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ocuments\GitHub\R-ASP\R ASP\"/>
    </mc:Choice>
  </mc:AlternateContent>
  <bookViews>
    <workbookView xWindow="0" yWindow="0" windowWidth="24570" windowHeight="9420"/>
  </bookViews>
  <sheets>
    <sheet name="Data_final" sheetId="20" r:id="rId1"/>
    <sheet name="imtot" sheetId="2" r:id="rId2"/>
    <sheet name="particu" sheetId="3" r:id="rId3"/>
    <sheet name="sociét" sheetId="4" r:id="rId4"/>
    <sheet name="LCD" sheetId="5" r:id="rId5"/>
    <sheet name="LLD" sheetId="6" r:id="rId6"/>
    <sheet name="LLD+Entr" sheetId="7" r:id="rId7"/>
    <sheet name="VD_cstr" sheetId="1" r:id="rId8"/>
    <sheet name="imoccfr" sheetId="10" r:id="rId9"/>
    <sheet name="occ&lt;1an" sheetId="11" r:id="rId10"/>
    <sheet name="occ 1à4" sheetId="12" r:id="rId11"/>
    <sheet name="occ &gt;4ans" sheetId="13" r:id="rId12"/>
    <sheet name="Coefficient Jours ouvrés" sheetId="9" r:id="rId13"/>
    <sheet name="E&amp;R annu" sheetId="14" r:id="rId14"/>
    <sheet name="E&amp;R trim" sheetId="15" r:id="rId15"/>
    <sheet name="marche_travail" sheetId="16" r:id="rId16"/>
    <sheet name="comptes_menages" sheetId="17" r:id="rId17"/>
    <sheet name="comptes_apu" sheetId="18" r:id="rId18"/>
    <sheet name="comptes_snf" sheetId="19" r:id="rId19"/>
  </sheets>
  <externalReferences>
    <externalReference r:id="rId20"/>
    <externalReference r:id="rId21"/>
    <externalReference r:id="rId22"/>
    <externalReference r:id="rId23"/>
  </externalReferences>
  <definedNames>
    <definedName name="_1_4_0TABL">#REF!</definedName>
    <definedName name="_All2012">#REF!</definedName>
    <definedName name="_ipc85">#REF!</definedName>
    <definedName name="all_acq1">'[1]ALL base'!#REF!</definedName>
    <definedName name="all_acq2">'[1]ALL base'!#REF!</definedName>
    <definedName name="calcul1">#REF!</definedName>
    <definedName name="calcul10">#REF!</definedName>
    <definedName name="calcul11">#REF!</definedName>
    <definedName name="calcul12">#REF!</definedName>
    <definedName name="calcul13">#REF!</definedName>
    <definedName name="calcul14">#REF!</definedName>
    <definedName name="calcul15">#REF!</definedName>
    <definedName name="calcul16">#REF!</definedName>
    <definedName name="calcul17">#REF!</definedName>
    <definedName name="calcul18">#REF!</definedName>
    <definedName name="calcul19">#REF!</definedName>
    <definedName name="calcul2">#REF!</definedName>
    <definedName name="calcul20">#REF!</definedName>
    <definedName name="calcul21">#REF!</definedName>
    <definedName name="calcul22">#REF!</definedName>
    <definedName name="calcul23">#REF!</definedName>
    <definedName name="calcul24">#REF!</definedName>
    <definedName name="calcul25">#REF!</definedName>
    <definedName name="calcul26">#REF!</definedName>
    <definedName name="calcul27">#REF!</definedName>
    <definedName name="calcul28">#REF!</definedName>
    <definedName name="calcul29">#REF!</definedName>
    <definedName name="calcul3">#REF!</definedName>
    <definedName name="calcul30">#REF!</definedName>
    <definedName name="calcul31">#REF!</definedName>
    <definedName name="calcul32">#REF!</definedName>
    <definedName name="calcul33">#REF!</definedName>
    <definedName name="calcul34">#REF!</definedName>
    <definedName name="calcul35">#REF!</definedName>
    <definedName name="calcul36">#REF!</definedName>
    <definedName name="calcul37">#REF!</definedName>
    <definedName name="calcul38">#REF!</definedName>
    <definedName name="calcul39">#REF!</definedName>
    <definedName name="calcul4">#REF!</definedName>
    <definedName name="calcul40">#REF!</definedName>
    <definedName name="calcul41">#REF!</definedName>
    <definedName name="calcul42">#REF!</definedName>
    <definedName name="calcul43">#REF!</definedName>
    <definedName name="calcul44">#REF!</definedName>
    <definedName name="calcul45">#REF!</definedName>
    <definedName name="calcul46">#REF!</definedName>
    <definedName name="calcul47">#REF!</definedName>
    <definedName name="calcul48">#REF!</definedName>
    <definedName name="calcul49">#REF!</definedName>
    <definedName name="calcul5">#REF!</definedName>
    <definedName name="calcul50">#REF!</definedName>
    <definedName name="calcul51">#REF!</definedName>
    <definedName name="calcul52">#REF!</definedName>
    <definedName name="calcul53">#REF!</definedName>
    <definedName name="calcul54">#REF!</definedName>
    <definedName name="calcul55">#REF!</definedName>
    <definedName name="calcul56">#REF!</definedName>
    <definedName name="calcul57">#REF!</definedName>
    <definedName name="calcul58">#REF!</definedName>
    <definedName name="calcul59">#REF!</definedName>
    <definedName name="calcul6">#REF!</definedName>
    <definedName name="calcul60">#REF!</definedName>
    <definedName name="calcul61">#REF!</definedName>
    <definedName name="calcul62">#REF!</definedName>
    <definedName name="calcul63">#REF!</definedName>
    <definedName name="calcul64">#REF!</definedName>
    <definedName name="calcul65">#REF!</definedName>
    <definedName name="calcul66">#REF!</definedName>
    <definedName name="calcul67">#REF!</definedName>
    <definedName name="calcul68">#REF!</definedName>
    <definedName name="calcul69">#REF!</definedName>
    <definedName name="calcul7">#REF!</definedName>
    <definedName name="calcul70">#REF!</definedName>
    <definedName name="calcul71">#REF!</definedName>
    <definedName name="calcul8">#REF!</definedName>
    <definedName name="calcul9">#REF!</definedName>
    <definedName name="CHANGE">#REF!</definedName>
    <definedName name="coller1">#REF!</definedName>
    <definedName name="coller2">#REF!</definedName>
    <definedName name="coller3">#REF!</definedName>
    <definedName name="coller4">#REF!</definedName>
    <definedName name="conscta">#REF!</definedName>
    <definedName name="consyoy">[2]TES!#REF!</definedName>
    <definedName name="contri">#REF!</definedName>
    <definedName name="demandinté">#REF!</definedName>
    <definedName name="esp_acq1">'[3]ESP base'!#REF!</definedName>
    <definedName name="esp_acq2">'[3]ESP base'!#REF!</definedName>
    <definedName name="essai">#REF!</definedName>
    <definedName name="essai2">#REF!</definedName>
    <definedName name="extcta">#REF!</definedName>
    <definedName name="HTML_CodePage" hidden="1">1252</definedName>
    <definedName name="HTML_Description" hidden="1">""</definedName>
    <definedName name="HTML_Email" hidden="1">""</definedName>
    <definedName name="HTML_Header" hidden="1">"Foglio1"</definedName>
    <definedName name="HTML_LastUpdate" hidden="1">"30/03/2000"</definedName>
    <definedName name="HTML_LineAfter" hidden="1">TRUE</definedName>
    <definedName name="HTML_LineBefore" hidden="1">TRUE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"I:\Sito Anfia\stats\Xel\diesel02.htm"</definedName>
    <definedName name="HTML_Title" hidden="1">"Mercato per marche diesel"</definedName>
    <definedName name="immat_france">#REF!</definedName>
    <definedName name="iplantyoy">[2]TES!#REF!</definedName>
    <definedName name="MaZone">#REF!</definedName>
    <definedName name="PGD">#REF!</definedName>
    <definedName name="pintyoy">[2]TES!#REF!</definedName>
    <definedName name="priicta">#REF!</definedName>
    <definedName name="_xlnm.Print_Area" localSheetId="8">imoccfr!$A$63:$B$102</definedName>
    <definedName name="_xlnm.Print_Area" localSheetId="1">imtot!$A$147:$B$211</definedName>
    <definedName name="_xlnm.Print_Area" localSheetId="4">LCD!$B$147:$B$212</definedName>
    <definedName name="_xlnm.Print_Area" localSheetId="5">LLD!$B$147:$B$212</definedName>
    <definedName name="_xlnm.Print_Area" localSheetId="6">'LLD+Entr'!$B$147:$B$211</definedName>
    <definedName name="_xlnm.Print_Area" localSheetId="11">'occ &gt;4ans'!$A$51:$B$99</definedName>
    <definedName name="_xlnm.Print_Area" localSheetId="10">'occ 1à4'!$A$51:$B$99</definedName>
    <definedName name="_xlnm.Print_Area" localSheetId="9">'occ&lt;1an'!$A$51:$B$99</definedName>
    <definedName name="_xlnm.Print_Area" localSheetId="2">particu!$B$147:$B$211</definedName>
    <definedName name="_xlnm.Print_Area" localSheetId="3">sociét!$B$135:$B$211</definedName>
    <definedName name="_xlnm.Print_Area" localSheetId="7">VD_cstr!$B$147:$B$211</definedName>
    <definedName name="_xlnm.Print_Area">#N/A</definedName>
    <definedName name="_xlnm.Print_Titles" localSheetId="8">imoccfr!$1:$2</definedName>
    <definedName name="_xlnm.Print_Titles" localSheetId="1">imtot!$1:$2</definedName>
    <definedName name="_xlnm.Print_Titles" localSheetId="4">LCD!$1:$2</definedName>
    <definedName name="_xlnm.Print_Titles" localSheetId="5">LLD!$1:$2</definedName>
    <definedName name="_xlnm.Print_Titles" localSheetId="6">'LLD+Entr'!$1:$2</definedName>
    <definedName name="_xlnm.Print_Titles" localSheetId="11">'occ &gt;4ans'!$1:$2</definedName>
    <definedName name="_xlnm.Print_Titles" localSheetId="10">'occ 1à4'!$1:$2</definedName>
    <definedName name="_xlnm.Print_Titles" localSheetId="9">'occ&lt;1an'!$1:$2</definedName>
    <definedName name="_xlnm.Print_Titles" localSheetId="2">particu!$1:$2</definedName>
    <definedName name="_xlnm.Print_Titles" localSheetId="3">sociét!$1:$2</definedName>
    <definedName name="_xlnm.Print_Titles" localSheetId="7">VD_cstr!$1:$2</definedName>
    <definedName name="prix">#REF!</definedName>
    <definedName name="pubdcta">#REF!</definedName>
    <definedName name="stocta">#REF!</definedName>
    <definedName name="TABLEAU">#REF!</definedName>
    <definedName name="taux">[4]Taux!#REF!</definedName>
    <definedName name="TRIMESTRIEL">#REF!</definedName>
  </definedNames>
  <calcPr calcId="152511"/>
</workbook>
</file>

<file path=xl/calcChain.xml><?xml version="1.0" encoding="utf-8"?>
<calcChain xmlns="http://schemas.openxmlformats.org/spreadsheetml/2006/main">
  <c r="K14" i="20" l="1"/>
  <c r="A239" i="20" l="1"/>
  <c r="B239" i="20" s="1"/>
  <c r="A240" i="20"/>
  <c r="B240" i="20" s="1"/>
  <c r="A241" i="20"/>
  <c r="B241" i="20" s="1"/>
  <c r="M22" i="20" l="1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73" i="20"/>
  <c r="M74" i="20"/>
  <c r="M75" i="20"/>
  <c r="M76" i="20"/>
  <c r="M77" i="20"/>
  <c r="M78" i="20"/>
  <c r="M79" i="20"/>
  <c r="M80" i="20"/>
  <c r="M81" i="20"/>
  <c r="M82" i="20"/>
  <c r="M83" i="20"/>
  <c r="M84" i="20"/>
  <c r="M85" i="20"/>
  <c r="M3" i="20"/>
  <c r="M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6" i="20"/>
  <c r="L228" i="20"/>
  <c r="L232" i="20"/>
  <c r="L235" i="20"/>
  <c r="L3" i="20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3" i="20"/>
  <c r="K4" i="20"/>
  <c r="K5" i="20"/>
  <c r="K6" i="20"/>
  <c r="K7" i="20"/>
  <c r="K8" i="20"/>
  <c r="K9" i="20"/>
  <c r="K10" i="20"/>
  <c r="K11" i="20"/>
  <c r="K12" i="20"/>
  <c r="K13" i="20"/>
  <c r="K15" i="20"/>
  <c r="K16" i="20"/>
  <c r="K17" i="20"/>
  <c r="K18" i="20"/>
  <c r="K19" i="20"/>
  <c r="K20" i="20"/>
  <c r="K21" i="20"/>
  <c r="K2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3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I207" i="20"/>
  <c r="I208" i="20"/>
  <c r="I209" i="20"/>
  <c r="I210" i="20"/>
  <c r="I211" i="20"/>
  <c r="I212" i="20"/>
  <c r="I213" i="20"/>
  <c r="I214" i="20"/>
  <c r="I215" i="20"/>
  <c r="I216" i="20"/>
  <c r="I217" i="20"/>
  <c r="I218" i="20"/>
  <c r="I219" i="20"/>
  <c r="I220" i="20"/>
  <c r="I221" i="20"/>
  <c r="I222" i="20"/>
  <c r="I223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3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6" i="20"/>
  <c r="C237" i="20"/>
  <c r="C238" i="20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" i="20"/>
  <c r="A128" i="20"/>
  <c r="B128" i="20" s="1"/>
  <c r="A129" i="20"/>
  <c r="B129" i="20" s="1"/>
  <c r="A130" i="20"/>
  <c r="B130" i="20" s="1"/>
  <c r="A131" i="20"/>
  <c r="B131" i="20" s="1"/>
  <c r="A132" i="20"/>
  <c r="B132" i="20" s="1"/>
  <c r="A133" i="20"/>
  <c r="B133" i="20" s="1"/>
  <c r="A134" i="20"/>
  <c r="B134" i="20" s="1"/>
  <c r="A135" i="20"/>
  <c r="B135" i="20" s="1"/>
  <c r="A136" i="20"/>
  <c r="B136" i="20" s="1"/>
  <c r="A137" i="20"/>
  <c r="B137" i="20" s="1"/>
  <c r="A138" i="20"/>
  <c r="B138" i="20" s="1"/>
  <c r="A139" i="20"/>
  <c r="B139" i="20" s="1"/>
  <c r="A140" i="20"/>
  <c r="B140" i="20" s="1"/>
  <c r="A141" i="20"/>
  <c r="B141" i="20" s="1"/>
  <c r="A142" i="20"/>
  <c r="B142" i="20" s="1"/>
  <c r="A143" i="20"/>
  <c r="B143" i="20" s="1"/>
  <c r="A144" i="20"/>
  <c r="B144" i="20" s="1"/>
  <c r="A145" i="20"/>
  <c r="B145" i="20" s="1"/>
  <c r="A146" i="20"/>
  <c r="B146" i="20" s="1"/>
  <c r="A147" i="20"/>
  <c r="B147" i="20" s="1"/>
  <c r="A148" i="20"/>
  <c r="B148" i="20" s="1"/>
  <c r="A149" i="20"/>
  <c r="B149" i="20" s="1"/>
  <c r="A150" i="20"/>
  <c r="B150" i="20" s="1"/>
  <c r="A151" i="20"/>
  <c r="B151" i="20" s="1"/>
  <c r="A152" i="20"/>
  <c r="B152" i="20" s="1"/>
  <c r="A153" i="20"/>
  <c r="B153" i="20" s="1"/>
  <c r="A154" i="20"/>
  <c r="B154" i="20" s="1"/>
  <c r="A155" i="20"/>
  <c r="B155" i="20" s="1"/>
  <c r="A156" i="20"/>
  <c r="B156" i="20" s="1"/>
  <c r="A157" i="20"/>
  <c r="B157" i="20" s="1"/>
  <c r="A158" i="20"/>
  <c r="B158" i="20" s="1"/>
  <c r="A159" i="20"/>
  <c r="B159" i="20" s="1"/>
  <c r="A160" i="20"/>
  <c r="B160" i="20" s="1"/>
  <c r="A161" i="20"/>
  <c r="B161" i="20" s="1"/>
  <c r="A162" i="20"/>
  <c r="B162" i="20" s="1"/>
  <c r="A163" i="20"/>
  <c r="B163" i="20" s="1"/>
  <c r="A164" i="20"/>
  <c r="B164" i="20" s="1"/>
  <c r="A165" i="20"/>
  <c r="B165" i="20" s="1"/>
  <c r="A166" i="20"/>
  <c r="B166" i="20" s="1"/>
  <c r="A167" i="20"/>
  <c r="B167" i="20" s="1"/>
  <c r="A168" i="20"/>
  <c r="B168" i="20" s="1"/>
  <c r="A169" i="20"/>
  <c r="B169" i="20" s="1"/>
  <c r="A170" i="20"/>
  <c r="B170" i="20" s="1"/>
  <c r="A171" i="20"/>
  <c r="B171" i="20" s="1"/>
  <c r="A172" i="20"/>
  <c r="B172" i="20" s="1"/>
  <c r="A173" i="20"/>
  <c r="B173" i="20" s="1"/>
  <c r="A174" i="20"/>
  <c r="B174" i="20" s="1"/>
  <c r="A175" i="20"/>
  <c r="B175" i="20" s="1"/>
  <c r="A176" i="20"/>
  <c r="B176" i="20" s="1"/>
  <c r="A177" i="20"/>
  <c r="B177" i="20" s="1"/>
  <c r="A178" i="20"/>
  <c r="B178" i="20" s="1"/>
  <c r="A179" i="20"/>
  <c r="B179" i="20" s="1"/>
  <c r="A180" i="20"/>
  <c r="B180" i="20" s="1"/>
  <c r="A181" i="20"/>
  <c r="B181" i="20" s="1"/>
  <c r="A182" i="20"/>
  <c r="B182" i="20" s="1"/>
  <c r="A183" i="20"/>
  <c r="B183" i="20" s="1"/>
  <c r="A184" i="20"/>
  <c r="B184" i="20" s="1"/>
  <c r="A185" i="20"/>
  <c r="B185" i="20" s="1"/>
  <c r="A186" i="20"/>
  <c r="B186" i="20" s="1"/>
  <c r="A187" i="20"/>
  <c r="B187" i="20" s="1"/>
  <c r="A188" i="20"/>
  <c r="B188" i="20" s="1"/>
  <c r="A189" i="20"/>
  <c r="B189" i="20" s="1"/>
  <c r="A190" i="20"/>
  <c r="B190" i="20" s="1"/>
  <c r="A191" i="20"/>
  <c r="B191" i="20" s="1"/>
  <c r="A192" i="20"/>
  <c r="B192" i="20" s="1"/>
  <c r="A193" i="20"/>
  <c r="B193" i="20" s="1"/>
  <c r="A194" i="20"/>
  <c r="B194" i="20" s="1"/>
  <c r="A195" i="20"/>
  <c r="B195" i="20" s="1"/>
  <c r="A196" i="20"/>
  <c r="B196" i="20" s="1"/>
  <c r="A197" i="20"/>
  <c r="B197" i="20" s="1"/>
  <c r="A198" i="20"/>
  <c r="B198" i="20" s="1"/>
  <c r="A199" i="20"/>
  <c r="B199" i="20" s="1"/>
  <c r="A200" i="20"/>
  <c r="B200" i="20" s="1"/>
  <c r="A201" i="20"/>
  <c r="B201" i="20" s="1"/>
  <c r="A202" i="20"/>
  <c r="B202" i="20" s="1"/>
  <c r="A203" i="20"/>
  <c r="B203" i="20" s="1"/>
  <c r="A204" i="20"/>
  <c r="B204" i="20" s="1"/>
  <c r="A205" i="20"/>
  <c r="B205" i="20" s="1"/>
  <c r="A206" i="20"/>
  <c r="B206" i="20" s="1"/>
  <c r="A207" i="20"/>
  <c r="B207" i="20" s="1"/>
  <c r="A208" i="20"/>
  <c r="B208" i="20" s="1"/>
  <c r="A209" i="20"/>
  <c r="B209" i="20" s="1"/>
  <c r="A210" i="20"/>
  <c r="B210" i="20" s="1"/>
  <c r="A211" i="20"/>
  <c r="B211" i="20" s="1"/>
  <c r="A212" i="20"/>
  <c r="B212" i="20" s="1"/>
  <c r="A213" i="20"/>
  <c r="B213" i="20" s="1"/>
  <c r="A214" i="20"/>
  <c r="B214" i="20" s="1"/>
  <c r="A215" i="20"/>
  <c r="B215" i="20" s="1"/>
  <c r="A216" i="20"/>
  <c r="B216" i="20" s="1"/>
  <c r="A217" i="20"/>
  <c r="B217" i="20" s="1"/>
  <c r="A218" i="20"/>
  <c r="B218" i="20" s="1"/>
  <c r="A219" i="20"/>
  <c r="B219" i="20" s="1"/>
  <c r="A220" i="20"/>
  <c r="B220" i="20" s="1"/>
  <c r="A221" i="20"/>
  <c r="B221" i="20" s="1"/>
  <c r="A222" i="20"/>
  <c r="B222" i="20" s="1"/>
  <c r="A223" i="20"/>
  <c r="B223" i="20" s="1"/>
  <c r="A224" i="20"/>
  <c r="B224" i="20" s="1"/>
  <c r="A225" i="20"/>
  <c r="B225" i="20" s="1"/>
  <c r="A226" i="20"/>
  <c r="B226" i="20" s="1"/>
  <c r="A227" i="20"/>
  <c r="B227" i="20" s="1"/>
  <c r="A228" i="20"/>
  <c r="B228" i="20" s="1"/>
  <c r="A229" i="20"/>
  <c r="B229" i="20" s="1"/>
  <c r="A230" i="20"/>
  <c r="B230" i="20" s="1"/>
  <c r="A231" i="20"/>
  <c r="B231" i="20" s="1"/>
  <c r="A232" i="20"/>
  <c r="B232" i="20" s="1"/>
  <c r="A233" i="20"/>
  <c r="B233" i="20" s="1"/>
  <c r="A234" i="20"/>
  <c r="B234" i="20" s="1"/>
  <c r="A235" i="20"/>
  <c r="B235" i="20" s="1"/>
  <c r="A236" i="20"/>
  <c r="B236" i="20" s="1"/>
  <c r="A237" i="20"/>
  <c r="B237" i="20" s="1"/>
  <c r="A238" i="20"/>
  <c r="B238" i="20" s="1"/>
  <c r="A22" i="20"/>
  <c r="B22" i="20" s="1"/>
  <c r="A23" i="20"/>
  <c r="B23" i="20" s="1"/>
  <c r="A24" i="20"/>
  <c r="B24" i="20" s="1"/>
  <c r="A25" i="20"/>
  <c r="B25" i="20" s="1"/>
  <c r="A26" i="20"/>
  <c r="B26" i="20" s="1"/>
  <c r="A27" i="20"/>
  <c r="B27" i="20" s="1"/>
  <c r="A28" i="20"/>
  <c r="B28" i="20" s="1"/>
  <c r="A29" i="20"/>
  <c r="B29" i="20" s="1"/>
  <c r="A30" i="20"/>
  <c r="B30" i="20" s="1"/>
  <c r="A31" i="20"/>
  <c r="B31" i="20" s="1"/>
  <c r="A32" i="20"/>
  <c r="B32" i="20" s="1"/>
  <c r="A33" i="20"/>
  <c r="B33" i="20" s="1"/>
  <c r="A34" i="20"/>
  <c r="B34" i="20" s="1"/>
  <c r="A35" i="20"/>
  <c r="B35" i="20" s="1"/>
  <c r="A36" i="20"/>
  <c r="B36" i="20" s="1"/>
  <c r="A37" i="20"/>
  <c r="B37" i="20" s="1"/>
  <c r="A38" i="20"/>
  <c r="B38" i="20" s="1"/>
  <c r="A39" i="20"/>
  <c r="B39" i="20" s="1"/>
  <c r="A40" i="20"/>
  <c r="B40" i="20" s="1"/>
  <c r="A41" i="20"/>
  <c r="B41" i="20" s="1"/>
  <c r="A42" i="20"/>
  <c r="B42" i="20" s="1"/>
  <c r="A43" i="20"/>
  <c r="B43" i="20" s="1"/>
  <c r="A44" i="20"/>
  <c r="B44" i="20" s="1"/>
  <c r="A45" i="20"/>
  <c r="B45" i="20" s="1"/>
  <c r="A46" i="20"/>
  <c r="B46" i="20" s="1"/>
  <c r="A47" i="20"/>
  <c r="B47" i="20" s="1"/>
  <c r="A48" i="20"/>
  <c r="B48" i="20" s="1"/>
  <c r="A49" i="20"/>
  <c r="B49" i="20" s="1"/>
  <c r="A50" i="20"/>
  <c r="B50" i="20" s="1"/>
  <c r="A51" i="20"/>
  <c r="B51" i="20" s="1"/>
  <c r="A52" i="20"/>
  <c r="B52" i="20" s="1"/>
  <c r="A53" i="20"/>
  <c r="B53" i="20" s="1"/>
  <c r="A54" i="20"/>
  <c r="B54" i="20" s="1"/>
  <c r="A55" i="20"/>
  <c r="B55" i="20" s="1"/>
  <c r="A56" i="20"/>
  <c r="B56" i="20" s="1"/>
  <c r="A57" i="20"/>
  <c r="B57" i="20" s="1"/>
  <c r="A58" i="20"/>
  <c r="B58" i="20" s="1"/>
  <c r="A59" i="20"/>
  <c r="B59" i="20" s="1"/>
  <c r="A60" i="20"/>
  <c r="B60" i="20" s="1"/>
  <c r="A61" i="20"/>
  <c r="B61" i="20" s="1"/>
  <c r="A62" i="20"/>
  <c r="B62" i="20" s="1"/>
  <c r="A63" i="20"/>
  <c r="B63" i="20" s="1"/>
  <c r="A64" i="20"/>
  <c r="B64" i="20" s="1"/>
  <c r="A65" i="20"/>
  <c r="B65" i="20" s="1"/>
  <c r="A66" i="20"/>
  <c r="B66" i="20" s="1"/>
  <c r="A67" i="20"/>
  <c r="B67" i="20" s="1"/>
  <c r="A68" i="20"/>
  <c r="B68" i="20" s="1"/>
  <c r="A69" i="20"/>
  <c r="B69" i="20" s="1"/>
  <c r="A70" i="20"/>
  <c r="B70" i="20" s="1"/>
  <c r="A71" i="20"/>
  <c r="B71" i="20" s="1"/>
  <c r="A72" i="20"/>
  <c r="B72" i="20" s="1"/>
  <c r="A73" i="20"/>
  <c r="B73" i="20" s="1"/>
  <c r="A74" i="20"/>
  <c r="B74" i="20" s="1"/>
  <c r="A75" i="20"/>
  <c r="B75" i="20" s="1"/>
  <c r="A76" i="20"/>
  <c r="B76" i="20" s="1"/>
  <c r="A77" i="20"/>
  <c r="B77" i="20" s="1"/>
  <c r="A78" i="20"/>
  <c r="B78" i="20" s="1"/>
  <c r="A79" i="20"/>
  <c r="B79" i="20" s="1"/>
  <c r="A80" i="20"/>
  <c r="B80" i="20" s="1"/>
  <c r="A81" i="20"/>
  <c r="B81" i="20" s="1"/>
  <c r="A82" i="20"/>
  <c r="B82" i="20" s="1"/>
  <c r="A83" i="20"/>
  <c r="B83" i="20" s="1"/>
  <c r="A84" i="20"/>
  <c r="B84" i="20" s="1"/>
  <c r="A85" i="20"/>
  <c r="B85" i="20" s="1"/>
  <c r="A86" i="20"/>
  <c r="B86" i="20" s="1"/>
  <c r="A87" i="20"/>
  <c r="B87" i="20" s="1"/>
  <c r="A88" i="20"/>
  <c r="B88" i="20" s="1"/>
  <c r="A89" i="20"/>
  <c r="B89" i="20" s="1"/>
  <c r="A90" i="20"/>
  <c r="B90" i="20" s="1"/>
  <c r="A91" i="20"/>
  <c r="B91" i="20" s="1"/>
  <c r="A92" i="20"/>
  <c r="B92" i="20" s="1"/>
  <c r="A93" i="20"/>
  <c r="B93" i="20" s="1"/>
  <c r="A94" i="20"/>
  <c r="B94" i="20" s="1"/>
  <c r="A95" i="20"/>
  <c r="B95" i="20" s="1"/>
  <c r="A96" i="20"/>
  <c r="B96" i="20" s="1"/>
  <c r="A97" i="20"/>
  <c r="B97" i="20" s="1"/>
  <c r="A98" i="20"/>
  <c r="B98" i="20" s="1"/>
  <c r="A99" i="20"/>
  <c r="B99" i="20" s="1"/>
  <c r="A100" i="20"/>
  <c r="B100" i="20" s="1"/>
  <c r="A101" i="20"/>
  <c r="B101" i="20" s="1"/>
  <c r="A102" i="20"/>
  <c r="B102" i="20" s="1"/>
  <c r="A103" i="20"/>
  <c r="B103" i="20" s="1"/>
  <c r="A104" i="20"/>
  <c r="B104" i="20" s="1"/>
  <c r="A105" i="20"/>
  <c r="B105" i="20" s="1"/>
  <c r="A106" i="20"/>
  <c r="B106" i="20" s="1"/>
  <c r="A107" i="20"/>
  <c r="B107" i="20" s="1"/>
  <c r="A108" i="20"/>
  <c r="B108" i="20" s="1"/>
  <c r="A109" i="20"/>
  <c r="B109" i="20" s="1"/>
  <c r="A110" i="20"/>
  <c r="B110" i="20" s="1"/>
  <c r="A111" i="20"/>
  <c r="B111" i="20" s="1"/>
  <c r="A112" i="20"/>
  <c r="B112" i="20" s="1"/>
  <c r="A113" i="20"/>
  <c r="B113" i="20" s="1"/>
  <c r="A114" i="20"/>
  <c r="B114" i="20" s="1"/>
  <c r="A115" i="20"/>
  <c r="B115" i="20" s="1"/>
  <c r="A116" i="20"/>
  <c r="B116" i="20" s="1"/>
  <c r="A117" i="20"/>
  <c r="B117" i="20" s="1"/>
  <c r="A118" i="20"/>
  <c r="B118" i="20" s="1"/>
  <c r="A119" i="20"/>
  <c r="B119" i="20" s="1"/>
  <c r="A120" i="20"/>
  <c r="B120" i="20" s="1"/>
  <c r="A121" i="20"/>
  <c r="B121" i="20" s="1"/>
  <c r="A122" i="20"/>
  <c r="B122" i="20" s="1"/>
  <c r="A123" i="20"/>
  <c r="B123" i="20" s="1"/>
  <c r="A124" i="20"/>
  <c r="B124" i="20" s="1"/>
  <c r="A125" i="20"/>
  <c r="B125" i="20" s="1"/>
  <c r="A126" i="20"/>
  <c r="B126" i="20" s="1"/>
  <c r="A127" i="20"/>
  <c r="B127" i="20" s="1"/>
  <c r="A3" i="20"/>
  <c r="B3" i="20" s="1"/>
  <c r="A4" i="20"/>
  <c r="B4" i="20" s="1"/>
  <c r="A5" i="20"/>
  <c r="B5" i="20" s="1"/>
  <c r="A6" i="20"/>
  <c r="B6" i="20" s="1"/>
  <c r="A7" i="20"/>
  <c r="B7" i="20" s="1"/>
  <c r="A8" i="20"/>
  <c r="B8" i="20" s="1"/>
  <c r="A9" i="20"/>
  <c r="B9" i="20" s="1"/>
  <c r="A10" i="20"/>
  <c r="B10" i="20" s="1"/>
  <c r="A11" i="20"/>
  <c r="B11" i="20" s="1"/>
  <c r="A12" i="20"/>
  <c r="B12" i="20" s="1"/>
  <c r="A13" i="20"/>
  <c r="B13" i="20" s="1"/>
  <c r="A14" i="20"/>
  <c r="B14" i="20" s="1"/>
  <c r="A15" i="20"/>
  <c r="B15" i="20" s="1"/>
  <c r="A16" i="20"/>
  <c r="B16" i="20" s="1"/>
  <c r="A17" i="20"/>
  <c r="B17" i="20" s="1"/>
  <c r="A18" i="20"/>
  <c r="B18" i="20" s="1"/>
  <c r="A19" i="20"/>
  <c r="B19" i="20" s="1"/>
  <c r="A20" i="20"/>
  <c r="B20" i="20" s="1"/>
  <c r="A21" i="20"/>
  <c r="B21" i="20" s="1"/>
  <c r="A2" i="20"/>
  <c r="B2" i="20" s="1"/>
  <c r="EE98" i="19" l="1"/>
  <c r="EA98" i="19"/>
  <c r="DO98" i="19"/>
  <c r="DK98" i="19"/>
  <c r="CY98" i="19"/>
  <c r="CU98" i="19"/>
  <c r="CI98" i="19"/>
  <c r="CE98" i="19"/>
  <c r="DW98" i="19"/>
  <c r="DS98" i="19"/>
  <c r="DG98" i="19"/>
  <c r="DC98" i="19"/>
  <c r="CQ98" i="19"/>
  <c r="CM98" i="19"/>
  <c r="CA98" i="19"/>
  <c r="EI73" i="19"/>
  <c r="DP55" i="19"/>
  <c r="CZ55" i="19"/>
  <c r="CJ55" i="19"/>
  <c r="BT55" i="19"/>
  <c r="BH55" i="19"/>
  <c r="BD55" i="19"/>
  <c r="BA55" i="19"/>
  <c r="AS55" i="19"/>
  <c r="AO55" i="19"/>
  <c r="AN55" i="19"/>
  <c r="AK55" i="19"/>
  <c r="AG55" i="19"/>
  <c r="AC55" i="19"/>
  <c r="Y55" i="19"/>
  <c r="X55" i="19"/>
  <c r="U55" i="19"/>
  <c r="Q55" i="19"/>
  <c r="M55" i="19"/>
  <c r="I55" i="19"/>
  <c r="H55" i="19"/>
  <c r="E55" i="19"/>
  <c r="EJ42" i="19"/>
  <c r="EK42" i="19" s="1"/>
  <c r="EL42" i="19" s="1"/>
  <c r="EM42" i="19" s="1"/>
  <c r="EN42" i="19" s="1"/>
  <c r="EO42" i="19" s="1"/>
  <c r="EP42" i="19" s="1"/>
  <c r="EQ42" i="19" s="1"/>
  <c r="ER42" i="19" s="1"/>
  <c r="ES42" i="19" s="1"/>
  <c r="ET42" i="19" s="1"/>
  <c r="EU42" i="19" s="1"/>
  <c r="EV42" i="19" s="1"/>
  <c r="EW42" i="19" s="1"/>
  <c r="EX42" i="19" s="1"/>
  <c r="EY42" i="19" s="1"/>
  <c r="EZ42" i="19" s="1"/>
  <c r="FA42" i="19" s="1"/>
  <c r="FB42" i="19" s="1"/>
  <c r="EJ40" i="19"/>
  <c r="EK40" i="19" s="1"/>
  <c r="EL40" i="19" s="1"/>
  <c r="EM40" i="19" s="1"/>
  <c r="EN40" i="19" s="1"/>
  <c r="EO40" i="19" s="1"/>
  <c r="EP40" i="19" s="1"/>
  <c r="EQ40" i="19" s="1"/>
  <c r="ER40" i="19" s="1"/>
  <c r="ES40" i="19" s="1"/>
  <c r="ET40" i="19" s="1"/>
  <c r="EU40" i="19" s="1"/>
  <c r="EV40" i="19" s="1"/>
  <c r="EW40" i="19" s="1"/>
  <c r="EX40" i="19" s="1"/>
  <c r="EY40" i="19" s="1"/>
  <c r="EZ40" i="19" s="1"/>
  <c r="FA40" i="19" s="1"/>
  <c r="FB40" i="19" s="1"/>
  <c r="EE39" i="19"/>
  <c r="EI37" i="19"/>
  <c r="EJ37" i="19" s="1"/>
  <c r="EH83" i="19"/>
  <c r="ED83" i="19"/>
  <c r="DZ83" i="19"/>
  <c r="DY83" i="19"/>
  <c r="DV83" i="19"/>
  <c r="DR83" i="19"/>
  <c r="DN83" i="19"/>
  <c r="DJ83" i="19"/>
  <c r="DI83" i="19"/>
  <c r="DF83" i="19"/>
  <c r="DB83" i="19"/>
  <c r="CX83" i="19"/>
  <c r="CT83" i="19"/>
  <c r="CS83" i="19"/>
  <c r="CP83" i="19"/>
  <c r="CL83" i="19"/>
  <c r="CH83" i="19"/>
  <c r="CD83" i="19"/>
  <c r="CC83" i="19"/>
  <c r="BZ83" i="19"/>
  <c r="BV83" i="19"/>
  <c r="BR83" i="19"/>
  <c r="BN83" i="19"/>
  <c r="BM83" i="19"/>
  <c r="BJ83" i="19"/>
  <c r="BF83" i="19"/>
  <c r="BB83" i="19"/>
  <c r="AX83" i="19"/>
  <c r="AW83" i="19"/>
  <c r="AT83" i="19"/>
  <c r="AP83" i="19"/>
  <c r="AL83" i="19"/>
  <c r="AH83" i="19"/>
  <c r="AG83" i="19"/>
  <c r="AD83" i="19"/>
  <c r="Z83" i="19"/>
  <c r="V83" i="19"/>
  <c r="R83" i="19"/>
  <c r="Q83" i="19"/>
  <c r="N83" i="19"/>
  <c r="J83" i="19"/>
  <c r="F83" i="19"/>
  <c r="E83" i="19"/>
  <c r="AA29" i="19"/>
  <c r="DT28" i="19"/>
  <c r="CB28" i="19"/>
  <c r="AN28" i="19"/>
  <c r="FB13" i="19"/>
  <c r="FA13" i="19"/>
  <c r="EZ13" i="19"/>
  <c r="EY13" i="19"/>
  <c r="EX13" i="19"/>
  <c r="EW13" i="19"/>
  <c r="EV13" i="19"/>
  <c r="EU13" i="19"/>
  <c r="ET13" i="19"/>
  <c r="ES13" i="19"/>
  <c r="ER13" i="19"/>
  <c r="EQ13" i="19"/>
  <c r="EP13" i="19"/>
  <c r="EO13" i="19"/>
  <c r="EN13" i="19"/>
  <c r="EM13" i="19"/>
  <c r="EL13" i="19"/>
  <c r="EK13" i="19"/>
  <c r="EJ13" i="19"/>
  <c r="EI13" i="19"/>
  <c r="EH13" i="19"/>
  <c r="EG13" i="19"/>
  <c r="EF13" i="19"/>
  <c r="EE13" i="19"/>
  <c r="EP7" i="19"/>
  <c r="EO7" i="19"/>
  <c r="EN7" i="19"/>
  <c r="EM7" i="19"/>
  <c r="EL7" i="19"/>
  <c r="EK7" i="19"/>
  <c r="EJ7" i="19"/>
  <c r="EE83" i="19"/>
  <c r="EB83" i="19"/>
  <c r="DX83" i="19"/>
  <c r="DW83" i="19"/>
  <c r="DT83" i="19"/>
  <c r="DS83" i="19"/>
  <c r="DP83" i="19"/>
  <c r="DO83" i="19"/>
  <c r="DL83" i="19"/>
  <c r="DK83" i="19"/>
  <c r="DH83" i="19"/>
  <c r="DG83" i="19"/>
  <c r="DD83" i="19"/>
  <c r="DC83" i="19"/>
  <c r="CZ83" i="19"/>
  <c r="CY83" i="19"/>
  <c r="CV83" i="19"/>
  <c r="CU83" i="19"/>
  <c r="CR83" i="19"/>
  <c r="CQ83" i="19"/>
  <c r="CN83" i="19"/>
  <c r="CM83" i="19"/>
  <c r="CJ83" i="19"/>
  <c r="CI83" i="19"/>
  <c r="CF83" i="19"/>
  <c r="CE83" i="19"/>
  <c r="CB83" i="19"/>
  <c r="CA83" i="19"/>
  <c r="BX83" i="19"/>
  <c r="BW83" i="19"/>
  <c r="BT83" i="19"/>
  <c r="BS83" i="19"/>
  <c r="BP83" i="19"/>
  <c r="BO83" i="19"/>
  <c r="BL83" i="19"/>
  <c r="BK83" i="19"/>
  <c r="BH83" i="19"/>
  <c r="BG83" i="19"/>
  <c r="BD83" i="19"/>
  <c r="BC83" i="19"/>
  <c r="AZ83" i="19"/>
  <c r="AY83" i="19"/>
  <c r="AV83" i="19"/>
  <c r="AU83" i="19"/>
  <c r="AR83" i="19"/>
  <c r="AQ83" i="19"/>
  <c r="AN83" i="19"/>
  <c r="AM83" i="19"/>
  <c r="AJ83" i="19"/>
  <c r="AI83" i="19"/>
  <c r="AF83" i="19"/>
  <c r="AE83" i="19"/>
  <c r="AB83" i="19"/>
  <c r="AA83" i="19"/>
  <c r="X83" i="19"/>
  <c r="W83" i="19"/>
  <c r="T83" i="19"/>
  <c r="S83" i="19"/>
  <c r="P83" i="19"/>
  <c r="O83" i="19"/>
  <c r="L83" i="19"/>
  <c r="K83" i="19"/>
  <c r="H83" i="19"/>
  <c r="G83" i="19"/>
  <c r="D83" i="19"/>
  <c r="C83" i="19"/>
  <c r="AW54" i="18"/>
  <c r="AV54" i="18"/>
  <c r="AT54" i="18"/>
  <c r="AS54" i="18"/>
  <c r="AR54" i="18"/>
  <c r="AQ54" i="18"/>
  <c r="AP54" i="18"/>
  <c r="AO54" i="18"/>
  <c r="AN54" i="18"/>
  <c r="AM54" i="18"/>
  <c r="AL54" i="18"/>
  <c r="AK54" i="18"/>
  <c r="AJ54" i="18"/>
  <c r="AI54" i="18"/>
  <c r="AH54" i="18"/>
  <c r="AG54" i="18"/>
  <c r="AF54" i="18"/>
  <c r="AE54" i="18"/>
  <c r="AD54" i="18"/>
  <c r="AC54" i="18"/>
  <c r="AB54" i="18"/>
  <c r="AA54" i="18"/>
  <c r="Z54" i="18"/>
  <c r="Y54" i="18"/>
  <c r="X54" i="18"/>
  <c r="W54" i="18"/>
  <c r="V54" i="18"/>
  <c r="U54" i="18"/>
  <c r="T54" i="18"/>
  <c r="S54" i="18"/>
  <c r="R54" i="18"/>
  <c r="Q54" i="18"/>
  <c r="P54" i="18"/>
  <c r="O54" i="18"/>
  <c r="N54" i="18"/>
  <c r="M54" i="18"/>
  <c r="L54" i="18"/>
  <c r="K54" i="18"/>
  <c r="J54" i="18"/>
  <c r="I54" i="18"/>
  <c r="H54" i="18"/>
  <c r="G54" i="18"/>
  <c r="F54" i="18"/>
  <c r="E54" i="18"/>
  <c r="D54" i="18"/>
  <c r="EG58" i="18"/>
  <c r="EC58" i="18"/>
  <c r="DY58" i="18"/>
  <c r="DU58" i="18"/>
  <c r="DQ58" i="18"/>
  <c r="DM58" i="18"/>
  <c r="DO51" i="18"/>
  <c r="DI58" i="18"/>
  <c r="DE58" i="18"/>
  <c r="DA58" i="18"/>
  <c r="CW58" i="18"/>
  <c r="CS58" i="18"/>
  <c r="CO58" i="18"/>
  <c r="CK58" i="18"/>
  <c r="CG58" i="18"/>
  <c r="CC58" i="18"/>
  <c r="BY58" i="18"/>
  <c r="BU58" i="18"/>
  <c r="BQ58" i="18"/>
  <c r="BM58" i="18"/>
  <c r="BI58" i="18"/>
  <c r="BE58" i="18"/>
  <c r="BA58" i="18"/>
  <c r="AW58" i="18"/>
  <c r="AS58" i="18"/>
  <c r="AO58" i="18"/>
  <c r="AK58" i="18"/>
  <c r="AG58" i="18"/>
  <c r="AC58" i="18"/>
  <c r="Y58" i="18"/>
  <c r="U58" i="18"/>
  <c r="Q58" i="18"/>
  <c r="M58" i="18"/>
  <c r="I58" i="18"/>
  <c r="E58" i="18"/>
  <c r="DG31" i="18"/>
  <c r="CH31" i="18"/>
  <c r="EI32" i="18"/>
  <c r="EA32" i="18"/>
  <c r="DW32" i="18"/>
  <c r="DS32" i="18"/>
  <c r="DO32" i="18"/>
  <c r="DK32" i="18"/>
  <c r="DG32" i="18"/>
  <c r="DC32" i="18"/>
  <c r="CY32" i="18"/>
  <c r="CU32" i="18"/>
  <c r="CW29" i="18"/>
  <c r="CQ32" i="18"/>
  <c r="CM32" i="18"/>
  <c r="CI32" i="18"/>
  <c r="CE32" i="18"/>
  <c r="CA32" i="18"/>
  <c r="CC29" i="18"/>
  <c r="BW32" i="18"/>
  <c r="BS32" i="18"/>
  <c r="BO32" i="18"/>
  <c r="BG32" i="18"/>
  <c r="BC32" i="18"/>
  <c r="AY32" i="18"/>
  <c r="AU32" i="18"/>
  <c r="AQ32" i="18"/>
  <c r="AM32" i="18"/>
  <c r="AI32" i="18"/>
  <c r="AE32" i="18"/>
  <c r="AA32" i="18"/>
  <c r="W32" i="18"/>
  <c r="S32" i="18"/>
  <c r="O32" i="18"/>
  <c r="K32" i="18"/>
  <c r="G32" i="18"/>
  <c r="EM26" i="18"/>
  <c r="EQ26" i="18" s="1"/>
  <c r="EU26" i="18" s="1"/>
  <c r="EY26" i="18" s="1"/>
  <c r="FC26" i="18" s="1"/>
  <c r="FG26" i="18" s="1"/>
  <c r="EL26" i="18"/>
  <c r="EP26" i="18" s="1"/>
  <c r="ET26" i="18" s="1"/>
  <c r="EX26" i="18" s="1"/>
  <c r="FB26" i="18" s="1"/>
  <c r="FF26" i="18" s="1"/>
  <c r="EK26" i="18"/>
  <c r="EO26" i="18" s="1"/>
  <c r="ES26" i="18" s="1"/>
  <c r="EW26" i="18" s="1"/>
  <c r="FA26" i="18" s="1"/>
  <c r="FE26" i="18" s="1"/>
  <c r="CI27" i="18"/>
  <c r="CE27" i="18"/>
  <c r="EJ22" i="18"/>
  <c r="EF22" i="18"/>
  <c r="EB22" i="18"/>
  <c r="DY22" i="18"/>
  <c r="DX22" i="18"/>
  <c r="DT22" i="18"/>
  <c r="DQ22" i="18"/>
  <c r="DP22" i="18"/>
  <c r="DL22" i="18"/>
  <c r="DI22" i="18"/>
  <c r="DH22" i="18"/>
  <c r="DD22" i="18"/>
  <c r="DA22" i="18"/>
  <c r="CZ22" i="18"/>
  <c r="CV22" i="18"/>
  <c r="CS22" i="18"/>
  <c r="CR22" i="18"/>
  <c r="CN22" i="18"/>
  <c r="CK22" i="18"/>
  <c r="CJ22" i="18"/>
  <c r="CF22" i="18"/>
  <c r="CC22" i="18"/>
  <c r="CB22" i="18"/>
  <c r="BX22" i="18"/>
  <c r="BU22" i="18"/>
  <c r="BT22" i="18"/>
  <c r="BP22" i="18"/>
  <c r="BM22" i="18"/>
  <c r="BL22" i="18"/>
  <c r="BH22" i="18"/>
  <c r="BE22" i="18"/>
  <c r="BD22" i="18"/>
  <c r="EI17" i="18"/>
  <c r="EH17" i="18"/>
  <c r="EA17" i="18"/>
  <c r="DZ17" i="18"/>
  <c r="DV17" i="18"/>
  <c r="DR17" i="18"/>
  <c r="DH17" i="18"/>
  <c r="DF17" i="18"/>
  <c r="CT17" i="18"/>
  <c r="CR17" i="18"/>
  <c r="CD17" i="18"/>
  <c r="BV17" i="18"/>
  <c r="BR17" i="18"/>
  <c r="EE17" i="18"/>
  <c r="DW17" i="18"/>
  <c r="CH17" i="18"/>
  <c r="BL17" i="18"/>
  <c r="BJ17" i="18"/>
  <c r="BF17" i="18"/>
  <c r="BE12" i="18"/>
  <c r="EJ15" i="18"/>
  <c r="EB15" i="18"/>
  <c r="DX15" i="18"/>
  <c r="DQ15" i="18"/>
  <c r="DH15" i="18"/>
  <c r="DF15" i="18"/>
  <c r="DA15" i="18"/>
  <c r="CZ15" i="18"/>
  <c r="CN15" i="18"/>
  <c r="CJ15" i="18"/>
  <c r="CF15" i="18"/>
  <c r="BX15" i="18"/>
  <c r="BV15" i="18"/>
  <c r="BP15" i="18"/>
  <c r="BL15" i="18"/>
  <c r="BE15" i="18"/>
  <c r="EH12" i="18"/>
  <c r="EG15" i="18"/>
  <c r="EF15" i="18"/>
  <c r="ED12" i="18"/>
  <c r="DZ12" i="18"/>
  <c r="DT15" i="18"/>
  <c r="DR12" i="18"/>
  <c r="DP15" i="18"/>
  <c r="DN12" i="18"/>
  <c r="DL15" i="18"/>
  <c r="DJ12" i="18"/>
  <c r="DG12" i="18"/>
  <c r="DF12" i="18"/>
  <c r="DD15" i="18"/>
  <c r="CX12" i="18"/>
  <c r="CV15" i="18"/>
  <c r="CT12" i="18"/>
  <c r="CT13" i="18" s="1"/>
  <c r="CR15" i="18"/>
  <c r="CQ12" i="18"/>
  <c r="CP12" i="18"/>
  <c r="CK15" i="18"/>
  <c r="CH12" i="18"/>
  <c r="CD12" i="18"/>
  <c r="CB15" i="18"/>
  <c r="BV12" i="18"/>
  <c r="BU15" i="18"/>
  <c r="BT15" i="18"/>
  <c r="BR12" i="18"/>
  <c r="BO12" i="18"/>
  <c r="BO13" i="18" s="1"/>
  <c r="BN12" i="18"/>
  <c r="BH15" i="18"/>
  <c r="BF12" i="18"/>
  <c r="BD15" i="18"/>
  <c r="BB12" i="18"/>
  <c r="AX12" i="18"/>
  <c r="CH13" i="18"/>
  <c r="EJ12" i="18"/>
  <c r="EI12" i="18"/>
  <c r="EG12" i="18"/>
  <c r="EF12" i="18"/>
  <c r="EE12" i="18"/>
  <c r="EC12" i="18"/>
  <c r="EB12" i="18"/>
  <c r="EA12" i="18"/>
  <c r="DX12" i="18"/>
  <c r="DX13" i="18" s="1"/>
  <c r="DW12" i="18"/>
  <c r="DU12" i="18"/>
  <c r="DT12" i="18"/>
  <c r="DS12" i="18"/>
  <c r="DQ12" i="18"/>
  <c r="DP12" i="18"/>
  <c r="DL12" i="18"/>
  <c r="DK12" i="18"/>
  <c r="DH12" i="18"/>
  <c r="DE12" i="18"/>
  <c r="DD12" i="18"/>
  <c r="DA12" i="18"/>
  <c r="CZ12" i="18"/>
  <c r="CV12" i="18"/>
  <c r="CU12" i="18"/>
  <c r="CR12" i="18"/>
  <c r="CO12" i="18"/>
  <c r="CK12" i="18"/>
  <c r="CJ12" i="18"/>
  <c r="CJ13" i="18" s="1"/>
  <c r="CF12" i="18"/>
  <c r="CE12" i="18"/>
  <c r="CB12" i="18"/>
  <c r="CA12" i="18"/>
  <c r="BY12" i="18"/>
  <c r="BU12" i="18"/>
  <c r="BT12" i="18"/>
  <c r="BP12" i="18"/>
  <c r="BP13" i="18" s="1"/>
  <c r="BL12" i="18"/>
  <c r="BK12" i="18"/>
  <c r="BI12" i="18"/>
  <c r="BD12" i="18"/>
  <c r="AZ12" i="18"/>
  <c r="AY12" i="18"/>
  <c r="AV12" i="18"/>
  <c r="AU12" i="18"/>
  <c r="EH11" i="18"/>
  <c r="DZ11" i="18"/>
  <c r="DF11" i="18"/>
  <c r="DE11" i="18"/>
  <c r="CP11" i="18"/>
  <c r="CL11" i="18"/>
  <c r="CK11" i="18"/>
  <c r="CD11" i="18"/>
  <c r="BV11" i="18"/>
  <c r="BN11" i="18"/>
  <c r="EJ11" i="18"/>
  <c r="EG8" i="18"/>
  <c r="EF11" i="18"/>
  <c r="EE8" i="18"/>
  <c r="EB11" i="18"/>
  <c r="EA8" i="18"/>
  <c r="DX11" i="18"/>
  <c r="DV11" i="18"/>
  <c r="DU11" i="18"/>
  <c r="DT11" i="18"/>
  <c r="DR11" i="18"/>
  <c r="DQ8" i="18"/>
  <c r="DP11" i="18"/>
  <c r="DO8" i="18"/>
  <c r="DL11" i="18"/>
  <c r="DK8" i="18"/>
  <c r="DJ11" i="18"/>
  <c r="DH11" i="18"/>
  <c r="DD11" i="18"/>
  <c r="DB8" i="18"/>
  <c r="DA8" i="18"/>
  <c r="CZ11" i="18"/>
  <c r="CY8" i="18"/>
  <c r="CV11" i="18"/>
  <c r="CU8" i="18"/>
  <c r="CT11" i="18"/>
  <c r="CR11" i="18"/>
  <c r="CO11" i="18"/>
  <c r="CN11" i="18"/>
  <c r="CL8" i="18"/>
  <c r="CK8" i="18"/>
  <c r="CJ11" i="18"/>
  <c r="CI8" i="18"/>
  <c r="CF11" i="18"/>
  <c r="CE8" i="18"/>
  <c r="CB11" i="18"/>
  <c r="BZ11" i="18"/>
  <c r="BY11" i="18"/>
  <c r="BX11" i="18"/>
  <c r="BV8" i="18"/>
  <c r="BU8" i="18"/>
  <c r="BT11" i="18"/>
  <c r="BS8" i="18"/>
  <c r="BP11" i="18"/>
  <c r="BO8" i="18"/>
  <c r="BL11" i="18"/>
  <c r="BJ11" i="18"/>
  <c r="BI11" i="18"/>
  <c r="BH11" i="18"/>
  <c r="BF11" i="18"/>
  <c r="BE8" i="18"/>
  <c r="BD8" i="18"/>
  <c r="BA8" i="18"/>
  <c r="AY8" i="18"/>
  <c r="EH8" i="18"/>
  <c r="ED8" i="18"/>
  <c r="EC8" i="18"/>
  <c r="DZ8" i="18"/>
  <c r="DW8" i="18"/>
  <c r="DV8" i="18"/>
  <c r="DU8" i="18"/>
  <c r="DR8" i="18"/>
  <c r="DN8" i="18"/>
  <c r="DM8" i="18"/>
  <c r="DJ8" i="18"/>
  <c r="DG8" i="18"/>
  <c r="DF8" i="18"/>
  <c r="DE8" i="18"/>
  <c r="CX8" i="18"/>
  <c r="CW8" i="18"/>
  <c r="CT8" i="18"/>
  <c r="CQ8" i="18"/>
  <c r="CP8" i="18"/>
  <c r="CO8" i="18"/>
  <c r="CH8" i="18"/>
  <c r="CG8" i="18"/>
  <c r="CD8" i="18"/>
  <c r="CA8" i="18"/>
  <c r="BZ8" i="18"/>
  <c r="BY8" i="18"/>
  <c r="BR8" i="18"/>
  <c r="BQ8" i="18"/>
  <c r="BN8" i="18"/>
  <c r="BK8" i="18"/>
  <c r="BJ8" i="18"/>
  <c r="BI8" i="18"/>
  <c r="BB8" i="18"/>
  <c r="AZ8" i="18"/>
  <c r="DX6" i="18"/>
  <c r="DH6" i="18"/>
  <c r="CR6" i="18"/>
  <c r="CB6" i="18"/>
  <c r="BL6" i="18"/>
  <c r="EG54" i="18"/>
  <c r="EC54" i="18"/>
  <c r="DY54" i="18"/>
  <c r="DU54" i="18"/>
  <c r="DQ54" i="18"/>
  <c r="DM54" i="18"/>
  <c r="DI54" i="18"/>
  <c r="DE54" i="18"/>
  <c r="DA54" i="18"/>
  <c r="CW54" i="18"/>
  <c r="CS54" i="18"/>
  <c r="CO54" i="18"/>
  <c r="CK54" i="18"/>
  <c r="CG54" i="18"/>
  <c r="CC54" i="18"/>
  <c r="BY54" i="18"/>
  <c r="BU54" i="18"/>
  <c r="BQ54" i="18"/>
  <c r="BM54" i="18"/>
  <c r="BI54" i="18"/>
  <c r="BE54" i="18"/>
  <c r="BA54" i="18"/>
  <c r="ED90" i="17"/>
  <c r="DZ90" i="17"/>
  <c r="DV90" i="17"/>
  <c r="DR90" i="17"/>
  <c r="DN90" i="17"/>
  <c r="DJ90" i="17"/>
  <c r="DF90" i="17"/>
  <c r="DB90" i="17"/>
  <c r="CX90" i="17"/>
  <c r="CT90" i="17"/>
  <c r="CP90" i="17"/>
  <c r="CL90" i="17"/>
  <c r="CH90" i="17"/>
  <c r="CD90" i="17"/>
  <c r="EF90" i="17"/>
  <c r="EB90" i="17"/>
  <c r="DX90" i="17"/>
  <c r="DT90" i="17"/>
  <c r="DP90" i="17"/>
  <c r="DL90" i="17"/>
  <c r="DH90" i="17"/>
  <c r="DD90" i="17"/>
  <c r="CZ90" i="17"/>
  <c r="CV90" i="17"/>
  <c r="CR90" i="17"/>
  <c r="CN90" i="17"/>
  <c r="CJ90" i="17"/>
  <c r="CF90" i="17"/>
  <c r="CB90" i="17"/>
  <c r="FF83" i="17"/>
  <c r="FE83" i="17"/>
  <c r="FD83" i="17"/>
  <c r="FC83" i="17"/>
  <c r="FB83" i="17"/>
  <c r="FA83" i="17"/>
  <c r="EZ83" i="17"/>
  <c r="EY83" i="17"/>
  <c r="EX83" i="17"/>
  <c r="EW83" i="17"/>
  <c r="EV83" i="17"/>
  <c r="EU83" i="17"/>
  <c r="ET83" i="17"/>
  <c r="ES83" i="17"/>
  <c r="ER83" i="17"/>
  <c r="EQ83" i="17"/>
  <c r="EP83" i="17"/>
  <c r="EO83" i="17"/>
  <c r="EN83" i="17"/>
  <c r="EM83" i="17"/>
  <c r="FF82" i="17"/>
  <c r="FE82" i="17"/>
  <c r="FD82" i="17"/>
  <c r="FC82" i="17"/>
  <c r="EH72" i="17"/>
  <c r="EG72" i="17"/>
  <c r="ED72" i="17"/>
  <c r="EC72" i="17"/>
  <c r="DZ72" i="17"/>
  <c r="DY72" i="17"/>
  <c r="DV72" i="17"/>
  <c r="DU72" i="17"/>
  <c r="DR72" i="17"/>
  <c r="DQ72" i="17"/>
  <c r="DN72" i="17"/>
  <c r="DM72" i="17"/>
  <c r="DJ72" i="17"/>
  <c r="DI72" i="17"/>
  <c r="DF72" i="17"/>
  <c r="DE72" i="17"/>
  <c r="DB72" i="17"/>
  <c r="DA72" i="17"/>
  <c r="CX72" i="17"/>
  <c r="CW72" i="17"/>
  <c r="CT72" i="17"/>
  <c r="CS72" i="17"/>
  <c r="CP72" i="17"/>
  <c r="CO72" i="17"/>
  <c r="CL72" i="17"/>
  <c r="CK72" i="17"/>
  <c r="CH72" i="17"/>
  <c r="CG72" i="17"/>
  <c r="CD72" i="17"/>
  <c r="CC72" i="17"/>
  <c r="BZ72" i="17"/>
  <c r="BY72" i="17"/>
  <c r="BV72" i="17"/>
  <c r="BU72" i="17"/>
  <c r="BR72" i="17"/>
  <c r="BQ72" i="17"/>
  <c r="BN72" i="17"/>
  <c r="BM72" i="17"/>
  <c r="BJ72" i="17"/>
  <c r="BI72" i="17"/>
  <c r="BF72" i="17"/>
  <c r="BE72" i="17"/>
  <c r="BB72" i="17"/>
  <c r="BA72" i="17"/>
  <c r="AX72" i="17"/>
  <c r="AW72" i="17"/>
  <c r="AT72" i="17"/>
  <c r="AS72" i="17"/>
  <c r="AP72" i="17"/>
  <c r="AO72" i="17"/>
  <c r="AL72" i="17"/>
  <c r="AK72" i="17"/>
  <c r="AH72" i="17"/>
  <c r="AG72" i="17"/>
  <c r="AD72" i="17"/>
  <c r="AC72" i="17"/>
  <c r="Z72" i="17"/>
  <c r="Y72" i="17"/>
  <c r="V72" i="17"/>
  <c r="U72" i="17"/>
  <c r="R72" i="17"/>
  <c r="Q72" i="17"/>
  <c r="N72" i="17"/>
  <c r="M72" i="17"/>
  <c r="J72" i="17"/>
  <c r="I72" i="17"/>
  <c r="F72" i="17"/>
  <c r="E72" i="17"/>
  <c r="EH69" i="17"/>
  <c r="EG69" i="17"/>
  <c r="EE69" i="17"/>
  <c r="ED69" i="17"/>
  <c r="EC69" i="17"/>
  <c r="DZ69" i="17"/>
  <c r="DY69" i="17"/>
  <c r="DV69" i="17"/>
  <c r="DU69" i="17"/>
  <c r="DR69" i="17"/>
  <c r="DQ69" i="17"/>
  <c r="DO69" i="17"/>
  <c r="DN69" i="17"/>
  <c r="DM69" i="17"/>
  <c r="DJ69" i="17"/>
  <c r="DI69" i="17"/>
  <c r="DG69" i="17"/>
  <c r="DF69" i="17"/>
  <c r="DE69" i="17"/>
  <c r="DB69" i="17"/>
  <c r="DA69" i="17"/>
  <c r="CY69" i="17"/>
  <c r="CX69" i="17"/>
  <c r="CW69" i="17"/>
  <c r="CT69" i="17"/>
  <c r="CS69" i="17"/>
  <c r="CP69" i="17"/>
  <c r="CO69" i="17"/>
  <c r="CL69" i="17"/>
  <c r="CK69" i="17"/>
  <c r="CI69" i="17"/>
  <c r="CH69" i="17"/>
  <c r="CG69" i="17"/>
  <c r="CD69" i="17"/>
  <c r="CC69" i="17"/>
  <c r="CA69" i="17"/>
  <c r="BZ69" i="17"/>
  <c r="BY69" i="17"/>
  <c r="BV69" i="17"/>
  <c r="BU69" i="17"/>
  <c r="BS69" i="17"/>
  <c r="BR69" i="17"/>
  <c r="BQ69" i="17"/>
  <c r="BN69" i="17"/>
  <c r="BM69" i="17"/>
  <c r="BJ69" i="17"/>
  <c r="BI69" i="17"/>
  <c r="BF69" i="17"/>
  <c r="BE69" i="17"/>
  <c r="BC69" i="17"/>
  <c r="BB69" i="17"/>
  <c r="BA69" i="17"/>
  <c r="AX69" i="17"/>
  <c r="AW69" i="17"/>
  <c r="AU69" i="17"/>
  <c r="AT69" i="17"/>
  <c r="AS69" i="17"/>
  <c r="AP69" i="17"/>
  <c r="AO69" i="17"/>
  <c r="AM69" i="17"/>
  <c r="AL69" i="17"/>
  <c r="AK69" i="17"/>
  <c r="AH69" i="17"/>
  <c r="AG69" i="17"/>
  <c r="AD69" i="17"/>
  <c r="AC69" i="17"/>
  <c r="Z69" i="17"/>
  <c r="Y69" i="17"/>
  <c r="V69" i="17"/>
  <c r="S69" i="17"/>
  <c r="R69" i="17"/>
  <c r="Q69" i="17"/>
  <c r="O69" i="17"/>
  <c r="N69" i="17"/>
  <c r="M69" i="17"/>
  <c r="J69" i="17"/>
  <c r="I69" i="17"/>
  <c r="F69" i="17"/>
  <c r="DR65" i="17"/>
  <c r="CX65" i="17"/>
  <c r="CL65" i="17"/>
  <c r="BR65" i="17"/>
  <c r="BF65" i="17"/>
  <c r="AL65" i="17"/>
  <c r="Z65" i="17"/>
  <c r="I65" i="17"/>
  <c r="EG64" i="17"/>
  <c r="EC64" i="17"/>
  <c r="DU64" i="17"/>
  <c r="DQ64" i="17"/>
  <c r="DM64" i="17"/>
  <c r="DE64" i="17"/>
  <c r="DA64" i="17"/>
  <c r="CW64" i="17"/>
  <c r="CO64" i="17"/>
  <c r="CK64" i="17"/>
  <c r="CG64" i="17"/>
  <c r="BY64" i="17"/>
  <c r="BU64" i="17"/>
  <c r="BQ64" i="17"/>
  <c r="BI64" i="17"/>
  <c r="BE64" i="17"/>
  <c r="BA64" i="17"/>
  <c r="AS64" i="17"/>
  <c r="AO64" i="17"/>
  <c r="AK64" i="17"/>
  <c r="AC64" i="17"/>
  <c r="Y64" i="17"/>
  <c r="U64" i="17"/>
  <c r="Q65" i="17"/>
  <c r="Q64" i="17"/>
  <c r="M65" i="17"/>
  <c r="M64" i="17"/>
  <c r="I64" i="17"/>
  <c r="E64" i="17"/>
  <c r="EA61" i="17"/>
  <c r="DK61" i="17"/>
  <c r="CU61" i="17"/>
  <c r="CE61" i="17"/>
  <c r="BO61" i="17"/>
  <c r="AY61" i="17"/>
  <c r="AI61" i="17"/>
  <c r="S61" i="17"/>
  <c r="C61" i="17"/>
  <c r="DW60" i="17"/>
  <c r="DG60" i="17"/>
  <c r="CQ60" i="17"/>
  <c r="CA60" i="17"/>
  <c r="BK60" i="17"/>
  <c r="AU60" i="17"/>
  <c r="AE60" i="17"/>
  <c r="O60" i="17"/>
  <c r="EI60" i="17"/>
  <c r="EI59" i="17"/>
  <c r="EE60" i="17"/>
  <c r="EE65" i="17" s="1"/>
  <c r="EE59" i="17"/>
  <c r="EA60" i="17"/>
  <c r="EA59" i="17"/>
  <c r="DW61" i="17"/>
  <c r="DW59" i="17"/>
  <c r="DS60" i="17"/>
  <c r="DS59" i="17"/>
  <c r="DO60" i="17"/>
  <c r="DO59" i="17"/>
  <c r="DK60" i="17"/>
  <c r="DK59" i="17"/>
  <c r="DG61" i="17"/>
  <c r="DG59" i="17"/>
  <c r="DC60" i="17"/>
  <c r="DC59" i="17"/>
  <c r="CY60" i="17"/>
  <c r="CY59" i="17"/>
  <c r="CU60" i="17"/>
  <c r="CU59" i="17"/>
  <c r="CQ61" i="17"/>
  <c r="CQ59" i="17"/>
  <c r="CM60" i="17"/>
  <c r="CM59" i="17"/>
  <c r="CI60" i="17"/>
  <c r="CI59" i="17"/>
  <c r="CE60" i="17"/>
  <c r="CE59" i="17"/>
  <c r="CA61" i="17"/>
  <c r="CA59" i="17"/>
  <c r="BW60" i="17"/>
  <c r="BW59" i="17"/>
  <c r="BS60" i="17"/>
  <c r="BS59" i="17"/>
  <c r="BO60" i="17"/>
  <c r="BO59" i="17"/>
  <c r="BK61" i="17"/>
  <c r="BK59" i="17"/>
  <c r="BG60" i="17"/>
  <c r="BG59" i="17"/>
  <c r="BC60" i="17"/>
  <c r="BC59" i="17"/>
  <c r="AY60" i="17"/>
  <c r="AY59" i="17"/>
  <c r="AU61" i="17"/>
  <c r="AU59" i="17"/>
  <c r="AQ60" i="17"/>
  <c r="AQ59" i="17"/>
  <c r="AM60" i="17"/>
  <c r="AM59" i="17"/>
  <c r="AI60" i="17"/>
  <c r="AI59" i="17"/>
  <c r="AE61" i="17"/>
  <c r="AE59" i="17"/>
  <c r="AA60" i="17"/>
  <c r="AA59" i="17"/>
  <c r="W60" i="17"/>
  <c r="W59" i="17"/>
  <c r="S60" i="17"/>
  <c r="S59" i="17"/>
  <c r="O61" i="17"/>
  <c r="O59" i="17"/>
  <c r="K60" i="17"/>
  <c r="K59" i="17"/>
  <c r="G60" i="17"/>
  <c r="G59" i="17"/>
  <c r="EN53" i="17"/>
  <c r="EO53" i="17" s="1"/>
  <c r="EP53" i="17" s="1"/>
  <c r="EH46" i="17"/>
  <c r="ED46" i="17"/>
  <c r="DR46" i="17"/>
  <c r="DN46" i="17"/>
  <c r="DB46" i="17"/>
  <c r="CX46" i="17"/>
  <c r="CL46" i="17"/>
  <c r="CH46" i="17"/>
  <c r="BV46" i="17"/>
  <c r="BR46" i="17"/>
  <c r="BF46" i="17"/>
  <c r="BB46" i="17"/>
  <c r="AP46" i="17"/>
  <c r="AL46" i="17"/>
  <c r="Z46" i="17"/>
  <c r="V46" i="17"/>
  <c r="J46" i="17"/>
  <c r="F46" i="17"/>
  <c r="EI46" i="17"/>
  <c r="EG46" i="17"/>
  <c r="EF46" i="17"/>
  <c r="EC46" i="17"/>
  <c r="DZ46" i="17"/>
  <c r="DY46" i="17"/>
  <c r="DX46" i="17"/>
  <c r="DV46" i="17"/>
  <c r="DU46" i="17"/>
  <c r="DT46" i="17"/>
  <c r="DQ46" i="17"/>
  <c r="DP46" i="17"/>
  <c r="DM46" i="17"/>
  <c r="DL46" i="17"/>
  <c r="DJ46" i="17"/>
  <c r="DI46" i="17"/>
  <c r="DH46" i="17"/>
  <c r="DF46" i="17"/>
  <c r="DE46" i="17"/>
  <c r="DD46" i="17"/>
  <c r="DA46" i="17"/>
  <c r="CZ46" i="17"/>
  <c r="CW46" i="17"/>
  <c r="CV46" i="17"/>
  <c r="CT46" i="17"/>
  <c r="CS46" i="17"/>
  <c r="CR46" i="17"/>
  <c r="CP46" i="17"/>
  <c r="CO46" i="17"/>
  <c r="CN46" i="17"/>
  <c r="CK46" i="17"/>
  <c r="CJ46" i="17"/>
  <c r="CG46" i="17"/>
  <c r="CF46" i="17"/>
  <c r="CD46" i="17"/>
  <c r="CC46" i="17"/>
  <c r="CB46" i="17"/>
  <c r="BZ46" i="17"/>
  <c r="BY46" i="17"/>
  <c r="BX46" i="17"/>
  <c r="BU46" i="17"/>
  <c r="BT46" i="17"/>
  <c r="BQ46" i="17"/>
  <c r="BP46" i="17"/>
  <c r="BN46" i="17"/>
  <c r="BM46" i="17"/>
  <c r="BL46" i="17"/>
  <c r="BJ46" i="17"/>
  <c r="BI46" i="17"/>
  <c r="BH46" i="17"/>
  <c r="BE46" i="17"/>
  <c r="BD46" i="17"/>
  <c r="BA46" i="17"/>
  <c r="AZ46" i="17"/>
  <c r="AX46" i="17"/>
  <c r="AW46" i="17"/>
  <c r="AV46" i="17"/>
  <c r="AT46" i="17"/>
  <c r="AS46" i="17"/>
  <c r="AR46" i="17"/>
  <c r="AO46" i="17"/>
  <c r="AN46" i="17"/>
  <c r="AK46" i="17"/>
  <c r="AJ46" i="17"/>
  <c r="AH46" i="17"/>
  <c r="AG46" i="17"/>
  <c r="AF46" i="17"/>
  <c r="AD46" i="17"/>
  <c r="AC46" i="17"/>
  <c r="AB46" i="17"/>
  <c r="Y46" i="17"/>
  <c r="X46" i="17"/>
  <c r="U46" i="17"/>
  <c r="T46" i="17"/>
  <c r="R46" i="17"/>
  <c r="Q46" i="17"/>
  <c r="P46" i="17"/>
  <c r="N46" i="17"/>
  <c r="M46" i="17"/>
  <c r="L46" i="17"/>
  <c r="I46" i="17"/>
  <c r="H46" i="17"/>
  <c r="E47" i="17"/>
  <c r="E51" i="17" s="1"/>
  <c r="E46" i="17"/>
  <c r="D46" i="17"/>
  <c r="E44" i="17"/>
  <c r="D44" i="17"/>
  <c r="EH47" i="17"/>
  <c r="EG47" i="17"/>
  <c r="EF44" i="17"/>
  <c r="CV44" i="17"/>
  <c r="CT47" i="17"/>
  <c r="CS47" i="17"/>
  <c r="CR44" i="17"/>
  <c r="CP47" i="17"/>
  <c r="CO47" i="17"/>
  <c r="CN44" i="17"/>
  <c r="CL47" i="17"/>
  <c r="CK47" i="17"/>
  <c r="CJ44" i="17"/>
  <c r="CH47" i="17"/>
  <c r="CG47" i="17"/>
  <c r="CF44" i="17"/>
  <c r="CD47" i="17"/>
  <c r="CC47" i="17"/>
  <c r="CB44" i="17"/>
  <c r="BZ47" i="17"/>
  <c r="BY47" i="17"/>
  <c r="BX44" i="17"/>
  <c r="BV47" i="17"/>
  <c r="BU47" i="17"/>
  <c r="BT44" i="17"/>
  <c r="BR47" i="17"/>
  <c r="BQ47" i="17"/>
  <c r="BP44" i="17"/>
  <c r="BN47" i="17"/>
  <c r="BM47" i="17"/>
  <c r="BL44" i="17"/>
  <c r="BJ47" i="17"/>
  <c r="BI47" i="17"/>
  <c r="BH44" i="17"/>
  <c r="BF47" i="17"/>
  <c r="BE47" i="17"/>
  <c r="BD44" i="17"/>
  <c r="BB47" i="17"/>
  <c r="BA47" i="17"/>
  <c r="AZ44" i="17"/>
  <c r="AX47" i="17"/>
  <c r="AW47" i="17"/>
  <c r="AV44" i="17"/>
  <c r="AT47" i="17"/>
  <c r="AS47" i="17"/>
  <c r="AR44" i="17"/>
  <c r="AP47" i="17"/>
  <c r="AO47" i="17"/>
  <c r="AN44" i="17"/>
  <c r="AL47" i="17"/>
  <c r="AK47" i="17"/>
  <c r="AJ44" i="17"/>
  <c r="AH47" i="17"/>
  <c r="AG47" i="17"/>
  <c r="AF44" i="17"/>
  <c r="AD47" i="17"/>
  <c r="AC47" i="17"/>
  <c r="AB44" i="17"/>
  <c r="Z47" i="17"/>
  <c r="Y47" i="17"/>
  <c r="X44" i="17"/>
  <c r="V47" i="17"/>
  <c r="U47" i="17"/>
  <c r="T44" i="17"/>
  <c r="R47" i="17"/>
  <c r="Q47" i="17"/>
  <c r="P44" i="17"/>
  <c r="N47" i="17"/>
  <c r="M47" i="17"/>
  <c r="L44" i="17"/>
  <c r="J47" i="17"/>
  <c r="I47" i="17"/>
  <c r="H44" i="17"/>
  <c r="F47" i="17"/>
  <c r="ER42" i="17"/>
  <c r="ES42" i="17" s="1"/>
  <c r="ET42" i="17" s="1"/>
  <c r="EU42" i="17" s="1"/>
  <c r="EV42" i="17" s="1"/>
  <c r="EW42" i="17" s="1"/>
  <c r="EX42" i="17" s="1"/>
  <c r="EY42" i="17" s="1"/>
  <c r="EZ42" i="17" s="1"/>
  <c r="FA42" i="17" s="1"/>
  <c r="FB42" i="17" s="1"/>
  <c r="FC42" i="17" s="1"/>
  <c r="FD42" i="17" s="1"/>
  <c r="FE42" i="17" s="1"/>
  <c r="FF42" i="17" s="1"/>
  <c r="DS40" i="17"/>
  <c r="EH40" i="17"/>
  <c r="EF40" i="17"/>
  <c r="ED40" i="17"/>
  <c r="EB40" i="17"/>
  <c r="DZ40" i="17"/>
  <c r="DV40" i="17"/>
  <c r="DT40" i="17"/>
  <c r="DR40" i="17"/>
  <c r="DP40" i="17"/>
  <c r="DN40" i="17"/>
  <c r="DL40" i="17"/>
  <c r="DJ40" i="17"/>
  <c r="DI40" i="17"/>
  <c r="DH40" i="17"/>
  <c r="DF40" i="17"/>
  <c r="DE40" i="17"/>
  <c r="DD40" i="17"/>
  <c r="DB40" i="17"/>
  <c r="DA40" i="17"/>
  <c r="CZ40" i="17"/>
  <c r="CX40" i="17"/>
  <c r="CW40" i="17"/>
  <c r="CV40" i="17"/>
  <c r="CT40" i="17"/>
  <c r="CS40" i="17"/>
  <c r="CP40" i="17"/>
  <c r="CO40" i="17"/>
  <c r="CN40" i="17"/>
  <c r="CL40" i="17"/>
  <c r="CK40" i="17"/>
  <c r="CJ40" i="17"/>
  <c r="CH40" i="17"/>
  <c r="CG40" i="17"/>
  <c r="CF40" i="17"/>
  <c r="CD40" i="17"/>
  <c r="CC40" i="17"/>
  <c r="CB40" i="17"/>
  <c r="BZ40" i="17"/>
  <c r="BY40" i="17"/>
  <c r="BX40" i="17"/>
  <c r="BV40" i="17"/>
  <c r="BU40" i="17"/>
  <c r="BT40" i="17"/>
  <c r="BR40" i="17"/>
  <c r="BQ40" i="17"/>
  <c r="BP40" i="17"/>
  <c r="BN40" i="17"/>
  <c r="BM40" i="17"/>
  <c r="BL40" i="17"/>
  <c r="BJ40" i="17"/>
  <c r="BI40" i="17"/>
  <c r="BH40" i="17"/>
  <c r="BF40" i="17"/>
  <c r="BE40" i="17"/>
  <c r="BD40" i="17"/>
  <c r="BB40" i="17"/>
  <c r="BA40" i="17"/>
  <c r="AZ40" i="17"/>
  <c r="AX40" i="17"/>
  <c r="AW40" i="17"/>
  <c r="AV40" i="17"/>
  <c r="AT40" i="17"/>
  <c r="AS40" i="17"/>
  <c r="AR40" i="17"/>
  <c r="AP40" i="17"/>
  <c r="AO40" i="17"/>
  <c r="AN40" i="17"/>
  <c r="AL40" i="17"/>
  <c r="AK40" i="17"/>
  <c r="AJ40" i="17"/>
  <c r="AH40" i="17"/>
  <c r="AG40" i="17"/>
  <c r="AF40" i="17"/>
  <c r="AD40" i="17"/>
  <c r="AC40" i="17"/>
  <c r="AB40" i="17"/>
  <c r="Z40" i="17"/>
  <c r="Y40" i="17"/>
  <c r="X40" i="17"/>
  <c r="V40" i="17"/>
  <c r="U40" i="17"/>
  <c r="T40" i="17"/>
  <c r="R40" i="17"/>
  <c r="Q40" i="17"/>
  <c r="P40" i="17"/>
  <c r="N40" i="17"/>
  <c r="M40" i="17"/>
  <c r="L40" i="17"/>
  <c r="J40" i="17"/>
  <c r="I40" i="17"/>
  <c r="H40" i="17"/>
  <c r="F40" i="17"/>
  <c r="E40" i="17"/>
  <c r="D40" i="17"/>
  <c r="EI38" i="17"/>
  <c r="EG38" i="17"/>
  <c r="EC38" i="17"/>
  <c r="DY38" i="17"/>
  <c r="DU38" i="17"/>
  <c r="DQ38" i="17"/>
  <c r="DM38" i="17"/>
  <c r="DI38" i="17"/>
  <c r="DE38" i="17"/>
  <c r="DA38" i="17"/>
  <c r="CW38" i="17"/>
  <c r="CS38" i="17"/>
  <c r="CO38" i="17"/>
  <c r="CK38" i="17"/>
  <c r="CG38" i="17"/>
  <c r="CC38" i="17"/>
  <c r="BY38" i="17"/>
  <c r="BU38" i="17"/>
  <c r="BQ38" i="17"/>
  <c r="BM38" i="17"/>
  <c r="BI38" i="17"/>
  <c r="BE38" i="17"/>
  <c r="BA38" i="17"/>
  <c r="AW38" i="17"/>
  <c r="AS38" i="17"/>
  <c r="AO38" i="17"/>
  <c r="AK38" i="17"/>
  <c r="AG38" i="17"/>
  <c r="AC38" i="17"/>
  <c r="Y38" i="17"/>
  <c r="U38" i="17"/>
  <c r="Q38" i="17"/>
  <c r="M38" i="17"/>
  <c r="I38" i="17"/>
  <c r="E38" i="17"/>
  <c r="CN36" i="17"/>
  <c r="AR36" i="17"/>
  <c r="P36" i="17"/>
  <c r="EI36" i="17"/>
  <c r="EG36" i="17"/>
  <c r="EE36" i="17"/>
  <c r="DY36" i="17"/>
  <c r="DW36" i="17"/>
  <c r="DS36" i="17"/>
  <c r="DQ36" i="17"/>
  <c r="DO36" i="17"/>
  <c r="DK36" i="17"/>
  <c r="DI36" i="17"/>
  <c r="DG36" i="17"/>
  <c r="DA36" i="17"/>
  <c r="CY36" i="17"/>
  <c r="CS36" i="17"/>
  <c r="CQ36" i="17"/>
  <c r="CM36" i="17"/>
  <c r="CK36" i="17"/>
  <c r="CI36" i="17"/>
  <c r="CE36" i="17"/>
  <c r="CC36" i="17"/>
  <c r="CA36" i="17"/>
  <c r="BU36" i="17"/>
  <c r="BS36" i="17"/>
  <c r="BM36" i="17"/>
  <c r="BK36" i="17"/>
  <c r="BG36" i="17"/>
  <c r="BE36" i="17"/>
  <c r="BD36" i="17"/>
  <c r="AY36" i="17"/>
  <c r="AV36" i="17"/>
  <c r="AU36" i="17"/>
  <c r="AS36" i="17"/>
  <c r="AQ36" i="17"/>
  <c r="AO36" i="17"/>
  <c r="AN36" i="17"/>
  <c r="AM36" i="17"/>
  <c r="AI36" i="17"/>
  <c r="AF36" i="17"/>
  <c r="AC36" i="17"/>
  <c r="AB36" i="17"/>
  <c r="AA36" i="17"/>
  <c r="Y36" i="17"/>
  <c r="X36" i="17"/>
  <c r="W36" i="17"/>
  <c r="S36" i="17"/>
  <c r="O36" i="17"/>
  <c r="M36" i="17"/>
  <c r="L36" i="17"/>
  <c r="K36" i="17"/>
  <c r="I36" i="17"/>
  <c r="H36" i="17"/>
  <c r="DL34" i="17"/>
  <c r="EI34" i="17"/>
  <c r="EE34" i="17"/>
  <c r="EB34" i="17"/>
  <c r="EA34" i="17"/>
  <c r="DX34" i="17"/>
  <c r="DW34" i="17"/>
  <c r="DV34" i="17"/>
  <c r="DT34" i="17"/>
  <c r="DS34" i="17"/>
  <c r="DR34" i="17"/>
  <c r="DO34" i="17"/>
  <c r="DN34" i="17"/>
  <c r="DK34" i="17"/>
  <c r="DJ34" i="17"/>
  <c r="DH34" i="17"/>
  <c r="DG34" i="17"/>
  <c r="DF34" i="17"/>
  <c r="DD34" i="17"/>
  <c r="DC34" i="17"/>
  <c r="DB34" i="17"/>
  <c r="CY34" i="17"/>
  <c r="CX34" i="17"/>
  <c r="CV34" i="17"/>
  <c r="CU34" i="17"/>
  <c r="CT34" i="17"/>
  <c r="CR34" i="17"/>
  <c r="CQ34" i="17"/>
  <c r="CP34" i="17"/>
  <c r="CN34" i="17"/>
  <c r="CM34" i="17"/>
  <c r="CL34" i="17"/>
  <c r="CI34" i="17"/>
  <c r="CH34" i="17"/>
  <c r="CE34" i="17"/>
  <c r="CD34" i="17"/>
  <c r="CA34" i="17"/>
  <c r="BZ34" i="17"/>
  <c r="BW34" i="17"/>
  <c r="BV34" i="17"/>
  <c r="BS34" i="17"/>
  <c r="BR34" i="17"/>
  <c r="BO34" i="17"/>
  <c r="BN34" i="17"/>
  <c r="BK34" i="17"/>
  <c r="BJ34" i="17"/>
  <c r="BG34" i="17"/>
  <c r="BF34" i="17"/>
  <c r="BC34" i="17"/>
  <c r="BB34" i="17"/>
  <c r="AY34" i="17"/>
  <c r="AX34" i="17"/>
  <c r="AU34" i="17"/>
  <c r="AT34" i="17"/>
  <c r="AQ34" i="17"/>
  <c r="AP34" i="17"/>
  <c r="AM34" i="17"/>
  <c r="AL34" i="17"/>
  <c r="AI34" i="17"/>
  <c r="AH34" i="17"/>
  <c r="AE34" i="17"/>
  <c r="AD34" i="17"/>
  <c r="AA34" i="17"/>
  <c r="Z34" i="17"/>
  <c r="W34" i="17"/>
  <c r="V34" i="17"/>
  <c r="S34" i="17"/>
  <c r="R34" i="17"/>
  <c r="O34" i="17"/>
  <c r="N34" i="17"/>
  <c r="K34" i="17"/>
  <c r="J34" i="17"/>
  <c r="G34" i="17"/>
  <c r="F34" i="17"/>
  <c r="EI41" i="17"/>
  <c r="EH41" i="17"/>
  <c r="EE41" i="17"/>
  <c r="EE32" i="17"/>
  <c r="EA41" i="17"/>
  <c r="DZ41" i="17"/>
  <c r="DW41" i="17"/>
  <c r="DV41" i="17"/>
  <c r="DS41" i="17"/>
  <c r="DR41" i="17"/>
  <c r="DO41" i="17"/>
  <c r="DO32" i="17"/>
  <c r="DK41" i="17"/>
  <c r="DJ41" i="17"/>
  <c r="DG41" i="17"/>
  <c r="DF41" i="17"/>
  <c r="DC41" i="17"/>
  <c r="DB41" i="17"/>
  <c r="CY41" i="17"/>
  <c r="CY32" i="17"/>
  <c r="CU41" i="17"/>
  <c r="CT41" i="17"/>
  <c r="CQ41" i="17"/>
  <c r="CP41" i="17"/>
  <c r="CM41" i="17"/>
  <c r="CL41" i="17"/>
  <c r="CI41" i="17"/>
  <c r="CI32" i="17"/>
  <c r="CE41" i="17"/>
  <c r="CD41" i="17"/>
  <c r="CA41" i="17"/>
  <c r="BZ41" i="17"/>
  <c r="BW41" i="17"/>
  <c r="BV41" i="17"/>
  <c r="BS41" i="17"/>
  <c r="BS32" i="17"/>
  <c r="BO41" i="17"/>
  <c r="BN41" i="17"/>
  <c r="BK41" i="17"/>
  <c r="BJ41" i="17"/>
  <c r="BG41" i="17"/>
  <c r="BF41" i="17"/>
  <c r="BC41" i="17"/>
  <c r="BC32" i="17"/>
  <c r="AY41" i="17"/>
  <c r="AX41" i="17"/>
  <c r="AU41" i="17"/>
  <c r="AT41" i="17"/>
  <c r="AQ41" i="17"/>
  <c r="AP41" i="17"/>
  <c r="AM41" i="17"/>
  <c r="AM32" i="17"/>
  <c r="AI41" i="17"/>
  <c r="AH41" i="17"/>
  <c r="AE41" i="17"/>
  <c r="AD41" i="17"/>
  <c r="AA41" i="17"/>
  <c r="Z41" i="17"/>
  <c r="W41" i="17"/>
  <c r="W32" i="17"/>
  <c r="S41" i="17"/>
  <c r="R41" i="17"/>
  <c r="O41" i="17"/>
  <c r="N41" i="17"/>
  <c r="K41" i="17"/>
  <c r="J41" i="17"/>
  <c r="G41" i="17"/>
  <c r="G32" i="17"/>
  <c r="C41" i="17"/>
  <c r="EI30" i="17"/>
  <c r="EE30" i="17"/>
  <c r="EA30" i="17"/>
  <c r="DW30" i="17"/>
  <c r="DS30" i="17"/>
  <c r="DO30" i="17"/>
  <c r="DK30" i="17"/>
  <c r="DG30" i="17"/>
  <c r="DC30" i="17"/>
  <c r="CY30" i="17"/>
  <c r="CU30" i="17"/>
  <c r="CQ30" i="17"/>
  <c r="CM30" i="17"/>
  <c r="CI30" i="17"/>
  <c r="CE30" i="17"/>
  <c r="CA30" i="17"/>
  <c r="BW30" i="17"/>
  <c r="BS30" i="17"/>
  <c r="BO30" i="17"/>
  <c r="BK30" i="17"/>
  <c r="BG30" i="17"/>
  <c r="BC30" i="17"/>
  <c r="AY30" i="17"/>
  <c r="AU30" i="17"/>
  <c r="AQ30" i="17"/>
  <c r="AM30" i="17"/>
  <c r="AI30" i="17"/>
  <c r="AE30" i="17"/>
  <c r="AA30" i="17"/>
  <c r="W30" i="17"/>
  <c r="S30" i="17"/>
  <c r="O30" i="17"/>
  <c r="K30" i="17"/>
  <c r="G30" i="17"/>
  <c r="EB28" i="17"/>
  <c r="DX28" i="17"/>
  <c r="DT28" i="17"/>
  <c r="DL28" i="17"/>
  <c r="DH28" i="17"/>
  <c r="DD28" i="17"/>
  <c r="CV28" i="17"/>
  <c r="CR28" i="17"/>
  <c r="CN28" i="17"/>
  <c r="CF28" i="17"/>
  <c r="CB28" i="17"/>
  <c r="BX28" i="17"/>
  <c r="BP28" i="17"/>
  <c r="BL28" i="17"/>
  <c r="BH28" i="17"/>
  <c r="AZ28" i="17"/>
  <c r="AV28" i="17"/>
  <c r="AR28" i="17"/>
  <c r="AJ28" i="17"/>
  <c r="AF28" i="17"/>
  <c r="AB28" i="17"/>
  <c r="T28" i="17"/>
  <c r="P28" i="17"/>
  <c r="L28" i="17"/>
  <c r="EF28" i="17"/>
  <c r="DP28" i="17"/>
  <c r="CZ28" i="17"/>
  <c r="CJ28" i="17"/>
  <c r="BT28" i="17"/>
  <c r="BD28" i="17"/>
  <c r="AN28" i="17"/>
  <c r="X28" i="17"/>
  <c r="H28" i="17"/>
  <c r="E27" i="17"/>
  <c r="EF25" i="17"/>
  <c r="EB25" i="17"/>
  <c r="DX25" i="17"/>
  <c r="DT25" i="17"/>
  <c r="DP25" i="17"/>
  <c r="DL25" i="17"/>
  <c r="DH25" i="17"/>
  <c r="DD25" i="17"/>
  <c r="CZ24" i="17"/>
  <c r="CV25" i="17"/>
  <c r="CR25" i="17"/>
  <c r="CN25" i="17"/>
  <c r="CJ25" i="17"/>
  <c r="CF25" i="17"/>
  <c r="CB25" i="17"/>
  <c r="BX25" i="17"/>
  <c r="BT25" i="17"/>
  <c r="BP25" i="17"/>
  <c r="BL25" i="17"/>
  <c r="BH25" i="17"/>
  <c r="BD25" i="17"/>
  <c r="AZ25" i="17"/>
  <c r="AV25" i="17"/>
  <c r="AR25" i="17"/>
  <c r="AN24" i="17"/>
  <c r="AJ25" i="17"/>
  <c r="AF25" i="17"/>
  <c r="AB25" i="17"/>
  <c r="X25" i="17"/>
  <c r="T25" i="17"/>
  <c r="P25" i="17"/>
  <c r="L25" i="17"/>
  <c r="H25" i="17"/>
  <c r="EW14" i="17"/>
  <c r="EV14" i="17"/>
  <c r="EU14" i="17"/>
  <c r="ER14" i="17"/>
  <c r="EQ14" i="17"/>
  <c r="EP14" i="17"/>
  <c r="EO14" i="17"/>
  <c r="EN14" i="17"/>
  <c r="EM14" i="17"/>
  <c r="EL14" i="17"/>
  <c r="EK14" i="17"/>
  <c r="BN13" i="17"/>
  <c r="BM13" i="17"/>
  <c r="BL13" i="17"/>
  <c r="BK13" i="17"/>
  <c r="BJ13" i="17"/>
  <c r="BI13" i="17"/>
  <c r="BH13" i="17"/>
  <c r="BG13" i="17"/>
  <c r="BF13" i="17"/>
  <c r="BE13" i="17"/>
  <c r="BD13" i="17"/>
  <c r="BC13" i="17"/>
  <c r="BB13" i="17"/>
  <c r="BA13" i="17"/>
  <c r="AZ13" i="17"/>
  <c r="AY13" i="17"/>
  <c r="AX13" i="17"/>
  <c r="AW13" i="17"/>
  <c r="AV13" i="17"/>
  <c r="AU13" i="17"/>
  <c r="AT13" i="17"/>
  <c r="AS13" i="17"/>
  <c r="AR13" i="17"/>
  <c r="AQ13" i="17"/>
  <c r="AP13" i="17"/>
  <c r="AO13" i="17"/>
  <c r="AN13" i="17"/>
  <c r="AM13" i="17"/>
  <c r="AL13" i="17"/>
  <c r="AK13" i="17"/>
  <c r="AJ13" i="17"/>
  <c r="AI13" i="17"/>
  <c r="AH13" i="17"/>
  <c r="AG13" i="17"/>
  <c r="AF13" i="17"/>
  <c r="AE13" i="17"/>
  <c r="AD13" i="17"/>
  <c r="AC13" i="17"/>
  <c r="AB13" i="17"/>
  <c r="AA13" i="17"/>
  <c r="Z13" i="17"/>
  <c r="Y13" i="17"/>
  <c r="X13" i="17"/>
  <c r="W13" i="17"/>
  <c r="V13" i="17"/>
  <c r="U13" i="17"/>
  <c r="T13" i="17"/>
  <c r="S13" i="17"/>
  <c r="R13" i="17"/>
  <c r="Q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C13" i="17"/>
  <c r="EY9" i="17"/>
  <c r="EX9" i="17"/>
  <c r="EW9" i="17"/>
  <c r="EV9" i="17"/>
  <c r="EU9" i="17"/>
  <c r="ET9" i="17"/>
  <c r="ES9" i="17"/>
  <c r="ER9" i="17"/>
  <c r="EQ9" i="17"/>
  <c r="EP9" i="17"/>
  <c r="EO9" i="17"/>
  <c r="EN9" i="17"/>
  <c r="EM9" i="17"/>
  <c r="EL9" i="17"/>
  <c r="EK9" i="17"/>
  <c r="EJ9" i="17"/>
  <c r="F9" i="17"/>
  <c r="E9" i="17"/>
  <c r="D9" i="17"/>
  <c r="C9" i="17"/>
  <c r="C7" i="17"/>
  <c r="FF5" i="17"/>
  <c r="FE5" i="17"/>
  <c r="FD5" i="17"/>
  <c r="FC5" i="17"/>
  <c r="FB5" i="17"/>
  <c r="FA5" i="17"/>
  <c r="EZ5" i="17"/>
  <c r="EY5" i="17"/>
  <c r="EX5" i="17"/>
  <c r="EW5" i="17"/>
  <c r="EV5" i="17"/>
  <c r="EU5" i="17"/>
  <c r="ET5" i="17"/>
  <c r="ES5" i="17"/>
  <c r="ER5" i="17"/>
  <c r="EQ5" i="17"/>
  <c r="EP5" i="17"/>
  <c r="EO5" i="17"/>
  <c r="EN5" i="17"/>
  <c r="EM5" i="17"/>
  <c r="EL5" i="17"/>
  <c r="EK5" i="17"/>
  <c r="EJ5" i="17"/>
  <c r="F5" i="17"/>
  <c r="E5" i="17"/>
  <c r="D5" i="17"/>
  <c r="C5" i="17"/>
  <c r="DK162" i="16"/>
  <c r="CS159" i="16"/>
  <c r="CO159" i="16"/>
  <c r="CI156" i="16"/>
  <c r="AU156" i="16"/>
  <c r="CI150" i="16"/>
  <c r="AO144" i="16"/>
  <c r="DH138" i="16"/>
  <c r="W101" i="16"/>
  <c r="EC89" i="16"/>
  <c r="DM83" i="16"/>
  <c r="X157" i="14"/>
  <c r="W157" i="14"/>
  <c r="V157" i="14"/>
  <c r="T157" i="14"/>
  <c r="S157" i="14"/>
  <c r="P157" i="14"/>
  <c r="O157" i="14"/>
  <c r="N157" i="14"/>
  <c r="L157" i="14"/>
  <c r="K157" i="14"/>
  <c r="H157" i="14"/>
  <c r="G157" i="14"/>
  <c r="F157" i="14"/>
  <c r="D157" i="14"/>
  <c r="C157" i="14"/>
  <c r="DS80" i="16"/>
  <c r="DX79" i="16"/>
  <c r="CN79" i="16"/>
  <c r="AB79" i="16"/>
  <c r="CX76" i="16"/>
  <c r="DK74" i="16"/>
  <c r="K74" i="16"/>
  <c r="DT73" i="16"/>
  <c r="DD73" i="16"/>
  <c r="CN73" i="16"/>
  <c r="E55" i="16"/>
  <c r="C55" i="16"/>
  <c r="F49" i="16"/>
  <c r="BM43" i="16"/>
  <c r="AQ43" i="16"/>
  <c r="AI43" i="16"/>
  <c r="AA43" i="16"/>
  <c r="S43" i="16"/>
  <c r="O43" i="16"/>
  <c r="K43" i="16"/>
  <c r="E43" i="16"/>
  <c r="C43" i="16"/>
  <c r="ED37" i="16"/>
  <c r="AT37" i="16"/>
  <c r="F37" i="16"/>
  <c r="EF25" i="16"/>
  <c r="EE25" i="16"/>
  <c r="ED25" i="16"/>
  <c r="EC25" i="16"/>
  <c r="EB25" i="16"/>
  <c r="EA25" i="16"/>
  <c r="DZ25" i="16"/>
  <c r="DY25" i="16"/>
  <c r="DX25" i="16"/>
  <c r="DW25" i="16"/>
  <c r="DV25" i="16"/>
  <c r="DU25" i="16"/>
  <c r="DT25" i="16"/>
  <c r="DS25" i="16"/>
  <c r="DR25" i="16"/>
  <c r="DQ25" i="16"/>
  <c r="DP25" i="16"/>
  <c r="DO25" i="16"/>
  <c r="DN25" i="16"/>
  <c r="DM25" i="16"/>
  <c r="DL25" i="16"/>
  <c r="DK25" i="16"/>
  <c r="DJ25" i="16"/>
  <c r="DI25" i="16"/>
  <c r="DH25" i="16"/>
  <c r="DG25" i="16"/>
  <c r="DF25" i="16"/>
  <c r="DE25" i="16"/>
  <c r="DD25" i="16"/>
  <c r="DC25" i="16"/>
  <c r="DB25" i="16"/>
  <c r="DA25" i="16"/>
  <c r="CZ25" i="16"/>
  <c r="CY25" i="16"/>
  <c r="CX25" i="16"/>
  <c r="CW25" i="16"/>
  <c r="CV25" i="16"/>
  <c r="CU25" i="16"/>
  <c r="CT25" i="16"/>
  <c r="CS25" i="16"/>
  <c r="CR25" i="16"/>
  <c r="CQ25" i="16"/>
  <c r="CP25" i="16"/>
  <c r="CO25" i="16"/>
  <c r="CN25" i="16"/>
  <c r="CM25" i="16"/>
  <c r="CL25" i="16"/>
  <c r="CK25" i="16"/>
  <c r="CJ25" i="16"/>
  <c r="CI25" i="16"/>
  <c r="CH25" i="16"/>
  <c r="CG25" i="16"/>
  <c r="CF25" i="16"/>
  <c r="CE25" i="16"/>
  <c r="CD25" i="16"/>
  <c r="CC25" i="16"/>
  <c r="CB25" i="16"/>
  <c r="CA25" i="16"/>
  <c r="BZ25" i="16"/>
  <c r="BY25" i="16"/>
  <c r="BX25" i="16"/>
  <c r="BW25" i="16"/>
  <c r="BV25" i="16"/>
  <c r="BU25" i="16"/>
  <c r="BT25" i="16"/>
  <c r="BS25" i="16"/>
  <c r="BR25" i="16"/>
  <c r="BQ25" i="16"/>
  <c r="BP25" i="16"/>
  <c r="BO25" i="16"/>
  <c r="BN25" i="16"/>
  <c r="BM25" i="16"/>
  <c r="BL25" i="16"/>
  <c r="BK25" i="16"/>
  <c r="BJ25" i="16"/>
  <c r="BI25" i="16"/>
  <c r="BH25" i="16"/>
  <c r="BG25" i="16"/>
  <c r="BF25" i="16"/>
  <c r="BE25" i="16"/>
  <c r="BD25" i="16"/>
  <c r="BC25" i="16"/>
  <c r="BB25" i="16"/>
  <c r="BA25" i="16"/>
  <c r="AZ25" i="16"/>
  <c r="AY25" i="16"/>
  <c r="AX25" i="16"/>
  <c r="AW25" i="16"/>
  <c r="AV25" i="16"/>
  <c r="AU25" i="16"/>
  <c r="AT25" i="16"/>
  <c r="AS25" i="16"/>
  <c r="AR25" i="16"/>
  <c r="AQ25" i="16"/>
  <c r="AP25" i="16"/>
  <c r="AO25" i="16"/>
  <c r="AN25" i="16"/>
  <c r="AM25" i="16"/>
  <c r="AL25" i="16"/>
  <c r="AK25" i="16"/>
  <c r="AJ25" i="16"/>
  <c r="AI25" i="16"/>
  <c r="AH25" i="16"/>
  <c r="AG25" i="16"/>
  <c r="AF25" i="16"/>
  <c r="AE25" i="16"/>
  <c r="AD25" i="16"/>
  <c r="AC25" i="16"/>
  <c r="AB25" i="16"/>
  <c r="AA25" i="16"/>
  <c r="Z25" i="16"/>
  <c r="Y25" i="16"/>
  <c r="X25" i="16"/>
  <c r="W25" i="16"/>
  <c r="V25" i="16"/>
  <c r="U25" i="16"/>
  <c r="T25" i="16"/>
  <c r="S25" i="16"/>
  <c r="R25" i="16"/>
  <c r="Q25" i="16"/>
  <c r="P25" i="16"/>
  <c r="O25" i="16"/>
  <c r="N25" i="16"/>
  <c r="M25" i="16"/>
  <c r="L25" i="16"/>
  <c r="K25" i="16"/>
  <c r="J25" i="16"/>
  <c r="I25" i="16"/>
  <c r="H25" i="16"/>
  <c r="EI24" i="16"/>
  <c r="EH24" i="16"/>
  <c r="EG24" i="16"/>
  <c r="EF24" i="16"/>
  <c r="EE24" i="16"/>
  <c r="ED24" i="16"/>
  <c r="EC24" i="16"/>
  <c r="EB24" i="16"/>
  <c r="EA24" i="16"/>
  <c r="DZ24" i="16"/>
  <c r="DY24" i="16"/>
  <c r="DX24" i="16"/>
  <c r="DW24" i="16"/>
  <c r="DV24" i="16"/>
  <c r="DU24" i="16"/>
  <c r="DT24" i="16"/>
  <c r="DS24" i="16"/>
  <c r="DR24" i="16"/>
  <c r="DQ24" i="16"/>
  <c r="DP24" i="16"/>
  <c r="DO24" i="16"/>
  <c r="DN24" i="16"/>
  <c r="DM24" i="16"/>
  <c r="DL24" i="16"/>
  <c r="DK24" i="16"/>
  <c r="DJ24" i="16"/>
  <c r="DI24" i="16"/>
  <c r="DH24" i="16"/>
  <c r="DG24" i="16"/>
  <c r="DF24" i="16"/>
  <c r="DE24" i="16"/>
  <c r="DD24" i="16"/>
  <c r="DC24" i="16"/>
  <c r="DB24" i="16"/>
  <c r="DA24" i="16"/>
  <c r="CZ24" i="16"/>
  <c r="CY24" i="16"/>
  <c r="CX24" i="16"/>
  <c r="CW24" i="16"/>
  <c r="CV24" i="16"/>
  <c r="CU24" i="16"/>
  <c r="CT24" i="16"/>
  <c r="CS24" i="16"/>
  <c r="CR24" i="16"/>
  <c r="CQ24" i="16"/>
  <c r="CP24" i="16"/>
  <c r="CO24" i="16"/>
  <c r="CN24" i="16"/>
  <c r="CM24" i="16"/>
  <c r="CL24" i="16"/>
  <c r="CK24" i="16"/>
  <c r="CJ24" i="16"/>
  <c r="CI24" i="16"/>
  <c r="CH24" i="16"/>
  <c r="CG24" i="16"/>
  <c r="CF24" i="16"/>
  <c r="CE24" i="16"/>
  <c r="CD24" i="16"/>
  <c r="CC24" i="16"/>
  <c r="CB24" i="16"/>
  <c r="CA24" i="16"/>
  <c r="BZ24" i="16"/>
  <c r="BY24" i="16"/>
  <c r="BX24" i="16"/>
  <c r="BW24" i="16"/>
  <c r="BV24" i="16"/>
  <c r="BU24" i="16"/>
  <c r="BT24" i="16"/>
  <c r="BS24" i="16"/>
  <c r="BR24" i="16"/>
  <c r="BQ24" i="16"/>
  <c r="BP24" i="16"/>
  <c r="BO24" i="16"/>
  <c r="BN24" i="16"/>
  <c r="BM24" i="16"/>
  <c r="BL24" i="16"/>
  <c r="BK24" i="16"/>
  <c r="BJ24" i="16"/>
  <c r="BI24" i="16"/>
  <c r="BH24" i="16"/>
  <c r="BG24" i="16"/>
  <c r="BF24" i="16"/>
  <c r="BE24" i="16"/>
  <c r="BD24" i="16"/>
  <c r="BC24" i="16"/>
  <c r="BB24" i="16"/>
  <c r="BA24" i="16"/>
  <c r="AZ24" i="16"/>
  <c r="AY24" i="16"/>
  <c r="AX24" i="16"/>
  <c r="AW24" i="16"/>
  <c r="AV24" i="16"/>
  <c r="AU24" i="16"/>
  <c r="AT24" i="16"/>
  <c r="AS24" i="16"/>
  <c r="AR24" i="16"/>
  <c r="AQ24" i="16"/>
  <c r="AP24" i="16"/>
  <c r="AO24" i="16"/>
  <c r="AN24" i="16"/>
  <c r="AM24" i="16"/>
  <c r="AL24" i="16"/>
  <c r="AK24" i="16"/>
  <c r="AJ24" i="16"/>
  <c r="AI24" i="16"/>
  <c r="AH24" i="16"/>
  <c r="AG24" i="16"/>
  <c r="AF24" i="16"/>
  <c r="AE24" i="16"/>
  <c r="AD24" i="16"/>
  <c r="AC24" i="16"/>
  <c r="AB24" i="16"/>
  <c r="AA24" i="16"/>
  <c r="Z24" i="16"/>
  <c r="Y24" i="16"/>
  <c r="X24" i="16"/>
  <c r="W24" i="16"/>
  <c r="V24" i="16"/>
  <c r="U24" i="16"/>
  <c r="T24" i="16"/>
  <c r="S24" i="16"/>
  <c r="R24" i="16"/>
  <c r="Q24" i="16"/>
  <c r="P24" i="16"/>
  <c r="O24" i="16"/>
  <c r="N24" i="16"/>
  <c r="M24" i="16"/>
  <c r="L24" i="16"/>
  <c r="K24" i="16"/>
  <c r="J24" i="16"/>
  <c r="I24" i="16"/>
  <c r="H24" i="16"/>
  <c r="G24" i="16"/>
  <c r="EJ23" i="16"/>
  <c r="EJ24" i="16" s="1"/>
  <c r="EX19" i="16"/>
  <c r="EX14" i="17" s="1"/>
  <c r="ES19" i="16"/>
  <c r="ES14" i="17" s="1"/>
  <c r="EJ14" i="17"/>
  <c r="EI14" i="17"/>
  <c r="EL1" i="17" s="1"/>
  <c r="EH14" i="17"/>
  <c r="EG14" i="17"/>
  <c r="EF14" i="17"/>
  <c r="EE14" i="17"/>
  <c r="EH1" i="17" s="1"/>
  <c r="ED14" i="17"/>
  <c r="EC14" i="17"/>
  <c r="EB14" i="17"/>
  <c r="EA14" i="17"/>
  <c r="ED1" i="17" s="1"/>
  <c r="DZ14" i="17"/>
  <c r="DY14" i="17"/>
  <c r="DX14" i="17"/>
  <c r="DW14" i="17"/>
  <c r="DZ1" i="17" s="1"/>
  <c r="DV14" i="17"/>
  <c r="DU14" i="17"/>
  <c r="DT14" i="17"/>
  <c r="DS14" i="17"/>
  <c r="DR14" i="17"/>
  <c r="DQ14" i="17"/>
  <c r="DP14" i="17"/>
  <c r="DO14" i="17"/>
  <c r="DN14" i="17"/>
  <c r="DM14" i="17"/>
  <c r="DL14" i="17"/>
  <c r="DK14" i="17"/>
  <c r="DJ14" i="17"/>
  <c r="DI14" i="17"/>
  <c r="DH14" i="17"/>
  <c r="DG14" i="17"/>
  <c r="DF14" i="17"/>
  <c r="DE14" i="17"/>
  <c r="DD14" i="17"/>
  <c r="DC14" i="17"/>
  <c r="DB14" i="17"/>
  <c r="DA14" i="17"/>
  <c r="CZ14" i="17"/>
  <c r="CY14" i="17"/>
  <c r="CX14" i="17"/>
  <c r="CW14" i="17"/>
  <c r="CV14" i="17"/>
  <c r="CU14" i="17"/>
  <c r="CT14" i="17"/>
  <c r="CS14" i="17"/>
  <c r="CR14" i="17"/>
  <c r="CQ14" i="17"/>
  <c r="CP14" i="17"/>
  <c r="CO14" i="17"/>
  <c r="CN14" i="17"/>
  <c r="CM14" i="17"/>
  <c r="CL14" i="17"/>
  <c r="CK14" i="17"/>
  <c r="CJ14" i="17"/>
  <c r="CI14" i="17"/>
  <c r="CH14" i="17"/>
  <c r="CG14" i="17"/>
  <c r="CF14" i="17"/>
  <c r="CE14" i="17"/>
  <c r="CD14" i="17"/>
  <c r="CC14" i="17"/>
  <c r="CB14" i="17"/>
  <c r="CA14" i="17"/>
  <c r="BZ14" i="17"/>
  <c r="BY14" i="17"/>
  <c r="BX14" i="17"/>
  <c r="BW14" i="17"/>
  <c r="BV14" i="17"/>
  <c r="BU14" i="17"/>
  <c r="BT14" i="17"/>
  <c r="BS14" i="17"/>
  <c r="BR14" i="17"/>
  <c r="BQ14" i="17"/>
  <c r="BP14" i="17"/>
  <c r="BO14" i="17"/>
  <c r="BN14" i="17"/>
  <c r="BM14" i="17"/>
  <c r="BL14" i="17"/>
  <c r="BK14" i="17"/>
  <c r="BJ14" i="17"/>
  <c r="BI14" i="17"/>
  <c r="BH14" i="17"/>
  <c r="BG14" i="17"/>
  <c r="BF14" i="17"/>
  <c r="BE14" i="17"/>
  <c r="BD14" i="17"/>
  <c r="BC14" i="17"/>
  <c r="BB14" i="17"/>
  <c r="BA14" i="17"/>
  <c r="AZ14" i="17"/>
  <c r="AY14" i="17"/>
  <c r="AX14" i="17"/>
  <c r="AW14" i="17"/>
  <c r="AV14" i="17"/>
  <c r="AU14" i="17"/>
  <c r="AT14" i="17"/>
  <c r="AS14" i="17"/>
  <c r="AR14" i="17"/>
  <c r="AQ14" i="17"/>
  <c r="AP14" i="17"/>
  <c r="AO14" i="17"/>
  <c r="AN14" i="17"/>
  <c r="AM14" i="17"/>
  <c r="AL14" i="17"/>
  <c r="AK14" i="17"/>
  <c r="AJ14" i="17"/>
  <c r="AI14" i="17"/>
  <c r="AH14" i="17"/>
  <c r="AG14" i="17"/>
  <c r="AF14" i="17"/>
  <c r="AE14" i="17"/>
  <c r="AD14" i="17"/>
  <c r="AC14" i="17"/>
  <c r="AB14" i="17"/>
  <c r="AA14" i="17"/>
  <c r="Z14" i="17"/>
  <c r="Y14" i="17"/>
  <c r="X14" i="17"/>
  <c r="W14" i="17"/>
  <c r="V14" i="17"/>
  <c r="U14" i="17"/>
  <c r="T14" i="17"/>
  <c r="S14" i="17"/>
  <c r="R14" i="17"/>
  <c r="Q14" i="17"/>
  <c r="P14" i="17"/>
  <c r="O14" i="17"/>
  <c r="N14" i="17"/>
  <c r="M14" i="17"/>
  <c r="L14" i="17"/>
  <c r="K14" i="17"/>
  <c r="J14" i="17"/>
  <c r="I14" i="17"/>
  <c r="H14" i="17"/>
  <c r="G14" i="17"/>
  <c r="F14" i="17"/>
  <c r="E14" i="17"/>
  <c r="D14" i="17"/>
  <c r="C14" i="17"/>
  <c r="EX18" i="16"/>
  <c r="EX13" i="17" s="1"/>
  <c r="EW18" i="16"/>
  <c r="EW13" i="17" s="1"/>
  <c r="EV18" i="16"/>
  <c r="EV13" i="17" s="1"/>
  <c r="EU18" i="16"/>
  <c r="EU13" i="17" s="1"/>
  <c r="ER18" i="16"/>
  <c r="ER13" i="17" s="1"/>
  <c r="EQ18" i="16"/>
  <c r="EQ13" i="17" s="1"/>
  <c r="EP18" i="16"/>
  <c r="EP13" i="17" s="1"/>
  <c r="EO18" i="16"/>
  <c r="EO13" i="17" s="1"/>
  <c r="EN18" i="16"/>
  <c r="EN13" i="17" s="1"/>
  <c r="EM18" i="16"/>
  <c r="EM13" i="17" s="1"/>
  <c r="EL18" i="16"/>
  <c r="EL13" i="17" s="1"/>
  <c r="EK18" i="16"/>
  <c r="EK13" i="17" s="1"/>
  <c r="EJ13" i="17"/>
  <c r="EI13" i="17"/>
  <c r="EH13" i="17"/>
  <c r="EG13" i="17"/>
  <c r="EF13" i="17"/>
  <c r="EE13" i="17"/>
  <c r="ED13" i="17"/>
  <c r="EC13" i="17"/>
  <c r="EB13" i="17"/>
  <c r="EA13" i="17"/>
  <c r="DZ13" i="17"/>
  <c r="DY13" i="17"/>
  <c r="DX13" i="17"/>
  <c r="DW13" i="17"/>
  <c r="DV13" i="17"/>
  <c r="DU13" i="17"/>
  <c r="DT13" i="17"/>
  <c r="DS13" i="17"/>
  <c r="DR13" i="17"/>
  <c r="DQ13" i="17"/>
  <c r="DP13" i="17"/>
  <c r="DO13" i="17"/>
  <c r="DN13" i="17"/>
  <c r="DM13" i="17"/>
  <c r="DL13" i="17"/>
  <c r="DK13" i="17"/>
  <c r="DJ13" i="17"/>
  <c r="DI13" i="17"/>
  <c r="DH13" i="17"/>
  <c r="DG13" i="17"/>
  <c r="DF13" i="17"/>
  <c r="DE13" i="17"/>
  <c r="DD13" i="17"/>
  <c r="DC13" i="17"/>
  <c r="DB13" i="17"/>
  <c r="DA13" i="17"/>
  <c r="CZ13" i="17"/>
  <c r="CY13" i="17"/>
  <c r="CX13" i="17"/>
  <c r="CW13" i="17"/>
  <c r="CV13" i="17"/>
  <c r="CU13" i="17"/>
  <c r="CT13" i="17"/>
  <c r="CS13" i="17"/>
  <c r="CR13" i="17"/>
  <c r="CQ13" i="17"/>
  <c r="CP13" i="17"/>
  <c r="CO13" i="17"/>
  <c r="CN13" i="17"/>
  <c r="CM13" i="17"/>
  <c r="CL13" i="17"/>
  <c r="CK13" i="17"/>
  <c r="CJ13" i="17"/>
  <c r="CI13" i="17"/>
  <c r="CH13" i="17"/>
  <c r="CG13" i="17"/>
  <c r="CF13" i="17"/>
  <c r="CE13" i="17"/>
  <c r="CD13" i="17"/>
  <c r="CC13" i="17"/>
  <c r="CB13" i="17"/>
  <c r="CA13" i="17"/>
  <c r="BZ13" i="17"/>
  <c r="BY13" i="17"/>
  <c r="BX13" i="17"/>
  <c r="BW13" i="17"/>
  <c r="BV13" i="17"/>
  <c r="BU13" i="17"/>
  <c r="BT13" i="17"/>
  <c r="BS13" i="17"/>
  <c r="BR13" i="17"/>
  <c r="BQ13" i="17"/>
  <c r="BP13" i="17"/>
  <c r="BO13" i="17"/>
  <c r="EJ16" i="16"/>
  <c r="EF16" i="16"/>
  <c r="EB16" i="16"/>
  <c r="DX16" i="16"/>
  <c r="DT16" i="16"/>
  <c r="DP16" i="16"/>
  <c r="DL16" i="16"/>
  <c r="DH16" i="16"/>
  <c r="DD16" i="16"/>
  <c r="CZ16" i="16"/>
  <c r="CV16" i="16"/>
  <c r="CR16" i="16"/>
  <c r="CN16" i="16"/>
  <c r="CJ16" i="16"/>
  <c r="CF16" i="16"/>
  <c r="CB16" i="16"/>
  <c r="BX16" i="16"/>
  <c r="BT16" i="16"/>
  <c r="BP16" i="16"/>
  <c r="BL16" i="16"/>
  <c r="BH16" i="16"/>
  <c r="BD16" i="16"/>
  <c r="AZ16" i="16"/>
  <c r="AV16" i="16"/>
  <c r="AR16" i="16"/>
  <c r="AN16" i="16"/>
  <c r="AJ16" i="16"/>
  <c r="AF16" i="16"/>
  <c r="AB16" i="16"/>
  <c r="X16" i="16"/>
  <c r="T16" i="16"/>
  <c r="P16" i="16"/>
  <c r="L16" i="16"/>
  <c r="H16" i="16"/>
  <c r="D16" i="16"/>
  <c r="EH16" i="16"/>
  <c r="EG16" i="16"/>
  <c r="ED16" i="16"/>
  <c r="EC16" i="16"/>
  <c r="DZ16" i="16"/>
  <c r="DY16" i="16"/>
  <c r="DV16" i="16"/>
  <c r="DU16" i="16"/>
  <c r="DR16" i="16"/>
  <c r="DQ16" i="16"/>
  <c r="DN16" i="16"/>
  <c r="DM16" i="16"/>
  <c r="DJ16" i="16"/>
  <c r="DI16" i="16"/>
  <c r="DF16" i="16"/>
  <c r="DE16" i="16"/>
  <c r="DB16" i="16"/>
  <c r="DA16" i="16"/>
  <c r="CX16" i="16"/>
  <c r="CW16" i="16"/>
  <c r="CT16" i="16"/>
  <c r="CS16" i="16"/>
  <c r="CP16" i="16"/>
  <c r="CO16" i="16"/>
  <c r="CL16" i="16"/>
  <c r="CK16" i="16"/>
  <c r="CH16" i="16"/>
  <c r="CG16" i="16"/>
  <c r="CD16" i="16"/>
  <c r="CC16" i="16"/>
  <c r="BZ16" i="16"/>
  <c r="BY16" i="16"/>
  <c r="BV16" i="16"/>
  <c r="BU16" i="16"/>
  <c r="BR16" i="16"/>
  <c r="BQ16" i="16"/>
  <c r="BN16" i="16"/>
  <c r="BM16" i="16"/>
  <c r="BJ16" i="16"/>
  <c r="BI16" i="16"/>
  <c r="BF16" i="16"/>
  <c r="BE16" i="16"/>
  <c r="BB16" i="16"/>
  <c r="BA16" i="16"/>
  <c r="AX16" i="16"/>
  <c r="AW16" i="16"/>
  <c r="AT16" i="16"/>
  <c r="AS16" i="16"/>
  <c r="AP16" i="16"/>
  <c r="AO16" i="16"/>
  <c r="AL16" i="16"/>
  <c r="AK16" i="16"/>
  <c r="AH16" i="16"/>
  <c r="AG16" i="16"/>
  <c r="AD16" i="16"/>
  <c r="AC16" i="16"/>
  <c r="Z16" i="16"/>
  <c r="Y16" i="16"/>
  <c r="V16" i="16"/>
  <c r="U16" i="16"/>
  <c r="R16" i="16"/>
  <c r="Q16" i="16"/>
  <c r="N16" i="16"/>
  <c r="M16" i="16"/>
  <c r="J16" i="16"/>
  <c r="I16" i="16"/>
  <c r="F16" i="16"/>
  <c r="E16" i="16"/>
  <c r="EI11" i="17"/>
  <c r="EH11" i="17"/>
  <c r="EG11" i="17"/>
  <c r="EF11" i="17"/>
  <c r="EE11" i="17"/>
  <c r="ED11" i="17"/>
  <c r="EC11" i="17"/>
  <c r="EB11" i="17"/>
  <c r="EA11" i="17"/>
  <c r="DZ11" i="17"/>
  <c r="DY11" i="17"/>
  <c r="DX11" i="17"/>
  <c r="DW11" i="17"/>
  <c r="DV11" i="17"/>
  <c r="DU11" i="17"/>
  <c r="DT11" i="17"/>
  <c r="DS11" i="17"/>
  <c r="DR11" i="17"/>
  <c r="DQ11" i="17"/>
  <c r="DP11" i="17"/>
  <c r="DO11" i="17"/>
  <c r="DN11" i="17"/>
  <c r="DM11" i="17"/>
  <c r="DL11" i="17"/>
  <c r="DK11" i="17"/>
  <c r="DJ11" i="17"/>
  <c r="DI11" i="17"/>
  <c r="DH11" i="17"/>
  <c r="DG11" i="17"/>
  <c r="DF11" i="17"/>
  <c r="DE11" i="17"/>
  <c r="DD11" i="17"/>
  <c r="DC11" i="17"/>
  <c r="DB11" i="17"/>
  <c r="DA11" i="17"/>
  <c r="CZ11" i="17"/>
  <c r="CY11" i="17"/>
  <c r="CX11" i="17"/>
  <c r="CW11" i="17"/>
  <c r="CV11" i="17"/>
  <c r="CU11" i="17"/>
  <c r="CT11" i="17"/>
  <c r="CS11" i="17"/>
  <c r="CR11" i="17"/>
  <c r="CQ11" i="17"/>
  <c r="CP11" i="17"/>
  <c r="CO11" i="17"/>
  <c r="CN11" i="17"/>
  <c r="CM11" i="17"/>
  <c r="CL11" i="17"/>
  <c r="CK11" i="17"/>
  <c r="CJ11" i="17"/>
  <c r="CI11" i="17"/>
  <c r="CH11" i="17"/>
  <c r="CG11" i="17"/>
  <c r="CF11" i="17"/>
  <c r="CE11" i="17"/>
  <c r="CD11" i="17"/>
  <c r="CC11" i="17"/>
  <c r="CB11" i="17"/>
  <c r="CA11" i="17"/>
  <c r="BZ11" i="17"/>
  <c r="BY11" i="17"/>
  <c r="BX11" i="17"/>
  <c r="BW11" i="17"/>
  <c r="BV11" i="17"/>
  <c r="BU11" i="17"/>
  <c r="BT11" i="17"/>
  <c r="BS11" i="17"/>
  <c r="BR11" i="17"/>
  <c r="BQ11" i="17"/>
  <c r="BP11" i="17"/>
  <c r="BO11" i="17"/>
  <c r="BN11" i="17"/>
  <c r="BM11" i="17"/>
  <c r="BL11" i="17"/>
  <c r="BK11" i="17"/>
  <c r="BJ11" i="17"/>
  <c r="BI11" i="17"/>
  <c r="BH11" i="17"/>
  <c r="BG11" i="17"/>
  <c r="BF11" i="17"/>
  <c r="BE11" i="17"/>
  <c r="BD11" i="17"/>
  <c r="BC11" i="17"/>
  <c r="BB11" i="17"/>
  <c r="BA11" i="17"/>
  <c r="AZ11" i="17"/>
  <c r="AY11" i="17"/>
  <c r="AX11" i="17"/>
  <c r="AW11" i="17"/>
  <c r="AV11" i="17"/>
  <c r="AU11" i="17"/>
  <c r="AT11" i="17"/>
  <c r="AS11" i="17"/>
  <c r="AR11" i="17"/>
  <c r="AQ11" i="17"/>
  <c r="AP11" i="17"/>
  <c r="AO11" i="17"/>
  <c r="AN11" i="17"/>
  <c r="AM11" i="17"/>
  <c r="AL11" i="17"/>
  <c r="AK11" i="17"/>
  <c r="AJ11" i="17"/>
  <c r="AI11" i="17"/>
  <c r="AH11" i="17"/>
  <c r="AG11" i="17"/>
  <c r="AF11" i="17"/>
  <c r="AE11" i="17"/>
  <c r="AD11" i="17"/>
  <c r="AC11" i="17"/>
  <c r="AB11" i="17"/>
  <c r="AA11" i="17"/>
  <c r="Z11" i="17"/>
  <c r="Y11" i="17"/>
  <c r="X11" i="17"/>
  <c r="W11" i="17"/>
  <c r="V11" i="17"/>
  <c r="U11" i="17"/>
  <c r="T11" i="17"/>
  <c r="S11" i="17"/>
  <c r="R11" i="17"/>
  <c r="Q11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D11" i="17"/>
  <c r="C11" i="17"/>
  <c r="EI10" i="17"/>
  <c r="EH10" i="17"/>
  <c r="EG10" i="17"/>
  <c r="EF10" i="17"/>
  <c r="EE10" i="17"/>
  <c r="ED10" i="17"/>
  <c r="EC10" i="17"/>
  <c r="EB10" i="17"/>
  <c r="EA10" i="17"/>
  <c r="DZ10" i="17"/>
  <c r="DY10" i="17"/>
  <c r="DX10" i="17"/>
  <c r="DW10" i="17"/>
  <c r="DV10" i="17"/>
  <c r="DU10" i="17"/>
  <c r="DT10" i="17"/>
  <c r="DS10" i="17"/>
  <c r="DR10" i="17"/>
  <c r="DQ10" i="17"/>
  <c r="DP10" i="17"/>
  <c r="DO10" i="17"/>
  <c r="DN10" i="17"/>
  <c r="DM10" i="17"/>
  <c r="DL10" i="17"/>
  <c r="DK10" i="17"/>
  <c r="DJ10" i="17"/>
  <c r="DI10" i="17"/>
  <c r="DH10" i="17"/>
  <c r="DG10" i="17"/>
  <c r="DF10" i="17"/>
  <c r="DE10" i="17"/>
  <c r="DD10" i="17"/>
  <c r="DC10" i="17"/>
  <c r="DB10" i="17"/>
  <c r="DA10" i="17"/>
  <c r="CZ10" i="17"/>
  <c r="CY10" i="17"/>
  <c r="CX10" i="17"/>
  <c r="CW10" i="17"/>
  <c r="CV10" i="17"/>
  <c r="CU10" i="17"/>
  <c r="CT10" i="17"/>
  <c r="CS10" i="17"/>
  <c r="CR10" i="17"/>
  <c r="CQ10" i="17"/>
  <c r="CP10" i="17"/>
  <c r="CO10" i="17"/>
  <c r="CN10" i="17"/>
  <c r="CM10" i="17"/>
  <c r="CL10" i="17"/>
  <c r="CK10" i="17"/>
  <c r="CJ10" i="17"/>
  <c r="CI10" i="17"/>
  <c r="CH10" i="17"/>
  <c r="CG10" i="17"/>
  <c r="CF10" i="17"/>
  <c r="CE10" i="17"/>
  <c r="CD10" i="17"/>
  <c r="CC10" i="17"/>
  <c r="CB10" i="17"/>
  <c r="CA10" i="17"/>
  <c r="BZ10" i="17"/>
  <c r="BY10" i="17"/>
  <c r="BX10" i="17"/>
  <c r="BW10" i="17"/>
  <c r="BV10" i="17"/>
  <c r="BU10" i="17"/>
  <c r="BT10" i="17"/>
  <c r="BS10" i="17"/>
  <c r="BR10" i="17"/>
  <c r="BQ10" i="17"/>
  <c r="BP10" i="17"/>
  <c r="BO10" i="17"/>
  <c r="BN10" i="17"/>
  <c r="BM10" i="17"/>
  <c r="BL10" i="17"/>
  <c r="BK10" i="17"/>
  <c r="BJ10" i="17"/>
  <c r="BI10" i="17"/>
  <c r="BH10" i="17"/>
  <c r="BG10" i="17"/>
  <c r="BF10" i="17"/>
  <c r="BE10" i="17"/>
  <c r="BD10" i="17"/>
  <c r="BC10" i="17"/>
  <c r="BB10" i="17"/>
  <c r="BA10" i="17"/>
  <c r="AZ10" i="17"/>
  <c r="AY10" i="17"/>
  <c r="AX10" i="17"/>
  <c r="AW10" i="17"/>
  <c r="AV10" i="17"/>
  <c r="AU10" i="17"/>
  <c r="AT10" i="17"/>
  <c r="AS10" i="17"/>
  <c r="AR10" i="17"/>
  <c r="AQ10" i="17"/>
  <c r="AP10" i="17"/>
  <c r="AO10" i="17"/>
  <c r="AN10" i="17"/>
  <c r="AM10" i="17"/>
  <c r="AL10" i="17"/>
  <c r="AK10" i="17"/>
  <c r="AJ10" i="17"/>
  <c r="AI10" i="17"/>
  <c r="AH10" i="17"/>
  <c r="AG10" i="17"/>
  <c r="AF10" i="17"/>
  <c r="AE10" i="17"/>
  <c r="AD10" i="17"/>
  <c r="AC10" i="17"/>
  <c r="AB10" i="17"/>
  <c r="AA10" i="17"/>
  <c r="Z10" i="17"/>
  <c r="Y10" i="17"/>
  <c r="X10" i="17"/>
  <c r="W10" i="17"/>
  <c r="V10" i="17"/>
  <c r="U10" i="17"/>
  <c r="T10" i="17"/>
  <c r="S10" i="17"/>
  <c r="R10" i="17"/>
  <c r="Q10" i="17"/>
  <c r="P10" i="17"/>
  <c r="O10" i="17"/>
  <c r="N10" i="17"/>
  <c r="M10" i="17"/>
  <c r="L10" i="17"/>
  <c r="K10" i="17"/>
  <c r="J10" i="17"/>
  <c r="I10" i="17"/>
  <c r="H10" i="17"/>
  <c r="G10" i="17"/>
  <c r="F10" i="17"/>
  <c r="E10" i="17"/>
  <c r="D10" i="17"/>
  <c r="C10" i="17"/>
  <c r="EZ9" i="16"/>
  <c r="EZ9" i="17" s="1"/>
  <c r="EJ8" i="16"/>
  <c r="EJ8" i="17" s="1"/>
  <c r="EI8" i="17"/>
  <c r="EH8" i="17"/>
  <c r="EG8" i="17"/>
  <c r="EF8" i="17"/>
  <c r="EE8" i="17"/>
  <c r="ED8" i="17"/>
  <c r="EC8" i="17"/>
  <c r="EB8" i="17"/>
  <c r="EA8" i="17"/>
  <c r="DZ8" i="17"/>
  <c r="DY8" i="17"/>
  <c r="DX8" i="17"/>
  <c r="DW8" i="17"/>
  <c r="DV8" i="17"/>
  <c r="DU8" i="17"/>
  <c r="DT8" i="17"/>
  <c r="DS8" i="17"/>
  <c r="DR8" i="17"/>
  <c r="DQ8" i="17"/>
  <c r="DP8" i="17"/>
  <c r="DO8" i="17"/>
  <c r="DN8" i="17"/>
  <c r="DM8" i="17"/>
  <c r="DL8" i="17"/>
  <c r="DK8" i="17"/>
  <c r="DJ8" i="17"/>
  <c r="DI8" i="17"/>
  <c r="DH8" i="17"/>
  <c r="DG8" i="17"/>
  <c r="DF8" i="17"/>
  <c r="DE8" i="17"/>
  <c r="DD8" i="17"/>
  <c r="DC8" i="17"/>
  <c r="DB8" i="17"/>
  <c r="DA8" i="17"/>
  <c r="CZ8" i="17"/>
  <c r="CY8" i="17"/>
  <c r="CX8" i="17"/>
  <c r="CW8" i="17"/>
  <c r="CV8" i="17"/>
  <c r="CU8" i="17"/>
  <c r="CT8" i="17"/>
  <c r="CS8" i="17"/>
  <c r="CR8" i="17"/>
  <c r="CQ8" i="17"/>
  <c r="CP8" i="17"/>
  <c r="CO8" i="17"/>
  <c r="CN8" i="17"/>
  <c r="CM8" i="17"/>
  <c r="CL8" i="17"/>
  <c r="CK8" i="17"/>
  <c r="CJ8" i="17"/>
  <c r="CI8" i="17"/>
  <c r="CH8" i="17"/>
  <c r="CG8" i="17"/>
  <c r="CF8" i="17"/>
  <c r="CE8" i="17"/>
  <c r="CD8" i="17"/>
  <c r="CC8" i="17"/>
  <c r="CB8" i="17"/>
  <c r="CA8" i="17"/>
  <c r="BZ8" i="17"/>
  <c r="BY8" i="17"/>
  <c r="BX8" i="17"/>
  <c r="BW8" i="17"/>
  <c r="BV8" i="17"/>
  <c r="BU8" i="17"/>
  <c r="BT8" i="17"/>
  <c r="BS8" i="17"/>
  <c r="BR8" i="17"/>
  <c r="BQ8" i="17"/>
  <c r="BP8" i="17"/>
  <c r="BO8" i="17"/>
  <c r="BN8" i="17"/>
  <c r="BM8" i="17"/>
  <c r="BL8" i="17"/>
  <c r="BK8" i="17"/>
  <c r="BJ8" i="17"/>
  <c r="BI8" i="17"/>
  <c r="BH8" i="17"/>
  <c r="BG8" i="17"/>
  <c r="BF8" i="17"/>
  <c r="BE8" i="17"/>
  <c r="BD8" i="17"/>
  <c r="BC8" i="17"/>
  <c r="BB8" i="17"/>
  <c r="BA8" i="17"/>
  <c r="AZ8" i="17"/>
  <c r="AY8" i="17"/>
  <c r="AX8" i="17"/>
  <c r="AW8" i="17"/>
  <c r="AV8" i="17"/>
  <c r="AU8" i="17"/>
  <c r="AT8" i="17"/>
  <c r="AS8" i="17"/>
  <c r="AR8" i="17"/>
  <c r="AQ8" i="17"/>
  <c r="AP8" i="17"/>
  <c r="AO8" i="17"/>
  <c r="AN8" i="17"/>
  <c r="AM8" i="17"/>
  <c r="AL8" i="17"/>
  <c r="AK8" i="17"/>
  <c r="AJ8" i="17"/>
  <c r="AI8" i="17"/>
  <c r="AH8" i="17"/>
  <c r="AG8" i="17"/>
  <c r="AF8" i="17"/>
  <c r="AE8" i="17"/>
  <c r="AD8" i="17"/>
  <c r="AC8" i="17"/>
  <c r="AB8" i="17"/>
  <c r="AA8" i="17"/>
  <c r="Z8" i="17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EI6" i="17"/>
  <c r="EI18" i="17" s="1"/>
  <c r="EH6" i="17"/>
  <c r="EH18" i="17" s="1"/>
  <c r="EG6" i="17"/>
  <c r="EG18" i="17" s="1"/>
  <c r="EF6" i="17"/>
  <c r="EF18" i="17" s="1"/>
  <c r="EE6" i="17"/>
  <c r="EE18" i="17" s="1"/>
  <c r="ED6" i="17"/>
  <c r="ED18" i="17" s="1"/>
  <c r="EC6" i="17"/>
  <c r="EC18" i="17" s="1"/>
  <c r="EB6" i="17"/>
  <c r="EB18" i="17" s="1"/>
  <c r="EA6" i="17"/>
  <c r="EA18" i="17" s="1"/>
  <c r="DZ6" i="17"/>
  <c r="DZ18" i="17" s="1"/>
  <c r="DY6" i="17"/>
  <c r="DY18" i="17" s="1"/>
  <c r="DX6" i="17"/>
  <c r="DX18" i="17" s="1"/>
  <c r="DW6" i="17"/>
  <c r="DW18" i="17" s="1"/>
  <c r="DV6" i="17"/>
  <c r="DV18" i="17" s="1"/>
  <c r="DU6" i="17"/>
  <c r="DU18" i="17" s="1"/>
  <c r="DT6" i="17"/>
  <c r="DT18" i="17" s="1"/>
  <c r="DS6" i="17"/>
  <c r="DS18" i="17" s="1"/>
  <c r="DR6" i="17"/>
  <c r="DR18" i="17" s="1"/>
  <c r="DQ6" i="17"/>
  <c r="DQ18" i="17" s="1"/>
  <c r="DP6" i="17"/>
  <c r="DP18" i="17" s="1"/>
  <c r="DO6" i="17"/>
  <c r="DO18" i="17" s="1"/>
  <c r="DN6" i="17"/>
  <c r="DN18" i="17" s="1"/>
  <c r="DM6" i="17"/>
  <c r="DM18" i="17" s="1"/>
  <c r="DL6" i="17"/>
  <c r="DL18" i="17" s="1"/>
  <c r="DK6" i="17"/>
  <c r="DK18" i="17" s="1"/>
  <c r="DJ6" i="17"/>
  <c r="DJ18" i="17" s="1"/>
  <c r="DI6" i="17"/>
  <c r="DI18" i="17" s="1"/>
  <c r="DH6" i="17"/>
  <c r="DH18" i="17" s="1"/>
  <c r="DG6" i="17"/>
  <c r="DG18" i="17" s="1"/>
  <c r="DF6" i="17"/>
  <c r="DF18" i="17" s="1"/>
  <c r="DE6" i="17"/>
  <c r="DE18" i="17" s="1"/>
  <c r="DD6" i="17"/>
  <c r="DD18" i="17" s="1"/>
  <c r="DC6" i="17"/>
  <c r="DC18" i="17" s="1"/>
  <c r="DB6" i="17"/>
  <c r="DB18" i="17" s="1"/>
  <c r="DA6" i="17"/>
  <c r="DA18" i="17" s="1"/>
  <c r="CZ6" i="17"/>
  <c r="CZ18" i="17" s="1"/>
  <c r="CY6" i="17"/>
  <c r="CY18" i="17" s="1"/>
  <c r="CX6" i="17"/>
  <c r="CX18" i="17" s="1"/>
  <c r="CW6" i="17"/>
  <c r="CW18" i="17" s="1"/>
  <c r="CV6" i="17"/>
  <c r="CV18" i="17" s="1"/>
  <c r="CU6" i="17"/>
  <c r="CU18" i="17" s="1"/>
  <c r="CT6" i="17"/>
  <c r="CT18" i="17" s="1"/>
  <c r="CS6" i="17"/>
  <c r="CS18" i="17" s="1"/>
  <c r="CR6" i="17"/>
  <c r="CR18" i="17" s="1"/>
  <c r="CQ6" i="17"/>
  <c r="CQ18" i="17" s="1"/>
  <c r="CP6" i="17"/>
  <c r="CP18" i="17" s="1"/>
  <c r="CO6" i="17"/>
  <c r="CO18" i="17" s="1"/>
  <c r="CN6" i="17"/>
  <c r="CN18" i="17" s="1"/>
  <c r="CM6" i="17"/>
  <c r="CL6" i="17"/>
  <c r="CL18" i="17" s="1"/>
  <c r="CK6" i="17"/>
  <c r="CK18" i="17" s="1"/>
  <c r="CJ6" i="17"/>
  <c r="CJ18" i="17" s="1"/>
  <c r="CI6" i="17"/>
  <c r="CH6" i="17"/>
  <c r="CH18" i="17" s="1"/>
  <c r="CG6" i="17"/>
  <c r="CG18" i="17" s="1"/>
  <c r="CF6" i="17"/>
  <c r="CF18" i="17" s="1"/>
  <c r="CE6" i="17"/>
  <c r="CD6" i="17"/>
  <c r="CD18" i="17" s="1"/>
  <c r="CC6" i="17"/>
  <c r="CC18" i="17" s="1"/>
  <c r="CB6" i="17"/>
  <c r="CB18" i="17" s="1"/>
  <c r="CA6" i="17"/>
  <c r="BZ6" i="17"/>
  <c r="BZ18" i="17" s="1"/>
  <c r="BY6" i="17"/>
  <c r="BY18" i="17" s="1"/>
  <c r="BX6" i="17"/>
  <c r="BX18" i="17" s="1"/>
  <c r="BW6" i="17"/>
  <c r="BV6" i="17"/>
  <c r="BV18" i="17" s="1"/>
  <c r="BU6" i="17"/>
  <c r="BU18" i="17" s="1"/>
  <c r="BT6" i="17"/>
  <c r="BT18" i="17" s="1"/>
  <c r="BS6" i="17"/>
  <c r="BR6" i="17"/>
  <c r="BR18" i="17" s="1"/>
  <c r="BQ6" i="17"/>
  <c r="BQ18" i="17" s="1"/>
  <c r="BP6" i="17"/>
  <c r="BP18" i="17" s="1"/>
  <c r="BO6" i="17"/>
  <c r="BN6" i="17"/>
  <c r="BN18" i="17" s="1"/>
  <c r="BM6" i="17"/>
  <c r="BM18" i="17" s="1"/>
  <c r="BL6" i="17"/>
  <c r="BL18" i="17" s="1"/>
  <c r="BK6" i="17"/>
  <c r="BJ6" i="17"/>
  <c r="BJ18" i="17" s="1"/>
  <c r="BI6" i="17"/>
  <c r="BI18" i="17" s="1"/>
  <c r="BH6" i="17"/>
  <c r="BH18" i="17" s="1"/>
  <c r="BG6" i="17"/>
  <c r="BF6" i="17"/>
  <c r="BF18" i="17" s="1"/>
  <c r="BE6" i="17"/>
  <c r="BE18" i="17" s="1"/>
  <c r="BD6" i="17"/>
  <c r="BD18" i="17" s="1"/>
  <c r="BC6" i="17"/>
  <c r="BB6" i="17"/>
  <c r="BB18" i="17" s="1"/>
  <c r="BA6" i="17"/>
  <c r="BA18" i="17" s="1"/>
  <c r="AZ6" i="17"/>
  <c r="AZ18" i="17" s="1"/>
  <c r="AY6" i="17"/>
  <c r="AX6" i="17"/>
  <c r="AX18" i="17" s="1"/>
  <c r="AW6" i="17"/>
  <c r="AW18" i="17" s="1"/>
  <c r="AV6" i="17"/>
  <c r="AV18" i="17" s="1"/>
  <c r="AU6" i="17"/>
  <c r="AT6" i="17"/>
  <c r="AT18" i="17" s="1"/>
  <c r="AS6" i="17"/>
  <c r="AS18" i="17" s="1"/>
  <c r="AR6" i="17"/>
  <c r="AR18" i="17" s="1"/>
  <c r="AQ6" i="17"/>
  <c r="AP6" i="17"/>
  <c r="AP18" i="17" s="1"/>
  <c r="AO6" i="17"/>
  <c r="AO18" i="17" s="1"/>
  <c r="AN6" i="17"/>
  <c r="AN18" i="17" s="1"/>
  <c r="AM6" i="17"/>
  <c r="AL6" i="17"/>
  <c r="AL18" i="17" s="1"/>
  <c r="AK6" i="17"/>
  <c r="AK18" i="17" s="1"/>
  <c r="AJ6" i="17"/>
  <c r="AJ18" i="17" s="1"/>
  <c r="AI6" i="17"/>
  <c r="AH6" i="17"/>
  <c r="AH18" i="17" s="1"/>
  <c r="AG6" i="17"/>
  <c r="AG18" i="17" s="1"/>
  <c r="AF6" i="17"/>
  <c r="AF18" i="17" s="1"/>
  <c r="AE6" i="17"/>
  <c r="AD6" i="17"/>
  <c r="AD18" i="17" s="1"/>
  <c r="AC6" i="17"/>
  <c r="AC18" i="17" s="1"/>
  <c r="AB6" i="17"/>
  <c r="AB18" i="17" s="1"/>
  <c r="AA6" i="17"/>
  <c r="Z6" i="17"/>
  <c r="Z18" i="17" s="1"/>
  <c r="Y6" i="17"/>
  <c r="Y18" i="17" s="1"/>
  <c r="X6" i="17"/>
  <c r="X18" i="17" s="1"/>
  <c r="W6" i="17"/>
  <c r="V6" i="17"/>
  <c r="V18" i="17" s="1"/>
  <c r="U6" i="17"/>
  <c r="U18" i="17" s="1"/>
  <c r="T6" i="17"/>
  <c r="T18" i="17" s="1"/>
  <c r="S6" i="17"/>
  <c r="R6" i="17"/>
  <c r="R18" i="17" s="1"/>
  <c r="Q6" i="17"/>
  <c r="Q18" i="17" s="1"/>
  <c r="P6" i="17"/>
  <c r="P18" i="17" s="1"/>
  <c r="O6" i="17"/>
  <c r="N6" i="17"/>
  <c r="N18" i="17" s="1"/>
  <c r="M6" i="17"/>
  <c r="M18" i="17" s="1"/>
  <c r="L6" i="17"/>
  <c r="L18" i="17" s="1"/>
  <c r="K6" i="17"/>
  <c r="J6" i="17"/>
  <c r="J18" i="17" s="1"/>
  <c r="I6" i="17"/>
  <c r="I18" i="17" s="1"/>
  <c r="H6" i="17"/>
  <c r="H18" i="17" s="1"/>
  <c r="G6" i="17"/>
  <c r="F6" i="17"/>
  <c r="F18" i="17" s="1"/>
  <c r="E6" i="17"/>
  <c r="E18" i="17" s="1"/>
  <c r="D6" i="17"/>
  <c r="D18" i="17" s="1"/>
  <c r="C6" i="17"/>
  <c r="EF4" i="16"/>
  <c r="EF4" i="17" s="1"/>
  <c r="EB4" i="16"/>
  <c r="EB4" i="17" s="1"/>
  <c r="DX4" i="16"/>
  <c r="DX4" i="17" s="1"/>
  <c r="DT4" i="16"/>
  <c r="DT4" i="17" s="1"/>
  <c r="DP4" i="16"/>
  <c r="DP4" i="17" s="1"/>
  <c r="DL4" i="16"/>
  <c r="DL4" i="17" s="1"/>
  <c r="DH4" i="16"/>
  <c r="DH4" i="17" s="1"/>
  <c r="DD4" i="16"/>
  <c r="DD4" i="17" s="1"/>
  <c r="CZ4" i="16"/>
  <c r="CZ4" i="17" s="1"/>
  <c r="CV4" i="16"/>
  <c r="CV4" i="17" s="1"/>
  <c r="CR4" i="16"/>
  <c r="CR4" i="17" s="1"/>
  <c r="CN4" i="16"/>
  <c r="CN4" i="17" s="1"/>
  <c r="CJ4" i="16"/>
  <c r="CJ4" i="17" s="1"/>
  <c r="CF4" i="16"/>
  <c r="CF4" i="17" s="1"/>
  <c r="CB4" i="16"/>
  <c r="CB4" i="17" s="1"/>
  <c r="BX4" i="16"/>
  <c r="BX4" i="17" s="1"/>
  <c r="BT4" i="16"/>
  <c r="BT4" i="17" s="1"/>
  <c r="BP4" i="16"/>
  <c r="BP4" i="17" s="1"/>
  <c r="BL4" i="16"/>
  <c r="BL4" i="17" s="1"/>
  <c r="BH4" i="16"/>
  <c r="BH4" i="17" s="1"/>
  <c r="BD4" i="16"/>
  <c r="BD4" i="17" s="1"/>
  <c r="AZ4" i="16"/>
  <c r="AZ4" i="17" s="1"/>
  <c r="AV4" i="16"/>
  <c r="AV4" i="17" s="1"/>
  <c r="AR4" i="16"/>
  <c r="AR4" i="17" s="1"/>
  <c r="AN4" i="16"/>
  <c r="AN4" i="17" s="1"/>
  <c r="AJ4" i="16"/>
  <c r="AJ4" i="17" s="1"/>
  <c r="AF4" i="16"/>
  <c r="AF4" i="17" s="1"/>
  <c r="AB4" i="16"/>
  <c r="AB4" i="17" s="1"/>
  <c r="X4" i="16"/>
  <c r="X4" i="17" s="1"/>
  <c r="T4" i="16"/>
  <c r="T4" i="17" s="1"/>
  <c r="P4" i="16"/>
  <c r="P4" i="17" s="1"/>
  <c r="L4" i="16"/>
  <c r="L4" i="17" s="1"/>
  <c r="H4" i="16"/>
  <c r="H4" i="17" s="1"/>
  <c r="D4" i="16"/>
  <c r="D4" i="17" s="1"/>
  <c r="EU160" i="15"/>
  <c r="EV160" i="15" s="1"/>
  <c r="EW160" i="15" s="1"/>
  <c r="EX160" i="15" s="1"/>
  <c r="EY160" i="15" s="1"/>
  <c r="EZ160" i="15" s="1"/>
  <c r="FA160" i="15" s="1"/>
  <c r="FB160" i="15" s="1"/>
  <c r="FC160" i="15" s="1"/>
  <c r="FD160" i="15" s="1"/>
  <c r="FE160" i="15" s="1"/>
  <c r="FF160" i="15" s="1"/>
  <c r="FG160" i="15" s="1"/>
  <c r="FH160" i="15" s="1"/>
  <c r="FI160" i="15" s="1"/>
  <c r="FJ160" i="15" s="1"/>
  <c r="FK160" i="15" s="1"/>
  <c r="ET160" i="15"/>
  <c r="FB82" i="17"/>
  <c r="FA82" i="17"/>
  <c r="EZ82" i="17"/>
  <c r="EY82" i="17"/>
  <c r="EX82" i="17"/>
  <c r="EW82" i="17"/>
  <c r="EV82" i="17"/>
  <c r="EU82" i="17"/>
  <c r="ET82" i="17"/>
  <c r="ES82" i="17"/>
  <c r="ER82" i="17"/>
  <c r="EQ82" i="17"/>
  <c r="DW149" i="15"/>
  <c r="DL83" i="17" s="1"/>
  <c r="EJ148" i="15"/>
  <c r="EX138" i="15"/>
  <c r="EX66" i="15" s="1"/>
  <c r="EM69" i="17" s="1"/>
  <c r="ET131" i="15"/>
  <c r="ES131" i="15"/>
  <c r="EP131" i="15"/>
  <c r="EO131" i="15"/>
  <c r="EL131" i="15"/>
  <c r="EK131" i="15"/>
  <c r="EH131" i="15"/>
  <c r="EG131" i="15"/>
  <c r="ED131" i="15"/>
  <c r="EC131" i="15"/>
  <c r="DZ131" i="15"/>
  <c r="DY131" i="15"/>
  <c r="DV131" i="15"/>
  <c r="DU131" i="15"/>
  <c r="DR131" i="15"/>
  <c r="DQ131" i="15"/>
  <c r="DN131" i="15"/>
  <c r="DM131" i="15"/>
  <c r="DJ131" i="15"/>
  <c r="DI131" i="15"/>
  <c r="DF131" i="15"/>
  <c r="DE131" i="15"/>
  <c r="DB131" i="15"/>
  <c r="DA131" i="15"/>
  <c r="CX131" i="15"/>
  <c r="CW131" i="15"/>
  <c r="CT131" i="15"/>
  <c r="CS131" i="15"/>
  <c r="CP131" i="15"/>
  <c r="CO131" i="15"/>
  <c r="CL131" i="15"/>
  <c r="CK131" i="15"/>
  <c r="CH131" i="15"/>
  <c r="CG131" i="15"/>
  <c r="CD131" i="15"/>
  <c r="CC131" i="15"/>
  <c r="BZ131" i="15"/>
  <c r="BY131" i="15"/>
  <c r="BV131" i="15"/>
  <c r="BU131" i="15"/>
  <c r="BR131" i="15"/>
  <c r="BQ131" i="15"/>
  <c r="BN131" i="15"/>
  <c r="BM131" i="15"/>
  <c r="BJ131" i="15"/>
  <c r="BI131" i="15"/>
  <c r="BF131" i="15"/>
  <c r="BE131" i="15"/>
  <c r="BB131" i="15"/>
  <c r="BA131" i="15"/>
  <c r="AX131" i="15"/>
  <c r="AW131" i="15"/>
  <c r="AT131" i="15"/>
  <c r="AS131" i="15"/>
  <c r="AP131" i="15"/>
  <c r="AO131" i="15"/>
  <c r="AL131" i="15"/>
  <c r="AK131" i="15"/>
  <c r="AH131" i="15"/>
  <c r="AG131" i="15"/>
  <c r="AD131" i="15"/>
  <c r="AC131" i="15"/>
  <c r="Z131" i="15"/>
  <c r="Y131" i="15"/>
  <c r="V131" i="15"/>
  <c r="U131" i="15"/>
  <c r="R131" i="15"/>
  <c r="Q131" i="15"/>
  <c r="N131" i="15"/>
  <c r="M131" i="15"/>
  <c r="J131" i="15"/>
  <c r="I131" i="15"/>
  <c r="EQ129" i="15"/>
  <c r="DW129" i="15"/>
  <c r="CY129" i="15"/>
  <c r="CE129" i="15"/>
  <c r="BK129" i="15"/>
  <c r="AM129" i="15"/>
  <c r="G129" i="15"/>
  <c r="EU129" i="15"/>
  <c r="EJ60" i="19" s="1"/>
  <c r="ET129" i="15"/>
  <c r="EP129" i="15"/>
  <c r="EN132" i="15"/>
  <c r="EL129" i="15"/>
  <c r="EH129" i="15"/>
  <c r="ED129" i="15"/>
  <c r="DZ129" i="15"/>
  <c r="DV129" i="15"/>
  <c r="DR129" i="15"/>
  <c r="DP132" i="15"/>
  <c r="DN129" i="15"/>
  <c r="DJ129" i="15"/>
  <c r="DH132" i="15"/>
  <c r="DF129" i="15"/>
  <c r="DB129" i="15"/>
  <c r="CX129" i="15"/>
  <c r="CT129" i="15"/>
  <c r="CP129" i="15"/>
  <c r="CN132" i="15"/>
  <c r="CL129" i="15"/>
  <c r="CH129" i="15"/>
  <c r="CD129" i="15"/>
  <c r="BZ129" i="15"/>
  <c r="BV129" i="15"/>
  <c r="BT132" i="15"/>
  <c r="BR129" i="15"/>
  <c r="BN129" i="15"/>
  <c r="BJ129" i="15"/>
  <c r="BF129" i="15"/>
  <c r="BB129" i="15"/>
  <c r="AX129" i="15"/>
  <c r="AV132" i="15"/>
  <c r="AT129" i="15"/>
  <c r="AP129" i="15"/>
  <c r="AL129" i="15"/>
  <c r="AH129" i="15"/>
  <c r="AD129" i="15"/>
  <c r="AB132" i="15"/>
  <c r="Z129" i="15"/>
  <c r="V129" i="15"/>
  <c r="R129" i="15"/>
  <c r="N129" i="15"/>
  <c r="J129" i="15"/>
  <c r="H132" i="15"/>
  <c r="DZ127" i="15"/>
  <c r="BN127" i="15"/>
  <c r="EP127" i="15"/>
  <c r="DJ127" i="15"/>
  <c r="CD127" i="15"/>
  <c r="AX127" i="15"/>
  <c r="AH127" i="15"/>
  <c r="R127" i="15"/>
  <c r="EO125" i="15"/>
  <c r="EN125" i="15"/>
  <c r="EG125" i="15"/>
  <c r="EF125" i="15"/>
  <c r="DY125" i="15"/>
  <c r="DX125" i="15"/>
  <c r="DQ125" i="15"/>
  <c r="DP125" i="15"/>
  <c r="DI125" i="15"/>
  <c r="DH125" i="15"/>
  <c r="DA125" i="15"/>
  <c r="CZ125" i="15"/>
  <c r="CS125" i="15"/>
  <c r="CR125" i="15"/>
  <c r="CK125" i="15"/>
  <c r="CJ125" i="15"/>
  <c r="CC125" i="15"/>
  <c r="CB125" i="15"/>
  <c r="BU125" i="15"/>
  <c r="BT125" i="15"/>
  <c r="BM125" i="15"/>
  <c r="BL125" i="15"/>
  <c r="BE125" i="15"/>
  <c r="BD125" i="15"/>
  <c r="AV125" i="15"/>
  <c r="AN125" i="15"/>
  <c r="AF125" i="15"/>
  <c r="X125" i="15"/>
  <c r="P125" i="15"/>
  <c r="ES125" i="15"/>
  <c r="EK125" i="15"/>
  <c r="EJ124" i="15"/>
  <c r="EC125" i="15"/>
  <c r="DU125" i="15"/>
  <c r="DT124" i="15"/>
  <c r="DM125" i="15"/>
  <c r="DE125" i="15"/>
  <c r="DD124" i="15"/>
  <c r="CW125" i="15"/>
  <c r="CO125" i="15"/>
  <c r="CN124" i="15"/>
  <c r="CJ132" i="15"/>
  <c r="CG125" i="15"/>
  <c r="BY125" i="15"/>
  <c r="BX124" i="15"/>
  <c r="BQ125" i="15"/>
  <c r="BL132" i="15"/>
  <c r="BI125" i="15"/>
  <c r="BH124" i="15"/>
  <c r="BA125" i="15"/>
  <c r="AS125" i="15"/>
  <c r="AR132" i="15"/>
  <c r="AR124" i="15"/>
  <c r="AO125" i="15"/>
  <c r="AK125" i="15"/>
  <c r="AG125" i="15"/>
  <c r="AC125" i="15"/>
  <c r="AB124" i="15"/>
  <c r="Y125" i="15"/>
  <c r="X132" i="15"/>
  <c r="U125" i="15"/>
  <c r="Q125" i="15"/>
  <c r="M125" i="15"/>
  <c r="L124" i="15"/>
  <c r="EV119" i="15"/>
  <c r="EW119" i="15" s="1"/>
  <c r="EX119" i="15" s="1"/>
  <c r="EY119" i="15" s="1"/>
  <c r="EZ119" i="15" s="1"/>
  <c r="FA119" i="15" s="1"/>
  <c r="FB119" i="15" s="1"/>
  <c r="ES120" i="15"/>
  <c r="ER120" i="15"/>
  <c r="EO120" i="15"/>
  <c r="EN120" i="15"/>
  <c r="EK120" i="15"/>
  <c r="EJ120" i="15"/>
  <c r="EG120" i="15"/>
  <c r="EF120" i="15"/>
  <c r="EC120" i="15"/>
  <c r="EB120" i="15"/>
  <c r="DY120" i="15"/>
  <c r="DX120" i="15"/>
  <c r="DU120" i="15"/>
  <c r="DT120" i="15"/>
  <c r="DQ120" i="15"/>
  <c r="DP120" i="15"/>
  <c r="DM120" i="15"/>
  <c r="DL120" i="15"/>
  <c r="DI120" i="15"/>
  <c r="DH120" i="15"/>
  <c r="DE120" i="15"/>
  <c r="DD120" i="15"/>
  <c r="DA120" i="15"/>
  <c r="CZ120" i="15"/>
  <c r="CW120" i="15"/>
  <c r="CV120" i="15"/>
  <c r="CS120" i="15"/>
  <c r="CR120" i="15"/>
  <c r="CO120" i="15"/>
  <c r="CN120" i="15"/>
  <c r="CK120" i="15"/>
  <c r="CJ120" i="15"/>
  <c r="CG120" i="15"/>
  <c r="CF120" i="15"/>
  <c r="CC120" i="15"/>
  <c r="CB120" i="15"/>
  <c r="BY120" i="15"/>
  <c r="BX120" i="15"/>
  <c r="BU120" i="15"/>
  <c r="BT120" i="15"/>
  <c r="BQ120" i="15"/>
  <c r="BP120" i="15"/>
  <c r="BM120" i="15"/>
  <c r="BL120" i="15"/>
  <c r="BI120" i="15"/>
  <c r="BH120" i="15"/>
  <c r="BE120" i="15"/>
  <c r="BD120" i="15"/>
  <c r="BA120" i="15"/>
  <c r="AZ120" i="15"/>
  <c r="AW120" i="15"/>
  <c r="AV120" i="15"/>
  <c r="AS120" i="15"/>
  <c r="AR120" i="15"/>
  <c r="AO120" i="15"/>
  <c r="AN120" i="15"/>
  <c r="AK120" i="15"/>
  <c r="AJ120" i="15"/>
  <c r="AG120" i="15"/>
  <c r="AF120" i="15"/>
  <c r="AC120" i="15"/>
  <c r="AB120" i="15"/>
  <c r="Y120" i="15"/>
  <c r="X120" i="15"/>
  <c r="U120" i="15"/>
  <c r="T120" i="15"/>
  <c r="Q120" i="15"/>
  <c r="P120" i="15"/>
  <c r="M120" i="15"/>
  <c r="L120" i="15"/>
  <c r="I120" i="15"/>
  <c r="H120" i="15"/>
  <c r="EK118" i="15"/>
  <c r="DE118" i="15"/>
  <c r="EU118" i="15"/>
  <c r="ET118" i="15"/>
  <c r="EQ118" i="15"/>
  <c r="EP118" i="15"/>
  <c r="EM118" i="15"/>
  <c r="EL118" i="15"/>
  <c r="EI118" i="15"/>
  <c r="EH118" i="15"/>
  <c r="EE118" i="15"/>
  <c r="ED118" i="15"/>
  <c r="EA118" i="15"/>
  <c r="DZ118" i="15"/>
  <c r="DW118" i="15"/>
  <c r="DV118" i="15"/>
  <c r="DS118" i="15"/>
  <c r="DR118" i="15"/>
  <c r="DO118" i="15"/>
  <c r="DN118" i="15"/>
  <c r="DK118" i="15"/>
  <c r="DJ118" i="15"/>
  <c r="DG118" i="15"/>
  <c r="DF118" i="15"/>
  <c r="DC118" i="15"/>
  <c r="DB118" i="15"/>
  <c r="CY118" i="15"/>
  <c r="CX118" i="15"/>
  <c r="CU118" i="15"/>
  <c r="CT118" i="15"/>
  <c r="CQ118" i="15"/>
  <c r="CP118" i="15"/>
  <c r="CM118" i="15"/>
  <c r="CL118" i="15"/>
  <c r="CI118" i="15"/>
  <c r="CH118" i="15"/>
  <c r="CE118" i="15"/>
  <c r="CD118" i="15"/>
  <c r="CA118" i="15"/>
  <c r="BZ118" i="15"/>
  <c r="BW118" i="15"/>
  <c r="BV118" i="15"/>
  <c r="BS118" i="15"/>
  <c r="BR118" i="15"/>
  <c r="BO118" i="15"/>
  <c r="BN118" i="15"/>
  <c r="BK118" i="15"/>
  <c r="BJ118" i="15"/>
  <c r="BG118" i="15"/>
  <c r="BF118" i="15"/>
  <c r="BC118" i="15"/>
  <c r="BB118" i="15"/>
  <c r="AY118" i="15"/>
  <c r="AX118" i="15"/>
  <c r="AU118" i="15"/>
  <c r="AT118" i="15"/>
  <c r="AQ118" i="15"/>
  <c r="AP118" i="15"/>
  <c r="AM118" i="15"/>
  <c r="AL118" i="15"/>
  <c r="AI118" i="15"/>
  <c r="AH118" i="15"/>
  <c r="AE118" i="15"/>
  <c r="AD118" i="15"/>
  <c r="AA118" i="15"/>
  <c r="Z118" i="15"/>
  <c r="W118" i="15"/>
  <c r="V118" i="15"/>
  <c r="S118" i="15"/>
  <c r="R118" i="15"/>
  <c r="O118" i="15"/>
  <c r="N118" i="15"/>
  <c r="K118" i="15"/>
  <c r="J118" i="15"/>
  <c r="G118" i="15"/>
  <c r="FN116" i="15"/>
  <c r="FM116" i="15"/>
  <c r="FL116" i="15"/>
  <c r="FK116" i="15"/>
  <c r="FJ116" i="15"/>
  <c r="FI116" i="15"/>
  <c r="FH116" i="15"/>
  <c r="FG116" i="15"/>
  <c r="FF116" i="15"/>
  <c r="FE116" i="15"/>
  <c r="FD116" i="15"/>
  <c r="FC116" i="15"/>
  <c r="FB116" i="15"/>
  <c r="FA116" i="15"/>
  <c r="EZ116" i="15"/>
  <c r="EY116" i="15"/>
  <c r="EX116" i="15"/>
  <c r="EW116" i="15"/>
  <c r="EV116" i="15"/>
  <c r="DP116" i="15"/>
  <c r="ET116" i="15"/>
  <c r="ES116" i="15"/>
  <c r="EP116" i="15"/>
  <c r="EO116" i="15"/>
  <c r="EL116" i="15"/>
  <c r="EK116" i="15"/>
  <c r="EH116" i="15"/>
  <c r="EG116" i="15"/>
  <c r="ED116" i="15"/>
  <c r="EC116" i="15"/>
  <c r="DZ116" i="15"/>
  <c r="DY116" i="15"/>
  <c r="DV116" i="15"/>
  <c r="DU116" i="15"/>
  <c r="DR116" i="15"/>
  <c r="DQ116" i="15"/>
  <c r="DN116" i="15"/>
  <c r="DM116" i="15"/>
  <c r="DJ116" i="15"/>
  <c r="DI116" i="15"/>
  <c r="DF116" i="15"/>
  <c r="DE116" i="15"/>
  <c r="DB116" i="15"/>
  <c r="DA116" i="15"/>
  <c r="CX116" i="15"/>
  <c r="CW116" i="15"/>
  <c r="CT116" i="15"/>
  <c r="CS116" i="15"/>
  <c r="CP116" i="15"/>
  <c r="CO116" i="15"/>
  <c r="CL116" i="15"/>
  <c r="CK116" i="15"/>
  <c r="CH116" i="15"/>
  <c r="CG116" i="15"/>
  <c r="CD116" i="15"/>
  <c r="CC116" i="15"/>
  <c r="BZ116" i="15"/>
  <c r="BY116" i="15"/>
  <c r="BV116" i="15"/>
  <c r="BU116" i="15"/>
  <c r="BR116" i="15"/>
  <c r="BQ116" i="15"/>
  <c r="BN116" i="15"/>
  <c r="BM116" i="15"/>
  <c r="BJ116" i="15"/>
  <c r="BI116" i="15"/>
  <c r="BF116" i="15"/>
  <c r="BE116" i="15"/>
  <c r="BB116" i="15"/>
  <c r="BA116" i="15"/>
  <c r="AX116" i="15"/>
  <c r="AW116" i="15"/>
  <c r="AT116" i="15"/>
  <c r="AS116" i="15"/>
  <c r="AP116" i="15"/>
  <c r="AO116" i="15"/>
  <c r="AL116" i="15"/>
  <c r="AK116" i="15"/>
  <c r="AH116" i="15"/>
  <c r="AG116" i="15"/>
  <c r="AD116" i="15"/>
  <c r="AC116" i="15"/>
  <c r="Z116" i="15"/>
  <c r="Y116" i="15"/>
  <c r="V116" i="15"/>
  <c r="U116" i="15"/>
  <c r="R116" i="15"/>
  <c r="Q116" i="15"/>
  <c r="N116" i="15"/>
  <c r="M116" i="15"/>
  <c r="J116" i="15"/>
  <c r="I116" i="15"/>
  <c r="ER114" i="15"/>
  <c r="EN114" i="15"/>
  <c r="EJ114" i="15"/>
  <c r="EF114" i="15"/>
  <c r="EB114" i="15"/>
  <c r="DX114" i="15"/>
  <c r="DT114" i="15"/>
  <c r="DP114" i="15"/>
  <c r="DL114" i="15"/>
  <c r="DH114" i="15"/>
  <c r="DD114" i="15"/>
  <c r="CZ114" i="15"/>
  <c r="CV114" i="15"/>
  <c r="CR114" i="15"/>
  <c r="CN114" i="15"/>
  <c r="CJ114" i="15"/>
  <c r="CF114" i="15"/>
  <c r="CB114" i="15"/>
  <c r="BX114" i="15"/>
  <c r="BT114" i="15"/>
  <c r="BP114" i="15"/>
  <c r="BL114" i="15"/>
  <c r="BH114" i="15"/>
  <c r="BD114" i="15"/>
  <c r="AZ114" i="15"/>
  <c r="AV114" i="15"/>
  <c r="AR114" i="15"/>
  <c r="AN114" i="15"/>
  <c r="AJ114" i="15"/>
  <c r="AF114" i="15"/>
  <c r="AB114" i="15"/>
  <c r="X114" i="15"/>
  <c r="T114" i="15"/>
  <c r="P114" i="15"/>
  <c r="L114" i="15"/>
  <c r="EU114" i="15"/>
  <c r="EQ114" i="15"/>
  <c r="EM114" i="15"/>
  <c r="EJ113" i="15"/>
  <c r="EE114" i="15"/>
  <c r="EA114" i="15"/>
  <c r="DW114" i="15"/>
  <c r="DT113" i="15"/>
  <c r="DO114" i="15"/>
  <c r="DK114" i="15"/>
  <c r="DG114" i="15"/>
  <c r="DD113" i="15"/>
  <c r="CY114" i="15"/>
  <c r="CU114" i="15"/>
  <c r="CQ114" i="15"/>
  <c r="CN113" i="15"/>
  <c r="CI114" i="15"/>
  <c r="CE114" i="15"/>
  <c r="CA114" i="15"/>
  <c r="BX113" i="15"/>
  <c r="BS114" i="15"/>
  <c r="BO114" i="15"/>
  <c r="BK114" i="15"/>
  <c r="BH113" i="15"/>
  <c r="BC114" i="15"/>
  <c r="AY114" i="15"/>
  <c r="AU114" i="15"/>
  <c r="AR113" i="15"/>
  <c r="AM114" i="15"/>
  <c r="AI114" i="15"/>
  <c r="AE114" i="15"/>
  <c r="AB113" i="15"/>
  <c r="W114" i="15"/>
  <c r="S114" i="15"/>
  <c r="O114" i="15"/>
  <c r="L113" i="15"/>
  <c r="GG91" i="15"/>
  <c r="GF91" i="15"/>
  <c r="GE91" i="15"/>
  <c r="GD91" i="15"/>
  <c r="GC91" i="15"/>
  <c r="GB91" i="15"/>
  <c r="GA91" i="15"/>
  <c r="FZ91" i="15"/>
  <c r="FY91" i="15"/>
  <c r="FX91" i="15"/>
  <c r="FW91" i="15"/>
  <c r="FV91" i="15"/>
  <c r="FU91" i="15"/>
  <c r="FT91" i="15"/>
  <c r="FS91" i="15"/>
  <c r="FR91" i="15"/>
  <c r="FN91" i="15"/>
  <c r="FJ91" i="15"/>
  <c r="FF91" i="15"/>
  <c r="FA91" i="15"/>
  <c r="EZ91" i="15"/>
  <c r="EX91" i="15"/>
  <c r="EW91" i="15"/>
  <c r="EV91" i="15"/>
  <c r="EV90" i="15"/>
  <c r="ET91" i="15"/>
  <c r="EP91" i="15"/>
  <c r="EL91" i="15"/>
  <c r="EH91" i="15"/>
  <c r="ED91" i="15"/>
  <c r="DZ91" i="15"/>
  <c r="DV91" i="15"/>
  <c r="DR91" i="15"/>
  <c r="DN91" i="15"/>
  <c r="DJ91" i="15"/>
  <c r="DF91" i="15"/>
  <c r="DB91" i="15"/>
  <c r="CX91" i="15"/>
  <c r="CT91" i="15"/>
  <c r="CP91" i="15"/>
  <c r="CL91" i="15"/>
  <c r="CH91" i="15"/>
  <c r="CD91" i="15"/>
  <c r="BZ91" i="15"/>
  <c r="BV91" i="15"/>
  <c r="BR91" i="15"/>
  <c r="BN91" i="15"/>
  <c r="BJ91" i="15"/>
  <c r="BF91" i="15"/>
  <c r="BB91" i="15"/>
  <c r="AX91" i="15"/>
  <c r="AT91" i="15"/>
  <c r="AP91" i="15"/>
  <c r="AL91" i="15"/>
  <c r="AH91" i="15"/>
  <c r="AD91" i="15"/>
  <c r="Z91" i="15"/>
  <c r="V91" i="15"/>
  <c r="R91" i="15"/>
  <c r="N91" i="15"/>
  <c r="J91" i="15"/>
  <c r="GG89" i="15"/>
  <c r="GF89" i="15"/>
  <c r="GE89" i="15"/>
  <c r="GD89" i="15"/>
  <c r="GC89" i="15"/>
  <c r="GB89" i="15"/>
  <c r="GA89" i="15"/>
  <c r="FZ89" i="15"/>
  <c r="FY89" i="15"/>
  <c r="FX89" i="15"/>
  <c r="FW89" i="15"/>
  <c r="FV89" i="15"/>
  <c r="FU89" i="15"/>
  <c r="FT89" i="15"/>
  <c r="FS89" i="15"/>
  <c r="FR89" i="15"/>
  <c r="FQ89" i="15"/>
  <c r="FP89" i="15"/>
  <c r="FO89" i="15"/>
  <c r="FN89" i="15"/>
  <c r="FM89" i="15"/>
  <c r="FL89" i="15"/>
  <c r="FK89" i="15"/>
  <c r="FJ89" i="15"/>
  <c r="FI89" i="15"/>
  <c r="FH89" i="15"/>
  <c r="FG89" i="15"/>
  <c r="FF89" i="15"/>
  <c r="FE89" i="15"/>
  <c r="FD89" i="15"/>
  <c r="FC89" i="15"/>
  <c r="FB89" i="15"/>
  <c r="EZ89" i="15"/>
  <c r="EY89" i="15"/>
  <c r="EX89" i="15"/>
  <c r="EW89" i="15"/>
  <c r="EV89" i="15"/>
  <c r="EV88" i="15"/>
  <c r="EW88" i="15" s="1"/>
  <c r="ES92" i="15"/>
  <c r="EO89" i="15"/>
  <c r="EK89" i="15"/>
  <c r="EG89" i="15"/>
  <c r="EC92" i="15"/>
  <c r="DY89" i="15"/>
  <c r="DU89" i="15"/>
  <c r="DQ89" i="15"/>
  <c r="DM92" i="15"/>
  <c r="DI89" i="15"/>
  <c r="DE89" i="15"/>
  <c r="DA89" i="15"/>
  <c r="CW92" i="15"/>
  <c r="CS89" i="15"/>
  <c r="CO89" i="15"/>
  <c r="CK89" i="15"/>
  <c r="CG92" i="15"/>
  <c r="CC89" i="15"/>
  <c r="BY89" i="15"/>
  <c r="BU89" i="15"/>
  <c r="BQ92" i="15"/>
  <c r="BM89" i="15"/>
  <c r="BI89" i="15"/>
  <c r="BE89" i="15"/>
  <c r="BA92" i="15"/>
  <c r="AW89" i="15"/>
  <c r="AS89" i="15"/>
  <c r="AO89" i="15"/>
  <c r="AK92" i="15"/>
  <c r="AG89" i="15"/>
  <c r="AC89" i="15"/>
  <c r="Y89" i="15"/>
  <c r="U92" i="15"/>
  <c r="Q89" i="15"/>
  <c r="M89" i="15"/>
  <c r="I89" i="15"/>
  <c r="EU81" i="15"/>
  <c r="EE81" i="15"/>
  <c r="DO81" i="15"/>
  <c r="CY81" i="15"/>
  <c r="CI81" i="15"/>
  <c r="ET81" i="15"/>
  <c r="ER81" i="15"/>
  <c r="EQ81" i="15"/>
  <c r="EP81" i="15"/>
  <c r="EN81" i="15"/>
  <c r="EL81" i="15"/>
  <c r="EJ81" i="15"/>
  <c r="EI81" i="15"/>
  <c r="EH81" i="15"/>
  <c r="EF81" i="15"/>
  <c r="ED81" i="15"/>
  <c r="EB81" i="15"/>
  <c r="EA81" i="15"/>
  <c r="DZ81" i="15"/>
  <c r="DX81" i="15"/>
  <c r="DV81" i="15"/>
  <c r="DT81" i="15"/>
  <c r="DS81" i="15"/>
  <c r="DR81" i="15"/>
  <c r="DP81" i="15"/>
  <c r="DN81" i="15"/>
  <c r="DL81" i="15"/>
  <c r="DK81" i="15"/>
  <c r="DJ81" i="15"/>
  <c r="DH81" i="15"/>
  <c r="DF81" i="15"/>
  <c r="DD81" i="15"/>
  <c r="DC81" i="15"/>
  <c r="DB81" i="15"/>
  <c r="CZ81" i="15"/>
  <c r="CX81" i="15"/>
  <c r="CV81" i="15"/>
  <c r="CU81" i="15"/>
  <c r="CT81" i="15"/>
  <c r="CR81" i="15"/>
  <c r="CP81" i="15"/>
  <c r="CN81" i="15"/>
  <c r="CM81" i="15"/>
  <c r="CL81" i="15"/>
  <c r="CJ81" i="15"/>
  <c r="CH81" i="15"/>
  <c r="CF81" i="15"/>
  <c r="CE81" i="15"/>
  <c r="CD81" i="15"/>
  <c r="CB81" i="15"/>
  <c r="BZ81" i="15"/>
  <c r="BX81" i="15"/>
  <c r="BW81" i="15"/>
  <c r="BV81" i="15"/>
  <c r="BT81" i="15"/>
  <c r="BR81" i="15"/>
  <c r="BP81" i="15"/>
  <c r="BO81" i="15"/>
  <c r="BN81" i="15"/>
  <c r="BL81" i="15"/>
  <c r="BJ81" i="15"/>
  <c r="BH81" i="15"/>
  <c r="BG81" i="15"/>
  <c r="BF81" i="15"/>
  <c r="BD81" i="15"/>
  <c r="BB81" i="15"/>
  <c r="AZ81" i="15"/>
  <c r="AY81" i="15"/>
  <c r="AX81" i="15"/>
  <c r="AV81" i="15"/>
  <c r="AT81" i="15"/>
  <c r="AR81" i="15"/>
  <c r="AQ81" i="15"/>
  <c r="AP81" i="15"/>
  <c r="AN81" i="15"/>
  <c r="AL81" i="15"/>
  <c r="AJ81" i="15"/>
  <c r="AI81" i="15"/>
  <c r="AH81" i="15"/>
  <c r="AF81" i="15"/>
  <c r="AD81" i="15"/>
  <c r="AB81" i="15"/>
  <c r="AA81" i="15"/>
  <c r="Z81" i="15"/>
  <c r="X81" i="15"/>
  <c r="V81" i="15"/>
  <c r="T81" i="15"/>
  <c r="S81" i="15"/>
  <c r="R81" i="15"/>
  <c r="P81" i="15"/>
  <c r="N81" i="15"/>
  <c r="L81" i="15"/>
  <c r="K81" i="15"/>
  <c r="J81" i="15"/>
  <c r="H81" i="15"/>
  <c r="G81" i="15"/>
  <c r="ET79" i="15"/>
  <c r="ER79" i="15"/>
  <c r="EP79" i="15"/>
  <c r="EL79" i="15"/>
  <c r="EJ79" i="15"/>
  <c r="EH79" i="15"/>
  <c r="EF79" i="15"/>
  <c r="ED79" i="15"/>
  <c r="EB79" i="15"/>
  <c r="DZ79" i="15"/>
  <c r="DV79" i="15"/>
  <c r="DT79" i="15"/>
  <c r="DR79" i="15"/>
  <c r="DP79" i="15"/>
  <c r="DN79" i="15"/>
  <c r="DL79" i="15"/>
  <c r="DJ79" i="15"/>
  <c r="DF79" i="15"/>
  <c r="DD79" i="15"/>
  <c r="DB79" i="15"/>
  <c r="CZ79" i="15"/>
  <c r="CX79" i="15"/>
  <c r="CV79" i="15"/>
  <c r="CT79" i="15"/>
  <c r="CP79" i="15"/>
  <c r="CN79" i="15"/>
  <c r="CL79" i="15"/>
  <c r="CJ79" i="15"/>
  <c r="CH79" i="15"/>
  <c r="CF79" i="15"/>
  <c r="CD79" i="15"/>
  <c r="BZ79" i="15"/>
  <c r="BX79" i="15"/>
  <c r="BV79" i="15"/>
  <c r="BT79" i="15"/>
  <c r="BR79" i="15"/>
  <c r="BP79" i="15"/>
  <c r="BN79" i="15"/>
  <c r="BJ79" i="15"/>
  <c r="BH79" i="15"/>
  <c r="BF79" i="15"/>
  <c r="BD79" i="15"/>
  <c r="BB79" i="15"/>
  <c r="AZ79" i="15"/>
  <c r="AX79" i="15"/>
  <c r="AT79" i="15"/>
  <c r="AR79" i="15"/>
  <c r="AP79" i="15"/>
  <c r="AN79" i="15"/>
  <c r="AL79" i="15"/>
  <c r="AJ79" i="15"/>
  <c r="AH79" i="15"/>
  <c r="AD79" i="15"/>
  <c r="AB79" i="15"/>
  <c r="Z79" i="15"/>
  <c r="X79" i="15"/>
  <c r="V79" i="15"/>
  <c r="T79" i="15"/>
  <c r="R79" i="15"/>
  <c r="N79" i="15"/>
  <c r="L79" i="15"/>
  <c r="J79" i="15"/>
  <c r="H79" i="15"/>
  <c r="ES77" i="15"/>
  <c r="EO77" i="15"/>
  <c r="EK77" i="15"/>
  <c r="EG77" i="15"/>
  <c r="EC77" i="15"/>
  <c r="DY77" i="15"/>
  <c r="DU77" i="15"/>
  <c r="DQ77" i="15"/>
  <c r="DM77" i="15"/>
  <c r="DI77" i="15"/>
  <c r="DE77" i="15"/>
  <c r="DA77" i="15"/>
  <c r="CW77" i="15"/>
  <c r="CS77" i="15"/>
  <c r="CO77" i="15"/>
  <c r="CK77" i="15"/>
  <c r="CG77" i="15"/>
  <c r="CC77" i="15"/>
  <c r="BY77" i="15"/>
  <c r="BU77" i="15"/>
  <c r="BQ77" i="15"/>
  <c r="BM77" i="15"/>
  <c r="BI77" i="15"/>
  <c r="BE77" i="15"/>
  <c r="BA77" i="15"/>
  <c r="AW77" i="15"/>
  <c r="AS77" i="15"/>
  <c r="AO77" i="15"/>
  <c r="AK77" i="15"/>
  <c r="AG77" i="15"/>
  <c r="AC77" i="15"/>
  <c r="Y77" i="15"/>
  <c r="U77" i="15"/>
  <c r="Q77" i="15"/>
  <c r="M77" i="15"/>
  <c r="I77" i="15"/>
  <c r="EN75" i="15"/>
  <c r="DX75" i="15"/>
  <c r="DH75" i="15"/>
  <c r="CR75" i="15"/>
  <c r="CB75" i="15"/>
  <c r="BL75" i="15"/>
  <c r="ET75" i="15"/>
  <c r="ER75" i="15"/>
  <c r="EP75" i="15"/>
  <c r="EN72" i="15"/>
  <c r="EJ72" i="15"/>
  <c r="EH75" i="15"/>
  <c r="EF75" i="15"/>
  <c r="ED75" i="15"/>
  <c r="EB75" i="15"/>
  <c r="DZ75" i="15"/>
  <c r="DX72" i="15"/>
  <c r="DX73" i="15" s="1"/>
  <c r="DT72" i="15"/>
  <c r="DR75" i="15"/>
  <c r="DP75" i="15"/>
  <c r="DN75" i="15"/>
  <c r="DL75" i="15"/>
  <c r="DJ75" i="15"/>
  <c r="DH72" i="15"/>
  <c r="DD72" i="15"/>
  <c r="DD73" i="15" s="1"/>
  <c r="DB75" i="15"/>
  <c r="CZ75" i="15"/>
  <c r="CX75" i="15"/>
  <c r="CV75" i="15"/>
  <c r="CT75" i="15"/>
  <c r="CR72" i="15"/>
  <c r="CN72" i="15"/>
  <c r="CL75" i="15"/>
  <c r="CJ75" i="15"/>
  <c r="CH75" i="15"/>
  <c r="CF75" i="15"/>
  <c r="CB72" i="15"/>
  <c r="CB73" i="15" s="1"/>
  <c r="BX72" i="15"/>
  <c r="BT75" i="15"/>
  <c r="BP75" i="15"/>
  <c r="BL72" i="15"/>
  <c r="BL73" i="15" s="1"/>
  <c r="BH72" i="15"/>
  <c r="BD75" i="15"/>
  <c r="AZ75" i="15"/>
  <c r="AV75" i="15"/>
  <c r="AR72" i="15"/>
  <c r="AN75" i="15"/>
  <c r="AJ75" i="15"/>
  <c r="AF75" i="15"/>
  <c r="AB72" i="15"/>
  <c r="X75" i="15"/>
  <c r="T75" i="15"/>
  <c r="P75" i="15"/>
  <c r="L72" i="15"/>
  <c r="H75" i="15"/>
  <c r="F72" i="15"/>
  <c r="EU72" i="15"/>
  <c r="EQ72" i="15"/>
  <c r="EM72" i="15"/>
  <c r="EI72" i="15"/>
  <c r="EE72" i="15"/>
  <c r="EA72" i="15"/>
  <c r="DW72" i="15"/>
  <c r="DS72" i="15"/>
  <c r="DO72" i="15"/>
  <c r="DK72" i="15"/>
  <c r="DG72" i="15"/>
  <c r="DC72" i="15"/>
  <c r="CY72" i="15"/>
  <c r="CU72" i="15"/>
  <c r="CQ72" i="15"/>
  <c r="CM72" i="15"/>
  <c r="CI72" i="15"/>
  <c r="CE72" i="15"/>
  <c r="CA72" i="15"/>
  <c r="BW72" i="15"/>
  <c r="BS72" i="15"/>
  <c r="BO72" i="15"/>
  <c r="BK72" i="15"/>
  <c r="BG72" i="15"/>
  <c r="BC72" i="15"/>
  <c r="AY72" i="15"/>
  <c r="AU72" i="15"/>
  <c r="AQ72" i="15"/>
  <c r="AM72" i="15"/>
  <c r="AI72" i="15"/>
  <c r="AE72" i="15"/>
  <c r="AA72" i="15"/>
  <c r="W72" i="15"/>
  <c r="S72" i="15"/>
  <c r="O72" i="15"/>
  <c r="K72" i="15"/>
  <c r="G72" i="15"/>
  <c r="G73" i="15" s="1"/>
  <c r="EN71" i="15"/>
  <c r="DX71" i="15"/>
  <c r="DH71" i="15"/>
  <c r="CR71" i="15"/>
  <c r="CB71" i="15"/>
  <c r="BL71" i="15"/>
  <c r="AV71" i="15"/>
  <c r="AF71" i="15"/>
  <c r="P71" i="15"/>
  <c r="CZ70" i="15"/>
  <c r="AN70" i="15"/>
  <c r="ER71" i="15"/>
  <c r="EJ71" i="15"/>
  <c r="EF71" i="15"/>
  <c r="EB71" i="15"/>
  <c r="DT71" i="15"/>
  <c r="DP71" i="15"/>
  <c r="DL71" i="15"/>
  <c r="DD71" i="15"/>
  <c r="CZ71" i="15"/>
  <c r="CV71" i="15"/>
  <c r="CN71" i="15"/>
  <c r="CJ71" i="15"/>
  <c r="CF71" i="15"/>
  <c r="BX71" i="15"/>
  <c r="BT71" i="15"/>
  <c r="BP71" i="15"/>
  <c r="BH71" i="15"/>
  <c r="BD71" i="15"/>
  <c r="AZ71" i="15"/>
  <c r="AR71" i="15"/>
  <c r="AN71" i="15"/>
  <c r="AJ71" i="15"/>
  <c r="AB71" i="15"/>
  <c r="X71" i="15"/>
  <c r="T71" i="15"/>
  <c r="L71" i="15"/>
  <c r="H70" i="15"/>
  <c r="GG68" i="15"/>
  <c r="GF68" i="15"/>
  <c r="GE68" i="15"/>
  <c r="GD68" i="15"/>
  <c r="GC68" i="15"/>
  <c r="GB68" i="15"/>
  <c r="GA68" i="15"/>
  <c r="FZ68" i="15"/>
  <c r="FY68" i="15"/>
  <c r="FX68" i="15"/>
  <c r="FW68" i="15"/>
  <c r="FV68" i="15"/>
  <c r="FU68" i="15"/>
  <c r="FT68" i="15"/>
  <c r="FS68" i="15"/>
  <c r="FR68" i="15"/>
  <c r="FQ68" i="15"/>
  <c r="FP68" i="15"/>
  <c r="FO68" i="15"/>
  <c r="FN68" i="15"/>
  <c r="FJ68" i="15"/>
  <c r="FF68" i="15"/>
  <c r="EY68" i="15"/>
  <c r="EX68" i="15"/>
  <c r="EW68" i="15"/>
  <c r="EV68" i="15"/>
  <c r="CJ68" i="15"/>
  <c r="BD68" i="15"/>
  <c r="X68" i="15"/>
  <c r="EI68" i="15"/>
  <c r="DS68" i="15"/>
  <c r="DH68" i="15"/>
  <c r="CZ68" i="15"/>
  <c r="CR68" i="15"/>
  <c r="CB68" i="15"/>
  <c r="BT68" i="15"/>
  <c r="BL68" i="15"/>
  <c r="AV68" i="15"/>
  <c r="AN68" i="15"/>
  <c r="AF68" i="15"/>
  <c r="P68" i="15"/>
  <c r="H68" i="15"/>
  <c r="GG66" i="15"/>
  <c r="GF66" i="15"/>
  <c r="GE66" i="15"/>
  <c r="GD66" i="15"/>
  <c r="GC66" i="15"/>
  <c r="GB66" i="15"/>
  <c r="GA66" i="15"/>
  <c r="FZ66" i="15"/>
  <c r="FY66" i="15"/>
  <c r="FX66" i="15"/>
  <c r="FW66" i="15"/>
  <c r="FV66" i="15"/>
  <c r="FU66" i="15"/>
  <c r="FT66" i="15"/>
  <c r="FS66" i="15"/>
  <c r="ET62" i="15"/>
  <c r="ER64" i="15"/>
  <c r="EG21" i="17" s="1"/>
  <c r="EP62" i="15"/>
  <c r="EN63" i="15"/>
  <c r="EL62" i="15"/>
  <c r="EJ63" i="15"/>
  <c r="EH62" i="15"/>
  <c r="EF63" i="15"/>
  <c r="ED62" i="15"/>
  <c r="EB64" i="15"/>
  <c r="DQ21" i="17" s="1"/>
  <c r="DZ62" i="15"/>
  <c r="DX63" i="15"/>
  <c r="DV62" i="15"/>
  <c r="DT63" i="15"/>
  <c r="DR62" i="15"/>
  <c r="DP63" i="15"/>
  <c r="DN62" i="15"/>
  <c r="DL64" i="15"/>
  <c r="DA21" i="17" s="1"/>
  <c r="DJ62" i="15"/>
  <c r="DH63" i="15"/>
  <c r="DF62" i="15"/>
  <c r="DD63" i="15"/>
  <c r="DB62" i="15"/>
  <c r="CZ63" i="15"/>
  <c r="CX62" i="15"/>
  <c r="CV64" i="15"/>
  <c r="CK21" i="17" s="1"/>
  <c r="CT62" i="15"/>
  <c r="CR63" i="15"/>
  <c r="CP62" i="15"/>
  <c r="CN63" i="15"/>
  <c r="CL62" i="15"/>
  <c r="CJ63" i="15"/>
  <c r="CH62" i="15"/>
  <c r="CF64" i="15"/>
  <c r="BU21" i="17" s="1"/>
  <c r="CD62" i="15"/>
  <c r="CB63" i="15"/>
  <c r="BZ62" i="15"/>
  <c r="BX63" i="15"/>
  <c r="BV62" i="15"/>
  <c r="BT63" i="15"/>
  <c r="BR62" i="15"/>
  <c r="BP64" i="15"/>
  <c r="BE21" i="17" s="1"/>
  <c r="BN62" i="15"/>
  <c r="BL63" i="15"/>
  <c r="BJ62" i="15"/>
  <c r="BH63" i="15"/>
  <c r="BF62" i="15"/>
  <c r="BD63" i="15"/>
  <c r="BB62" i="15"/>
  <c r="AZ64" i="15"/>
  <c r="AO21" i="17" s="1"/>
  <c r="AX62" i="15"/>
  <c r="AV63" i="15"/>
  <c r="AT62" i="15"/>
  <c r="AR63" i="15"/>
  <c r="AP62" i="15"/>
  <c r="AN63" i="15"/>
  <c r="AL62" i="15"/>
  <c r="AJ64" i="15"/>
  <c r="Y21" i="17" s="1"/>
  <c r="AH62" i="15"/>
  <c r="AF63" i="15"/>
  <c r="AD62" i="15"/>
  <c r="AB63" i="15"/>
  <c r="Z62" i="15"/>
  <c r="X63" i="15"/>
  <c r="V62" i="15"/>
  <c r="T64" i="15"/>
  <c r="I21" i="17" s="1"/>
  <c r="R62" i="15"/>
  <c r="P63" i="15"/>
  <c r="N62" i="15"/>
  <c r="L63" i="15"/>
  <c r="J62" i="15"/>
  <c r="H63" i="15"/>
  <c r="GG57" i="15"/>
  <c r="GF57" i="15"/>
  <c r="GE57" i="15"/>
  <c r="GD57" i="15"/>
  <c r="GC57" i="15"/>
  <c r="GB57" i="15"/>
  <c r="GA57" i="15"/>
  <c r="FZ57" i="15"/>
  <c r="FY57" i="15"/>
  <c r="FX57" i="15"/>
  <c r="FW57" i="15"/>
  <c r="FV57" i="15"/>
  <c r="FU57" i="15"/>
  <c r="FT57" i="15"/>
  <c r="FS57" i="15"/>
  <c r="GG56" i="15"/>
  <c r="GF56" i="15"/>
  <c r="GE56" i="15"/>
  <c r="GD56" i="15"/>
  <c r="GC56" i="15"/>
  <c r="GB56" i="15"/>
  <c r="GA56" i="15"/>
  <c r="FZ56" i="15"/>
  <c r="FY56" i="15"/>
  <c r="FX56" i="15"/>
  <c r="FW56" i="15"/>
  <c r="FV56" i="15"/>
  <c r="FU56" i="15"/>
  <c r="FT56" i="15"/>
  <c r="FS56" i="15"/>
  <c r="GG55" i="15"/>
  <c r="GF55" i="15"/>
  <c r="GE55" i="15"/>
  <c r="GD55" i="15"/>
  <c r="GC55" i="15"/>
  <c r="GB55" i="15"/>
  <c r="GA55" i="15"/>
  <c r="FZ55" i="15"/>
  <c r="FY55" i="15"/>
  <c r="FX55" i="15"/>
  <c r="FW55" i="15"/>
  <c r="FV55" i="15"/>
  <c r="FU55" i="15"/>
  <c r="FT55" i="15"/>
  <c r="FS55" i="15"/>
  <c r="GG54" i="15"/>
  <c r="GF54" i="15"/>
  <c r="GE54" i="15"/>
  <c r="GD54" i="15"/>
  <c r="GC54" i="15"/>
  <c r="GB54" i="15"/>
  <c r="GA54" i="15"/>
  <c r="FZ54" i="15"/>
  <c r="FY54" i="15"/>
  <c r="FX54" i="15"/>
  <c r="FW54" i="15"/>
  <c r="FV54" i="15"/>
  <c r="FU54" i="15"/>
  <c r="FT54" i="15"/>
  <c r="FS54" i="15"/>
  <c r="GG53" i="15"/>
  <c r="GF53" i="15"/>
  <c r="GE53" i="15"/>
  <c r="GD53" i="15"/>
  <c r="GC53" i="15"/>
  <c r="GB53" i="15"/>
  <c r="GA53" i="15"/>
  <c r="FZ53" i="15"/>
  <c r="FY53" i="15"/>
  <c r="FX53" i="15"/>
  <c r="FW53" i="15"/>
  <c r="FV53" i="15"/>
  <c r="FU53" i="15"/>
  <c r="FT53" i="15"/>
  <c r="FS53" i="15"/>
  <c r="GG52" i="15"/>
  <c r="GF52" i="15"/>
  <c r="GE52" i="15"/>
  <c r="GD52" i="15"/>
  <c r="GC52" i="15"/>
  <c r="GB52" i="15"/>
  <c r="GA52" i="15"/>
  <c r="FZ52" i="15"/>
  <c r="FY52" i="15"/>
  <c r="FX52" i="15"/>
  <c r="FW52" i="15"/>
  <c r="FV52" i="15"/>
  <c r="FU52" i="15"/>
  <c r="FT52" i="15"/>
  <c r="FS52" i="15"/>
  <c r="GG51" i="15"/>
  <c r="GF51" i="15"/>
  <c r="GE51" i="15"/>
  <c r="GD51" i="15"/>
  <c r="GC51" i="15"/>
  <c r="GB51" i="15"/>
  <c r="GA51" i="15"/>
  <c r="FZ51" i="15"/>
  <c r="FY51" i="15"/>
  <c r="FX51" i="15"/>
  <c r="FW51" i="15"/>
  <c r="FV51" i="15"/>
  <c r="FU51" i="15"/>
  <c r="FT51" i="15"/>
  <c r="FS51" i="15"/>
  <c r="GG50" i="15"/>
  <c r="GF50" i="15"/>
  <c r="GE50" i="15"/>
  <c r="GD50" i="15"/>
  <c r="GC50" i="15"/>
  <c r="GB50" i="15"/>
  <c r="GA50" i="15"/>
  <c r="FZ50" i="15"/>
  <c r="FY50" i="15"/>
  <c r="FX50" i="15"/>
  <c r="FW50" i="15"/>
  <c r="FV50" i="15"/>
  <c r="FU50" i="15"/>
  <c r="FT50" i="15"/>
  <c r="FS50" i="15"/>
  <c r="GG49" i="15"/>
  <c r="GF49" i="15"/>
  <c r="GE49" i="15"/>
  <c r="GD49" i="15"/>
  <c r="GC49" i="15"/>
  <c r="GB49" i="15"/>
  <c r="GA49" i="15"/>
  <c r="FZ49" i="15"/>
  <c r="FY49" i="15"/>
  <c r="FX49" i="15"/>
  <c r="FW49" i="15"/>
  <c r="FV49" i="15"/>
  <c r="FU49" i="15"/>
  <c r="FT49" i="15"/>
  <c r="FS49" i="15"/>
  <c r="GG48" i="15"/>
  <c r="GF48" i="15"/>
  <c r="GE48" i="15"/>
  <c r="GD48" i="15"/>
  <c r="GC48" i="15"/>
  <c r="GB48" i="15"/>
  <c r="GA48" i="15"/>
  <c r="FZ48" i="15"/>
  <c r="FY48" i="15"/>
  <c r="FX48" i="15"/>
  <c r="FW48" i="15"/>
  <c r="FV48" i="15"/>
  <c r="FU48" i="15"/>
  <c r="FT48" i="15"/>
  <c r="FS48" i="15"/>
  <c r="EP41" i="15"/>
  <c r="DJ41" i="15"/>
  <c r="CD41" i="15"/>
  <c r="AX41" i="15"/>
  <c r="R41" i="15"/>
  <c r="FO40" i="15"/>
  <c r="FO91" i="15" s="1"/>
  <c r="FK40" i="15"/>
  <c r="FK91" i="15" s="1"/>
  <c r="FG40" i="15"/>
  <c r="FE40" i="15"/>
  <c r="FE91" i="15" s="1"/>
  <c r="FD40" i="15"/>
  <c r="FD91" i="15" s="1"/>
  <c r="FC40" i="15"/>
  <c r="FC91" i="15" s="1"/>
  <c r="FB40" i="15"/>
  <c r="FB91" i="15" s="1"/>
  <c r="EY40" i="15"/>
  <c r="EY91" i="15" s="1"/>
  <c r="EU40" i="15"/>
  <c r="ET40" i="15"/>
  <c r="EQ40" i="15"/>
  <c r="EP40" i="15"/>
  <c r="EM40" i="15"/>
  <c r="EL40" i="15"/>
  <c r="EI40" i="15"/>
  <c r="EH40" i="15"/>
  <c r="EE40" i="15"/>
  <c r="ED40" i="15"/>
  <c r="EA40" i="15"/>
  <c r="DZ40" i="15"/>
  <c r="DW40" i="15"/>
  <c r="DV40" i="15"/>
  <c r="DS40" i="15"/>
  <c r="DR40" i="15"/>
  <c r="DO40" i="15"/>
  <c r="DN40" i="15"/>
  <c r="DK40" i="15"/>
  <c r="DJ40" i="15"/>
  <c r="DG40" i="15"/>
  <c r="DF40" i="15"/>
  <c r="DC40" i="15"/>
  <c r="DB40" i="15"/>
  <c r="CY40" i="15"/>
  <c r="CX40" i="15"/>
  <c r="CU40" i="15"/>
  <c r="CT40" i="15"/>
  <c r="CQ40" i="15"/>
  <c r="CP40" i="15"/>
  <c r="CM40" i="15"/>
  <c r="CL40" i="15"/>
  <c r="CI40" i="15"/>
  <c r="CH40" i="15"/>
  <c r="CE40" i="15"/>
  <c r="CD40" i="15"/>
  <c r="CA40" i="15"/>
  <c r="BZ40" i="15"/>
  <c r="BW40" i="15"/>
  <c r="BV40" i="15"/>
  <c r="BS40" i="15"/>
  <c r="BR40" i="15"/>
  <c r="BO40" i="15"/>
  <c r="BN40" i="15"/>
  <c r="BK40" i="15"/>
  <c r="BJ40" i="15"/>
  <c r="BG40" i="15"/>
  <c r="BF40" i="15"/>
  <c r="BC40" i="15"/>
  <c r="BB40" i="15"/>
  <c r="AY40" i="15"/>
  <c r="AX40" i="15"/>
  <c r="AU40" i="15"/>
  <c r="AT40" i="15"/>
  <c r="AQ40" i="15"/>
  <c r="AP40" i="15"/>
  <c r="AM40" i="15"/>
  <c r="AL40" i="15"/>
  <c r="AI40" i="15"/>
  <c r="AH40" i="15"/>
  <c r="AE40" i="15"/>
  <c r="AD40" i="15"/>
  <c r="AA40" i="15"/>
  <c r="Z40" i="15"/>
  <c r="W40" i="15"/>
  <c r="V40" i="15"/>
  <c r="S40" i="15"/>
  <c r="R40" i="15"/>
  <c r="O40" i="15"/>
  <c r="N40" i="15"/>
  <c r="K40" i="15"/>
  <c r="J40" i="15"/>
  <c r="G40" i="15"/>
  <c r="FA38" i="15"/>
  <c r="FA89" i="15" s="1"/>
  <c r="ET41" i="15"/>
  <c r="ER41" i="15"/>
  <c r="EN41" i="15"/>
  <c r="EL41" i="15"/>
  <c r="EJ41" i="15"/>
  <c r="EH41" i="15"/>
  <c r="EF41" i="15"/>
  <c r="ED41" i="15"/>
  <c r="EB41" i="15"/>
  <c r="DZ41" i="15"/>
  <c r="DX41" i="15"/>
  <c r="DV41" i="15"/>
  <c r="DT41" i="15"/>
  <c r="DR41" i="15"/>
  <c r="DP41" i="15"/>
  <c r="DN41" i="15"/>
  <c r="DL41" i="15"/>
  <c r="DH41" i="15"/>
  <c r="DF41" i="15"/>
  <c r="DD41" i="15"/>
  <c r="DB41" i="15"/>
  <c r="CZ41" i="15"/>
  <c r="CX41" i="15"/>
  <c r="CV41" i="15"/>
  <c r="CT41" i="15"/>
  <c r="CR41" i="15"/>
  <c r="CP41" i="15"/>
  <c r="CN41" i="15"/>
  <c r="CL41" i="15"/>
  <c r="CJ41" i="15"/>
  <c r="CH41" i="15"/>
  <c r="CF41" i="15"/>
  <c r="CB41" i="15"/>
  <c r="BZ41" i="15"/>
  <c r="BX41" i="15"/>
  <c r="BV41" i="15"/>
  <c r="BT41" i="15"/>
  <c r="BR41" i="15"/>
  <c r="BP41" i="15"/>
  <c r="BN41" i="15"/>
  <c r="BL41" i="15"/>
  <c r="BJ41" i="15"/>
  <c r="BH41" i="15"/>
  <c r="BF41" i="15"/>
  <c r="BD41" i="15"/>
  <c r="BB41" i="15"/>
  <c r="AZ41" i="15"/>
  <c r="AV41" i="15"/>
  <c r="AT41" i="15"/>
  <c r="AR41" i="15"/>
  <c r="AP41" i="15"/>
  <c r="AN41" i="15"/>
  <c r="AL41" i="15"/>
  <c r="AJ41" i="15"/>
  <c r="AH41" i="15"/>
  <c r="AF41" i="15"/>
  <c r="AD41" i="15"/>
  <c r="AB41" i="15"/>
  <c r="Z41" i="15"/>
  <c r="X41" i="15"/>
  <c r="V41" i="15"/>
  <c r="T41" i="15"/>
  <c r="P41" i="15"/>
  <c r="N41" i="15"/>
  <c r="L41" i="15"/>
  <c r="J41" i="15"/>
  <c r="H41" i="15"/>
  <c r="F41" i="15"/>
  <c r="ES30" i="15"/>
  <c r="EO30" i="15"/>
  <c r="EK30" i="15"/>
  <c r="EG30" i="15"/>
  <c r="EC30" i="15"/>
  <c r="DY30" i="15"/>
  <c r="DU30" i="15"/>
  <c r="DQ30" i="15"/>
  <c r="DM30" i="15"/>
  <c r="DI30" i="15"/>
  <c r="DE30" i="15"/>
  <c r="DA30" i="15"/>
  <c r="CW30" i="15"/>
  <c r="CS30" i="15"/>
  <c r="CO30" i="15"/>
  <c r="CK30" i="15"/>
  <c r="CG30" i="15"/>
  <c r="CC30" i="15"/>
  <c r="BY30" i="15"/>
  <c r="BU30" i="15"/>
  <c r="BQ30" i="15"/>
  <c r="BM30" i="15"/>
  <c r="BI30" i="15"/>
  <c r="BE30" i="15"/>
  <c r="BA30" i="15"/>
  <c r="AW30" i="15"/>
  <c r="AS30" i="15"/>
  <c r="AO30" i="15"/>
  <c r="AK30" i="15"/>
  <c r="AG30" i="15"/>
  <c r="AC30" i="15"/>
  <c r="Y30" i="15"/>
  <c r="U30" i="15"/>
  <c r="FQ29" i="15"/>
  <c r="FP29" i="15"/>
  <c r="FO29" i="15"/>
  <c r="FN29" i="15"/>
  <c r="FM29" i="15"/>
  <c r="FL29" i="15"/>
  <c r="FK29" i="15"/>
  <c r="FJ29" i="15"/>
  <c r="FI29" i="15"/>
  <c r="FH29" i="15"/>
  <c r="FG29" i="15"/>
  <c r="FF29" i="15"/>
  <c r="FE29" i="15"/>
  <c r="FD29" i="15"/>
  <c r="EV28" i="15"/>
  <c r="EW28" i="15" s="1"/>
  <c r="EU30" i="15"/>
  <c r="EQ30" i="15"/>
  <c r="EM30" i="15"/>
  <c r="EI30" i="15"/>
  <c r="EE30" i="15"/>
  <c r="EA30" i="15"/>
  <c r="DM29" i="15"/>
  <c r="DI29" i="15"/>
  <c r="DE29" i="15"/>
  <c r="DA29" i="15"/>
  <c r="CW29" i="15"/>
  <c r="CS29" i="15"/>
  <c r="CO29" i="15"/>
  <c r="CK29" i="15"/>
  <c r="CG29" i="15"/>
  <c r="CC29" i="15"/>
  <c r="BY29" i="15"/>
  <c r="BU29" i="15"/>
  <c r="BQ29" i="15"/>
  <c r="BM29" i="15"/>
  <c r="BI29" i="15"/>
  <c r="BE29" i="15"/>
  <c r="BA29" i="15"/>
  <c r="AW29" i="15"/>
  <c r="AS29" i="15"/>
  <c r="AO29" i="15"/>
  <c r="AK29" i="15"/>
  <c r="AG29" i="15"/>
  <c r="AC29" i="15"/>
  <c r="Y29" i="15"/>
  <c r="U29" i="15"/>
  <c r="Q29" i="15"/>
  <c r="O29" i="15"/>
  <c r="EQ27" i="15"/>
  <c r="EI27" i="15"/>
  <c r="EA27" i="15"/>
  <c r="DS27" i="15"/>
  <c r="DK27" i="15"/>
  <c r="DC27" i="15"/>
  <c r="CU27" i="15"/>
  <c r="CM27" i="15"/>
  <c r="CE27" i="15"/>
  <c r="BW27" i="15"/>
  <c r="BO27" i="15"/>
  <c r="BG27" i="15"/>
  <c r="AY27" i="15"/>
  <c r="AQ27" i="15"/>
  <c r="AI27" i="15"/>
  <c r="AA27" i="15"/>
  <c r="S27" i="15"/>
  <c r="EV25" i="15"/>
  <c r="ER26" i="15"/>
  <c r="EO27" i="15"/>
  <c r="EN26" i="15"/>
  <c r="EK27" i="15"/>
  <c r="EJ26" i="15"/>
  <c r="EF26" i="15"/>
  <c r="EC27" i="15"/>
  <c r="EB26" i="15"/>
  <c r="DX26" i="15"/>
  <c r="DT26" i="15"/>
  <c r="DQ27" i="15"/>
  <c r="DP26" i="15"/>
  <c r="DL26" i="15"/>
  <c r="DI27" i="15"/>
  <c r="DH26" i="15"/>
  <c r="DE27" i="15"/>
  <c r="DD26" i="15"/>
  <c r="CZ26" i="15"/>
  <c r="CW27" i="15"/>
  <c r="CV26" i="15"/>
  <c r="CR26" i="15"/>
  <c r="CN26" i="15"/>
  <c r="CK27" i="15"/>
  <c r="CJ26" i="15"/>
  <c r="CF26" i="15"/>
  <c r="CC27" i="15"/>
  <c r="CB26" i="15"/>
  <c r="BY27" i="15"/>
  <c r="BX26" i="15"/>
  <c r="BT26" i="15"/>
  <c r="BQ27" i="15"/>
  <c r="BP26" i="15"/>
  <c r="BL26" i="15"/>
  <c r="BH26" i="15"/>
  <c r="BE27" i="15"/>
  <c r="BD26" i="15"/>
  <c r="AZ26" i="15"/>
  <c r="AW27" i="15"/>
  <c r="AV26" i="15"/>
  <c r="AS27" i="15"/>
  <c r="AR26" i="15"/>
  <c r="AN26" i="15"/>
  <c r="AK27" i="15"/>
  <c r="AJ26" i="15"/>
  <c r="AF26" i="15"/>
  <c r="AB26" i="15"/>
  <c r="Y27" i="15"/>
  <c r="X26" i="15"/>
  <c r="T26" i="15"/>
  <c r="P26" i="15"/>
  <c r="O26" i="15"/>
  <c r="EU24" i="15"/>
  <c r="ES24" i="15"/>
  <c r="EO24" i="15"/>
  <c r="EK24" i="15"/>
  <c r="EG24" i="15"/>
  <c r="EC24" i="15"/>
  <c r="DY24" i="15"/>
  <c r="DU24" i="15"/>
  <c r="DQ24" i="15"/>
  <c r="DO24" i="15"/>
  <c r="DM24" i="15"/>
  <c r="DI24" i="15"/>
  <c r="DE24" i="15"/>
  <c r="DA24" i="15"/>
  <c r="CW24" i="15"/>
  <c r="CS24" i="15"/>
  <c r="CO24" i="15"/>
  <c r="CK24" i="15"/>
  <c r="CI24" i="15"/>
  <c r="CG24" i="15"/>
  <c r="CC24" i="15"/>
  <c r="BY24" i="15"/>
  <c r="BQ24" i="15"/>
  <c r="BM24" i="15"/>
  <c r="BI24" i="15"/>
  <c r="BE24" i="15"/>
  <c r="BC24" i="15"/>
  <c r="AW24" i="15"/>
  <c r="AS24" i="15"/>
  <c r="AK24" i="15"/>
  <c r="AG24" i="15"/>
  <c r="AC24" i="15"/>
  <c r="Y24" i="15"/>
  <c r="W24" i="15"/>
  <c r="FO23" i="15"/>
  <c r="FN23" i="15"/>
  <c r="FM23" i="15"/>
  <c r="FL23" i="15"/>
  <c r="FK23" i="15"/>
  <c r="FJ23" i="15"/>
  <c r="FI23" i="15"/>
  <c r="FH23" i="15"/>
  <c r="FG23" i="15"/>
  <c r="FF23" i="15"/>
  <c r="FA23" i="15"/>
  <c r="EX23" i="15"/>
  <c r="EV22" i="15"/>
  <c r="EV24" i="15" s="1"/>
  <c r="EE24" i="15"/>
  <c r="DW24" i="15"/>
  <c r="CY24" i="15"/>
  <c r="CQ24" i="15"/>
  <c r="BS24" i="15"/>
  <c r="BK24" i="15"/>
  <c r="AM24" i="15"/>
  <c r="AE24" i="15"/>
  <c r="P23" i="15"/>
  <c r="O23" i="15"/>
  <c r="FO20" i="15"/>
  <c r="FO116" i="15" s="1"/>
  <c r="EU20" i="15"/>
  <c r="EQ20" i="15"/>
  <c r="EM20" i="15"/>
  <c r="EI20" i="15"/>
  <c r="EE20" i="15"/>
  <c r="EA20" i="15"/>
  <c r="DW20" i="15"/>
  <c r="DS20" i="15"/>
  <c r="DO20" i="15"/>
  <c r="DK20" i="15"/>
  <c r="DG20" i="15"/>
  <c r="DC20" i="15"/>
  <c r="CY20" i="15"/>
  <c r="CU20" i="15"/>
  <c r="CQ20" i="15"/>
  <c r="CM20" i="15"/>
  <c r="CI20" i="15"/>
  <c r="CE20" i="15"/>
  <c r="CA20" i="15"/>
  <c r="BW20" i="15"/>
  <c r="BS20" i="15"/>
  <c r="BO20" i="15"/>
  <c r="BK20" i="15"/>
  <c r="BG20" i="15"/>
  <c r="BC20" i="15"/>
  <c r="AY20" i="15"/>
  <c r="AU20" i="15"/>
  <c r="AQ20" i="15"/>
  <c r="AM20" i="15"/>
  <c r="AI20" i="15"/>
  <c r="AE20" i="15"/>
  <c r="AA20" i="15"/>
  <c r="W20" i="15"/>
  <c r="S20" i="15"/>
  <c r="O20" i="15"/>
  <c r="D19" i="15"/>
  <c r="EQ17" i="15"/>
  <c r="EM17" i="15"/>
  <c r="EI17" i="15"/>
  <c r="EA17" i="15"/>
  <c r="DW17" i="15"/>
  <c r="DS17" i="15"/>
  <c r="DL17" i="15"/>
  <c r="DK17" i="15"/>
  <c r="DH17" i="15"/>
  <c r="DD17" i="15"/>
  <c r="DC17" i="15"/>
  <c r="CZ17" i="15"/>
  <c r="CV17" i="15"/>
  <c r="CU17" i="15"/>
  <c r="CR17" i="15"/>
  <c r="CN17" i="15"/>
  <c r="CM17" i="15"/>
  <c r="CJ17" i="15"/>
  <c r="CF17" i="15"/>
  <c r="CE17" i="15"/>
  <c r="CB17" i="15"/>
  <c r="BX17" i="15"/>
  <c r="BW17" i="15"/>
  <c r="BT17" i="15"/>
  <c r="BP17" i="15"/>
  <c r="BO17" i="15"/>
  <c r="BL17" i="15"/>
  <c r="BH17" i="15"/>
  <c r="BG17" i="15"/>
  <c r="BD17" i="15"/>
  <c r="AZ17" i="15"/>
  <c r="AY17" i="15"/>
  <c r="AV17" i="15"/>
  <c r="AR17" i="15"/>
  <c r="AQ17" i="15"/>
  <c r="AN17" i="15"/>
  <c r="AJ17" i="15"/>
  <c r="AI17" i="15"/>
  <c r="AF17" i="15"/>
  <c r="AB17" i="15"/>
  <c r="AA17" i="15"/>
  <c r="X17" i="15"/>
  <c r="T17" i="15"/>
  <c r="S17" i="15"/>
  <c r="P17" i="15"/>
  <c r="EU16" i="15"/>
  <c r="EQ16" i="15"/>
  <c r="EM16" i="15"/>
  <c r="EI16" i="15"/>
  <c r="EE16" i="15"/>
  <c r="EA16" i="15"/>
  <c r="DW16" i="15"/>
  <c r="DS16" i="15"/>
  <c r="DO16" i="15"/>
  <c r="DK16" i="15"/>
  <c r="DG16" i="15"/>
  <c r="DC16" i="15"/>
  <c r="CY16" i="15"/>
  <c r="CU16" i="15"/>
  <c r="CQ16" i="15"/>
  <c r="CM16" i="15"/>
  <c r="CI16" i="15"/>
  <c r="CE16" i="15"/>
  <c r="CA16" i="15"/>
  <c r="BW16" i="15"/>
  <c r="BS16" i="15"/>
  <c r="BO16" i="15"/>
  <c r="BK16" i="15"/>
  <c r="BG16" i="15"/>
  <c r="BC16" i="15"/>
  <c r="AY16" i="15"/>
  <c r="AU16" i="15"/>
  <c r="AQ16" i="15"/>
  <c r="AM16" i="15"/>
  <c r="AI16" i="15"/>
  <c r="AE16" i="15"/>
  <c r="AA16" i="15"/>
  <c r="W16" i="15"/>
  <c r="S16" i="15"/>
  <c r="O16" i="15"/>
  <c r="K16" i="15"/>
  <c r="EU15" i="15"/>
  <c r="ER51" i="15"/>
  <c r="EQ15" i="15"/>
  <c r="D28" i="15"/>
  <c r="EN51" i="15"/>
  <c r="EM15" i="15"/>
  <c r="EJ51" i="15"/>
  <c r="EI15" i="15"/>
  <c r="EG16" i="15"/>
  <c r="EF51" i="15"/>
  <c r="EE15" i="15"/>
  <c r="EB51" i="15"/>
  <c r="EA15" i="15"/>
  <c r="DY16" i="15"/>
  <c r="DX51" i="15"/>
  <c r="DW15" i="15"/>
  <c r="DT51" i="15"/>
  <c r="DS15" i="15"/>
  <c r="DQ16" i="15"/>
  <c r="DP51" i="15"/>
  <c r="DO15" i="15"/>
  <c r="DL51" i="15"/>
  <c r="DK15" i="15"/>
  <c r="DI16" i="15"/>
  <c r="DH51" i="15"/>
  <c r="DG15" i="15"/>
  <c r="DD51" i="15"/>
  <c r="DC15" i="15"/>
  <c r="DA16" i="15"/>
  <c r="CZ51" i="15"/>
  <c r="CY15" i="15"/>
  <c r="CV51" i="15"/>
  <c r="CU15" i="15"/>
  <c r="CS16" i="15"/>
  <c r="CR51" i="15"/>
  <c r="CQ15" i="15"/>
  <c r="CN51" i="15"/>
  <c r="CM15" i="15"/>
  <c r="CK16" i="15"/>
  <c r="CJ51" i="15"/>
  <c r="CI15" i="15"/>
  <c r="CF51" i="15"/>
  <c r="CE15" i="15"/>
  <c r="CC16" i="15"/>
  <c r="CB51" i="15"/>
  <c r="CA15" i="15"/>
  <c r="BX51" i="15"/>
  <c r="BW15" i="15"/>
  <c r="BU16" i="15"/>
  <c r="BT51" i="15"/>
  <c r="BS15" i="15"/>
  <c r="BP51" i="15"/>
  <c r="BO15" i="15"/>
  <c r="BM16" i="15"/>
  <c r="BL51" i="15"/>
  <c r="BK15" i="15"/>
  <c r="BH51" i="15"/>
  <c r="BG15" i="15"/>
  <c r="BE16" i="15"/>
  <c r="BD51" i="15"/>
  <c r="BC15" i="15"/>
  <c r="AZ51" i="15"/>
  <c r="AY15" i="15"/>
  <c r="AW16" i="15"/>
  <c r="AV51" i="15"/>
  <c r="AU15" i="15"/>
  <c r="AR51" i="15"/>
  <c r="AQ15" i="15"/>
  <c r="AO16" i="15"/>
  <c r="AN51" i="15"/>
  <c r="AM15" i="15"/>
  <c r="AJ51" i="15"/>
  <c r="AI15" i="15"/>
  <c r="AG16" i="15"/>
  <c r="AF51" i="15"/>
  <c r="AE15" i="15"/>
  <c r="AB51" i="15"/>
  <c r="AA15" i="15"/>
  <c r="Y16" i="15"/>
  <c r="X51" i="15"/>
  <c r="W15" i="15"/>
  <c r="T51" i="15"/>
  <c r="S15" i="15"/>
  <c r="Q16" i="15"/>
  <c r="P51" i="15"/>
  <c r="O15" i="15"/>
  <c r="L51" i="15"/>
  <c r="K15" i="15"/>
  <c r="H51" i="15"/>
  <c r="G15" i="15"/>
  <c r="FK13" i="15"/>
  <c r="FK68" i="15" s="1"/>
  <c r="FG13" i="15"/>
  <c r="FH13" i="15" s="1"/>
  <c r="EZ13" i="15"/>
  <c r="EZ68" i="15" s="1"/>
  <c r="EF50" i="15"/>
  <c r="EB50" i="15"/>
  <c r="DX50" i="15"/>
  <c r="DT50" i="15"/>
  <c r="DP50" i="15"/>
  <c r="DL50" i="15"/>
  <c r="DH50" i="15"/>
  <c r="DD50" i="15"/>
  <c r="CZ50" i="15"/>
  <c r="CV50" i="15"/>
  <c r="CR50" i="15"/>
  <c r="CN50" i="15"/>
  <c r="CJ50" i="15"/>
  <c r="CF50" i="15"/>
  <c r="CB50" i="15"/>
  <c r="BX50" i="15"/>
  <c r="BT50" i="15"/>
  <c r="BP50" i="15"/>
  <c r="BL50" i="15"/>
  <c r="BH50" i="15"/>
  <c r="BD50" i="15"/>
  <c r="AZ50" i="15"/>
  <c r="AV50" i="15"/>
  <c r="AR50" i="15"/>
  <c r="AN50" i="15"/>
  <c r="AJ50" i="15"/>
  <c r="AF50" i="15"/>
  <c r="AB50" i="15"/>
  <c r="X50" i="15"/>
  <c r="T50" i="15"/>
  <c r="P50" i="15"/>
  <c r="L50" i="15"/>
  <c r="H50" i="15"/>
  <c r="FG10" i="15"/>
  <c r="FH10" i="15" s="1"/>
  <c r="EU33" i="15"/>
  <c r="ES10" i="15"/>
  <c r="EQ33" i="15"/>
  <c r="EO10" i="15"/>
  <c r="EM33" i="15"/>
  <c r="EK10" i="15"/>
  <c r="EI33" i="15"/>
  <c r="EG10" i="15"/>
  <c r="EE33" i="15"/>
  <c r="EC10" i="15"/>
  <c r="EA33" i="15"/>
  <c r="DY10" i="15"/>
  <c r="DW33" i="15"/>
  <c r="DU10" i="15"/>
  <c r="DS33" i="15"/>
  <c r="DQ10" i="15"/>
  <c r="DO33" i="15"/>
  <c r="DM10" i="15"/>
  <c r="DK33" i="15"/>
  <c r="DI10" i="15"/>
  <c r="DG33" i="15"/>
  <c r="DE10" i="15"/>
  <c r="DC33" i="15"/>
  <c r="DA10" i="15"/>
  <c r="CY33" i="15"/>
  <c r="CW10" i="15"/>
  <c r="CU33" i="15"/>
  <c r="CS10" i="15"/>
  <c r="CQ33" i="15"/>
  <c r="CO10" i="15"/>
  <c r="CM33" i="15"/>
  <c r="CK10" i="15"/>
  <c r="CI33" i="15"/>
  <c r="CG10" i="15"/>
  <c r="CE33" i="15"/>
  <c r="CC10" i="15"/>
  <c r="CA33" i="15"/>
  <c r="BY10" i="15"/>
  <c r="BW33" i="15"/>
  <c r="BU10" i="15"/>
  <c r="BS33" i="15"/>
  <c r="BQ10" i="15"/>
  <c r="BO33" i="15"/>
  <c r="BM10" i="15"/>
  <c r="BK33" i="15"/>
  <c r="BI10" i="15"/>
  <c r="BG33" i="15"/>
  <c r="BE10" i="15"/>
  <c r="BC33" i="15"/>
  <c r="BA10" i="15"/>
  <c r="AY33" i="15"/>
  <c r="AW10" i="15"/>
  <c r="AU33" i="15"/>
  <c r="AS10" i="15"/>
  <c r="AQ33" i="15"/>
  <c r="AO10" i="15"/>
  <c r="AM33" i="15"/>
  <c r="AK10" i="15"/>
  <c r="AI33" i="15"/>
  <c r="AG10" i="15"/>
  <c r="AE33" i="15"/>
  <c r="AC10" i="15"/>
  <c r="AA33" i="15"/>
  <c r="Y10" i="15"/>
  <c r="W33" i="15"/>
  <c r="U10" i="15"/>
  <c r="S33" i="15"/>
  <c r="Q10" i="15"/>
  <c r="O33" i="15"/>
  <c r="M10" i="15"/>
  <c r="K33" i="15"/>
  <c r="I10" i="15"/>
  <c r="G33" i="15"/>
  <c r="EU8" i="15"/>
  <c r="EM8" i="15"/>
  <c r="EI8" i="15"/>
  <c r="EE8" i="15"/>
  <c r="DW8" i="15"/>
  <c r="DS8" i="15"/>
  <c r="DO8" i="15"/>
  <c r="DG8" i="15"/>
  <c r="DC8" i="15"/>
  <c r="CY8" i="15"/>
  <c r="CQ8" i="15"/>
  <c r="CM8" i="15"/>
  <c r="CI8" i="15"/>
  <c r="CA8" i="15"/>
  <c r="BW8" i="15"/>
  <c r="BS8" i="15"/>
  <c r="BK8" i="15"/>
  <c r="BG8" i="15"/>
  <c r="BC8" i="15"/>
  <c r="AU8" i="15"/>
  <c r="AQ8" i="15"/>
  <c r="AM8" i="15"/>
  <c r="AE8" i="15"/>
  <c r="AA8" i="15"/>
  <c r="W8" i="15"/>
  <c r="O8" i="15"/>
  <c r="K8" i="15"/>
  <c r="EU7" i="15"/>
  <c r="EE7" i="15"/>
  <c r="DO7" i="15"/>
  <c r="CY7" i="15"/>
  <c r="CI7" i="15"/>
  <c r="BS7" i="15"/>
  <c r="BC7" i="15"/>
  <c r="AM7" i="15"/>
  <c r="W7" i="15"/>
  <c r="G7" i="15"/>
  <c r="EM7" i="15"/>
  <c r="EI7" i="15"/>
  <c r="DW7" i="15"/>
  <c r="DS7" i="15"/>
  <c r="DG7" i="15"/>
  <c r="DC7" i="15"/>
  <c r="CQ7" i="15"/>
  <c r="CM7" i="15"/>
  <c r="CA7" i="15"/>
  <c r="BW7" i="15"/>
  <c r="BK7" i="15"/>
  <c r="BG7" i="15"/>
  <c r="AU7" i="15"/>
  <c r="AQ7" i="15"/>
  <c r="AE7" i="15"/>
  <c r="AA7" i="15"/>
  <c r="O7" i="15"/>
  <c r="K7" i="15"/>
  <c r="ES3" i="15"/>
  <c r="AH291" i="14"/>
  <c r="AG291" i="14"/>
  <c r="AF291" i="14"/>
  <c r="AE291" i="14"/>
  <c r="AD291" i="14"/>
  <c r="AC291" i="14"/>
  <c r="AB291" i="14"/>
  <c r="AA291" i="14"/>
  <c r="Z291" i="14"/>
  <c r="Y291" i="14"/>
  <c r="X291" i="14"/>
  <c r="W291" i="14"/>
  <c r="V291" i="14"/>
  <c r="U291" i="14"/>
  <c r="T291" i="14"/>
  <c r="S291" i="14"/>
  <c r="R291" i="14"/>
  <c r="Q291" i="14"/>
  <c r="P291" i="14"/>
  <c r="O291" i="14"/>
  <c r="N291" i="14"/>
  <c r="M291" i="14"/>
  <c r="L291" i="14"/>
  <c r="B271" i="14"/>
  <c r="B270" i="14"/>
  <c r="B269" i="14"/>
  <c r="B268" i="14"/>
  <c r="B267" i="14"/>
  <c r="C262" i="14"/>
  <c r="C271" i="14" s="1"/>
  <c r="R248" i="14"/>
  <c r="Z244" i="14"/>
  <c r="Y244" i="14"/>
  <c r="X244" i="14"/>
  <c r="W244" i="14"/>
  <c r="V244" i="14"/>
  <c r="U244" i="14"/>
  <c r="T244" i="14"/>
  <c r="S244" i="14"/>
  <c r="R244" i="14"/>
  <c r="Z243" i="14"/>
  <c r="Y243" i="14"/>
  <c r="X243" i="14"/>
  <c r="W243" i="14"/>
  <c r="V243" i="14"/>
  <c r="U243" i="14"/>
  <c r="W208" i="14"/>
  <c r="X208" i="14" s="1"/>
  <c r="Y208" i="14" s="1"/>
  <c r="Z208" i="14" s="1"/>
  <c r="AA208" i="14" s="1"/>
  <c r="AB208" i="14" s="1"/>
  <c r="AC208" i="14" s="1"/>
  <c r="AD208" i="14" s="1"/>
  <c r="AE208" i="14" s="1"/>
  <c r="AF208" i="14" s="1"/>
  <c r="AG208" i="14" s="1"/>
  <c r="AH208" i="14" s="1"/>
  <c r="AI208" i="14" s="1"/>
  <c r="AJ208" i="14" s="1"/>
  <c r="AK208" i="14" s="1"/>
  <c r="AL208" i="14" s="1"/>
  <c r="AM208" i="14" s="1"/>
  <c r="AN208" i="14" s="1"/>
  <c r="AO208" i="14" s="1"/>
  <c r="U208" i="14"/>
  <c r="T208" i="14" s="1"/>
  <c r="S208" i="14" s="1"/>
  <c r="AO207" i="14"/>
  <c r="X184" i="14"/>
  <c r="W184" i="14"/>
  <c r="V184" i="14"/>
  <c r="U184" i="14"/>
  <c r="T184" i="14"/>
  <c r="S184" i="14"/>
  <c r="R184" i="14"/>
  <c r="Q184" i="14"/>
  <c r="P184" i="14"/>
  <c r="O184" i="14"/>
  <c r="N184" i="14"/>
  <c r="M184" i="14"/>
  <c r="L184" i="14"/>
  <c r="K184" i="14"/>
  <c r="J184" i="14"/>
  <c r="I184" i="14"/>
  <c r="H184" i="14"/>
  <c r="G184" i="14"/>
  <c r="F184" i="14"/>
  <c r="E184" i="14"/>
  <c r="D184" i="14"/>
  <c r="C184" i="14"/>
  <c r="B184" i="14"/>
  <c r="X181" i="14"/>
  <c r="W181" i="14"/>
  <c r="V181" i="14"/>
  <c r="U181" i="14"/>
  <c r="T181" i="14"/>
  <c r="S181" i="14"/>
  <c r="R181" i="14"/>
  <c r="Q181" i="14"/>
  <c r="P181" i="14"/>
  <c r="O181" i="14"/>
  <c r="N181" i="14"/>
  <c r="M181" i="14"/>
  <c r="L181" i="14"/>
  <c r="K181" i="14"/>
  <c r="J181" i="14"/>
  <c r="I181" i="14"/>
  <c r="H181" i="14"/>
  <c r="G181" i="14"/>
  <c r="F181" i="14"/>
  <c r="E181" i="14"/>
  <c r="D181" i="14"/>
  <c r="C181" i="14"/>
  <c r="B181" i="14"/>
  <c r="X180" i="14"/>
  <c r="W180" i="14"/>
  <c r="V180" i="14"/>
  <c r="U180" i="14"/>
  <c r="T180" i="14"/>
  <c r="S180" i="14"/>
  <c r="R180" i="14"/>
  <c r="Q180" i="14"/>
  <c r="P180" i="14"/>
  <c r="O180" i="14"/>
  <c r="N180" i="14"/>
  <c r="M180" i="14"/>
  <c r="L180" i="14"/>
  <c r="K180" i="14"/>
  <c r="J180" i="14"/>
  <c r="I180" i="14"/>
  <c r="H180" i="14"/>
  <c r="G180" i="14"/>
  <c r="F180" i="14"/>
  <c r="E180" i="14"/>
  <c r="D180" i="14"/>
  <c r="C180" i="14"/>
  <c r="B180" i="14"/>
  <c r="X179" i="14"/>
  <c r="W179" i="14"/>
  <c r="V179" i="14"/>
  <c r="U179" i="14"/>
  <c r="T179" i="14"/>
  <c r="S179" i="14"/>
  <c r="R179" i="14"/>
  <c r="Q179" i="14"/>
  <c r="P179" i="14"/>
  <c r="O179" i="14"/>
  <c r="N179" i="14"/>
  <c r="M179" i="14"/>
  <c r="L179" i="14"/>
  <c r="K179" i="14"/>
  <c r="J179" i="14"/>
  <c r="I179" i="14"/>
  <c r="H179" i="14"/>
  <c r="G179" i="14"/>
  <c r="F179" i="14"/>
  <c r="E179" i="14"/>
  <c r="D179" i="14"/>
  <c r="C179" i="14"/>
  <c r="B179" i="14"/>
  <c r="X178" i="14"/>
  <c r="X213" i="14" s="1"/>
  <c r="W178" i="14"/>
  <c r="W210" i="14" s="1"/>
  <c r="V178" i="14"/>
  <c r="V209" i="14" s="1"/>
  <c r="U178" i="14"/>
  <c r="U210" i="14" s="1"/>
  <c r="T178" i="14"/>
  <c r="S178" i="14"/>
  <c r="S210" i="14" s="1"/>
  <c r="R178" i="14"/>
  <c r="R209" i="14" s="1"/>
  <c r="Q178" i="14"/>
  <c r="Q210" i="14" s="1"/>
  <c r="P178" i="14"/>
  <c r="O178" i="14"/>
  <c r="O210" i="14" s="1"/>
  <c r="N178" i="14"/>
  <c r="N209" i="14" s="1"/>
  <c r="M178" i="14"/>
  <c r="M210" i="14" s="1"/>
  <c r="L178" i="14"/>
  <c r="K178" i="14"/>
  <c r="K210" i="14" s="1"/>
  <c r="J178" i="14"/>
  <c r="J209" i="14" s="1"/>
  <c r="I178" i="14"/>
  <c r="I210" i="14" s="1"/>
  <c r="H178" i="14"/>
  <c r="G178" i="14"/>
  <c r="G210" i="14" s="1"/>
  <c r="F178" i="14"/>
  <c r="F209" i="14" s="1"/>
  <c r="E178" i="14"/>
  <c r="E209" i="14" s="1"/>
  <c r="D178" i="14"/>
  <c r="C178" i="14"/>
  <c r="B178" i="14"/>
  <c r="X175" i="14"/>
  <c r="W175" i="14"/>
  <c r="V175" i="14"/>
  <c r="U175" i="14"/>
  <c r="T175" i="14"/>
  <c r="S175" i="14"/>
  <c r="R175" i="14"/>
  <c r="Q175" i="14"/>
  <c r="P175" i="14"/>
  <c r="O175" i="14"/>
  <c r="N175" i="14"/>
  <c r="M175" i="14"/>
  <c r="L175" i="14"/>
  <c r="K175" i="14"/>
  <c r="J175" i="14"/>
  <c r="I175" i="14"/>
  <c r="H175" i="14"/>
  <c r="G175" i="14"/>
  <c r="F175" i="14"/>
  <c r="E175" i="14"/>
  <c r="D175" i="14"/>
  <c r="C175" i="14"/>
  <c r="B175" i="14"/>
  <c r="X174" i="14"/>
  <c r="W174" i="14"/>
  <c r="V174" i="14"/>
  <c r="U174" i="14"/>
  <c r="T174" i="14"/>
  <c r="S174" i="14"/>
  <c r="R174" i="14"/>
  <c r="Q174" i="14"/>
  <c r="P174" i="14"/>
  <c r="O174" i="14"/>
  <c r="N174" i="14"/>
  <c r="M174" i="14"/>
  <c r="L174" i="14"/>
  <c r="K174" i="14"/>
  <c r="J174" i="14"/>
  <c r="I174" i="14"/>
  <c r="H174" i="14"/>
  <c r="G174" i="14"/>
  <c r="F174" i="14"/>
  <c r="E174" i="14"/>
  <c r="D174" i="14"/>
  <c r="C174" i="14"/>
  <c r="B174" i="14"/>
  <c r="X170" i="14"/>
  <c r="W170" i="14"/>
  <c r="V170" i="14"/>
  <c r="U170" i="14"/>
  <c r="T170" i="14"/>
  <c r="S170" i="14"/>
  <c r="R170" i="14"/>
  <c r="Q170" i="14"/>
  <c r="P170" i="14"/>
  <c r="O170" i="14"/>
  <c r="N170" i="14"/>
  <c r="M170" i="14"/>
  <c r="L170" i="14"/>
  <c r="K170" i="14"/>
  <c r="J170" i="14"/>
  <c r="I170" i="14"/>
  <c r="H170" i="14"/>
  <c r="G170" i="14"/>
  <c r="F170" i="14"/>
  <c r="E170" i="14"/>
  <c r="D170" i="14"/>
  <c r="C170" i="14"/>
  <c r="B170" i="14"/>
  <c r="X169" i="14"/>
  <c r="W169" i="14"/>
  <c r="V169" i="14"/>
  <c r="U169" i="14"/>
  <c r="T169" i="14"/>
  <c r="S169" i="14"/>
  <c r="R169" i="14"/>
  <c r="Q169" i="14"/>
  <c r="P169" i="14"/>
  <c r="O169" i="14"/>
  <c r="N169" i="14"/>
  <c r="M169" i="14"/>
  <c r="L169" i="14"/>
  <c r="K169" i="14"/>
  <c r="J169" i="14"/>
  <c r="I169" i="14"/>
  <c r="H169" i="14"/>
  <c r="G169" i="14"/>
  <c r="F169" i="14"/>
  <c r="E169" i="14"/>
  <c r="D169" i="14"/>
  <c r="C169" i="14"/>
  <c r="B169" i="14"/>
  <c r="X168" i="14"/>
  <c r="W168" i="14"/>
  <c r="V168" i="14"/>
  <c r="U168" i="14"/>
  <c r="T168" i="14"/>
  <c r="S168" i="14"/>
  <c r="R168" i="14"/>
  <c r="Q168" i="14"/>
  <c r="P168" i="14"/>
  <c r="O168" i="14"/>
  <c r="N168" i="14"/>
  <c r="M168" i="14"/>
  <c r="L168" i="14"/>
  <c r="K168" i="14"/>
  <c r="J168" i="14"/>
  <c r="I168" i="14"/>
  <c r="H168" i="14"/>
  <c r="G168" i="14"/>
  <c r="F168" i="14"/>
  <c r="E168" i="14"/>
  <c r="D168" i="14"/>
  <c r="C168" i="14"/>
  <c r="B168" i="14"/>
  <c r="X159" i="14"/>
  <c r="W159" i="14"/>
  <c r="V159" i="14"/>
  <c r="U159" i="14"/>
  <c r="T159" i="14"/>
  <c r="S159" i="14"/>
  <c r="R159" i="14"/>
  <c r="Q159" i="14"/>
  <c r="P159" i="14"/>
  <c r="O159" i="14"/>
  <c r="N159" i="14"/>
  <c r="M159" i="14"/>
  <c r="L159" i="14"/>
  <c r="K159" i="14"/>
  <c r="J159" i="14"/>
  <c r="I159" i="14"/>
  <c r="H159" i="14"/>
  <c r="G159" i="14"/>
  <c r="F159" i="14"/>
  <c r="E159" i="14"/>
  <c r="D159" i="14"/>
  <c r="C159" i="14"/>
  <c r="B159" i="14"/>
  <c r="U157" i="14"/>
  <c r="R157" i="14"/>
  <c r="Q157" i="14"/>
  <c r="M157" i="14"/>
  <c r="J157" i="14"/>
  <c r="I157" i="14"/>
  <c r="E157" i="14"/>
  <c r="B157" i="14"/>
  <c r="X155" i="14"/>
  <c r="W155" i="14"/>
  <c r="V155" i="14"/>
  <c r="U155" i="14"/>
  <c r="T155" i="14"/>
  <c r="S155" i="14"/>
  <c r="R155" i="14"/>
  <c r="Q155" i="14"/>
  <c r="P155" i="14"/>
  <c r="O155" i="14"/>
  <c r="N155" i="14"/>
  <c r="M155" i="14"/>
  <c r="L155" i="14"/>
  <c r="K155" i="14"/>
  <c r="J155" i="14"/>
  <c r="I155" i="14"/>
  <c r="H155" i="14"/>
  <c r="G155" i="14"/>
  <c r="F155" i="14"/>
  <c r="E155" i="14"/>
  <c r="D155" i="14"/>
  <c r="C155" i="14"/>
  <c r="B155" i="14"/>
  <c r="X138" i="14"/>
  <c r="W138" i="14"/>
  <c r="V138" i="14"/>
  <c r="U138" i="14"/>
  <c r="T138" i="14"/>
  <c r="S138" i="14"/>
  <c r="R138" i="14"/>
  <c r="X137" i="14"/>
  <c r="W137" i="14"/>
  <c r="V137" i="14"/>
  <c r="U137" i="14"/>
  <c r="T137" i="14"/>
  <c r="S137" i="14"/>
  <c r="R137" i="14"/>
  <c r="Q137" i="14"/>
  <c r="P137" i="14"/>
  <c r="O137" i="14"/>
  <c r="N137" i="14"/>
  <c r="M137" i="14"/>
  <c r="L137" i="14"/>
  <c r="K137" i="14"/>
  <c r="J137" i="14"/>
  <c r="I137" i="14"/>
  <c r="H137" i="14"/>
  <c r="G137" i="14"/>
  <c r="F137" i="14"/>
  <c r="E137" i="14"/>
  <c r="D137" i="14"/>
  <c r="C137" i="14"/>
  <c r="B137" i="14"/>
  <c r="X136" i="14"/>
  <c r="W136" i="14"/>
  <c r="V136" i="14"/>
  <c r="U136" i="14"/>
  <c r="T136" i="14"/>
  <c r="S136" i="14"/>
  <c r="R136" i="14"/>
  <c r="Q136" i="14"/>
  <c r="P136" i="14"/>
  <c r="O136" i="14"/>
  <c r="N136" i="14"/>
  <c r="M136" i="14"/>
  <c r="L136" i="14"/>
  <c r="K136" i="14"/>
  <c r="J136" i="14"/>
  <c r="I136" i="14"/>
  <c r="H136" i="14"/>
  <c r="G136" i="14"/>
  <c r="F136" i="14"/>
  <c r="E136" i="14"/>
  <c r="D136" i="14"/>
  <c r="C136" i="14"/>
  <c r="B136" i="14"/>
  <c r="X134" i="14"/>
  <c r="W134" i="14"/>
  <c r="V134" i="14"/>
  <c r="U134" i="14"/>
  <c r="T134" i="14"/>
  <c r="S134" i="14"/>
  <c r="R134" i="14"/>
  <c r="Q134" i="14"/>
  <c r="P134" i="14"/>
  <c r="O134" i="14"/>
  <c r="N134" i="14"/>
  <c r="M134" i="14"/>
  <c r="L134" i="14"/>
  <c r="K134" i="14"/>
  <c r="J134" i="14"/>
  <c r="I134" i="14"/>
  <c r="H134" i="14"/>
  <c r="G134" i="14"/>
  <c r="F134" i="14"/>
  <c r="E134" i="14"/>
  <c r="D134" i="14"/>
  <c r="C134" i="14"/>
  <c r="B134" i="14"/>
  <c r="X132" i="14"/>
  <c r="W132" i="14"/>
  <c r="V132" i="14"/>
  <c r="U132" i="14"/>
  <c r="T132" i="14"/>
  <c r="S132" i="14"/>
  <c r="R132" i="14"/>
  <c r="Q132" i="14"/>
  <c r="P132" i="14"/>
  <c r="O132" i="14"/>
  <c r="N132" i="14"/>
  <c r="M132" i="14"/>
  <c r="L132" i="14"/>
  <c r="K132" i="14"/>
  <c r="J132" i="14"/>
  <c r="I132" i="14"/>
  <c r="H132" i="14"/>
  <c r="G132" i="14"/>
  <c r="F132" i="14"/>
  <c r="E132" i="14"/>
  <c r="D132" i="14"/>
  <c r="C132" i="14"/>
  <c r="B132" i="14"/>
  <c r="AI90" i="14"/>
  <c r="AH90" i="14"/>
  <c r="AG90" i="14"/>
  <c r="AF90" i="14"/>
  <c r="AE90" i="14"/>
  <c r="AD90" i="14"/>
  <c r="AC90" i="14"/>
  <c r="AB90" i="14"/>
  <c r="AA90" i="14"/>
  <c r="Z90" i="14"/>
  <c r="Y90" i="14"/>
  <c r="X90" i="14"/>
  <c r="W90" i="14"/>
  <c r="V90" i="14"/>
  <c r="U90" i="14"/>
  <c r="T90" i="14"/>
  <c r="S90" i="14"/>
  <c r="R90" i="14"/>
  <c r="Q90" i="14"/>
  <c r="P90" i="14"/>
  <c r="O90" i="14"/>
  <c r="N90" i="14"/>
  <c r="M90" i="14"/>
  <c r="L90" i="14"/>
  <c r="K90" i="14"/>
  <c r="J90" i="14"/>
  <c r="I90" i="14"/>
  <c r="H90" i="14"/>
  <c r="G90" i="14"/>
  <c r="F90" i="14"/>
  <c r="E90" i="14"/>
  <c r="D90" i="14"/>
  <c r="C90" i="14"/>
  <c r="B90" i="14"/>
  <c r="AI83" i="14"/>
  <c r="AH83" i="14"/>
  <c r="AG83" i="14"/>
  <c r="AF83" i="14"/>
  <c r="AE83" i="14"/>
  <c r="AD83" i="14"/>
  <c r="AC83" i="14"/>
  <c r="AB83" i="14"/>
  <c r="AA83" i="14"/>
  <c r="Z83" i="14"/>
  <c r="Y83" i="14"/>
  <c r="X83" i="14"/>
  <c r="W83" i="14"/>
  <c r="V83" i="14"/>
  <c r="U83" i="14"/>
  <c r="T83" i="14"/>
  <c r="S83" i="14"/>
  <c r="R83" i="14"/>
  <c r="Q83" i="14"/>
  <c r="P83" i="14"/>
  <c r="O83" i="14"/>
  <c r="N83" i="14"/>
  <c r="M83" i="14"/>
  <c r="L83" i="14"/>
  <c r="K83" i="14"/>
  <c r="J83" i="14"/>
  <c r="I83" i="14"/>
  <c r="H83" i="14"/>
  <c r="G83" i="14"/>
  <c r="F83" i="14"/>
  <c r="E83" i="14"/>
  <c r="D83" i="14"/>
  <c r="C83" i="14"/>
  <c r="B83" i="14"/>
  <c r="AJ82" i="14"/>
  <c r="AI82" i="14"/>
  <c r="AH82" i="14"/>
  <c r="AG82" i="14"/>
  <c r="AF82" i="14"/>
  <c r="AE82" i="14"/>
  <c r="AD82" i="14"/>
  <c r="AC82" i="14"/>
  <c r="AB82" i="14"/>
  <c r="AA82" i="14"/>
  <c r="Z82" i="14"/>
  <c r="Y82" i="14"/>
  <c r="X82" i="14"/>
  <c r="W82" i="14"/>
  <c r="V82" i="14"/>
  <c r="U82" i="14"/>
  <c r="T82" i="14"/>
  <c r="S82" i="14"/>
  <c r="R82" i="14"/>
  <c r="Q82" i="14"/>
  <c r="P82" i="14"/>
  <c r="O82" i="14"/>
  <c r="N82" i="14"/>
  <c r="M82" i="14"/>
  <c r="L82" i="14"/>
  <c r="K82" i="14"/>
  <c r="J82" i="14"/>
  <c r="I82" i="14"/>
  <c r="H82" i="14"/>
  <c r="G82" i="14"/>
  <c r="F82" i="14"/>
  <c r="E82" i="14"/>
  <c r="D82" i="14"/>
  <c r="C82" i="14"/>
  <c r="B82" i="14"/>
  <c r="AI80" i="14"/>
  <c r="AH80" i="14"/>
  <c r="AG80" i="14"/>
  <c r="AF80" i="14"/>
  <c r="AE80" i="14"/>
  <c r="AD80" i="14"/>
  <c r="AC80" i="14"/>
  <c r="AB80" i="14"/>
  <c r="AA80" i="14"/>
  <c r="Z80" i="14"/>
  <c r="Y80" i="14"/>
  <c r="X80" i="14"/>
  <c r="W80" i="14"/>
  <c r="V80" i="14"/>
  <c r="U80" i="14"/>
  <c r="T80" i="14"/>
  <c r="S80" i="14"/>
  <c r="R80" i="14"/>
  <c r="Q80" i="14"/>
  <c r="P80" i="14"/>
  <c r="O80" i="14"/>
  <c r="N80" i="14"/>
  <c r="M80" i="14"/>
  <c r="L80" i="14"/>
  <c r="K80" i="14"/>
  <c r="J80" i="14"/>
  <c r="I80" i="14"/>
  <c r="H80" i="14"/>
  <c r="G80" i="14"/>
  <c r="F80" i="14"/>
  <c r="E80" i="14"/>
  <c r="D80" i="14"/>
  <c r="C80" i="14"/>
  <c r="B80" i="14"/>
  <c r="AI79" i="14"/>
  <c r="AH79" i="14"/>
  <c r="AG79" i="14"/>
  <c r="AF79" i="14"/>
  <c r="AE79" i="14"/>
  <c r="AD79" i="14"/>
  <c r="AC79" i="14"/>
  <c r="AB79" i="14"/>
  <c r="AA79" i="14"/>
  <c r="Z79" i="14"/>
  <c r="Y79" i="14"/>
  <c r="X79" i="14"/>
  <c r="W79" i="14"/>
  <c r="V79" i="14"/>
  <c r="U79" i="14"/>
  <c r="T79" i="14"/>
  <c r="S79" i="14"/>
  <c r="R79" i="14"/>
  <c r="Q79" i="14"/>
  <c r="P79" i="14"/>
  <c r="O79" i="14"/>
  <c r="N79" i="14"/>
  <c r="M79" i="14"/>
  <c r="L79" i="14"/>
  <c r="K79" i="14"/>
  <c r="J79" i="14"/>
  <c r="I79" i="14"/>
  <c r="H79" i="14"/>
  <c r="G79" i="14"/>
  <c r="F79" i="14"/>
  <c r="E79" i="14"/>
  <c r="D79" i="14"/>
  <c r="C79" i="14"/>
  <c r="B79" i="14"/>
  <c r="AI78" i="14"/>
  <c r="AH78" i="14"/>
  <c r="AG78" i="14"/>
  <c r="AF78" i="14"/>
  <c r="AE78" i="14"/>
  <c r="AD78" i="14"/>
  <c r="AC78" i="14"/>
  <c r="AB78" i="14"/>
  <c r="AA78" i="14"/>
  <c r="Z78" i="14"/>
  <c r="Y78" i="14"/>
  <c r="X78" i="14"/>
  <c r="W78" i="14"/>
  <c r="V78" i="14"/>
  <c r="U78" i="14"/>
  <c r="T78" i="14"/>
  <c r="S78" i="14"/>
  <c r="R78" i="14"/>
  <c r="Q78" i="14"/>
  <c r="P78" i="14"/>
  <c r="O78" i="14"/>
  <c r="N78" i="14"/>
  <c r="M78" i="14"/>
  <c r="L78" i="14"/>
  <c r="K78" i="14"/>
  <c r="J78" i="14"/>
  <c r="I78" i="14"/>
  <c r="H78" i="14"/>
  <c r="G78" i="14"/>
  <c r="F78" i="14"/>
  <c r="E78" i="14"/>
  <c r="D78" i="14"/>
  <c r="C78" i="14"/>
  <c r="B78" i="14"/>
  <c r="AM74" i="14"/>
  <c r="AL74" i="14"/>
  <c r="AK74" i="14"/>
  <c r="AJ74" i="14"/>
  <c r="AI74" i="14"/>
  <c r="AH74" i="14"/>
  <c r="AG74" i="14"/>
  <c r="AF74" i="14"/>
  <c r="AE74" i="14"/>
  <c r="AD74" i="14"/>
  <c r="AC74" i="14"/>
  <c r="AB74" i="14"/>
  <c r="AA74" i="14"/>
  <c r="Z74" i="14"/>
  <c r="Y74" i="14"/>
  <c r="X74" i="14"/>
  <c r="W74" i="14"/>
  <c r="V74" i="14"/>
  <c r="U74" i="14"/>
  <c r="T74" i="14"/>
  <c r="S74" i="14"/>
  <c r="R74" i="14"/>
  <c r="Q74" i="14"/>
  <c r="P74" i="14"/>
  <c r="O74" i="14"/>
  <c r="N74" i="14"/>
  <c r="M74" i="14"/>
  <c r="L74" i="14"/>
  <c r="K74" i="14"/>
  <c r="J74" i="14"/>
  <c r="I74" i="14"/>
  <c r="H74" i="14"/>
  <c r="G74" i="14"/>
  <c r="F74" i="14"/>
  <c r="E74" i="14"/>
  <c r="D74" i="14"/>
  <c r="C74" i="14"/>
  <c r="B74" i="14"/>
  <c r="AI73" i="14"/>
  <c r="AH73" i="14"/>
  <c r="AG73" i="14"/>
  <c r="AF73" i="14"/>
  <c r="AE73" i="14"/>
  <c r="AD73" i="14"/>
  <c r="AC73" i="14"/>
  <c r="AB73" i="14"/>
  <c r="AA73" i="14"/>
  <c r="Z73" i="14"/>
  <c r="Y73" i="14"/>
  <c r="X73" i="14"/>
  <c r="W73" i="14"/>
  <c r="V73" i="14"/>
  <c r="U73" i="14"/>
  <c r="T73" i="14"/>
  <c r="S73" i="14"/>
  <c r="R73" i="14"/>
  <c r="Q73" i="14"/>
  <c r="P73" i="14"/>
  <c r="O73" i="14"/>
  <c r="N73" i="14"/>
  <c r="M73" i="14"/>
  <c r="L73" i="14"/>
  <c r="K73" i="14"/>
  <c r="J73" i="14"/>
  <c r="I73" i="14"/>
  <c r="H73" i="14"/>
  <c r="G73" i="14"/>
  <c r="F73" i="14"/>
  <c r="E73" i="14"/>
  <c r="D73" i="14"/>
  <c r="C73" i="14"/>
  <c r="B73" i="14"/>
  <c r="AI71" i="14"/>
  <c r="AH71" i="14"/>
  <c r="AG71" i="14"/>
  <c r="AF71" i="14"/>
  <c r="AE71" i="14"/>
  <c r="AD71" i="14"/>
  <c r="AC71" i="14"/>
  <c r="AB71" i="14"/>
  <c r="AA71" i="14"/>
  <c r="Z71" i="14"/>
  <c r="Y71" i="14"/>
  <c r="X71" i="14"/>
  <c r="W71" i="14"/>
  <c r="V71" i="14"/>
  <c r="U71" i="14"/>
  <c r="T71" i="14"/>
  <c r="S71" i="14"/>
  <c r="R71" i="14"/>
  <c r="Q71" i="14"/>
  <c r="P71" i="14"/>
  <c r="O71" i="14"/>
  <c r="N71" i="14"/>
  <c r="M71" i="14"/>
  <c r="L71" i="14"/>
  <c r="K71" i="14"/>
  <c r="J71" i="14"/>
  <c r="I71" i="14"/>
  <c r="H71" i="14"/>
  <c r="G71" i="14"/>
  <c r="F71" i="14"/>
  <c r="E71" i="14"/>
  <c r="D71" i="14"/>
  <c r="C71" i="14"/>
  <c r="B71" i="14"/>
  <c r="AI70" i="14"/>
  <c r="AH70" i="14"/>
  <c r="AG70" i="14"/>
  <c r="AF70" i="14"/>
  <c r="AE70" i="14"/>
  <c r="AD70" i="14"/>
  <c r="AC70" i="14"/>
  <c r="AB70" i="14"/>
  <c r="AA70" i="14"/>
  <c r="Z70" i="14"/>
  <c r="Y70" i="14"/>
  <c r="X70" i="14"/>
  <c r="W70" i="14"/>
  <c r="V70" i="14"/>
  <c r="U70" i="14"/>
  <c r="T70" i="14"/>
  <c r="S70" i="14"/>
  <c r="R70" i="14"/>
  <c r="Q70" i="14"/>
  <c r="P70" i="14"/>
  <c r="O70" i="14"/>
  <c r="N70" i="14"/>
  <c r="M70" i="14"/>
  <c r="L70" i="14"/>
  <c r="K70" i="14"/>
  <c r="J70" i="14"/>
  <c r="I70" i="14"/>
  <c r="H70" i="14"/>
  <c r="G70" i="14"/>
  <c r="F70" i="14"/>
  <c r="E70" i="14"/>
  <c r="D70" i="14"/>
  <c r="C70" i="14"/>
  <c r="B70" i="14"/>
  <c r="AP64" i="14"/>
  <c r="AI28" i="14"/>
  <c r="AH28" i="14"/>
  <c r="AG28" i="14"/>
  <c r="AF28" i="14"/>
  <c r="AE28" i="14"/>
  <c r="AD28" i="14"/>
  <c r="AC28" i="14"/>
  <c r="AB28" i="14"/>
  <c r="AA28" i="14"/>
  <c r="Z28" i="14"/>
  <c r="Y28" i="14"/>
  <c r="X28" i="14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AI21" i="14"/>
  <c r="AH21" i="14"/>
  <c r="AG21" i="14"/>
  <c r="AF21" i="14"/>
  <c r="AE21" i="14"/>
  <c r="AD21" i="14"/>
  <c r="AC21" i="14"/>
  <c r="AB21" i="14"/>
  <c r="AA21" i="14"/>
  <c r="Z21" i="14"/>
  <c r="Y21" i="14"/>
  <c r="X21" i="14"/>
  <c r="W21" i="14"/>
  <c r="V21" i="14"/>
  <c r="U21" i="14"/>
  <c r="T21" i="14"/>
  <c r="S21" i="14"/>
  <c r="R21" i="14"/>
  <c r="Q21" i="14"/>
  <c r="P21" i="14"/>
  <c r="O21" i="14"/>
  <c r="N21" i="14"/>
  <c r="M21" i="14"/>
  <c r="L21" i="14"/>
  <c r="K21" i="14"/>
  <c r="J21" i="14"/>
  <c r="I21" i="14"/>
  <c r="H21" i="14"/>
  <c r="G21" i="14"/>
  <c r="F21" i="14"/>
  <c r="E21" i="14"/>
  <c r="D21" i="14"/>
  <c r="C21" i="14"/>
  <c r="B21" i="14"/>
  <c r="AI20" i="14"/>
  <c r="AH20" i="14"/>
  <c r="AG20" i="14"/>
  <c r="AF20" i="14"/>
  <c r="AE20" i="14"/>
  <c r="AD20" i="14"/>
  <c r="AC20" i="14"/>
  <c r="AB20" i="14"/>
  <c r="AA20" i="14"/>
  <c r="Z20" i="14"/>
  <c r="Y20" i="14"/>
  <c r="X20" i="14"/>
  <c r="W20" i="14"/>
  <c r="V20" i="14"/>
  <c r="U20" i="14"/>
  <c r="T20" i="14"/>
  <c r="S20" i="14"/>
  <c r="R20" i="14"/>
  <c r="Q20" i="14"/>
  <c r="P20" i="14"/>
  <c r="O20" i="14"/>
  <c r="N20" i="14"/>
  <c r="M20" i="14"/>
  <c r="L20" i="14"/>
  <c r="K20" i="14"/>
  <c r="J20" i="14"/>
  <c r="I20" i="14"/>
  <c r="H20" i="14"/>
  <c r="G20" i="14"/>
  <c r="F20" i="14"/>
  <c r="E20" i="14"/>
  <c r="D20" i="14"/>
  <c r="C20" i="14"/>
  <c r="B20" i="14"/>
  <c r="AK18" i="14"/>
  <c r="AJ18" i="14"/>
  <c r="AI18" i="14"/>
  <c r="AI302" i="14" s="1"/>
  <c r="AH18" i="14"/>
  <c r="AH302" i="14" s="1"/>
  <c r="AG18" i="14"/>
  <c r="AG302" i="14" s="1"/>
  <c r="AF18" i="14"/>
  <c r="AF302" i="14" s="1"/>
  <c r="AE18" i="14"/>
  <c r="AE302" i="14" s="1"/>
  <c r="AD18" i="14"/>
  <c r="AD302" i="14" s="1"/>
  <c r="AC18" i="14"/>
  <c r="AB18" i="14"/>
  <c r="AA18" i="14"/>
  <c r="AA302" i="14" s="1"/>
  <c r="Z18" i="14"/>
  <c r="Z302" i="14" s="1"/>
  <c r="Y18" i="14"/>
  <c r="Y302" i="14" s="1"/>
  <c r="X18" i="14"/>
  <c r="X302" i="14" s="1"/>
  <c r="W18" i="14"/>
  <c r="V18" i="14"/>
  <c r="V302" i="14" s="1"/>
  <c r="U18" i="14"/>
  <c r="U302" i="14" s="1"/>
  <c r="T18" i="14"/>
  <c r="T302" i="14" s="1"/>
  <c r="S18" i="14"/>
  <c r="S302" i="14" s="1"/>
  <c r="R18" i="14"/>
  <c r="R302" i="14" s="1"/>
  <c r="Q18" i="14"/>
  <c r="Q302" i="14" s="1"/>
  <c r="P18" i="14"/>
  <c r="P302" i="14" s="1"/>
  <c r="O18" i="14"/>
  <c r="O302" i="14" s="1"/>
  <c r="N18" i="14"/>
  <c r="N302" i="14" s="1"/>
  <c r="M18" i="14"/>
  <c r="M302" i="14" s="1"/>
  <c r="L18" i="14"/>
  <c r="L302" i="14" s="1"/>
  <c r="K18" i="14"/>
  <c r="K302" i="14" s="1"/>
  <c r="J18" i="14"/>
  <c r="J302" i="14" s="1"/>
  <c r="I18" i="14"/>
  <c r="I302" i="14" s="1"/>
  <c r="H18" i="14"/>
  <c r="H302" i="14" s="1"/>
  <c r="G18" i="14"/>
  <c r="G302" i="14" s="1"/>
  <c r="F18" i="14"/>
  <c r="F302" i="14" s="1"/>
  <c r="E18" i="14"/>
  <c r="E302" i="14" s="1"/>
  <c r="D18" i="14"/>
  <c r="D302" i="14" s="1"/>
  <c r="C18" i="14"/>
  <c r="C302" i="14" s="1"/>
  <c r="B18" i="14"/>
  <c r="B302" i="14" s="1"/>
  <c r="AI17" i="14"/>
  <c r="AH17" i="14"/>
  <c r="AG17" i="14"/>
  <c r="AF17" i="14"/>
  <c r="AE17" i="14"/>
  <c r="AD17" i="14"/>
  <c r="AC17" i="14"/>
  <c r="AB17" i="14"/>
  <c r="AA17" i="14"/>
  <c r="Z17" i="14"/>
  <c r="Y17" i="14"/>
  <c r="X17" i="14"/>
  <c r="W17" i="14"/>
  <c r="V17" i="14"/>
  <c r="U17" i="14"/>
  <c r="T17" i="14"/>
  <c r="S17" i="14"/>
  <c r="R17" i="14"/>
  <c r="Q17" i="14"/>
  <c r="P17" i="14"/>
  <c r="O17" i="14"/>
  <c r="N17" i="14"/>
  <c r="M17" i="14"/>
  <c r="L17" i="14"/>
  <c r="K17" i="14"/>
  <c r="J17" i="14"/>
  <c r="I17" i="14"/>
  <c r="H17" i="14"/>
  <c r="G17" i="14"/>
  <c r="F17" i="14"/>
  <c r="E17" i="14"/>
  <c r="D17" i="14"/>
  <c r="C17" i="14"/>
  <c r="B17" i="14"/>
  <c r="AI16" i="14"/>
  <c r="AI300" i="14" s="1"/>
  <c r="AH16" i="14"/>
  <c r="AH300" i="14" s="1"/>
  <c r="AG16" i="14"/>
  <c r="AG300" i="14" s="1"/>
  <c r="AF16" i="14"/>
  <c r="AF300" i="14" s="1"/>
  <c r="AE16" i="14"/>
  <c r="AE300" i="14" s="1"/>
  <c r="AD16" i="14"/>
  <c r="AD300" i="14" s="1"/>
  <c r="AC16" i="14"/>
  <c r="AB16" i="14"/>
  <c r="AA16" i="14"/>
  <c r="AA300" i="14" s="1"/>
  <c r="Z16" i="14"/>
  <c r="Z300" i="14" s="1"/>
  <c r="Y16" i="14"/>
  <c r="Y300" i="14" s="1"/>
  <c r="X16" i="14"/>
  <c r="X300" i="14" s="1"/>
  <c r="W16" i="14"/>
  <c r="V16" i="14"/>
  <c r="V300" i="14" s="1"/>
  <c r="U16" i="14"/>
  <c r="U300" i="14" s="1"/>
  <c r="T16" i="14"/>
  <c r="T300" i="14" s="1"/>
  <c r="S16" i="14"/>
  <c r="S300" i="14" s="1"/>
  <c r="R16" i="14"/>
  <c r="R300" i="14" s="1"/>
  <c r="Q16" i="14"/>
  <c r="Q300" i="14" s="1"/>
  <c r="P16" i="14"/>
  <c r="P300" i="14" s="1"/>
  <c r="O16" i="14"/>
  <c r="O300" i="14" s="1"/>
  <c r="N16" i="14"/>
  <c r="N300" i="14" s="1"/>
  <c r="M16" i="14"/>
  <c r="M300" i="14" s="1"/>
  <c r="L16" i="14"/>
  <c r="L300" i="14" s="1"/>
  <c r="K16" i="14"/>
  <c r="K300" i="14" s="1"/>
  <c r="J16" i="14"/>
  <c r="J300" i="14" s="1"/>
  <c r="I16" i="14"/>
  <c r="I300" i="14" s="1"/>
  <c r="H16" i="14"/>
  <c r="H300" i="14" s="1"/>
  <c r="G16" i="14"/>
  <c r="G300" i="14" s="1"/>
  <c r="F16" i="14"/>
  <c r="F300" i="14" s="1"/>
  <c r="E16" i="14"/>
  <c r="E300" i="14" s="1"/>
  <c r="D16" i="14"/>
  <c r="D300" i="14" s="1"/>
  <c r="C16" i="14"/>
  <c r="C300" i="14" s="1"/>
  <c r="B16" i="14"/>
  <c r="B300" i="14" s="1"/>
  <c r="AI12" i="14"/>
  <c r="AH12" i="14"/>
  <c r="AG12" i="14"/>
  <c r="AF12" i="14"/>
  <c r="AE12" i="14"/>
  <c r="AD12" i="14"/>
  <c r="AC12" i="14"/>
  <c r="AB12" i="14"/>
  <c r="AA12" i="14"/>
  <c r="Z12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AI11" i="14"/>
  <c r="AI281" i="14" s="1"/>
  <c r="AH11" i="14"/>
  <c r="AH281" i="14" s="1"/>
  <c r="AG11" i="14"/>
  <c r="AG281" i="14" s="1"/>
  <c r="AF11" i="14"/>
  <c r="AF281" i="14" s="1"/>
  <c r="AE11" i="14"/>
  <c r="AE281" i="14" s="1"/>
  <c r="AD11" i="14"/>
  <c r="AD281" i="14" s="1"/>
  <c r="AC11" i="14"/>
  <c r="AB11" i="14"/>
  <c r="AB281" i="14" s="1"/>
  <c r="AA11" i="14"/>
  <c r="AA281" i="14" s="1"/>
  <c r="Z11" i="14"/>
  <c r="Z281" i="14" s="1"/>
  <c r="Y11" i="14"/>
  <c r="Y281" i="14" s="1"/>
  <c r="X11" i="14"/>
  <c r="X281" i="14" s="1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AI9" i="14"/>
  <c r="AH9" i="14"/>
  <c r="AG9" i="14"/>
  <c r="AF9" i="14"/>
  <c r="AE9" i="14"/>
  <c r="AD9" i="14"/>
  <c r="AC9" i="14"/>
  <c r="AB9" i="14"/>
  <c r="AA9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AI8" i="14"/>
  <c r="AI280" i="14" s="1"/>
  <c r="AH8" i="14"/>
  <c r="AH280" i="14" s="1"/>
  <c r="AG8" i="14"/>
  <c r="AG280" i="14" s="1"/>
  <c r="AF8" i="14"/>
  <c r="AF280" i="14" s="1"/>
  <c r="AE8" i="14"/>
  <c r="AE280" i="14" s="1"/>
  <c r="AD8" i="14"/>
  <c r="AD280" i="14" s="1"/>
  <c r="AC8" i="14"/>
  <c r="AB8" i="14"/>
  <c r="AB280" i="14" s="1"/>
  <c r="AA8" i="14"/>
  <c r="AA280" i="14" s="1"/>
  <c r="Z8" i="14"/>
  <c r="Z280" i="14" s="1"/>
  <c r="Y8" i="14"/>
  <c r="Y280" i="14" s="1"/>
  <c r="X8" i="14"/>
  <c r="X280" i="14" s="1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AN3" i="14"/>
  <c r="B239" i="12"/>
  <c r="L238" i="20" s="1"/>
  <c r="B238" i="12"/>
  <c r="L237" i="20" s="1"/>
  <c r="B237" i="12"/>
  <c r="L236" i="20" s="1"/>
  <c r="B235" i="12"/>
  <c r="L234" i="20" s="1"/>
  <c r="B234" i="12"/>
  <c r="L233" i="20" s="1"/>
  <c r="B232" i="12"/>
  <c r="L231" i="20" s="1"/>
  <c r="B231" i="12"/>
  <c r="L230" i="20" s="1"/>
  <c r="B230" i="12"/>
  <c r="L229" i="20" s="1"/>
  <c r="B228" i="12"/>
  <c r="L227" i="20" s="1"/>
  <c r="B226" i="12"/>
  <c r="L225" i="20" s="1"/>
  <c r="B225" i="12"/>
  <c r="L224" i="20" s="1"/>
  <c r="B224" i="12"/>
  <c r="L223" i="20" s="1"/>
  <c r="B223" i="12"/>
  <c r="L222" i="20" s="1"/>
  <c r="D139" i="14" l="1"/>
  <c r="D140" i="14" s="1"/>
  <c r="H139" i="14"/>
  <c r="L139" i="14"/>
  <c r="P139" i="14"/>
  <c r="T139" i="14"/>
  <c r="X139" i="14"/>
  <c r="E139" i="14"/>
  <c r="I139" i="14"/>
  <c r="M139" i="14"/>
  <c r="Q139" i="14"/>
  <c r="U139" i="14"/>
  <c r="B139" i="14"/>
  <c r="F139" i="14"/>
  <c r="N139" i="14"/>
  <c r="R139" i="14"/>
  <c r="V139" i="14"/>
  <c r="C139" i="14"/>
  <c r="K139" i="14"/>
  <c r="D262" i="14"/>
  <c r="E262" i="14" s="1"/>
  <c r="FP40" i="15"/>
  <c r="FP91" i="15" s="1"/>
  <c r="FV58" i="15"/>
  <c r="FZ58" i="15"/>
  <c r="GD58" i="15"/>
  <c r="CN73" i="15"/>
  <c r="DH73" i="15"/>
  <c r="EJ17" i="16"/>
  <c r="BR13" i="18"/>
  <c r="CR73" i="15"/>
  <c r="EJ73" i="15"/>
  <c r="EW90" i="15"/>
  <c r="DH13" i="18"/>
  <c r="DW13" i="18"/>
  <c r="EI13" i="18"/>
  <c r="DJ13" i="18"/>
  <c r="FT58" i="15"/>
  <c r="FX58" i="15"/>
  <c r="GB58" i="15"/>
  <c r="GF58" i="15"/>
  <c r="L73" i="15"/>
  <c r="AB73" i="15"/>
  <c r="AR73" i="15"/>
  <c r="BH73" i="15"/>
  <c r="BX73" i="15"/>
  <c r="DT73" i="15"/>
  <c r="EN73" i="15"/>
  <c r="AC280" i="14"/>
  <c r="AC281" i="14"/>
  <c r="AC300" i="14"/>
  <c r="AC302" i="14"/>
  <c r="S139" i="14"/>
  <c r="J139" i="14"/>
  <c r="AB300" i="14"/>
  <c r="AB302" i="14"/>
  <c r="W281" i="14"/>
  <c r="W300" i="14"/>
  <c r="W302" i="14"/>
  <c r="W280" i="14"/>
  <c r="BE55" i="19"/>
  <c r="EI46" i="16"/>
  <c r="AC149" i="14"/>
  <c r="CC68" i="16"/>
  <c r="BI55" i="19"/>
  <c r="Y147" i="14"/>
  <c r="BG43" i="16"/>
  <c r="AC146" i="14"/>
  <c r="AG147" i="14"/>
  <c r="AA148" i="14"/>
  <c r="AI148" i="14"/>
  <c r="BM55" i="19"/>
  <c r="BQ55" i="19"/>
  <c r="BU55" i="19"/>
  <c r="BY55" i="19"/>
  <c r="CC55" i="19"/>
  <c r="CG55" i="19"/>
  <c r="CK55" i="19"/>
  <c r="CO55" i="19"/>
  <c r="CS55" i="19"/>
  <c r="CW55" i="19"/>
  <c r="DA55" i="19"/>
  <c r="DE55" i="19"/>
  <c r="DM55" i="19"/>
  <c r="DQ55" i="19"/>
  <c r="DU55" i="19"/>
  <c r="BC95" i="16"/>
  <c r="CL110" i="16"/>
  <c r="CL29" i="16" s="1"/>
  <c r="AG150" i="14"/>
  <c r="CM43" i="16"/>
  <c r="B24" i="14"/>
  <c r="B25" i="14" s="1"/>
  <c r="F24" i="14"/>
  <c r="F25" i="14" s="1"/>
  <c r="J24" i="14"/>
  <c r="J25" i="14" s="1"/>
  <c r="N24" i="14"/>
  <c r="N25" i="14" s="1"/>
  <c r="R24" i="14"/>
  <c r="R25" i="14" s="1"/>
  <c r="V24" i="14"/>
  <c r="V25" i="14" s="1"/>
  <c r="B13" i="14"/>
  <c r="F13" i="14"/>
  <c r="J13" i="14"/>
  <c r="N13" i="14"/>
  <c r="R13" i="14"/>
  <c r="V13" i="14"/>
  <c r="D301" i="14"/>
  <c r="H301" i="14"/>
  <c r="L301" i="14"/>
  <c r="P301" i="14"/>
  <c r="T301" i="14"/>
  <c r="X301" i="14"/>
  <c r="AB301" i="14"/>
  <c r="AF301" i="14"/>
  <c r="B22" i="14"/>
  <c r="F22" i="14"/>
  <c r="J22" i="14"/>
  <c r="N22" i="14"/>
  <c r="R22" i="14"/>
  <c r="V22" i="14"/>
  <c r="Z22" i="14"/>
  <c r="AD22" i="14"/>
  <c r="AH22" i="14"/>
  <c r="DY55" i="19"/>
  <c r="DQ31" i="16"/>
  <c r="W146" i="14"/>
  <c r="W193" i="14" s="1"/>
  <c r="X146" i="14"/>
  <c r="X193" i="14" s="1"/>
  <c r="Y146" i="14"/>
  <c r="Z146" i="14"/>
  <c r="AA146" i="14"/>
  <c r="AB146" i="14"/>
  <c r="AD146" i="14"/>
  <c r="AE146" i="14"/>
  <c r="AF146" i="14"/>
  <c r="AG146" i="14"/>
  <c r="AH146" i="14"/>
  <c r="AI146" i="14"/>
  <c r="AJ146" i="14"/>
  <c r="W147" i="14"/>
  <c r="X147" i="14"/>
  <c r="Z147" i="14"/>
  <c r="AA147" i="14"/>
  <c r="AB147" i="14"/>
  <c r="AC147" i="14"/>
  <c r="AD147" i="14"/>
  <c r="AE147" i="14"/>
  <c r="AF147" i="14"/>
  <c r="AH147" i="14"/>
  <c r="AI147" i="14"/>
  <c r="AJ147" i="14"/>
  <c r="W148" i="14"/>
  <c r="X148" i="14"/>
  <c r="Y148" i="14"/>
  <c r="Z148" i="14"/>
  <c r="AB148" i="14"/>
  <c r="AC148" i="14"/>
  <c r="AD148" i="14"/>
  <c r="AE148" i="14"/>
  <c r="AF148" i="14"/>
  <c r="AG148" i="14"/>
  <c r="AH148" i="14"/>
  <c r="AJ148" i="14"/>
  <c r="W149" i="14"/>
  <c r="X149" i="14"/>
  <c r="Y149" i="14"/>
  <c r="Z149" i="14"/>
  <c r="AA149" i="14"/>
  <c r="AB149" i="14"/>
  <c r="AE149" i="14"/>
  <c r="AF149" i="14"/>
  <c r="AG149" i="14"/>
  <c r="AH149" i="14"/>
  <c r="AI149" i="14"/>
  <c r="AJ149" i="14"/>
  <c r="CQ43" i="16"/>
  <c r="AI51" i="18"/>
  <c r="M89" i="16"/>
  <c r="CY27" i="18"/>
  <c r="EC55" i="19"/>
  <c r="DW95" i="16"/>
  <c r="DL107" i="16"/>
  <c r="DL28" i="16" s="1"/>
  <c r="J123" i="16"/>
  <c r="BB123" i="16"/>
  <c r="BF123" i="16"/>
  <c r="DR123" i="16"/>
  <c r="EH123" i="16"/>
  <c r="AZ54" i="18"/>
  <c r="BD54" i="18"/>
  <c r="BH54" i="18"/>
  <c r="BL54" i="18"/>
  <c r="BP54" i="18"/>
  <c r="BT54" i="18"/>
  <c r="BX54" i="18"/>
  <c r="CB54" i="18"/>
  <c r="CF54" i="18"/>
  <c r="CJ54" i="18"/>
  <c r="CN54" i="18"/>
  <c r="CR54" i="18"/>
  <c r="CV54" i="18"/>
  <c r="CZ54" i="18"/>
  <c r="DD54" i="18"/>
  <c r="DH54" i="18"/>
  <c r="DL54" i="18"/>
  <c r="DP54" i="18"/>
  <c r="DT54" i="18"/>
  <c r="DX54" i="18"/>
  <c r="EB54" i="18"/>
  <c r="EF54" i="18"/>
  <c r="EJ54" i="18"/>
  <c r="AD149" i="14"/>
  <c r="AU43" i="16"/>
  <c r="DW43" i="16"/>
  <c r="CS129" i="16"/>
  <c r="W43" i="18"/>
  <c r="BK32" i="18"/>
  <c r="DQ37" i="18"/>
  <c r="O43" i="18"/>
  <c r="DG43" i="18"/>
  <c r="DO43" i="18"/>
  <c r="AS9" i="19"/>
  <c r="AX56" i="18"/>
  <c r="BB56" i="18"/>
  <c r="BF56" i="18"/>
  <c r="BJ56" i="18"/>
  <c r="BN56" i="18"/>
  <c r="BR56" i="18"/>
  <c r="BV56" i="18"/>
  <c r="BZ56" i="18"/>
  <c r="CD56" i="18"/>
  <c r="CH56" i="18"/>
  <c r="CL56" i="18"/>
  <c r="CP56" i="18"/>
  <c r="CT56" i="18"/>
  <c r="CX56" i="18"/>
  <c r="DB56" i="18"/>
  <c r="F158" i="14"/>
  <c r="V158" i="14"/>
  <c r="DX37" i="16"/>
  <c r="BK43" i="16"/>
  <c r="DG43" i="16"/>
  <c r="AA46" i="16"/>
  <c r="CA114" i="16"/>
  <c r="DU134" i="16"/>
  <c r="DY134" i="16"/>
  <c r="AS147" i="16"/>
  <c r="CH123" i="16"/>
  <c r="DB123" i="16"/>
  <c r="BL37" i="16"/>
  <c r="AY83" i="16"/>
  <c r="CA83" i="16"/>
  <c r="BG138" i="16"/>
  <c r="CM138" i="16"/>
  <c r="EE138" i="16"/>
  <c r="DS149" i="15"/>
  <c r="DH83" i="17" s="1"/>
  <c r="CA43" i="16"/>
  <c r="DS43" i="16"/>
  <c r="BG46" i="16"/>
  <c r="D76" i="16"/>
  <c r="CX135" i="16"/>
  <c r="DW156" i="16"/>
  <c r="D40" i="18"/>
  <c r="L40" i="18"/>
  <c r="BO51" i="18"/>
  <c r="D60" i="19"/>
  <c r="L60" i="19"/>
  <c r="T60" i="19"/>
  <c r="AB60" i="19"/>
  <c r="AJ60" i="19"/>
  <c r="AR60" i="19"/>
  <c r="AZ60" i="19"/>
  <c r="BP60" i="19"/>
  <c r="BX60" i="19"/>
  <c r="CF60" i="19"/>
  <c r="CN60" i="19"/>
  <c r="CV60" i="19"/>
  <c r="CZ60" i="19"/>
  <c r="DD60" i="19"/>
  <c r="DP60" i="19"/>
  <c r="DT60" i="19"/>
  <c r="EB60" i="19"/>
  <c r="EF60" i="19"/>
  <c r="DU71" i="16"/>
  <c r="K120" i="16"/>
  <c r="BW120" i="16"/>
  <c r="DS120" i="16"/>
  <c r="C156" i="14"/>
  <c r="F188" i="14"/>
  <c r="J188" i="14"/>
  <c r="N188" i="14"/>
  <c r="DC149" i="15"/>
  <c r="CR83" i="17" s="1"/>
  <c r="EG31" i="16"/>
  <c r="CF37" i="16"/>
  <c r="E64" i="16"/>
  <c r="I64" i="16"/>
  <c r="M64" i="16"/>
  <c r="Q64" i="16"/>
  <c r="U64" i="16"/>
  <c r="Y64" i="16"/>
  <c r="AC64" i="16"/>
  <c r="AG64" i="16"/>
  <c r="AK64" i="16"/>
  <c r="AO64" i="16"/>
  <c r="AS64" i="16"/>
  <c r="AW64" i="16"/>
  <c r="K95" i="16"/>
  <c r="G95" i="16"/>
  <c r="O95" i="16"/>
  <c r="AE95" i="16"/>
  <c r="AI95" i="16"/>
  <c r="AU95" i="16"/>
  <c r="BO95" i="16"/>
  <c r="BW95" i="16"/>
  <c r="CI95" i="16"/>
  <c r="CM95" i="16"/>
  <c r="EE89" i="16"/>
  <c r="BI92" i="16"/>
  <c r="DU92" i="16"/>
  <c r="EW66" i="15"/>
  <c r="EL69" i="17" s="1"/>
  <c r="AN37" i="16"/>
  <c r="EH98" i="16"/>
  <c r="AQ138" i="16"/>
  <c r="DS138" i="16"/>
  <c r="EA138" i="16"/>
  <c r="DE147" i="16"/>
  <c r="EC147" i="16"/>
  <c r="DW150" i="16"/>
  <c r="DI37" i="18"/>
  <c r="EG37" i="18"/>
  <c r="BE64" i="16"/>
  <c r="BM64" i="16"/>
  <c r="BU64" i="16"/>
  <c r="CC64" i="16"/>
  <c r="CK64" i="16"/>
  <c r="K83" i="16"/>
  <c r="CY83" i="16"/>
  <c r="DS83" i="16"/>
  <c r="D88" i="16"/>
  <c r="D94" i="16"/>
  <c r="CZ94" i="16"/>
  <c r="DD94" i="16"/>
  <c r="DP94" i="16"/>
  <c r="DT94" i="16"/>
  <c r="EF94" i="16"/>
  <c r="DW114" i="16"/>
  <c r="D119" i="16"/>
  <c r="H119" i="16"/>
  <c r="L119" i="16"/>
  <c r="P119" i="16"/>
  <c r="T119" i="16"/>
  <c r="X119" i="16"/>
  <c r="AB119" i="16"/>
  <c r="AF119" i="16"/>
  <c r="AJ119" i="16"/>
  <c r="AN119" i="16"/>
  <c r="AR119" i="16"/>
  <c r="AV119" i="16"/>
  <c r="AZ119" i="16"/>
  <c r="BD119" i="16"/>
  <c r="BH119" i="16"/>
  <c r="BL119" i="16"/>
  <c r="BP119" i="16"/>
  <c r="BT119" i="16"/>
  <c r="BX119" i="16"/>
  <c r="CB119" i="16"/>
  <c r="CF119" i="16"/>
  <c r="CJ119" i="16"/>
  <c r="CN119" i="16"/>
  <c r="CR119" i="16"/>
  <c r="CV119" i="16"/>
  <c r="CZ119" i="16"/>
  <c r="DD119" i="16"/>
  <c r="DH119" i="16"/>
  <c r="DL119" i="16"/>
  <c r="DP119" i="16"/>
  <c r="DT119" i="16"/>
  <c r="DX119" i="16"/>
  <c r="EB119" i="16"/>
  <c r="EF119" i="16"/>
  <c r="V123" i="16"/>
  <c r="AP123" i="16"/>
  <c r="CL123" i="16"/>
  <c r="D137" i="16"/>
  <c r="H137" i="16"/>
  <c r="P137" i="16"/>
  <c r="X137" i="16"/>
  <c r="AF137" i="16"/>
  <c r="AN137" i="16"/>
  <c r="AV137" i="16"/>
  <c r="BD137" i="16"/>
  <c r="BL137" i="16"/>
  <c r="BT137" i="16"/>
  <c r="CB137" i="16"/>
  <c r="CJ137" i="16"/>
  <c r="CR137" i="16"/>
  <c r="CZ137" i="16"/>
  <c r="DH137" i="16"/>
  <c r="DL137" i="16"/>
  <c r="DP137" i="16"/>
  <c r="DT137" i="16"/>
  <c r="BS43" i="18"/>
  <c r="CA43" i="18"/>
  <c r="BL15" i="19"/>
  <c r="AE43" i="16"/>
  <c r="BW43" i="16"/>
  <c r="DC43" i="16"/>
  <c r="EI43" i="16"/>
  <c r="CE46" i="16"/>
  <c r="CO89" i="16"/>
  <c r="AB107" i="16"/>
  <c r="AB28" i="16" s="1"/>
  <c r="BH107" i="16"/>
  <c r="BH28" i="16" s="1"/>
  <c r="Z110" i="16"/>
  <c r="Z29" i="16" s="1"/>
  <c r="AT110" i="16"/>
  <c r="AT29" i="16" s="1"/>
  <c r="BR110" i="16"/>
  <c r="BR29" i="16" s="1"/>
  <c r="DF110" i="16"/>
  <c r="DF29" i="16" s="1"/>
  <c r="ED110" i="16"/>
  <c r="ED29" i="16" s="1"/>
  <c r="AY54" i="18"/>
  <c r="BC54" i="18"/>
  <c r="BG54" i="18"/>
  <c r="BK54" i="18"/>
  <c r="BO54" i="18"/>
  <c r="BS54" i="18"/>
  <c r="BW54" i="18"/>
  <c r="CA54" i="18"/>
  <c r="CE54" i="18"/>
  <c r="CI54" i="18"/>
  <c r="CM54" i="18"/>
  <c r="CQ54" i="18"/>
  <c r="CU54" i="18"/>
  <c r="CY54" i="18"/>
  <c r="DC54" i="18"/>
  <c r="DG54" i="18"/>
  <c r="DK54" i="18"/>
  <c r="DO54" i="18"/>
  <c r="DS54" i="18"/>
  <c r="DW54" i="18"/>
  <c r="EA54" i="18"/>
  <c r="EE54" i="18"/>
  <c r="EI54" i="18"/>
  <c r="DO27" i="18"/>
  <c r="EE27" i="18"/>
  <c r="AS39" i="18"/>
  <c r="DC46" i="16"/>
  <c r="AQ74" i="16"/>
  <c r="BW74" i="16"/>
  <c r="CU74" i="16"/>
  <c r="EA74" i="16"/>
  <c r="AQ80" i="16"/>
  <c r="BG80" i="16"/>
  <c r="CU80" i="16"/>
  <c r="DA98" i="16"/>
  <c r="CI101" i="16"/>
  <c r="BU162" i="16"/>
  <c r="F32" i="18"/>
  <c r="DZ32" i="18"/>
  <c r="ED32" i="18"/>
  <c r="EH32" i="18"/>
  <c r="DW51" i="18"/>
  <c r="DF56" i="18"/>
  <c r="DJ56" i="18"/>
  <c r="DN56" i="18"/>
  <c r="DR56" i="18"/>
  <c r="DV56" i="18"/>
  <c r="DZ56" i="18"/>
  <c r="ED56" i="18"/>
  <c r="EH56" i="18"/>
  <c r="D25" i="19"/>
  <c r="CG46" i="16"/>
  <c r="AC77" i="16"/>
  <c r="AS77" i="16"/>
  <c r="BU77" i="16"/>
  <c r="CK77" i="16"/>
  <c r="AO31" i="16"/>
  <c r="BE31" i="16"/>
  <c r="BC58" i="16"/>
  <c r="Q68" i="16"/>
  <c r="AW68" i="16"/>
  <c r="BQ68" i="16"/>
  <c r="DE68" i="16"/>
  <c r="DU68" i="16"/>
  <c r="E54" i="14"/>
  <c r="I54" i="14"/>
  <c r="M54" i="14"/>
  <c r="Q54" i="14"/>
  <c r="U54" i="14"/>
  <c r="C36" i="14"/>
  <c r="G36" i="14"/>
  <c r="K36" i="14"/>
  <c r="O36" i="14"/>
  <c r="S36" i="14"/>
  <c r="W36" i="14"/>
  <c r="AA36" i="14"/>
  <c r="AE36" i="14"/>
  <c r="AI36" i="14"/>
  <c r="E13" i="14"/>
  <c r="I13" i="14"/>
  <c r="M13" i="14"/>
  <c r="Q13" i="14"/>
  <c r="U13" i="14"/>
  <c r="C39" i="14"/>
  <c r="G39" i="14"/>
  <c r="K39" i="14"/>
  <c r="O39" i="14"/>
  <c r="S39" i="14"/>
  <c r="W39" i="14"/>
  <c r="AA39" i="14"/>
  <c r="AE39" i="14"/>
  <c r="AI39" i="14"/>
  <c r="C301" i="14"/>
  <c r="G301" i="14"/>
  <c r="K301" i="14"/>
  <c r="O301" i="14"/>
  <c r="S301" i="14"/>
  <c r="W301" i="14"/>
  <c r="AA301" i="14"/>
  <c r="AE301" i="14"/>
  <c r="AI301" i="14"/>
  <c r="AK45" i="14"/>
  <c r="D307" i="14" s="1"/>
  <c r="F47" i="14"/>
  <c r="J47" i="14"/>
  <c r="N47" i="14"/>
  <c r="R47" i="14"/>
  <c r="V47" i="14"/>
  <c r="Z47" i="14"/>
  <c r="AD47" i="14"/>
  <c r="AH47" i="14"/>
  <c r="C48" i="14"/>
  <c r="G48" i="14"/>
  <c r="K48" i="14"/>
  <c r="O48" i="14"/>
  <c r="S48" i="14"/>
  <c r="W48" i="14"/>
  <c r="AA48" i="14"/>
  <c r="AE48" i="14"/>
  <c r="AI48" i="14"/>
  <c r="B86" i="14"/>
  <c r="B87" i="14" s="1"/>
  <c r="F117" i="14"/>
  <c r="J117" i="14"/>
  <c r="N117" i="14"/>
  <c r="R98" i="14"/>
  <c r="V98" i="14"/>
  <c r="Z98" i="14"/>
  <c r="AD117" i="14"/>
  <c r="AH98" i="14"/>
  <c r="D99" i="14"/>
  <c r="H99" i="14"/>
  <c r="L99" i="14"/>
  <c r="P99" i="14"/>
  <c r="T99" i="14"/>
  <c r="X99" i="14"/>
  <c r="AB99" i="14"/>
  <c r="AF99" i="14"/>
  <c r="B75" i="14"/>
  <c r="H119" i="14"/>
  <c r="L119" i="14"/>
  <c r="P119" i="14"/>
  <c r="X119" i="14"/>
  <c r="AB119" i="14"/>
  <c r="AF119" i="14"/>
  <c r="F106" i="14"/>
  <c r="J106" i="14"/>
  <c r="N106" i="14"/>
  <c r="R106" i="14"/>
  <c r="V106" i="14"/>
  <c r="Z106" i="14"/>
  <c r="AD106" i="14"/>
  <c r="AH106" i="14"/>
  <c r="D107" i="14"/>
  <c r="H107" i="14"/>
  <c r="L107" i="14"/>
  <c r="P107" i="14"/>
  <c r="T107" i="14"/>
  <c r="X107" i="14"/>
  <c r="AB107" i="14"/>
  <c r="AF107" i="14"/>
  <c r="F108" i="14"/>
  <c r="J108" i="14"/>
  <c r="N108" i="14"/>
  <c r="R108" i="14"/>
  <c r="V108" i="14"/>
  <c r="Z108" i="14"/>
  <c r="AD108" i="14"/>
  <c r="AH108" i="14"/>
  <c r="N124" i="14"/>
  <c r="AD124" i="14"/>
  <c r="H141" i="14"/>
  <c r="P141" i="14"/>
  <c r="X141" i="14"/>
  <c r="E135" i="14"/>
  <c r="I135" i="14"/>
  <c r="M135" i="14"/>
  <c r="Q135" i="14"/>
  <c r="U135" i="14"/>
  <c r="EV66" i="15"/>
  <c r="EK69" i="17" s="1"/>
  <c r="DM65" i="16"/>
  <c r="EC65" i="16"/>
  <c r="CE74" i="16"/>
  <c r="EI74" i="16"/>
  <c r="K80" i="16"/>
  <c r="AI80" i="16"/>
  <c r="BW80" i="16"/>
  <c r="CM80" i="16"/>
  <c r="EA80" i="16"/>
  <c r="EI80" i="16"/>
  <c r="W89" i="16"/>
  <c r="BC89" i="16"/>
  <c r="BO89" i="16"/>
  <c r="CU89" i="16"/>
  <c r="DK89" i="16"/>
  <c r="DO89" i="16"/>
  <c r="J110" i="16"/>
  <c r="J29" i="16" s="1"/>
  <c r="N110" i="16"/>
  <c r="N29" i="16" s="1"/>
  <c r="V110" i="16"/>
  <c r="V29" i="16" s="1"/>
  <c r="AD110" i="16"/>
  <c r="AD29" i="16" s="1"/>
  <c r="AL110" i="16"/>
  <c r="AL29" i="16" s="1"/>
  <c r="AP110" i="16"/>
  <c r="AP29" i="16" s="1"/>
  <c r="BB110" i="16"/>
  <c r="BB29" i="16" s="1"/>
  <c r="BF110" i="16"/>
  <c r="BF29" i="16" s="1"/>
  <c r="BJ110" i="16"/>
  <c r="BJ29" i="16" s="1"/>
  <c r="BV110" i="16"/>
  <c r="BV29" i="16" s="1"/>
  <c r="BZ110" i="16"/>
  <c r="BZ29" i="16" s="1"/>
  <c r="CH110" i="16"/>
  <c r="CH29" i="16" s="1"/>
  <c r="CP110" i="16"/>
  <c r="CP29" i="16" s="1"/>
  <c r="CX110" i="16"/>
  <c r="CX29" i="16" s="1"/>
  <c r="DB110" i="16"/>
  <c r="DB29" i="16" s="1"/>
  <c r="DN110" i="16"/>
  <c r="DN29" i="16" s="1"/>
  <c r="DR110" i="16"/>
  <c r="DR29" i="16" s="1"/>
  <c r="DV110" i="16"/>
  <c r="DV29" i="16" s="1"/>
  <c r="EH110" i="16"/>
  <c r="EH29" i="16" s="1"/>
  <c r="AA120" i="16"/>
  <c r="AQ120" i="16"/>
  <c r="AY120" i="16"/>
  <c r="CE120" i="16"/>
  <c r="CM120" i="16"/>
  <c r="DK120" i="16"/>
  <c r="EI120" i="16"/>
  <c r="BY144" i="16"/>
  <c r="CX27" i="18"/>
  <c r="DN27" i="18"/>
  <c r="ED27" i="18"/>
  <c r="D32" i="18"/>
  <c r="H32" i="18"/>
  <c r="L32" i="18"/>
  <c r="P32" i="18"/>
  <c r="T32" i="18"/>
  <c r="X32" i="18"/>
  <c r="AB32" i="18"/>
  <c r="AF32" i="18"/>
  <c r="AJ32" i="18"/>
  <c r="AN32" i="18"/>
  <c r="AR32" i="18"/>
  <c r="AV32" i="18"/>
  <c r="AV29" i="18"/>
  <c r="AZ32" i="18"/>
  <c r="BD32" i="18"/>
  <c r="BD29" i="18"/>
  <c r="BH32" i="18"/>
  <c r="BL32" i="18"/>
  <c r="BP32" i="18"/>
  <c r="BT32" i="18"/>
  <c r="BX32" i="18"/>
  <c r="CB32" i="18"/>
  <c r="CB29" i="18"/>
  <c r="CF32" i="18"/>
  <c r="CJ32" i="18"/>
  <c r="CN32" i="18"/>
  <c r="CR32" i="18"/>
  <c r="CV32" i="18"/>
  <c r="CZ32" i="18"/>
  <c r="DD32" i="18"/>
  <c r="DH32" i="18"/>
  <c r="DL32" i="18"/>
  <c r="DP32" i="18"/>
  <c r="DT32" i="18"/>
  <c r="DX32" i="18"/>
  <c r="EB32" i="18"/>
  <c r="EF32" i="18"/>
  <c r="EJ32" i="18"/>
  <c r="DM77" i="16"/>
  <c r="EC77" i="16"/>
  <c r="AS95" i="16"/>
  <c r="BY95" i="16"/>
  <c r="DU95" i="16"/>
  <c r="CK98" i="16"/>
  <c r="CQ150" i="16"/>
  <c r="DU162" i="16"/>
  <c r="AA37" i="18"/>
  <c r="AI37" i="18"/>
  <c r="BO37" i="18"/>
  <c r="BW37" i="18"/>
  <c r="DK37" i="18"/>
  <c r="EA37" i="18"/>
  <c r="U39" i="18"/>
  <c r="CS39" i="18"/>
  <c r="DY39" i="18"/>
  <c r="EG150" i="15"/>
  <c r="S83" i="16"/>
  <c r="AA83" i="16"/>
  <c r="AQ83" i="16"/>
  <c r="BG83" i="16"/>
  <c r="BS83" i="16"/>
  <c r="BW83" i="16"/>
  <c r="CI83" i="16"/>
  <c r="CM83" i="16"/>
  <c r="CQ83" i="16"/>
  <c r="DC83" i="16"/>
  <c r="DG83" i="16"/>
  <c r="DO83" i="16"/>
  <c r="EA83" i="16"/>
  <c r="EE83" i="16"/>
  <c r="AC92" i="16"/>
  <c r="AK92" i="16"/>
  <c r="BQ92" i="16"/>
  <c r="CO92" i="16"/>
  <c r="CW92" i="16"/>
  <c r="EC92" i="16"/>
  <c r="ED97" i="16"/>
  <c r="E103" i="16"/>
  <c r="I103" i="16"/>
  <c r="M103" i="16"/>
  <c r="Q103" i="16"/>
  <c r="U103" i="16"/>
  <c r="Y103" i="16"/>
  <c r="AC103" i="16"/>
  <c r="AG103" i="16"/>
  <c r="AK103" i="16"/>
  <c r="AO103" i="16"/>
  <c r="AS103" i="16"/>
  <c r="AW103" i="16"/>
  <c r="BA103" i="16"/>
  <c r="BE103" i="16"/>
  <c r="BI103" i="16"/>
  <c r="BM103" i="16"/>
  <c r="BQ103" i="16"/>
  <c r="BU103" i="16"/>
  <c r="BY103" i="16"/>
  <c r="CC103" i="16"/>
  <c r="CG103" i="16"/>
  <c r="CK103" i="16"/>
  <c r="CO103" i="16"/>
  <c r="CS103" i="16"/>
  <c r="CW103" i="16"/>
  <c r="DA103" i="16"/>
  <c r="DE103" i="16"/>
  <c r="DI103" i="16"/>
  <c r="DM103" i="16"/>
  <c r="DQ103" i="16"/>
  <c r="DU103" i="16"/>
  <c r="DY103" i="16"/>
  <c r="EC103" i="16"/>
  <c r="EG103" i="16"/>
  <c r="T107" i="16"/>
  <c r="T28" i="16" s="1"/>
  <c r="BX107" i="16"/>
  <c r="BX28" i="16" s="1"/>
  <c r="DD107" i="16"/>
  <c r="DD28" i="16" s="1"/>
  <c r="AK113" i="16"/>
  <c r="BQ113" i="16"/>
  <c r="CW113" i="16"/>
  <c r="DI113" i="16"/>
  <c r="EC113" i="16"/>
  <c r="F116" i="16"/>
  <c r="J116" i="16"/>
  <c r="N116" i="16"/>
  <c r="R116" i="16"/>
  <c r="V116" i="16"/>
  <c r="Z116" i="16"/>
  <c r="AD116" i="16"/>
  <c r="AH116" i="16"/>
  <c r="AL116" i="16"/>
  <c r="AP116" i="16"/>
  <c r="AT116" i="16"/>
  <c r="AX116" i="16"/>
  <c r="BB116" i="16"/>
  <c r="BF116" i="16"/>
  <c r="BJ116" i="16"/>
  <c r="BN116" i="16"/>
  <c r="BR116" i="16"/>
  <c r="BV116" i="16"/>
  <c r="BZ116" i="16"/>
  <c r="CD116" i="16"/>
  <c r="CH116" i="16"/>
  <c r="CL116" i="16"/>
  <c r="CP116" i="16"/>
  <c r="CT116" i="16"/>
  <c r="DB116" i="16"/>
  <c r="DF116" i="16"/>
  <c r="DJ116" i="16"/>
  <c r="DN116" i="16"/>
  <c r="DR116" i="16"/>
  <c r="DV116" i="16"/>
  <c r="DZ116" i="16"/>
  <c r="ED116" i="16"/>
  <c r="EH116" i="16"/>
  <c r="AG129" i="16"/>
  <c r="AW129" i="16"/>
  <c r="DI129" i="16"/>
  <c r="BR135" i="16"/>
  <c r="DN135" i="16"/>
  <c r="ED135" i="16"/>
  <c r="G158" i="16"/>
  <c r="K158" i="16"/>
  <c r="O158" i="16"/>
  <c r="S158" i="16"/>
  <c r="W158" i="16"/>
  <c r="DK159" i="16"/>
  <c r="AD150" i="14"/>
  <c r="AE150" i="14"/>
  <c r="AF150" i="14"/>
  <c r="AH150" i="14"/>
  <c r="AI150" i="14"/>
  <c r="AJ150" i="14"/>
  <c r="T37" i="16"/>
  <c r="CZ37" i="16"/>
  <c r="DO51" i="16"/>
  <c r="F57" i="16"/>
  <c r="J57" i="16"/>
  <c r="R57" i="16"/>
  <c r="V57" i="16"/>
  <c r="Z57" i="16"/>
  <c r="AH57" i="16"/>
  <c r="AL57" i="16"/>
  <c r="AP57" i="16"/>
  <c r="AX57" i="16"/>
  <c r="BB57" i="16"/>
  <c r="BF57" i="16"/>
  <c r="BN57" i="16"/>
  <c r="BR57" i="16"/>
  <c r="BV57" i="16"/>
  <c r="CD57" i="16"/>
  <c r="CH57" i="16"/>
  <c r="CL57" i="16"/>
  <c r="CT57" i="16"/>
  <c r="CX57" i="16"/>
  <c r="DB57" i="16"/>
  <c r="DJ57" i="16"/>
  <c r="DN57" i="16"/>
  <c r="DR57" i="16"/>
  <c r="DZ57" i="16"/>
  <c r="ED57" i="16"/>
  <c r="EH57" i="16"/>
  <c r="D82" i="16"/>
  <c r="F91" i="16"/>
  <c r="W95" i="16"/>
  <c r="AA95" i="16"/>
  <c r="AQ95" i="16"/>
  <c r="BG95" i="16"/>
  <c r="BK95" i="16"/>
  <c r="CA95" i="16"/>
  <c r="CQ95" i="16"/>
  <c r="P100" i="16"/>
  <c r="X100" i="16"/>
  <c r="AV100" i="16"/>
  <c r="BD100" i="16"/>
  <c r="CB100" i="16"/>
  <c r="CJ100" i="16"/>
  <c r="DH100" i="16"/>
  <c r="DP100" i="16"/>
  <c r="E106" i="16"/>
  <c r="I106" i="16"/>
  <c r="Q106" i="16"/>
  <c r="Y106" i="16"/>
  <c r="AG106" i="16"/>
  <c r="AO106" i="16"/>
  <c r="AW106" i="16"/>
  <c r="BE106" i="16"/>
  <c r="BM106" i="16"/>
  <c r="BU106" i="16"/>
  <c r="BY106" i="16"/>
  <c r="CK106" i="16"/>
  <c r="CO106" i="16"/>
  <c r="DA106" i="16"/>
  <c r="DE106" i="16"/>
  <c r="DQ106" i="16"/>
  <c r="DU106" i="16"/>
  <c r="EG106" i="16"/>
  <c r="Z123" i="16"/>
  <c r="BV123" i="16"/>
  <c r="DN123" i="16"/>
  <c r="AA126" i="16"/>
  <c r="AI126" i="16"/>
  <c r="AY126" i="16"/>
  <c r="BC126" i="16"/>
  <c r="BS126" i="16"/>
  <c r="BW126" i="16"/>
  <c r="CM126" i="16"/>
  <c r="CU126" i="16"/>
  <c r="DK126" i="16"/>
  <c r="DO126" i="16"/>
  <c r="EE126" i="16"/>
  <c r="EI126" i="16"/>
  <c r="F128" i="16"/>
  <c r="J128" i="16"/>
  <c r="N128" i="16"/>
  <c r="R128" i="16"/>
  <c r="V128" i="16"/>
  <c r="Z128" i="16"/>
  <c r="AD128" i="16"/>
  <c r="AH128" i="16"/>
  <c r="AL128" i="16"/>
  <c r="AP128" i="16"/>
  <c r="AT128" i="16"/>
  <c r="AX128" i="16"/>
  <c r="BB128" i="16"/>
  <c r="BF128" i="16"/>
  <c r="BJ128" i="16"/>
  <c r="BN128" i="16"/>
  <c r="BR128" i="16"/>
  <c r="BV128" i="16"/>
  <c r="BZ128" i="16"/>
  <c r="CD128" i="16"/>
  <c r="CH128" i="16"/>
  <c r="CL128" i="16"/>
  <c r="CP128" i="16"/>
  <c r="CT128" i="16"/>
  <c r="CX128" i="16"/>
  <c r="DB128" i="16"/>
  <c r="DF128" i="16"/>
  <c r="DJ128" i="16"/>
  <c r="DN128" i="16"/>
  <c r="DR128" i="16"/>
  <c r="DV128" i="16"/>
  <c r="DZ128" i="16"/>
  <c r="ED128" i="16"/>
  <c r="EH128" i="16"/>
  <c r="DT132" i="16"/>
  <c r="Q31" i="18"/>
  <c r="DM31" i="18"/>
  <c r="O31" i="19"/>
  <c r="AU31" i="19"/>
  <c r="EC134" i="16"/>
  <c r="EG134" i="16"/>
  <c r="CU138" i="16"/>
  <c r="D140" i="16"/>
  <c r="CO147" i="16"/>
  <c r="S152" i="16"/>
  <c r="W152" i="16"/>
  <c r="AA152" i="16"/>
  <c r="AE152" i="16"/>
  <c r="AI152" i="16"/>
  <c r="AM152" i="16"/>
  <c r="AQ152" i="16"/>
  <c r="AU152" i="16"/>
  <c r="AY152" i="16"/>
  <c r="BC152" i="16"/>
  <c r="BG152" i="16"/>
  <c r="BK152" i="16"/>
  <c r="BO152" i="16"/>
  <c r="BS152" i="16"/>
  <c r="BW152" i="16"/>
  <c r="CE152" i="16"/>
  <c r="CM152" i="16"/>
  <c r="CQ152" i="16"/>
  <c r="CU152" i="16"/>
  <c r="CY152" i="16"/>
  <c r="DC152" i="16"/>
  <c r="DK152" i="16"/>
  <c r="DS152" i="16"/>
  <c r="DW152" i="16"/>
  <c r="EA152" i="16"/>
  <c r="AR164" i="16"/>
  <c r="BX164" i="16"/>
  <c r="CN164" i="16"/>
  <c r="DD164" i="16"/>
  <c r="EF164" i="16"/>
  <c r="E40" i="18"/>
  <c r="I40" i="18"/>
  <c r="M40" i="18"/>
  <c r="Q40" i="18"/>
  <c r="U40" i="18"/>
  <c r="Y40" i="18"/>
  <c r="AC40" i="18"/>
  <c r="AG40" i="18"/>
  <c r="AK40" i="18"/>
  <c r="AO40" i="18"/>
  <c r="AS40" i="18"/>
  <c r="AW40" i="18"/>
  <c r="BA40" i="18"/>
  <c r="BE40" i="18"/>
  <c r="BI40" i="18"/>
  <c r="BM40" i="18"/>
  <c r="BQ40" i="18"/>
  <c r="BU40" i="18"/>
  <c r="BY40" i="18"/>
  <c r="CC40" i="18"/>
  <c r="CG40" i="18"/>
  <c r="CK40" i="18"/>
  <c r="DA37" i="18"/>
  <c r="DY37" i="18"/>
  <c r="AU43" i="18"/>
  <c r="BC43" i="18"/>
  <c r="CI43" i="18"/>
  <c r="CY43" i="18"/>
  <c r="EE43" i="18"/>
  <c r="CU51" i="18"/>
  <c r="AB10" i="19"/>
  <c r="DX137" i="16"/>
  <c r="EB137" i="16"/>
  <c r="F146" i="16"/>
  <c r="CQ156" i="16"/>
  <c r="F40" i="18"/>
  <c r="CP40" i="18"/>
  <c r="CX40" i="18"/>
  <c r="DF40" i="18"/>
  <c r="DV40" i="18"/>
  <c r="ED40" i="18"/>
  <c r="DK58" i="18"/>
  <c r="AR10" i="19"/>
  <c r="L10" i="19"/>
  <c r="CU9" i="19"/>
  <c r="S58" i="18"/>
  <c r="AA58" i="18"/>
  <c r="AI58" i="18"/>
  <c r="AY58" i="18"/>
  <c r="BG58" i="18"/>
  <c r="BO58" i="18"/>
  <c r="CE58" i="18"/>
  <c r="CM58" i="18"/>
  <c r="CU58" i="18"/>
  <c r="DS58" i="18"/>
  <c r="EA58" i="18"/>
  <c r="X10" i="19"/>
  <c r="BH10" i="19"/>
  <c r="CJ10" i="19"/>
  <c r="AF15" i="19"/>
  <c r="CN34" i="19"/>
  <c r="AG54" i="16"/>
  <c r="BM54" i="16"/>
  <c r="CS54" i="16"/>
  <c r="DY54" i="16"/>
  <c r="BX40" i="16"/>
  <c r="I77" i="16"/>
  <c r="Y77" i="16"/>
  <c r="BA77" i="16"/>
  <c r="BQ77" i="16"/>
  <c r="CO77" i="16"/>
  <c r="DE77" i="16"/>
  <c r="EG77" i="16"/>
  <c r="M95" i="16"/>
  <c r="CX116" i="16"/>
  <c r="CX117" i="16"/>
  <c r="K126" i="16"/>
  <c r="W126" i="16"/>
  <c r="S126" i="16"/>
  <c r="AE126" i="16"/>
  <c r="AM126" i="16"/>
  <c r="AQ126" i="16"/>
  <c r="AU126" i="16"/>
  <c r="BG126" i="16"/>
  <c r="BK126" i="16"/>
  <c r="BO126" i="16"/>
  <c r="CA126" i="16"/>
  <c r="CE126" i="16"/>
  <c r="CI126" i="16"/>
  <c r="CQ126" i="16"/>
  <c r="CY126" i="16"/>
  <c r="DC126" i="16"/>
  <c r="DG126" i="16"/>
  <c r="DS126" i="16"/>
  <c r="DW126" i="16"/>
  <c r="EA126" i="16"/>
  <c r="CI58" i="16"/>
  <c r="E70" i="16"/>
  <c r="M70" i="16"/>
  <c r="U70" i="16"/>
  <c r="AK70" i="16"/>
  <c r="AS70" i="16"/>
  <c r="BA70" i="16"/>
  <c r="BI70" i="16"/>
  <c r="BQ70" i="16"/>
  <c r="BY70" i="16"/>
  <c r="CG70" i="16"/>
  <c r="CO70" i="16"/>
  <c r="CW70" i="16"/>
  <c r="DE70" i="16"/>
  <c r="DM70" i="16"/>
  <c r="DU70" i="16"/>
  <c r="EC70" i="16"/>
  <c r="DU83" i="16"/>
  <c r="D97" i="16"/>
  <c r="H97" i="16"/>
  <c r="P97" i="16"/>
  <c r="X97" i="16"/>
  <c r="AF97" i="16"/>
  <c r="AN97" i="16"/>
  <c r="AV97" i="16"/>
  <c r="BD97" i="16"/>
  <c r="BL97" i="16"/>
  <c r="BT97" i="16"/>
  <c r="CB97" i="16"/>
  <c r="CJ97" i="16"/>
  <c r="CR97" i="16"/>
  <c r="CZ97" i="16"/>
  <c r="DH97" i="16"/>
  <c r="DP97" i="16"/>
  <c r="DX97" i="16"/>
  <c r="EF97" i="16"/>
  <c r="AM101" i="16"/>
  <c r="BC101" i="16"/>
  <c r="BS101" i="16"/>
  <c r="CY100" i="16"/>
  <c r="DC100" i="16"/>
  <c r="DG100" i="16"/>
  <c r="DK100" i="16"/>
  <c r="DO100" i="16"/>
  <c r="DS100" i="16"/>
  <c r="DW100" i="16"/>
  <c r="EA100" i="16"/>
  <c r="EE100" i="16"/>
  <c r="EI100" i="16"/>
  <c r="AE116" i="16"/>
  <c r="BK116" i="16"/>
  <c r="CQ116" i="16"/>
  <c r="DC116" i="16"/>
  <c r="DW116" i="16"/>
  <c r="EI116" i="16"/>
  <c r="N123" i="16"/>
  <c r="R123" i="16"/>
  <c r="AD123" i="16"/>
  <c r="AH123" i="16"/>
  <c r="AL123" i="16"/>
  <c r="AT123" i="16"/>
  <c r="AX123" i="16"/>
  <c r="BJ123" i="16"/>
  <c r="BN123" i="16"/>
  <c r="BR123" i="16"/>
  <c r="BZ123" i="16"/>
  <c r="CD123" i="16"/>
  <c r="CP123" i="16"/>
  <c r="CT123" i="16"/>
  <c r="CX123" i="16"/>
  <c r="DF123" i="16"/>
  <c r="DJ123" i="16"/>
  <c r="DV123" i="16"/>
  <c r="DZ123" i="16"/>
  <c r="ED123" i="16"/>
  <c r="D125" i="16"/>
  <c r="H125" i="16"/>
  <c r="L125" i="16"/>
  <c r="P125" i="16"/>
  <c r="T125" i="16"/>
  <c r="X125" i="16"/>
  <c r="AB125" i="16"/>
  <c r="AF125" i="16"/>
  <c r="AJ125" i="16"/>
  <c r="AN125" i="16"/>
  <c r="AR125" i="16"/>
  <c r="AV125" i="16"/>
  <c r="DD33" i="16"/>
  <c r="D37" i="16"/>
  <c r="X37" i="16"/>
  <c r="AV37" i="16"/>
  <c r="BP37" i="16"/>
  <c r="CJ37" i="16"/>
  <c r="DH37" i="16"/>
  <c r="EB37" i="16"/>
  <c r="E39" i="16"/>
  <c r="I39" i="16"/>
  <c r="M39" i="16"/>
  <c r="Y39" i="16"/>
  <c r="AC39" i="16"/>
  <c r="AO39" i="16"/>
  <c r="AS39" i="16"/>
  <c r="BE39" i="16"/>
  <c r="BI39" i="16"/>
  <c r="BU39" i="16"/>
  <c r="BY39" i="16"/>
  <c r="CK39" i="16"/>
  <c r="CO39" i="16"/>
  <c r="DA39" i="16"/>
  <c r="DE39" i="16"/>
  <c r="DQ39" i="16"/>
  <c r="DU39" i="16"/>
  <c r="EG39" i="16"/>
  <c r="DD40" i="16"/>
  <c r="AE46" i="16"/>
  <c r="BK46" i="16"/>
  <c r="DK46" i="16"/>
  <c r="F48" i="14"/>
  <c r="J48" i="14"/>
  <c r="N48" i="14"/>
  <c r="R48" i="14"/>
  <c r="V48" i="14"/>
  <c r="Z48" i="14"/>
  <c r="AD48" i="14"/>
  <c r="AH48" i="14"/>
  <c r="D111" i="14"/>
  <c r="H111" i="14"/>
  <c r="L111" i="14"/>
  <c r="P111" i="14"/>
  <c r="T111" i="14"/>
  <c r="X111" i="14"/>
  <c r="AB111" i="14"/>
  <c r="AF111" i="14"/>
  <c r="D156" i="14"/>
  <c r="I156" i="14"/>
  <c r="L156" i="14"/>
  <c r="P156" i="14"/>
  <c r="T156" i="14"/>
  <c r="X156" i="14"/>
  <c r="H37" i="16"/>
  <c r="AF37" i="16"/>
  <c r="AZ37" i="16"/>
  <c r="BT37" i="16"/>
  <c r="CR37" i="16"/>
  <c r="DL37" i="16"/>
  <c r="EF37" i="16"/>
  <c r="V40" i="16"/>
  <c r="Z40" i="16"/>
  <c r="AD40" i="16"/>
  <c r="BB40" i="16"/>
  <c r="BF40" i="16"/>
  <c r="BJ40" i="16"/>
  <c r="CD40" i="16"/>
  <c r="CP40" i="16"/>
  <c r="DJ40" i="16"/>
  <c r="DV40" i="16"/>
  <c r="DT40" i="16"/>
  <c r="AY43" i="16"/>
  <c r="BO43" i="16"/>
  <c r="CE43" i="16"/>
  <c r="CU43" i="16"/>
  <c r="DK43" i="16"/>
  <c r="EA43" i="16"/>
  <c r="K46" i="16"/>
  <c r="AQ46" i="16"/>
  <c r="BS46" i="16"/>
  <c r="CQ46" i="16"/>
  <c r="DW46" i="16"/>
  <c r="W51" i="16"/>
  <c r="BC51" i="16"/>
  <c r="DO58" i="16"/>
  <c r="AK68" i="16"/>
  <c r="CO68" i="16"/>
  <c r="S95" i="16"/>
  <c r="AM95" i="16"/>
  <c r="AY95" i="16"/>
  <c r="BS95" i="16"/>
  <c r="CE95" i="16"/>
  <c r="DG95" i="16"/>
  <c r="Q98" i="16"/>
  <c r="L107" i="16"/>
  <c r="L28" i="16" s="1"/>
  <c r="AR107" i="16"/>
  <c r="AR28" i="16" s="1"/>
  <c r="AZ107" i="16"/>
  <c r="AZ28" i="16" s="1"/>
  <c r="CF107" i="16"/>
  <c r="CF28" i="16" s="1"/>
  <c r="CN107" i="16"/>
  <c r="CN28" i="16" s="1"/>
  <c r="DT107" i="16"/>
  <c r="DT28" i="16" s="1"/>
  <c r="ED117" i="16"/>
  <c r="CA152" i="16"/>
  <c r="CA153" i="16"/>
  <c r="CI152" i="16"/>
  <c r="CI153" i="16"/>
  <c r="DG152" i="16"/>
  <c r="DG153" i="16"/>
  <c r="DO152" i="16"/>
  <c r="DO153" i="16"/>
  <c r="B301" i="14"/>
  <c r="F301" i="14"/>
  <c r="J301" i="14"/>
  <c r="N301" i="14"/>
  <c r="R301" i="14"/>
  <c r="V301" i="14"/>
  <c r="Z301" i="14"/>
  <c r="AD301" i="14"/>
  <c r="AH301" i="14"/>
  <c r="E187" i="14"/>
  <c r="I187" i="14"/>
  <c r="EQ148" i="15"/>
  <c r="EM149" i="15"/>
  <c r="EB83" i="17" s="1"/>
  <c r="DY150" i="15"/>
  <c r="P37" i="16"/>
  <c r="AJ37" i="16"/>
  <c r="BD37" i="16"/>
  <c r="CB37" i="16"/>
  <c r="CV37" i="16"/>
  <c r="DP37" i="16"/>
  <c r="CN39" i="16"/>
  <c r="W43" i="16"/>
  <c r="BC43" i="16"/>
  <c r="BS43" i="16"/>
  <c r="CI43" i="16"/>
  <c r="CY43" i="16"/>
  <c r="DO43" i="16"/>
  <c r="EE43" i="16"/>
  <c r="O46" i="16"/>
  <c r="AU46" i="16"/>
  <c r="BW46" i="16"/>
  <c r="CY46" i="16"/>
  <c r="EE46" i="16"/>
  <c r="AI58" i="16"/>
  <c r="BO58" i="16"/>
  <c r="CU58" i="16"/>
  <c r="EA58" i="16"/>
  <c r="AI83" i="16"/>
  <c r="BO83" i="16"/>
  <c r="CE83" i="16"/>
  <c r="CU83" i="16"/>
  <c r="DK83" i="16"/>
  <c r="DW83" i="16"/>
  <c r="EI83" i="16"/>
  <c r="AI89" i="16"/>
  <c r="CI89" i="16"/>
  <c r="CY89" i="16"/>
  <c r="EA89" i="16"/>
  <c r="M92" i="16"/>
  <c r="U92" i="16"/>
  <c r="AS92" i="16"/>
  <c r="BA92" i="16"/>
  <c r="BY92" i="16"/>
  <c r="CG92" i="16"/>
  <c r="DE92" i="16"/>
  <c r="DM92" i="16"/>
  <c r="R110" i="16"/>
  <c r="R29" i="16" s="1"/>
  <c r="AH110" i="16"/>
  <c r="AH29" i="16" s="1"/>
  <c r="AX110" i="16"/>
  <c r="AX29" i="16" s="1"/>
  <c r="BN110" i="16"/>
  <c r="BN29" i="16" s="1"/>
  <c r="CD110" i="16"/>
  <c r="CD29" i="16" s="1"/>
  <c r="CT110" i="16"/>
  <c r="CT29" i="16" s="1"/>
  <c r="DJ110" i="16"/>
  <c r="DJ29" i="16" s="1"/>
  <c r="DZ110" i="16"/>
  <c r="DZ29" i="16" s="1"/>
  <c r="S120" i="16"/>
  <c r="AI120" i="16"/>
  <c r="BG120" i="16"/>
  <c r="BO120" i="16"/>
  <c r="CU120" i="16"/>
  <c r="DC120" i="16"/>
  <c r="EA120" i="16"/>
  <c r="I129" i="16"/>
  <c r="M129" i="16"/>
  <c r="Q129" i="16"/>
  <c r="U129" i="16"/>
  <c r="Y129" i="16"/>
  <c r="AC129" i="16"/>
  <c r="AK129" i="16"/>
  <c r="AO129" i="16"/>
  <c r="AS129" i="16"/>
  <c r="BA129" i="16"/>
  <c r="BE129" i="16"/>
  <c r="BI129" i="16"/>
  <c r="BM129" i="16"/>
  <c r="BQ129" i="16"/>
  <c r="BU129" i="16"/>
  <c r="BY129" i="16"/>
  <c r="CC129" i="16"/>
  <c r="CG129" i="16"/>
  <c r="CK129" i="16"/>
  <c r="CO129" i="16"/>
  <c r="CW129" i="16"/>
  <c r="DA129" i="16"/>
  <c r="DE129" i="16"/>
  <c r="DM129" i="16"/>
  <c r="DQ129" i="16"/>
  <c r="DU129" i="16"/>
  <c r="DY129" i="16"/>
  <c r="EC129" i="16"/>
  <c r="EG129" i="16"/>
  <c r="BT132" i="16"/>
  <c r="CZ132" i="16"/>
  <c r="J135" i="16"/>
  <c r="N135" i="16"/>
  <c r="R135" i="16"/>
  <c r="V135" i="16"/>
  <c r="Z135" i="16"/>
  <c r="AD135" i="16"/>
  <c r="AH135" i="16"/>
  <c r="AL135" i="16"/>
  <c r="AP135" i="16"/>
  <c r="AT135" i="16"/>
  <c r="AX135" i="16"/>
  <c r="BB135" i="16"/>
  <c r="EE152" i="16"/>
  <c r="EI152" i="16"/>
  <c r="AZ125" i="16"/>
  <c r="BD125" i="16"/>
  <c r="BH125" i="16"/>
  <c r="BL125" i="16"/>
  <c r="BP125" i="16"/>
  <c r="BT125" i="16"/>
  <c r="BX125" i="16"/>
  <c r="CB125" i="16"/>
  <c r="CF125" i="16"/>
  <c r="CJ125" i="16"/>
  <c r="CN125" i="16"/>
  <c r="CR125" i="16"/>
  <c r="CV125" i="16"/>
  <c r="CZ125" i="16"/>
  <c r="DD125" i="16"/>
  <c r="DH125" i="16"/>
  <c r="DL125" i="16"/>
  <c r="DP125" i="16"/>
  <c r="DT125" i="16"/>
  <c r="DX125" i="16"/>
  <c r="EB125" i="16"/>
  <c r="EF125" i="16"/>
  <c r="E143" i="16"/>
  <c r="AO143" i="16"/>
  <c r="AS143" i="16"/>
  <c r="AW143" i="16"/>
  <c r="BA143" i="16"/>
  <c r="BE143" i="16"/>
  <c r="BI143" i="16"/>
  <c r="BM143" i="16"/>
  <c r="BQ143" i="16"/>
  <c r="BU143" i="16"/>
  <c r="BY143" i="16"/>
  <c r="CC143" i="16"/>
  <c r="CG143" i="16"/>
  <c r="CG144" i="16"/>
  <c r="CK143" i="16"/>
  <c r="CO143" i="16"/>
  <c r="CS143" i="16"/>
  <c r="CW143" i="16"/>
  <c r="DA143" i="16"/>
  <c r="DE143" i="16"/>
  <c r="DE144" i="16"/>
  <c r="DI143" i="16"/>
  <c r="DM143" i="16"/>
  <c r="DQ143" i="16"/>
  <c r="DU143" i="16"/>
  <c r="DY143" i="16"/>
  <c r="EC143" i="16"/>
  <c r="DM144" i="16"/>
  <c r="AA158" i="16"/>
  <c r="AE158" i="16"/>
  <c r="AI158" i="16"/>
  <c r="AM158" i="16"/>
  <c r="AQ158" i="16"/>
  <c r="AU158" i="16"/>
  <c r="AY158" i="16"/>
  <c r="BC158" i="16"/>
  <c r="BG158" i="16"/>
  <c r="BK158" i="16"/>
  <c r="BO158" i="16"/>
  <c r="BO159" i="16"/>
  <c r="BS158" i="16"/>
  <c r="BW158" i="16"/>
  <c r="AK162" i="16"/>
  <c r="BA162" i="16"/>
  <c r="BQ162" i="16"/>
  <c r="CG162" i="16"/>
  <c r="CK162" i="16"/>
  <c r="CW162" i="16"/>
  <c r="DA162" i="16"/>
  <c r="DE162" i="16"/>
  <c r="DM162" i="16"/>
  <c r="DQ162" i="16"/>
  <c r="DY162" i="16"/>
  <c r="EC162" i="16"/>
  <c r="EG162" i="16"/>
  <c r="BA119" i="16"/>
  <c r="CG119" i="16"/>
  <c r="DM119" i="16"/>
  <c r="O122" i="16"/>
  <c r="AE122" i="16"/>
  <c r="AU122" i="16"/>
  <c r="BK122" i="16"/>
  <c r="CA122" i="16"/>
  <c r="CQ122" i="16"/>
  <c r="DG122" i="16"/>
  <c r="DW122" i="16"/>
  <c r="D128" i="16"/>
  <c r="G131" i="16"/>
  <c r="K131" i="16"/>
  <c r="O131" i="16"/>
  <c r="S131" i="16"/>
  <c r="W131" i="16"/>
  <c r="AA131" i="16"/>
  <c r="AE131" i="16"/>
  <c r="AI131" i="16"/>
  <c r="AM131" i="16"/>
  <c r="AQ131" i="16"/>
  <c r="AU131" i="16"/>
  <c r="AY131" i="16"/>
  <c r="BC131" i="16"/>
  <c r="BG131" i="16"/>
  <c r="BK131" i="16"/>
  <c r="BO131" i="16"/>
  <c r="BS131" i="16"/>
  <c r="BW131" i="16"/>
  <c r="CA131" i="16"/>
  <c r="CE131" i="16"/>
  <c r="CI131" i="16"/>
  <c r="CM131" i="16"/>
  <c r="CQ131" i="16"/>
  <c r="CU131" i="16"/>
  <c r="CY131" i="16"/>
  <c r="DC131" i="16"/>
  <c r="DG131" i="16"/>
  <c r="DK131" i="16"/>
  <c r="DO131" i="16"/>
  <c r="DS131" i="16"/>
  <c r="DW131" i="16"/>
  <c r="EA131" i="16"/>
  <c r="EE131" i="16"/>
  <c r="EI131" i="16"/>
  <c r="E134" i="16"/>
  <c r="I134" i="16"/>
  <c r="M134" i="16"/>
  <c r="Q134" i="16"/>
  <c r="U134" i="16"/>
  <c r="Y134" i="16"/>
  <c r="AC134" i="16"/>
  <c r="AG134" i="16"/>
  <c r="AK134" i="16"/>
  <c r="AO134" i="16"/>
  <c r="AS134" i="16"/>
  <c r="AW134" i="16"/>
  <c r="BA134" i="16"/>
  <c r="BE134" i="16"/>
  <c r="BI134" i="16"/>
  <c r="BM134" i="16"/>
  <c r="BQ134" i="16"/>
  <c r="BU134" i="16"/>
  <c r="BY134" i="16"/>
  <c r="CC134" i="16"/>
  <c r="CG134" i="16"/>
  <c r="CK134" i="16"/>
  <c r="CO134" i="16"/>
  <c r="CS134" i="16"/>
  <c r="CW134" i="16"/>
  <c r="DA134" i="16"/>
  <c r="DE134" i="16"/>
  <c r="DI134" i="16"/>
  <c r="DM134" i="16"/>
  <c r="DQ134" i="16"/>
  <c r="G146" i="16"/>
  <c r="K146" i="16"/>
  <c r="O146" i="16"/>
  <c r="S146" i="16"/>
  <c r="W146" i="16"/>
  <c r="AA146" i="16"/>
  <c r="AI146" i="16"/>
  <c r="AQ146" i="16"/>
  <c r="AY146" i="16"/>
  <c r="BG146" i="16"/>
  <c r="BO146" i="16"/>
  <c r="BW146" i="16"/>
  <c r="CE146" i="16"/>
  <c r="CM146" i="16"/>
  <c r="CU146" i="16"/>
  <c r="DC146" i="16"/>
  <c r="DK146" i="16"/>
  <c r="DS146" i="16"/>
  <c r="EA146" i="16"/>
  <c r="EI146" i="16"/>
  <c r="ED155" i="16"/>
  <c r="E35" i="18"/>
  <c r="Q35" i="18"/>
  <c r="AG35" i="18"/>
  <c r="AW35" i="18"/>
  <c r="BE35" i="18"/>
  <c r="BM35" i="18"/>
  <c r="BU35" i="18"/>
  <c r="CC35" i="18"/>
  <c r="CG35" i="18"/>
  <c r="CG29" i="18"/>
  <c r="CK35" i="18"/>
  <c r="CO32" i="18"/>
  <c r="CS35" i="18"/>
  <c r="CW35" i="18"/>
  <c r="DA35" i="18"/>
  <c r="DE32" i="18"/>
  <c r="DI35" i="18"/>
  <c r="DM35" i="18"/>
  <c r="DM29" i="18"/>
  <c r="DQ35" i="18"/>
  <c r="DU32" i="18"/>
  <c r="DY35" i="18"/>
  <c r="EC32" i="18"/>
  <c r="EC29" i="18"/>
  <c r="EG35" i="18"/>
  <c r="BF135" i="16"/>
  <c r="BJ135" i="16"/>
  <c r="BN135" i="16"/>
  <c r="BV135" i="16"/>
  <c r="BZ135" i="16"/>
  <c r="CD135" i="16"/>
  <c r="CH135" i="16"/>
  <c r="CL135" i="16"/>
  <c r="CP135" i="16"/>
  <c r="CT135" i="16"/>
  <c r="DB135" i="16"/>
  <c r="DF135" i="16"/>
  <c r="DJ135" i="16"/>
  <c r="DR135" i="16"/>
  <c r="DV135" i="16"/>
  <c r="DZ135" i="16"/>
  <c r="EH135" i="16"/>
  <c r="M31" i="18"/>
  <c r="AC31" i="18"/>
  <c r="AG31" i="18"/>
  <c r="AK31" i="18"/>
  <c r="AS31" i="18"/>
  <c r="AW31" i="18"/>
  <c r="BA31" i="18"/>
  <c r="BI31" i="18"/>
  <c r="BM31" i="18"/>
  <c r="BQ31" i="18"/>
  <c r="BY31" i="18"/>
  <c r="CC31" i="18"/>
  <c r="CG31" i="18"/>
  <c r="CO31" i="18"/>
  <c r="CW31" i="18"/>
  <c r="DE31" i="18"/>
  <c r="DQ31" i="18"/>
  <c r="DU31" i="18"/>
  <c r="EC31" i="18"/>
  <c r="EG31" i="18"/>
  <c r="EH15" i="19"/>
  <c r="AK29" i="19"/>
  <c r="BA29" i="19"/>
  <c r="BQ29" i="19"/>
  <c r="CW29" i="19"/>
  <c r="DM29" i="19"/>
  <c r="EC29" i="19"/>
  <c r="K32" i="19"/>
  <c r="BC32" i="19"/>
  <c r="CA32" i="19"/>
  <c r="DG32" i="19"/>
  <c r="DG5" i="19"/>
  <c r="CA158" i="16"/>
  <c r="CE158" i="16"/>
  <c r="CI158" i="16"/>
  <c r="CM158" i="16"/>
  <c r="CQ158" i="16"/>
  <c r="CU158" i="16"/>
  <c r="CY158" i="16"/>
  <c r="DC158" i="16"/>
  <c r="DG158" i="16"/>
  <c r="DK158" i="16"/>
  <c r="DO158" i="16"/>
  <c r="DS158" i="16"/>
  <c r="DW158" i="16"/>
  <c r="EA158" i="16"/>
  <c r="EE158" i="16"/>
  <c r="EI158" i="16"/>
  <c r="DS159" i="16"/>
  <c r="F161" i="16"/>
  <c r="J161" i="16"/>
  <c r="V161" i="16"/>
  <c r="Z161" i="16"/>
  <c r="AL161" i="16"/>
  <c r="AP161" i="16"/>
  <c r="BB161" i="16"/>
  <c r="BF161" i="16"/>
  <c r="BR161" i="16"/>
  <c r="BV161" i="16"/>
  <c r="CH161" i="16"/>
  <c r="CL161" i="16"/>
  <c r="CX161" i="16"/>
  <c r="DB161" i="16"/>
  <c r="DN161" i="16"/>
  <c r="DR161" i="16"/>
  <c r="ED161" i="16"/>
  <c r="EH161" i="16"/>
  <c r="AQ37" i="18"/>
  <c r="BG37" i="18"/>
  <c r="CU37" i="18"/>
  <c r="AX54" i="18"/>
  <c r="V43" i="19"/>
  <c r="BB43" i="19"/>
  <c r="CH43" i="19"/>
  <c r="DN43" i="19"/>
  <c r="EG143" i="16"/>
  <c r="CY150" i="16"/>
  <c r="DG150" i="16"/>
  <c r="DO150" i="16"/>
  <c r="EE150" i="16"/>
  <c r="D152" i="16"/>
  <c r="CY156" i="16"/>
  <c r="DG156" i="16"/>
  <c r="DO156" i="16"/>
  <c r="EE156" i="16"/>
  <c r="D158" i="16"/>
  <c r="H158" i="16"/>
  <c r="P158" i="16"/>
  <c r="X158" i="16"/>
  <c r="AF158" i="16"/>
  <c r="AN158" i="16"/>
  <c r="AV158" i="16"/>
  <c r="BD158" i="16"/>
  <c r="BL158" i="16"/>
  <c r="BT158" i="16"/>
  <c r="CB158" i="16"/>
  <c r="CJ158" i="16"/>
  <c r="CR158" i="16"/>
  <c r="CZ158" i="16"/>
  <c r="DH158" i="16"/>
  <c r="DP158" i="16"/>
  <c r="DX158" i="16"/>
  <c r="EF158" i="16"/>
  <c r="BB54" i="18"/>
  <c r="BF54" i="18"/>
  <c r="BJ54" i="18"/>
  <c r="BN54" i="18"/>
  <c r="BR54" i="18"/>
  <c r="BV54" i="18"/>
  <c r="BZ54" i="18"/>
  <c r="CD54" i="18"/>
  <c r="CH54" i="18"/>
  <c r="CL54" i="18"/>
  <c r="CP54" i="18"/>
  <c r="CT54" i="18"/>
  <c r="CX54" i="18"/>
  <c r="DB54" i="18"/>
  <c r="DF54" i="18"/>
  <c r="DJ54" i="18"/>
  <c r="DN54" i="18"/>
  <c r="DR54" i="18"/>
  <c r="DV54" i="18"/>
  <c r="DZ54" i="18"/>
  <c r="ED54" i="18"/>
  <c r="EH54" i="18"/>
  <c r="AE43" i="18"/>
  <c r="AM43" i="18"/>
  <c r="BK43" i="18"/>
  <c r="CQ43" i="18"/>
  <c r="DW43" i="18"/>
  <c r="D10" i="19"/>
  <c r="T10" i="19"/>
  <c r="AJ10" i="19"/>
  <c r="AZ10" i="19"/>
  <c r="BP10" i="19"/>
  <c r="CA9" i="19"/>
  <c r="DL10" i="19"/>
  <c r="EB10" i="19"/>
  <c r="AB34" i="19"/>
  <c r="BH34" i="19"/>
  <c r="DT34" i="19"/>
  <c r="CE37" i="19"/>
  <c r="DK37" i="19"/>
  <c r="DZ15" i="19"/>
  <c r="ED15" i="19"/>
  <c r="BW138" i="16"/>
  <c r="CE138" i="16"/>
  <c r="DC138" i="16"/>
  <c r="DK138" i="16"/>
  <c r="DW138" i="16"/>
  <c r="EI138" i="16"/>
  <c r="F143" i="16"/>
  <c r="BQ147" i="16"/>
  <c r="CG147" i="16"/>
  <c r="DM147" i="16"/>
  <c r="D149" i="16"/>
  <c r="D155" i="16"/>
  <c r="H155" i="16"/>
  <c r="L155" i="16"/>
  <c r="P155" i="16"/>
  <c r="T155" i="16"/>
  <c r="X155" i="16"/>
  <c r="AB155" i="16"/>
  <c r="AF155" i="16"/>
  <c r="AJ155" i="16"/>
  <c r="AN155" i="16"/>
  <c r="AR155" i="16"/>
  <c r="AV155" i="16"/>
  <c r="AZ155" i="16"/>
  <c r="BD155" i="16"/>
  <c r="BH155" i="16"/>
  <c r="BL155" i="16"/>
  <c r="BP155" i="16"/>
  <c r="BT155" i="16"/>
  <c r="BX155" i="16"/>
  <c r="CB155" i="16"/>
  <c r="CF155" i="16"/>
  <c r="CJ155" i="16"/>
  <c r="CN155" i="16"/>
  <c r="CR155" i="16"/>
  <c r="CV155" i="16"/>
  <c r="CZ155" i="16"/>
  <c r="DD155" i="16"/>
  <c r="DH155" i="16"/>
  <c r="DL155" i="16"/>
  <c r="DP155" i="16"/>
  <c r="DT155" i="16"/>
  <c r="DX155" i="16"/>
  <c r="EB155" i="16"/>
  <c r="EF155" i="16"/>
  <c r="CE159" i="16"/>
  <c r="BW164" i="16"/>
  <c r="CA164" i="16"/>
  <c r="CE164" i="16"/>
  <c r="CI164" i="16"/>
  <c r="CM164" i="16"/>
  <c r="CQ164" i="16"/>
  <c r="CU164" i="16"/>
  <c r="CY164" i="16"/>
  <c r="DC164" i="16"/>
  <c r="DG164" i="16"/>
  <c r="DK164" i="16"/>
  <c r="DO164" i="16"/>
  <c r="DS164" i="16"/>
  <c r="DW164" i="16"/>
  <c r="EA164" i="16"/>
  <c r="EE164" i="16"/>
  <c r="EI164" i="16"/>
  <c r="CM27" i="18"/>
  <c r="CQ27" i="18"/>
  <c r="DC27" i="18"/>
  <c r="DG27" i="18"/>
  <c r="DS27" i="18"/>
  <c r="DW27" i="18"/>
  <c r="M39" i="18"/>
  <c r="BA39" i="18"/>
  <c r="CC39" i="18"/>
  <c r="EG39" i="18"/>
  <c r="K58" i="18"/>
  <c r="S51" i="18"/>
  <c r="AA51" i="18"/>
  <c r="AQ58" i="18"/>
  <c r="AY51" i="18"/>
  <c r="BG51" i="18"/>
  <c r="BW58" i="18"/>
  <c r="CE51" i="18"/>
  <c r="CM51" i="18"/>
  <c r="DC58" i="18"/>
  <c r="DC59" i="18" s="1"/>
  <c r="DS51" i="18"/>
  <c r="EA51" i="18"/>
  <c r="EE51" i="18"/>
  <c r="EI58" i="18"/>
  <c r="EI59" i="18" s="1"/>
  <c r="P10" i="19"/>
  <c r="AF10" i="19"/>
  <c r="AV10" i="19"/>
  <c r="BL10" i="19"/>
  <c r="CB10" i="19"/>
  <c r="CR10" i="19"/>
  <c r="DH10" i="19"/>
  <c r="DX10" i="19"/>
  <c r="AO26" i="19"/>
  <c r="M9" i="19"/>
  <c r="AK9" i="19"/>
  <c r="BQ9" i="19"/>
  <c r="F28" i="19"/>
  <c r="AL28" i="19"/>
  <c r="BB28" i="19"/>
  <c r="BR28" i="19"/>
  <c r="BV28" i="19"/>
  <c r="CH28" i="19"/>
  <c r="CL28" i="19"/>
  <c r="CX28" i="19"/>
  <c r="DN28" i="19"/>
  <c r="ED28" i="19"/>
  <c r="EH28" i="19"/>
  <c r="DT55" i="19"/>
  <c r="CQ29" i="19"/>
  <c r="J34" i="19"/>
  <c r="AW65" i="19"/>
  <c r="DI65" i="19"/>
  <c r="N42" i="16"/>
  <c r="N37" i="16"/>
  <c r="DB42" i="16"/>
  <c r="Q156" i="14"/>
  <c r="O40" i="16"/>
  <c r="AA40" i="16"/>
  <c r="AE40" i="16"/>
  <c r="AM39" i="16"/>
  <c r="AU39" i="16"/>
  <c r="BC40" i="16"/>
  <c r="BG39" i="16"/>
  <c r="BK40" i="16"/>
  <c r="CA40" i="16"/>
  <c r="CQ40" i="16"/>
  <c r="CY40" i="16"/>
  <c r="DG40" i="16"/>
  <c r="DO40" i="16"/>
  <c r="DS39" i="16"/>
  <c r="DW40" i="16"/>
  <c r="BZ40" i="16"/>
  <c r="DF37" i="16"/>
  <c r="CO46" i="16"/>
  <c r="G55" i="16"/>
  <c r="G58" i="16"/>
  <c r="K58" i="16"/>
  <c r="O58" i="16"/>
  <c r="S58" i="16"/>
  <c r="AA58" i="16"/>
  <c r="AE58" i="16"/>
  <c r="AM55" i="16"/>
  <c r="AM58" i="16"/>
  <c r="AQ58" i="16"/>
  <c r="AU55" i="16"/>
  <c r="AU58" i="16"/>
  <c r="AY58" i="16"/>
  <c r="BG58" i="16"/>
  <c r="BK55" i="16"/>
  <c r="BK58" i="16"/>
  <c r="BS58" i="16"/>
  <c r="BW58" i="16"/>
  <c r="CA55" i="16"/>
  <c r="CA58" i="16"/>
  <c r="CE58" i="16"/>
  <c r="CM58" i="16"/>
  <c r="CQ58" i="16"/>
  <c r="CY58" i="16"/>
  <c r="DC58" i="16"/>
  <c r="DG58" i="16"/>
  <c r="DK58" i="16"/>
  <c r="DS58" i="16"/>
  <c r="DW55" i="16"/>
  <c r="DW58" i="16"/>
  <c r="EE55" i="16"/>
  <c r="EE58" i="16"/>
  <c r="EI58" i="16"/>
  <c r="AK65" i="16"/>
  <c r="D54" i="14"/>
  <c r="H54" i="14"/>
  <c r="M156" i="14"/>
  <c r="U156" i="14"/>
  <c r="H156" i="14"/>
  <c r="E158" i="14"/>
  <c r="I158" i="14"/>
  <c r="N158" i="14"/>
  <c r="Q158" i="14"/>
  <c r="U158" i="14"/>
  <c r="F160" i="14"/>
  <c r="J160" i="14"/>
  <c r="N160" i="14"/>
  <c r="R160" i="14"/>
  <c r="V160" i="14"/>
  <c r="C187" i="14"/>
  <c r="G187" i="14"/>
  <c r="K187" i="14"/>
  <c r="O187" i="14"/>
  <c r="E189" i="14"/>
  <c r="I189" i="14"/>
  <c r="M189" i="14"/>
  <c r="Q189" i="14"/>
  <c r="U189" i="14"/>
  <c r="R201" i="14"/>
  <c r="V201" i="14"/>
  <c r="S200" i="14"/>
  <c r="W200" i="14"/>
  <c r="C182" i="14"/>
  <c r="G182" i="14"/>
  <c r="K182" i="14"/>
  <c r="O182" i="14"/>
  <c r="S182" i="14"/>
  <c r="W182" i="14"/>
  <c r="CY146" i="15"/>
  <c r="CN82" i="17" s="1"/>
  <c r="DG146" i="15"/>
  <c r="CV82" i="17" s="1"/>
  <c r="DO146" i="15"/>
  <c r="DD82" i="17" s="1"/>
  <c r="DW146" i="15"/>
  <c r="DL82" i="17" s="1"/>
  <c r="EE146" i="15"/>
  <c r="DT82" i="17" s="1"/>
  <c r="EM146" i="15"/>
  <c r="EB82" i="17" s="1"/>
  <c r="EU146" i="15"/>
  <c r="EJ82" i="17" s="1"/>
  <c r="CY147" i="15"/>
  <c r="DG147" i="15"/>
  <c r="DO147" i="15"/>
  <c r="DW147" i="15"/>
  <c r="EE147" i="15"/>
  <c r="EM147" i="15"/>
  <c r="EU147" i="15"/>
  <c r="CY148" i="15"/>
  <c r="DG148" i="15"/>
  <c r="DO148" i="15"/>
  <c r="DW148" i="15"/>
  <c r="EE148" i="15"/>
  <c r="EM148" i="15"/>
  <c r="EU148" i="15"/>
  <c r="CU149" i="15"/>
  <c r="CJ83" i="17" s="1"/>
  <c r="CY149" i="15"/>
  <c r="CN83" i="17" s="1"/>
  <c r="DG149" i="15"/>
  <c r="CV83" i="17" s="1"/>
  <c r="DK149" i="15"/>
  <c r="CZ83" i="17" s="1"/>
  <c r="DO149" i="15"/>
  <c r="DD83" i="17" s="1"/>
  <c r="EA149" i="15"/>
  <c r="DP83" i="17" s="1"/>
  <c r="EE149" i="15"/>
  <c r="DT83" i="17" s="1"/>
  <c r="EI149" i="15"/>
  <c r="DX83" i="17" s="1"/>
  <c r="EQ149" i="15"/>
  <c r="EF83" i="17" s="1"/>
  <c r="EU149" i="15"/>
  <c r="EJ83" i="17" s="1"/>
  <c r="EO150" i="15"/>
  <c r="EW150" i="15"/>
  <c r="BU31" i="16"/>
  <c r="I46" i="16"/>
  <c r="I43" i="16"/>
  <c r="Q46" i="16"/>
  <c r="Q43" i="16"/>
  <c r="Y46" i="16"/>
  <c r="Y43" i="16"/>
  <c r="AG46" i="16"/>
  <c r="AO46" i="16"/>
  <c r="AO43" i="16"/>
  <c r="AW46" i="16"/>
  <c r="AW43" i="16"/>
  <c r="BE46" i="16"/>
  <c r="BM46" i="16"/>
  <c r="BQ48" i="16"/>
  <c r="BQ46" i="16"/>
  <c r="BU46" i="16"/>
  <c r="BU43" i="16"/>
  <c r="BY43" i="16"/>
  <c r="BY46" i="16"/>
  <c r="CC46" i="16"/>
  <c r="CO43" i="16"/>
  <c r="CS46" i="16"/>
  <c r="CW46" i="16"/>
  <c r="DA48" i="16"/>
  <c r="DE48" i="16"/>
  <c r="DE46" i="16"/>
  <c r="DI46" i="16"/>
  <c r="DU46" i="16"/>
  <c r="DY46" i="16"/>
  <c r="DY43" i="16"/>
  <c r="EC43" i="16"/>
  <c r="EC46" i="16"/>
  <c r="DM46" i="16"/>
  <c r="AG43" i="16"/>
  <c r="I54" i="16"/>
  <c r="Y54" i="16"/>
  <c r="AO54" i="16"/>
  <c r="BE54" i="16"/>
  <c r="BU54" i="16"/>
  <c r="W58" i="16"/>
  <c r="BA64" i="16"/>
  <c r="BA65" i="16"/>
  <c r="BI64" i="16"/>
  <c r="BI65" i="16"/>
  <c r="BQ64" i="16"/>
  <c r="BQ65" i="16"/>
  <c r="BY64" i="16"/>
  <c r="BY65" i="16"/>
  <c r="CG64" i="16"/>
  <c r="CG65" i="16"/>
  <c r="CO64" i="16"/>
  <c r="CO65" i="16"/>
  <c r="CS64" i="16"/>
  <c r="CW64" i="16"/>
  <c r="CW65" i="16"/>
  <c r="DA64" i="16"/>
  <c r="DE64" i="16"/>
  <c r="DE65" i="16"/>
  <c r="DI64" i="16"/>
  <c r="DM64" i="16"/>
  <c r="DQ64" i="16"/>
  <c r="DU64" i="16"/>
  <c r="DU65" i="16"/>
  <c r="DY64" i="16"/>
  <c r="EC64" i="16"/>
  <c r="EG64" i="16"/>
  <c r="AS65" i="16"/>
  <c r="M187" i="14"/>
  <c r="S201" i="14"/>
  <c r="W201" i="14"/>
  <c r="U209" i="14"/>
  <c r="EN148" i="15"/>
  <c r="ER148" i="15"/>
  <c r="EV148" i="15"/>
  <c r="CV149" i="15"/>
  <c r="CK83" i="17" s="1"/>
  <c r="CZ149" i="15"/>
  <c r="CO83" i="17" s="1"/>
  <c r="DD149" i="15"/>
  <c r="CS83" i="17" s="1"/>
  <c r="DH149" i="15"/>
  <c r="CW83" i="17" s="1"/>
  <c r="DL149" i="15"/>
  <c r="DA83" i="17" s="1"/>
  <c r="DP149" i="15"/>
  <c r="DE83" i="17" s="1"/>
  <c r="DT149" i="15"/>
  <c r="DI83" i="17" s="1"/>
  <c r="Q31" i="16"/>
  <c r="DA31" i="16"/>
  <c r="BZ37" i="16"/>
  <c r="BM39" i="16"/>
  <c r="BE43" i="16"/>
  <c r="DU43" i="16"/>
  <c r="I98" i="16"/>
  <c r="M98" i="16"/>
  <c r="Y98" i="16"/>
  <c r="AC98" i="16"/>
  <c r="AG98" i="16"/>
  <c r="AO98" i="16"/>
  <c r="AS98" i="16"/>
  <c r="AW98" i="16"/>
  <c r="BE98" i="16"/>
  <c r="BI98" i="16"/>
  <c r="BM98" i="16"/>
  <c r="BU98" i="16"/>
  <c r="BY98" i="16"/>
  <c r="CC98" i="16"/>
  <c r="CO98" i="16"/>
  <c r="CS98" i="16"/>
  <c r="DE98" i="16"/>
  <c r="DI98" i="16"/>
  <c r="DQ98" i="16"/>
  <c r="DU98" i="16"/>
  <c r="DY98" i="16"/>
  <c r="EG98" i="16"/>
  <c r="AB106" i="14"/>
  <c r="AF106" i="14"/>
  <c r="F142" i="14"/>
  <c r="J133" i="14"/>
  <c r="N142" i="14"/>
  <c r="R133" i="14"/>
  <c r="V142" i="14"/>
  <c r="C135" i="14"/>
  <c r="K135" i="14"/>
  <c r="S135" i="14"/>
  <c r="E160" i="14"/>
  <c r="M160" i="14"/>
  <c r="U160" i="14"/>
  <c r="C191" i="14"/>
  <c r="V210" i="14"/>
  <c r="V212" i="14" s="1"/>
  <c r="EV65" i="15"/>
  <c r="U31" i="16"/>
  <c r="CK31" i="16"/>
  <c r="AH37" i="16"/>
  <c r="AH40" i="16"/>
  <c r="AP42" i="16"/>
  <c r="BR42" i="16"/>
  <c r="BN40" i="16"/>
  <c r="BZ42" i="16"/>
  <c r="CT37" i="16"/>
  <c r="DF40" i="16"/>
  <c r="DZ37" i="16"/>
  <c r="DZ40" i="16"/>
  <c r="CT40" i="16"/>
  <c r="DW71" i="16"/>
  <c r="EA71" i="16"/>
  <c r="EE71" i="16"/>
  <c r="EI71" i="16"/>
  <c r="I110" i="16"/>
  <c r="I29" i="16" s="1"/>
  <c r="M110" i="16"/>
  <c r="M29" i="16" s="1"/>
  <c r="Q110" i="16"/>
  <c r="Q29" i="16" s="1"/>
  <c r="U110" i="16"/>
  <c r="U29" i="16" s="1"/>
  <c r="Y110" i="16"/>
  <c r="Y29" i="16" s="1"/>
  <c r="AC110" i="16"/>
  <c r="AC29" i="16" s="1"/>
  <c r="AG110" i="16"/>
  <c r="AG29" i="16" s="1"/>
  <c r="AK110" i="16"/>
  <c r="AK29" i="16" s="1"/>
  <c r="AO110" i="16"/>
  <c r="AO29" i="16" s="1"/>
  <c r="AS110" i="16"/>
  <c r="AS29" i="16" s="1"/>
  <c r="AW110" i="16"/>
  <c r="AW29" i="16" s="1"/>
  <c r="BA110" i="16"/>
  <c r="BA29" i="16" s="1"/>
  <c r="BE110" i="16"/>
  <c r="BE29" i="16" s="1"/>
  <c r="BI110" i="16"/>
  <c r="BI29" i="16" s="1"/>
  <c r="BM110" i="16"/>
  <c r="BM29" i="16" s="1"/>
  <c r="BQ110" i="16"/>
  <c r="BQ29" i="16" s="1"/>
  <c r="BU110" i="16"/>
  <c r="BU29" i="16" s="1"/>
  <c r="BY110" i="16"/>
  <c r="BY29" i="16" s="1"/>
  <c r="CC110" i="16"/>
  <c r="CC29" i="16" s="1"/>
  <c r="CG110" i="16"/>
  <c r="CG29" i="16" s="1"/>
  <c r="CK110" i="16"/>
  <c r="CK29" i="16" s="1"/>
  <c r="CO110" i="16"/>
  <c r="CO29" i="16" s="1"/>
  <c r="CS110" i="16"/>
  <c r="CS29" i="16" s="1"/>
  <c r="CW110" i="16"/>
  <c r="CW29" i="16" s="1"/>
  <c r="DA110" i="16"/>
  <c r="DA29" i="16" s="1"/>
  <c r="DE110" i="16"/>
  <c r="DE29" i="16" s="1"/>
  <c r="DI110" i="16"/>
  <c r="DI29" i="16" s="1"/>
  <c r="DM110" i="16"/>
  <c r="DM29" i="16" s="1"/>
  <c r="DQ110" i="16"/>
  <c r="DQ29" i="16" s="1"/>
  <c r="DU110" i="16"/>
  <c r="DU29" i="16" s="1"/>
  <c r="DY110" i="16"/>
  <c r="DY29" i="16" s="1"/>
  <c r="EC110" i="16"/>
  <c r="EC29" i="16" s="1"/>
  <c r="EG110" i="16"/>
  <c r="EG29" i="16" s="1"/>
  <c r="G114" i="16"/>
  <c r="K114" i="16"/>
  <c r="O114" i="16"/>
  <c r="S114" i="16"/>
  <c r="W114" i="16"/>
  <c r="AA114" i="16"/>
  <c r="AE114" i="16"/>
  <c r="AI114" i="16"/>
  <c r="AM114" i="16"/>
  <c r="AQ114" i="16"/>
  <c r="AU114" i="16"/>
  <c r="AY114" i="16"/>
  <c r="BC114" i="16"/>
  <c r="BG114" i="16"/>
  <c r="BK114" i="16"/>
  <c r="BO114" i="16"/>
  <c r="BS114" i="16"/>
  <c r="BW114" i="16"/>
  <c r="CE114" i="16"/>
  <c r="CI114" i="16"/>
  <c r="CM114" i="16"/>
  <c r="CQ114" i="16"/>
  <c r="CU114" i="16"/>
  <c r="CY114" i="16"/>
  <c r="DC114" i="16"/>
  <c r="DG114" i="16"/>
  <c r="DK114" i="16"/>
  <c r="DO114" i="16"/>
  <c r="DS114" i="16"/>
  <c r="EA114" i="16"/>
  <c r="EE114" i="16"/>
  <c r="EI114" i="16"/>
  <c r="CK54" i="16"/>
  <c r="DA54" i="16"/>
  <c r="DQ54" i="16"/>
  <c r="EG54" i="16"/>
  <c r="Q54" i="16"/>
  <c r="AW54" i="16"/>
  <c r="CC54" i="16"/>
  <c r="DI54" i="16"/>
  <c r="CF60" i="16"/>
  <c r="CN60" i="16"/>
  <c r="CV60" i="16"/>
  <c r="DD60" i="16"/>
  <c r="DL60" i="16"/>
  <c r="DT60" i="16"/>
  <c r="EB60" i="16"/>
  <c r="M77" i="16"/>
  <c r="Q77" i="16"/>
  <c r="U77" i="16"/>
  <c r="AG77" i="16"/>
  <c r="AK77" i="16"/>
  <c r="AO77" i="16"/>
  <c r="AW77" i="16"/>
  <c r="BE77" i="16"/>
  <c r="BI77" i="16"/>
  <c r="BM77" i="16"/>
  <c r="BY77" i="16"/>
  <c r="CC77" i="16"/>
  <c r="CG77" i="16"/>
  <c r="CS77" i="16"/>
  <c r="CW77" i="16"/>
  <c r="DA77" i="16"/>
  <c r="DI77" i="16"/>
  <c r="DQ77" i="16"/>
  <c r="DU77" i="16"/>
  <c r="DY77" i="16"/>
  <c r="M83" i="16"/>
  <c r="U83" i="16"/>
  <c r="AC83" i="16"/>
  <c r="AK83" i="16"/>
  <c r="AS83" i="16"/>
  <c r="BA83" i="16"/>
  <c r="BI83" i="16"/>
  <c r="BQ83" i="16"/>
  <c r="BY83" i="16"/>
  <c r="CG83" i="16"/>
  <c r="CO83" i="16"/>
  <c r="CW83" i="16"/>
  <c r="DE83" i="16"/>
  <c r="EC83" i="16"/>
  <c r="U95" i="16"/>
  <c r="AC95" i="16"/>
  <c r="AK95" i="16"/>
  <c r="BA95" i="16"/>
  <c r="BI95" i="16"/>
  <c r="BQ95" i="16"/>
  <c r="CG95" i="16"/>
  <c r="CO95" i="16"/>
  <c r="DA95" i="16"/>
  <c r="DE95" i="16"/>
  <c r="DQ95" i="16"/>
  <c r="EG95" i="16"/>
  <c r="DX149" i="15"/>
  <c r="DM83" i="17" s="1"/>
  <c r="EB149" i="15"/>
  <c r="DQ83" i="17" s="1"/>
  <c r="EF149" i="15"/>
  <c r="DU83" i="17" s="1"/>
  <c r="EJ149" i="15"/>
  <c r="DY83" i="17" s="1"/>
  <c r="EN149" i="15"/>
  <c r="EC83" i="17" s="1"/>
  <c r="ER149" i="15"/>
  <c r="EG83" i="17" s="1"/>
  <c r="EV149" i="15"/>
  <c r="EK83" i="17" s="1"/>
  <c r="DV150" i="15"/>
  <c r="DZ150" i="15"/>
  <c r="ED150" i="15"/>
  <c r="EH150" i="15"/>
  <c r="EL150" i="15"/>
  <c r="EP150" i="15"/>
  <c r="ET150" i="15"/>
  <c r="G34" i="16"/>
  <c r="K34" i="16"/>
  <c r="S34" i="16"/>
  <c r="W34" i="16"/>
  <c r="AA34" i="16"/>
  <c r="AI34" i="16"/>
  <c r="AM34" i="16"/>
  <c r="AQ34" i="16"/>
  <c r="AY34" i="16"/>
  <c r="BC34" i="16"/>
  <c r="BG34" i="16"/>
  <c r="BO34" i="16"/>
  <c r="BS34" i="16"/>
  <c r="BW34" i="16"/>
  <c r="CE34" i="16"/>
  <c r="CI34" i="16"/>
  <c r="CM34" i="16"/>
  <c r="CU34" i="16"/>
  <c r="CY34" i="16"/>
  <c r="DC34" i="16"/>
  <c r="DK34" i="16"/>
  <c r="DO34" i="16"/>
  <c r="DS34" i="16"/>
  <c r="EA34" i="16"/>
  <c r="EE34" i="16"/>
  <c r="EI34" i="16"/>
  <c r="CN40" i="16"/>
  <c r="N45" i="16"/>
  <c r="AD45" i="16"/>
  <c r="AT45" i="16"/>
  <c r="BJ45" i="16"/>
  <c r="BZ45" i="16"/>
  <c r="F82" i="16"/>
  <c r="S46" i="16"/>
  <c r="AI46" i="16"/>
  <c r="AY46" i="16"/>
  <c r="BO46" i="16"/>
  <c r="CI46" i="16"/>
  <c r="CU46" i="16"/>
  <c r="DO46" i="16"/>
  <c r="EA46" i="16"/>
  <c r="D51" i="16"/>
  <c r="H51" i="16"/>
  <c r="L51" i="16"/>
  <c r="P51" i="16"/>
  <c r="T51" i="16"/>
  <c r="X51" i="16"/>
  <c r="AB51" i="16"/>
  <c r="AF51" i="16"/>
  <c r="AJ51" i="16"/>
  <c r="AN51" i="16"/>
  <c r="AR51" i="16"/>
  <c r="AV51" i="16"/>
  <c r="AZ51" i="16"/>
  <c r="BD51" i="16"/>
  <c r="BH51" i="16"/>
  <c r="BL51" i="16"/>
  <c r="BP51" i="16"/>
  <c r="BT51" i="16"/>
  <c r="BX51" i="16"/>
  <c r="CB51" i="16"/>
  <c r="CF51" i="16"/>
  <c r="CJ51" i="16"/>
  <c r="CN51" i="16"/>
  <c r="CR51" i="16"/>
  <c r="CV51" i="16"/>
  <c r="CZ51" i="16"/>
  <c r="DD51" i="16"/>
  <c r="DH51" i="16"/>
  <c r="DL51" i="16"/>
  <c r="DP51" i="16"/>
  <c r="DT51" i="16"/>
  <c r="DX51" i="16"/>
  <c r="EB51" i="16"/>
  <c r="EF51" i="16"/>
  <c r="K67" i="16"/>
  <c r="S67" i="16"/>
  <c r="AA67" i="16"/>
  <c r="AI67" i="16"/>
  <c r="AQ67" i="16"/>
  <c r="AY67" i="16"/>
  <c r="BG67" i="16"/>
  <c r="BO67" i="16"/>
  <c r="BW67" i="16"/>
  <c r="CE67" i="16"/>
  <c r="BI71" i="16"/>
  <c r="F76" i="16"/>
  <c r="J76" i="16"/>
  <c r="R76" i="16"/>
  <c r="V76" i="16"/>
  <c r="Z76" i="16"/>
  <c r="AH76" i="16"/>
  <c r="AL76" i="16"/>
  <c r="AP76" i="16"/>
  <c r="AX76" i="16"/>
  <c r="BB76" i="16"/>
  <c r="BF76" i="16"/>
  <c r="BN76" i="16"/>
  <c r="BR76" i="16"/>
  <c r="BV76" i="16"/>
  <c r="CD76" i="16"/>
  <c r="CH76" i="16"/>
  <c r="CL76" i="16"/>
  <c r="CT76" i="16"/>
  <c r="DB76" i="16"/>
  <c r="DJ76" i="16"/>
  <c r="DN76" i="16"/>
  <c r="DR76" i="16"/>
  <c r="DZ76" i="16"/>
  <c r="ED76" i="16"/>
  <c r="EH76" i="16"/>
  <c r="G79" i="16"/>
  <c r="K79" i="16"/>
  <c r="O79" i="16"/>
  <c r="S79" i="16"/>
  <c r="S80" i="16"/>
  <c r="W79" i="16"/>
  <c r="AA79" i="16"/>
  <c r="AE79" i="16"/>
  <c r="AI79" i="16"/>
  <c r="AM79" i="16"/>
  <c r="AQ79" i="16"/>
  <c r="AU79" i="16"/>
  <c r="AY79" i="16"/>
  <c r="AY80" i="16"/>
  <c r="BC79" i="16"/>
  <c r="BG79" i="16"/>
  <c r="BK79" i="16"/>
  <c r="BO79" i="16"/>
  <c r="BS79" i="16"/>
  <c r="BW79" i="16"/>
  <c r="CA79" i="16"/>
  <c r="CE79" i="16"/>
  <c r="CE80" i="16"/>
  <c r="CI79" i="16"/>
  <c r="CM79" i="16"/>
  <c r="CQ79" i="16"/>
  <c r="CU79" i="16"/>
  <c r="CY79" i="16"/>
  <c r="DC79" i="16"/>
  <c r="DG79" i="16"/>
  <c r="DK79" i="16"/>
  <c r="DK80" i="16"/>
  <c r="DO79" i="16"/>
  <c r="DS79" i="16"/>
  <c r="DW79" i="16"/>
  <c r="EA79" i="16"/>
  <c r="EE79" i="16"/>
  <c r="EI79" i="16"/>
  <c r="AA80" i="16"/>
  <c r="BO80" i="16"/>
  <c r="DC80" i="16"/>
  <c r="AC89" i="16"/>
  <c r="AK89" i="16"/>
  <c r="AS89" i="16"/>
  <c r="BI89" i="16"/>
  <c r="BQ89" i="16"/>
  <c r="BY89" i="16"/>
  <c r="CW89" i="16"/>
  <c r="DE89" i="16"/>
  <c r="DU89" i="16"/>
  <c r="G91" i="16"/>
  <c r="K91" i="16"/>
  <c r="O91" i="16"/>
  <c r="S91" i="16"/>
  <c r="W91" i="16"/>
  <c r="AA91" i="16"/>
  <c r="AE91" i="16"/>
  <c r="AI91" i="16"/>
  <c r="AM91" i="16"/>
  <c r="AQ91" i="16"/>
  <c r="AU91" i="16"/>
  <c r="AY91" i="16"/>
  <c r="BC91" i="16"/>
  <c r="BG91" i="16"/>
  <c r="BK91" i="16"/>
  <c r="BO91" i="16"/>
  <c r="BS91" i="16"/>
  <c r="BW91" i="16"/>
  <c r="CA91" i="16"/>
  <c r="CE91" i="16"/>
  <c r="CI91" i="16"/>
  <c r="CM91" i="16"/>
  <c r="CQ91" i="16"/>
  <c r="CU91" i="16"/>
  <c r="CY91" i="16"/>
  <c r="DC91" i="16"/>
  <c r="DG91" i="16"/>
  <c r="DK91" i="16"/>
  <c r="DO91" i="16"/>
  <c r="DS91" i="16"/>
  <c r="DW91" i="16"/>
  <c r="EA91" i="16"/>
  <c r="EE91" i="16"/>
  <c r="EI91" i="16"/>
  <c r="F94" i="16"/>
  <c r="G101" i="16"/>
  <c r="K101" i="16"/>
  <c r="P45" i="16"/>
  <c r="AF45" i="16"/>
  <c r="AV45" i="16"/>
  <c r="BL45" i="16"/>
  <c r="CB45" i="16"/>
  <c r="CJ45" i="16"/>
  <c r="CR45" i="16"/>
  <c r="CZ45" i="16"/>
  <c r="DH45" i="16"/>
  <c r="DP45" i="16"/>
  <c r="DX45" i="16"/>
  <c r="EF45" i="16"/>
  <c r="G46" i="16"/>
  <c r="W46" i="16"/>
  <c r="AM46" i="16"/>
  <c r="BC46" i="16"/>
  <c r="CA46" i="16"/>
  <c r="CM46" i="16"/>
  <c r="DG46" i="16"/>
  <c r="DS46" i="16"/>
  <c r="G65" i="16"/>
  <c r="K65" i="16"/>
  <c r="O65" i="16"/>
  <c r="S65" i="16"/>
  <c r="W65" i="16"/>
  <c r="AA65" i="16"/>
  <c r="AE65" i="16"/>
  <c r="AI65" i="16"/>
  <c r="AM65" i="16"/>
  <c r="AQ65" i="16"/>
  <c r="AU65" i="16"/>
  <c r="AY65" i="16"/>
  <c r="BC65" i="16"/>
  <c r="BG65" i="16"/>
  <c r="BK65" i="16"/>
  <c r="BO65" i="16"/>
  <c r="BS65" i="16"/>
  <c r="BW65" i="16"/>
  <c r="CA65" i="16"/>
  <c r="CE65" i="16"/>
  <c r="CI65" i="16"/>
  <c r="CM65" i="16"/>
  <c r="CQ65" i="16"/>
  <c r="CU65" i="16"/>
  <c r="CY65" i="16"/>
  <c r="DC65" i="16"/>
  <c r="DG65" i="16"/>
  <c r="DK65" i="16"/>
  <c r="DO65" i="16"/>
  <c r="DS65" i="16"/>
  <c r="DW65" i="16"/>
  <c r="EA65" i="16"/>
  <c r="EE65" i="16"/>
  <c r="AC70" i="16"/>
  <c r="AC71" i="16"/>
  <c r="CO71" i="16"/>
  <c r="I74" i="16"/>
  <c r="M74" i="16"/>
  <c r="Q74" i="16"/>
  <c r="U74" i="16"/>
  <c r="Y74" i="16"/>
  <c r="AC74" i="16"/>
  <c r="AG74" i="16"/>
  <c r="AK74" i="16"/>
  <c r="AO74" i="16"/>
  <c r="AS74" i="16"/>
  <c r="AW74" i="16"/>
  <c r="BA74" i="16"/>
  <c r="BE74" i="16"/>
  <c r="BI74" i="16"/>
  <c r="BM74" i="16"/>
  <c r="BQ74" i="16"/>
  <c r="BU74" i="16"/>
  <c r="BY74" i="16"/>
  <c r="CC74" i="16"/>
  <c r="CG74" i="16"/>
  <c r="CK74" i="16"/>
  <c r="CO74" i="16"/>
  <c r="CS74" i="16"/>
  <c r="CW74" i="16"/>
  <c r="DA74" i="16"/>
  <c r="DE74" i="16"/>
  <c r="DI74" i="16"/>
  <c r="DM74" i="16"/>
  <c r="DQ74" i="16"/>
  <c r="DU74" i="16"/>
  <c r="DY74" i="16"/>
  <c r="EC74" i="16"/>
  <c r="EG74" i="16"/>
  <c r="H132" i="16"/>
  <c r="L132" i="16"/>
  <c r="P132" i="16"/>
  <c r="T132" i="16"/>
  <c r="X132" i="16"/>
  <c r="AB132" i="16"/>
  <c r="AF132" i="16"/>
  <c r="AJ132" i="16"/>
  <c r="AN132" i="16"/>
  <c r="AR132" i="16"/>
  <c r="AV132" i="16"/>
  <c r="AZ132" i="16"/>
  <c r="BD132" i="16"/>
  <c r="BH132" i="16"/>
  <c r="BP132" i="16"/>
  <c r="BX132" i="16"/>
  <c r="CB132" i="16"/>
  <c r="CF132" i="16"/>
  <c r="CJ132" i="16"/>
  <c r="CN132" i="16"/>
  <c r="CR132" i="16"/>
  <c r="CV132" i="16"/>
  <c r="DD132" i="16"/>
  <c r="DH132" i="16"/>
  <c r="DL132" i="16"/>
  <c r="DP132" i="16"/>
  <c r="DX132" i="16"/>
  <c r="EB132" i="16"/>
  <c r="EF132" i="16"/>
  <c r="CL31" i="18"/>
  <c r="CP31" i="18"/>
  <c r="CT31" i="18"/>
  <c r="CX31" i="18"/>
  <c r="DB31" i="18"/>
  <c r="DF31" i="18"/>
  <c r="DJ31" i="18"/>
  <c r="DN31" i="18"/>
  <c r="DR31" i="18"/>
  <c r="DV31" i="18"/>
  <c r="DZ31" i="18"/>
  <c r="ED31" i="18"/>
  <c r="EH31" i="18"/>
  <c r="EI65" i="16"/>
  <c r="I68" i="16"/>
  <c r="M68" i="16"/>
  <c r="U68" i="16"/>
  <c r="Y68" i="16"/>
  <c r="AC68" i="16"/>
  <c r="AG68" i="16"/>
  <c r="AO68" i="16"/>
  <c r="AS68" i="16"/>
  <c r="BA68" i="16"/>
  <c r="BE68" i="16"/>
  <c r="BI68" i="16"/>
  <c r="BM68" i="16"/>
  <c r="BU68" i="16"/>
  <c r="BY68" i="16"/>
  <c r="CG68" i="16"/>
  <c r="CK68" i="16"/>
  <c r="CS68" i="16"/>
  <c r="CW68" i="16"/>
  <c r="DA68" i="16"/>
  <c r="DI68" i="16"/>
  <c r="DM68" i="16"/>
  <c r="DQ68" i="16"/>
  <c r="DY68" i="16"/>
  <c r="EC68" i="16"/>
  <c r="EG68" i="16"/>
  <c r="K73" i="16"/>
  <c r="S73" i="16"/>
  <c r="AA73" i="16"/>
  <c r="AI73" i="16"/>
  <c r="AQ73" i="16"/>
  <c r="AY73" i="16"/>
  <c r="BG73" i="16"/>
  <c r="BO73" i="16"/>
  <c r="CE73" i="16"/>
  <c r="CM73" i="16"/>
  <c r="CU73" i="16"/>
  <c r="DC73" i="16"/>
  <c r="DK73" i="16"/>
  <c r="DS73" i="16"/>
  <c r="EA73" i="16"/>
  <c r="EI73" i="16"/>
  <c r="AY74" i="16"/>
  <c r="DC74" i="16"/>
  <c r="G77" i="16"/>
  <c r="K77" i="16"/>
  <c r="O77" i="16"/>
  <c r="S77" i="16"/>
  <c r="W77" i="16"/>
  <c r="AA77" i="16"/>
  <c r="AE77" i="16"/>
  <c r="AI77" i="16"/>
  <c r="AM77" i="16"/>
  <c r="AQ77" i="16"/>
  <c r="AU77" i="16"/>
  <c r="AY77" i="16"/>
  <c r="BC77" i="16"/>
  <c r="BG77" i="16"/>
  <c r="BK77" i="16"/>
  <c r="BO77" i="16"/>
  <c r="BS77" i="16"/>
  <c r="BW77" i="16"/>
  <c r="CA77" i="16"/>
  <c r="CE77" i="16"/>
  <c r="CI77" i="16"/>
  <c r="CM77" i="16"/>
  <c r="CQ77" i="16"/>
  <c r="CU77" i="16"/>
  <c r="CY77" i="16"/>
  <c r="DC77" i="16"/>
  <c r="DG77" i="16"/>
  <c r="DK77" i="16"/>
  <c r="DO77" i="16"/>
  <c r="DS77" i="16"/>
  <c r="DW77" i="16"/>
  <c r="EA77" i="16"/>
  <c r="EE77" i="16"/>
  <c r="EI77" i="16"/>
  <c r="L79" i="16"/>
  <c r="AR79" i="16"/>
  <c r="BX79" i="16"/>
  <c r="DT79" i="16"/>
  <c r="F88" i="16"/>
  <c r="F97" i="16"/>
  <c r="J98" i="16"/>
  <c r="Z97" i="16"/>
  <c r="AP97" i="16"/>
  <c r="BF98" i="16"/>
  <c r="BR97" i="16"/>
  <c r="BV98" i="16"/>
  <c r="CL97" i="16"/>
  <c r="CP97" i="16"/>
  <c r="DB97" i="16"/>
  <c r="DR97" i="16"/>
  <c r="ED98" i="16"/>
  <c r="EI97" i="16"/>
  <c r="E100" i="16"/>
  <c r="CY101" i="16"/>
  <c r="G106" i="16"/>
  <c r="K106" i="16"/>
  <c r="O106" i="16"/>
  <c r="S106" i="16"/>
  <c r="W106" i="16"/>
  <c r="AA106" i="16"/>
  <c r="AE106" i="16"/>
  <c r="AI106" i="16"/>
  <c r="AM106" i="16"/>
  <c r="AQ106" i="16"/>
  <c r="AU106" i="16"/>
  <c r="AY106" i="16"/>
  <c r="BC106" i="16"/>
  <c r="BG106" i="16"/>
  <c r="BK106" i="16"/>
  <c r="BO106" i="16"/>
  <c r="BS106" i="16"/>
  <c r="BW106" i="16"/>
  <c r="CA106" i="16"/>
  <c r="CE106" i="16"/>
  <c r="CI106" i="16"/>
  <c r="CM106" i="16"/>
  <c r="CQ106" i="16"/>
  <c r="CU106" i="16"/>
  <c r="CY106" i="16"/>
  <c r="DC106" i="16"/>
  <c r="DG106" i="16"/>
  <c r="DK106" i="16"/>
  <c r="DO106" i="16"/>
  <c r="DS106" i="16"/>
  <c r="DW106" i="16"/>
  <c r="EA106" i="16"/>
  <c r="EE106" i="16"/>
  <c r="EI106" i="16"/>
  <c r="D113" i="16"/>
  <c r="H113" i="16"/>
  <c r="L113" i="16"/>
  <c r="P113" i="16"/>
  <c r="T113" i="16"/>
  <c r="X113" i="16"/>
  <c r="AB113" i="16"/>
  <c r="AF113" i="16"/>
  <c r="AJ113" i="16"/>
  <c r="AN113" i="16"/>
  <c r="AR113" i="16"/>
  <c r="AV113" i="16"/>
  <c r="AZ113" i="16"/>
  <c r="BD113" i="16"/>
  <c r="BH113" i="16"/>
  <c r="BL113" i="16"/>
  <c r="BP113" i="16"/>
  <c r="BT113" i="16"/>
  <c r="BX113" i="16"/>
  <c r="CB113" i="16"/>
  <c r="CF113" i="16"/>
  <c r="CJ113" i="16"/>
  <c r="CN113" i="16"/>
  <c r="CR113" i="16"/>
  <c r="CV113" i="16"/>
  <c r="CZ113" i="16"/>
  <c r="DD113" i="16"/>
  <c r="DH113" i="16"/>
  <c r="DL113" i="16"/>
  <c r="DP113" i="16"/>
  <c r="DT113" i="16"/>
  <c r="DX113" i="16"/>
  <c r="EB113" i="16"/>
  <c r="EF113" i="16"/>
  <c r="DF117" i="16"/>
  <c r="E122" i="16"/>
  <c r="I122" i="16"/>
  <c r="M122" i="16"/>
  <c r="Q122" i="16"/>
  <c r="U122" i="16"/>
  <c r="Y122" i="16"/>
  <c r="AC122" i="16"/>
  <c r="AG122" i="16"/>
  <c r="AK122" i="16"/>
  <c r="AO122" i="16"/>
  <c r="AS122" i="16"/>
  <c r="AW122" i="16"/>
  <c r="BA122" i="16"/>
  <c r="BE122" i="16"/>
  <c r="BI122" i="16"/>
  <c r="BM122" i="16"/>
  <c r="BQ122" i="16"/>
  <c r="BU122" i="16"/>
  <c r="BY122" i="16"/>
  <c r="CC122" i="16"/>
  <c r="CG122" i="16"/>
  <c r="CK122" i="16"/>
  <c r="CO122" i="16"/>
  <c r="CS122" i="16"/>
  <c r="CW122" i="16"/>
  <c r="DA122" i="16"/>
  <c r="DE122" i="16"/>
  <c r="DI122" i="16"/>
  <c r="DM122" i="16"/>
  <c r="DQ122" i="16"/>
  <c r="DU122" i="16"/>
  <c r="DY122" i="16"/>
  <c r="EC122" i="16"/>
  <c r="EG122" i="16"/>
  <c r="G126" i="16"/>
  <c r="O126" i="16"/>
  <c r="E131" i="16"/>
  <c r="F137" i="16"/>
  <c r="G150" i="16"/>
  <c r="K150" i="16"/>
  <c r="O150" i="16"/>
  <c r="S150" i="16"/>
  <c r="W150" i="16"/>
  <c r="AA150" i="16"/>
  <c r="AE150" i="16"/>
  <c r="AI150" i="16"/>
  <c r="AM150" i="16"/>
  <c r="AQ150" i="16"/>
  <c r="AU150" i="16"/>
  <c r="AY150" i="16"/>
  <c r="BC150" i="16"/>
  <c r="BG150" i="16"/>
  <c r="BK150" i="16"/>
  <c r="BO150" i="16"/>
  <c r="BS150" i="16"/>
  <c r="BW150" i="16"/>
  <c r="CA150" i="16"/>
  <c r="K98" i="16"/>
  <c r="AQ98" i="16"/>
  <c r="BG98" i="16"/>
  <c r="BW98" i="16"/>
  <c r="DC98" i="16"/>
  <c r="DS98" i="16"/>
  <c r="EI98" i="16"/>
  <c r="DO101" i="16"/>
  <c r="M117" i="16"/>
  <c r="U117" i="16"/>
  <c r="AC117" i="16"/>
  <c r="AK117" i="16"/>
  <c r="AS117" i="16"/>
  <c r="BA117" i="16"/>
  <c r="BI117" i="16"/>
  <c r="BQ117" i="16"/>
  <c r="BY117" i="16"/>
  <c r="CG117" i="16"/>
  <c r="CO117" i="16"/>
  <c r="CW117" i="16"/>
  <c r="DE117" i="16"/>
  <c r="DM117" i="16"/>
  <c r="DU117" i="16"/>
  <c r="EC117" i="16"/>
  <c r="DN117" i="16"/>
  <c r="DX138" i="16"/>
  <c r="I153" i="16"/>
  <c r="M153" i="16"/>
  <c r="Q153" i="16"/>
  <c r="U153" i="16"/>
  <c r="Y153" i="16"/>
  <c r="AC153" i="16"/>
  <c r="AG153" i="16"/>
  <c r="AK153" i="16"/>
  <c r="AO153" i="16"/>
  <c r="AS153" i="16"/>
  <c r="AW153" i="16"/>
  <c r="BA153" i="16"/>
  <c r="BE153" i="16"/>
  <c r="BI153" i="16"/>
  <c r="BM153" i="16"/>
  <c r="BQ153" i="16"/>
  <c r="BU153" i="16"/>
  <c r="BY153" i="16"/>
  <c r="CC153" i="16"/>
  <c r="CG153" i="16"/>
  <c r="CK153" i="16"/>
  <c r="CO153" i="16"/>
  <c r="CS153" i="16"/>
  <c r="CW153" i="16"/>
  <c r="DA153" i="16"/>
  <c r="DE153" i="16"/>
  <c r="DI153" i="16"/>
  <c r="DM153" i="16"/>
  <c r="DQ153" i="16"/>
  <c r="DU153" i="16"/>
  <c r="DY153" i="16"/>
  <c r="EC153" i="16"/>
  <c r="EG153" i="16"/>
  <c r="O101" i="16"/>
  <c r="S101" i="16"/>
  <c r="AA101" i="16"/>
  <c r="AE101" i="16"/>
  <c r="AI101" i="16"/>
  <c r="AQ101" i="16"/>
  <c r="AU101" i="16"/>
  <c r="AY101" i="16"/>
  <c r="BG101" i="16"/>
  <c r="BK101" i="16"/>
  <c r="BO101" i="16"/>
  <c r="BW101" i="16"/>
  <c r="CA101" i="16"/>
  <c r="CE101" i="16"/>
  <c r="CM101" i="16"/>
  <c r="CQ101" i="16"/>
  <c r="CU101" i="16"/>
  <c r="EE101" i="16"/>
  <c r="CP117" i="16"/>
  <c r="DV117" i="16"/>
  <c r="EF137" i="16"/>
  <c r="EF138" i="16"/>
  <c r="DP138" i="16"/>
  <c r="E140" i="16"/>
  <c r="BE140" i="16"/>
  <c r="BI140" i="16"/>
  <c r="BM140" i="16"/>
  <c r="BQ140" i="16"/>
  <c r="BU140" i="16"/>
  <c r="BY140" i="16"/>
  <c r="CC140" i="16"/>
  <c r="CG140" i="16"/>
  <c r="CK140" i="16"/>
  <c r="CO140" i="16"/>
  <c r="CS140" i="16"/>
  <c r="CW140" i="16"/>
  <c r="DA140" i="16"/>
  <c r="DE140" i="16"/>
  <c r="DI140" i="16"/>
  <c r="DM140" i="16"/>
  <c r="DQ140" i="16"/>
  <c r="DU140" i="16"/>
  <c r="DY140" i="16"/>
  <c r="EC140" i="16"/>
  <c r="EG140" i="16"/>
  <c r="BI144" i="16"/>
  <c r="CO144" i="16"/>
  <c r="DU144" i="16"/>
  <c r="I150" i="16"/>
  <c r="M150" i="16"/>
  <c r="Q150" i="16"/>
  <c r="U150" i="16"/>
  <c r="Y150" i="16"/>
  <c r="AC150" i="16"/>
  <c r="AG150" i="16"/>
  <c r="AK150" i="16"/>
  <c r="AO150" i="16"/>
  <c r="AS150" i="16"/>
  <c r="AW150" i="16"/>
  <c r="BA150" i="16"/>
  <c r="BE150" i="16"/>
  <c r="BI150" i="16"/>
  <c r="BM150" i="16"/>
  <c r="BQ150" i="16"/>
  <c r="BU150" i="16"/>
  <c r="BY150" i="16"/>
  <c r="CC150" i="16"/>
  <c r="CG150" i="16"/>
  <c r="CK150" i="16"/>
  <c r="CO150" i="16"/>
  <c r="CS150" i="16"/>
  <c r="CW150" i="16"/>
  <c r="DA150" i="16"/>
  <c r="DE150" i="16"/>
  <c r="DI150" i="16"/>
  <c r="DM150" i="16"/>
  <c r="DQ150" i="16"/>
  <c r="DU150" i="16"/>
  <c r="DY150" i="16"/>
  <c r="EC150" i="16"/>
  <c r="EG150" i="16"/>
  <c r="CQ153" i="16"/>
  <c r="DW153" i="16"/>
  <c r="E155" i="16"/>
  <c r="I155" i="16"/>
  <c r="M155" i="16"/>
  <c r="Q155" i="16"/>
  <c r="U155" i="16"/>
  <c r="Y155" i="16"/>
  <c r="AC155" i="16"/>
  <c r="AG155" i="16"/>
  <c r="AK155" i="16"/>
  <c r="AO155" i="16"/>
  <c r="AS155" i="16"/>
  <c r="AW155" i="16"/>
  <c r="BA155" i="16"/>
  <c r="BE155" i="16"/>
  <c r="BI155" i="16"/>
  <c r="BM155" i="16"/>
  <c r="BQ155" i="16"/>
  <c r="BU155" i="16"/>
  <c r="BY155" i="16"/>
  <c r="CC155" i="16"/>
  <c r="CG155" i="16"/>
  <c r="CK155" i="16"/>
  <c r="CO155" i="16"/>
  <c r="CS155" i="16"/>
  <c r="CW155" i="16"/>
  <c r="DA155" i="16"/>
  <c r="DE155" i="16"/>
  <c r="DI155" i="16"/>
  <c r="DM155" i="16"/>
  <c r="DQ155" i="16"/>
  <c r="DU155" i="16"/>
  <c r="DY155" i="16"/>
  <c r="EC155" i="16"/>
  <c r="CU159" i="16"/>
  <c r="EA159" i="16"/>
  <c r="E161" i="16"/>
  <c r="BA27" i="18"/>
  <c r="BE27" i="18"/>
  <c r="BI27" i="18"/>
  <c r="BM27" i="18"/>
  <c r="BQ27" i="18"/>
  <c r="BU27" i="18"/>
  <c r="BY27" i="18"/>
  <c r="CC27" i="18"/>
  <c r="CG27" i="18"/>
  <c r="CK27" i="18"/>
  <c r="CO27" i="18"/>
  <c r="CS27" i="18"/>
  <c r="CW27" i="18"/>
  <c r="DA27" i="18"/>
  <c r="DE27" i="18"/>
  <c r="DI27" i="18"/>
  <c r="DM27" i="18"/>
  <c r="DQ27" i="18"/>
  <c r="DU27" i="18"/>
  <c r="DY27" i="18"/>
  <c r="EC27" i="18"/>
  <c r="EI27" i="18"/>
  <c r="EE29" i="18"/>
  <c r="BL29" i="18"/>
  <c r="CN29" i="18"/>
  <c r="DD29" i="18"/>
  <c r="DT29" i="18"/>
  <c r="EJ29" i="18"/>
  <c r="S37" i="18"/>
  <c r="W37" i="18"/>
  <c r="AE37" i="18"/>
  <c r="AM37" i="18"/>
  <c r="AU37" i="18"/>
  <c r="AY37" i="18"/>
  <c r="BC37" i="18"/>
  <c r="BK37" i="18"/>
  <c r="BS37" i="18"/>
  <c r="CA37" i="18"/>
  <c r="CE37" i="18"/>
  <c r="CI37" i="18"/>
  <c r="CM37" i="18"/>
  <c r="CQ37" i="18"/>
  <c r="CY37" i="18"/>
  <c r="DC37" i="18"/>
  <c r="DG37" i="18"/>
  <c r="DO37" i="18"/>
  <c r="DS37" i="18"/>
  <c r="DW37" i="18"/>
  <c r="EE37" i="18"/>
  <c r="EI37" i="18"/>
  <c r="BQ144" i="16"/>
  <c r="CW144" i="16"/>
  <c r="EC144" i="16"/>
  <c r="G153" i="16"/>
  <c r="K153" i="16"/>
  <c r="O153" i="16"/>
  <c r="CY153" i="16"/>
  <c r="EE153" i="16"/>
  <c r="DC159" i="16"/>
  <c r="EI159" i="16"/>
  <c r="BB27" i="18"/>
  <c r="BF27" i="18"/>
  <c r="BJ27" i="18"/>
  <c r="BN27" i="18"/>
  <c r="BR27" i="18"/>
  <c r="BV27" i="18"/>
  <c r="BZ27" i="18"/>
  <c r="CD27" i="18"/>
  <c r="CH27" i="18"/>
  <c r="CL27" i="18"/>
  <c r="CP27" i="18"/>
  <c r="CT27" i="18"/>
  <c r="DB27" i="18"/>
  <c r="DF27" i="18"/>
  <c r="DJ27" i="18"/>
  <c r="DR27" i="18"/>
  <c r="DV27" i="18"/>
  <c r="DZ27" i="18"/>
  <c r="BT29" i="18"/>
  <c r="CO29" i="18"/>
  <c r="DE29" i="18"/>
  <c r="DU29" i="18"/>
  <c r="I39" i="18"/>
  <c r="Q39" i="18"/>
  <c r="Y39" i="18"/>
  <c r="AC39" i="18"/>
  <c r="AG39" i="18"/>
  <c r="AK39" i="18"/>
  <c r="AO39" i="18"/>
  <c r="AW39" i="18"/>
  <c r="BE39" i="18"/>
  <c r="BM39" i="18"/>
  <c r="BU39" i="18"/>
  <c r="CK39" i="18"/>
  <c r="DA39" i="18"/>
  <c r="DI39" i="18"/>
  <c r="DQ39" i="18"/>
  <c r="CM150" i="16"/>
  <c r="CU150" i="16"/>
  <c r="DC150" i="16"/>
  <c r="DK150" i="16"/>
  <c r="DS150" i="16"/>
  <c r="EA150" i="16"/>
  <c r="EI150" i="16"/>
  <c r="AY156" i="16"/>
  <c r="BC156" i="16"/>
  <c r="BG156" i="16"/>
  <c r="BK156" i="16"/>
  <c r="BO156" i="16"/>
  <c r="BS156" i="16"/>
  <c r="BW156" i="16"/>
  <c r="CA156" i="16"/>
  <c r="CM156" i="16"/>
  <c r="CU156" i="16"/>
  <c r="DC156" i="16"/>
  <c r="DK156" i="16"/>
  <c r="DS156" i="16"/>
  <c r="EA156" i="16"/>
  <c r="EI156" i="16"/>
  <c r="DO162" i="16"/>
  <c r="DS162" i="16"/>
  <c r="DW162" i="16"/>
  <c r="EA162" i="16"/>
  <c r="EE162" i="16"/>
  <c r="EI162" i="16"/>
  <c r="CU27" i="18"/>
  <c r="DK27" i="18"/>
  <c r="EA27" i="18"/>
  <c r="CS29" i="18"/>
  <c r="DI29" i="18"/>
  <c r="DY29" i="18"/>
  <c r="U31" i="18"/>
  <c r="BE31" i="18"/>
  <c r="BU31" i="18"/>
  <c r="CK31" i="18"/>
  <c r="CS31" i="18"/>
  <c r="DA31" i="18"/>
  <c r="DI31" i="18"/>
  <c r="DY31" i="18"/>
  <c r="I43" i="18"/>
  <c r="M43" i="18"/>
  <c r="Q43" i="18"/>
  <c r="BI45" i="18"/>
  <c r="BM45" i="18"/>
  <c r="BQ45" i="18"/>
  <c r="BU45" i="18"/>
  <c r="BY45" i="18"/>
  <c r="CC45" i="18"/>
  <c r="CG45" i="18"/>
  <c r="CK45" i="18"/>
  <c r="CO45" i="18"/>
  <c r="CS45" i="18"/>
  <c r="CW45" i="18"/>
  <c r="DA45" i="18"/>
  <c r="DE45" i="18"/>
  <c r="DI45" i="18"/>
  <c r="DM45" i="18"/>
  <c r="DQ45" i="18"/>
  <c r="DU45" i="18"/>
  <c r="DY45" i="18"/>
  <c r="EC45" i="18"/>
  <c r="EG45" i="18"/>
  <c r="EA83" i="19"/>
  <c r="EA10" i="19"/>
  <c r="CU10" i="19"/>
  <c r="AI10" i="19"/>
  <c r="CO40" i="18"/>
  <c r="CO64" i="18" s="1"/>
  <c r="CS40" i="18"/>
  <c r="CS41" i="18" s="1"/>
  <c r="CW40" i="18"/>
  <c r="DA40" i="18"/>
  <c r="DE40" i="18"/>
  <c r="DE64" i="18" s="1"/>
  <c r="DI40" i="18"/>
  <c r="DM40" i="18"/>
  <c r="DQ40" i="18"/>
  <c r="DU40" i="18"/>
  <c r="DU64" i="18" s="1"/>
  <c r="DY40" i="18"/>
  <c r="EC40" i="18"/>
  <c r="EG40" i="18"/>
  <c r="K39" i="18"/>
  <c r="O39" i="18"/>
  <c r="S39" i="18"/>
  <c r="W39" i="18"/>
  <c r="AA39" i="18"/>
  <c r="AE39" i="18"/>
  <c r="AI39" i="18"/>
  <c r="AM39" i="18"/>
  <c r="AQ39" i="18"/>
  <c r="AU39" i="18"/>
  <c r="AY39" i="18"/>
  <c r="BC39" i="18"/>
  <c r="BG39" i="18"/>
  <c r="BK39" i="18"/>
  <c r="BO39" i="18"/>
  <c r="BS39" i="18"/>
  <c r="BW39" i="18"/>
  <c r="CA39" i="18"/>
  <c r="CE39" i="18"/>
  <c r="CI39" i="18"/>
  <c r="CM39" i="18"/>
  <c r="CQ39" i="18"/>
  <c r="CU39" i="18"/>
  <c r="CY39" i="18"/>
  <c r="DC39" i="18"/>
  <c r="DG39" i="18"/>
  <c r="DK39" i="18"/>
  <c r="DO39" i="18"/>
  <c r="DS39" i="18"/>
  <c r="DW39" i="18"/>
  <c r="EA39" i="18"/>
  <c r="EE39" i="18"/>
  <c r="EI39" i="18"/>
  <c r="AI43" i="18"/>
  <c r="AQ43" i="18"/>
  <c r="AY43" i="18"/>
  <c r="BG43" i="18"/>
  <c r="BO43" i="18"/>
  <c r="BW43" i="18"/>
  <c r="CE43" i="18"/>
  <c r="CM43" i="18"/>
  <c r="CU43" i="18"/>
  <c r="DC43" i="18"/>
  <c r="DK43" i="18"/>
  <c r="DS43" i="18"/>
  <c r="EA43" i="18"/>
  <c r="EI43" i="18"/>
  <c r="K51" i="18"/>
  <c r="AQ51" i="18"/>
  <c r="BW51" i="18"/>
  <c r="DC51" i="18"/>
  <c r="DI7" i="19"/>
  <c r="C10" i="19"/>
  <c r="K10" i="19"/>
  <c r="AA10" i="19"/>
  <c r="AQ10" i="19"/>
  <c r="BG10" i="19"/>
  <c r="G39" i="19"/>
  <c r="W39" i="19"/>
  <c r="AE39" i="19"/>
  <c r="AM39" i="19"/>
  <c r="BC39" i="19"/>
  <c r="BK39" i="19"/>
  <c r="BS39" i="19"/>
  <c r="CI39" i="19"/>
  <c r="CI15" i="19"/>
  <c r="CQ39" i="19"/>
  <c r="CR15" i="19"/>
  <c r="CY39" i="19"/>
  <c r="CY16" i="19"/>
  <c r="DO39" i="19"/>
  <c r="DW39" i="19"/>
  <c r="DX15" i="19"/>
  <c r="K45" i="18"/>
  <c r="O45" i="18"/>
  <c r="S45" i="18"/>
  <c r="W45" i="18"/>
  <c r="AA45" i="18"/>
  <c r="AE45" i="18"/>
  <c r="AI45" i="18"/>
  <c r="AM45" i="18"/>
  <c r="AQ45" i="18"/>
  <c r="AU45" i="18"/>
  <c r="AY45" i="18"/>
  <c r="BC45" i="18"/>
  <c r="BG45" i="18"/>
  <c r="BK45" i="18"/>
  <c r="BO45" i="18"/>
  <c r="BS45" i="18"/>
  <c r="BW45" i="18"/>
  <c r="CA45" i="18"/>
  <c r="CE45" i="18"/>
  <c r="CI45" i="18"/>
  <c r="CM45" i="18"/>
  <c r="CQ45" i="18"/>
  <c r="CU45" i="18"/>
  <c r="CY45" i="18"/>
  <c r="DC45" i="18"/>
  <c r="DG45" i="18"/>
  <c r="DK45" i="18"/>
  <c r="DO45" i="18"/>
  <c r="DS45" i="18"/>
  <c r="DW45" i="18"/>
  <c r="EA45" i="18"/>
  <c r="EE45" i="18"/>
  <c r="EI45" i="18"/>
  <c r="DK51" i="18"/>
  <c r="EJ6" i="19"/>
  <c r="EO6" i="19" s="1"/>
  <c r="G32" i="19"/>
  <c r="S32" i="19"/>
  <c r="AA32" i="19"/>
  <c r="AI32" i="19"/>
  <c r="AM32" i="19"/>
  <c r="AQ32" i="19"/>
  <c r="AY32" i="19"/>
  <c r="BG32" i="19"/>
  <c r="BK32" i="19"/>
  <c r="BO32" i="19"/>
  <c r="BS32" i="19"/>
  <c r="BW32" i="19"/>
  <c r="CE32" i="19"/>
  <c r="CI32" i="19"/>
  <c r="CM32" i="19"/>
  <c r="CQ32" i="19"/>
  <c r="CU32" i="19"/>
  <c r="CY32" i="19"/>
  <c r="DC32" i="19"/>
  <c r="DC31" i="19"/>
  <c r="DK32" i="19"/>
  <c r="DS32" i="19"/>
  <c r="DW32" i="19"/>
  <c r="EA32" i="19"/>
  <c r="EE32" i="19"/>
  <c r="EI32" i="19"/>
  <c r="U43" i="18"/>
  <c r="Y43" i="18"/>
  <c r="AC43" i="18"/>
  <c r="AG43" i="18"/>
  <c r="AK43" i="18"/>
  <c r="AO43" i="18"/>
  <c r="AS43" i="18"/>
  <c r="AW43" i="18"/>
  <c r="BA43" i="18"/>
  <c r="BE43" i="18"/>
  <c r="BI43" i="18"/>
  <c r="BM43" i="18"/>
  <c r="BQ43" i="18"/>
  <c r="BU43" i="18"/>
  <c r="BY43" i="18"/>
  <c r="CC43" i="18"/>
  <c r="CG43" i="18"/>
  <c r="CK43" i="18"/>
  <c r="CO43" i="18"/>
  <c r="CS43" i="18"/>
  <c r="CW43" i="18"/>
  <c r="DA43" i="18"/>
  <c r="DE43" i="18"/>
  <c r="DI43" i="18"/>
  <c r="DM43" i="18"/>
  <c r="DQ43" i="18"/>
  <c r="DU43" i="18"/>
  <c r="DY43" i="18"/>
  <c r="EG43" i="18"/>
  <c r="O51" i="18"/>
  <c r="W51" i="18"/>
  <c r="AE51" i="18"/>
  <c r="AM51" i="18"/>
  <c r="AU51" i="18"/>
  <c r="BC51" i="18"/>
  <c r="BK51" i="18"/>
  <c r="BS51" i="18"/>
  <c r="CA51" i="18"/>
  <c r="CI51" i="18"/>
  <c r="CQ51" i="18"/>
  <c r="CY51" i="18"/>
  <c r="DG51" i="18"/>
  <c r="EI51" i="18"/>
  <c r="G58" i="18"/>
  <c r="O58" i="18"/>
  <c r="W58" i="18"/>
  <c r="AE58" i="18"/>
  <c r="AM58" i="18"/>
  <c r="AU58" i="18"/>
  <c r="BC58" i="18"/>
  <c r="BK58" i="18"/>
  <c r="BK59" i="18" s="1"/>
  <c r="BS58" i="18"/>
  <c r="CA58" i="18"/>
  <c r="CI58" i="18"/>
  <c r="CQ58" i="18"/>
  <c r="CQ59" i="18" s="1"/>
  <c r="CY58" i="18"/>
  <c r="DG58" i="18"/>
  <c r="DO58" i="18"/>
  <c r="DW58" i="18"/>
  <c r="DW59" i="18" s="1"/>
  <c r="EE58" i="18"/>
  <c r="U9" i="19"/>
  <c r="AC9" i="19"/>
  <c r="BA9" i="19"/>
  <c r="BI9" i="19"/>
  <c r="I26" i="19"/>
  <c r="BU26" i="19"/>
  <c r="DA26" i="19"/>
  <c r="EG26" i="19"/>
  <c r="L34" i="19"/>
  <c r="T34" i="19"/>
  <c r="AJ34" i="19"/>
  <c r="AR34" i="19"/>
  <c r="AZ34" i="19"/>
  <c r="BP34" i="19"/>
  <c r="BX34" i="19"/>
  <c r="CF34" i="19"/>
  <c r="CV34" i="19"/>
  <c r="DD34" i="19"/>
  <c r="DL34" i="19"/>
  <c r="EB34" i="19"/>
  <c r="CI37" i="19"/>
  <c r="CU37" i="19"/>
  <c r="CY37" i="19"/>
  <c r="AL43" i="19"/>
  <c r="BR43" i="19"/>
  <c r="CX43" i="19"/>
  <c r="ED43" i="19"/>
  <c r="E60" i="19"/>
  <c r="I60" i="19"/>
  <c r="M60" i="19"/>
  <c r="Q60" i="19"/>
  <c r="U60" i="19"/>
  <c r="Y60" i="19"/>
  <c r="AC60" i="19"/>
  <c r="AG60" i="19"/>
  <c r="AK60" i="19"/>
  <c r="AO60" i="19"/>
  <c r="AS60" i="19"/>
  <c r="AW60" i="19"/>
  <c r="BA60" i="19"/>
  <c r="BE60" i="19"/>
  <c r="BI60" i="19"/>
  <c r="BM60" i="19"/>
  <c r="BQ60" i="19"/>
  <c r="BU60" i="19"/>
  <c r="BY60" i="19"/>
  <c r="CC60" i="19"/>
  <c r="CG60" i="19"/>
  <c r="CK60" i="19"/>
  <c r="CO60" i="19"/>
  <c r="CS60" i="19"/>
  <c r="CW60" i="19"/>
  <c r="DA60" i="19"/>
  <c r="DE60" i="19"/>
  <c r="DI60" i="19"/>
  <c r="DM60" i="19"/>
  <c r="DQ60" i="19"/>
  <c r="DU60" i="19"/>
  <c r="DY60" i="19"/>
  <c r="EC60" i="19"/>
  <c r="EG60" i="19"/>
  <c r="AG65" i="19"/>
  <c r="CS65" i="19"/>
  <c r="CK32" i="19"/>
  <c r="DQ32" i="19"/>
  <c r="K31" i="19"/>
  <c r="AA31" i="19"/>
  <c r="AE31" i="19"/>
  <c r="AQ31" i="19"/>
  <c r="BG31" i="19"/>
  <c r="BK31" i="19"/>
  <c r="BW31" i="19"/>
  <c r="CA31" i="19"/>
  <c r="CM31" i="19"/>
  <c r="CQ31" i="19"/>
  <c r="DG31" i="19"/>
  <c r="DW31" i="19"/>
  <c r="EA31" i="19"/>
  <c r="BH60" i="19"/>
  <c r="DL60" i="19"/>
  <c r="L55" i="14"/>
  <c r="T55" i="14"/>
  <c r="C35" i="14"/>
  <c r="G35" i="14"/>
  <c r="K35" i="14"/>
  <c r="O35" i="14"/>
  <c r="S35" i="14"/>
  <c r="E55" i="14"/>
  <c r="I55" i="14"/>
  <c r="M55" i="14"/>
  <c r="Q55" i="14"/>
  <c r="U55" i="14"/>
  <c r="Y55" i="14"/>
  <c r="AC55" i="14"/>
  <c r="AG55" i="14"/>
  <c r="C56" i="14"/>
  <c r="G56" i="14"/>
  <c r="K56" i="14"/>
  <c r="O56" i="14"/>
  <c r="S56" i="14"/>
  <c r="E39" i="14"/>
  <c r="I39" i="14"/>
  <c r="M39" i="14"/>
  <c r="Q39" i="14"/>
  <c r="U39" i="14"/>
  <c r="Y39" i="14"/>
  <c r="AC39" i="14"/>
  <c r="AG39" i="14"/>
  <c r="E301" i="14"/>
  <c r="I301" i="14"/>
  <c r="M301" i="14"/>
  <c r="Q301" i="14"/>
  <c r="U301" i="14"/>
  <c r="Y301" i="14"/>
  <c r="AC301" i="14"/>
  <c r="AG301" i="14"/>
  <c r="C47" i="14"/>
  <c r="G47" i="14"/>
  <c r="K47" i="14"/>
  <c r="O47" i="14"/>
  <c r="S47" i="14"/>
  <c r="W47" i="14"/>
  <c r="AA47" i="14"/>
  <c r="AE47" i="14"/>
  <c r="AI47" i="14"/>
  <c r="D117" i="14"/>
  <c r="H117" i="14"/>
  <c r="L117" i="14"/>
  <c r="P98" i="14"/>
  <c r="T98" i="14"/>
  <c r="X98" i="14"/>
  <c r="AB117" i="14"/>
  <c r="AF98" i="14"/>
  <c r="R118" i="14"/>
  <c r="AH118" i="14"/>
  <c r="D101" i="14"/>
  <c r="H101" i="14"/>
  <c r="L101" i="14"/>
  <c r="P101" i="14"/>
  <c r="T101" i="14"/>
  <c r="X101" i="14"/>
  <c r="AB101" i="14"/>
  <c r="AF101" i="14"/>
  <c r="C120" i="14"/>
  <c r="G120" i="14"/>
  <c r="W120" i="14"/>
  <c r="D106" i="14"/>
  <c r="H106" i="14"/>
  <c r="L106" i="14"/>
  <c r="P106" i="14"/>
  <c r="T106" i="14"/>
  <c r="X106" i="14"/>
  <c r="F107" i="14"/>
  <c r="J107" i="14"/>
  <c r="N107" i="14"/>
  <c r="R107" i="14"/>
  <c r="V107" i="14"/>
  <c r="Z107" i="14"/>
  <c r="AD107" i="14"/>
  <c r="AH107" i="14"/>
  <c r="D108" i="14"/>
  <c r="H108" i="14"/>
  <c r="L108" i="14"/>
  <c r="P108" i="14"/>
  <c r="T108" i="14"/>
  <c r="X108" i="14"/>
  <c r="AB108" i="14"/>
  <c r="AF108" i="14"/>
  <c r="B84" i="14"/>
  <c r="F110" i="14"/>
  <c r="J110" i="14"/>
  <c r="N110" i="14"/>
  <c r="R110" i="14"/>
  <c r="V110" i="14"/>
  <c r="Z110" i="14"/>
  <c r="AD110" i="14"/>
  <c r="AH110" i="14"/>
  <c r="H160" i="14"/>
  <c r="P160" i="14"/>
  <c r="X160" i="14"/>
  <c r="R197" i="14"/>
  <c r="V197" i="14"/>
  <c r="C189" i="14"/>
  <c r="G189" i="14"/>
  <c r="K189" i="14"/>
  <c r="O189" i="14"/>
  <c r="P201" i="14"/>
  <c r="T201" i="14"/>
  <c r="X201" i="14"/>
  <c r="E182" i="14"/>
  <c r="I182" i="14"/>
  <c r="M182" i="14"/>
  <c r="Q182" i="14"/>
  <c r="U182" i="14"/>
  <c r="M209" i="14"/>
  <c r="N210" i="14"/>
  <c r="N212" i="14" s="1"/>
  <c r="EJ50" i="15"/>
  <c r="EN50" i="15"/>
  <c r="ER50" i="15"/>
  <c r="T24" i="15"/>
  <c r="X24" i="15"/>
  <c r="AB24" i="15"/>
  <c r="AF24" i="15"/>
  <c r="AJ24" i="15"/>
  <c r="AN24" i="15"/>
  <c r="AR24" i="15"/>
  <c r="AV24" i="15"/>
  <c r="AZ24" i="15"/>
  <c r="BD24" i="15"/>
  <c r="BH24" i="15"/>
  <c r="BL24" i="15"/>
  <c r="BP24" i="15"/>
  <c r="BT24" i="15"/>
  <c r="BX24" i="15"/>
  <c r="CB24" i="15"/>
  <c r="CF24" i="15"/>
  <c r="CJ24" i="15"/>
  <c r="CN24" i="15"/>
  <c r="CR24" i="15"/>
  <c r="CV24" i="15"/>
  <c r="CZ24" i="15"/>
  <c r="DD24" i="15"/>
  <c r="DH24" i="15"/>
  <c r="DL24" i="15"/>
  <c r="DP24" i="15"/>
  <c r="DT24" i="15"/>
  <c r="DX24" i="15"/>
  <c r="EB24" i="15"/>
  <c r="EF24" i="15"/>
  <c r="EJ24" i="15"/>
  <c r="EN24" i="15"/>
  <c r="ER24" i="15"/>
  <c r="R30" i="15"/>
  <c r="V30" i="15"/>
  <c r="Z30" i="15"/>
  <c r="AD30" i="15"/>
  <c r="AH30" i="15"/>
  <c r="AL30" i="15"/>
  <c r="AP30" i="15"/>
  <c r="AT30" i="15"/>
  <c r="AX30" i="15"/>
  <c r="BB30" i="15"/>
  <c r="BF30" i="15"/>
  <c r="BJ30" i="15"/>
  <c r="BN30" i="15"/>
  <c r="BR30" i="15"/>
  <c r="BV30" i="15"/>
  <c r="BZ30" i="15"/>
  <c r="CD30" i="15"/>
  <c r="CH30" i="15"/>
  <c r="CL30" i="15"/>
  <c r="CP30" i="15"/>
  <c r="CT30" i="15"/>
  <c r="CX30" i="15"/>
  <c r="DB30" i="15"/>
  <c r="DF30" i="15"/>
  <c r="DJ30" i="15"/>
  <c r="DN30" i="15"/>
  <c r="DR30" i="15"/>
  <c r="DV30" i="15"/>
  <c r="DZ30" i="15"/>
  <c r="ED30" i="15"/>
  <c r="EH30" i="15"/>
  <c r="EL30" i="15"/>
  <c r="EP30" i="15"/>
  <c r="ET30" i="15"/>
  <c r="D55" i="14"/>
  <c r="P55" i="14"/>
  <c r="X55" i="14"/>
  <c r="AF55" i="14"/>
  <c r="L54" i="14"/>
  <c r="P54" i="14"/>
  <c r="T54" i="14"/>
  <c r="F55" i="14"/>
  <c r="J55" i="14"/>
  <c r="N55" i="14"/>
  <c r="R55" i="14"/>
  <c r="V55" i="14"/>
  <c r="Z55" i="14"/>
  <c r="AD55" i="14"/>
  <c r="AH55" i="14"/>
  <c r="D13" i="14"/>
  <c r="H13" i="14"/>
  <c r="L13" i="14"/>
  <c r="P13" i="14"/>
  <c r="T13" i="14"/>
  <c r="C58" i="14"/>
  <c r="F39" i="14"/>
  <c r="J39" i="14"/>
  <c r="N39" i="14"/>
  <c r="R39" i="14"/>
  <c r="V39" i="14"/>
  <c r="Z39" i="14"/>
  <c r="AD39" i="14"/>
  <c r="AH39" i="14"/>
  <c r="AJ45" i="14"/>
  <c r="C307" i="14" s="1"/>
  <c r="D22" i="14"/>
  <c r="H22" i="14"/>
  <c r="L22" i="14"/>
  <c r="P22" i="14"/>
  <c r="T22" i="14"/>
  <c r="X22" i="14"/>
  <c r="AB22" i="14"/>
  <c r="AF22" i="14"/>
  <c r="C118" i="14"/>
  <c r="G118" i="14"/>
  <c r="K99" i="14"/>
  <c r="O99" i="14"/>
  <c r="S118" i="14"/>
  <c r="W118" i="14"/>
  <c r="AA99" i="14"/>
  <c r="AE99" i="14"/>
  <c r="AI118" i="14"/>
  <c r="H120" i="14"/>
  <c r="L120" i="14"/>
  <c r="X120" i="14"/>
  <c r="AB120" i="14"/>
  <c r="E106" i="14"/>
  <c r="I106" i="14"/>
  <c r="M106" i="14"/>
  <c r="Q106" i="14"/>
  <c r="U106" i="14"/>
  <c r="Y106" i="14"/>
  <c r="AC106" i="14"/>
  <c r="AG106" i="14"/>
  <c r="C107" i="14"/>
  <c r="G107" i="14"/>
  <c r="K107" i="14"/>
  <c r="O107" i="14"/>
  <c r="S107" i="14"/>
  <c r="W107" i="14"/>
  <c r="AA107" i="14"/>
  <c r="AE107" i="14"/>
  <c r="AI107" i="14"/>
  <c r="E108" i="14"/>
  <c r="I108" i="14"/>
  <c r="M108" i="14"/>
  <c r="Q108" i="14"/>
  <c r="U108" i="14"/>
  <c r="Y108" i="14"/>
  <c r="AC108" i="14"/>
  <c r="AG108" i="14"/>
  <c r="C110" i="14"/>
  <c r="G110" i="14"/>
  <c r="K110" i="14"/>
  <c r="O110" i="14"/>
  <c r="S110" i="14"/>
  <c r="W110" i="14"/>
  <c r="AA110" i="14"/>
  <c r="AE110" i="14"/>
  <c r="AI110" i="14"/>
  <c r="C142" i="14"/>
  <c r="G142" i="14"/>
  <c r="K142" i="14"/>
  <c r="O142" i="14"/>
  <c r="S142" i="14"/>
  <c r="W142" i="14"/>
  <c r="D135" i="14"/>
  <c r="H135" i="14"/>
  <c r="L135" i="14"/>
  <c r="P135" i="14"/>
  <c r="T135" i="14"/>
  <c r="X135" i="14"/>
  <c r="X285" i="14" s="1"/>
  <c r="E156" i="14"/>
  <c r="M158" i="14"/>
  <c r="F187" i="14"/>
  <c r="J187" i="14"/>
  <c r="N187" i="14"/>
  <c r="R196" i="14"/>
  <c r="V196" i="14"/>
  <c r="C188" i="14"/>
  <c r="G188" i="14"/>
  <c r="K188" i="14"/>
  <c r="O188" i="14"/>
  <c r="D189" i="14"/>
  <c r="H189" i="14"/>
  <c r="L189" i="14"/>
  <c r="P189" i="14"/>
  <c r="T189" i="14"/>
  <c r="X189" i="14"/>
  <c r="Q201" i="14"/>
  <c r="U201" i="14"/>
  <c r="R200" i="14"/>
  <c r="V200" i="14"/>
  <c r="B182" i="14"/>
  <c r="F182" i="14"/>
  <c r="J182" i="14"/>
  <c r="N182" i="14"/>
  <c r="R182" i="14"/>
  <c r="V182" i="14"/>
  <c r="Q209" i="14"/>
  <c r="R210" i="14"/>
  <c r="S211" i="14" s="1"/>
  <c r="G6" i="15"/>
  <c r="K6" i="15"/>
  <c r="O6" i="15"/>
  <c r="S6" i="15"/>
  <c r="W6" i="15"/>
  <c r="AA6" i="15"/>
  <c r="AE6" i="15"/>
  <c r="AI6" i="15"/>
  <c r="AM6" i="15"/>
  <c r="AQ6" i="15"/>
  <c r="AU6" i="15"/>
  <c r="AY6" i="15"/>
  <c r="BC6" i="15"/>
  <c r="BG6" i="15"/>
  <c r="BK6" i="15"/>
  <c r="BO6" i="15"/>
  <c r="BS6" i="15"/>
  <c r="BW6" i="15"/>
  <c r="CA6" i="15"/>
  <c r="CE6" i="15"/>
  <c r="CI6" i="15"/>
  <c r="CM6" i="15"/>
  <c r="CQ6" i="15"/>
  <c r="CU6" i="15"/>
  <c r="CY6" i="15"/>
  <c r="DC6" i="15"/>
  <c r="DG6" i="15"/>
  <c r="DK6" i="15"/>
  <c r="DO6" i="15"/>
  <c r="DT7" i="15"/>
  <c r="DX7" i="15"/>
  <c r="EB7" i="15"/>
  <c r="EF7" i="15"/>
  <c r="EJ7" i="15"/>
  <c r="EN7" i="15"/>
  <c r="ER7" i="15"/>
  <c r="EU6" i="15"/>
  <c r="S7" i="15"/>
  <c r="AI7" i="15"/>
  <c r="AY7" i="15"/>
  <c r="BO7" i="15"/>
  <c r="CE7" i="15"/>
  <c r="CU7" i="15"/>
  <c r="DK7" i="15"/>
  <c r="EA7" i="15"/>
  <c r="EQ7" i="15"/>
  <c r="S8" i="15"/>
  <c r="AI8" i="15"/>
  <c r="AY8" i="15"/>
  <c r="BO8" i="15"/>
  <c r="CE8" i="15"/>
  <c r="CU8" i="15"/>
  <c r="DK8" i="15"/>
  <c r="EA8" i="15"/>
  <c r="EQ8" i="15"/>
  <c r="H49" i="15"/>
  <c r="L11" i="15"/>
  <c r="P11" i="15"/>
  <c r="T11" i="15"/>
  <c r="X11" i="15"/>
  <c r="AB11" i="15"/>
  <c r="AF11" i="15"/>
  <c r="AJ11" i="15"/>
  <c r="AN11" i="15"/>
  <c r="AR11" i="15"/>
  <c r="AV11" i="15"/>
  <c r="AZ11" i="15"/>
  <c r="BD11" i="15"/>
  <c r="BH11" i="15"/>
  <c r="BL11" i="15"/>
  <c r="BP11" i="15"/>
  <c r="BT11" i="15"/>
  <c r="BX11" i="15"/>
  <c r="CB11" i="15"/>
  <c r="CF11" i="15"/>
  <c r="CJ11" i="15"/>
  <c r="CN11" i="15"/>
  <c r="CR11" i="15"/>
  <c r="CV11" i="15"/>
  <c r="CZ11" i="15"/>
  <c r="DD11" i="15"/>
  <c r="DH11" i="15"/>
  <c r="DL11" i="15"/>
  <c r="DP11" i="15"/>
  <c r="DT11" i="15"/>
  <c r="DX11" i="15"/>
  <c r="EB11" i="15"/>
  <c r="EF11" i="15"/>
  <c r="EJ11" i="15"/>
  <c r="EN11" i="15"/>
  <c r="ER11" i="15"/>
  <c r="I13" i="15"/>
  <c r="M13" i="15"/>
  <c r="Q13" i="15"/>
  <c r="U13" i="15"/>
  <c r="Y13" i="15"/>
  <c r="AC13" i="15"/>
  <c r="AG13" i="15"/>
  <c r="AK13" i="15"/>
  <c r="AO13" i="15"/>
  <c r="AS13" i="15"/>
  <c r="AW13" i="15"/>
  <c r="BA13" i="15"/>
  <c r="BE13" i="15"/>
  <c r="BI13" i="15"/>
  <c r="BM13" i="15"/>
  <c r="BQ13" i="15"/>
  <c r="BU13" i="15"/>
  <c r="BY13" i="15"/>
  <c r="CC13" i="15"/>
  <c r="CG13" i="15"/>
  <c r="CK13" i="15"/>
  <c r="CO13" i="15"/>
  <c r="CS13" i="15"/>
  <c r="CW13" i="15"/>
  <c r="DA13" i="15"/>
  <c r="DE13" i="15"/>
  <c r="DI13" i="15"/>
  <c r="DM13" i="15"/>
  <c r="DQ13" i="15"/>
  <c r="DU13" i="15"/>
  <c r="DY13" i="15"/>
  <c r="EC13" i="15"/>
  <c r="EG13" i="15"/>
  <c r="EK13" i="15"/>
  <c r="EO13" i="15"/>
  <c r="G51" i="15"/>
  <c r="K51" i="15"/>
  <c r="O51" i="15"/>
  <c r="S51" i="15"/>
  <c r="W51" i="15"/>
  <c r="AA51" i="15"/>
  <c r="AE51" i="15"/>
  <c r="AI51" i="15"/>
  <c r="AM51" i="15"/>
  <c r="AQ51" i="15"/>
  <c r="AU51" i="15"/>
  <c r="AY51" i="15"/>
  <c r="BC51" i="15"/>
  <c r="BG51" i="15"/>
  <c r="BK51" i="15"/>
  <c r="BO51" i="15"/>
  <c r="BS51" i="15"/>
  <c r="BW51" i="15"/>
  <c r="CA51" i="15"/>
  <c r="CE51" i="15"/>
  <c r="CI51" i="15"/>
  <c r="CM51" i="15"/>
  <c r="CQ51" i="15"/>
  <c r="CU51" i="15"/>
  <c r="CY51" i="15"/>
  <c r="DC51" i="15"/>
  <c r="DG51" i="15"/>
  <c r="DK51" i="15"/>
  <c r="DO51" i="15"/>
  <c r="DS51" i="15"/>
  <c r="DW51" i="15"/>
  <c r="EA51" i="15"/>
  <c r="EE51" i="15"/>
  <c r="EI51" i="15"/>
  <c r="EM51" i="15"/>
  <c r="EQ51" i="15"/>
  <c r="EU51" i="15"/>
  <c r="EO16" i="15"/>
  <c r="O17" i="15"/>
  <c r="P18" i="15" s="1"/>
  <c r="W17" i="15"/>
  <c r="X18" i="15" s="1"/>
  <c r="AE17" i="15"/>
  <c r="AF18" i="15" s="1"/>
  <c r="AM17" i="15"/>
  <c r="AN18" i="15" s="1"/>
  <c r="AU17" i="15"/>
  <c r="AV18" i="15" s="1"/>
  <c r="BC17" i="15"/>
  <c r="BD18" i="15" s="1"/>
  <c r="BK17" i="15"/>
  <c r="BL18" i="15" s="1"/>
  <c r="BS17" i="15"/>
  <c r="BT18" i="15" s="1"/>
  <c r="CA17" i="15"/>
  <c r="CB18" i="15" s="1"/>
  <c r="CI17" i="15"/>
  <c r="CJ18" i="15" s="1"/>
  <c r="CQ17" i="15"/>
  <c r="CR18" i="15" s="1"/>
  <c r="CY17" i="15"/>
  <c r="CZ18" i="15" s="1"/>
  <c r="DG17" i="15"/>
  <c r="DH18" i="15" s="1"/>
  <c r="DO17" i="15"/>
  <c r="EE17" i="15"/>
  <c r="EU17" i="15"/>
  <c r="P52" i="15"/>
  <c r="T52" i="15"/>
  <c r="X52" i="15"/>
  <c r="AB52" i="15"/>
  <c r="AF52" i="15"/>
  <c r="AJ52" i="15"/>
  <c r="AN52" i="15"/>
  <c r="AR52" i="15"/>
  <c r="AV52" i="15"/>
  <c r="AZ52" i="15"/>
  <c r="BD52" i="15"/>
  <c r="BH52" i="15"/>
  <c r="BL52" i="15"/>
  <c r="BP52" i="15"/>
  <c r="BT52" i="15"/>
  <c r="BX52" i="15"/>
  <c r="CB52" i="15"/>
  <c r="CF52" i="15"/>
  <c r="CJ52" i="15"/>
  <c r="CN52" i="15"/>
  <c r="CR52" i="15"/>
  <c r="CV52" i="15"/>
  <c r="CZ52" i="15"/>
  <c r="DD52" i="15"/>
  <c r="DH52" i="15"/>
  <c r="DL52" i="15"/>
  <c r="DP52" i="15"/>
  <c r="DT52" i="15"/>
  <c r="DX52" i="15"/>
  <c r="EB52" i="15"/>
  <c r="EF52" i="15"/>
  <c r="EJ52" i="15"/>
  <c r="EN52" i="15"/>
  <c r="ER52" i="15"/>
  <c r="Q53" i="15"/>
  <c r="U53" i="15"/>
  <c r="Y53" i="15"/>
  <c r="AC53" i="15"/>
  <c r="AG53" i="15"/>
  <c r="AK53" i="15"/>
  <c r="AO53" i="15"/>
  <c r="AS53" i="15"/>
  <c r="AW53" i="15"/>
  <c r="BA53" i="15"/>
  <c r="BE53" i="15"/>
  <c r="BI53" i="15"/>
  <c r="BM53" i="15"/>
  <c r="BQ53" i="15"/>
  <c r="BU53" i="15"/>
  <c r="U24" i="15"/>
  <c r="AO24" i="15"/>
  <c r="BA24" i="15"/>
  <c r="BU24" i="15"/>
  <c r="S30" i="15"/>
  <c r="W30" i="15"/>
  <c r="AA30" i="15"/>
  <c r="AE30" i="15"/>
  <c r="AI30" i="15"/>
  <c r="AM30" i="15"/>
  <c r="AQ30" i="15"/>
  <c r="AU30" i="15"/>
  <c r="AY30" i="15"/>
  <c r="BC30" i="15"/>
  <c r="BG30" i="15"/>
  <c r="BK30" i="15"/>
  <c r="BO30" i="15"/>
  <c r="BS30" i="15"/>
  <c r="BW30" i="15"/>
  <c r="CA30" i="15"/>
  <c r="CE30" i="15"/>
  <c r="CI30" i="15"/>
  <c r="CM30" i="15"/>
  <c r="CQ30" i="15"/>
  <c r="CU30" i="15"/>
  <c r="CY30" i="15"/>
  <c r="DC30" i="15"/>
  <c r="DG30" i="15"/>
  <c r="DK30" i="15"/>
  <c r="DO30" i="15"/>
  <c r="DS30" i="15"/>
  <c r="DW30" i="15"/>
  <c r="T213" i="14"/>
  <c r="R188" i="14"/>
  <c r="J50" i="15"/>
  <c r="N50" i="15"/>
  <c r="R50" i="15"/>
  <c r="V50" i="15"/>
  <c r="Z50" i="15"/>
  <c r="AD50" i="15"/>
  <c r="AH50" i="15"/>
  <c r="AL50" i="15"/>
  <c r="AP50" i="15"/>
  <c r="AT50" i="15"/>
  <c r="AX50" i="15"/>
  <c r="BB50" i="15"/>
  <c r="BF50" i="15"/>
  <c r="BJ50" i="15"/>
  <c r="BN50" i="15"/>
  <c r="BR50" i="15"/>
  <c r="BV50" i="15"/>
  <c r="BZ50" i="15"/>
  <c r="CD50" i="15"/>
  <c r="CH50" i="15"/>
  <c r="CL50" i="15"/>
  <c r="CP50" i="15"/>
  <c r="CT50" i="15"/>
  <c r="CX50" i="15"/>
  <c r="DB50" i="15"/>
  <c r="DF50" i="15"/>
  <c r="DJ50" i="15"/>
  <c r="DN50" i="15"/>
  <c r="DR50" i="15"/>
  <c r="DV50" i="15"/>
  <c r="DZ50" i="15"/>
  <c r="ED50" i="15"/>
  <c r="EH50" i="15"/>
  <c r="EL50" i="15"/>
  <c r="EP50" i="15"/>
  <c r="Q52" i="15"/>
  <c r="U52" i="15"/>
  <c r="Y52" i="15"/>
  <c r="AC52" i="15"/>
  <c r="AG52" i="15"/>
  <c r="AK52" i="15"/>
  <c r="AO52" i="15"/>
  <c r="AS52" i="15"/>
  <c r="AW52" i="15"/>
  <c r="BA52" i="15"/>
  <c r="BE52" i="15"/>
  <c r="BI52" i="15"/>
  <c r="BM52" i="15"/>
  <c r="BQ52" i="15"/>
  <c r="BU52" i="15"/>
  <c r="BY52" i="15"/>
  <c r="CC52" i="15"/>
  <c r="CG52" i="15"/>
  <c r="CK52" i="15"/>
  <c r="CO52" i="15"/>
  <c r="CS52" i="15"/>
  <c r="CW52" i="15"/>
  <c r="DA52" i="15"/>
  <c r="DE52" i="15"/>
  <c r="DI52" i="15"/>
  <c r="DM52" i="15"/>
  <c r="DQ52" i="15"/>
  <c r="DU52" i="15"/>
  <c r="DY52" i="15"/>
  <c r="EC52" i="15"/>
  <c r="EG52" i="15"/>
  <c r="EK52" i="15"/>
  <c r="EO52" i="15"/>
  <c r="ES52" i="15"/>
  <c r="R53" i="15"/>
  <c r="V53" i="15"/>
  <c r="Z53" i="15"/>
  <c r="AD53" i="15"/>
  <c r="AH53" i="15"/>
  <c r="AL53" i="15"/>
  <c r="AP53" i="15"/>
  <c r="AT53" i="15"/>
  <c r="AX53" i="15"/>
  <c r="BB53" i="15"/>
  <c r="BF53" i="15"/>
  <c r="BJ53" i="15"/>
  <c r="BN53" i="15"/>
  <c r="BR53" i="15"/>
  <c r="BV53" i="15"/>
  <c r="BZ53" i="15"/>
  <c r="CD53" i="15"/>
  <c r="CH53" i="15"/>
  <c r="CL53" i="15"/>
  <c r="CP53" i="15"/>
  <c r="CT53" i="15"/>
  <c r="CX53" i="15"/>
  <c r="DB53" i="15"/>
  <c r="DF53" i="15"/>
  <c r="DJ53" i="15"/>
  <c r="DN53" i="15"/>
  <c r="DR53" i="15"/>
  <c r="DV53" i="15"/>
  <c r="DZ53" i="15"/>
  <c r="ED53" i="15"/>
  <c r="EH53" i="15"/>
  <c r="EL53" i="15"/>
  <c r="EP53" i="15"/>
  <c r="ET53" i="15"/>
  <c r="Q54" i="15"/>
  <c r="U54" i="15"/>
  <c r="Y54" i="15"/>
  <c r="AC54" i="15"/>
  <c r="AG54" i="15"/>
  <c r="AK54" i="15"/>
  <c r="AO54" i="15"/>
  <c r="AS54" i="15"/>
  <c r="AW54" i="15"/>
  <c r="BA54" i="15"/>
  <c r="BE54" i="15"/>
  <c r="BI54" i="15"/>
  <c r="BM54" i="15"/>
  <c r="BQ54" i="15"/>
  <c r="BU54" i="15"/>
  <c r="BY54" i="15"/>
  <c r="CC54" i="15"/>
  <c r="CG54" i="15"/>
  <c r="CK54" i="15"/>
  <c r="CO54" i="15"/>
  <c r="CS54" i="15"/>
  <c r="CW54" i="15"/>
  <c r="DA54" i="15"/>
  <c r="DE54" i="15"/>
  <c r="DI54" i="15"/>
  <c r="DM54" i="15"/>
  <c r="DQ54" i="15"/>
  <c r="DU54" i="15"/>
  <c r="DY54" i="15"/>
  <c r="EC54" i="15"/>
  <c r="EG54" i="15"/>
  <c r="EK54" i="15"/>
  <c r="EO54" i="15"/>
  <c r="ES54" i="15"/>
  <c r="AC27" i="15"/>
  <c r="AO27" i="15"/>
  <c r="BI27" i="15"/>
  <c r="BU27" i="15"/>
  <c r="CO27" i="15"/>
  <c r="DA27" i="15"/>
  <c r="DU27" i="15"/>
  <c r="EG27" i="15"/>
  <c r="DP17" i="15"/>
  <c r="DP18" i="15" s="1"/>
  <c r="DT17" i="15"/>
  <c r="DT18" i="15" s="1"/>
  <c r="DX17" i="15"/>
  <c r="DX18" i="15" s="1"/>
  <c r="EB17" i="15"/>
  <c r="EB18" i="15" s="1"/>
  <c r="EF17" i="15"/>
  <c r="EF18" i="15" s="1"/>
  <c r="EJ17" i="15"/>
  <c r="EJ18" i="15" s="1"/>
  <c r="EN17" i="15"/>
  <c r="EN18" i="15" s="1"/>
  <c r="ER17" i="15"/>
  <c r="ER18" i="15" s="1"/>
  <c r="FG91" i="15"/>
  <c r="FH40" i="15"/>
  <c r="FH91" i="15" s="1"/>
  <c r="H55" i="14"/>
  <c r="AB55" i="14"/>
  <c r="E58" i="14"/>
  <c r="I58" i="14"/>
  <c r="M58" i="14"/>
  <c r="Q58" i="14"/>
  <c r="U58" i="14"/>
  <c r="Y58" i="14"/>
  <c r="AC58" i="14"/>
  <c r="AG58" i="14"/>
  <c r="D48" i="14"/>
  <c r="H48" i="14"/>
  <c r="L48" i="14"/>
  <c r="P48" i="14"/>
  <c r="T48" i="14"/>
  <c r="X48" i="14"/>
  <c r="AB48" i="14"/>
  <c r="AF48" i="14"/>
  <c r="C117" i="14"/>
  <c r="G117" i="14"/>
  <c r="K117" i="14"/>
  <c r="O98" i="14"/>
  <c r="S98" i="14"/>
  <c r="W98" i="14"/>
  <c r="AA98" i="14"/>
  <c r="AE98" i="14"/>
  <c r="AI98" i="14"/>
  <c r="C106" i="14"/>
  <c r="G106" i="14"/>
  <c r="K106" i="14"/>
  <c r="O106" i="14"/>
  <c r="S106" i="14"/>
  <c r="W106" i="14"/>
  <c r="AI106" i="14"/>
  <c r="E107" i="14"/>
  <c r="I107" i="14"/>
  <c r="M107" i="14"/>
  <c r="Q107" i="14"/>
  <c r="U107" i="14"/>
  <c r="Y107" i="14"/>
  <c r="AC107" i="14"/>
  <c r="AG107" i="14"/>
  <c r="C108" i="14"/>
  <c r="G108" i="14"/>
  <c r="K108" i="14"/>
  <c r="O108" i="14"/>
  <c r="S108" i="14"/>
  <c r="W108" i="14"/>
  <c r="AA108" i="14"/>
  <c r="AE108" i="14"/>
  <c r="AI108" i="14"/>
  <c r="O124" i="14"/>
  <c r="AE124" i="14"/>
  <c r="F135" i="14"/>
  <c r="N135" i="14"/>
  <c r="V135" i="14"/>
  <c r="J158" i="14"/>
  <c r="R158" i="14"/>
  <c r="C160" i="14"/>
  <c r="G160" i="14"/>
  <c r="K160" i="14"/>
  <c r="O160" i="14"/>
  <c r="S160" i="14"/>
  <c r="W160" i="14"/>
  <c r="Q196" i="14"/>
  <c r="U196" i="14"/>
  <c r="E188" i="14"/>
  <c r="I188" i="14"/>
  <c r="M188" i="14"/>
  <c r="Q188" i="14"/>
  <c r="U188" i="14"/>
  <c r="F189" i="14"/>
  <c r="J189" i="14"/>
  <c r="N189" i="14"/>
  <c r="R198" i="14"/>
  <c r="V198" i="14"/>
  <c r="Q200" i="14"/>
  <c r="U200" i="14"/>
  <c r="X200" i="14"/>
  <c r="D182" i="14"/>
  <c r="H182" i="14"/>
  <c r="L182" i="14"/>
  <c r="P182" i="14"/>
  <c r="T182" i="14"/>
  <c r="X182" i="14"/>
  <c r="V188" i="14"/>
  <c r="I209" i="14"/>
  <c r="J210" i="14"/>
  <c r="K212" i="14" s="1"/>
  <c r="I48" i="15"/>
  <c r="M48" i="15"/>
  <c r="Q48" i="15"/>
  <c r="U48" i="15"/>
  <c r="Y48" i="15"/>
  <c r="AC48" i="15"/>
  <c r="AG48" i="15"/>
  <c r="AK48" i="15"/>
  <c r="AO48" i="15"/>
  <c r="AS48" i="15"/>
  <c r="AW48" i="15"/>
  <c r="BA48" i="15"/>
  <c r="BE48" i="15"/>
  <c r="BI48" i="15"/>
  <c r="BM48" i="15"/>
  <c r="BQ48" i="15"/>
  <c r="BU48" i="15"/>
  <c r="BY48" i="15"/>
  <c r="CC48" i="15"/>
  <c r="CG48" i="15"/>
  <c r="CK48" i="15"/>
  <c r="CO48" i="15"/>
  <c r="CS48" i="15"/>
  <c r="CW48" i="15"/>
  <c r="DA48" i="15"/>
  <c r="DE48" i="15"/>
  <c r="DI48" i="15"/>
  <c r="DM48" i="15"/>
  <c r="DQ48" i="15"/>
  <c r="DU48" i="15"/>
  <c r="DY48" i="15"/>
  <c r="EC48" i="15"/>
  <c r="EG48" i="15"/>
  <c r="EK48" i="15"/>
  <c r="EO48" i="15"/>
  <c r="ES48" i="15"/>
  <c r="F33" i="15"/>
  <c r="F31" i="15" s="1"/>
  <c r="J49" i="15"/>
  <c r="N49" i="15"/>
  <c r="R49" i="15"/>
  <c r="V49" i="15"/>
  <c r="Z49" i="15"/>
  <c r="AD49" i="15"/>
  <c r="AH49" i="15"/>
  <c r="AL49" i="15"/>
  <c r="AP49" i="15"/>
  <c r="AT49" i="15"/>
  <c r="AX49" i="15"/>
  <c r="BB49" i="15"/>
  <c r="BF49" i="15"/>
  <c r="BJ49" i="15"/>
  <c r="BN49" i="15"/>
  <c r="BR49" i="15"/>
  <c r="BV49" i="15"/>
  <c r="BZ49" i="15"/>
  <c r="CD49" i="15"/>
  <c r="CH49" i="15"/>
  <c r="CL49" i="15"/>
  <c r="CP49" i="15"/>
  <c r="CT49" i="15"/>
  <c r="CX49" i="15"/>
  <c r="DB49" i="15"/>
  <c r="DF49" i="15"/>
  <c r="DJ49" i="15"/>
  <c r="DN49" i="15"/>
  <c r="DR49" i="15"/>
  <c r="DV49" i="15"/>
  <c r="DZ49" i="15"/>
  <c r="ED49" i="15"/>
  <c r="EH49" i="15"/>
  <c r="EL49" i="15"/>
  <c r="EP49" i="15"/>
  <c r="ET49" i="15"/>
  <c r="G50" i="15"/>
  <c r="K50" i="15"/>
  <c r="O50" i="15"/>
  <c r="S50" i="15"/>
  <c r="W50" i="15"/>
  <c r="AA50" i="15"/>
  <c r="AE50" i="15"/>
  <c r="AI50" i="15"/>
  <c r="AM50" i="15"/>
  <c r="AQ50" i="15"/>
  <c r="AU50" i="15"/>
  <c r="AY50" i="15"/>
  <c r="BC50" i="15"/>
  <c r="BG50" i="15"/>
  <c r="BK50" i="15"/>
  <c r="BO50" i="15"/>
  <c r="BS50" i="15"/>
  <c r="BW50" i="15"/>
  <c r="CA50" i="15"/>
  <c r="CE50" i="15"/>
  <c r="CI50" i="15"/>
  <c r="CM50" i="15"/>
  <c r="CQ50" i="15"/>
  <c r="CU50" i="15"/>
  <c r="CY50" i="15"/>
  <c r="DC50" i="15"/>
  <c r="DG50" i="15"/>
  <c r="DK50" i="15"/>
  <c r="DO50" i="15"/>
  <c r="DS50" i="15"/>
  <c r="DW50" i="15"/>
  <c r="EA50" i="15"/>
  <c r="EE50" i="15"/>
  <c r="EI50" i="15"/>
  <c r="EM50" i="15"/>
  <c r="EQ50" i="15"/>
  <c r="EU13" i="15"/>
  <c r="FL13" i="15"/>
  <c r="FL68" i="15" s="1"/>
  <c r="I51" i="15"/>
  <c r="M51" i="15"/>
  <c r="Q51" i="15"/>
  <c r="U51" i="15"/>
  <c r="Y51" i="15"/>
  <c r="AC51" i="15"/>
  <c r="AG51" i="15"/>
  <c r="AK51" i="15"/>
  <c r="AO51" i="15"/>
  <c r="AS51" i="15"/>
  <c r="AW51" i="15"/>
  <c r="BA51" i="15"/>
  <c r="BE51" i="15"/>
  <c r="BI51" i="15"/>
  <c r="BM51" i="15"/>
  <c r="BQ51" i="15"/>
  <c r="BU51" i="15"/>
  <c r="BY51" i="15"/>
  <c r="CC51" i="15"/>
  <c r="CG51" i="15"/>
  <c r="CK51" i="15"/>
  <c r="CO51" i="15"/>
  <c r="CS51" i="15"/>
  <c r="CW51" i="15"/>
  <c r="DA51" i="15"/>
  <c r="DE51" i="15"/>
  <c r="DI51" i="15"/>
  <c r="DM51" i="15"/>
  <c r="DQ51" i="15"/>
  <c r="DU51" i="15"/>
  <c r="DY51" i="15"/>
  <c r="EC51" i="15"/>
  <c r="EG51" i="15"/>
  <c r="EK51" i="15"/>
  <c r="ES51" i="15"/>
  <c r="M16" i="15"/>
  <c r="U16" i="15"/>
  <c r="AC16" i="15"/>
  <c r="AK16" i="15"/>
  <c r="AS16" i="15"/>
  <c r="BA16" i="15"/>
  <c r="BI16" i="15"/>
  <c r="BQ16" i="15"/>
  <c r="BY16" i="15"/>
  <c r="CG16" i="15"/>
  <c r="CO16" i="15"/>
  <c r="CW16" i="15"/>
  <c r="DE16" i="15"/>
  <c r="DM16" i="15"/>
  <c r="DU16" i="15"/>
  <c r="EC16" i="15"/>
  <c r="EK16" i="15"/>
  <c r="ES16" i="15"/>
  <c r="T18" i="15"/>
  <c r="AB18" i="15"/>
  <c r="AJ18" i="15"/>
  <c r="AR18" i="15"/>
  <c r="AZ18" i="15"/>
  <c r="BH18" i="15"/>
  <c r="BP18" i="15"/>
  <c r="BX18" i="15"/>
  <c r="CF18" i="15"/>
  <c r="CN18" i="15"/>
  <c r="CV18" i="15"/>
  <c r="DD18" i="15"/>
  <c r="DL18" i="15"/>
  <c r="R21" i="15"/>
  <c r="V21" i="15"/>
  <c r="Z21" i="15"/>
  <c r="AD21" i="15"/>
  <c r="AH21" i="15"/>
  <c r="AL21" i="15"/>
  <c r="AP21" i="15"/>
  <c r="AT21" i="15"/>
  <c r="AX21" i="15"/>
  <c r="BB21" i="15"/>
  <c r="BF21" i="15"/>
  <c r="BJ21" i="15"/>
  <c r="BN21" i="15"/>
  <c r="BR21" i="15"/>
  <c r="BV21" i="15"/>
  <c r="BZ21" i="15"/>
  <c r="CD21" i="15"/>
  <c r="CH21" i="15"/>
  <c r="CL21" i="15"/>
  <c r="CP21" i="15"/>
  <c r="CT21" i="15"/>
  <c r="CX21" i="15"/>
  <c r="DB21" i="15"/>
  <c r="DF21" i="15"/>
  <c r="DJ21" i="15"/>
  <c r="DN21" i="15"/>
  <c r="DR21" i="15"/>
  <c r="DV21" i="15"/>
  <c r="DZ21" i="15"/>
  <c r="ED21" i="15"/>
  <c r="EH21" i="15"/>
  <c r="EL21" i="15"/>
  <c r="EP21" i="15"/>
  <c r="ET21" i="15"/>
  <c r="O53" i="15"/>
  <c r="S53" i="15"/>
  <c r="S24" i="15"/>
  <c r="W53" i="15"/>
  <c r="AA53" i="15"/>
  <c r="AA24" i="15"/>
  <c r="AE53" i="15"/>
  <c r="AI53" i="15"/>
  <c r="AI24" i="15"/>
  <c r="AM53" i="15"/>
  <c r="AQ53" i="15"/>
  <c r="AQ24" i="15"/>
  <c r="AU53" i="15"/>
  <c r="AY53" i="15"/>
  <c r="AY24" i="15"/>
  <c r="BC53" i="15"/>
  <c r="BG53" i="15"/>
  <c r="BG24" i="15"/>
  <c r="BK53" i="15"/>
  <c r="BO53" i="15"/>
  <c r="BO24" i="15"/>
  <c r="BS53" i="15"/>
  <c r="BW53" i="15"/>
  <c r="BW24" i="15"/>
  <c r="CA53" i="15"/>
  <c r="CE53" i="15"/>
  <c r="CE24" i="15"/>
  <c r="CI53" i="15"/>
  <c r="CM53" i="15"/>
  <c r="CM24" i="15"/>
  <c r="CQ53" i="15"/>
  <c r="CU53" i="15"/>
  <c r="CU24" i="15"/>
  <c r="CY53" i="15"/>
  <c r="DC53" i="15"/>
  <c r="DC24" i="15"/>
  <c r="DG53" i="15"/>
  <c r="DK53" i="15"/>
  <c r="DK24" i="15"/>
  <c r="DO53" i="15"/>
  <c r="DS53" i="15"/>
  <c r="DS24" i="15"/>
  <c r="DW53" i="15"/>
  <c r="EA53" i="15"/>
  <c r="EA24" i="15"/>
  <c r="EE53" i="15"/>
  <c r="EI53" i="15"/>
  <c r="EI24" i="15"/>
  <c r="EM53" i="15"/>
  <c r="EQ53" i="15"/>
  <c r="EQ24" i="15"/>
  <c r="EU53" i="15"/>
  <c r="AU24" i="15"/>
  <c r="CA24" i="15"/>
  <c r="DG24" i="15"/>
  <c r="EM24" i="15"/>
  <c r="R27" i="15"/>
  <c r="V27" i="15"/>
  <c r="Z27" i="15"/>
  <c r="AD27" i="15"/>
  <c r="AH27" i="15"/>
  <c r="AL27" i="15"/>
  <c r="AP27" i="15"/>
  <c r="AT27" i="15"/>
  <c r="AX27" i="15"/>
  <c r="BB27" i="15"/>
  <c r="BF27" i="15"/>
  <c r="BJ27" i="15"/>
  <c r="BN27" i="15"/>
  <c r="BR27" i="15"/>
  <c r="BV27" i="15"/>
  <c r="BZ27" i="15"/>
  <c r="CD27" i="15"/>
  <c r="CH27" i="15"/>
  <c r="CL27" i="15"/>
  <c r="CP27" i="15"/>
  <c r="CT27" i="15"/>
  <c r="CX27" i="15"/>
  <c r="DB27" i="15"/>
  <c r="DF27" i="15"/>
  <c r="DJ27" i="15"/>
  <c r="DN27" i="15"/>
  <c r="DR27" i="15"/>
  <c r="DV27" i="15"/>
  <c r="DZ27" i="15"/>
  <c r="ED27" i="15"/>
  <c r="EH27" i="15"/>
  <c r="EL27" i="15"/>
  <c r="EP27" i="15"/>
  <c r="ET27" i="15"/>
  <c r="U27" i="15"/>
  <c r="AG27" i="15"/>
  <c r="BA27" i="15"/>
  <c r="BM27" i="15"/>
  <c r="CG27" i="15"/>
  <c r="CS27" i="15"/>
  <c r="DM27" i="15"/>
  <c r="DY27" i="15"/>
  <c r="ES27" i="15"/>
  <c r="I38" i="15"/>
  <c r="M38" i="15"/>
  <c r="Q38" i="15"/>
  <c r="U38" i="15"/>
  <c r="Y38" i="15"/>
  <c r="AC38" i="15"/>
  <c r="AG38" i="15"/>
  <c r="AK38" i="15"/>
  <c r="AO38" i="15"/>
  <c r="AS38" i="15"/>
  <c r="AW38" i="15"/>
  <c r="BA38" i="15"/>
  <c r="BE38" i="15"/>
  <c r="BI38" i="15"/>
  <c r="BM38" i="15"/>
  <c r="BQ38" i="15"/>
  <c r="BU38" i="15"/>
  <c r="BY38" i="15"/>
  <c r="CC38" i="15"/>
  <c r="CG38" i="15"/>
  <c r="CK38" i="15"/>
  <c r="CO38" i="15"/>
  <c r="CS38" i="15"/>
  <c r="CW38" i="15"/>
  <c r="DA38" i="15"/>
  <c r="DE38" i="15"/>
  <c r="DI38" i="15"/>
  <c r="DM38" i="15"/>
  <c r="DQ38" i="15"/>
  <c r="DU38" i="15"/>
  <c r="DY38" i="15"/>
  <c r="EC38" i="15"/>
  <c r="EG38" i="15"/>
  <c r="EK38" i="15"/>
  <c r="EO38" i="15"/>
  <c r="ES38" i="15"/>
  <c r="FS58" i="15"/>
  <c r="FW58" i="15"/>
  <c r="GA58" i="15"/>
  <c r="GE58" i="15"/>
  <c r="G63" i="15"/>
  <c r="K64" i="15"/>
  <c r="O64" i="15"/>
  <c r="S64" i="15"/>
  <c r="H21" i="17" s="1"/>
  <c r="W64" i="15"/>
  <c r="L21" i="17" s="1"/>
  <c r="AA64" i="15"/>
  <c r="P21" i="17" s="1"/>
  <c r="AE64" i="15"/>
  <c r="T21" i="17" s="1"/>
  <c r="AI64" i="15"/>
  <c r="X21" i="17" s="1"/>
  <c r="AM64" i="15"/>
  <c r="AB21" i="17" s="1"/>
  <c r="AQ64" i="15"/>
  <c r="AF21" i="17" s="1"/>
  <c r="AU64" i="15"/>
  <c r="AJ21" i="17" s="1"/>
  <c r="AY64" i="15"/>
  <c r="AN21" i="17" s="1"/>
  <c r="BC64" i="15"/>
  <c r="AR21" i="17" s="1"/>
  <c r="BG64" i="15"/>
  <c r="AV21" i="17" s="1"/>
  <c r="BK64" i="15"/>
  <c r="AZ21" i="17" s="1"/>
  <c r="BO64" i="15"/>
  <c r="BD21" i="17" s="1"/>
  <c r="BS64" i="15"/>
  <c r="BH21" i="17" s="1"/>
  <c r="BW64" i="15"/>
  <c r="BL21" i="17" s="1"/>
  <c r="CA64" i="15"/>
  <c r="BP21" i="17" s="1"/>
  <c r="CE64" i="15"/>
  <c r="BT21" i="17" s="1"/>
  <c r="CI64" i="15"/>
  <c r="BX21" i="17" s="1"/>
  <c r="CM64" i="15"/>
  <c r="CB21" i="17" s="1"/>
  <c r="CQ64" i="15"/>
  <c r="CF21" i="17" s="1"/>
  <c r="CU64" i="15"/>
  <c r="CJ21" i="17" s="1"/>
  <c r="CY64" i="15"/>
  <c r="CN21" i="17" s="1"/>
  <c r="DC64" i="15"/>
  <c r="CR21" i="17" s="1"/>
  <c r="DG64" i="15"/>
  <c r="CV21" i="17" s="1"/>
  <c r="DK64" i="15"/>
  <c r="CZ21" i="17" s="1"/>
  <c r="DO64" i="15"/>
  <c r="DD21" i="17" s="1"/>
  <c r="DS64" i="15"/>
  <c r="DH21" i="17" s="1"/>
  <c r="DW64" i="15"/>
  <c r="DL21" i="17" s="1"/>
  <c r="EA64" i="15"/>
  <c r="DP21" i="17" s="1"/>
  <c r="EE64" i="15"/>
  <c r="DT21" i="17" s="1"/>
  <c r="EI64" i="15"/>
  <c r="DX21" i="17" s="1"/>
  <c r="EM64" i="15"/>
  <c r="EB21" i="17" s="1"/>
  <c r="EQ64" i="15"/>
  <c r="EF21" i="17" s="1"/>
  <c r="EU64" i="15"/>
  <c r="T63" i="15"/>
  <c r="AJ63" i="15"/>
  <c r="AZ63" i="15"/>
  <c r="BP63" i="15"/>
  <c r="CF63" i="15"/>
  <c r="CV63" i="15"/>
  <c r="DL63" i="15"/>
  <c r="EB63" i="15"/>
  <c r="ER63" i="15"/>
  <c r="X64" i="15"/>
  <c r="M21" i="17" s="1"/>
  <c r="AN64" i="15"/>
  <c r="AC21" i="17" s="1"/>
  <c r="BD64" i="15"/>
  <c r="AS21" i="17" s="1"/>
  <c r="BT64" i="15"/>
  <c r="BI21" i="17" s="1"/>
  <c r="CJ64" i="15"/>
  <c r="BY21" i="17" s="1"/>
  <c r="CZ64" i="15"/>
  <c r="CO21" i="17" s="1"/>
  <c r="DP64" i="15"/>
  <c r="DE21" i="17" s="1"/>
  <c r="EF64" i="15"/>
  <c r="DU21" i="17" s="1"/>
  <c r="F84" i="15"/>
  <c r="F82" i="15" s="1"/>
  <c r="M71" i="15"/>
  <c r="Q71" i="15"/>
  <c r="U71" i="15"/>
  <c r="AC71" i="15"/>
  <c r="AG71" i="15"/>
  <c r="AK71" i="15"/>
  <c r="AS71" i="15"/>
  <c r="AW71" i="15"/>
  <c r="BA71" i="15"/>
  <c r="BI71" i="15"/>
  <c r="BM71" i="15"/>
  <c r="BQ71" i="15"/>
  <c r="BY71" i="15"/>
  <c r="CC71" i="15"/>
  <c r="CG71" i="15"/>
  <c r="CO71" i="15"/>
  <c r="CS71" i="15"/>
  <c r="CW71" i="15"/>
  <c r="DE71" i="15"/>
  <c r="DI71" i="15"/>
  <c r="DM71" i="15"/>
  <c r="DU71" i="15"/>
  <c r="DY71" i="15"/>
  <c r="EC71" i="15"/>
  <c r="EK71" i="15"/>
  <c r="EO71" i="15"/>
  <c r="ES71" i="15"/>
  <c r="X70" i="15"/>
  <c r="CJ70" i="15"/>
  <c r="H72" i="15"/>
  <c r="H73" i="15" s="1"/>
  <c r="P72" i="15"/>
  <c r="P73" i="15" s="1"/>
  <c r="X72" i="15"/>
  <c r="X73" i="15" s="1"/>
  <c r="AF72" i="15"/>
  <c r="AF73" i="15" s="1"/>
  <c r="AN72" i="15"/>
  <c r="AN73" i="15" s="1"/>
  <c r="AV72" i="15"/>
  <c r="AV73" i="15" s="1"/>
  <c r="BD72" i="15"/>
  <c r="BD73" i="15" s="1"/>
  <c r="BT72" i="15"/>
  <c r="BT73" i="15" s="1"/>
  <c r="CJ72" i="15"/>
  <c r="CJ73" i="15" s="1"/>
  <c r="CZ72" i="15"/>
  <c r="CZ73" i="15" s="1"/>
  <c r="DP72" i="15"/>
  <c r="DP73" i="15" s="1"/>
  <c r="EF72" i="15"/>
  <c r="EF73" i="15" s="1"/>
  <c r="L75" i="15"/>
  <c r="AB75" i="15"/>
  <c r="AR75" i="15"/>
  <c r="BH75" i="15"/>
  <c r="BX75" i="15"/>
  <c r="CN75" i="15"/>
  <c r="DD75" i="15"/>
  <c r="DT75" i="15"/>
  <c r="EJ75" i="15"/>
  <c r="K77" i="15"/>
  <c r="O77" i="15"/>
  <c r="S77" i="15"/>
  <c r="AA77" i="15"/>
  <c r="AE77" i="15"/>
  <c r="AI77" i="15"/>
  <c r="AQ77" i="15"/>
  <c r="AU77" i="15"/>
  <c r="AY77" i="15"/>
  <c r="BG77" i="15"/>
  <c r="BK77" i="15"/>
  <c r="BO77" i="15"/>
  <c r="BW77" i="15"/>
  <c r="CA77" i="15"/>
  <c r="CE77" i="15"/>
  <c r="CM77" i="15"/>
  <c r="CQ77" i="15"/>
  <c r="CU77" i="15"/>
  <c r="DC77" i="15"/>
  <c r="DG77" i="15"/>
  <c r="DK77" i="15"/>
  <c r="DS77" i="15"/>
  <c r="DW77" i="15"/>
  <c r="EA77" i="15"/>
  <c r="EI77" i="15"/>
  <c r="EM77" i="15"/>
  <c r="EQ77" i="15"/>
  <c r="H89" i="15"/>
  <c r="L89" i="15"/>
  <c r="P89" i="15"/>
  <c r="T92" i="15"/>
  <c r="X89" i="15"/>
  <c r="AB89" i="15"/>
  <c r="AF89" i="15"/>
  <c r="AJ92" i="15"/>
  <c r="AN89" i="15"/>
  <c r="AR89" i="15"/>
  <c r="AV89" i="15"/>
  <c r="AZ92" i="15"/>
  <c r="BD89" i="15"/>
  <c r="BH89" i="15"/>
  <c r="BL89" i="15"/>
  <c r="BP92" i="15"/>
  <c r="BT89" i="15"/>
  <c r="BX89" i="15"/>
  <c r="CB89" i="15"/>
  <c r="CF92" i="15"/>
  <c r="CJ89" i="15"/>
  <c r="CN89" i="15"/>
  <c r="CR89" i="15"/>
  <c r="CV92" i="15"/>
  <c r="CZ89" i="15"/>
  <c r="DD89" i="15"/>
  <c r="DH89" i="15"/>
  <c r="DL92" i="15"/>
  <c r="DP89" i="15"/>
  <c r="DT89" i="15"/>
  <c r="DX89" i="15"/>
  <c r="EB92" i="15"/>
  <c r="EF89" i="15"/>
  <c r="EJ89" i="15"/>
  <c r="EN89" i="15"/>
  <c r="ER92" i="15"/>
  <c r="G91" i="15"/>
  <c r="K91" i="15"/>
  <c r="O91" i="15"/>
  <c r="F121" i="15"/>
  <c r="J121" i="15"/>
  <c r="O113" i="15"/>
  <c r="V121" i="15"/>
  <c r="Z121" i="15"/>
  <c r="AE113" i="15"/>
  <c r="AL121" i="15"/>
  <c r="AP121" i="15"/>
  <c r="AU113" i="15"/>
  <c r="BB121" i="15"/>
  <c r="BF121" i="15"/>
  <c r="BK113" i="15"/>
  <c r="BR121" i="15"/>
  <c r="BV121" i="15"/>
  <c r="CA113" i="15"/>
  <c r="CH121" i="15"/>
  <c r="CL121" i="15"/>
  <c r="CQ113" i="15"/>
  <c r="CX121" i="15"/>
  <c r="DB121" i="15"/>
  <c r="DG113" i="15"/>
  <c r="DN121" i="15"/>
  <c r="DR121" i="15"/>
  <c r="DW113" i="15"/>
  <c r="ED121" i="15"/>
  <c r="EH121" i="15"/>
  <c r="EM113" i="15"/>
  <c r="ET121" i="15"/>
  <c r="P113" i="15"/>
  <c r="AF113" i="15"/>
  <c r="AV113" i="15"/>
  <c r="BL113" i="15"/>
  <c r="CB113" i="15"/>
  <c r="CR113" i="15"/>
  <c r="DH113" i="15"/>
  <c r="DX113" i="15"/>
  <c r="EN113" i="15"/>
  <c r="L116" i="15"/>
  <c r="AR116" i="15"/>
  <c r="BX116" i="15"/>
  <c r="DD116" i="15"/>
  <c r="EJ116" i="15"/>
  <c r="AO118" i="15"/>
  <c r="BU118" i="15"/>
  <c r="DA118" i="15"/>
  <c r="EG118" i="15"/>
  <c r="J127" i="15"/>
  <c r="N127" i="15"/>
  <c r="V127" i="15"/>
  <c r="Z127" i="15"/>
  <c r="AD127" i="15"/>
  <c r="AL127" i="15"/>
  <c r="AP127" i="15"/>
  <c r="AT127" i="15"/>
  <c r="BB127" i="15"/>
  <c r="BF127" i="15"/>
  <c r="BJ127" i="15"/>
  <c r="BR127" i="15"/>
  <c r="BV127" i="15"/>
  <c r="BZ127" i="15"/>
  <c r="CH127" i="15"/>
  <c r="CL127" i="15"/>
  <c r="CP127" i="15"/>
  <c r="CX127" i="15"/>
  <c r="DB127" i="15"/>
  <c r="DF127" i="15"/>
  <c r="DN127" i="15"/>
  <c r="DR127" i="15"/>
  <c r="DV127" i="15"/>
  <c r="ED127" i="15"/>
  <c r="EH127" i="15"/>
  <c r="EL127" i="15"/>
  <c r="ET127" i="15"/>
  <c r="H129" i="15"/>
  <c r="L129" i="15"/>
  <c r="P129" i="15"/>
  <c r="T129" i="15"/>
  <c r="X129" i="15"/>
  <c r="AB129" i="15"/>
  <c r="AF129" i="15"/>
  <c r="AJ129" i="15"/>
  <c r="AN129" i="15"/>
  <c r="AR129" i="15"/>
  <c r="AV129" i="15"/>
  <c r="AZ129" i="15"/>
  <c r="BD129" i="15"/>
  <c r="BH129" i="15"/>
  <c r="BL129" i="15"/>
  <c r="BP129" i="15"/>
  <c r="BT129" i="15"/>
  <c r="BX129" i="15"/>
  <c r="CB129" i="15"/>
  <c r="CF129" i="15"/>
  <c r="CJ129" i="15"/>
  <c r="CN129" i="15"/>
  <c r="CR129" i="15"/>
  <c r="CV129" i="15"/>
  <c r="CZ129" i="15"/>
  <c r="DD129" i="15"/>
  <c r="DH129" i="15"/>
  <c r="DL129" i="15"/>
  <c r="DP129" i="15"/>
  <c r="DT129" i="15"/>
  <c r="DX129" i="15"/>
  <c r="EB129" i="15"/>
  <c r="EF129" i="15"/>
  <c r="EJ129" i="15"/>
  <c r="EN129" i="15"/>
  <c r="ER129" i="15"/>
  <c r="AE129" i="15"/>
  <c r="BC129" i="15"/>
  <c r="CA129" i="15"/>
  <c r="CU129" i="15"/>
  <c r="DO129" i="15"/>
  <c r="EM129" i="15"/>
  <c r="AU31" i="16"/>
  <c r="CA31" i="16"/>
  <c r="DG31" i="16"/>
  <c r="L64" i="15"/>
  <c r="AB64" i="15"/>
  <c r="Q21" i="17" s="1"/>
  <c r="AR64" i="15"/>
  <c r="AG21" i="17" s="1"/>
  <c r="BH64" i="15"/>
  <c r="AW21" i="17" s="1"/>
  <c r="BX64" i="15"/>
  <c r="BM21" i="17" s="1"/>
  <c r="CN64" i="15"/>
  <c r="CC21" i="17" s="1"/>
  <c r="DD64" i="15"/>
  <c r="CS21" i="17" s="1"/>
  <c r="DT64" i="15"/>
  <c r="DI21" i="17" s="1"/>
  <c r="EJ64" i="15"/>
  <c r="DY21" i="17" s="1"/>
  <c r="W81" i="15"/>
  <c r="AM81" i="15"/>
  <c r="BC81" i="15"/>
  <c r="BS81" i="15"/>
  <c r="T113" i="15"/>
  <c r="AJ113" i="15"/>
  <c r="AZ113" i="15"/>
  <c r="BP113" i="15"/>
  <c r="CF113" i="15"/>
  <c r="CV113" i="15"/>
  <c r="DL113" i="15"/>
  <c r="EB113" i="15"/>
  <c r="ER113" i="15"/>
  <c r="X116" i="15"/>
  <c r="BD116" i="15"/>
  <c r="CJ116" i="15"/>
  <c r="AS118" i="15"/>
  <c r="BY118" i="15"/>
  <c r="AW125" i="15"/>
  <c r="CW146" i="15"/>
  <c r="CL82" i="17" s="1"/>
  <c r="DA146" i="15"/>
  <c r="CP82" i="17" s="1"/>
  <c r="DE146" i="15"/>
  <c r="CT82" i="17" s="1"/>
  <c r="DI146" i="15"/>
  <c r="CX82" i="17" s="1"/>
  <c r="DM146" i="15"/>
  <c r="DB82" i="17" s="1"/>
  <c r="DQ146" i="15"/>
  <c r="DF82" i="17" s="1"/>
  <c r="DU146" i="15"/>
  <c r="DJ82" i="17" s="1"/>
  <c r="DY146" i="15"/>
  <c r="DN82" i="17" s="1"/>
  <c r="EC146" i="15"/>
  <c r="DR82" i="17" s="1"/>
  <c r="EG146" i="15"/>
  <c r="DV82" i="17" s="1"/>
  <c r="EK146" i="15"/>
  <c r="DZ82" i="17" s="1"/>
  <c r="EO146" i="15"/>
  <c r="ED82" i="17" s="1"/>
  <c r="ES146" i="15"/>
  <c r="EH82" i="17" s="1"/>
  <c r="EW146" i="15"/>
  <c r="EL82" i="17" s="1"/>
  <c r="CW147" i="15"/>
  <c r="DA147" i="15"/>
  <c r="DE147" i="15"/>
  <c r="DI147" i="15"/>
  <c r="DM147" i="15"/>
  <c r="DQ147" i="15"/>
  <c r="DU147" i="15"/>
  <c r="DY147" i="15"/>
  <c r="EC147" i="15"/>
  <c r="EG147" i="15"/>
  <c r="EK147" i="15"/>
  <c r="EO147" i="15"/>
  <c r="ES147" i="15"/>
  <c r="EW147" i="15"/>
  <c r="CW148" i="15"/>
  <c r="DA148" i="15"/>
  <c r="DE148" i="15"/>
  <c r="DI148" i="15"/>
  <c r="DM148" i="15"/>
  <c r="DQ148" i="15"/>
  <c r="DU148" i="15"/>
  <c r="DY148" i="15"/>
  <c r="EC148" i="15"/>
  <c r="EG148" i="15"/>
  <c r="EK148" i="15"/>
  <c r="EO148" i="15"/>
  <c r="ES148" i="15"/>
  <c r="EW148" i="15"/>
  <c r="CW149" i="15"/>
  <c r="CL83" i="17" s="1"/>
  <c r="DA149" i="15"/>
  <c r="CP83" i="17" s="1"/>
  <c r="DE149" i="15"/>
  <c r="CT83" i="17" s="1"/>
  <c r="DI149" i="15"/>
  <c r="CX83" i="17" s="1"/>
  <c r="DM149" i="15"/>
  <c r="DB83" i="17" s="1"/>
  <c r="DQ149" i="15"/>
  <c r="DF83" i="17" s="1"/>
  <c r="DU149" i="15"/>
  <c r="DJ83" i="17" s="1"/>
  <c r="DY149" i="15"/>
  <c r="DN83" i="17" s="1"/>
  <c r="EC149" i="15"/>
  <c r="DR83" i="17" s="1"/>
  <c r="EG149" i="15"/>
  <c r="DV83" i="17" s="1"/>
  <c r="EK149" i="15"/>
  <c r="DZ83" i="17" s="1"/>
  <c r="EO149" i="15"/>
  <c r="ED83" i="17" s="1"/>
  <c r="ES149" i="15"/>
  <c r="EH83" i="17" s="1"/>
  <c r="EW149" i="15"/>
  <c r="EL83" i="17" s="1"/>
  <c r="DW150" i="15"/>
  <c r="EA150" i="15"/>
  <c r="EE150" i="15"/>
  <c r="EI150" i="15"/>
  <c r="EM150" i="15"/>
  <c r="EQ150" i="15"/>
  <c r="EU150" i="15"/>
  <c r="EC17" i="16"/>
  <c r="EG17" i="16"/>
  <c r="Q48" i="16"/>
  <c r="M43" i="16"/>
  <c r="U48" i="16"/>
  <c r="U43" i="16"/>
  <c r="AC43" i="16"/>
  <c r="AC48" i="16"/>
  <c r="AK43" i="16"/>
  <c r="AS48" i="16"/>
  <c r="AS43" i="16"/>
  <c r="BA48" i="16"/>
  <c r="BA43" i="16"/>
  <c r="BM48" i="16"/>
  <c r="BI43" i="16"/>
  <c r="BQ43" i="16"/>
  <c r="CK43" i="16"/>
  <c r="CK48" i="16"/>
  <c r="DA43" i="16"/>
  <c r="DQ43" i="16"/>
  <c r="DQ48" i="16"/>
  <c r="EG43" i="16"/>
  <c r="O55" i="16"/>
  <c r="W55" i="16"/>
  <c r="AE55" i="16"/>
  <c r="BC55" i="16"/>
  <c r="BS55" i="16"/>
  <c r="CI55" i="16"/>
  <c r="CQ55" i="16"/>
  <c r="CY55" i="16"/>
  <c r="DG55" i="16"/>
  <c r="DO55" i="16"/>
  <c r="BY53" i="15"/>
  <c r="CC53" i="15"/>
  <c r="CG53" i="15"/>
  <c r="CK53" i="15"/>
  <c r="CO53" i="15"/>
  <c r="CS53" i="15"/>
  <c r="CW53" i="15"/>
  <c r="DA53" i="15"/>
  <c r="DE53" i="15"/>
  <c r="DI53" i="15"/>
  <c r="DM53" i="15"/>
  <c r="DQ53" i="15"/>
  <c r="DU53" i="15"/>
  <c r="DY53" i="15"/>
  <c r="EC53" i="15"/>
  <c r="EG53" i="15"/>
  <c r="EK53" i="15"/>
  <c r="EO53" i="15"/>
  <c r="ES53" i="15"/>
  <c r="O54" i="15"/>
  <c r="S54" i="15"/>
  <c r="W54" i="15"/>
  <c r="AA54" i="15"/>
  <c r="AE54" i="15"/>
  <c r="AI54" i="15"/>
  <c r="AM54" i="15"/>
  <c r="AQ54" i="15"/>
  <c r="AU54" i="15"/>
  <c r="AY54" i="15"/>
  <c r="BC54" i="15"/>
  <c r="BG54" i="15"/>
  <c r="BK54" i="15"/>
  <c r="BO54" i="15"/>
  <c r="BS54" i="15"/>
  <c r="BW54" i="15"/>
  <c r="CA54" i="15"/>
  <c r="CE54" i="15"/>
  <c r="CI54" i="15"/>
  <c r="CM54" i="15"/>
  <c r="CQ54" i="15"/>
  <c r="CU54" i="15"/>
  <c r="CY54" i="15"/>
  <c r="DC54" i="15"/>
  <c r="DG54" i="15"/>
  <c r="DK54" i="15"/>
  <c r="DO54" i="15"/>
  <c r="DS54" i="15"/>
  <c r="DW54" i="15"/>
  <c r="EA54" i="15"/>
  <c r="EE54" i="15"/>
  <c r="EI54" i="15"/>
  <c r="EM54" i="15"/>
  <c r="EQ54" i="15"/>
  <c r="EU54" i="15"/>
  <c r="W27" i="15"/>
  <c r="AE27" i="15"/>
  <c r="AM27" i="15"/>
  <c r="AU27" i="15"/>
  <c r="BC27" i="15"/>
  <c r="BK27" i="15"/>
  <c r="BS27" i="15"/>
  <c r="CA27" i="15"/>
  <c r="CI27" i="15"/>
  <c r="CQ27" i="15"/>
  <c r="CY27" i="15"/>
  <c r="DG27" i="15"/>
  <c r="DO27" i="15"/>
  <c r="DW27" i="15"/>
  <c r="EE27" i="15"/>
  <c r="EM27" i="15"/>
  <c r="EU27" i="15"/>
  <c r="G41" i="15"/>
  <c r="K41" i="15"/>
  <c r="O41" i="15"/>
  <c r="S41" i="15"/>
  <c r="W41" i="15"/>
  <c r="AA41" i="15"/>
  <c r="AE41" i="15"/>
  <c r="AI41" i="15"/>
  <c r="AM41" i="15"/>
  <c r="AQ41" i="15"/>
  <c r="AU41" i="15"/>
  <c r="AY41" i="15"/>
  <c r="BC41" i="15"/>
  <c r="BG41" i="15"/>
  <c r="BK41" i="15"/>
  <c r="BO41" i="15"/>
  <c r="BS41" i="15"/>
  <c r="BW41" i="15"/>
  <c r="CA41" i="15"/>
  <c r="CE41" i="15"/>
  <c r="CI41" i="15"/>
  <c r="CM41" i="15"/>
  <c r="CQ41" i="15"/>
  <c r="CU41" i="15"/>
  <c r="CY41" i="15"/>
  <c r="DC41" i="15"/>
  <c r="DG41" i="15"/>
  <c r="DK41" i="15"/>
  <c r="DO41" i="15"/>
  <c r="DS41" i="15"/>
  <c r="DW41" i="15"/>
  <c r="EA41" i="15"/>
  <c r="EE41" i="15"/>
  <c r="EI41" i="15"/>
  <c r="EM41" i="15"/>
  <c r="EQ41" i="15"/>
  <c r="EU41" i="15"/>
  <c r="FU58" i="15"/>
  <c r="FY58" i="15"/>
  <c r="GC58" i="15"/>
  <c r="GG58" i="15"/>
  <c r="P64" i="15"/>
  <c r="AF64" i="15"/>
  <c r="U21" i="17" s="1"/>
  <c r="AV64" i="15"/>
  <c r="AK21" i="17" s="1"/>
  <c r="BL64" i="15"/>
  <c r="BA21" i="17" s="1"/>
  <c r="CB64" i="15"/>
  <c r="BQ21" i="17" s="1"/>
  <c r="CR64" i="15"/>
  <c r="CG21" i="17" s="1"/>
  <c r="DH64" i="15"/>
  <c r="CW21" i="17" s="1"/>
  <c r="DX64" i="15"/>
  <c r="DM21" i="17" s="1"/>
  <c r="EN64" i="15"/>
  <c r="EC21" i="17" s="1"/>
  <c r="H66" i="15"/>
  <c r="L66" i="15"/>
  <c r="P66" i="15"/>
  <c r="T66" i="15"/>
  <c r="X66" i="15"/>
  <c r="AB66" i="15"/>
  <c r="AF66" i="15"/>
  <c r="AJ66" i="15"/>
  <c r="AN66" i="15"/>
  <c r="AR66" i="15"/>
  <c r="AV66" i="15"/>
  <c r="AZ66" i="15"/>
  <c r="BD66" i="15"/>
  <c r="BH66" i="15"/>
  <c r="BL66" i="15"/>
  <c r="BP66" i="15"/>
  <c r="BT66" i="15"/>
  <c r="BX66" i="15"/>
  <c r="CB66" i="15"/>
  <c r="CF66" i="15"/>
  <c r="CJ66" i="15"/>
  <c r="CN66" i="15"/>
  <c r="CR66" i="15"/>
  <c r="CV66" i="15"/>
  <c r="CZ66" i="15"/>
  <c r="DD66" i="15"/>
  <c r="DH66" i="15"/>
  <c r="DL66" i="15"/>
  <c r="DP66" i="15"/>
  <c r="DT66" i="15"/>
  <c r="DX66" i="15"/>
  <c r="EB66" i="15"/>
  <c r="EF66" i="15"/>
  <c r="EJ66" i="15"/>
  <c r="EN66" i="15"/>
  <c r="ER66" i="15"/>
  <c r="BD70" i="15"/>
  <c r="DP70" i="15"/>
  <c r="T72" i="15"/>
  <c r="T73" i="15" s="1"/>
  <c r="AJ72" i="15"/>
  <c r="AJ73" i="15" s="1"/>
  <c r="AZ72" i="15"/>
  <c r="AZ73" i="15" s="1"/>
  <c r="BP72" i="15"/>
  <c r="BP73" i="15" s="1"/>
  <c r="CF72" i="15"/>
  <c r="CF73" i="15" s="1"/>
  <c r="CV72" i="15"/>
  <c r="CV73" i="15" s="1"/>
  <c r="DL72" i="15"/>
  <c r="DL73" i="15" s="1"/>
  <c r="EB72" i="15"/>
  <c r="EB73" i="15" s="1"/>
  <c r="ER72" i="15"/>
  <c r="ER73" i="15" s="1"/>
  <c r="I81" i="15"/>
  <c r="M81" i="15"/>
  <c r="Q81" i="15"/>
  <c r="U81" i="15"/>
  <c r="Y81" i="15"/>
  <c r="AC81" i="15"/>
  <c r="AG81" i="15"/>
  <c r="AK81" i="15"/>
  <c r="AO81" i="15"/>
  <c r="AS81" i="15"/>
  <c r="AW81" i="15"/>
  <c r="BA81" i="15"/>
  <c r="BE81" i="15"/>
  <c r="BI81" i="15"/>
  <c r="BM81" i="15"/>
  <c r="BQ81" i="15"/>
  <c r="BU81" i="15"/>
  <c r="BY81" i="15"/>
  <c r="CC81" i="15"/>
  <c r="CG81" i="15"/>
  <c r="CK81" i="15"/>
  <c r="CO81" i="15"/>
  <c r="CS81" i="15"/>
  <c r="CW81" i="15"/>
  <c r="DA81" i="15"/>
  <c r="DE81" i="15"/>
  <c r="DI81" i="15"/>
  <c r="DM81" i="15"/>
  <c r="DQ81" i="15"/>
  <c r="DU81" i="15"/>
  <c r="DY81" i="15"/>
  <c r="EC81" i="15"/>
  <c r="EG81" i="15"/>
  <c r="EK81" i="15"/>
  <c r="EO81" i="15"/>
  <c r="ES81" i="15"/>
  <c r="F92" i="15"/>
  <c r="J92" i="15"/>
  <c r="N92" i="15"/>
  <c r="V92" i="15"/>
  <c r="Z92" i="15"/>
  <c r="AD92" i="15"/>
  <c r="AL92" i="15"/>
  <c r="AP92" i="15"/>
  <c r="AT92" i="15"/>
  <c r="BB92" i="15"/>
  <c r="BF92" i="15"/>
  <c r="BJ92" i="15"/>
  <c r="BR92" i="15"/>
  <c r="BV92" i="15"/>
  <c r="BZ92" i="15"/>
  <c r="CH92" i="15"/>
  <c r="CL92" i="15"/>
  <c r="CP92" i="15"/>
  <c r="CX92" i="15"/>
  <c r="DB92" i="15"/>
  <c r="DF92" i="15"/>
  <c r="DN92" i="15"/>
  <c r="DR92" i="15"/>
  <c r="DV92" i="15"/>
  <c r="ED92" i="15"/>
  <c r="EH92" i="15"/>
  <c r="EL92" i="15"/>
  <c r="ET92" i="15"/>
  <c r="I91" i="15"/>
  <c r="M91" i="15"/>
  <c r="Q91" i="15"/>
  <c r="U91" i="15"/>
  <c r="Y91" i="15"/>
  <c r="AC91" i="15"/>
  <c r="AG91" i="15"/>
  <c r="AK91" i="15"/>
  <c r="AO91" i="15"/>
  <c r="AS91" i="15"/>
  <c r="AW91" i="15"/>
  <c r="BA91" i="15"/>
  <c r="BE91" i="15"/>
  <c r="BI91" i="15"/>
  <c r="BM91" i="15"/>
  <c r="BQ91" i="15"/>
  <c r="BU91" i="15"/>
  <c r="BY91" i="15"/>
  <c r="CC91" i="15"/>
  <c r="CG91" i="15"/>
  <c r="CK91" i="15"/>
  <c r="CO91" i="15"/>
  <c r="CS91" i="15"/>
  <c r="CW91" i="15"/>
  <c r="DA91" i="15"/>
  <c r="DE91" i="15"/>
  <c r="DI91" i="15"/>
  <c r="DM91" i="15"/>
  <c r="DQ91" i="15"/>
  <c r="DU91" i="15"/>
  <c r="DY91" i="15"/>
  <c r="EC91" i="15"/>
  <c r="EG91" i="15"/>
  <c r="EK91" i="15"/>
  <c r="EO91" i="15"/>
  <c r="ES91" i="15"/>
  <c r="H121" i="15"/>
  <c r="L121" i="15"/>
  <c r="P121" i="15"/>
  <c r="T121" i="15"/>
  <c r="X121" i="15"/>
  <c r="AB121" i="15"/>
  <c r="AF121" i="15"/>
  <c r="AJ121" i="15"/>
  <c r="AN121" i="15"/>
  <c r="AR121" i="15"/>
  <c r="AV121" i="15"/>
  <c r="AZ121" i="15"/>
  <c r="BD121" i="15"/>
  <c r="BH121" i="15"/>
  <c r="BL121" i="15"/>
  <c r="BP121" i="15"/>
  <c r="BT121" i="15"/>
  <c r="BX121" i="15"/>
  <c r="CB121" i="15"/>
  <c r="CF121" i="15"/>
  <c r="CJ121" i="15"/>
  <c r="CN121" i="15"/>
  <c r="CR121" i="15"/>
  <c r="CV121" i="15"/>
  <c r="CZ121" i="15"/>
  <c r="DD121" i="15"/>
  <c r="DH121" i="15"/>
  <c r="DL121" i="15"/>
  <c r="DP121" i="15"/>
  <c r="DT121" i="15"/>
  <c r="DX121" i="15"/>
  <c r="EB121" i="15"/>
  <c r="EF121" i="15"/>
  <c r="EJ121" i="15"/>
  <c r="EN121" i="15"/>
  <c r="ER121" i="15"/>
  <c r="H113" i="15"/>
  <c r="X113" i="15"/>
  <c r="AN113" i="15"/>
  <c r="BD113" i="15"/>
  <c r="BT113" i="15"/>
  <c r="CJ113" i="15"/>
  <c r="CZ113" i="15"/>
  <c r="DP113" i="15"/>
  <c r="EF113" i="15"/>
  <c r="K114" i="15"/>
  <c r="AA114" i="15"/>
  <c r="AQ114" i="15"/>
  <c r="BG114" i="15"/>
  <c r="BW114" i="15"/>
  <c r="CM114" i="15"/>
  <c r="DC114" i="15"/>
  <c r="DS114" i="15"/>
  <c r="EI114" i="15"/>
  <c r="DL116" i="15"/>
  <c r="EB116" i="15"/>
  <c r="ER116" i="15"/>
  <c r="AB116" i="15"/>
  <c r="BH116" i="15"/>
  <c r="CN116" i="15"/>
  <c r="DT116" i="15"/>
  <c r="H118" i="15"/>
  <c r="L118" i="15"/>
  <c r="P118" i="15"/>
  <c r="T118" i="15"/>
  <c r="X118" i="15"/>
  <c r="AB118" i="15"/>
  <c r="AF118" i="15"/>
  <c r="AJ118" i="15"/>
  <c r="AN118" i="15"/>
  <c r="AR118" i="15"/>
  <c r="AV118" i="15"/>
  <c r="AZ118" i="15"/>
  <c r="BD118" i="15"/>
  <c r="BH118" i="15"/>
  <c r="BL118" i="15"/>
  <c r="BP118" i="15"/>
  <c r="BT118" i="15"/>
  <c r="BX118" i="15"/>
  <c r="CB118" i="15"/>
  <c r="CF118" i="15"/>
  <c r="CJ118" i="15"/>
  <c r="CN118" i="15"/>
  <c r="CR118" i="15"/>
  <c r="CV118" i="15"/>
  <c r="CZ118" i="15"/>
  <c r="DD118" i="15"/>
  <c r="DH118" i="15"/>
  <c r="DL118" i="15"/>
  <c r="DP118" i="15"/>
  <c r="DT118" i="15"/>
  <c r="DX118" i="15"/>
  <c r="EB118" i="15"/>
  <c r="EF118" i="15"/>
  <c r="EJ118" i="15"/>
  <c r="EN118" i="15"/>
  <c r="ER118" i="15"/>
  <c r="I118" i="15"/>
  <c r="BE118" i="15"/>
  <c r="CK118" i="15"/>
  <c r="DQ118" i="15"/>
  <c r="G120" i="15"/>
  <c r="J120" i="15"/>
  <c r="N120" i="15"/>
  <c r="R120" i="15"/>
  <c r="V120" i="15"/>
  <c r="Z120" i="15"/>
  <c r="AD120" i="15"/>
  <c r="AH120" i="15"/>
  <c r="AL120" i="15"/>
  <c r="AP120" i="15"/>
  <c r="AT120" i="15"/>
  <c r="AX120" i="15"/>
  <c r="BB120" i="15"/>
  <c r="BF120" i="15"/>
  <c r="BJ120" i="15"/>
  <c r="BN120" i="15"/>
  <c r="BR120" i="15"/>
  <c r="BV120" i="15"/>
  <c r="BZ120" i="15"/>
  <c r="CD120" i="15"/>
  <c r="CH120" i="15"/>
  <c r="CL120" i="15"/>
  <c r="CP120" i="15"/>
  <c r="CT120" i="15"/>
  <c r="CX120" i="15"/>
  <c r="DB120" i="15"/>
  <c r="DF120" i="15"/>
  <c r="DJ120" i="15"/>
  <c r="DN120" i="15"/>
  <c r="DR120" i="15"/>
  <c r="DV120" i="15"/>
  <c r="DZ120" i="15"/>
  <c r="ED120" i="15"/>
  <c r="EH120" i="15"/>
  <c r="EL120" i="15"/>
  <c r="EP120" i="15"/>
  <c r="ET120" i="15"/>
  <c r="I124" i="15"/>
  <c r="M124" i="15"/>
  <c r="Q124" i="15"/>
  <c r="U124" i="15"/>
  <c r="T132" i="15"/>
  <c r="Y124" i="15"/>
  <c r="AC124" i="15"/>
  <c r="AG124" i="15"/>
  <c r="AK124" i="15"/>
  <c r="AJ132" i="15"/>
  <c r="AO124" i="15"/>
  <c r="AS124" i="15"/>
  <c r="AW124" i="15"/>
  <c r="BA124" i="15"/>
  <c r="AZ132" i="15"/>
  <c r="BE124" i="15"/>
  <c r="BI124" i="15"/>
  <c r="BM124" i="15"/>
  <c r="BQ124" i="15"/>
  <c r="BP132" i="15"/>
  <c r="BU124" i="15"/>
  <c r="BY124" i="15"/>
  <c r="CC124" i="15"/>
  <c r="CG124" i="15"/>
  <c r="CF132" i="15"/>
  <c r="CK124" i="15"/>
  <c r="CO124" i="15"/>
  <c r="CS124" i="15"/>
  <c r="CW124" i="15"/>
  <c r="CV132" i="15"/>
  <c r="DA124" i="15"/>
  <c r="DE124" i="15"/>
  <c r="DD132" i="15"/>
  <c r="DI124" i="15"/>
  <c r="DM124" i="15"/>
  <c r="DL132" i="15"/>
  <c r="DQ124" i="15"/>
  <c r="DU124" i="15"/>
  <c r="DT132" i="15"/>
  <c r="DY124" i="15"/>
  <c r="EC124" i="15"/>
  <c r="EB132" i="15"/>
  <c r="EG124" i="15"/>
  <c r="EK124" i="15"/>
  <c r="EJ132" i="15"/>
  <c r="EO124" i="15"/>
  <c r="ES124" i="15"/>
  <c r="ER132" i="15"/>
  <c r="L125" i="15"/>
  <c r="T125" i="15"/>
  <c r="AB125" i="15"/>
  <c r="AJ125" i="15"/>
  <c r="AR125" i="15"/>
  <c r="AZ125" i="15"/>
  <c r="BH125" i="15"/>
  <c r="BP125" i="15"/>
  <c r="BX125" i="15"/>
  <c r="CF125" i="15"/>
  <c r="CN125" i="15"/>
  <c r="CV125" i="15"/>
  <c r="DD125" i="15"/>
  <c r="DL125" i="15"/>
  <c r="DT125" i="15"/>
  <c r="EB125" i="15"/>
  <c r="EJ125" i="15"/>
  <c r="ER125" i="15"/>
  <c r="H127" i="15"/>
  <c r="L127" i="15"/>
  <c r="P127" i="15"/>
  <c r="T127" i="15"/>
  <c r="X127" i="15"/>
  <c r="AB127" i="15"/>
  <c r="AF127" i="15"/>
  <c r="AJ127" i="15"/>
  <c r="AN127" i="15"/>
  <c r="AR127" i="15"/>
  <c r="AV127" i="15"/>
  <c r="AZ127" i="15"/>
  <c r="BD127" i="15"/>
  <c r="BH127" i="15"/>
  <c r="BL127" i="15"/>
  <c r="BP127" i="15"/>
  <c r="BT127" i="15"/>
  <c r="BX127" i="15"/>
  <c r="CB127" i="15"/>
  <c r="CF127" i="15"/>
  <c r="CJ127" i="15"/>
  <c r="CN127" i="15"/>
  <c r="CR127" i="15"/>
  <c r="CV127" i="15"/>
  <c r="CZ127" i="15"/>
  <c r="DD127" i="15"/>
  <c r="DH127" i="15"/>
  <c r="DL127" i="15"/>
  <c r="DP127" i="15"/>
  <c r="DT127" i="15"/>
  <c r="DX127" i="15"/>
  <c r="EB127" i="15"/>
  <c r="EF127" i="15"/>
  <c r="EJ127" i="15"/>
  <c r="EN127" i="15"/>
  <c r="ER127" i="15"/>
  <c r="I129" i="15"/>
  <c r="M129" i="15"/>
  <c r="Q129" i="15"/>
  <c r="U129" i="15"/>
  <c r="Y129" i="15"/>
  <c r="AC129" i="15"/>
  <c r="AG129" i="15"/>
  <c r="AK129" i="15"/>
  <c r="AO129" i="15"/>
  <c r="AS129" i="15"/>
  <c r="AW129" i="15"/>
  <c r="BA129" i="15"/>
  <c r="BE129" i="15"/>
  <c r="BI129" i="15"/>
  <c r="BM129" i="15"/>
  <c r="BQ129" i="15"/>
  <c r="BU129" i="15"/>
  <c r="BY129" i="15"/>
  <c r="CC129" i="15"/>
  <c r="CG129" i="15"/>
  <c r="CK129" i="15"/>
  <c r="CO129" i="15"/>
  <c r="CS129" i="15"/>
  <c r="CW129" i="15"/>
  <c r="DA129" i="15"/>
  <c r="DE129" i="15"/>
  <c r="DI129" i="15"/>
  <c r="DM129" i="15"/>
  <c r="DQ129" i="15"/>
  <c r="DU129" i="15"/>
  <c r="DY129" i="15"/>
  <c r="EC129" i="15"/>
  <c r="EG129" i="15"/>
  <c r="EK129" i="15"/>
  <c r="EO129" i="15"/>
  <c r="ES129" i="15"/>
  <c r="O129" i="15"/>
  <c r="AU129" i="15"/>
  <c r="BO129" i="15"/>
  <c r="CI129" i="15"/>
  <c r="DG129" i="15"/>
  <c r="EA129" i="15"/>
  <c r="L132" i="15"/>
  <c r="AF132" i="15"/>
  <c r="BD132" i="15"/>
  <c r="BX132" i="15"/>
  <c r="CR132" i="15"/>
  <c r="DX132" i="15"/>
  <c r="CO48" i="16"/>
  <c r="BT70" i="15"/>
  <c r="EF70" i="15"/>
  <c r="O81" i="15"/>
  <c r="AE81" i="15"/>
  <c r="AU81" i="15"/>
  <c r="BK81" i="15"/>
  <c r="CA81" i="15"/>
  <c r="CQ81" i="15"/>
  <c r="DG81" i="15"/>
  <c r="DW81" i="15"/>
  <c r="EM81" i="15"/>
  <c r="H116" i="15"/>
  <c r="AN116" i="15"/>
  <c r="BT116" i="15"/>
  <c r="CZ116" i="15"/>
  <c r="EF116" i="15"/>
  <c r="Y118" i="15"/>
  <c r="BI118" i="15"/>
  <c r="CO118" i="15"/>
  <c r="DU118" i="15"/>
  <c r="I132" i="15"/>
  <c r="I133" i="15" s="1"/>
  <c r="M132" i="15"/>
  <c r="M133" i="15" s="1"/>
  <c r="Q132" i="15"/>
  <c r="U132" i="15"/>
  <c r="U133" i="15" s="1"/>
  <c r="Y132" i="15"/>
  <c r="Y133" i="15" s="1"/>
  <c r="AC132" i="15"/>
  <c r="AC133" i="15" s="1"/>
  <c r="AG132" i="15"/>
  <c r="AK132" i="15"/>
  <c r="AK133" i="15" s="1"/>
  <c r="AO132" i="15"/>
  <c r="AS132" i="15"/>
  <c r="AS133" i="15" s="1"/>
  <c r="AW132" i="15"/>
  <c r="AW133" i="15" s="1"/>
  <c r="BA132" i="15"/>
  <c r="BA133" i="15" s="1"/>
  <c r="BE132" i="15"/>
  <c r="BE133" i="15" s="1"/>
  <c r="BI132" i="15"/>
  <c r="BM132" i="15"/>
  <c r="BM133" i="15" s="1"/>
  <c r="BQ132" i="15"/>
  <c r="BQ133" i="15" s="1"/>
  <c r="BU132" i="15"/>
  <c r="BU133" i="15" s="1"/>
  <c r="BY132" i="15"/>
  <c r="CC132" i="15"/>
  <c r="CG132" i="15"/>
  <c r="CG133" i="15" s="1"/>
  <c r="CK132" i="15"/>
  <c r="CK133" i="15" s="1"/>
  <c r="CO132" i="15"/>
  <c r="CO133" i="15" s="1"/>
  <c r="CS132" i="15"/>
  <c r="CS133" i="15" s="1"/>
  <c r="CW132" i="15"/>
  <c r="CW133" i="15" s="1"/>
  <c r="DA132" i="15"/>
  <c r="DA133" i="15" s="1"/>
  <c r="DE132" i="15"/>
  <c r="DE133" i="15" s="1"/>
  <c r="DI132" i="15"/>
  <c r="DI133" i="15" s="1"/>
  <c r="DM132" i="15"/>
  <c r="DM133" i="15" s="1"/>
  <c r="DQ132" i="15"/>
  <c r="DQ133" i="15" s="1"/>
  <c r="DU132" i="15"/>
  <c r="DU133" i="15" s="1"/>
  <c r="DY132" i="15"/>
  <c r="DY133" i="15" s="1"/>
  <c r="EC132" i="15"/>
  <c r="EC133" i="15" s="1"/>
  <c r="EG132" i="15"/>
  <c r="EK132" i="15"/>
  <c r="EK133" i="15" s="1"/>
  <c r="EO132" i="15"/>
  <c r="EO133" i="15" s="1"/>
  <c r="ES132" i="15"/>
  <c r="ES133" i="15" s="1"/>
  <c r="CT127" i="15"/>
  <c r="W129" i="15"/>
  <c r="AY129" i="15"/>
  <c r="BS129" i="15"/>
  <c r="CQ129" i="15"/>
  <c r="DK129" i="15"/>
  <c r="EE129" i="15"/>
  <c r="P132" i="15"/>
  <c r="AN132" i="15"/>
  <c r="BH132" i="15"/>
  <c r="CB132" i="15"/>
  <c r="CZ132" i="15"/>
  <c r="EF132" i="15"/>
  <c r="CU146" i="15"/>
  <c r="CJ82" i="17" s="1"/>
  <c r="DC146" i="15"/>
  <c r="CR82" i="17" s="1"/>
  <c r="DK146" i="15"/>
  <c r="CZ82" i="17" s="1"/>
  <c r="DS146" i="15"/>
  <c r="DH82" i="17" s="1"/>
  <c r="EA146" i="15"/>
  <c r="DP82" i="17" s="1"/>
  <c r="EI146" i="15"/>
  <c r="DX82" i="17" s="1"/>
  <c r="EQ146" i="15"/>
  <c r="EF82" i="17" s="1"/>
  <c r="CU147" i="15"/>
  <c r="DC147" i="15"/>
  <c r="DK147" i="15"/>
  <c r="DS147" i="15"/>
  <c r="EA147" i="15"/>
  <c r="EI147" i="15"/>
  <c r="EQ147" i="15"/>
  <c r="CU148" i="15"/>
  <c r="DC148" i="15"/>
  <c r="DK148" i="15"/>
  <c r="DS148" i="15"/>
  <c r="EA148" i="15"/>
  <c r="EI148" i="15"/>
  <c r="DU150" i="15"/>
  <c r="EC150" i="15"/>
  <c r="EK150" i="15"/>
  <c r="ES150" i="15"/>
  <c r="I48" i="16"/>
  <c r="AO48" i="16"/>
  <c r="C16" i="16"/>
  <c r="G16" i="16"/>
  <c r="K16" i="16"/>
  <c r="O16" i="16"/>
  <c r="S16" i="16"/>
  <c r="W16" i="16"/>
  <c r="AA16" i="16"/>
  <c r="AE16" i="16"/>
  <c r="AI16" i="16"/>
  <c r="AM16" i="16"/>
  <c r="AQ16" i="16"/>
  <c r="AU16" i="16"/>
  <c r="AY16" i="16"/>
  <c r="BC16" i="16"/>
  <c r="BG16" i="16"/>
  <c r="BK16" i="16"/>
  <c r="BO16" i="16"/>
  <c r="BS16" i="16"/>
  <c r="BW16" i="16"/>
  <c r="CA16" i="16"/>
  <c r="CE16" i="16"/>
  <c r="CI16" i="16"/>
  <c r="CM16" i="16"/>
  <c r="CQ16" i="16"/>
  <c r="CU16" i="16"/>
  <c r="CY16" i="16"/>
  <c r="DC16" i="16"/>
  <c r="DG16" i="16"/>
  <c r="DK16" i="16"/>
  <c r="DO16" i="16"/>
  <c r="DS16" i="16"/>
  <c r="DW16" i="16"/>
  <c r="EA16" i="16"/>
  <c r="EE16" i="16"/>
  <c r="EI16" i="16"/>
  <c r="EF17" i="16"/>
  <c r="C31" i="16"/>
  <c r="AE31" i="16"/>
  <c r="BK31" i="16"/>
  <c r="CQ31" i="16"/>
  <c r="DW31" i="16"/>
  <c r="I36" i="16"/>
  <c r="M36" i="16"/>
  <c r="Q36" i="16"/>
  <c r="AC36" i="16"/>
  <c r="AG36" i="16"/>
  <c r="AK36" i="16"/>
  <c r="AO36" i="16"/>
  <c r="AS36" i="16"/>
  <c r="AW36" i="16"/>
  <c r="BA36" i="16"/>
  <c r="BE36" i="16"/>
  <c r="BM36" i="16"/>
  <c r="BQ36" i="16"/>
  <c r="BU36" i="16"/>
  <c r="BY36" i="16"/>
  <c r="CC36" i="16"/>
  <c r="CG36" i="16"/>
  <c r="CK36" i="16"/>
  <c r="CS36" i="16"/>
  <c r="CW36" i="16"/>
  <c r="DA36" i="16"/>
  <c r="DE36" i="16"/>
  <c r="DI36" i="16"/>
  <c r="DM36" i="16"/>
  <c r="DQ36" i="16"/>
  <c r="DU36" i="16"/>
  <c r="DY36" i="16"/>
  <c r="EC36" i="16"/>
  <c r="EG36" i="16"/>
  <c r="DT33" i="16"/>
  <c r="O34" i="16"/>
  <c r="AE34" i="16"/>
  <c r="AU34" i="16"/>
  <c r="BK34" i="16"/>
  <c r="CA34" i="16"/>
  <c r="CQ34" i="16"/>
  <c r="DG34" i="16"/>
  <c r="DW34" i="16"/>
  <c r="S36" i="16"/>
  <c r="AY36" i="16"/>
  <c r="CE36" i="16"/>
  <c r="DK36" i="16"/>
  <c r="K39" i="16"/>
  <c r="AB39" i="16"/>
  <c r="AR39" i="16"/>
  <c r="BH39" i="16"/>
  <c r="BW39" i="16"/>
  <c r="CI39" i="16"/>
  <c r="CS39" i="16"/>
  <c r="DG39" i="16"/>
  <c r="DT39" i="16"/>
  <c r="EE39" i="16"/>
  <c r="K40" i="16"/>
  <c r="AM40" i="16"/>
  <c r="AU40" i="16"/>
  <c r="BW40" i="16"/>
  <c r="CM40" i="16"/>
  <c r="DC40" i="16"/>
  <c r="DS40" i="16"/>
  <c r="EI40" i="16"/>
  <c r="J42" i="16"/>
  <c r="AL42" i="16"/>
  <c r="AT42" i="16"/>
  <c r="BC42" i="16"/>
  <c r="BV42" i="16"/>
  <c r="CM37" i="16"/>
  <c r="CX42" i="16"/>
  <c r="DF42" i="16"/>
  <c r="EH42" i="16"/>
  <c r="G51" i="16"/>
  <c r="BS51" i="16"/>
  <c r="EE51" i="16"/>
  <c r="N52" i="16"/>
  <c r="V52" i="16"/>
  <c r="AD52" i="16"/>
  <c r="AL52" i="16"/>
  <c r="AT52" i="16"/>
  <c r="BB52" i="16"/>
  <c r="BJ52" i="16"/>
  <c r="BR52" i="16"/>
  <c r="BZ52" i="16"/>
  <c r="CH52" i="16"/>
  <c r="CP52" i="16"/>
  <c r="CX52" i="16"/>
  <c r="DF52" i="16"/>
  <c r="DN52" i="16"/>
  <c r="DV52" i="16"/>
  <c r="ED52" i="16"/>
  <c r="CB55" i="16"/>
  <c r="CJ55" i="16"/>
  <c r="CR55" i="16"/>
  <c r="CZ55" i="16"/>
  <c r="DH55" i="16"/>
  <c r="DP55" i="16"/>
  <c r="DX55" i="16"/>
  <c r="EF55" i="16"/>
  <c r="I65" i="16"/>
  <c r="Q65" i="16"/>
  <c r="Y65" i="16"/>
  <c r="AG65" i="16"/>
  <c r="AO65" i="16"/>
  <c r="AW65" i="16"/>
  <c r="BE65" i="16"/>
  <c r="BM65" i="16"/>
  <c r="BU65" i="16"/>
  <c r="CC65" i="16"/>
  <c r="CK65" i="16"/>
  <c r="CS65" i="16"/>
  <c r="DA65" i="16"/>
  <c r="DI65" i="16"/>
  <c r="DQ65" i="16"/>
  <c r="DY65" i="16"/>
  <c r="EG65" i="16"/>
  <c r="K68" i="16"/>
  <c r="AQ68" i="16"/>
  <c r="BW68" i="16"/>
  <c r="I70" i="16"/>
  <c r="I71" i="16"/>
  <c r="Q70" i="16"/>
  <c r="Q71" i="16"/>
  <c r="Y70" i="16"/>
  <c r="Y71" i="16"/>
  <c r="AG70" i="16"/>
  <c r="AG71" i="16"/>
  <c r="AO70" i="16"/>
  <c r="AO71" i="16"/>
  <c r="AW70" i="16"/>
  <c r="AW71" i="16"/>
  <c r="BE70" i="16"/>
  <c r="BE71" i="16"/>
  <c r="BM70" i="16"/>
  <c r="BM71" i="16"/>
  <c r="BU70" i="16"/>
  <c r="BU71" i="16"/>
  <c r="CC70" i="16"/>
  <c r="CC71" i="16"/>
  <c r="CK70" i="16"/>
  <c r="CK71" i="16"/>
  <c r="CS70" i="16"/>
  <c r="CS71" i="16"/>
  <c r="DA70" i="16"/>
  <c r="DA71" i="16"/>
  <c r="DI70" i="16"/>
  <c r="DI71" i="16"/>
  <c r="DQ70" i="16"/>
  <c r="DQ71" i="16"/>
  <c r="DY70" i="16"/>
  <c r="DY71" i="16"/>
  <c r="EG70" i="16"/>
  <c r="EG71" i="16"/>
  <c r="M71" i="16"/>
  <c r="AS71" i="16"/>
  <c r="BY71" i="16"/>
  <c r="DE71" i="16"/>
  <c r="G73" i="16"/>
  <c r="G74" i="16"/>
  <c r="O73" i="16"/>
  <c r="O74" i="16"/>
  <c r="W73" i="16"/>
  <c r="W74" i="16"/>
  <c r="AE73" i="16"/>
  <c r="AE74" i="16"/>
  <c r="AM73" i="16"/>
  <c r="AM74" i="16"/>
  <c r="AU73" i="16"/>
  <c r="AU74" i="16"/>
  <c r="BC73" i="16"/>
  <c r="BC74" i="16"/>
  <c r="BK73" i="16"/>
  <c r="BK74" i="16"/>
  <c r="BS73" i="16"/>
  <c r="BS74" i="16"/>
  <c r="BW73" i="16"/>
  <c r="BX73" i="16"/>
  <c r="CA73" i="16"/>
  <c r="CA74" i="16"/>
  <c r="CI73" i="16"/>
  <c r="CI74" i="16"/>
  <c r="CQ73" i="16"/>
  <c r="CQ74" i="16"/>
  <c r="CY73" i="16"/>
  <c r="CY74" i="16"/>
  <c r="DG73" i="16"/>
  <c r="DG74" i="16"/>
  <c r="DO73" i="16"/>
  <c r="DO74" i="16"/>
  <c r="DW73" i="16"/>
  <c r="DW74" i="16"/>
  <c r="EE73" i="16"/>
  <c r="EE74" i="16"/>
  <c r="AA74" i="16"/>
  <c r="BG74" i="16"/>
  <c r="CM74" i="16"/>
  <c r="DS74" i="16"/>
  <c r="CT146" i="15"/>
  <c r="CI82" i="17" s="1"/>
  <c r="CX146" i="15"/>
  <c r="CM82" i="17" s="1"/>
  <c r="CM85" i="17" s="1"/>
  <c r="DB146" i="15"/>
  <c r="CQ82" i="17" s="1"/>
  <c r="DF146" i="15"/>
  <c r="CU82" i="17" s="1"/>
  <c r="DJ146" i="15"/>
  <c r="CY82" i="17" s="1"/>
  <c r="CY85" i="17" s="1"/>
  <c r="DN146" i="15"/>
  <c r="DC82" i="17" s="1"/>
  <c r="DC85" i="17" s="1"/>
  <c r="DR146" i="15"/>
  <c r="DG82" i="17" s="1"/>
  <c r="DV146" i="15"/>
  <c r="DK82" i="17" s="1"/>
  <c r="DK85" i="17" s="1"/>
  <c r="DZ146" i="15"/>
  <c r="DO82" i="17" s="1"/>
  <c r="DO85" i="17" s="1"/>
  <c r="ED146" i="15"/>
  <c r="DS82" i="17" s="1"/>
  <c r="DS85" i="17" s="1"/>
  <c r="EH146" i="15"/>
  <c r="DW82" i="17" s="1"/>
  <c r="EL146" i="15"/>
  <c r="EA82" i="17" s="1"/>
  <c r="EA85" i="17" s="1"/>
  <c r="EP146" i="15"/>
  <c r="EE82" i="17" s="1"/>
  <c r="ET146" i="15"/>
  <c r="EI82" i="17" s="1"/>
  <c r="EI85" i="17" s="1"/>
  <c r="CT147" i="15"/>
  <c r="CX147" i="15"/>
  <c r="DB147" i="15"/>
  <c r="DF147" i="15"/>
  <c r="DJ147" i="15"/>
  <c r="DN147" i="15"/>
  <c r="DR147" i="15"/>
  <c r="DV147" i="15"/>
  <c r="DZ147" i="15"/>
  <c r="ED147" i="15"/>
  <c r="EH147" i="15"/>
  <c r="EL147" i="15"/>
  <c r="EP147" i="15"/>
  <c r="ET147" i="15"/>
  <c r="CT148" i="15"/>
  <c r="CX148" i="15"/>
  <c r="DB148" i="15"/>
  <c r="DF148" i="15"/>
  <c r="DJ148" i="15"/>
  <c r="DN148" i="15"/>
  <c r="DR148" i="15"/>
  <c r="DV148" i="15"/>
  <c r="DZ148" i="15"/>
  <c r="ED148" i="15"/>
  <c r="EH148" i="15"/>
  <c r="EL148" i="15"/>
  <c r="EP148" i="15"/>
  <c r="ET148" i="15"/>
  <c r="CT149" i="15"/>
  <c r="CI83" i="17" s="1"/>
  <c r="CX149" i="15"/>
  <c r="CM83" i="17" s="1"/>
  <c r="DB149" i="15"/>
  <c r="CQ83" i="17" s="1"/>
  <c r="DF149" i="15"/>
  <c r="CU83" i="17" s="1"/>
  <c r="DJ149" i="15"/>
  <c r="CY83" i="17" s="1"/>
  <c r="DN149" i="15"/>
  <c r="DC83" i="17" s="1"/>
  <c r="DR149" i="15"/>
  <c r="DG83" i="17" s="1"/>
  <c r="DV149" i="15"/>
  <c r="DK83" i="17" s="1"/>
  <c r="DZ149" i="15"/>
  <c r="DO83" i="17" s="1"/>
  <c r="ED149" i="15"/>
  <c r="DS83" i="17" s="1"/>
  <c r="EH149" i="15"/>
  <c r="DW83" i="17" s="1"/>
  <c r="EL149" i="15"/>
  <c r="EA83" i="17" s="1"/>
  <c r="EP149" i="15"/>
  <c r="EE83" i="17" s="1"/>
  <c r="ET149" i="15"/>
  <c r="EI83" i="17" s="1"/>
  <c r="DT150" i="15"/>
  <c r="DX150" i="15"/>
  <c r="EB150" i="15"/>
  <c r="EF150" i="15"/>
  <c r="EJ150" i="15"/>
  <c r="EN150" i="15"/>
  <c r="ER150" i="15"/>
  <c r="EV150" i="15"/>
  <c r="I4" i="16"/>
  <c r="I4" i="17" s="1"/>
  <c r="Q4" i="16"/>
  <c r="Q4" i="17" s="1"/>
  <c r="Y4" i="16"/>
  <c r="Y4" i="17" s="1"/>
  <c r="AG4" i="16"/>
  <c r="AG4" i="17" s="1"/>
  <c r="AO4" i="16"/>
  <c r="AO4" i="17" s="1"/>
  <c r="AW4" i="16"/>
  <c r="AW4" i="17" s="1"/>
  <c r="BE4" i="16"/>
  <c r="BE4" i="17" s="1"/>
  <c r="BM4" i="16"/>
  <c r="BM4" i="17" s="1"/>
  <c r="BU4" i="16"/>
  <c r="BU4" i="17" s="1"/>
  <c r="CC4" i="16"/>
  <c r="CC4" i="17" s="1"/>
  <c r="CK4" i="16"/>
  <c r="CK4" i="17" s="1"/>
  <c r="CS4" i="16"/>
  <c r="CS4" i="17" s="1"/>
  <c r="DA4" i="16"/>
  <c r="DA4" i="17" s="1"/>
  <c r="DI4" i="16"/>
  <c r="DI4" i="17" s="1"/>
  <c r="DQ4" i="16"/>
  <c r="DQ4" i="17" s="1"/>
  <c r="DY4" i="16"/>
  <c r="DY4" i="17" s="1"/>
  <c r="EG4" i="16"/>
  <c r="EG4" i="17" s="1"/>
  <c r="ES18" i="16"/>
  <c r="ES13" i="17" s="1"/>
  <c r="E31" i="16"/>
  <c r="AG31" i="16"/>
  <c r="BA31" i="16"/>
  <c r="BM31" i="16"/>
  <c r="CG31" i="16"/>
  <c r="CS31" i="16"/>
  <c r="DM31" i="16"/>
  <c r="DY31" i="16"/>
  <c r="F33" i="16"/>
  <c r="J33" i="16"/>
  <c r="N33" i="16"/>
  <c r="Z33" i="16"/>
  <c r="AD33" i="16"/>
  <c r="AP33" i="16"/>
  <c r="AT33" i="16"/>
  <c r="BF33" i="16"/>
  <c r="BJ33" i="16"/>
  <c r="BV33" i="16"/>
  <c r="BZ33" i="16"/>
  <c r="CL33" i="16"/>
  <c r="CP33" i="16"/>
  <c r="DB33" i="16"/>
  <c r="DF33" i="16"/>
  <c r="DR33" i="16"/>
  <c r="DV33" i="16"/>
  <c r="EH33" i="16"/>
  <c r="DY33" i="16"/>
  <c r="G36" i="16"/>
  <c r="BS31" i="16"/>
  <c r="EE31" i="16"/>
  <c r="J37" i="16"/>
  <c r="AP37" i="16"/>
  <c r="BV37" i="16"/>
  <c r="DB37" i="16"/>
  <c r="EH37" i="16"/>
  <c r="F39" i="16"/>
  <c r="J39" i="16"/>
  <c r="N39" i="16"/>
  <c r="R39" i="16"/>
  <c r="V39" i="16"/>
  <c r="Z39" i="16"/>
  <c r="AD39" i="16"/>
  <c r="AH39" i="16"/>
  <c r="AL39" i="16"/>
  <c r="AP39" i="16"/>
  <c r="AT39" i="16"/>
  <c r="AX39" i="16"/>
  <c r="BB39" i="16"/>
  <c r="BF39" i="16"/>
  <c r="BJ39" i="16"/>
  <c r="BN39" i="16"/>
  <c r="BR39" i="16"/>
  <c r="BV39" i="16"/>
  <c r="BZ39" i="16"/>
  <c r="CD39" i="16"/>
  <c r="CH39" i="16"/>
  <c r="CL39" i="16"/>
  <c r="CP39" i="16"/>
  <c r="CT39" i="16"/>
  <c r="CX39" i="16"/>
  <c r="DB39" i="16"/>
  <c r="DF39" i="16"/>
  <c r="DJ39" i="16"/>
  <c r="DN39" i="16"/>
  <c r="DR39" i="16"/>
  <c r="DV39" i="16"/>
  <c r="DZ39" i="16"/>
  <c r="ED39" i="16"/>
  <c r="EH39" i="16"/>
  <c r="O39" i="16"/>
  <c r="AE39" i="16"/>
  <c r="BK39" i="16"/>
  <c r="BX39" i="16"/>
  <c r="CM39" i="16"/>
  <c r="CY39" i="16"/>
  <c r="DI39" i="16"/>
  <c r="DW39" i="16"/>
  <c r="EI39" i="16"/>
  <c r="N40" i="16"/>
  <c r="W40" i="16"/>
  <c r="AP40" i="16"/>
  <c r="AX40" i="16"/>
  <c r="BG40" i="16"/>
  <c r="BR40" i="16"/>
  <c r="CH40" i="16"/>
  <c r="CX40" i="16"/>
  <c r="DN40" i="16"/>
  <c r="ED40" i="16"/>
  <c r="AH42" i="16"/>
  <c r="BF37" i="16"/>
  <c r="CH37" i="16"/>
  <c r="CT42" i="16"/>
  <c r="DC42" i="16"/>
  <c r="CG43" i="16"/>
  <c r="CW43" i="16"/>
  <c r="DM43" i="16"/>
  <c r="M46" i="16"/>
  <c r="U46" i="16"/>
  <c r="AC46" i="16"/>
  <c r="AK46" i="16"/>
  <c r="AS46" i="16"/>
  <c r="BA46" i="16"/>
  <c r="BI46" i="16"/>
  <c r="CG48" i="16"/>
  <c r="DM48" i="16"/>
  <c r="E49" i="16"/>
  <c r="M49" i="16"/>
  <c r="U49" i="16"/>
  <c r="AC49" i="16"/>
  <c r="AK49" i="16"/>
  <c r="AS49" i="16"/>
  <c r="BA49" i="16"/>
  <c r="BI49" i="16"/>
  <c r="BQ49" i="16"/>
  <c r="BY49" i="16"/>
  <c r="CG49" i="16"/>
  <c r="CO49" i="16"/>
  <c r="CW49" i="16"/>
  <c r="DE49" i="16"/>
  <c r="DM49" i="16"/>
  <c r="DU49" i="16"/>
  <c r="EC49" i="16"/>
  <c r="CI51" i="16"/>
  <c r="H52" i="16"/>
  <c r="P52" i="16"/>
  <c r="X52" i="16"/>
  <c r="AF52" i="16"/>
  <c r="AN52" i="16"/>
  <c r="AV52" i="16"/>
  <c r="BD52" i="16"/>
  <c r="BL52" i="16"/>
  <c r="BT52" i="16"/>
  <c r="CB52" i="16"/>
  <c r="CJ52" i="16"/>
  <c r="CR52" i="16"/>
  <c r="CZ52" i="16"/>
  <c r="DH52" i="16"/>
  <c r="DP52" i="16"/>
  <c r="DX52" i="16"/>
  <c r="EF52" i="16"/>
  <c r="I58" i="16"/>
  <c r="Q58" i="16"/>
  <c r="Y58" i="16"/>
  <c r="AG58" i="16"/>
  <c r="AO58" i="16"/>
  <c r="AW58" i="16"/>
  <c r="BE58" i="16"/>
  <c r="BM58" i="16"/>
  <c r="BU58" i="16"/>
  <c r="CC58" i="16"/>
  <c r="CK58" i="16"/>
  <c r="CS58" i="16"/>
  <c r="DA58" i="16"/>
  <c r="DI58" i="16"/>
  <c r="DQ58" i="16"/>
  <c r="DY58" i="16"/>
  <c r="EG58" i="16"/>
  <c r="F64" i="16"/>
  <c r="J64" i="16"/>
  <c r="R64" i="16"/>
  <c r="V64" i="16"/>
  <c r="Z64" i="16"/>
  <c r="AH64" i="16"/>
  <c r="AL64" i="16"/>
  <c r="AP64" i="16"/>
  <c r="AX64" i="16"/>
  <c r="BB64" i="16"/>
  <c r="BF64" i="16"/>
  <c r="BN64" i="16"/>
  <c r="BR64" i="16"/>
  <c r="BV64" i="16"/>
  <c r="CD64" i="16"/>
  <c r="CH64" i="16"/>
  <c r="CL64" i="16"/>
  <c r="CT64" i="16"/>
  <c r="CX64" i="16"/>
  <c r="DB64" i="16"/>
  <c r="DJ64" i="16"/>
  <c r="DN64" i="16"/>
  <c r="DR64" i="16"/>
  <c r="DZ64" i="16"/>
  <c r="ED64" i="16"/>
  <c r="EH64" i="16"/>
  <c r="F67" i="16"/>
  <c r="J68" i="16"/>
  <c r="N68" i="16"/>
  <c r="R68" i="16"/>
  <c r="V68" i="16"/>
  <c r="Z68" i="16"/>
  <c r="AD68" i="16"/>
  <c r="AH68" i="16"/>
  <c r="AL68" i="16"/>
  <c r="AP68" i="16"/>
  <c r="AT68" i="16"/>
  <c r="AX68" i="16"/>
  <c r="BB68" i="16"/>
  <c r="BF68" i="16"/>
  <c r="BJ68" i="16"/>
  <c r="BN68" i="16"/>
  <c r="BR68" i="16"/>
  <c r="BV68" i="16"/>
  <c r="BZ68" i="16"/>
  <c r="CD68" i="16"/>
  <c r="CH68" i="16"/>
  <c r="CL68" i="16"/>
  <c r="CP68" i="16"/>
  <c r="CT68" i="16"/>
  <c r="CX68" i="16"/>
  <c r="DB68" i="16"/>
  <c r="DF68" i="16"/>
  <c r="DJ68" i="16"/>
  <c r="DN68" i="16"/>
  <c r="DR68" i="16"/>
  <c r="DV68" i="16"/>
  <c r="DZ68" i="16"/>
  <c r="ED68" i="16"/>
  <c r="EH68" i="16"/>
  <c r="AI68" i="16"/>
  <c r="BO68" i="16"/>
  <c r="DN70" i="16"/>
  <c r="U71" i="16"/>
  <c r="BA71" i="16"/>
  <c r="CG71" i="16"/>
  <c r="DM71" i="16"/>
  <c r="BH73" i="16"/>
  <c r="AI74" i="16"/>
  <c r="BO74" i="16"/>
  <c r="I80" i="16"/>
  <c r="M80" i="16"/>
  <c r="Q80" i="16"/>
  <c r="U80" i="16"/>
  <c r="Y80" i="16"/>
  <c r="AC80" i="16"/>
  <c r="AG80" i="16"/>
  <c r="AK80" i="16"/>
  <c r="AO80" i="16"/>
  <c r="AS80" i="16"/>
  <c r="AW80" i="16"/>
  <c r="BA80" i="16"/>
  <c r="BE80" i="16"/>
  <c r="BI80" i="16"/>
  <c r="BM80" i="16"/>
  <c r="BQ80" i="16"/>
  <c r="BU80" i="16"/>
  <c r="BY80" i="16"/>
  <c r="CC80" i="16"/>
  <c r="CG80" i="16"/>
  <c r="CK80" i="16"/>
  <c r="CO80" i="16"/>
  <c r="CS80" i="16"/>
  <c r="CW80" i="16"/>
  <c r="DA79" i="16"/>
  <c r="DA80" i="16"/>
  <c r="DE79" i="16"/>
  <c r="DE80" i="16"/>
  <c r="DI79" i="16"/>
  <c r="DI80" i="16"/>
  <c r="DM79" i="16"/>
  <c r="DM80" i="16"/>
  <c r="DQ79" i="16"/>
  <c r="DQ80" i="16"/>
  <c r="DU79" i="16"/>
  <c r="DU80" i="16"/>
  <c r="DY79" i="16"/>
  <c r="DY80" i="16"/>
  <c r="EC79" i="16"/>
  <c r="EC80" i="16"/>
  <c r="EG79" i="16"/>
  <c r="EG80" i="16"/>
  <c r="W39" i="16"/>
  <c r="BC39" i="16"/>
  <c r="CA39" i="16"/>
  <c r="DC39" i="16"/>
  <c r="DO39" i="16"/>
  <c r="DX39" i="16"/>
  <c r="G40" i="16"/>
  <c r="AQ40" i="16"/>
  <c r="BS40" i="16"/>
  <c r="CI40" i="16"/>
  <c r="EE40" i="16"/>
  <c r="BG37" i="16"/>
  <c r="AM51" i="16"/>
  <c r="CY51" i="16"/>
  <c r="J52" i="16"/>
  <c r="R52" i="16"/>
  <c r="Z52" i="16"/>
  <c r="AH52" i="16"/>
  <c r="AP52" i="16"/>
  <c r="AX52" i="16"/>
  <c r="BF52" i="16"/>
  <c r="BN52" i="16"/>
  <c r="BV52" i="16"/>
  <c r="CD52" i="16"/>
  <c r="CL52" i="16"/>
  <c r="CT52" i="16"/>
  <c r="DB52" i="16"/>
  <c r="DJ52" i="16"/>
  <c r="DR52" i="16"/>
  <c r="DZ52" i="16"/>
  <c r="EH52" i="16"/>
  <c r="L60" i="16"/>
  <c r="P55" i="16"/>
  <c r="X55" i="16"/>
  <c r="AF55" i="16"/>
  <c r="AR60" i="16"/>
  <c r="AV55" i="16"/>
  <c r="BD55" i="16"/>
  <c r="BL55" i="16"/>
  <c r="BX60" i="16"/>
  <c r="M65" i="16"/>
  <c r="U65" i="16"/>
  <c r="AC65" i="16"/>
  <c r="G67" i="16"/>
  <c r="G68" i="16"/>
  <c r="O67" i="16"/>
  <c r="O68" i="16"/>
  <c r="W67" i="16"/>
  <c r="W68" i="16"/>
  <c r="AE67" i="16"/>
  <c r="AE68" i="16"/>
  <c r="AM67" i="16"/>
  <c r="AM68" i="16"/>
  <c r="AU67" i="16"/>
  <c r="AU68" i="16"/>
  <c r="BC67" i="16"/>
  <c r="BC68" i="16"/>
  <c r="BK67" i="16"/>
  <c r="BK68" i="16"/>
  <c r="BS67" i="16"/>
  <c r="BS68" i="16"/>
  <c r="CA67" i="16"/>
  <c r="CA68" i="16"/>
  <c r="CI67" i="16"/>
  <c r="CI68" i="16"/>
  <c r="CM67" i="16"/>
  <c r="CM68" i="16"/>
  <c r="CQ67" i="16"/>
  <c r="CQ68" i="16"/>
  <c r="CU67" i="16"/>
  <c r="CU68" i="16"/>
  <c r="CY67" i="16"/>
  <c r="CY68" i="16"/>
  <c r="DC67" i="16"/>
  <c r="DC68" i="16"/>
  <c r="DG67" i="16"/>
  <c r="DG68" i="16"/>
  <c r="DK67" i="16"/>
  <c r="DK68" i="16"/>
  <c r="DO67" i="16"/>
  <c r="DO68" i="16"/>
  <c r="DS67" i="16"/>
  <c r="DS68" i="16"/>
  <c r="DW67" i="16"/>
  <c r="DW68" i="16"/>
  <c r="EA67" i="16"/>
  <c r="EA68" i="16"/>
  <c r="EE67" i="16"/>
  <c r="EE68" i="16"/>
  <c r="EI67" i="16"/>
  <c r="EI68" i="16"/>
  <c r="AA68" i="16"/>
  <c r="BG68" i="16"/>
  <c r="G71" i="16"/>
  <c r="K71" i="16"/>
  <c r="O71" i="16"/>
  <c r="S71" i="16"/>
  <c r="W71" i="16"/>
  <c r="AA71" i="16"/>
  <c r="AE71" i="16"/>
  <c r="AI71" i="16"/>
  <c r="AM71" i="16"/>
  <c r="AQ71" i="16"/>
  <c r="AU71" i="16"/>
  <c r="AY71" i="16"/>
  <c r="BC71" i="16"/>
  <c r="BG71" i="16"/>
  <c r="BK71" i="16"/>
  <c r="BO71" i="16"/>
  <c r="BS71" i="16"/>
  <c r="BW71" i="16"/>
  <c r="CA71" i="16"/>
  <c r="CE71" i="16"/>
  <c r="CI71" i="16"/>
  <c r="CM71" i="16"/>
  <c r="CQ71" i="16"/>
  <c r="CU71" i="16"/>
  <c r="CY71" i="16"/>
  <c r="DC71" i="16"/>
  <c r="DG71" i="16"/>
  <c r="DK71" i="16"/>
  <c r="DO71" i="16"/>
  <c r="DS71" i="16"/>
  <c r="CV146" i="15"/>
  <c r="CK82" i="17" s="1"/>
  <c r="CZ146" i="15"/>
  <c r="CO82" i="17" s="1"/>
  <c r="DD146" i="15"/>
  <c r="CS82" i="17" s="1"/>
  <c r="DH146" i="15"/>
  <c r="CW82" i="17" s="1"/>
  <c r="DL146" i="15"/>
  <c r="DA82" i="17" s="1"/>
  <c r="DP146" i="15"/>
  <c r="DE82" i="17" s="1"/>
  <c r="DT146" i="15"/>
  <c r="DI82" i="17" s="1"/>
  <c r="DX146" i="15"/>
  <c r="DM82" i="17" s="1"/>
  <c r="EB146" i="15"/>
  <c r="DQ82" i="17" s="1"/>
  <c r="EF146" i="15"/>
  <c r="DU82" i="17" s="1"/>
  <c r="EJ146" i="15"/>
  <c r="DY82" i="17" s="1"/>
  <c r="EN146" i="15"/>
  <c r="EC82" i="17" s="1"/>
  <c r="ER146" i="15"/>
  <c r="EG82" i="17" s="1"/>
  <c r="EV146" i="15"/>
  <c r="EK82" i="17" s="1"/>
  <c r="CV147" i="15"/>
  <c r="CZ147" i="15"/>
  <c r="DD147" i="15"/>
  <c r="DH147" i="15"/>
  <c r="DL147" i="15"/>
  <c r="DP147" i="15"/>
  <c r="DT147" i="15"/>
  <c r="DX147" i="15"/>
  <c r="EB147" i="15"/>
  <c r="EF147" i="15"/>
  <c r="EJ147" i="15"/>
  <c r="EN147" i="15"/>
  <c r="ER147" i="15"/>
  <c r="EV147" i="15"/>
  <c r="CV148" i="15"/>
  <c r="CZ148" i="15"/>
  <c r="DD148" i="15"/>
  <c r="DH148" i="15"/>
  <c r="DL148" i="15"/>
  <c r="DP148" i="15"/>
  <c r="DT148" i="15"/>
  <c r="DX148" i="15"/>
  <c r="EB148" i="15"/>
  <c r="E4" i="16"/>
  <c r="E4" i="17" s="1"/>
  <c r="M4" i="16"/>
  <c r="M4" i="17" s="1"/>
  <c r="U4" i="16"/>
  <c r="U4" i="17" s="1"/>
  <c r="AC4" i="16"/>
  <c r="AC4" i="17" s="1"/>
  <c r="AK4" i="16"/>
  <c r="AK4" i="17" s="1"/>
  <c r="AS4" i="16"/>
  <c r="AS4" i="17" s="1"/>
  <c r="BA4" i="16"/>
  <c r="BA4" i="17" s="1"/>
  <c r="BI4" i="16"/>
  <c r="BI4" i="17" s="1"/>
  <c r="BQ4" i="16"/>
  <c r="BQ4" i="17" s="1"/>
  <c r="BY4" i="16"/>
  <c r="BY4" i="17" s="1"/>
  <c r="CG4" i="16"/>
  <c r="CG4" i="17" s="1"/>
  <c r="CO4" i="16"/>
  <c r="CO4" i="17" s="1"/>
  <c r="CW4" i="16"/>
  <c r="CW4" i="17" s="1"/>
  <c r="DE4" i="16"/>
  <c r="DE4" i="17" s="1"/>
  <c r="DM4" i="16"/>
  <c r="DM4" i="17" s="1"/>
  <c r="DU4" i="16"/>
  <c r="DU4" i="17" s="1"/>
  <c r="EC4" i="16"/>
  <c r="EC4" i="17" s="1"/>
  <c r="EK23" i="16"/>
  <c r="O31" i="16"/>
  <c r="AK31" i="16"/>
  <c r="AW31" i="16"/>
  <c r="BQ31" i="16"/>
  <c r="CC31" i="16"/>
  <c r="CW31" i="16"/>
  <c r="DI31" i="16"/>
  <c r="EC31" i="16"/>
  <c r="H34" i="16"/>
  <c r="X34" i="16"/>
  <c r="AN34" i="16"/>
  <c r="BD34" i="16"/>
  <c r="BT34" i="16"/>
  <c r="CJ34" i="16"/>
  <c r="CZ34" i="16"/>
  <c r="DP34" i="16"/>
  <c r="EF34" i="16"/>
  <c r="H42" i="16"/>
  <c r="L42" i="16"/>
  <c r="P42" i="16"/>
  <c r="T42" i="16"/>
  <c r="X42" i="16"/>
  <c r="AB42" i="16"/>
  <c r="AF42" i="16"/>
  <c r="AJ42" i="16"/>
  <c r="AN42" i="16"/>
  <c r="AR42" i="16"/>
  <c r="AV42" i="16"/>
  <c r="AZ42" i="16"/>
  <c r="BD42" i="16"/>
  <c r="BH42" i="16"/>
  <c r="BL42" i="16"/>
  <c r="BP42" i="16"/>
  <c r="BT42" i="16"/>
  <c r="BX42" i="16"/>
  <c r="CB42" i="16"/>
  <c r="CF42" i="16"/>
  <c r="CJ42" i="16"/>
  <c r="CN42" i="16"/>
  <c r="CR42" i="16"/>
  <c r="CV42" i="16"/>
  <c r="CZ42" i="16"/>
  <c r="DD42" i="16"/>
  <c r="DH42" i="16"/>
  <c r="DL42" i="16"/>
  <c r="DP42" i="16"/>
  <c r="DT42" i="16"/>
  <c r="DX42" i="16"/>
  <c r="EB42" i="16"/>
  <c r="EF42" i="16"/>
  <c r="G39" i="16"/>
  <c r="AA39" i="16"/>
  <c r="AQ39" i="16"/>
  <c r="BS39" i="16"/>
  <c r="CC39" i="16"/>
  <c r="CQ39" i="16"/>
  <c r="DD39" i="16"/>
  <c r="DY39" i="16"/>
  <c r="J40" i="16"/>
  <c r="R40" i="16"/>
  <c r="AL40" i="16"/>
  <c r="AT40" i="16"/>
  <c r="BV40" i="16"/>
  <c r="CL40" i="16"/>
  <c r="DB40" i="16"/>
  <c r="DR40" i="16"/>
  <c r="EH40" i="16"/>
  <c r="CL42" i="16"/>
  <c r="DN37" i="16"/>
  <c r="G43" i="16"/>
  <c r="AM43" i="16"/>
  <c r="CK46" i="16"/>
  <c r="DA46" i="16"/>
  <c r="DQ46" i="16"/>
  <c r="EG46" i="16"/>
  <c r="K51" i="16"/>
  <c r="O51" i="16"/>
  <c r="AA51" i="16"/>
  <c r="AE51" i="16"/>
  <c r="AQ51" i="16"/>
  <c r="AU51" i="16"/>
  <c r="BG51" i="16"/>
  <c r="BK51" i="16"/>
  <c r="BW51" i="16"/>
  <c r="CA51" i="16"/>
  <c r="CM51" i="16"/>
  <c r="CQ51" i="16"/>
  <c r="DC51" i="16"/>
  <c r="DG51" i="16"/>
  <c r="DS51" i="16"/>
  <c r="DW51" i="16"/>
  <c r="EI51" i="16"/>
  <c r="L52" i="16"/>
  <c r="T52" i="16"/>
  <c r="AB52" i="16"/>
  <c r="AJ52" i="16"/>
  <c r="AR52" i="16"/>
  <c r="AZ52" i="16"/>
  <c r="BH52" i="16"/>
  <c r="BP52" i="16"/>
  <c r="BX52" i="16"/>
  <c r="CF52" i="16"/>
  <c r="CN52" i="16"/>
  <c r="CV52" i="16"/>
  <c r="DD52" i="16"/>
  <c r="DL52" i="16"/>
  <c r="DT52" i="16"/>
  <c r="EB52" i="16"/>
  <c r="D49" i="16"/>
  <c r="G57" i="16"/>
  <c r="K57" i="16"/>
  <c r="O57" i="16"/>
  <c r="S57" i="16"/>
  <c r="W57" i="16"/>
  <c r="AA57" i="16"/>
  <c r="AE57" i="16"/>
  <c r="AI57" i="16"/>
  <c r="AM57" i="16"/>
  <c r="AQ57" i="16"/>
  <c r="AU57" i="16"/>
  <c r="AY57" i="16"/>
  <c r="BC57" i="16"/>
  <c r="BG57" i="16"/>
  <c r="BK57" i="16"/>
  <c r="BO57" i="16"/>
  <c r="BS57" i="16"/>
  <c r="BW57" i="16"/>
  <c r="CA57" i="16"/>
  <c r="CE57" i="16"/>
  <c r="CI57" i="16"/>
  <c r="CM57" i="16"/>
  <c r="CQ57" i="16"/>
  <c r="CU57" i="16"/>
  <c r="CY57" i="16"/>
  <c r="DC57" i="16"/>
  <c r="DG57" i="16"/>
  <c r="DK57" i="16"/>
  <c r="DO57" i="16"/>
  <c r="DS57" i="16"/>
  <c r="DW57" i="16"/>
  <c r="EA57" i="16"/>
  <c r="EE57" i="16"/>
  <c r="EI57" i="16"/>
  <c r="M58" i="16"/>
  <c r="U58" i="16"/>
  <c r="AC58" i="16"/>
  <c r="AK58" i="16"/>
  <c r="AS58" i="16"/>
  <c r="BA58" i="16"/>
  <c r="BI58" i="16"/>
  <c r="BQ58" i="16"/>
  <c r="BY58" i="16"/>
  <c r="CG58" i="16"/>
  <c r="CO58" i="16"/>
  <c r="CW58" i="16"/>
  <c r="DE58" i="16"/>
  <c r="DM58" i="16"/>
  <c r="DU58" i="16"/>
  <c r="EC58" i="16"/>
  <c r="W60" i="16"/>
  <c r="AE60" i="16"/>
  <c r="BC60" i="16"/>
  <c r="CI60" i="16"/>
  <c r="CQ60" i="16"/>
  <c r="DO60" i="16"/>
  <c r="D64" i="16"/>
  <c r="H65" i="16"/>
  <c r="L65" i="16"/>
  <c r="P65" i="16"/>
  <c r="T65" i="16"/>
  <c r="X65" i="16"/>
  <c r="AB65" i="16"/>
  <c r="AF65" i="16"/>
  <c r="AJ65" i="16"/>
  <c r="AN65" i="16"/>
  <c r="AR65" i="16"/>
  <c r="AV65" i="16"/>
  <c r="AZ65" i="16"/>
  <c r="BD65" i="16"/>
  <c r="BH65" i="16"/>
  <c r="BL65" i="16"/>
  <c r="BP65" i="16"/>
  <c r="BT65" i="16"/>
  <c r="BX65" i="16"/>
  <c r="CB65" i="16"/>
  <c r="CF65" i="16"/>
  <c r="CJ65" i="16"/>
  <c r="CN65" i="16"/>
  <c r="CR65" i="16"/>
  <c r="CV65" i="16"/>
  <c r="CZ65" i="16"/>
  <c r="DD65" i="16"/>
  <c r="DH65" i="16"/>
  <c r="DL65" i="16"/>
  <c r="DP65" i="16"/>
  <c r="DT65" i="16"/>
  <c r="DX65" i="16"/>
  <c r="EB65" i="16"/>
  <c r="EF65" i="16"/>
  <c r="D67" i="16"/>
  <c r="H67" i="16"/>
  <c r="L67" i="16"/>
  <c r="P67" i="16"/>
  <c r="X67" i="16"/>
  <c r="AB67" i="16"/>
  <c r="AF67" i="16"/>
  <c r="AN67" i="16"/>
  <c r="AR67" i="16"/>
  <c r="AV67" i="16"/>
  <c r="BD67" i="16"/>
  <c r="BH67" i="16"/>
  <c r="BL67" i="16"/>
  <c r="BT67" i="16"/>
  <c r="BX67" i="16"/>
  <c r="CB67" i="16"/>
  <c r="CJ67" i="16"/>
  <c r="CN67" i="16"/>
  <c r="CR67" i="16"/>
  <c r="CZ67" i="16"/>
  <c r="DD67" i="16"/>
  <c r="DH67" i="16"/>
  <c r="DP67" i="16"/>
  <c r="DT67" i="16"/>
  <c r="DX67" i="16"/>
  <c r="EF67" i="16"/>
  <c r="S68" i="16"/>
  <c r="AY68" i="16"/>
  <c r="CE68" i="16"/>
  <c r="ED70" i="16"/>
  <c r="AK71" i="16"/>
  <c r="BQ71" i="16"/>
  <c r="CW71" i="16"/>
  <c r="EC71" i="16"/>
  <c r="S74" i="16"/>
  <c r="BZ83" i="16"/>
  <c r="CD83" i="16"/>
  <c r="F70" i="16"/>
  <c r="J70" i="16"/>
  <c r="R70" i="16"/>
  <c r="V70" i="16"/>
  <c r="Z70" i="16"/>
  <c r="AH70" i="16"/>
  <c r="AL70" i="16"/>
  <c r="AP70" i="16"/>
  <c r="AX70" i="16"/>
  <c r="BB70" i="16"/>
  <c r="BF70" i="16"/>
  <c r="BN70" i="16"/>
  <c r="BR70" i="16"/>
  <c r="BV70" i="16"/>
  <c r="CD70" i="16"/>
  <c r="CH70" i="16"/>
  <c r="CL70" i="16"/>
  <c r="CT70" i="16"/>
  <c r="CX70" i="16"/>
  <c r="DB70" i="16"/>
  <c r="DJ70" i="16"/>
  <c r="DR70" i="16"/>
  <c r="DZ70" i="16"/>
  <c r="EH70" i="16"/>
  <c r="D73" i="16"/>
  <c r="H73" i="16"/>
  <c r="L73" i="16"/>
  <c r="P73" i="16"/>
  <c r="X73" i="16"/>
  <c r="AB73" i="16"/>
  <c r="AF73" i="16"/>
  <c r="AN73" i="16"/>
  <c r="AR73" i="16"/>
  <c r="AV73" i="16"/>
  <c r="BD73" i="16"/>
  <c r="BL73" i="16"/>
  <c r="BT73" i="16"/>
  <c r="CB73" i="16"/>
  <c r="CJ73" i="16"/>
  <c r="CR73" i="16"/>
  <c r="CZ73" i="16"/>
  <c r="DH73" i="16"/>
  <c r="DP73" i="16"/>
  <c r="DX73" i="16"/>
  <c r="EF73" i="16"/>
  <c r="F79" i="16"/>
  <c r="J80" i="16"/>
  <c r="N80" i="16"/>
  <c r="R80" i="16"/>
  <c r="V80" i="16"/>
  <c r="Z80" i="16"/>
  <c r="AD80" i="16"/>
  <c r="AH80" i="16"/>
  <c r="AL80" i="16"/>
  <c r="AP80" i="16"/>
  <c r="AT80" i="16"/>
  <c r="AX80" i="16"/>
  <c r="BB80" i="16"/>
  <c r="BF80" i="16"/>
  <c r="BJ80" i="16"/>
  <c r="BN80" i="16"/>
  <c r="BR80" i="16"/>
  <c r="BV80" i="16"/>
  <c r="BZ80" i="16"/>
  <c r="CD80" i="16"/>
  <c r="CH80" i="16"/>
  <c r="CL80" i="16"/>
  <c r="CP80" i="16"/>
  <c r="CT80" i="16"/>
  <c r="CX80" i="16"/>
  <c r="DB80" i="16"/>
  <c r="DF80" i="16"/>
  <c r="DJ80" i="16"/>
  <c r="DN80" i="16"/>
  <c r="DR80" i="16"/>
  <c r="DV80" i="16"/>
  <c r="DZ80" i="16"/>
  <c r="ED80" i="16"/>
  <c r="EH80" i="16"/>
  <c r="DD79" i="16"/>
  <c r="EF79" i="16"/>
  <c r="G82" i="16"/>
  <c r="K82" i="16"/>
  <c r="O82" i="16"/>
  <c r="S82" i="16"/>
  <c r="W82" i="16"/>
  <c r="AA82" i="16"/>
  <c r="AE82" i="16"/>
  <c r="AI82" i="16"/>
  <c r="AM82" i="16"/>
  <c r="AQ82" i="16"/>
  <c r="AU82" i="16"/>
  <c r="AY82" i="16"/>
  <c r="BC82" i="16"/>
  <c r="BG82" i="16"/>
  <c r="BK82" i="16"/>
  <c r="BO82" i="16"/>
  <c r="BS82" i="16"/>
  <c r="BW82" i="16"/>
  <c r="CA82" i="16"/>
  <c r="CE82" i="16"/>
  <c r="CI82" i="16"/>
  <c r="CM82" i="16"/>
  <c r="CQ82" i="16"/>
  <c r="CU82" i="16"/>
  <c r="CY82" i="16"/>
  <c r="DC82" i="16"/>
  <c r="DG82" i="16"/>
  <c r="DK82" i="16"/>
  <c r="DO82" i="16"/>
  <c r="DS82" i="16"/>
  <c r="DW82" i="16"/>
  <c r="EA82" i="16"/>
  <c r="EE82" i="16"/>
  <c r="EI82" i="16"/>
  <c r="G88" i="16"/>
  <c r="K88" i="16"/>
  <c r="O88" i="16"/>
  <c r="S88" i="16"/>
  <c r="W88" i="16"/>
  <c r="AA88" i="16"/>
  <c r="AE88" i="16"/>
  <c r="AI88" i="16"/>
  <c r="AM88" i="16"/>
  <c r="AQ88" i="16"/>
  <c r="AU88" i="16"/>
  <c r="AY88" i="16"/>
  <c r="BC88" i="16"/>
  <c r="BG88" i="16"/>
  <c r="BK88" i="16"/>
  <c r="BO88" i="16"/>
  <c r="BS88" i="16"/>
  <c r="BW88" i="16"/>
  <c r="CA88" i="16"/>
  <c r="CE88" i="16"/>
  <c r="CI88" i="16"/>
  <c r="CM88" i="16"/>
  <c r="CQ88" i="16"/>
  <c r="CU88" i="16"/>
  <c r="CY88" i="16"/>
  <c r="DC88" i="16"/>
  <c r="DG88" i="16"/>
  <c r="DK88" i="16"/>
  <c r="DO88" i="16"/>
  <c r="DS88" i="16"/>
  <c r="DW88" i="16"/>
  <c r="EA88" i="16"/>
  <c r="EE88" i="16"/>
  <c r="EI88" i="16"/>
  <c r="O89" i="16"/>
  <c r="AA89" i="16"/>
  <c r="AU89" i="16"/>
  <c r="BG89" i="16"/>
  <c r="CA89" i="16"/>
  <c r="CM89" i="16"/>
  <c r="DG89" i="16"/>
  <c r="DS89" i="16"/>
  <c r="D91" i="16"/>
  <c r="H92" i="16"/>
  <c r="L92" i="16"/>
  <c r="P92" i="16"/>
  <c r="T92" i="16"/>
  <c r="X92" i="16"/>
  <c r="AB92" i="16"/>
  <c r="AF92" i="16"/>
  <c r="AJ92" i="16"/>
  <c r="AN92" i="16"/>
  <c r="AR92" i="16"/>
  <c r="AV92" i="16"/>
  <c r="AZ92" i="16"/>
  <c r="BD92" i="16"/>
  <c r="BH92" i="16"/>
  <c r="BL92" i="16"/>
  <c r="BP92" i="16"/>
  <c r="BT92" i="16"/>
  <c r="BX92" i="16"/>
  <c r="CB92" i="16"/>
  <c r="CF92" i="16"/>
  <c r="CJ92" i="16"/>
  <c r="CN92" i="16"/>
  <c r="CR92" i="16"/>
  <c r="CV92" i="16"/>
  <c r="CZ92" i="16"/>
  <c r="DD92" i="16"/>
  <c r="DH92" i="16"/>
  <c r="DL92" i="16"/>
  <c r="DP92" i="16"/>
  <c r="DT92" i="16"/>
  <c r="DX92" i="16"/>
  <c r="EB92" i="16"/>
  <c r="EF92" i="16"/>
  <c r="G92" i="16"/>
  <c r="S92" i="16"/>
  <c r="AM92" i="16"/>
  <c r="AY92" i="16"/>
  <c r="BS92" i="16"/>
  <c r="CE92" i="16"/>
  <c r="CY92" i="16"/>
  <c r="DK92" i="16"/>
  <c r="EE92" i="16"/>
  <c r="AA97" i="16"/>
  <c r="CM97" i="16"/>
  <c r="AQ97" i="16"/>
  <c r="H77" i="16"/>
  <c r="L77" i="16"/>
  <c r="P77" i="16"/>
  <c r="T77" i="16"/>
  <c r="X77" i="16"/>
  <c r="AB77" i="16"/>
  <c r="AF77" i="16"/>
  <c r="AJ77" i="16"/>
  <c r="AN77" i="16"/>
  <c r="AR77" i="16"/>
  <c r="AV77" i="16"/>
  <c r="AZ77" i="16"/>
  <c r="BD77" i="16"/>
  <c r="BH77" i="16"/>
  <c r="BL77" i="16"/>
  <c r="BP77" i="16"/>
  <c r="BT77" i="16"/>
  <c r="BX77" i="16"/>
  <c r="CB77" i="16"/>
  <c r="CF77" i="16"/>
  <c r="CJ77" i="16"/>
  <c r="CN77" i="16"/>
  <c r="CR77" i="16"/>
  <c r="CV77" i="16"/>
  <c r="CZ77" i="16"/>
  <c r="DD77" i="16"/>
  <c r="DH77" i="16"/>
  <c r="DL77" i="16"/>
  <c r="DP77" i="16"/>
  <c r="DT77" i="16"/>
  <c r="DX77" i="16"/>
  <c r="EB77" i="16"/>
  <c r="EF77" i="16"/>
  <c r="BH79" i="16"/>
  <c r="DH79" i="16"/>
  <c r="G80" i="16"/>
  <c r="O80" i="16"/>
  <c r="W80" i="16"/>
  <c r="AE80" i="16"/>
  <c r="AM80" i="16"/>
  <c r="AU80" i="16"/>
  <c r="BC80" i="16"/>
  <c r="BK80" i="16"/>
  <c r="BS80" i="16"/>
  <c r="CA80" i="16"/>
  <c r="CI80" i="16"/>
  <c r="CQ80" i="16"/>
  <c r="CY80" i="16"/>
  <c r="DG80" i="16"/>
  <c r="DO80" i="16"/>
  <c r="DW80" i="16"/>
  <c r="EE80" i="16"/>
  <c r="H83" i="16"/>
  <c r="L83" i="16"/>
  <c r="P83" i="16"/>
  <c r="T83" i="16"/>
  <c r="X83" i="16"/>
  <c r="AB83" i="16"/>
  <c r="AF83" i="16"/>
  <c r="AJ83" i="16"/>
  <c r="AN83" i="16"/>
  <c r="AR83" i="16"/>
  <c r="AV83" i="16"/>
  <c r="AZ83" i="16"/>
  <c r="BD83" i="16"/>
  <c r="BH83" i="16"/>
  <c r="BL83" i="16"/>
  <c r="BP83" i="16"/>
  <c r="BT83" i="16"/>
  <c r="BX83" i="16"/>
  <c r="CB83" i="16"/>
  <c r="CF83" i="16"/>
  <c r="CJ83" i="16"/>
  <c r="CN83" i="16"/>
  <c r="CR83" i="16"/>
  <c r="CV83" i="16"/>
  <c r="CZ83" i="16"/>
  <c r="DD83" i="16"/>
  <c r="DH83" i="16"/>
  <c r="DL83" i="16"/>
  <c r="DP83" i="16"/>
  <c r="DT83" i="16"/>
  <c r="DX83" i="16"/>
  <c r="EB83" i="16"/>
  <c r="EF83" i="16"/>
  <c r="G83" i="16"/>
  <c r="O83" i="16"/>
  <c r="W83" i="16"/>
  <c r="AE83" i="16"/>
  <c r="AM83" i="16"/>
  <c r="AU83" i="16"/>
  <c r="BC83" i="16"/>
  <c r="BK83" i="16"/>
  <c r="H89" i="16"/>
  <c r="L89" i="16"/>
  <c r="P89" i="16"/>
  <c r="T89" i="16"/>
  <c r="X89" i="16"/>
  <c r="AB89" i="16"/>
  <c r="AF89" i="16"/>
  <c r="AJ89" i="16"/>
  <c r="AN89" i="16"/>
  <c r="AR89" i="16"/>
  <c r="AV89" i="16"/>
  <c r="AZ89" i="16"/>
  <c r="BD89" i="16"/>
  <c r="BH89" i="16"/>
  <c r="BL89" i="16"/>
  <c r="BP89" i="16"/>
  <c r="BT89" i="16"/>
  <c r="BX89" i="16"/>
  <c r="CB89" i="16"/>
  <c r="CF89" i="16"/>
  <c r="CJ89" i="16"/>
  <c r="CN89" i="16"/>
  <c r="CR89" i="16"/>
  <c r="CV89" i="16"/>
  <c r="CZ89" i="16"/>
  <c r="DD89" i="16"/>
  <c r="DH89" i="16"/>
  <c r="DL89" i="16"/>
  <c r="DP89" i="16"/>
  <c r="DT89" i="16"/>
  <c r="DX89" i="16"/>
  <c r="EB89" i="16"/>
  <c r="EF89" i="16"/>
  <c r="G89" i="16"/>
  <c r="S89" i="16"/>
  <c r="AM89" i="16"/>
  <c r="AY89" i="16"/>
  <c r="BS89" i="16"/>
  <c r="CE89" i="16"/>
  <c r="K92" i="16"/>
  <c r="AE92" i="16"/>
  <c r="AQ92" i="16"/>
  <c r="BK92" i="16"/>
  <c r="BW92" i="16"/>
  <c r="CQ92" i="16"/>
  <c r="DC92" i="16"/>
  <c r="DW92" i="16"/>
  <c r="EI92" i="16"/>
  <c r="J95" i="16"/>
  <c r="N95" i="16"/>
  <c r="R95" i="16"/>
  <c r="V95" i="16"/>
  <c r="Z95" i="16"/>
  <c r="AD95" i="16"/>
  <c r="AH95" i="16"/>
  <c r="AL95" i="16"/>
  <c r="AP95" i="16"/>
  <c r="AT95" i="16"/>
  <c r="AX95" i="16"/>
  <c r="BB95" i="16"/>
  <c r="BF95" i="16"/>
  <c r="BJ95" i="16"/>
  <c r="BN95" i="16"/>
  <c r="BR95" i="16"/>
  <c r="BV95" i="16"/>
  <c r="BZ95" i="16"/>
  <c r="CD95" i="16"/>
  <c r="CH95" i="16"/>
  <c r="CL95" i="16"/>
  <c r="CP95" i="16"/>
  <c r="BF97" i="16"/>
  <c r="DC97" i="16"/>
  <c r="Z98" i="16"/>
  <c r="AP98" i="16"/>
  <c r="CL98" i="16"/>
  <c r="DB98" i="16"/>
  <c r="DR98" i="16"/>
  <c r="D70" i="16"/>
  <c r="H71" i="16"/>
  <c r="L71" i="16"/>
  <c r="P71" i="16"/>
  <c r="T71" i="16"/>
  <c r="X71" i="16"/>
  <c r="AB71" i="16"/>
  <c r="AF71" i="16"/>
  <c r="AJ71" i="16"/>
  <c r="AN71" i="16"/>
  <c r="AR71" i="16"/>
  <c r="AV71" i="16"/>
  <c r="AZ71" i="16"/>
  <c r="BD71" i="16"/>
  <c r="BH71" i="16"/>
  <c r="BL71" i="16"/>
  <c r="BP71" i="16"/>
  <c r="BT71" i="16"/>
  <c r="BX71" i="16"/>
  <c r="CB71" i="16"/>
  <c r="CF71" i="16"/>
  <c r="CJ71" i="16"/>
  <c r="CN71" i="16"/>
  <c r="CR71" i="16"/>
  <c r="CV71" i="16"/>
  <c r="CZ71" i="16"/>
  <c r="DD71" i="16"/>
  <c r="DH71" i="16"/>
  <c r="DL71" i="16"/>
  <c r="DP71" i="16"/>
  <c r="DT71" i="16"/>
  <c r="DX71" i="16"/>
  <c r="EB71" i="16"/>
  <c r="EF71" i="16"/>
  <c r="F73" i="16"/>
  <c r="J74" i="16"/>
  <c r="N74" i="16"/>
  <c r="R74" i="16"/>
  <c r="V74" i="16"/>
  <c r="Z74" i="16"/>
  <c r="AD74" i="16"/>
  <c r="AH74" i="16"/>
  <c r="AL74" i="16"/>
  <c r="AP74" i="16"/>
  <c r="AT74" i="16"/>
  <c r="AX74" i="16"/>
  <c r="BB74" i="16"/>
  <c r="BF74" i="16"/>
  <c r="BJ74" i="16"/>
  <c r="BN74" i="16"/>
  <c r="BR74" i="16"/>
  <c r="BV74" i="16"/>
  <c r="BZ74" i="16"/>
  <c r="CD74" i="16"/>
  <c r="CH74" i="16"/>
  <c r="CL74" i="16"/>
  <c r="CP74" i="16"/>
  <c r="CT74" i="16"/>
  <c r="CX74" i="16"/>
  <c r="DB74" i="16"/>
  <c r="DF74" i="16"/>
  <c r="DJ74" i="16"/>
  <c r="DN74" i="16"/>
  <c r="DR74" i="16"/>
  <c r="DV74" i="16"/>
  <c r="DZ74" i="16"/>
  <c r="ED74" i="16"/>
  <c r="EH74" i="16"/>
  <c r="E76" i="16"/>
  <c r="I76" i="16"/>
  <c r="M76" i="16"/>
  <c r="Q76" i="16"/>
  <c r="U76" i="16"/>
  <c r="Y76" i="16"/>
  <c r="AC76" i="16"/>
  <c r="AG76" i="16"/>
  <c r="AK76" i="16"/>
  <c r="AO76" i="16"/>
  <c r="AS76" i="16"/>
  <c r="AW76" i="16"/>
  <c r="BA76" i="16"/>
  <c r="BE76" i="16"/>
  <c r="BI76" i="16"/>
  <c r="BM76" i="16"/>
  <c r="BQ76" i="16"/>
  <c r="BU76" i="16"/>
  <c r="BY76" i="16"/>
  <c r="CC76" i="16"/>
  <c r="CG76" i="16"/>
  <c r="CK76" i="16"/>
  <c r="CO76" i="16"/>
  <c r="CS76" i="16"/>
  <c r="CW76" i="16"/>
  <c r="DA76" i="16"/>
  <c r="DE76" i="16"/>
  <c r="DI76" i="16"/>
  <c r="DM76" i="16"/>
  <c r="DQ76" i="16"/>
  <c r="DU76" i="16"/>
  <c r="DY76" i="16"/>
  <c r="EC76" i="16"/>
  <c r="EG76" i="16"/>
  <c r="D79" i="16"/>
  <c r="H79" i="16"/>
  <c r="P79" i="16"/>
  <c r="X79" i="16"/>
  <c r="AF79" i="16"/>
  <c r="AN79" i="16"/>
  <c r="AV79" i="16"/>
  <c r="BD79" i="16"/>
  <c r="BL79" i="16"/>
  <c r="BT79" i="16"/>
  <c r="CB79" i="16"/>
  <c r="CJ79" i="16"/>
  <c r="CR79" i="16"/>
  <c r="CZ79" i="16"/>
  <c r="DP79" i="16"/>
  <c r="E82" i="16"/>
  <c r="I82" i="16"/>
  <c r="M82" i="16"/>
  <c r="Q82" i="16"/>
  <c r="U82" i="16"/>
  <c r="Y82" i="16"/>
  <c r="AC82" i="16"/>
  <c r="AG82" i="16"/>
  <c r="AK82" i="16"/>
  <c r="AO82" i="16"/>
  <c r="AS82" i="16"/>
  <c r="AW82" i="16"/>
  <c r="BA82" i="16"/>
  <c r="BE82" i="16"/>
  <c r="BI82" i="16"/>
  <c r="BM82" i="16"/>
  <c r="BQ82" i="16"/>
  <c r="BU82" i="16"/>
  <c r="BY82" i="16"/>
  <c r="CC82" i="16"/>
  <c r="CG82" i="16"/>
  <c r="CK82" i="16"/>
  <c r="CO82" i="16"/>
  <c r="CS82" i="16"/>
  <c r="CW82" i="16"/>
  <c r="DA82" i="16"/>
  <c r="DE82" i="16"/>
  <c r="DI82" i="16"/>
  <c r="DM82" i="16"/>
  <c r="DQ82" i="16"/>
  <c r="DU82" i="16"/>
  <c r="DY82" i="16"/>
  <c r="EC82" i="16"/>
  <c r="EG82" i="16"/>
  <c r="I83" i="16"/>
  <c r="Q83" i="16"/>
  <c r="Y83" i="16"/>
  <c r="AG83" i="16"/>
  <c r="AO83" i="16"/>
  <c r="AW83" i="16"/>
  <c r="BE83" i="16"/>
  <c r="BM83" i="16"/>
  <c r="BU83" i="16"/>
  <c r="CC83" i="16"/>
  <c r="CK83" i="16"/>
  <c r="CS83" i="16"/>
  <c r="DA83" i="16"/>
  <c r="DI83" i="16"/>
  <c r="DQ83" i="16"/>
  <c r="DY83" i="16"/>
  <c r="EG83" i="16"/>
  <c r="E88" i="16"/>
  <c r="I88" i="16"/>
  <c r="I89" i="16"/>
  <c r="M88" i="16"/>
  <c r="Q88" i="16"/>
  <c r="Q89" i="16"/>
  <c r="U88" i="16"/>
  <c r="Y88" i="16"/>
  <c r="Y89" i="16"/>
  <c r="AC88" i="16"/>
  <c r="AG88" i="16"/>
  <c r="AG89" i="16"/>
  <c r="AK88" i="16"/>
  <c r="AO88" i="16"/>
  <c r="AO89" i="16"/>
  <c r="AS88" i="16"/>
  <c r="AW88" i="16"/>
  <c r="AW89" i="16"/>
  <c r="BA88" i="16"/>
  <c r="BE88" i="16"/>
  <c r="BE89" i="16"/>
  <c r="BI88" i="16"/>
  <c r="BM88" i="16"/>
  <c r="BM89" i="16"/>
  <c r="BQ88" i="16"/>
  <c r="BU88" i="16"/>
  <c r="BU89" i="16"/>
  <c r="BY88" i="16"/>
  <c r="CC88" i="16"/>
  <c r="CC89" i="16"/>
  <c r="CG88" i="16"/>
  <c r="CK88" i="16"/>
  <c r="CK89" i="16"/>
  <c r="CO88" i="16"/>
  <c r="CS88" i="16"/>
  <c r="CS89" i="16"/>
  <c r="CW88" i="16"/>
  <c r="DA88" i="16"/>
  <c r="DA89" i="16"/>
  <c r="DE88" i="16"/>
  <c r="DI88" i="16"/>
  <c r="DI89" i="16"/>
  <c r="DM88" i="16"/>
  <c r="DQ88" i="16"/>
  <c r="DQ89" i="16"/>
  <c r="DU88" i="16"/>
  <c r="DY88" i="16"/>
  <c r="DY89" i="16"/>
  <c r="EC88" i="16"/>
  <c r="K89" i="16"/>
  <c r="U89" i="16"/>
  <c r="AE89" i="16"/>
  <c r="AQ89" i="16"/>
  <c r="BA89" i="16"/>
  <c r="BK89" i="16"/>
  <c r="BW89" i="16"/>
  <c r="CG89" i="16"/>
  <c r="CQ89" i="16"/>
  <c r="DC89" i="16"/>
  <c r="DM89" i="16"/>
  <c r="DW89" i="16"/>
  <c r="EI89" i="16"/>
  <c r="J92" i="16"/>
  <c r="N92" i="16"/>
  <c r="R92" i="16"/>
  <c r="V92" i="16"/>
  <c r="Z92" i="16"/>
  <c r="AD92" i="16"/>
  <c r="AH92" i="16"/>
  <c r="AL92" i="16"/>
  <c r="AP92" i="16"/>
  <c r="AT92" i="16"/>
  <c r="AX92" i="16"/>
  <c r="BB92" i="16"/>
  <c r="BF92" i="16"/>
  <c r="BJ92" i="16"/>
  <c r="BN92" i="16"/>
  <c r="BR92" i="16"/>
  <c r="BV92" i="16"/>
  <c r="BZ92" i="16"/>
  <c r="CD92" i="16"/>
  <c r="CH92" i="16"/>
  <c r="CL92" i="16"/>
  <c r="CP92" i="16"/>
  <c r="CT92" i="16"/>
  <c r="CX92" i="16"/>
  <c r="DB92" i="16"/>
  <c r="DF92" i="16"/>
  <c r="DJ92" i="16"/>
  <c r="DN92" i="16"/>
  <c r="DR92" i="16"/>
  <c r="DV92" i="16"/>
  <c r="DZ92" i="16"/>
  <c r="ED92" i="16"/>
  <c r="EH92" i="16"/>
  <c r="W92" i="16"/>
  <c r="AI92" i="16"/>
  <c r="BC92" i="16"/>
  <c r="BO92" i="16"/>
  <c r="CI92" i="16"/>
  <c r="CU92" i="16"/>
  <c r="DO92" i="16"/>
  <c r="EA92" i="16"/>
  <c r="G94" i="16"/>
  <c r="K94" i="16"/>
  <c r="CH83" i="16"/>
  <c r="CL83" i="16"/>
  <c r="CP83" i="16"/>
  <c r="CT83" i="16"/>
  <c r="CX83" i="16"/>
  <c r="DB83" i="16"/>
  <c r="DF83" i="16"/>
  <c r="DJ83" i="16"/>
  <c r="DN83" i="16"/>
  <c r="DR83" i="16"/>
  <c r="DV83" i="16"/>
  <c r="DZ83" i="16"/>
  <c r="ED83" i="16"/>
  <c r="EH83" i="16"/>
  <c r="J89" i="16"/>
  <c r="N89" i="16"/>
  <c r="R89" i="16"/>
  <c r="V89" i="16"/>
  <c r="Z89" i="16"/>
  <c r="AD89" i="16"/>
  <c r="AH89" i="16"/>
  <c r="AL89" i="16"/>
  <c r="AP89" i="16"/>
  <c r="AT89" i="16"/>
  <c r="AX89" i="16"/>
  <c r="BB89" i="16"/>
  <c r="BF89" i="16"/>
  <c r="BJ89" i="16"/>
  <c r="BN89" i="16"/>
  <c r="BR89" i="16"/>
  <c r="BV89" i="16"/>
  <c r="BZ89" i="16"/>
  <c r="CD89" i="16"/>
  <c r="CH89" i="16"/>
  <c r="CL89" i="16"/>
  <c r="CP89" i="16"/>
  <c r="CT89" i="16"/>
  <c r="CX89" i="16"/>
  <c r="DB89" i="16"/>
  <c r="DF89" i="16"/>
  <c r="DJ89" i="16"/>
  <c r="DN89" i="16"/>
  <c r="DR89" i="16"/>
  <c r="DV89" i="16"/>
  <c r="DZ89" i="16"/>
  <c r="ED89" i="16"/>
  <c r="EH89" i="16"/>
  <c r="O92" i="16"/>
  <c r="AA92" i="16"/>
  <c r="AU92" i="16"/>
  <c r="BG92" i="16"/>
  <c r="CA92" i="16"/>
  <c r="CM92" i="16"/>
  <c r="DG92" i="16"/>
  <c r="DS92" i="16"/>
  <c r="H95" i="16"/>
  <c r="L95" i="16"/>
  <c r="P95" i="16"/>
  <c r="T95" i="16"/>
  <c r="X95" i="16"/>
  <c r="AB95" i="16"/>
  <c r="AF95" i="16"/>
  <c r="AJ95" i="16"/>
  <c r="AN95" i="16"/>
  <c r="AR95" i="16"/>
  <c r="AV95" i="16"/>
  <c r="AZ95" i="16"/>
  <c r="BD95" i="16"/>
  <c r="BH95" i="16"/>
  <c r="BL95" i="16"/>
  <c r="BP95" i="16"/>
  <c r="BT95" i="16"/>
  <c r="BX95" i="16"/>
  <c r="CB95" i="16"/>
  <c r="CF95" i="16"/>
  <c r="CJ95" i="16"/>
  <c r="CN95" i="16"/>
  <c r="CR95" i="16"/>
  <c r="CV95" i="16"/>
  <c r="DH95" i="16"/>
  <c r="DL95" i="16"/>
  <c r="DX95" i="16"/>
  <c r="EB95" i="16"/>
  <c r="K97" i="16"/>
  <c r="J97" i="16"/>
  <c r="N98" i="16"/>
  <c r="N97" i="16"/>
  <c r="R98" i="16"/>
  <c r="V98" i="16"/>
  <c r="V97" i="16"/>
  <c r="AD98" i="16"/>
  <c r="AH98" i="16"/>
  <c r="AL98" i="16"/>
  <c r="AL97" i="16"/>
  <c r="AT98" i="16"/>
  <c r="AT97" i="16"/>
  <c r="AX98" i="16"/>
  <c r="BB97" i="16"/>
  <c r="BB98" i="16"/>
  <c r="BJ98" i="16"/>
  <c r="BJ97" i="16"/>
  <c r="BN98" i="16"/>
  <c r="BR98" i="16"/>
  <c r="BW97" i="16"/>
  <c r="BV97" i="16"/>
  <c r="BZ98" i="16"/>
  <c r="BZ97" i="16"/>
  <c r="CD98" i="16"/>
  <c r="CH98" i="16"/>
  <c r="CH97" i="16"/>
  <c r="CP98" i="16"/>
  <c r="CT98" i="16"/>
  <c r="CX98" i="16"/>
  <c r="CX97" i="16"/>
  <c r="DF98" i="16"/>
  <c r="DF97" i="16"/>
  <c r="DJ98" i="16"/>
  <c r="DN97" i="16"/>
  <c r="DN98" i="16"/>
  <c r="DV98" i="16"/>
  <c r="AD97" i="16"/>
  <c r="M104" i="16"/>
  <c r="M27" i="16" s="1"/>
  <c r="AC104" i="16"/>
  <c r="AC27" i="16" s="1"/>
  <c r="AS104" i="16"/>
  <c r="AS27" i="16" s="1"/>
  <c r="BI104" i="16"/>
  <c r="BI27" i="16" s="1"/>
  <c r="BY104" i="16"/>
  <c r="BY27" i="16" s="1"/>
  <c r="CO104" i="16"/>
  <c r="CO27" i="16" s="1"/>
  <c r="DE104" i="16"/>
  <c r="DE27" i="16" s="1"/>
  <c r="DU104" i="16"/>
  <c r="DU27" i="16" s="1"/>
  <c r="W107" i="16"/>
  <c r="W28" i="16" s="1"/>
  <c r="AI107" i="16"/>
  <c r="AI28" i="16" s="1"/>
  <c r="BC107" i="16"/>
  <c r="BC28" i="16" s="1"/>
  <c r="BO107" i="16"/>
  <c r="BO28" i="16" s="1"/>
  <c r="CI107" i="16"/>
  <c r="CI28" i="16" s="1"/>
  <c r="CU107" i="16"/>
  <c r="CU28" i="16" s="1"/>
  <c r="DO107" i="16"/>
  <c r="DO28" i="16" s="1"/>
  <c r="EA107" i="16"/>
  <c r="EA28" i="16" s="1"/>
  <c r="AG113" i="16"/>
  <c r="BM113" i="16"/>
  <c r="CS113" i="16"/>
  <c r="DY113" i="16"/>
  <c r="AA116" i="16"/>
  <c r="BG116" i="16"/>
  <c r="CM116" i="16"/>
  <c r="DS116" i="16"/>
  <c r="J117" i="16"/>
  <c r="R117" i="16"/>
  <c r="Z117" i="16"/>
  <c r="AH117" i="16"/>
  <c r="AP117" i="16"/>
  <c r="AX117" i="16"/>
  <c r="BF117" i="16"/>
  <c r="BN117" i="16"/>
  <c r="BV117" i="16"/>
  <c r="CD117" i="16"/>
  <c r="CL117" i="16"/>
  <c r="CT117" i="16"/>
  <c r="DB117" i="16"/>
  <c r="DJ117" i="16"/>
  <c r="DR117" i="16"/>
  <c r="DZ117" i="16"/>
  <c r="EH117" i="16"/>
  <c r="J120" i="16"/>
  <c r="N120" i="16"/>
  <c r="R120" i="16"/>
  <c r="V120" i="16"/>
  <c r="Z120" i="16"/>
  <c r="AD120" i="16"/>
  <c r="AH120" i="16"/>
  <c r="AL120" i="16"/>
  <c r="AP120" i="16"/>
  <c r="AT120" i="16"/>
  <c r="AX120" i="16"/>
  <c r="BB120" i="16"/>
  <c r="BF120" i="16"/>
  <c r="BJ120" i="16"/>
  <c r="BN120" i="16"/>
  <c r="BR120" i="16"/>
  <c r="BV120" i="16"/>
  <c r="BZ120" i="16"/>
  <c r="CD120" i="16"/>
  <c r="CH120" i="16"/>
  <c r="CL120" i="16"/>
  <c r="CP120" i="16"/>
  <c r="CT120" i="16"/>
  <c r="CX120" i="16"/>
  <c r="DB120" i="16"/>
  <c r="DF120" i="16"/>
  <c r="DJ120" i="16"/>
  <c r="DN120" i="16"/>
  <c r="DR120" i="16"/>
  <c r="DV120" i="16"/>
  <c r="DZ120" i="16"/>
  <c r="ED120" i="16"/>
  <c r="EH120" i="16"/>
  <c r="BQ119" i="16"/>
  <c r="EC119" i="16"/>
  <c r="L120" i="16"/>
  <c r="T120" i="16"/>
  <c r="AB120" i="16"/>
  <c r="AJ120" i="16"/>
  <c r="AR120" i="16"/>
  <c r="AZ120" i="16"/>
  <c r="BH120" i="16"/>
  <c r="BP120" i="16"/>
  <c r="BX120" i="16"/>
  <c r="CF120" i="16"/>
  <c r="CN120" i="16"/>
  <c r="CV120" i="16"/>
  <c r="DD120" i="16"/>
  <c r="DL120" i="16"/>
  <c r="DT120" i="16"/>
  <c r="EB120" i="16"/>
  <c r="H129" i="16"/>
  <c r="L129" i="16"/>
  <c r="P129" i="16"/>
  <c r="T129" i="16"/>
  <c r="X129" i="16"/>
  <c r="AB129" i="16"/>
  <c r="AF129" i="16"/>
  <c r="AJ129" i="16"/>
  <c r="AN129" i="16"/>
  <c r="AR129" i="16"/>
  <c r="AV129" i="16"/>
  <c r="AZ129" i="16"/>
  <c r="BD129" i="16"/>
  <c r="BH129" i="16"/>
  <c r="BL129" i="16"/>
  <c r="BP129" i="16"/>
  <c r="BT129" i="16"/>
  <c r="BX129" i="16"/>
  <c r="CB129" i="16"/>
  <c r="CF129" i="16"/>
  <c r="CJ129" i="16"/>
  <c r="CN129" i="16"/>
  <c r="CR129" i="16"/>
  <c r="CV129" i="16"/>
  <c r="CZ129" i="16"/>
  <c r="DD129" i="16"/>
  <c r="DH129" i="16"/>
  <c r="DL129" i="16"/>
  <c r="DP129" i="16"/>
  <c r="DT129" i="16"/>
  <c r="DX129" i="16"/>
  <c r="EB129" i="16"/>
  <c r="EF129" i="16"/>
  <c r="I132" i="16"/>
  <c r="M132" i="16"/>
  <c r="Q132" i="16"/>
  <c r="U132" i="16"/>
  <c r="Y132" i="16"/>
  <c r="AC132" i="16"/>
  <c r="AG132" i="16"/>
  <c r="AK132" i="16"/>
  <c r="AO132" i="16"/>
  <c r="AS132" i="16"/>
  <c r="AW132" i="16"/>
  <c r="BA132" i="16"/>
  <c r="BE132" i="16"/>
  <c r="BI132" i="16"/>
  <c r="BM132" i="16"/>
  <c r="BQ132" i="16"/>
  <c r="BU132" i="16"/>
  <c r="BY132" i="16"/>
  <c r="CC132" i="16"/>
  <c r="CG132" i="16"/>
  <c r="CK132" i="16"/>
  <c r="CO132" i="16"/>
  <c r="CS132" i="16"/>
  <c r="CW132" i="16"/>
  <c r="DA132" i="16"/>
  <c r="DE132" i="16"/>
  <c r="DI132" i="16"/>
  <c r="DM132" i="16"/>
  <c r="DQ132" i="16"/>
  <c r="DU132" i="16"/>
  <c r="DY132" i="16"/>
  <c r="EC132" i="16"/>
  <c r="EG132" i="16"/>
  <c r="BL132" i="16"/>
  <c r="J138" i="16"/>
  <c r="N138" i="16"/>
  <c r="R138" i="16"/>
  <c r="V138" i="16"/>
  <c r="Z138" i="16"/>
  <c r="AD138" i="16"/>
  <c r="AH138" i="16"/>
  <c r="AL138" i="16"/>
  <c r="AP138" i="16"/>
  <c r="AT138" i="16"/>
  <c r="AX138" i="16"/>
  <c r="BB138" i="16"/>
  <c r="BF138" i="16"/>
  <c r="BJ138" i="16"/>
  <c r="BN138" i="16"/>
  <c r="BR138" i="16"/>
  <c r="BV138" i="16"/>
  <c r="BZ138" i="16"/>
  <c r="CD138" i="16"/>
  <c r="CH138" i="16"/>
  <c r="CL138" i="16"/>
  <c r="CP138" i="16"/>
  <c r="CT138" i="16"/>
  <c r="CX138" i="16"/>
  <c r="DB138" i="16"/>
  <c r="DF138" i="16"/>
  <c r="DJ138" i="16"/>
  <c r="DN138" i="16"/>
  <c r="DR138" i="16"/>
  <c r="DV138" i="16"/>
  <c r="DZ138" i="16"/>
  <c r="ED138" i="16"/>
  <c r="EH138" i="16"/>
  <c r="P138" i="16"/>
  <c r="AF138" i="16"/>
  <c r="AV138" i="16"/>
  <c r="BL138" i="16"/>
  <c r="CB138" i="16"/>
  <c r="CR138" i="16"/>
  <c r="I140" i="16"/>
  <c r="I141" i="16"/>
  <c r="M140" i="16"/>
  <c r="M141" i="16"/>
  <c r="Q140" i="16"/>
  <c r="Q141" i="16"/>
  <c r="U140" i="16"/>
  <c r="U141" i="16"/>
  <c r="Y140" i="16"/>
  <c r="Y141" i="16"/>
  <c r="AC140" i="16"/>
  <c r="AC141" i="16"/>
  <c r="AG140" i="16"/>
  <c r="AG141" i="16"/>
  <c r="AK140" i="16"/>
  <c r="AK141" i="16"/>
  <c r="AO140" i="16"/>
  <c r="AO141" i="16"/>
  <c r="AS140" i="16"/>
  <c r="AS141" i="16"/>
  <c r="AW140" i="16"/>
  <c r="AW141" i="16"/>
  <c r="BA140" i="16"/>
  <c r="BA141" i="16"/>
  <c r="EG88" i="16"/>
  <c r="EG89" i="16"/>
  <c r="E91" i="16"/>
  <c r="I91" i="16"/>
  <c r="M91" i="16"/>
  <c r="Q91" i="16"/>
  <c r="U91" i="16"/>
  <c r="Y91" i="16"/>
  <c r="AC91" i="16"/>
  <c r="AG91" i="16"/>
  <c r="AK91" i="16"/>
  <c r="AO91" i="16"/>
  <c r="AS91" i="16"/>
  <c r="AW91" i="16"/>
  <c r="BA91" i="16"/>
  <c r="BE91" i="16"/>
  <c r="BI91" i="16"/>
  <c r="BM91" i="16"/>
  <c r="BQ91" i="16"/>
  <c r="BU91" i="16"/>
  <c r="BY91" i="16"/>
  <c r="CC91" i="16"/>
  <c r="CG91" i="16"/>
  <c r="CK91" i="16"/>
  <c r="CO91" i="16"/>
  <c r="CS91" i="16"/>
  <c r="CW91" i="16"/>
  <c r="DA91" i="16"/>
  <c r="DE91" i="16"/>
  <c r="DI91" i="16"/>
  <c r="DM91" i="16"/>
  <c r="DQ91" i="16"/>
  <c r="DU91" i="16"/>
  <c r="DY91" i="16"/>
  <c r="EC91" i="16"/>
  <c r="EG91" i="16"/>
  <c r="I92" i="16"/>
  <c r="Q92" i="16"/>
  <c r="Y92" i="16"/>
  <c r="AG92" i="16"/>
  <c r="AO92" i="16"/>
  <c r="AW92" i="16"/>
  <c r="BE92" i="16"/>
  <c r="BM92" i="16"/>
  <c r="BU92" i="16"/>
  <c r="CC92" i="16"/>
  <c r="CK92" i="16"/>
  <c r="CS92" i="16"/>
  <c r="DA92" i="16"/>
  <c r="DI92" i="16"/>
  <c r="DQ92" i="16"/>
  <c r="DY92" i="16"/>
  <c r="EG92" i="16"/>
  <c r="E94" i="16"/>
  <c r="I94" i="16"/>
  <c r="M94" i="16"/>
  <c r="Q94" i="16"/>
  <c r="U94" i="16"/>
  <c r="Y94" i="16"/>
  <c r="AC94" i="16"/>
  <c r="AG94" i="16"/>
  <c r="AK94" i="16"/>
  <c r="AO94" i="16"/>
  <c r="AS94" i="16"/>
  <c r="AW94" i="16"/>
  <c r="BA94" i="16"/>
  <c r="BE94" i="16"/>
  <c r="BI94" i="16"/>
  <c r="BM94" i="16"/>
  <c r="BQ94" i="16"/>
  <c r="BU94" i="16"/>
  <c r="BY94" i="16"/>
  <c r="CC94" i="16"/>
  <c r="CG94" i="16"/>
  <c r="CK94" i="16"/>
  <c r="CO94" i="16"/>
  <c r="CS94" i="16"/>
  <c r="CW95" i="16"/>
  <c r="DA94" i="16"/>
  <c r="DE94" i="16"/>
  <c r="DI94" i="16"/>
  <c r="DM95" i="16"/>
  <c r="DQ94" i="16"/>
  <c r="DU94" i="16"/>
  <c r="DY94" i="16"/>
  <c r="EC95" i="16"/>
  <c r="EG94" i="16"/>
  <c r="I95" i="16"/>
  <c r="Q95" i="16"/>
  <c r="Y95" i="16"/>
  <c r="AG95" i="16"/>
  <c r="AO95" i="16"/>
  <c r="AW95" i="16"/>
  <c r="BE95" i="16"/>
  <c r="BM95" i="16"/>
  <c r="BU95" i="16"/>
  <c r="CC95" i="16"/>
  <c r="CK95" i="16"/>
  <c r="CS95" i="16"/>
  <c r="DI95" i="16"/>
  <c r="DY95" i="16"/>
  <c r="E97" i="16"/>
  <c r="I97" i="16"/>
  <c r="M97" i="16"/>
  <c r="Q97" i="16"/>
  <c r="U97" i="16"/>
  <c r="Y97" i="16"/>
  <c r="AC97" i="16"/>
  <c r="AG97" i="16"/>
  <c r="AK97" i="16"/>
  <c r="AO97" i="16"/>
  <c r="AS97" i="16"/>
  <c r="AW97" i="16"/>
  <c r="BA97" i="16"/>
  <c r="BE97" i="16"/>
  <c r="BI97" i="16"/>
  <c r="BM97" i="16"/>
  <c r="BQ97" i="16"/>
  <c r="BU97" i="16"/>
  <c r="BY97" i="16"/>
  <c r="CC97" i="16"/>
  <c r="CG97" i="16"/>
  <c r="CK97" i="16"/>
  <c r="CO97" i="16"/>
  <c r="CS97" i="16"/>
  <c r="CW97" i="16"/>
  <c r="DA97" i="16"/>
  <c r="DE97" i="16"/>
  <c r="DI97" i="16"/>
  <c r="DM97" i="16"/>
  <c r="DQ97" i="16"/>
  <c r="DU97" i="16"/>
  <c r="DY97" i="16"/>
  <c r="EC97" i="16"/>
  <c r="EG97" i="16"/>
  <c r="BG97" i="16"/>
  <c r="DS97" i="16"/>
  <c r="EH97" i="16"/>
  <c r="U98" i="16"/>
  <c r="AA98" i="16"/>
  <c r="AK98" i="16"/>
  <c r="BA98" i="16"/>
  <c r="BQ98" i="16"/>
  <c r="CG98" i="16"/>
  <c r="CM98" i="16"/>
  <c r="CW98" i="16"/>
  <c r="DM98" i="16"/>
  <c r="EC98" i="16"/>
  <c r="F100" i="16"/>
  <c r="DB101" i="16"/>
  <c r="DF101" i="16"/>
  <c r="DJ101" i="16"/>
  <c r="DN101" i="16"/>
  <c r="DR101" i="16"/>
  <c r="DV101" i="16"/>
  <c r="DZ101" i="16"/>
  <c r="ED101" i="16"/>
  <c r="EH101" i="16"/>
  <c r="DC101" i="16"/>
  <c r="DS101" i="16"/>
  <c r="EI101" i="16"/>
  <c r="G103" i="16"/>
  <c r="J103" i="16"/>
  <c r="N104" i="16"/>
  <c r="N27" i="16" s="1"/>
  <c r="R103" i="16"/>
  <c r="V104" i="16"/>
  <c r="V27" i="16" s="1"/>
  <c r="Z103" i="16"/>
  <c r="AD104" i="16"/>
  <c r="AD27" i="16" s="1"/>
  <c r="AH103" i="16"/>
  <c r="AL104" i="16"/>
  <c r="AL27" i="16" s="1"/>
  <c r="AP103" i="16"/>
  <c r="AT104" i="16"/>
  <c r="AT27" i="16" s="1"/>
  <c r="AX103" i="16"/>
  <c r="BB104" i="16"/>
  <c r="BB27" i="16" s="1"/>
  <c r="BF103" i="16"/>
  <c r="BJ104" i="16"/>
  <c r="BJ27" i="16" s="1"/>
  <c r="BN103" i="16"/>
  <c r="BR104" i="16"/>
  <c r="BR27" i="16" s="1"/>
  <c r="BV103" i="16"/>
  <c r="BZ104" i="16"/>
  <c r="BZ27" i="16" s="1"/>
  <c r="CD103" i="16"/>
  <c r="CH104" i="16"/>
  <c r="CH27" i="16" s="1"/>
  <c r="CL103" i="16"/>
  <c r="CP104" i="16"/>
  <c r="CP27" i="16" s="1"/>
  <c r="CT103" i="16"/>
  <c r="CX104" i="16"/>
  <c r="CX27" i="16" s="1"/>
  <c r="DB103" i="16"/>
  <c r="DF104" i="16"/>
  <c r="DF27" i="16" s="1"/>
  <c r="DJ103" i="16"/>
  <c r="DN104" i="16"/>
  <c r="DN27" i="16" s="1"/>
  <c r="DR103" i="16"/>
  <c r="DV104" i="16"/>
  <c r="DV27" i="16" s="1"/>
  <c r="DZ103" i="16"/>
  <c r="ED104" i="16"/>
  <c r="ED27" i="16" s="1"/>
  <c r="EH103" i="16"/>
  <c r="Q104" i="16"/>
  <c r="Q27" i="16" s="1"/>
  <c r="AG104" i="16"/>
  <c r="AG27" i="16" s="1"/>
  <c r="AW104" i="16"/>
  <c r="AW27" i="16" s="1"/>
  <c r="BM104" i="16"/>
  <c r="BM27" i="16" s="1"/>
  <c r="CC104" i="16"/>
  <c r="CC27" i="16" s="1"/>
  <c r="CS104" i="16"/>
  <c r="CS27" i="16" s="1"/>
  <c r="DI104" i="16"/>
  <c r="DI27" i="16" s="1"/>
  <c r="DY104" i="16"/>
  <c r="DY27" i="16" s="1"/>
  <c r="D106" i="16"/>
  <c r="H107" i="16"/>
  <c r="H28" i="16" s="1"/>
  <c r="L106" i="16"/>
  <c r="P107" i="16"/>
  <c r="P28" i="16" s="1"/>
  <c r="T106" i="16"/>
  <c r="X107" i="16"/>
  <c r="X28" i="16" s="1"/>
  <c r="AB106" i="16"/>
  <c r="AF107" i="16"/>
  <c r="AF28" i="16" s="1"/>
  <c r="AJ106" i="16"/>
  <c r="AN107" i="16"/>
  <c r="AN28" i="16" s="1"/>
  <c r="AR106" i="16"/>
  <c r="AV107" i="16"/>
  <c r="AV28" i="16" s="1"/>
  <c r="AZ106" i="16"/>
  <c r="BD107" i="16"/>
  <c r="BD28" i="16" s="1"/>
  <c r="BH106" i="16"/>
  <c r="BL107" i="16"/>
  <c r="BL28" i="16" s="1"/>
  <c r="BP106" i="16"/>
  <c r="BT106" i="16"/>
  <c r="BX106" i="16"/>
  <c r="CB106" i="16"/>
  <c r="CF106" i="16"/>
  <c r="CJ106" i="16"/>
  <c r="CN106" i="16"/>
  <c r="CR106" i="16"/>
  <c r="CV106" i="16"/>
  <c r="CZ106" i="16"/>
  <c r="DD106" i="16"/>
  <c r="DH106" i="16"/>
  <c r="DL106" i="16"/>
  <c r="DP106" i="16"/>
  <c r="DT106" i="16"/>
  <c r="DX106" i="16"/>
  <c r="EB106" i="16"/>
  <c r="EF106" i="16"/>
  <c r="H106" i="16"/>
  <c r="X106" i="16"/>
  <c r="AN106" i="16"/>
  <c r="BD106" i="16"/>
  <c r="O107" i="16"/>
  <c r="O28" i="16" s="1"/>
  <c r="AA107" i="16"/>
  <c r="AA28" i="16" s="1"/>
  <c r="AJ107" i="16"/>
  <c r="AJ28" i="16" s="1"/>
  <c r="AU107" i="16"/>
  <c r="AU28" i="16" s="1"/>
  <c r="BG107" i="16"/>
  <c r="BG28" i="16" s="1"/>
  <c r="BP107" i="16"/>
  <c r="BP28" i="16" s="1"/>
  <c r="CA107" i="16"/>
  <c r="CA28" i="16" s="1"/>
  <c r="CM107" i="16"/>
  <c r="CM28" i="16" s="1"/>
  <c r="CV107" i="16"/>
  <c r="CV28" i="16" s="1"/>
  <c r="DG107" i="16"/>
  <c r="DG28" i="16" s="1"/>
  <c r="DS107" i="16"/>
  <c r="DS28" i="16" s="1"/>
  <c r="EB107" i="16"/>
  <c r="EB28" i="16" s="1"/>
  <c r="H110" i="16"/>
  <c r="H29" i="16" s="1"/>
  <c r="L110" i="16"/>
  <c r="L29" i="16" s="1"/>
  <c r="P110" i="16"/>
  <c r="P29" i="16" s="1"/>
  <c r="T110" i="16"/>
  <c r="T29" i="16" s="1"/>
  <c r="X110" i="16"/>
  <c r="X29" i="16" s="1"/>
  <c r="AB110" i="16"/>
  <c r="AB29" i="16" s="1"/>
  <c r="AF110" i="16"/>
  <c r="AF29" i="16" s="1"/>
  <c r="AJ110" i="16"/>
  <c r="AJ29" i="16" s="1"/>
  <c r="AN110" i="16"/>
  <c r="AN29" i="16" s="1"/>
  <c r="AR110" i="16"/>
  <c r="AR29" i="16" s="1"/>
  <c r="AV110" i="16"/>
  <c r="AV29" i="16" s="1"/>
  <c r="AZ110" i="16"/>
  <c r="AZ29" i="16" s="1"/>
  <c r="BD110" i="16"/>
  <c r="BD29" i="16" s="1"/>
  <c r="BH110" i="16"/>
  <c r="BH29" i="16" s="1"/>
  <c r="BL110" i="16"/>
  <c r="BL29" i="16" s="1"/>
  <c r="BP110" i="16"/>
  <c r="BP29" i="16" s="1"/>
  <c r="BT110" i="16"/>
  <c r="BT29" i="16" s="1"/>
  <c r="BX110" i="16"/>
  <c r="BX29" i="16" s="1"/>
  <c r="CB110" i="16"/>
  <c r="CB29" i="16" s="1"/>
  <c r="CF110" i="16"/>
  <c r="CF29" i="16" s="1"/>
  <c r="CJ110" i="16"/>
  <c r="CJ29" i="16" s="1"/>
  <c r="CN110" i="16"/>
  <c r="CN29" i="16" s="1"/>
  <c r="CR110" i="16"/>
  <c r="CR29" i="16" s="1"/>
  <c r="CV110" i="16"/>
  <c r="CV29" i="16" s="1"/>
  <c r="CZ110" i="16"/>
  <c r="CZ29" i="16" s="1"/>
  <c r="DD110" i="16"/>
  <c r="DD29" i="16" s="1"/>
  <c r="DH110" i="16"/>
  <c r="DH29" i="16" s="1"/>
  <c r="DL110" i="16"/>
  <c r="DL29" i="16" s="1"/>
  <c r="DP110" i="16"/>
  <c r="DP29" i="16" s="1"/>
  <c r="DT110" i="16"/>
  <c r="DT29" i="16" s="1"/>
  <c r="DX110" i="16"/>
  <c r="DX29" i="16" s="1"/>
  <c r="EB110" i="16"/>
  <c r="EB29" i="16" s="1"/>
  <c r="EF110" i="16"/>
  <c r="EF29" i="16" s="1"/>
  <c r="E113" i="16"/>
  <c r="Q113" i="16"/>
  <c r="U113" i="16"/>
  <c r="L114" i="16"/>
  <c r="T114" i="16"/>
  <c r="AB114" i="16"/>
  <c r="AJ114" i="16"/>
  <c r="AR114" i="16"/>
  <c r="AZ114" i="16"/>
  <c r="BH114" i="16"/>
  <c r="BP114" i="16"/>
  <c r="BX114" i="16"/>
  <c r="CF114" i="16"/>
  <c r="CN114" i="16"/>
  <c r="CV114" i="16"/>
  <c r="DD114" i="16"/>
  <c r="DL114" i="16"/>
  <c r="DT114" i="16"/>
  <c r="EB114" i="16"/>
  <c r="G119" i="16"/>
  <c r="K119" i="16"/>
  <c r="O119" i="16"/>
  <c r="S119" i="16"/>
  <c r="W119" i="16"/>
  <c r="AA119" i="16"/>
  <c r="AE119" i="16"/>
  <c r="AI119" i="16"/>
  <c r="AM119" i="16"/>
  <c r="AQ119" i="16"/>
  <c r="AU119" i="16"/>
  <c r="AY119" i="16"/>
  <c r="BC119" i="16"/>
  <c r="BG119" i="16"/>
  <c r="BK119" i="16"/>
  <c r="BO119" i="16"/>
  <c r="BS119" i="16"/>
  <c r="BW119" i="16"/>
  <c r="CA119" i="16"/>
  <c r="CE119" i="16"/>
  <c r="CI119" i="16"/>
  <c r="CM119" i="16"/>
  <c r="CQ119" i="16"/>
  <c r="CU119" i="16"/>
  <c r="CY119" i="16"/>
  <c r="DC119" i="16"/>
  <c r="DG119" i="16"/>
  <c r="DK119" i="16"/>
  <c r="DO119" i="16"/>
  <c r="DS119" i="16"/>
  <c r="DW119" i="16"/>
  <c r="EA119" i="16"/>
  <c r="EE119" i="16"/>
  <c r="EI119" i="16"/>
  <c r="G120" i="16"/>
  <c r="O120" i="16"/>
  <c r="W120" i="16"/>
  <c r="AE120" i="16"/>
  <c r="AM120" i="16"/>
  <c r="AU120" i="16"/>
  <c r="BC120" i="16"/>
  <c r="BK120" i="16"/>
  <c r="BS120" i="16"/>
  <c r="CA120" i="16"/>
  <c r="CI120" i="16"/>
  <c r="CQ120" i="16"/>
  <c r="CY120" i="16"/>
  <c r="DG120" i="16"/>
  <c r="DO120" i="16"/>
  <c r="DW120" i="16"/>
  <c r="EE120" i="16"/>
  <c r="H123" i="16"/>
  <c r="L123" i="16"/>
  <c r="P123" i="16"/>
  <c r="T123" i="16"/>
  <c r="X123" i="16"/>
  <c r="AB123" i="16"/>
  <c r="AF123" i="16"/>
  <c r="AJ123" i="16"/>
  <c r="AN123" i="16"/>
  <c r="AR123" i="16"/>
  <c r="AV123" i="16"/>
  <c r="AZ123" i="16"/>
  <c r="BD123" i="16"/>
  <c r="BH123" i="16"/>
  <c r="BL123" i="16"/>
  <c r="BP123" i="16"/>
  <c r="BT123" i="16"/>
  <c r="BX123" i="16"/>
  <c r="CB123" i="16"/>
  <c r="CF123" i="16"/>
  <c r="CJ123" i="16"/>
  <c r="CN123" i="16"/>
  <c r="CR123" i="16"/>
  <c r="CV123" i="16"/>
  <c r="CZ123" i="16"/>
  <c r="DD123" i="16"/>
  <c r="DH123" i="16"/>
  <c r="DL123" i="16"/>
  <c r="DP123" i="16"/>
  <c r="DT123" i="16"/>
  <c r="DX123" i="16"/>
  <c r="EB123" i="16"/>
  <c r="EF123" i="16"/>
  <c r="I123" i="16"/>
  <c r="Q123" i="16"/>
  <c r="Y123" i="16"/>
  <c r="AG123" i="16"/>
  <c r="AO123" i="16"/>
  <c r="AW123" i="16"/>
  <c r="BE123" i="16"/>
  <c r="BM123" i="16"/>
  <c r="BU123" i="16"/>
  <c r="CC123" i="16"/>
  <c r="CK123" i="16"/>
  <c r="CS123" i="16"/>
  <c r="DA123" i="16"/>
  <c r="DI123" i="16"/>
  <c r="DQ123" i="16"/>
  <c r="DY123" i="16"/>
  <c r="EG123" i="16"/>
  <c r="E125" i="16"/>
  <c r="H126" i="16"/>
  <c r="P126" i="16"/>
  <c r="X126" i="16"/>
  <c r="AF126" i="16"/>
  <c r="AN126" i="16"/>
  <c r="AV126" i="16"/>
  <c r="BD126" i="16"/>
  <c r="BL126" i="16"/>
  <c r="BT126" i="16"/>
  <c r="CB126" i="16"/>
  <c r="CJ126" i="16"/>
  <c r="CR126" i="16"/>
  <c r="CZ126" i="16"/>
  <c r="DH126" i="16"/>
  <c r="DP126" i="16"/>
  <c r="DX126" i="16"/>
  <c r="EF126" i="16"/>
  <c r="E128" i="16"/>
  <c r="I128" i="16"/>
  <c r="M128" i="16"/>
  <c r="Q128" i="16"/>
  <c r="U128" i="16"/>
  <c r="Y128" i="16"/>
  <c r="AC128" i="16"/>
  <c r="AG128" i="16"/>
  <c r="AK128" i="16"/>
  <c r="AO128" i="16"/>
  <c r="AS128" i="16"/>
  <c r="AW128" i="16"/>
  <c r="BA128" i="16"/>
  <c r="BE128" i="16"/>
  <c r="BI128" i="16"/>
  <c r="BM128" i="16"/>
  <c r="BQ128" i="16"/>
  <c r="BU128" i="16"/>
  <c r="BY128" i="16"/>
  <c r="CC128" i="16"/>
  <c r="CG128" i="16"/>
  <c r="CK128" i="16"/>
  <c r="CO128" i="16"/>
  <c r="CS128" i="16"/>
  <c r="CW128" i="16"/>
  <c r="DA128" i="16"/>
  <c r="DE128" i="16"/>
  <c r="DI128" i="16"/>
  <c r="DM128" i="16"/>
  <c r="DQ128" i="16"/>
  <c r="DU128" i="16"/>
  <c r="DY128" i="16"/>
  <c r="EC128" i="16"/>
  <c r="EG128" i="16"/>
  <c r="J129" i="16"/>
  <c r="R129" i="16"/>
  <c r="Z129" i="16"/>
  <c r="AH129" i="16"/>
  <c r="AP129" i="16"/>
  <c r="AX129" i="16"/>
  <c r="BF129" i="16"/>
  <c r="BN129" i="16"/>
  <c r="BV129" i="16"/>
  <c r="CD129" i="16"/>
  <c r="CL129" i="16"/>
  <c r="CT129" i="16"/>
  <c r="DB129" i="16"/>
  <c r="DJ129" i="16"/>
  <c r="DR129" i="16"/>
  <c r="DZ129" i="16"/>
  <c r="EH129" i="16"/>
  <c r="F131" i="16"/>
  <c r="J132" i="16"/>
  <c r="N132" i="16"/>
  <c r="R132" i="16"/>
  <c r="V132" i="16"/>
  <c r="Z132" i="16"/>
  <c r="AD132" i="16"/>
  <c r="AH132" i="16"/>
  <c r="AL132" i="16"/>
  <c r="AP132" i="16"/>
  <c r="AT132" i="16"/>
  <c r="AX132" i="16"/>
  <c r="BB132" i="16"/>
  <c r="BF132" i="16"/>
  <c r="BJ132" i="16"/>
  <c r="BN132" i="16"/>
  <c r="BR132" i="16"/>
  <c r="BV132" i="16"/>
  <c r="BZ132" i="16"/>
  <c r="CD132" i="16"/>
  <c r="CH132" i="16"/>
  <c r="CL132" i="16"/>
  <c r="CP132" i="16"/>
  <c r="CT132" i="16"/>
  <c r="CX132" i="16"/>
  <c r="DB132" i="16"/>
  <c r="DF132" i="16"/>
  <c r="DJ132" i="16"/>
  <c r="DN132" i="16"/>
  <c r="DR132" i="16"/>
  <c r="DV132" i="16"/>
  <c r="DZ132" i="16"/>
  <c r="ED132" i="16"/>
  <c r="EH132" i="16"/>
  <c r="K132" i="16"/>
  <c r="S132" i="16"/>
  <c r="AA132" i="16"/>
  <c r="AI132" i="16"/>
  <c r="AQ132" i="16"/>
  <c r="AY132" i="16"/>
  <c r="BG132" i="16"/>
  <c r="BO132" i="16"/>
  <c r="BW132" i="16"/>
  <c r="CE132" i="16"/>
  <c r="CM132" i="16"/>
  <c r="CU132" i="16"/>
  <c r="DC132" i="16"/>
  <c r="DK132" i="16"/>
  <c r="DS132" i="16"/>
  <c r="EA132" i="16"/>
  <c r="EI132" i="16"/>
  <c r="F134" i="16"/>
  <c r="J134" i="16"/>
  <c r="N134" i="16"/>
  <c r="R134" i="16"/>
  <c r="V134" i="16"/>
  <c r="Z134" i="16"/>
  <c r="AD134" i="16"/>
  <c r="AH134" i="16"/>
  <c r="AL134" i="16"/>
  <c r="AP134" i="16"/>
  <c r="AT134" i="16"/>
  <c r="AX134" i="16"/>
  <c r="BB134" i="16"/>
  <c r="BF134" i="16"/>
  <c r="BJ134" i="16"/>
  <c r="BN134" i="16"/>
  <c r="BR134" i="16"/>
  <c r="BV134" i="16"/>
  <c r="BZ134" i="16"/>
  <c r="CD134" i="16"/>
  <c r="CH134" i="16"/>
  <c r="CL134" i="16"/>
  <c r="CP134" i="16"/>
  <c r="CT134" i="16"/>
  <c r="CX134" i="16"/>
  <c r="DB134" i="16"/>
  <c r="DF134" i="16"/>
  <c r="DJ134" i="16"/>
  <c r="DN134" i="16"/>
  <c r="DR134" i="16"/>
  <c r="DV134" i="16"/>
  <c r="DZ134" i="16"/>
  <c r="ED134" i="16"/>
  <c r="EH134" i="16"/>
  <c r="M135" i="16"/>
  <c r="U135" i="16"/>
  <c r="AC135" i="16"/>
  <c r="AK135" i="16"/>
  <c r="AS135" i="16"/>
  <c r="BA135" i="16"/>
  <c r="BI135" i="16"/>
  <c r="BQ135" i="16"/>
  <c r="BY135" i="16"/>
  <c r="CG135" i="16"/>
  <c r="CO135" i="16"/>
  <c r="CW135" i="16"/>
  <c r="DE135" i="16"/>
  <c r="DM135" i="16"/>
  <c r="DU135" i="16"/>
  <c r="EC135" i="16"/>
  <c r="G137" i="16"/>
  <c r="G138" i="16"/>
  <c r="K137" i="16"/>
  <c r="O137" i="16"/>
  <c r="O138" i="16"/>
  <c r="S137" i="16"/>
  <c r="W137" i="16"/>
  <c r="W138" i="16"/>
  <c r="AA137" i="16"/>
  <c r="AE137" i="16"/>
  <c r="AE138" i="16"/>
  <c r="AI137" i="16"/>
  <c r="AM137" i="16"/>
  <c r="AM138" i="16"/>
  <c r="AQ137" i="16"/>
  <c r="AU137" i="16"/>
  <c r="AU138" i="16"/>
  <c r="AY137" i="16"/>
  <c r="BC137" i="16"/>
  <c r="BC138" i="16"/>
  <c r="BG137" i="16"/>
  <c r="BK137" i="16"/>
  <c r="BK138" i="16"/>
  <c r="BO137" i="16"/>
  <c r="BS137" i="16"/>
  <c r="BS138" i="16"/>
  <c r="S138" i="16"/>
  <c r="AI138" i="16"/>
  <c r="AY138" i="16"/>
  <c r="BO138" i="16"/>
  <c r="F140" i="16"/>
  <c r="J140" i="16"/>
  <c r="J141" i="16"/>
  <c r="N140" i="16"/>
  <c r="N141" i="16"/>
  <c r="R140" i="16"/>
  <c r="R141" i="16"/>
  <c r="V140" i="16"/>
  <c r="V141" i="16"/>
  <c r="Z140" i="16"/>
  <c r="Z141" i="16"/>
  <c r="AD140" i="16"/>
  <c r="DZ98" i="16"/>
  <c r="DV97" i="16"/>
  <c r="AF100" i="16"/>
  <c r="BL100" i="16"/>
  <c r="CR100" i="16"/>
  <c r="DX100" i="16"/>
  <c r="DG101" i="16"/>
  <c r="DW101" i="16"/>
  <c r="U104" i="16"/>
  <c r="U27" i="16" s="1"/>
  <c r="AK104" i="16"/>
  <c r="AK27" i="16" s="1"/>
  <c r="BA104" i="16"/>
  <c r="BA27" i="16" s="1"/>
  <c r="BQ104" i="16"/>
  <c r="BQ27" i="16" s="1"/>
  <c r="CG104" i="16"/>
  <c r="CG27" i="16" s="1"/>
  <c r="CW104" i="16"/>
  <c r="CW27" i="16" s="1"/>
  <c r="DM104" i="16"/>
  <c r="DM27" i="16" s="1"/>
  <c r="EC104" i="16"/>
  <c r="EC27" i="16" s="1"/>
  <c r="G107" i="16"/>
  <c r="G28" i="16" s="1"/>
  <c r="S107" i="16"/>
  <c r="S28" i="16" s="1"/>
  <c r="AM107" i="16"/>
  <c r="AM28" i="16" s="1"/>
  <c r="AY107" i="16"/>
  <c r="AY28" i="16" s="1"/>
  <c r="BS107" i="16"/>
  <c r="BS28" i="16" s="1"/>
  <c r="CE107" i="16"/>
  <c r="CE28" i="16" s="1"/>
  <c r="CY107" i="16"/>
  <c r="CY28" i="16" s="1"/>
  <c r="DK107" i="16"/>
  <c r="DK28" i="16" s="1"/>
  <c r="EE107" i="16"/>
  <c r="EE28" i="16" s="1"/>
  <c r="J114" i="16"/>
  <c r="N114" i="16"/>
  <c r="R114" i="16"/>
  <c r="V114" i="16"/>
  <c r="Z114" i="16"/>
  <c r="AD114" i="16"/>
  <c r="AH114" i="16"/>
  <c r="AL114" i="16"/>
  <c r="AP114" i="16"/>
  <c r="AT114" i="16"/>
  <c r="AX114" i="16"/>
  <c r="BB114" i="16"/>
  <c r="BF114" i="16"/>
  <c r="BJ114" i="16"/>
  <c r="BN114" i="16"/>
  <c r="BR114" i="16"/>
  <c r="BV114" i="16"/>
  <c r="BZ114" i="16"/>
  <c r="CD114" i="16"/>
  <c r="CH114" i="16"/>
  <c r="CL114" i="16"/>
  <c r="CP114" i="16"/>
  <c r="CT114" i="16"/>
  <c r="CX114" i="16"/>
  <c r="DB114" i="16"/>
  <c r="DF114" i="16"/>
  <c r="DJ114" i="16"/>
  <c r="DN114" i="16"/>
  <c r="DR114" i="16"/>
  <c r="DV114" i="16"/>
  <c r="DZ114" i="16"/>
  <c r="ED114" i="16"/>
  <c r="EH114" i="16"/>
  <c r="AW113" i="16"/>
  <c r="CC113" i="16"/>
  <c r="H117" i="16"/>
  <c r="L117" i="16"/>
  <c r="P117" i="16"/>
  <c r="T117" i="16"/>
  <c r="X117" i="16"/>
  <c r="AB117" i="16"/>
  <c r="AF117" i="16"/>
  <c r="AJ117" i="16"/>
  <c r="AN117" i="16"/>
  <c r="AR117" i="16"/>
  <c r="AV117" i="16"/>
  <c r="AZ117" i="16"/>
  <c r="BD117" i="16"/>
  <c r="BH117" i="16"/>
  <c r="BL117" i="16"/>
  <c r="BP117" i="16"/>
  <c r="BT117" i="16"/>
  <c r="BX117" i="16"/>
  <c r="CB117" i="16"/>
  <c r="CF117" i="16"/>
  <c r="CJ117" i="16"/>
  <c r="CN117" i="16"/>
  <c r="CR117" i="16"/>
  <c r="CV117" i="16"/>
  <c r="CZ117" i="16"/>
  <c r="DD117" i="16"/>
  <c r="DH117" i="16"/>
  <c r="DL117" i="16"/>
  <c r="DP117" i="16"/>
  <c r="DT117" i="16"/>
  <c r="DX117" i="16"/>
  <c r="EB117" i="16"/>
  <c r="EF117" i="16"/>
  <c r="K116" i="16"/>
  <c r="AQ116" i="16"/>
  <c r="BW116" i="16"/>
  <c r="N117" i="16"/>
  <c r="V117" i="16"/>
  <c r="AD117" i="16"/>
  <c r="AL117" i="16"/>
  <c r="AT117" i="16"/>
  <c r="BB117" i="16"/>
  <c r="BJ117" i="16"/>
  <c r="BR117" i="16"/>
  <c r="BZ117" i="16"/>
  <c r="CH117" i="16"/>
  <c r="AK119" i="16"/>
  <c r="CW119" i="16"/>
  <c r="H120" i="16"/>
  <c r="P120" i="16"/>
  <c r="X120" i="16"/>
  <c r="AF120" i="16"/>
  <c r="AN120" i="16"/>
  <c r="AV120" i="16"/>
  <c r="BD120" i="16"/>
  <c r="BL120" i="16"/>
  <c r="BT120" i="16"/>
  <c r="CB120" i="16"/>
  <c r="CJ120" i="16"/>
  <c r="CR120" i="16"/>
  <c r="CZ120" i="16"/>
  <c r="DH120" i="16"/>
  <c r="DP120" i="16"/>
  <c r="DX120" i="16"/>
  <c r="EF120" i="16"/>
  <c r="J126" i="16"/>
  <c r="N126" i="16"/>
  <c r="R126" i="16"/>
  <c r="V126" i="16"/>
  <c r="Z126" i="16"/>
  <c r="AD126" i="16"/>
  <c r="AH126" i="16"/>
  <c r="AL126" i="16"/>
  <c r="AP126" i="16"/>
  <c r="AT126" i="16"/>
  <c r="AX126" i="16"/>
  <c r="BB126" i="16"/>
  <c r="BF126" i="16"/>
  <c r="BJ126" i="16"/>
  <c r="BN126" i="16"/>
  <c r="BR126" i="16"/>
  <c r="BV126" i="16"/>
  <c r="BZ126" i="16"/>
  <c r="CD126" i="16"/>
  <c r="CH126" i="16"/>
  <c r="CL126" i="16"/>
  <c r="CP126" i="16"/>
  <c r="CT126" i="16"/>
  <c r="CX126" i="16"/>
  <c r="DB126" i="16"/>
  <c r="DF126" i="16"/>
  <c r="DJ126" i="16"/>
  <c r="DN126" i="16"/>
  <c r="DR126" i="16"/>
  <c r="DV126" i="16"/>
  <c r="DZ126" i="16"/>
  <c r="ED126" i="16"/>
  <c r="EH126" i="16"/>
  <c r="G135" i="16"/>
  <c r="K135" i="16"/>
  <c r="O135" i="16"/>
  <c r="S135" i="16"/>
  <c r="W135" i="16"/>
  <c r="AA135" i="16"/>
  <c r="AE135" i="16"/>
  <c r="AI135" i="16"/>
  <c r="AM135" i="16"/>
  <c r="AQ135" i="16"/>
  <c r="AU135" i="16"/>
  <c r="AY135" i="16"/>
  <c r="BC135" i="16"/>
  <c r="BG135" i="16"/>
  <c r="BK135" i="16"/>
  <c r="BO135" i="16"/>
  <c r="BS135" i="16"/>
  <c r="BW135" i="16"/>
  <c r="CA135" i="16"/>
  <c r="CE135" i="16"/>
  <c r="CI135" i="16"/>
  <c r="CM135" i="16"/>
  <c r="CQ135" i="16"/>
  <c r="CU135" i="16"/>
  <c r="CY135" i="16"/>
  <c r="DC135" i="16"/>
  <c r="DG135" i="16"/>
  <c r="DK135" i="16"/>
  <c r="DO135" i="16"/>
  <c r="DS135" i="16"/>
  <c r="DW135" i="16"/>
  <c r="EA135" i="16"/>
  <c r="EE135" i="16"/>
  <c r="EI135" i="16"/>
  <c r="L137" i="16"/>
  <c r="L138" i="16"/>
  <c r="T137" i="16"/>
  <c r="T138" i="16"/>
  <c r="AB137" i="16"/>
  <c r="AB138" i="16"/>
  <c r="AJ137" i="16"/>
  <c r="AJ138" i="16"/>
  <c r="AR137" i="16"/>
  <c r="AR138" i="16"/>
  <c r="AZ137" i="16"/>
  <c r="AZ138" i="16"/>
  <c r="BH137" i="16"/>
  <c r="BH138" i="16"/>
  <c r="BP137" i="16"/>
  <c r="BP138" i="16"/>
  <c r="BX137" i="16"/>
  <c r="BX138" i="16"/>
  <c r="CF137" i="16"/>
  <c r="CF138" i="16"/>
  <c r="CN137" i="16"/>
  <c r="CN138" i="16"/>
  <c r="CV137" i="16"/>
  <c r="CV138" i="16"/>
  <c r="DD137" i="16"/>
  <c r="DD138" i="16"/>
  <c r="H138" i="16"/>
  <c r="X138" i="16"/>
  <c r="AN138" i="16"/>
  <c r="BD138" i="16"/>
  <c r="BT138" i="16"/>
  <c r="CJ138" i="16"/>
  <c r="CZ138" i="16"/>
  <c r="O94" i="16"/>
  <c r="S94" i="16"/>
  <c r="W94" i="16"/>
  <c r="AA94" i="16"/>
  <c r="AE94" i="16"/>
  <c r="AI94" i="16"/>
  <c r="AM94" i="16"/>
  <c r="AQ94" i="16"/>
  <c r="AU94" i="16"/>
  <c r="AY94" i="16"/>
  <c r="BC94" i="16"/>
  <c r="BG94" i="16"/>
  <c r="BK94" i="16"/>
  <c r="BO94" i="16"/>
  <c r="BS94" i="16"/>
  <c r="BW94" i="16"/>
  <c r="CA94" i="16"/>
  <c r="CE94" i="16"/>
  <c r="CI94" i="16"/>
  <c r="CM94" i="16"/>
  <c r="CQ94" i="16"/>
  <c r="CU95" i="16"/>
  <c r="CY94" i="16"/>
  <c r="DC95" i="16"/>
  <c r="DG94" i="16"/>
  <c r="DK95" i="16"/>
  <c r="DO94" i="16"/>
  <c r="DS95" i="16"/>
  <c r="DW94" i="16"/>
  <c r="EA95" i="16"/>
  <c r="EE94" i="16"/>
  <c r="EI95" i="16"/>
  <c r="G98" i="16"/>
  <c r="O98" i="16"/>
  <c r="S98" i="16"/>
  <c r="W98" i="16"/>
  <c r="AE98" i="16"/>
  <c r="AI98" i="16"/>
  <c r="AM98" i="16"/>
  <c r="AU98" i="16"/>
  <c r="AY98" i="16"/>
  <c r="BC98" i="16"/>
  <c r="BK98" i="16"/>
  <c r="BO98" i="16"/>
  <c r="BS98" i="16"/>
  <c r="CA98" i="16"/>
  <c r="CE98" i="16"/>
  <c r="CI98" i="16"/>
  <c r="CQ98" i="16"/>
  <c r="CU98" i="16"/>
  <c r="CY98" i="16"/>
  <c r="DG98" i="16"/>
  <c r="DK98" i="16"/>
  <c r="DO98" i="16"/>
  <c r="DW98" i="16"/>
  <c r="EA98" i="16"/>
  <c r="EE98" i="16"/>
  <c r="D100" i="16"/>
  <c r="H101" i="16"/>
  <c r="L101" i="16"/>
  <c r="P101" i="16"/>
  <c r="T101" i="16"/>
  <c r="X101" i="16"/>
  <c r="AB101" i="16"/>
  <c r="AF101" i="16"/>
  <c r="AJ101" i="16"/>
  <c r="AN101" i="16"/>
  <c r="AR101" i="16"/>
  <c r="AV101" i="16"/>
  <c r="AZ101" i="16"/>
  <c r="BD101" i="16"/>
  <c r="BH101" i="16"/>
  <c r="BL101" i="16"/>
  <c r="BP101" i="16"/>
  <c r="BT101" i="16"/>
  <c r="BX101" i="16"/>
  <c r="CB101" i="16"/>
  <c r="CF101" i="16"/>
  <c r="CJ101" i="16"/>
  <c r="CN101" i="16"/>
  <c r="CR101" i="16"/>
  <c r="CV101" i="16"/>
  <c r="CZ101" i="16"/>
  <c r="DD101" i="16"/>
  <c r="DH101" i="16"/>
  <c r="DL101" i="16"/>
  <c r="DP101" i="16"/>
  <c r="DT101" i="16"/>
  <c r="DX101" i="16"/>
  <c r="EB101" i="16"/>
  <c r="EF101" i="16"/>
  <c r="H100" i="16"/>
  <c r="AN100" i="16"/>
  <c r="BT100" i="16"/>
  <c r="CZ100" i="16"/>
  <c r="EF100" i="16"/>
  <c r="DK101" i="16"/>
  <c r="EA101" i="16"/>
  <c r="D103" i="16"/>
  <c r="H104" i="16"/>
  <c r="H27" i="16" s="1"/>
  <c r="L104" i="16"/>
  <c r="L27" i="16" s="1"/>
  <c r="P104" i="16"/>
  <c r="P27" i="16" s="1"/>
  <c r="T104" i="16"/>
  <c r="T27" i="16" s="1"/>
  <c r="X104" i="16"/>
  <c r="X27" i="16" s="1"/>
  <c r="AB104" i="16"/>
  <c r="AB27" i="16" s="1"/>
  <c r="AF104" i="16"/>
  <c r="AF27" i="16" s="1"/>
  <c r="AJ104" i="16"/>
  <c r="AJ27" i="16" s="1"/>
  <c r="AN104" i="16"/>
  <c r="AN27" i="16" s="1"/>
  <c r="AR104" i="16"/>
  <c r="AR27" i="16" s="1"/>
  <c r="AV104" i="16"/>
  <c r="AV27" i="16" s="1"/>
  <c r="AZ104" i="16"/>
  <c r="AZ27" i="16" s="1"/>
  <c r="BD104" i="16"/>
  <c r="BD27" i="16" s="1"/>
  <c r="BH104" i="16"/>
  <c r="BH27" i="16" s="1"/>
  <c r="BL104" i="16"/>
  <c r="BL27" i="16" s="1"/>
  <c r="BP104" i="16"/>
  <c r="BP27" i="16" s="1"/>
  <c r="BT104" i="16"/>
  <c r="BT27" i="16" s="1"/>
  <c r="BX104" i="16"/>
  <c r="BX27" i="16" s="1"/>
  <c r="CB104" i="16"/>
  <c r="CB27" i="16" s="1"/>
  <c r="CF104" i="16"/>
  <c r="CF27" i="16" s="1"/>
  <c r="CJ104" i="16"/>
  <c r="CJ27" i="16" s="1"/>
  <c r="CN104" i="16"/>
  <c r="CN27" i="16" s="1"/>
  <c r="CR104" i="16"/>
  <c r="CR27" i="16" s="1"/>
  <c r="CV104" i="16"/>
  <c r="CV27" i="16" s="1"/>
  <c r="CZ104" i="16"/>
  <c r="CZ27" i="16" s="1"/>
  <c r="DD104" i="16"/>
  <c r="DD27" i="16" s="1"/>
  <c r="DH104" i="16"/>
  <c r="DH27" i="16" s="1"/>
  <c r="DL104" i="16"/>
  <c r="DL27" i="16" s="1"/>
  <c r="DP104" i="16"/>
  <c r="DP27" i="16" s="1"/>
  <c r="DT104" i="16"/>
  <c r="DT27" i="16" s="1"/>
  <c r="DX104" i="16"/>
  <c r="DX27" i="16" s="1"/>
  <c r="EB104" i="16"/>
  <c r="EB27" i="16" s="1"/>
  <c r="EF104" i="16"/>
  <c r="EF27" i="16" s="1"/>
  <c r="I104" i="16"/>
  <c r="I27" i="16" s="1"/>
  <c r="Y104" i="16"/>
  <c r="Y27" i="16" s="1"/>
  <c r="AO104" i="16"/>
  <c r="AO27" i="16" s="1"/>
  <c r="BE104" i="16"/>
  <c r="BE27" i="16" s="1"/>
  <c r="BU104" i="16"/>
  <c r="BU27" i="16" s="1"/>
  <c r="CK104" i="16"/>
  <c r="CK27" i="16" s="1"/>
  <c r="DA104" i="16"/>
  <c r="DA27" i="16" s="1"/>
  <c r="DQ104" i="16"/>
  <c r="DQ27" i="16" s="1"/>
  <c r="EG104" i="16"/>
  <c r="EG27" i="16" s="1"/>
  <c r="F106" i="16"/>
  <c r="J107" i="16"/>
  <c r="J28" i="16" s="1"/>
  <c r="N107" i="16"/>
  <c r="N28" i="16" s="1"/>
  <c r="R107" i="16"/>
  <c r="R28" i="16" s="1"/>
  <c r="V107" i="16"/>
  <c r="V28" i="16" s="1"/>
  <c r="Z107" i="16"/>
  <c r="Z28" i="16" s="1"/>
  <c r="AD107" i="16"/>
  <c r="AD28" i="16" s="1"/>
  <c r="AH107" i="16"/>
  <c r="AH28" i="16" s="1"/>
  <c r="AL107" i="16"/>
  <c r="AL28" i="16" s="1"/>
  <c r="AP107" i="16"/>
  <c r="AP28" i="16" s="1"/>
  <c r="AT107" i="16"/>
  <c r="AT28" i="16" s="1"/>
  <c r="AX107" i="16"/>
  <c r="AX28" i="16" s="1"/>
  <c r="BB107" i="16"/>
  <c r="BB28" i="16" s="1"/>
  <c r="BF107" i="16"/>
  <c r="BF28" i="16" s="1"/>
  <c r="BJ107" i="16"/>
  <c r="BJ28" i="16" s="1"/>
  <c r="BN107" i="16"/>
  <c r="BN28" i="16" s="1"/>
  <c r="BR107" i="16"/>
  <c r="BR28" i="16" s="1"/>
  <c r="BV107" i="16"/>
  <c r="BV28" i="16" s="1"/>
  <c r="BZ107" i="16"/>
  <c r="BZ28" i="16" s="1"/>
  <c r="CD107" i="16"/>
  <c r="CD28" i="16" s="1"/>
  <c r="CH107" i="16"/>
  <c r="CH28" i="16" s="1"/>
  <c r="CL107" i="16"/>
  <c r="CL28" i="16" s="1"/>
  <c r="CP107" i="16"/>
  <c r="CP28" i="16" s="1"/>
  <c r="CT107" i="16"/>
  <c r="CT28" i="16" s="1"/>
  <c r="CX107" i="16"/>
  <c r="CX28" i="16" s="1"/>
  <c r="DB107" i="16"/>
  <c r="DB28" i="16" s="1"/>
  <c r="DF107" i="16"/>
  <c r="DF28" i="16" s="1"/>
  <c r="DJ107" i="16"/>
  <c r="DJ28" i="16" s="1"/>
  <c r="DN107" i="16"/>
  <c r="DN28" i="16" s="1"/>
  <c r="DR107" i="16"/>
  <c r="DR28" i="16" s="1"/>
  <c r="DV107" i="16"/>
  <c r="DV28" i="16" s="1"/>
  <c r="DZ107" i="16"/>
  <c r="DZ28" i="16" s="1"/>
  <c r="ED107" i="16"/>
  <c r="ED28" i="16" s="1"/>
  <c r="EH107" i="16"/>
  <c r="EH28" i="16" s="1"/>
  <c r="P106" i="16"/>
  <c r="AF106" i="16"/>
  <c r="AV106" i="16"/>
  <c r="BL106" i="16"/>
  <c r="K107" i="16"/>
  <c r="K28" i="16" s="1"/>
  <c r="AE107" i="16"/>
  <c r="AE28" i="16" s="1"/>
  <c r="AQ107" i="16"/>
  <c r="AQ28" i="16" s="1"/>
  <c r="BK107" i="16"/>
  <c r="BK28" i="16" s="1"/>
  <c r="BW107" i="16"/>
  <c r="BW28" i="16" s="1"/>
  <c r="CQ107" i="16"/>
  <c r="CQ28" i="16" s="1"/>
  <c r="DC107" i="16"/>
  <c r="DC28" i="16" s="1"/>
  <c r="DW107" i="16"/>
  <c r="DW28" i="16" s="1"/>
  <c r="EI107" i="16"/>
  <c r="EI28" i="16" s="1"/>
  <c r="G113" i="16"/>
  <c r="K113" i="16"/>
  <c r="O113" i="16"/>
  <c r="S113" i="16"/>
  <c r="W113" i="16"/>
  <c r="AA113" i="16"/>
  <c r="AE113" i="16"/>
  <c r="AI113" i="16"/>
  <c r="AM113" i="16"/>
  <c r="AQ113" i="16"/>
  <c r="AU113" i="16"/>
  <c r="AY113" i="16"/>
  <c r="BC113" i="16"/>
  <c r="BG113" i="16"/>
  <c r="BK113" i="16"/>
  <c r="BO113" i="16"/>
  <c r="BS113" i="16"/>
  <c r="BW113" i="16"/>
  <c r="CA113" i="16"/>
  <c r="CE113" i="16"/>
  <c r="CI113" i="16"/>
  <c r="CM113" i="16"/>
  <c r="CQ113" i="16"/>
  <c r="CU113" i="16"/>
  <c r="CY113" i="16"/>
  <c r="DC113" i="16"/>
  <c r="DG113" i="16"/>
  <c r="DK113" i="16"/>
  <c r="DO113" i="16"/>
  <c r="DS113" i="16"/>
  <c r="DW113" i="16"/>
  <c r="EA113" i="16"/>
  <c r="EE113" i="16"/>
  <c r="EI113" i="16"/>
  <c r="BA113" i="16"/>
  <c r="CG113" i="16"/>
  <c r="DM113" i="16"/>
  <c r="H114" i="16"/>
  <c r="P114" i="16"/>
  <c r="X114" i="16"/>
  <c r="AF114" i="16"/>
  <c r="AN114" i="16"/>
  <c r="AV114" i="16"/>
  <c r="BD114" i="16"/>
  <c r="BL114" i="16"/>
  <c r="BT114" i="16"/>
  <c r="CB114" i="16"/>
  <c r="CJ114" i="16"/>
  <c r="CR114" i="16"/>
  <c r="CZ114" i="16"/>
  <c r="DH114" i="16"/>
  <c r="DP114" i="16"/>
  <c r="DX114" i="16"/>
  <c r="EF114" i="16"/>
  <c r="E116" i="16"/>
  <c r="I116" i="16"/>
  <c r="M116" i="16"/>
  <c r="Q116" i="16"/>
  <c r="U116" i="16"/>
  <c r="Y116" i="16"/>
  <c r="AC116" i="16"/>
  <c r="AG116" i="16"/>
  <c r="AK116" i="16"/>
  <c r="AO116" i="16"/>
  <c r="AS116" i="16"/>
  <c r="AW116" i="16"/>
  <c r="BA116" i="16"/>
  <c r="BE116" i="16"/>
  <c r="BI116" i="16"/>
  <c r="BM116" i="16"/>
  <c r="BQ116" i="16"/>
  <c r="BU116" i="16"/>
  <c r="BY116" i="16"/>
  <c r="CC116" i="16"/>
  <c r="CG116" i="16"/>
  <c r="CK116" i="16"/>
  <c r="CO116" i="16"/>
  <c r="CS116" i="16"/>
  <c r="CW116" i="16"/>
  <c r="DA116" i="16"/>
  <c r="DE116" i="16"/>
  <c r="DI116" i="16"/>
  <c r="DM116" i="16"/>
  <c r="DQ116" i="16"/>
  <c r="DU116" i="16"/>
  <c r="DY116" i="16"/>
  <c r="EC116" i="16"/>
  <c r="EG116" i="16"/>
  <c r="O116" i="16"/>
  <c r="AU116" i="16"/>
  <c r="CA116" i="16"/>
  <c r="DG116" i="16"/>
  <c r="I117" i="16"/>
  <c r="Q117" i="16"/>
  <c r="Y117" i="16"/>
  <c r="AG117" i="16"/>
  <c r="AO117" i="16"/>
  <c r="AW117" i="16"/>
  <c r="BE117" i="16"/>
  <c r="BM117" i="16"/>
  <c r="BU117" i="16"/>
  <c r="CC117" i="16"/>
  <c r="CK117" i="16"/>
  <c r="CS117" i="16"/>
  <c r="DA117" i="16"/>
  <c r="DI117" i="16"/>
  <c r="DQ117" i="16"/>
  <c r="DY117" i="16"/>
  <c r="EG117" i="16"/>
  <c r="E119" i="16"/>
  <c r="U119" i="16"/>
  <c r="F122" i="16"/>
  <c r="J122" i="16"/>
  <c r="N122" i="16"/>
  <c r="R122" i="16"/>
  <c r="V122" i="16"/>
  <c r="Z122" i="16"/>
  <c r="AD122" i="16"/>
  <c r="AH122" i="16"/>
  <c r="AL122" i="16"/>
  <c r="AP122" i="16"/>
  <c r="AT122" i="16"/>
  <c r="AX122" i="16"/>
  <c r="BB122" i="16"/>
  <c r="BF122" i="16"/>
  <c r="BJ122" i="16"/>
  <c r="BN122" i="16"/>
  <c r="BR122" i="16"/>
  <c r="BV122" i="16"/>
  <c r="BZ122" i="16"/>
  <c r="CD122" i="16"/>
  <c r="CH122" i="16"/>
  <c r="CL122" i="16"/>
  <c r="CP122" i="16"/>
  <c r="CT122" i="16"/>
  <c r="CX122" i="16"/>
  <c r="DB122" i="16"/>
  <c r="DF122" i="16"/>
  <c r="DJ122" i="16"/>
  <c r="DN122" i="16"/>
  <c r="DR122" i="16"/>
  <c r="DV122" i="16"/>
  <c r="DZ122" i="16"/>
  <c r="ED122" i="16"/>
  <c r="EH122" i="16"/>
  <c r="M123" i="16"/>
  <c r="U123" i="16"/>
  <c r="AC123" i="16"/>
  <c r="AK123" i="16"/>
  <c r="AS123" i="16"/>
  <c r="BA123" i="16"/>
  <c r="BI123" i="16"/>
  <c r="BQ123" i="16"/>
  <c r="BY123" i="16"/>
  <c r="CG123" i="16"/>
  <c r="CO123" i="16"/>
  <c r="CW123" i="16"/>
  <c r="DE123" i="16"/>
  <c r="DM123" i="16"/>
  <c r="DU123" i="16"/>
  <c r="EC123" i="16"/>
  <c r="G125" i="16"/>
  <c r="K125" i="16"/>
  <c r="O125" i="16"/>
  <c r="S125" i="16"/>
  <c r="W125" i="16"/>
  <c r="AA125" i="16"/>
  <c r="AE125" i="16"/>
  <c r="AI125" i="16"/>
  <c r="AM125" i="16"/>
  <c r="AQ125" i="16"/>
  <c r="AU125" i="16"/>
  <c r="AY125" i="16"/>
  <c r="BC125" i="16"/>
  <c r="BG125" i="16"/>
  <c r="BK125" i="16"/>
  <c r="BO125" i="16"/>
  <c r="BS125" i="16"/>
  <c r="BW125" i="16"/>
  <c r="CA125" i="16"/>
  <c r="CE125" i="16"/>
  <c r="CI125" i="16"/>
  <c r="CM125" i="16"/>
  <c r="CQ125" i="16"/>
  <c r="CU125" i="16"/>
  <c r="CY125" i="16"/>
  <c r="DC125" i="16"/>
  <c r="DG125" i="16"/>
  <c r="DK125" i="16"/>
  <c r="DO125" i="16"/>
  <c r="DS125" i="16"/>
  <c r="DW125" i="16"/>
  <c r="EA125" i="16"/>
  <c r="EE125" i="16"/>
  <c r="EI125" i="16"/>
  <c r="L126" i="16"/>
  <c r="T126" i="16"/>
  <c r="AB126" i="16"/>
  <c r="AJ126" i="16"/>
  <c r="AR126" i="16"/>
  <c r="AZ126" i="16"/>
  <c r="BH126" i="16"/>
  <c r="BP126" i="16"/>
  <c r="BX126" i="16"/>
  <c r="CF126" i="16"/>
  <c r="CN126" i="16"/>
  <c r="CV126" i="16"/>
  <c r="DD126" i="16"/>
  <c r="DL126" i="16"/>
  <c r="DT126" i="16"/>
  <c r="EB126" i="16"/>
  <c r="G129" i="16"/>
  <c r="K129" i="16"/>
  <c r="O129" i="16"/>
  <c r="S129" i="16"/>
  <c r="W129" i="16"/>
  <c r="AA129" i="16"/>
  <c r="AE129" i="16"/>
  <c r="AI129" i="16"/>
  <c r="AM129" i="16"/>
  <c r="AQ129" i="16"/>
  <c r="AU129" i="16"/>
  <c r="AY129" i="16"/>
  <c r="BC129" i="16"/>
  <c r="BG129" i="16"/>
  <c r="BK129" i="16"/>
  <c r="BO129" i="16"/>
  <c r="BS129" i="16"/>
  <c r="BW129" i="16"/>
  <c r="CA129" i="16"/>
  <c r="CE129" i="16"/>
  <c r="CI129" i="16"/>
  <c r="CM129" i="16"/>
  <c r="CQ129" i="16"/>
  <c r="CU129" i="16"/>
  <c r="CY129" i="16"/>
  <c r="DC129" i="16"/>
  <c r="DG129" i="16"/>
  <c r="DK129" i="16"/>
  <c r="DO129" i="16"/>
  <c r="DS129" i="16"/>
  <c r="DW129" i="16"/>
  <c r="EA129" i="16"/>
  <c r="EE129" i="16"/>
  <c r="EI129" i="16"/>
  <c r="N129" i="16"/>
  <c r="V129" i="16"/>
  <c r="AD129" i="16"/>
  <c r="AL129" i="16"/>
  <c r="AT129" i="16"/>
  <c r="BB129" i="16"/>
  <c r="BJ129" i="16"/>
  <c r="BR129" i="16"/>
  <c r="BZ129" i="16"/>
  <c r="CH129" i="16"/>
  <c r="CP129" i="16"/>
  <c r="CX129" i="16"/>
  <c r="DF129" i="16"/>
  <c r="DN129" i="16"/>
  <c r="DV129" i="16"/>
  <c r="ED129" i="16"/>
  <c r="D131" i="16"/>
  <c r="H131" i="16"/>
  <c r="L131" i="16"/>
  <c r="P131" i="16"/>
  <c r="T131" i="16"/>
  <c r="X131" i="16"/>
  <c r="AB131" i="16"/>
  <c r="AF131" i="16"/>
  <c r="AJ131" i="16"/>
  <c r="AN131" i="16"/>
  <c r="AR131" i="16"/>
  <c r="AV131" i="16"/>
  <c r="AZ131" i="16"/>
  <c r="BD131" i="16"/>
  <c r="BH131" i="16"/>
  <c r="BL131" i="16"/>
  <c r="BP131" i="16"/>
  <c r="BT131" i="16"/>
  <c r="BX131" i="16"/>
  <c r="CB131" i="16"/>
  <c r="CF131" i="16"/>
  <c r="CJ131" i="16"/>
  <c r="CN131" i="16"/>
  <c r="CR131" i="16"/>
  <c r="CV131" i="16"/>
  <c r="CZ131" i="16"/>
  <c r="DD131" i="16"/>
  <c r="DH131" i="16"/>
  <c r="DL131" i="16"/>
  <c r="DP131" i="16"/>
  <c r="DT131" i="16"/>
  <c r="DX131" i="16"/>
  <c r="EB131" i="16"/>
  <c r="EF131" i="16"/>
  <c r="G132" i="16"/>
  <c r="O132" i="16"/>
  <c r="W132" i="16"/>
  <c r="AE132" i="16"/>
  <c r="AM132" i="16"/>
  <c r="AU132" i="16"/>
  <c r="BC132" i="16"/>
  <c r="BK132" i="16"/>
  <c r="BS132" i="16"/>
  <c r="CA132" i="16"/>
  <c r="CI132" i="16"/>
  <c r="CQ132" i="16"/>
  <c r="CY132" i="16"/>
  <c r="DG132" i="16"/>
  <c r="DO132" i="16"/>
  <c r="DW132" i="16"/>
  <c r="EE132" i="16"/>
  <c r="D134" i="16"/>
  <c r="H135" i="16"/>
  <c r="L135" i="16"/>
  <c r="P135" i="16"/>
  <c r="T135" i="16"/>
  <c r="X135" i="16"/>
  <c r="AB135" i="16"/>
  <c r="AF135" i="16"/>
  <c r="AJ135" i="16"/>
  <c r="AN135" i="16"/>
  <c r="AR135" i="16"/>
  <c r="AV135" i="16"/>
  <c r="AZ135" i="16"/>
  <c r="BD135" i="16"/>
  <c r="BH135" i="16"/>
  <c r="BL135" i="16"/>
  <c r="BP135" i="16"/>
  <c r="BT135" i="16"/>
  <c r="BX135" i="16"/>
  <c r="CB135" i="16"/>
  <c r="CF135" i="16"/>
  <c r="CJ135" i="16"/>
  <c r="CN135" i="16"/>
  <c r="CR135" i="16"/>
  <c r="CV135" i="16"/>
  <c r="CZ135" i="16"/>
  <c r="DD135" i="16"/>
  <c r="DH135" i="16"/>
  <c r="DL135" i="16"/>
  <c r="DP135" i="16"/>
  <c r="DT135" i="16"/>
  <c r="DX135" i="16"/>
  <c r="EB135" i="16"/>
  <c r="EF135" i="16"/>
  <c r="I135" i="16"/>
  <c r="Q135" i="16"/>
  <c r="Y135" i="16"/>
  <c r="AG135" i="16"/>
  <c r="AO135" i="16"/>
  <c r="AW135" i="16"/>
  <c r="BE135" i="16"/>
  <c r="BM135" i="16"/>
  <c r="BU135" i="16"/>
  <c r="CC135" i="16"/>
  <c r="CK135" i="16"/>
  <c r="CS135" i="16"/>
  <c r="DA135" i="16"/>
  <c r="DI135" i="16"/>
  <c r="DQ135" i="16"/>
  <c r="DY135" i="16"/>
  <c r="EG135" i="16"/>
  <c r="E137" i="16"/>
  <c r="I138" i="16"/>
  <c r="M138" i="16"/>
  <c r="Q138" i="16"/>
  <c r="U138" i="16"/>
  <c r="Y138" i="16"/>
  <c r="AC138" i="16"/>
  <c r="AG138" i="16"/>
  <c r="AK138" i="16"/>
  <c r="AO138" i="16"/>
  <c r="AS138" i="16"/>
  <c r="AW138" i="16"/>
  <c r="BA138" i="16"/>
  <c r="BE138" i="16"/>
  <c r="BI138" i="16"/>
  <c r="BM138" i="16"/>
  <c r="BQ138" i="16"/>
  <c r="BU138" i="16"/>
  <c r="BY138" i="16"/>
  <c r="CC138" i="16"/>
  <c r="CG138" i="16"/>
  <c r="CK138" i="16"/>
  <c r="CO138" i="16"/>
  <c r="CS138" i="16"/>
  <c r="CW138" i="16"/>
  <c r="DA138" i="16"/>
  <c r="DE138" i="16"/>
  <c r="DI138" i="16"/>
  <c r="DM138" i="16"/>
  <c r="DQ138" i="16"/>
  <c r="DU138" i="16"/>
  <c r="DY138" i="16"/>
  <c r="EC138" i="16"/>
  <c r="EG138" i="16"/>
  <c r="K138" i="16"/>
  <c r="AA138" i="16"/>
  <c r="AH140" i="16"/>
  <c r="AL140" i="16"/>
  <c r="AP140" i="16"/>
  <c r="AT140" i="16"/>
  <c r="AX140" i="16"/>
  <c r="BB140" i="16"/>
  <c r="BF140" i="16"/>
  <c r="BJ140" i="16"/>
  <c r="BN140" i="16"/>
  <c r="BR140" i="16"/>
  <c r="BV140" i="16"/>
  <c r="BZ140" i="16"/>
  <c r="CD140" i="16"/>
  <c r="CH140" i="16"/>
  <c r="CL140" i="16"/>
  <c r="CP140" i="16"/>
  <c r="CT140" i="16"/>
  <c r="CX140" i="16"/>
  <c r="DB140" i="16"/>
  <c r="DF140" i="16"/>
  <c r="DJ140" i="16"/>
  <c r="DN140" i="16"/>
  <c r="DR140" i="16"/>
  <c r="DV140" i="16"/>
  <c r="DZ140" i="16"/>
  <c r="ED140" i="16"/>
  <c r="EH140" i="16"/>
  <c r="BI141" i="16"/>
  <c r="BQ141" i="16"/>
  <c r="BY141" i="16"/>
  <c r="CG141" i="16"/>
  <c r="CO141" i="16"/>
  <c r="CW141" i="16"/>
  <c r="DE141" i="16"/>
  <c r="DM141" i="16"/>
  <c r="DU141" i="16"/>
  <c r="EC141" i="16"/>
  <c r="G143" i="16"/>
  <c r="K143" i="16"/>
  <c r="O143" i="16"/>
  <c r="S143" i="16"/>
  <c r="W143" i="16"/>
  <c r="AA143" i="16"/>
  <c r="AE143" i="16"/>
  <c r="AI143" i="16"/>
  <c r="AM143" i="16"/>
  <c r="AQ143" i="16"/>
  <c r="AU143" i="16"/>
  <c r="AY143" i="16"/>
  <c r="BC143" i="16"/>
  <c r="BG143" i="16"/>
  <c r="BK143" i="16"/>
  <c r="BO143" i="16"/>
  <c r="BS143" i="16"/>
  <c r="BW143" i="16"/>
  <c r="CA143" i="16"/>
  <c r="CE143" i="16"/>
  <c r="CI143" i="16"/>
  <c r="CM143" i="16"/>
  <c r="CQ143" i="16"/>
  <c r="CU143" i="16"/>
  <c r="CY143" i="16"/>
  <c r="DC143" i="16"/>
  <c r="DG143" i="16"/>
  <c r="DK143" i="16"/>
  <c r="DO143" i="16"/>
  <c r="DS143" i="16"/>
  <c r="DW143" i="16"/>
  <c r="EA143" i="16"/>
  <c r="EE143" i="16"/>
  <c r="EI143" i="16"/>
  <c r="S144" i="16"/>
  <c r="AI144" i="16"/>
  <c r="AU144" i="16"/>
  <c r="BC144" i="16"/>
  <c r="BK144" i="16"/>
  <c r="BS144" i="16"/>
  <c r="CA144" i="16"/>
  <c r="CI144" i="16"/>
  <c r="CQ144" i="16"/>
  <c r="CY144" i="16"/>
  <c r="DG144" i="16"/>
  <c r="DO144" i="16"/>
  <c r="DW144" i="16"/>
  <c r="EE144" i="16"/>
  <c r="D146" i="16"/>
  <c r="H147" i="16"/>
  <c r="L147" i="16"/>
  <c r="P147" i="16"/>
  <c r="T147" i="16"/>
  <c r="X147" i="16"/>
  <c r="AB147" i="16"/>
  <c r="AF147" i="16"/>
  <c r="AJ146" i="16"/>
  <c r="AN146" i="16"/>
  <c r="AR147" i="16"/>
  <c r="AV147" i="16"/>
  <c r="AZ146" i="16"/>
  <c r="BD146" i="16"/>
  <c r="BH147" i="16"/>
  <c r="BL147" i="16"/>
  <c r="BP146" i="16"/>
  <c r="BT146" i="16"/>
  <c r="BX147" i="16"/>
  <c r="CB147" i="16"/>
  <c r="CF146" i="16"/>
  <c r="CJ146" i="16"/>
  <c r="CN147" i="16"/>
  <c r="CR147" i="16"/>
  <c r="CV146" i="16"/>
  <c r="CZ146" i="16"/>
  <c r="DD147" i="16"/>
  <c r="DH147" i="16"/>
  <c r="DL146" i="16"/>
  <c r="DP146" i="16"/>
  <c r="DT147" i="16"/>
  <c r="DX147" i="16"/>
  <c r="EB146" i="16"/>
  <c r="EF146" i="16"/>
  <c r="G147" i="16"/>
  <c r="O147" i="16"/>
  <c r="W147" i="16"/>
  <c r="AI147" i="16"/>
  <c r="BG147" i="16"/>
  <c r="BT147" i="16"/>
  <c r="CU147" i="16"/>
  <c r="DS147" i="16"/>
  <c r="EF147" i="16"/>
  <c r="EG155" i="16"/>
  <c r="DN155" i="16"/>
  <c r="Q156" i="16"/>
  <c r="AG156" i="16"/>
  <c r="AW156" i="16"/>
  <c r="BE156" i="16"/>
  <c r="BM156" i="16"/>
  <c r="BU156" i="16"/>
  <c r="CC156" i="16"/>
  <c r="CK156" i="16"/>
  <c r="CS156" i="16"/>
  <c r="DA156" i="16"/>
  <c r="DI156" i="16"/>
  <c r="DQ156" i="16"/>
  <c r="DY156" i="16"/>
  <c r="EG156" i="16"/>
  <c r="E158" i="16"/>
  <c r="I159" i="16"/>
  <c r="M159" i="16"/>
  <c r="Q159" i="16"/>
  <c r="U159" i="16"/>
  <c r="Y159" i="16"/>
  <c r="AC159" i="16"/>
  <c r="AG159" i="16"/>
  <c r="AK159" i="16"/>
  <c r="AO159" i="16"/>
  <c r="AS159" i="16"/>
  <c r="AW159" i="16"/>
  <c r="BA159" i="16"/>
  <c r="BE159" i="16"/>
  <c r="BI159" i="16"/>
  <c r="BM159" i="16"/>
  <c r="BQ159" i="16"/>
  <c r="BU159" i="16"/>
  <c r="BY159" i="16"/>
  <c r="CC159" i="16"/>
  <c r="CG159" i="16"/>
  <c r="CS158" i="16"/>
  <c r="CW158" i="16"/>
  <c r="DA158" i="16"/>
  <c r="DE158" i="16"/>
  <c r="DI158" i="16"/>
  <c r="DM158" i="16"/>
  <c r="DQ158" i="16"/>
  <c r="DU158" i="16"/>
  <c r="DY158" i="16"/>
  <c r="EC158" i="16"/>
  <c r="EG158" i="16"/>
  <c r="G159" i="16"/>
  <c r="W159" i="16"/>
  <c r="AM159" i="16"/>
  <c r="BC159" i="16"/>
  <c r="BS159" i="16"/>
  <c r="CI159" i="16"/>
  <c r="CW159" i="16"/>
  <c r="DE159" i="16"/>
  <c r="DM159" i="16"/>
  <c r="DU159" i="16"/>
  <c r="EC159" i="16"/>
  <c r="G162" i="16"/>
  <c r="K162" i="16"/>
  <c r="O162" i="16"/>
  <c r="S162" i="16"/>
  <c r="W162" i="16"/>
  <c r="AA162" i="16"/>
  <c r="AE162" i="16"/>
  <c r="AI162" i="16"/>
  <c r="AM162" i="16"/>
  <c r="AQ162" i="16"/>
  <c r="AU162" i="16"/>
  <c r="AY162" i="16"/>
  <c r="BC162" i="16"/>
  <c r="BG162" i="16"/>
  <c r="BK162" i="16"/>
  <c r="BO162" i="16"/>
  <c r="BS162" i="16"/>
  <c r="BW162" i="16"/>
  <c r="CA162" i="16"/>
  <c r="CE162" i="16"/>
  <c r="CI162" i="16"/>
  <c r="CM162" i="16"/>
  <c r="BW137" i="16"/>
  <c r="CA137" i="16"/>
  <c r="CE137" i="16"/>
  <c r="CI137" i="16"/>
  <c r="CM137" i="16"/>
  <c r="CQ137" i="16"/>
  <c r="CU137" i="16"/>
  <c r="CY137" i="16"/>
  <c r="DC137" i="16"/>
  <c r="DG137" i="16"/>
  <c r="DK137" i="16"/>
  <c r="DO137" i="16"/>
  <c r="DS137" i="16"/>
  <c r="DW137" i="16"/>
  <c r="EA137" i="16"/>
  <c r="EE137" i="16"/>
  <c r="EI137" i="16"/>
  <c r="DL138" i="16"/>
  <c r="DT138" i="16"/>
  <c r="EB138" i="16"/>
  <c r="G141" i="16"/>
  <c r="K141" i="16"/>
  <c r="O141" i="16"/>
  <c r="S141" i="16"/>
  <c r="W141" i="16"/>
  <c r="AA141" i="16"/>
  <c r="AE141" i="16"/>
  <c r="AI141" i="16"/>
  <c r="AM141" i="16"/>
  <c r="AQ141" i="16"/>
  <c r="AU141" i="16"/>
  <c r="AY141" i="16"/>
  <c r="BC141" i="16"/>
  <c r="BG141" i="16"/>
  <c r="BK141" i="16"/>
  <c r="BO141" i="16"/>
  <c r="BS141" i="16"/>
  <c r="BW141" i="16"/>
  <c r="CA141" i="16"/>
  <c r="CE141" i="16"/>
  <c r="CI141" i="16"/>
  <c r="CM141" i="16"/>
  <c r="CQ141" i="16"/>
  <c r="CU141" i="16"/>
  <c r="CY141" i="16"/>
  <c r="DC141" i="16"/>
  <c r="DG141" i="16"/>
  <c r="DK141" i="16"/>
  <c r="DO141" i="16"/>
  <c r="DS141" i="16"/>
  <c r="DW141" i="16"/>
  <c r="EA141" i="16"/>
  <c r="EE141" i="16"/>
  <c r="EI141" i="16"/>
  <c r="AD141" i="16"/>
  <c r="AL141" i="16"/>
  <c r="AT141" i="16"/>
  <c r="BB141" i="16"/>
  <c r="BJ141" i="16"/>
  <c r="BR141" i="16"/>
  <c r="BZ141" i="16"/>
  <c r="CH141" i="16"/>
  <c r="CP141" i="16"/>
  <c r="CX141" i="16"/>
  <c r="DF141" i="16"/>
  <c r="DN141" i="16"/>
  <c r="DV141" i="16"/>
  <c r="ED141" i="16"/>
  <c r="D143" i="16"/>
  <c r="H144" i="16"/>
  <c r="L144" i="16"/>
  <c r="P144" i="16"/>
  <c r="T144" i="16"/>
  <c r="X144" i="16"/>
  <c r="AB144" i="16"/>
  <c r="AF144" i="16"/>
  <c r="AJ144" i="16"/>
  <c r="AN144" i="16"/>
  <c r="AR144" i="16"/>
  <c r="AV144" i="16"/>
  <c r="AZ144" i="16"/>
  <c r="BD144" i="16"/>
  <c r="BH144" i="16"/>
  <c r="BL144" i="16"/>
  <c r="BP144" i="16"/>
  <c r="BT144" i="16"/>
  <c r="BX144" i="16"/>
  <c r="CB144" i="16"/>
  <c r="CF144" i="16"/>
  <c r="CJ144" i="16"/>
  <c r="CN144" i="16"/>
  <c r="CR144" i="16"/>
  <c r="CV144" i="16"/>
  <c r="CZ144" i="16"/>
  <c r="DD144" i="16"/>
  <c r="DH144" i="16"/>
  <c r="DL144" i="16"/>
  <c r="DP144" i="16"/>
  <c r="DT144" i="16"/>
  <c r="DX144" i="16"/>
  <c r="EB144" i="16"/>
  <c r="EF144" i="16"/>
  <c r="G144" i="16"/>
  <c r="W144" i="16"/>
  <c r="AM144" i="16"/>
  <c r="AW144" i="16"/>
  <c r="BE144" i="16"/>
  <c r="BM144" i="16"/>
  <c r="BU144" i="16"/>
  <c r="CC144" i="16"/>
  <c r="CK144" i="16"/>
  <c r="CS144" i="16"/>
  <c r="DA144" i="16"/>
  <c r="DI144" i="16"/>
  <c r="DQ144" i="16"/>
  <c r="DY144" i="16"/>
  <c r="EG144" i="16"/>
  <c r="E146" i="16"/>
  <c r="I146" i="16"/>
  <c r="M146" i="16"/>
  <c r="Q146" i="16"/>
  <c r="U146" i="16"/>
  <c r="Y146" i="16"/>
  <c r="AC146" i="16"/>
  <c r="AG147" i="16"/>
  <c r="AK146" i="16"/>
  <c r="AO146" i="16"/>
  <c r="AS146" i="16"/>
  <c r="AW147" i="16"/>
  <c r="BA146" i="16"/>
  <c r="BE146" i="16"/>
  <c r="BI146" i="16"/>
  <c r="BM147" i="16"/>
  <c r="BQ146" i="16"/>
  <c r="BU146" i="16"/>
  <c r="BY146" i="16"/>
  <c r="CC147" i="16"/>
  <c r="CG146" i="16"/>
  <c r="CK146" i="16"/>
  <c r="CO146" i="16"/>
  <c r="CS147" i="16"/>
  <c r="CW146" i="16"/>
  <c r="DA146" i="16"/>
  <c r="DE146" i="16"/>
  <c r="DI147" i="16"/>
  <c r="DM146" i="16"/>
  <c r="DQ146" i="16"/>
  <c r="DU146" i="16"/>
  <c r="DY147" i="16"/>
  <c r="EC146" i="16"/>
  <c r="EG146" i="16"/>
  <c r="I147" i="16"/>
  <c r="Q147" i="16"/>
  <c r="Y147" i="16"/>
  <c r="AK147" i="16"/>
  <c r="AY147" i="16"/>
  <c r="BI147" i="16"/>
  <c r="BW147" i="16"/>
  <c r="CJ147" i="16"/>
  <c r="CW147" i="16"/>
  <c r="DK147" i="16"/>
  <c r="DU147" i="16"/>
  <c r="EI147" i="16"/>
  <c r="F149" i="16"/>
  <c r="N149" i="16"/>
  <c r="V149" i="16"/>
  <c r="AD149" i="16"/>
  <c r="AL149" i="16"/>
  <c r="AT149" i="16"/>
  <c r="BB149" i="16"/>
  <c r="BJ149" i="16"/>
  <c r="BR149" i="16"/>
  <c r="BZ149" i="16"/>
  <c r="CH149" i="16"/>
  <c r="CP149" i="16"/>
  <c r="CX149" i="16"/>
  <c r="DF149" i="16"/>
  <c r="DN149" i="16"/>
  <c r="DV149" i="16"/>
  <c r="ED149" i="16"/>
  <c r="CE150" i="16"/>
  <c r="F152" i="16"/>
  <c r="R152" i="16"/>
  <c r="V152" i="16"/>
  <c r="Z152" i="16"/>
  <c r="AD152" i="16"/>
  <c r="AH152" i="16"/>
  <c r="AL152" i="16"/>
  <c r="AP152" i="16"/>
  <c r="AT152" i="16"/>
  <c r="AX152" i="16"/>
  <c r="BB152" i="16"/>
  <c r="BF152" i="16"/>
  <c r="BJ152" i="16"/>
  <c r="BN152" i="16"/>
  <c r="BR152" i="16"/>
  <c r="BV152" i="16"/>
  <c r="BZ152" i="16"/>
  <c r="CD152" i="16"/>
  <c r="CH152" i="16"/>
  <c r="CL152" i="16"/>
  <c r="CP152" i="16"/>
  <c r="CT152" i="16"/>
  <c r="CX152" i="16"/>
  <c r="DB152" i="16"/>
  <c r="DF152" i="16"/>
  <c r="DJ152" i="16"/>
  <c r="DN152" i="16"/>
  <c r="DR152" i="16"/>
  <c r="DV152" i="16"/>
  <c r="DZ152" i="16"/>
  <c r="ED152" i="16"/>
  <c r="EH152" i="16"/>
  <c r="S153" i="16"/>
  <c r="AA153" i="16"/>
  <c r="AI153" i="16"/>
  <c r="AQ153" i="16"/>
  <c r="AY153" i="16"/>
  <c r="BG153" i="16"/>
  <c r="BO153" i="16"/>
  <c r="BW153" i="16"/>
  <c r="CE153" i="16"/>
  <c r="CM153" i="16"/>
  <c r="CU153" i="16"/>
  <c r="DC153" i="16"/>
  <c r="DK153" i="16"/>
  <c r="DS153" i="16"/>
  <c r="EA153" i="16"/>
  <c r="EI153" i="16"/>
  <c r="F155" i="16"/>
  <c r="U156" i="16"/>
  <c r="AK156" i="16"/>
  <c r="CE156" i="16"/>
  <c r="F158" i="16"/>
  <c r="J158" i="16"/>
  <c r="N158" i="16"/>
  <c r="R158" i="16"/>
  <c r="V158" i="16"/>
  <c r="Z158" i="16"/>
  <c r="AD158" i="16"/>
  <c r="AH158" i="16"/>
  <c r="AL158" i="16"/>
  <c r="AP158" i="16"/>
  <c r="AT158" i="16"/>
  <c r="AX158" i="16"/>
  <c r="BB158" i="16"/>
  <c r="BF158" i="16"/>
  <c r="BJ158" i="16"/>
  <c r="BN158" i="16"/>
  <c r="BR158" i="16"/>
  <c r="BV158" i="16"/>
  <c r="BZ158" i="16"/>
  <c r="CD158" i="16"/>
  <c r="CH158" i="16"/>
  <c r="CL158" i="16"/>
  <c r="CP158" i="16"/>
  <c r="CT158" i="16"/>
  <c r="CX158" i="16"/>
  <c r="DB158" i="16"/>
  <c r="DF158" i="16"/>
  <c r="DJ158" i="16"/>
  <c r="DN158" i="16"/>
  <c r="DR158" i="16"/>
  <c r="DV158" i="16"/>
  <c r="DZ158" i="16"/>
  <c r="ED158" i="16"/>
  <c r="EH158" i="16"/>
  <c r="K159" i="16"/>
  <c r="AA159" i="16"/>
  <c r="AQ159" i="16"/>
  <c r="BG159" i="16"/>
  <c r="BW159" i="16"/>
  <c r="CM159" i="16"/>
  <c r="CY159" i="16"/>
  <c r="DG159" i="16"/>
  <c r="DO159" i="16"/>
  <c r="DW159" i="16"/>
  <c r="EE159" i="16"/>
  <c r="D161" i="16"/>
  <c r="H161" i="16"/>
  <c r="L161" i="16"/>
  <c r="P161" i="16"/>
  <c r="T161" i="16"/>
  <c r="X161" i="16"/>
  <c r="AB161" i="16"/>
  <c r="AF161" i="16"/>
  <c r="AJ161" i="16"/>
  <c r="AN161" i="16"/>
  <c r="AR161" i="16"/>
  <c r="AV161" i="16"/>
  <c r="AZ161" i="16"/>
  <c r="BD161" i="16"/>
  <c r="CA138" i="16"/>
  <c r="CI138" i="16"/>
  <c r="CQ138" i="16"/>
  <c r="CY138" i="16"/>
  <c r="DG138" i="16"/>
  <c r="DO138" i="16"/>
  <c r="H141" i="16"/>
  <c r="L141" i="16"/>
  <c r="P141" i="16"/>
  <c r="T141" i="16"/>
  <c r="X141" i="16"/>
  <c r="AB141" i="16"/>
  <c r="AF141" i="16"/>
  <c r="AJ141" i="16"/>
  <c r="AN141" i="16"/>
  <c r="AR141" i="16"/>
  <c r="AV141" i="16"/>
  <c r="AZ141" i="16"/>
  <c r="BD141" i="16"/>
  <c r="BH141" i="16"/>
  <c r="BL141" i="16"/>
  <c r="BP141" i="16"/>
  <c r="BT141" i="16"/>
  <c r="BX141" i="16"/>
  <c r="CB141" i="16"/>
  <c r="CF141" i="16"/>
  <c r="CJ141" i="16"/>
  <c r="CN141" i="16"/>
  <c r="CR141" i="16"/>
  <c r="CV141" i="16"/>
  <c r="CZ141" i="16"/>
  <c r="DD141" i="16"/>
  <c r="DH141" i="16"/>
  <c r="DL141" i="16"/>
  <c r="DP141" i="16"/>
  <c r="DT141" i="16"/>
  <c r="DX141" i="16"/>
  <c r="EB141" i="16"/>
  <c r="EF141" i="16"/>
  <c r="BE141" i="16"/>
  <c r="BM141" i="16"/>
  <c r="BU141" i="16"/>
  <c r="CC141" i="16"/>
  <c r="CK141" i="16"/>
  <c r="CS141" i="16"/>
  <c r="DA141" i="16"/>
  <c r="DI141" i="16"/>
  <c r="DQ141" i="16"/>
  <c r="DY141" i="16"/>
  <c r="EG141" i="16"/>
  <c r="I144" i="16"/>
  <c r="M144" i="16"/>
  <c r="Q144" i="16"/>
  <c r="U144" i="16"/>
  <c r="Y144" i="16"/>
  <c r="AC144" i="16"/>
  <c r="AG144" i="16"/>
  <c r="K144" i="16"/>
  <c r="AA144" i="16"/>
  <c r="AQ144" i="16"/>
  <c r="AY144" i="16"/>
  <c r="BG144" i="16"/>
  <c r="BO144" i="16"/>
  <c r="BW144" i="16"/>
  <c r="CE144" i="16"/>
  <c r="CM144" i="16"/>
  <c r="CU144" i="16"/>
  <c r="DC144" i="16"/>
  <c r="DK144" i="16"/>
  <c r="DS144" i="16"/>
  <c r="EA144" i="16"/>
  <c r="EI144" i="16"/>
  <c r="J147" i="16"/>
  <c r="N147" i="16"/>
  <c r="R147" i="16"/>
  <c r="V147" i="16"/>
  <c r="Z147" i="16"/>
  <c r="K147" i="16"/>
  <c r="S147" i="16"/>
  <c r="AA147" i="16"/>
  <c r="AN147" i="16"/>
  <c r="BA147" i="16"/>
  <c r="BO147" i="16"/>
  <c r="BY147" i="16"/>
  <c r="CM147" i="16"/>
  <c r="CZ147" i="16"/>
  <c r="EA147" i="16"/>
  <c r="G156" i="16"/>
  <c r="K156" i="16"/>
  <c r="O156" i="16"/>
  <c r="S156" i="16"/>
  <c r="W156" i="16"/>
  <c r="AA156" i="16"/>
  <c r="AE156" i="16"/>
  <c r="AI156" i="16"/>
  <c r="AM156" i="16"/>
  <c r="I156" i="16"/>
  <c r="Y156" i="16"/>
  <c r="AO156" i="16"/>
  <c r="BA156" i="16"/>
  <c r="BI156" i="16"/>
  <c r="BQ156" i="16"/>
  <c r="BY156" i="16"/>
  <c r="CG156" i="16"/>
  <c r="CO156" i="16"/>
  <c r="CW156" i="16"/>
  <c r="DE156" i="16"/>
  <c r="DM156" i="16"/>
  <c r="DU156" i="16"/>
  <c r="EC156" i="16"/>
  <c r="O159" i="16"/>
  <c r="AE159" i="16"/>
  <c r="AU159" i="16"/>
  <c r="BK159" i="16"/>
  <c r="CA159" i="16"/>
  <c r="CQ159" i="16"/>
  <c r="DA159" i="16"/>
  <c r="DI159" i="16"/>
  <c r="DQ159" i="16"/>
  <c r="DY159" i="16"/>
  <c r="EG159" i="16"/>
  <c r="I161" i="16"/>
  <c r="I162" i="16"/>
  <c r="M161" i="16"/>
  <c r="M162" i="16"/>
  <c r="Q161" i="16"/>
  <c r="Q162" i="16"/>
  <c r="U162" i="16"/>
  <c r="G164" i="16"/>
  <c r="G165" i="16"/>
  <c r="K164" i="16"/>
  <c r="K165" i="16"/>
  <c r="O164" i="16"/>
  <c r="O165" i="16"/>
  <c r="S164" i="16"/>
  <c r="S165" i="16"/>
  <c r="W164" i="16"/>
  <c r="W165" i="16"/>
  <c r="AA164" i="16"/>
  <c r="AA165" i="16"/>
  <c r="AE164" i="16"/>
  <c r="AE165" i="16"/>
  <c r="AI164" i="16"/>
  <c r="AI165" i="16"/>
  <c r="AM164" i="16"/>
  <c r="AM165" i="16"/>
  <c r="AQ164" i="16"/>
  <c r="AQ165" i="16"/>
  <c r="AU164" i="16"/>
  <c r="AU165" i="16"/>
  <c r="AY164" i="16"/>
  <c r="AY165" i="16"/>
  <c r="BC164" i="16"/>
  <c r="BC165" i="16"/>
  <c r="BG164" i="16"/>
  <c r="BH164" i="16"/>
  <c r="BG165" i="16"/>
  <c r="BK164" i="16"/>
  <c r="BK165" i="16"/>
  <c r="BO164" i="16"/>
  <c r="BO165" i="16"/>
  <c r="BS164" i="16"/>
  <c r="BS165" i="16"/>
  <c r="AH141" i="16"/>
  <c r="AP141" i="16"/>
  <c r="AX141" i="16"/>
  <c r="BF141" i="16"/>
  <c r="BN141" i="16"/>
  <c r="BV141" i="16"/>
  <c r="CD141" i="16"/>
  <c r="CL141" i="16"/>
  <c r="CT141" i="16"/>
  <c r="DB141" i="16"/>
  <c r="DJ141" i="16"/>
  <c r="DR141" i="16"/>
  <c r="DZ141" i="16"/>
  <c r="EH141" i="16"/>
  <c r="J144" i="16"/>
  <c r="N144" i="16"/>
  <c r="R144" i="16"/>
  <c r="V144" i="16"/>
  <c r="Z144" i="16"/>
  <c r="AD144" i="16"/>
  <c r="AH144" i="16"/>
  <c r="AL144" i="16"/>
  <c r="AP144" i="16"/>
  <c r="AT144" i="16"/>
  <c r="AX144" i="16"/>
  <c r="BB144" i="16"/>
  <c r="BF144" i="16"/>
  <c r="BJ144" i="16"/>
  <c r="BN144" i="16"/>
  <c r="BR144" i="16"/>
  <c r="BV144" i="16"/>
  <c r="BZ144" i="16"/>
  <c r="CD144" i="16"/>
  <c r="CH144" i="16"/>
  <c r="CL144" i="16"/>
  <c r="CP144" i="16"/>
  <c r="CT144" i="16"/>
  <c r="CX144" i="16"/>
  <c r="DB144" i="16"/>
  <c r="DF144" i="16"/>
  <c r="DJ144" i="16"/>
  <c r="DN144" i="16"/>
  <c r="DR144" i="16"/>
  <c r="DV144" i="16"/>
  <c r="DZ144" i="16"/>
  <c r="ED144" i="16"/>
  <c r="EH144" i="16"/>
  <c r="O144" i="16"/>
  <c r="AE144" i="16"/>
  <c r="AS144" i="16"/>
  <c r="BA144" i="16"/>
  <c r="AE147" i="16"/>
  <c r="AM147" i="16"/>
  <c r="AU147" i="16"/>
  <c r="BC147" i="16"/>
  <c r="BK147" i="16"/>
  <c r="BS147" i="16"/>
  <c r="CA147" i="16"/>
  <c r="CI147" i="16"/>
  <c r="CQ147" i="16"/>
  <c r="CY147" i="16"/>
  <c r="DG147" i="16"/>
  <c r="DO147" i="16"/>
  <c r="DW147" i="16"/>
  <c r="EE147" i="16"/>
  <c r="M147" i="16"/>
  <c r="U147" i="16"/>
  <c r="AC147" i="16"/>
  <c r="AQ147" i="16"/>
  <c r="BD147" i="16"/>
  <c r="CE147" i="16"/>
  <c r="DC147" i="16"/>
  <c r="DP147" i="16"/>
  <c r="W153" i="16"/>
  <c r="AE153" i="16"/>
  <c r="AM153" i="16"/>
  <c r="AU153" i="16"/>
  <c r="BC153" i="16"/>
  <c r="BK153" i="16"/>
  <c r="BS153" i="16"/>
  <c r="CX155" i="16"/>
  <c r="M156" i="16"/>
  <c r="AC156" i="16"/>
  <c r="AS156" i="16"/>
  <c r="S159" i="16"/>
  <c r="AI159" i="16"/>
  <c r="AY159" i="16"/>
  <c r="L164" i="16"/>
  <c r="AB164" i="16"/>
  <c r="U161" i="16"/>
  <c r="Y161" i="16"/>
  <c r="AC161" i="16"/>
  <c r="AG161" i="16"/>
  <c r="AK161" i="16"/>
  <c r="AO161" i="16"/>
  <c r="AS161" i="16"/>
  <c r="AW161" i="16"/>
  <c r="BA161" i="16"/>
  <c r="BE161" i="16"/>
  <c r="BI161" i="16"/>
  <c r="BM161" i="16"/>
  <c r="BQ161" i="16"/>
  <c r="BU161" i="16"/>
  <c r="BY161" i="16"/>
  <c r="CC161" i="16"/>
  <c r="CG161" i="16"/>
  <c r="CK161" i="16"/>
  <c r="CO161" i="16"/>
  <c r="CS161" i="16"/>
  <c r="CW161" i="16"/>
  <c r="DA161" i="16"/>
  <c r="DE161" i="16"/>
  <c r="DI161" i="16"/>
  <c r="DM161" i="16"/>
  <c r="DQ161" i="16"/>
  <c r="DU161" i="16"/>
  <c r="DY161" i="16"/>
  <c r="EC161" i="16"/>
  <c r="EG161" i="16"/>
  <c r="AG162" i="16"/>
  <c r="AW162" i="16"/>
  <c r="BM162" i="16"/>
  <c r="CC162" i="16"/>
  <c r="CS162" i="16"/>
  <c r="DI162" i="16"/>
  <c r="F164" i="16"/>
  <c r="J164" i="16"/>
  <c r="N164" i="16"/>
  <c r="R164" i="16"/>
  <c r="V164" i="16"/>
  <c r="Z164" i="16"/>
  <c r="AD164" i="16"/>
  <c r="AH164" i="16"/>
  <c r="AL164" i="16"/>
  <c r="AP164" i="16"/>
  <c r="AT164" i="16"/>
  <c r="AX164" i="16"/>
  <c r="BB164" i="16"/>
  <c r="BF164" i="16"/>
  <c r="BJ164" i="16"/>
  <c r="BN164" i="16"/>
  <c r="BR164" i="16"/>
  <c r="BV164" i="16"/>
  <c r="BZ164" i="16"/>
  <c r="CD164" i="16"/>
  <c r="CH164" i="16"/>
  <c r="CL164" i="16"/>
  <c r="CP164" i="16"/>
  <c r="CT164" i="16"/>
  <c r="CX164" i="16"/>
  <c r="DB164" i="16"/>
  <c r="DF164" i="16"/>
  <c r="DJ164" i="16"/>
  <c r="DN164" i="16"/>
  <c r="DR164" i="16"/>
  <c r="DV164" i="16"/>
  <c r="DZ164" i="16"/>
  <c r="ED164" i="16"/>
  <c r="EH164" i="16"/>
  <c r="BW165" i="16"/>
  <c r="CM165" i="16"/>
  <c r="DC165" i="16"/>
  <c r="DS165" i="16"/>
  <c r="EI165" i="16"/>
  <c r="ER1" i="17"/>
  <c r="D24" i="17"/>
  <c r="BD24" i="17"/>
  <c r="DP24" i="17"/>
  <c r="F30" i="17"/>
  <c r="J30" i="17"/>
  <c r="N30" i="17"/>
  <c r="R30" i="17"/>
  <c r="V30" i="17"/>
  <c r="Z30" i="17"/>
  <c r="AD30" i="17"/>
  <c r="AH30" i="17"/>
  <c r="AL30" i="17"/>
  <c r="AP30" i="17"/>
  <c r="AT30" i="17"/>
  <c r="AX30" i="17"/>
  <c r="BB30" i="17"/>
  <c r="BF30" i="17"/>
  <c r="BJ30" i="17"/>
  <c r="BN30" i="17"/>
  <c r="BR30" i="17"/>
  <c r="BV30" i="17"/>
  <c r="BZ30" i="17"/>
  <c r="CD30" i="17"/>
  <c r="CH30" i="17"/>
  <c r="CL30" i="17"/>
  <c r="CP30" i="17"/>
  <c r="CT30" i="17"/>
  <c r="CX30" i="17"/>
  <c r="DB30" i="17"/>
  <c r="DF30" i="17"/>
  <c r="DJ30" i="17"/>
  <c r="DN30" i="17"/>
  <c r="DR30" i="17"/>
  <c r="DV30" i="17"/>
  <c r="DZ30" i="17"/>
  <c r="ED30" i="17"/>
  <c r="EH30" i="17"/>
  <c r="D34" i="17"/>
  <c r="H34" i="17"/>
  <c r="L34" i="17"/>
  <c r="P34" i="17"/>
  <c r="T34" i="17"/>
  <c r="X34" i="17"/>
  <c r="AB34" i="17"/>
  <c r="AF34" i="17"/>
  <c r="AJ34" i="17"/>
  <c r="AN34" i="17"/>
  <c r="AR34" i="17"/>
  <c r="AV34" i="17"/>
  <c r="AZ34" i="17"/>
  <c r="BD34" i="17"/>
  <c r="BH34" i="17"/>
  <c r="BL34" i="17"/>
  <c r="BP34" i="17"/>
  <c r="BT34" i="17"/>
  <c r="BX34" i="17"/>
  <c r="CB34" i="17"/>
  <c r="CF34" i="17"/>
  <c r="CJ34" i="17"/>
  <c r="CO34" i="17"/>
  <c r="CS34" i="17"/>
  <c r="CZ34" i="17"/>
  <c r="CF36" i="17"/>
  <c r="DT164" i="16"/>
  <c r="CA165" i="16"/>
  <c r="CQ165" i="16"/>
  <c r="DG165" i="16"/>
  <c r="DW165" i="16"/>
  <c r="H24" i="17"/>
  <c r="BT24" i="17"/>
  <c r="EF24" i="17"/>
  <c r="I28" i="17"/>
  <c r="M28" i="17"/>
  <c r="Q28" i="17"/>
  <c r="U28" i="17"/>
  <c r="Y28" i="17"/>
  <c r="AC28" i="17"/>
  <c r="AG28" i="17"/>
  <c r="AK28" i="17"/>
  <c r="AO28" i="17"/>
  <c r="AS28" i="17"/>
  <c r="AW28" i="17"/>
  <c r="BA28" i="17"/>
  <c r="BE28" i="17"/>
  <c r="BI28" i="17"/>
  <c r="BM28" i="17"/>
  <c r="BQ28" i="17"/>
  <c r="BU28" i="17"/>
  <c r="BY28" i="17"/>
  <c r="CC28" i="17"/>
  <c r="CG28" i="17"/>
  <c r="CK28" i="17"/>
  <c r="CO28" i="17"/>
  <c r="CS28" i="17"/>
  <c r="CW28" i="17"/>
  <c r="DA28" i="17"/>
  <c r="DE28" i="17"/>
  <c r="DI28" i="17"/>
  <c r="DM28" i="17"/>
  <c r="DQ28" i="17"/>
  <c r="DU28" i="17"/>
  <c r="DY28" i="17"/>
  <c r="EC28" i="17"/>
  <c r="EG28" i="17"/>
  <c r="CR40" i="17"/>
  <c r="CQ40" i="17"/>
  <c r="DX40" i="17"/>
  <c r="DW40" i="17"/>
  <c r="CQ162" i="16"/>
  <c r="CU162" i="16"/>
  <c r="CY162" i="16"/>
  <c r="DC162" i="16"/>
  <c r="Y162" i="16"/>
  <c r="AO162" i="16"/>
  <c r="BE162" i="16"/>
  <c r="D164" i="16"/>
  <c r="P164" i="16"/>
  <c r="AF164" i="16"/>
  <c r="AV164" i="16"/>
  <c r="BL164" i="16"/>
  <c r="CB164" i="16"/>
  <c r="CR164" i="16"/>
  <c r="DH164" i="16"/>
  <c r="DX164" i="16"/>
  <c r="CE165" i="16"/>
  <c r="CU165" i="16"/>
  <c r="DK165" i="16"/>
  <c r="EA165" i="16"/>
  <c r="E24" i="17"/>
  <c r="I25" i="17"/>
  <c r="M25" i="17"/>
  <c r="Q25" i="17"/>
  <c r="U25" i="17"/>
  <c r="Y25" i="17"/>
  <c r="AC25" i="17"/>
  <c r="AG25" i="17"/>
  <c r="AK25" i="17"/>
  <c r="AO25" i="17"/>
  <c r="AS25" i="17"/>
  <c r="AW25" i="17"/>
  <c r="BA25" i="17"/>
  <c r="BE25" i="17"/>
  <c r="BI25" i="17"/>
  <c r="BM25" i="17"/>
  <c r="BQ25" i="17"/>
  <c r="BU25" i="17"/>
  <c r="BY25" i="17"/>
  <c r="CC25" i="17"/>
  <c r="CG25" i="17"/>
  <c r="CK25" i="17"/>
  <c r="CO25" i="17"/>
  <c r="CS25" i="17"/>
  <c r="CW25" i="17"/>
  <c r="DA25" i="17"/>
  <c r="DE25" i="17"/>
  <c r="DI25" i="17"/>
  <c r="DM25" i="17"/>
  <c r="DQ25" i="17"/>
  <c r="DU25" i="17"/>
  <c r="DY25" i="17"/>
  <c r="EC25" i="17"/>
  <c r="X24" i="17"/>
  <c r="CJ24" i="17"/>
  <c r="AN25" i="17"/>
  <c r="CZ25" i="17"/>
  <c r="D30" i="17"/>
  <c r="H30" i="17"/>
  <c r="L30" i="17"/>
  <c r="P30" i="17"/>
  <c r="T30" i="17"/>
  <c r="X30" i="17"/>
  <c r="AB30" i="17"/>
  <c r="AF30" i="17"/>
  <c r="AJ30" i="17"/>
  <c r="AN30" i="17"/>
  <c r="AR30" i="17"/>
  <c r="AV30" i="17"/>
  <c r="AZ30" i="17"/>
  <c r="BD30" i="17"/>
  <c r="BH30" i="17"/>
  <c r="BL30" i="17"/>
  <c r="BP30" i="17"/>
  <c r="BT30" i="17"/>
  <c r="BX30" i="17"/>
  <c r="CB30" i="17"/>
  <c r="CF30" i="17"/>
  <c r="CJ30" i="17"/>
  <c r="CN30" i="17"/>
  <c r="CR30" i="17"/>
  <c r="CV30" i="17"/>
  <c r="CZ30" i="17"/>
  <c r="DD30" i="17"/>
  <c r="DH30" i="17"/>
  <c r="DL30" i="17"/>
  <c r="DP30" i="17"/>
  <c r="DT30" i="17"/>
  <c r="DX30" i="17"/>
  <c r="EB30" i="17"/>
  <c r="EF30" i="17"/>
  <c r="BO36" i="17"/>
  <c r="BP36" i="17"/>
  <c r="BW36" i="17"/>
  <c r="BX36" i="17"/>
  <c r="CU36" i="17"/>
  <c r="CV36" i="17"/>
  <c r="DC36" i="17"/>
  <c r="DD36" i="17"/>
  <c r="EA36" i="17"/>
  <c r="EB36" i="17"/>
  <c r="BC36" i="17"/>
  <c r="DL36" i="17"/>
  <c r="BH161" i="16"/>
  <c r="BL161" i="16"/>
  <c r="BP161" i="16"/>
  <c r="BT161" i="16"/>
  <c r="BX161" i="16"/>
  <c r="CB161" i="16"/>
  <c r="CF161" i="16"/>
  <c r="CJ161" i="16"/>
  <c r="CN161" i="16"/>
  <c r="CR161" i="16"/>
  <c r="CV161" i="16"/>
  <c r="CZ161" i="16"/>
  <c r="DD161" i="16"/>
  <c r="DH161" i="16"/>
  <c r="DL161" i="16"/>
  <c r="DP161" i="16"/>
  <c r="DT161" i="16"/>
  <c r="DX161" i="16"/>
  <c r="EB161" i="16"/>
  <c r="EF161" i="16"/>
  <c r="AC162" i="16"/>
  <c r="AS162" i="16"/>
  <c r="BI162" i="16"/>
  <c r="BY162" i="16"/>
  <c r="CO162" i="16"/>
  <c r="I165" i="16"/>
  <c r="M165" i="16"/>
  <c r="Q165" i="16"/>
  <c r="U165" i="16"/>
  <c r="Y165" i="16"/>
  <c r="AC165" i="16"/>
  <c r="AG165" i="16"/>
  <c r="AK165" i="16"/>
  <c r="AO165" i="16"/>
  <c r="AS165" i="16"/>
  <c r="AW165" i="16"/>
  <c r="BA165" i="16"/>
  <c r="BE165" i="16"/>
  <c r="BI165" i="16"/>
  <c r="BM165" i="16"/>
  <c r="BQ165" i="16"/>
  <c r="BU165" i="16"/>
  <c r="BY165" i="16"/>
  <c r="CC165" i="16"/>
  <c r="CG165" i="16"/>
  <c r="CK165" i="16"/>
  <c r="CO165" i="16"/>
  <c r="CS165" i="16"/>
  <c r="CW165" i="16"/>
  <c r="DA165" i="16"/>
  <c r="DE165" i="16"/>
  <c r="DI165" i="16"/>
  <c r="DM165" i="16"/>
  <c r="DQ165" i="16"/>
  <c r="DU165" i="16"/>
  <c r="DY165" i="16"/>
  <c r="EC165" i="16"/>
  <c r="EG165" i="16"/>
  <c r="CI165" i="16"/>
  <c r="CY165" i="16"/>
  <c r="DO165" i="16"/>
  <c r="EE165" i="16"/>
  <c r="F24" i="17"/>
  <c r="J25" i="17"/>
  <c r="N25" i="17"/>
  <c r="R25" i="17"/>
  <c r="V25" i="17"/>
  <c r="Z25" i="17"/>
  <c r="AD25" i="17"/>
  <c r="AH25" i="17"/>
  <c r="AL25" i="17"/>
  <c r="AP25" i="17"/>
  <c r="AT25" i="17"/>
  <c r="AX25" i="17"/>
  <c r="BB25" i="17"/>
  <c r="BF25" i="17"/>
  <c r="BJ25" i="17"/>
  <c r="BN25" i="17"/>
  <c r="BR25" i="17"/>
  <c r="BV25" i="17"/>
  <c r="BZ25" i="17"/>
  <c r="CD25" i="17"/>
  <c r="CH25" i="17"/>
  <c r="CL25" i="17"/>
  <c r="CP25" i="17"/>
  <c r="CT25" i="17"/>
  <c r="CX25" i="17"/>
  <c r="DB25" i="17"/>
  <c r="DF25" i="17"/>
  <c r="DJ25" i="17"/>
  <c r="DN25" i="17"/>
  <c r="DR25" i="17"/>
  <c r="DV25" i="17"/>
  <c r="DZ25" i="17"/>
  <c r="ED25" i="17"/>
  <c r="EH25" i="17"/>
  <c r="CQ28" i="17"/>
  <c r="CU28" i="17"/>
  <c r="CY28" i="17"/>
  <c r="DC28" i="17"/>
  <c r="DG28" i="17"/>
  <c r="DK28" i="17"/>
  <c r="DO28" i="17"/>
  <c r="DS28" i="17"/>
  <c r="DW28" i="17"/>
  <c r="EA28" i="17"/>
  <c r="EE28" i="17"/>
  <c r="EI28" i="17"/>
  <c r="E30" i="17"/>
  <c r="I30" i="17"/>
  <c r="M30" i="17"/>
  <c r="Q30" i="17"/>
  <c r="U30" i="17"/>
  <c r="Y30" i="17"/>
  <c r="AC30" i="17"/>
  <c r="AG30" i="17"/>
  <c r="AK30" i="17"/>
  <c r="AO30" i="17"/>
  <c r="AS30" i="17"/>
  <c r="AW30" i="17"/>
  <c r="BA30" i="17"/>
  <c r="BE30" i="17"/>
  <c r="BI30" i="17"/>
  <c r="BM30" i="17"/>
  <c r="BQ30" i="17"/>
  <c r="BU30" i="17"/>
  <c r="BY30" i="17"/>
  <c r="CC30" i="17"/>
  <c r="CG30" i="17"/>
  <c r="CK30" i="17"/>
  <c r="CO30" i="17"/>
  <c r="CS30" i="17"/>
  <c r="CW30" i="17"/>
  <c r="DA30" i="17"/>
  <c r="DE30" i="17"/>
  <c r="DI30" i="17"/>
  <c r="DM30" i="17"/>
  <c r="DQ30" i="17"/>
  <c r="DU30" i="17"/>
  <c r="DY30" i="17"/>
  <c r="EC30" i="17"/>
  <c r="EG30" i="17"/>
  <c r="D36" i="17"/>
  <c r="T36" i="17"/>
  <c r="AJ36" i="17"/>
  <c r="AZ36" i="17"/>
  <c r="G36" i="17"/>
  <c r="AE36" i="17"/>
  <c r="BH36" i="17"/>
  <c r="DT36" i="17"/>
  <c r="AF65" i="17"/>
  <c r="AV65" i="17"/>
  <c r="BL65" i="17"/>
  <c r="CB65" i="17"/>
  <c r="CR65" i="17"/>
  <c r="DH65" i="17"/>
  <c r="DX65" i="17"/>
  <c r="AE69" i="17"/>
  <c r="BK69" i="17"/>
  <c r="CQ69" i="17"/>
  <c r="DW69" i="17"/>
  <c r="P72" i="17"/>
  <c r="AV72" i="17"/>
  <c r="CB72" i="17"/>
  <c r="DH72" i="17"/>
  <c r="BI13" i="18"/>
  <c r="BI22" i="18"/>
  <c r="BQ22" i="18"/>
  <c r="BY22" i="18"/>
  <c r="CG22" i="18"/>
  <c r="CO22" i="18"/>
  <c r="CW22" i="18"/>
  <c r="DE22" i="18"/>
  <c r="DM22" i="18"/>
  <c r="DU22" i="18"/>
  <c r="EC22" i="18"/>
  <c r="CY47" i="17"/>
  <c r="DC47" i="17"/>
  <c r="DG47" i="17"/>
  <c r="DK47" i="17"/>
  <c r="DO47" i="17"/>
  <c r="DS47" i="17"/>
  <c r="DW47" i="17"/>
  <c r="EA47" i="17"/>
  <c r="E53" i="17"/>
  <c r="I53" i="17"/>
  <c r="M53" i="17"/>
  <c r="Q53" i="17"/>
  <c r="U53" i="17"/>
  <c r="Y53" i="17"/>
  <c r="AC53" i="17"/>
  <c r="AG53" i="17"/>
  <c r="AK53" i="17"/>
  <c r="AO53" i="17"/>
  <c r="AS53" i="17"/>
  <c r="AW53" i="17"/>
  <c r="BA53" i="17"/>
  <c r="BE53" i="17"/>
  <c r="BI53" i="17"/>
  <c r="BM53" i="17"/>
  <c r="BQ53" i="17"/>
  <c r="BU53" i="17"/>
  <c r="BY53" i="17"/>
  <c r="CC53" i="17"/>
  <c r="CG53" i="17"/>
  <c r="CK53" i="17"/>
  <c r="CO53" i="17"/>
  <c r="CS53" i="17"/>
  <c r="CW53" i="17"/>
  <c r="DA53" i="17"/>
  <c r="DE53" i="17"/>
  <c r="DI53" i="17"/>
  <c r="DM53" i="17"/>
  <c r="DQ53" i="17"/>
  <c r="DU53" i="17"/>
  <c r="DY53" i="17"/>
  <c r="EC53" i="17"/>
  <c r="EG53" i="17"/>
  <c r="G61" i="17"/>
  <c r="W61" i="17"/>
  <c r="AM61" i="17"/>
  <c r="BC61" i="17"/>
  <c r="BS61" i="17"/>
  <c r="CI61" i="17"/>
  <c r="CY61" i="17"/>
  <c r="DO61" i="17"/>
  <c r="EE61" i="17"/>
  <c r="G69" i="17"/>
  <c r="K69" i="17"/>
  <c r="W69" i="17"/>
  <c r="AA69" i="17"/>
  <c r="AI69" i="17"/>
  <c r="AQ69" i="17"/>
  <c r="AY69" i="17"/>
  <c r="BG69" i="17"/>
  <c r="BO69" i="17"/>
  <c r="BW69" i="17"/>
  <c r="CE69" i="17"/>
  <c r="CM69" i="17"/>
  <c r="CU69" i="17"/>
  <c r="DC69" i="17"/>
  <c r="DK69" i="17"/>
  <c r="DS69" i="17"/>
  <c r="EI69" i="17"/>
  <c r="T72" i="17"/>
  <c r="AZ72" i="17"/>
  <c r="CF72" i="17"/>
  <c r="DL72" i="17"/>
  <c r="BP6" i="18"/>
  <c r="CF6" i="18"/>
  <c r="CV6" i="18"/>
  <c r="DL6" i="18"/>
  <c r="EB6" i="18"/>
  <c r="BM11" i="18"/>
  <c r="BQ11" i="18"/>
  <c r="CC11" i="18"/>
  <c r="CG11" i="18"/>
  <c r="CS11" i="18"/>
  <c r="CW11" i="18"/>
  <c r="DI11" i="18"/>
  <c r="DM11" i="18"/>
  <c r="DY11" i="18"/>
  <c r="EC11" i="18"/>
  <c r="BD11" i="18"/>
  <c r="DA11" i="18"/>
  <c r="BT13" i="18"/>
  <c r="CU13" i="18"/>
  <c r="DK13" i="18"/>
  <c r="BF13" i="18"/>
  <c r="BJ12" i="18"/>
  <c r="BJ13" i="18" s="1"/>
  <c r="BJ15" i="18"/>
  <c r="BV13" i="18"/>
  <c r="BZ12" i="18"/>
  <c r="BZ13" i="18" s="1"/>
  <c r="BZ15" i="18"/>
  <c r="CD13" i="18"/>
  <c r="CL12" i="18"/>
  <c r="CL13" i="18" s="1"/>
  <c r="CL15" i="18"/>
  <c r="CX13" i="18"/>
  <c r="DB12" i="18"/>
  <c r="DB15" i="18"/>
  <c r="DN13" i="18"/>
  <c r="DR13" i="18"/>
  <c r="DV12" i="18"/>
  <c r="DV13" i="18" s="1"/>
  <c r="DV15" i="18"/>
  <c r="ED13" i="18"/>
  <c r="EH13" i="18"/>
  <c r="BF15" i="18"/>
  <c r="CP15" i="18"/>
  <c r="BN22" i="18"/>
  <c r="BR22" i="18"/>
  <c r="CD22" i="18"/>
  <c r="CH22" i="18"/>
  <c r="CT22" i="18"/>
  <c r="CX22" i="18"/>
  <c r="DJ22" i="18"/>
  <c r="DN22" i="18"/>
  <c r="DZ22" i="18"/>
  <c r="ED22" i="18"/>
  <c r="DE34" i="17"/>
  <c r="DI34" i="17"/>
  <c r="DP34" i="17"/>
  <c r="DU34" i="17"/>
  <c r="DY34" i="17"/>
  <c r="EF34" i="17"/>
  <c r="F36" i="17"/>
  <c r="J36" i="17"/>
  <c r="N36" i="17"/>
  <c r="R36" i="17"/>
  <c r="V36" i="17"/>
  <c r="Z36" i="17"/>
  <c r="AD36" i="17"/>
  <c r="AH36" i="17"/>
  <c r="AL36" i="17"/>
  <c r="AP36" i="17"/>
  <c r="AT36" i="17"/>
  <c r="AX36" i="17"/>
  <c r="BB36" i="17"/>
  <c r="BF36" i="17"/>
  <c r="BJ36" i="17"/>
  <c r="BN36" i="17"/>
  <c r="BR36" i="17"/>
  <c r="BV36" i="17"/>
  <c r="BZ36" i="17"/>
  <c r="CD36" i="17"/>
  <c r="CH36" i="17"/>
  <c r="CL36" i="17"/>
  <c r="CP36" i="17"/>
  <c r="CT36" i="17"/>
  <c r="CX36" i="17"/>
  <c r="DB36" i="17"/>
  <c r="DF36" i="17"/>
  <c r="DJ36" i="17"/>
  <c r="DN36" i="17"/>
  <c r="DR36" i="17"/>
  <c r="DV36" i="17"/>
  <c r="DZ36" i="17"/>
  <c r="ED36" i="17"/>
  <c r="EH36" i="17"/>
  <c r="F38" i="17"/>
  <c r="J38" i="17"/>
  <c r="N38" i="17"/>
  <c r="R38" i="17"/>
  <c r="V38" i="17"/>
  <c r="Z38" i="17"/>
  <c r="AD38" i="17"/>
  <c r="AH38" i="17"/>
  <c r="AL38" i="17"/>
  <c r="AP38" i="17"/>
  <c r="AT38" i="17"/>
  <c r="AX38" i="17"/>
  <c r="BB38" i="17"/>
  <c r="BF38" i="17"/>
  <c r="BJ38" i="17"/>
  <c r="BN38" i="17"/>
  <c r="BR38" i="17"/>
  <c r="BV38" i="17"/>
  <c r="BZ38" i="17"/>
  <c r="CD38" i="17"/>
  <c r="CH38" i="17"/>
  <c r="CL38" i="17"/>
  <c r="CP38" i="17"/>
  <c r="CT38" i="17"/>
  <c r="CX38" i="17"/>
  <c r="DB38" i="17"/>
  <c r="DF38" i="17"/>
  <c r="DJ38" i="17"/>
  <c r="DN38" i="17"/>
  <c r="DR38" i="17"/>
  <c r="DV38" i="17"/>
  <c r="DZ38" i="17"/>
  <c r="ED38" i="17"/>
  <c r="EH38" i="17"/>
  <c r="DM40" i="17"/>
  <c r="DQ40" i="17"/>
  <c r="DU40" i="17"/>
  <c r="DY40" i="17"/>
  <c r="EC40" i="17"/>
  <c r="EG40" i="17"/>
  <c r="DC40" i="17"/>
  <c r="EI40" i="17"/>
  <c r="H47" i="17"/>
  <c r="L47" i="17"/>
  <c r="P47" i="17"/>
  <c r="T47" i="17"/>
  <c r="X47" i="17"/>
  <c r="AB47" i="17"/>
  <c r="AF47" i="17"/>
  <c r="AJ47" i="17"/>
  <c r="AN47" i="17"/>
  <c r="AR47" i="17"/>
  <c r="AV47" i="17"/>
  <c r="AZ47" i="17"/>
  <c r="BD47" i="17"/>
  <c r="BH47" i="17"/>
  <c r="BL47" i="17"/>
  <c r="BP47" i="17"/>
  <c r="BT47" i="17"/>
  <c r="BX47" i="17"/>
  <c r="CB47" i="17"/>
  <c r="CF47" i="17"/>
  <c r="CJ47" i="17"/>
  <c r="CN47" i="17"/>
  <c r="CR47" i="17"/>
  <c r="EF47" i="17"/>
  <c r="F53" i="17"/>
  <c r="J53" i="17"/>
  <c r="N53" i="17"/>
  <c r="R53" i="17"/>
  <c r="V53" i="17"/>
  <c r="Z53" i="17"/>
  <c r="AD53" i="17"/>
  <c r="AH53" i="17"/>
  <c r="AL53" i="17"/>
  <c r="AP53" i="17"/>
  <c r="AT53" i="17"/>
  <c r="AX53" i="17"/>
  <c r="BB53" i="17"/>
  <c r="BF53" i="17"/>
  <c r="BJ53" i="17"/>
  <c r="BN53" i="17"/>
  <c r="BR53" i="17"/>
  <c r="BV53" i="17"/>
  <c r="BZ53" i="17"/>
  <c r="CD53" i="17"/>
  <c r="CH53" i="17"/>
  <c r="CL53" i="17"/>
  <c r="CP53" i="17"/>
  <c r="CT53" i="17"/>
  <c r="CX53" i="17"/>
  <c r="DB53" i="17"/>
  <c r="DF53" i="17"/>
  <c r="DJ53" i="17"/>
  <c r="DN53" i="17"/>
  <c r="DR53" i="17"/>
  <c r="DV53" i="17"/>
  <c r="DZ53" i="17"/>
  <c r="ED53" i="17"/>
  <c r="EH53" i="17"/>
  <c r="D59" i="17"/>
  <c r="H60" i="17"/>
  <c r="L60" i="17"/>
  <c r="P60" i="17"/>
  <c r="T60" i="17"/>
  <c r="X60" i="17"/>
  <c r="AB60" i="17"/>
  <c r="AF60" i="17"/>
  <c r="AJ60" i="17"/>
  <c r="AN60" i="17"/>
  <c r="AR60" i="17"/>
  <c r="AV60" i="17"/>
  <c r="AZ60" i="17"/>
  <c r="BD60" i="17"/>
  <c r="BH60" i="17"/>
  <c r="BL60" i="17"/>
  <c r="BP60" i="17"/>
  <c r="BT60" i="17"/>
  <c r="BX60" i="17"/>
  <c r="CB60" i="17"/>
  <c r="CF60" i="17"/>
  <c r="CJ60" i="17"/>
  <c r="CN60" i="17"/>
  <c r="CR60" i="17"/>
  <c r="CV60" i="17"/>
  <c r="CZ60" i="17"/>
  <c r="DD60" i="17"/>
  <c r="DH60" i="17"/>
  <c r="DL60" i="17"/>
  <c r="DP60" i="17"/>
  <c r="DT60" i="17"/>
  <c r="DX60" i="17"/>
  <c r="EB60" i="17"/>
  <c r="EF60" i="17"/>
  <c r="K61" i="17"/>
  <c r="AA61" i="17"/>
  <c r="AQ61" i="17"/>
  <c r="BG61" i="17"/>
  <c r="BW61" i="17"/>
  <c r="CM61" i="17"/>
  <c r="DC61" i="17"/>
  <c r="DS61" i="17"/>
  <c r="EI61" i="17"/>
  <c r="F64" i="17"/>
  <c r="J65" i="17"/>
  <c r="N65" i="17"/>
  <c r="R65" i="17"/>
  <c r="V64" i="17"/>
  <c r="Z64" i="17"/>
  <c r="AD65" i="17"/>
  <c r="AH65" i="17"/>
  <c r="AL64" i="17"/>
  <c r="AP64" i="17"/>
  <c r="AT65" i="17"/>
  <c r="AX65" i="17"/>
  <c r="BB64" i="17"/>
  <c r="BF64" i="17"/>
  <c r="BJ65" i="17"/>
  <c r="BN65" i="17"/>
  <c r="BR64" i="17"/>
  <c r="BV64" i="17"/>
  <c r="BZ65" i="17"/>
  <c r="CD65" i="17"/>
  <c r="CH64" i="17"/>
  <c r="CL64" i="17"/>
  <c r="CP65" i="17"/>
  <c r="CT65" i="17"/>
  <c r="CX64" i="17"/>
  <c r="DB64" i="17"/>
  <c r="DF65" i="17"/>
  <c r="DJ65" i="17"/>
  <c r="DN64" i="17"/>
  <c r="DR64" i="17"/>
  <c r="DV65" i="17"/>
  <c r="DZ65" i="17"/>
  <c r="ED64" i="17"/>
  <c r="AP65" i="17"/>
  <c r="BV65" i="17"/>
  <c r="DB65" i="17"/>
  <c r="D69" i="17"/>
  <c r="T69" i="17"/>
  <c r="AF72" i="17"/>
  <c r="BL72" i="17"/>
  <c r="CR72" i="17"/>
  <c r="DX72" i="17"/>
  <c r="CC90" i="17"/>
  <c r="CG90" i="17"/>
  <c r="CK90" i="17"/>
  <c r="CO90" i="17"/>
  <c r="CS90" i="17"/>
  <c r="CW90" i="17"/>
  <c r="DA90" i="17"/>
  <c r="DE90" i="17"/>
  <c r="DI90" i="17"/>
  <c r="DM90" i="17"/>
  <c r="DQ90" i="17"/>
  <c r="DU90" i="17"/>
  <c r="DY90" i="17"/>
  <c r="EC90" i="17"/>
  <c r="CA90" i="17"/>
  <c r="CE90" i="17"/>
  <c r="CI90" i="17"/>
  <c r="CM90" i="17"/>
  <c r="CQ90" i="17"/>
  <c r="CU90" i="17"/>
  <c r="CY90" i="17"/>
  <c r="DC90" i="17"/>
  <c r="DG90" i="17"/>
  <c r="DK90" i="17"/>
  <c r="DO90" i="17"/>
  <c r="DS90" i="17"/>
  <c r="DW90" i="17"/>
  <c r="EA90" i="17"/>
  <c r="EE90" i="17"/>
  <c r="BD6" i="18"/>
  <c r="BT6" i="18"/>
  <c r="CJ6" i="18"/>
  <c r="CZ6" i="18"/>
  <c r="DP6" i="18"/>
  <c r="EF6" i="18"/>
  <c r="BR9" i="18"/>
  <c r="CH9" i="18"/>
  <c r="CX9" i="18"/>
  <c r="DN9" i="18"/>
  <c r="ED9" i="18"/>
  <c r="BR11" i="18"/>
  <c r="CH11" i="18"/>
  <c r="CX11" i="18"/>
  <c r="DN11" i="18"/>
  <c r="ED11" i="18"/>
  <c r="BE11" i="18"/>
  <c r="DB11" i="18"/>
  <c r="DQ11" i="18"/>
  <c r="BD13" i="18"/>
  <c r="CE13" i="18"/>
  <c r="CO13" i="18"/>
  <c r="CV13" i="18"/>
  <c r="DE13" i="18"/>
  <c r="DL13" i="18"/>
  <c r="EE13" i="18"/>
  <c r="EJ13" i="18"/>
  <c r="EH15" i="18"/>
  <c r="EG22" i="18"/>
  <c r="DZ34" i="17"/>
  <c r="ED34" i="17"/>
  <c r="EH34" i="17"/>
  <c r="D38" i="17"/>
  <c r="H38" i="17"/>
  <c r="L38" i="17"/>
  <c r="P38" i="17"/>
  <c r="T38" i="17"/>
  <c r="X38" i="17"/>
  <c r="AB38" i="17"/>
  <c r="AF38" i="17"/>
  <c r="AJ38" i="17"/>
  <c r="AN38" i="17"/>
  <c r="AR38" i="17"/>
  <c r="AV38" i="17"/>
  <c r="AZ38" i="17"/>
  <c r="BD38" i="17"/>
  <c r="BH38" i="17"/>
  <c r="BL38" i="17"/>
  <c r="BP38" i="17"/>
  <c r="BT38" i="17"/>
  <c r="BX38" i="17"/>
  <c r="CB38" i="17"/>
  <c r="CF38" i="17"/>
  <c r="CJ38" i="17"/>
  <c r="CN38" i="17"/>
  <c r="CR38" i="17"/>
  <c r="CV38" i="17"/>
  <c r="CZ38" i="17"/>
  <c r="DD38" i="17"/>
  <c r="DH38" i="17"/>
  <c r="DL38" i="17"/>
  <c r="DP38" i="17"/>
  <c r="DT38" i="17"/>
  <c r="DX38" i="17"/>
  <c r="EB38" i="17"/>
  <c r="EF38" i="17"/>
  <c r="DG40" i="17"/>
  <c r="G46" i="17"/>
  <c r="K46" i="17"/>
  <c r="O46" i="17"/>
  <c r="S46" i="17"/>
  <c r="W46" i="17"/>
  <c r="AA46" i="17"/>
  <c r="AE46" i="17"/>
  <c r="AI46" i="17"/>
  <c r="AM46" i="17"/>
  <c r="AQ46" i="17"/>
  <c r="AU46" i="17"/>
  <c r="AY46" i="17"/>
  <c r="BC46" i="17"/>
  <c r="BG46" i="17"/>
  <c r="BK46" i="17"/>
  <c r="BO46" i="17"/>
  <c r="BS46" i="17"/>
  <c r="BW46" i="17"/>
  <c r="CA46" i="17"/>
  <c r="CE46" i="17"/>
  <c r="CI46" i="17"/>
  <c r="CM46" i="17"/>
  <c r="CQ46" i="17"/>
  <c r="CU46" i="17"/>
  <c r="CY46" i="17"/>
  <c r="DC46" i="17"/>
  <c r="DG46" i="17"/>
  <c r="DK46" i="17"/>
  <c r="DO46" i="17"/>
  <c r="DS46" i="17"/>
  <c r="DW46" i="17"/>
  <c r="EA46" i="17"/>
  <c r="EE46" i="17"/>
  <c r="D53" i="17"/>
  <c r="H53" i="17"/>
  <c r="L53" i="17"/>
  <c r="P53" i="17"/>
  <c r="T53" i="17"/>
  <c r="X53" i="17"/>
  <c r="AB53" i="17"/>
  <c r="AF53" i="17"/>
  <c r="AJ53" i="17"/>
  <c r="AN53" i="17"/>
  <c r="AR53" i="17"/>
  <c r="AV53" i="17"/>
  <c r="AZ53" i="17"/>
  <c r="BD53" i="17"/>
  <c r="BH53" i="17"/>
  <c r="BL53" i="17"/>
  <c r="BP53" i="17"/>
  <c r="BT53" i="17"/>
  <c r="BX53" i="17"/>
  <c r="CB53" i="17"/>
  <c r="CF53" i="17"/>
  <c r="CJ53" i="17"/>
  <c r="CN53" i="17"/>
  <c r="CR53" i="17"/>
  <c r="CV53" i="17"/>
  <c r="CZ53" i="17"/>
  <c r="DD53" i="17"/>
  <c r="DH53" i="17"/>
  <c r="DL53" i="17"/>
  <c r="DP53" i="17"/>
  <c r="DT53" i="17"/>
  <c r="DX53" i="17"/>
  <c r="EB53" i="17"/>
  <c r="EF53" i="17"/>
  <c r="EI53" i="17"/>
  <c r="E61" i="17"/>
  <c r="I61" i="17"/>
  <c r="M61" i="17"/>
  <c r="Q61" i="17"/>
  <c r="U61" i="17"/>
  <c r="Y61" i="17"/>
  <c r="AC61" i="17"/>
  <c r="AG61" i="17"/>
  <c r="AK61" i="17"/>
  <c r="AO61" i="17"/>
  <c r="AS61" i="17"/>
  <c r="AW61" i="17"/>
  <c r="BA61" i="17"/>
  <c r="BE61" i="17"/>
  <c r="BI61" i="17"/>
  <c r="BM61" i="17"/>
  <c r="BQ61" i="17"/>
  <c r="BU61" i="17"/>
  <c r="BY61" i="17"/>
  <c r="CC61" i="17"/>
  <c r="CG61" i="17"/>
  <c r="CK61" i="17"/>
  <c r="CO61" i="17"/>
  <c r="CS61" i="17"/>
  <c r="CW61" i="17"/>
  <c r="DA61" i="17"/>
  <c r="DE61" i="17"/>
  <c r="DI61" i="17"/>
  <c r="DM61" i="17"/>
  <c r="DQ61" i="17"/>
  <c r="DU61" i="17"/>
  <c r="DY61" i="17"/>
  <c r="EC61" i="17"/>
  <c r="EG61" i="17"/>
  <c r="D64" i="17"/>
  <c r="H64" i="17"/>
  <c r="L64" i="17"/>
  <c r="P64" i="17"/>
  <c r="T64" i="17"/>
  <c r="X64" i="17"/>
  <c r="AA65" i="17"/>
  <c r="AE65" i="17"/>
  <c r="AJ64" i="17"/>
  <c r="AN64" i="17"/>
  <c r="AQ65" i="17"/>
  <c r="AU65" i="17"/>
  <c r="AZ64" i="17"/>
  <c r="BD64" i="17"/>
  <c r="BG65" i="17"/>
  <c r="BK65" i="17"/>
  <c r="BP64" i="17"/>
  <c r="BT64" i="17"/>
  <c r="BW65" i="17"/>
  <c r="CA65" i="17"/>
  <c r="CF64" i="17"/>
  <c r="CJ64" i="17"/>
  <c r="CM65" i="17"/>
  <c r="CQ65" i="17"/>
  <c r="CV64" i="17"/>
  <c r="CZ64" i="17"/>
  <c r="DC65" i="17"/>
  <c r="DG65" i="17"/>
  <c r="DL64" i="17"/>
  <c r="DP64" i="17"/>
  <c r="DS65" i="17"/>
  <c r="DW65" i="17"/>
  <c r="EB64" i="17"/>
  <c r="EF64" i="17"/>
  <c r="V65" i="17"/>
  <c r="BB65" i="17"/>
  <c r="CH65" i="17"/>
  <c r="DN65" i="17"/>
  <c r="D76" i="17"/>
  <c r="H76" i="17"/>
  <c r="L76" i="17"/>
  <c r="P76" i="17"/>
  <c r="T76" i="17"/>
  <c r="X76" i="17"/>
  <c r="AB76" i="17"/>
  <c r="AF76" i="17"/>
  <c r="AJ76" i="17"/>
  <c r="AN76" i="17"/>
  <c r="AR76" i="17"/>
  <c r="AV76" i="17"/>
  <c r="AZ76" i="17"/>
  <c r="BD76" i="17"/>
  <c r="BH76" i="17"/>
  <c r="BL76" i="17"/>
  <c r="BP76" i="17"/>
  <c r="BT76" i="17"/>
  <c r="BX76" i="17"/>
  <c r="CB76" i="17"/>
  <c r="CF76" i="17"/>
  <c r="CJ76" i="17"/>
  <c r="CN76" i="17"/>
  <c r="CR76" i="17"/>
  <c r="CV76" i="17"/>
  <c r="CZ76" i="17"/>
  <c r="DD76" i="17"/>
  <c r="DH76" i="17"/>
  <c r="DL76" i="17"/>
  <c r="DP76" i="17"/>
  <c r="DT76" i="17"/>
  <c r="DX76" i="17"/>
  <c r="EB76" i="17"/>
  <c r="EF76" i="17"/>
  <c r="G72" i="17"/>
  <c r="K72" i="17"/>
  <c r="O72" i="17"/>
  <c r="S72" i="17"/>
  <c r="W72" i="17"/>
  <c r="AA72" i="17"/>
  <c r="AE72" i="17"/>
  <c r="AI72" i="17"/>
  <c r="AM72" i="17"/>
  <c r="AQ72" i="17"/>
  <c r="AU72" i="17"/>
  <c r="AY72" i="17"/>
  <c r="BC72" i="17"/>
  <c r="BG72" i="17"/>
  <c r="BK72" i="17"/>
  <c r="BO72" i="17"/>
  <c r="BS72" i="17"/>
  <c r="BW72" i="17"/>
  <c r="CA72" i="17"/>
  <c r="CE72" i="17"/>
  <c r="CI72" i="17"/>
  <c r="CM72" i="17"/>
  <c r="CQ72" i="17"/>
  <c r="CU72" i="17"/>
  <c r="CY72" i="17"/>
  <c r="DC72" i="17"/>
  <c r="DG72" i="17"/>
  <c r="DK72" i="17"/>
  <c r="DO72" i="17"/>
  <c r="DS72" i="17"/>
  <c r="DW72" i="17"/>
  <c r="EA72" i="17"/>
  <c r="EE72" i="17"/>
  <c r="AJ72" i="17"/>
  <c r="BP72" i="17"/>
  <c r="CV72" i="17"/>
  <c r="EB72" i="17"/>
  <c r="BH6" i="18"/>
  <c r="BX6" i="18"/>
  <c r="CN6" i="18"/>
  <c r="DD6" i="18"/>
  <c r="DT6" i="18"/>
  <c r="EJ6" i="18"/>
  <c r="BF8" i="18"/>
  <c r="BM8" i="18"/>
  <c r="BM9" i="18" s="1"/>
  <c r="CC8" i="18"/>
  <c r="CC9" i="18" s="1"/>
  <c r="CS8" i="18"/>
  <c r="CS9" i="18" s="1"/>
  <c r="DI8" i="18"/>
  <c r="DI9" i="18" s="1"/>
  <c r="DY8" i="18"/>
  <c r="DY9" i="18" s="1"/>
  <c r="BU11" i="18"/>
  <c r="EG11" i="18"/>
  <c r="BY13" i="18"/>
  <c r="CF13" i="18"/>
  <c r="DD13" i="18"/>
  <c r="DT13" i="18"/>
  <c r="DU13" i="18"/>
  <c r="EB13" i="18"/>
  <c r="EG13" i="18"/>
  <c r="DR15" i="18"/>
  <c r="BN17" i="18"/>
  <c r="BZ17" i="18"/>
  <c r="CL17" i="18"/>
  <c r="CP17" i="18"/>
  <c r="CX17" i="18"/>
  <c r="DB17" i="18"/>
  <c r="DJ17" i="18"/>
  <c r="DN17" i="18"/>
  <c r="ED17" i="18"/>
  <c r="S29" i="18"/>
  <c r="AI29" i="18"/>
  <c r="CI29" i="18"/>
  <c r="CY29" i="18"/>
  <c r="DO29" i="18"/>
  <c r="G35" i="18"/>
  <c r="K31" i="18"/>
  <c r="O35" i="18"/>
  <c r="S35" i="18"/>
  <c r="W35" i="18"/>
  <c r="AA31" i="18"/>
  <c r="AE35" i="18"/>
  <c r="AI35" i="18"/>
  <c r="AM35" i="18"/>
  <c r="AQ31" i="18"/>
  <c r="AU35" i="18"/>
  <c r="AY35" i="18"/>
  <c r="BC35" i="18"/>
  <c r="BG31" i="18"/>
  <c r="BK35" i="18"/>
  <c r="BO35" i="18"/>
  <c r="BS35" i="18"/>
  <c r="BW31" i="18"/>
  <c r="CA35" i="18"/>
  <c r="CE35" i="18"/>
  <c r="CI35" i="18"/>
  <c r="CM31" i="18"/>
  <c r="CQ35" i="18"/>
  <c r="CU35" i="18"/>
  <c r="CY35" i="18"/>
  <c r="DG35" i="18"/>
  <c r="DK35" i="18"/>
  <c r="DO35" i="18"/>
  <c r="DS35" i="18"/>
  <c r="DW35" i="18"/>
  <c r="EA35" i="18"/>
  <c r="EE35" i="18"/>
  <c r="EI35" i="18"/>
  <c r="DK31" i="18"/>
  <c r="EA31" i="18"/>
  <c r="BC17" i="18"/>
  <c r="BG17" i="18"/>
  <c r="BK17" i="18"/>
  <c r="BO17" i="18"/>
  <c r="BS17" i="18"/>
  <c r="BW17" i="18"/>
  <c r="CA17" i="18"/>
  <c r="CE17" i="18"/>
  <c r="CI17" i="18"/>
  <c r="CM17" i="18"/>
  <c r="CQ17" i="18"/>
  <c r="CU17" i="18"/>
  <c r="CY17" i="18"/>
  <c r="DC17" i="18"/>
  <c r="DG17" i="18"/>
  <c r="DK17" i="18"/>
  <c r="DO17" i="18"/>
  <c r="ED24" i="18"/>
  <c r="W29" i="18"/>
  <c r="AM29" i="18"/>
  <c r="AY29" i="18"/>
  <c r="BG29" i="18"/>
  <c r="BO29" i="18"/>
  <c r="BW29" i="18"/>
  <c r="CE29" i="18"/>
  <c r="CJ29" i="18"/>
  <c r="CU29" i="18"/>
  <c r="CZ29" i="18"/>
  <c r="DK29" i="18"/>
  <c r="DP29" i="18"/>
  <c r="EA29" i="18"/>
  <c r="EF29" i="18"/>
  <c r="D35" i="18"/>
  <c r="H35" i="18"/>
  <c r="L31" i="18"/>
  <c r="P31" i="18"/>
  <c r="T35" i="18"/>
  <c r="X35" i="18"/>
  <c r="AB31" i="18"/>
  <c r="AF31" i="18"/>
  <c r="AJ35" i="18"/>
  <c r="AN35" i="18"/>
  <c r="AR31" i="18"/>
  <c r="AV31" i="18"/>
  <c r="AZ35" i="18"/>
  <c r="BD35" i="18"/>
  <c r="BH31" i="18"/>
  <c r="BL31" i="18"/>
  <c r="BP35" i="18"/>
  <c r="BT35" i="18"/>
  <c r="BX31" i="18"/>
  <c r="CB31" i="18"/>
  <c r="CF35" i="18"/>
  <c r="CJ35" i="18"/>
  <c r="CN31" i="18"/>
  <c r="CR31" i="18"/>
  <c r="CV35" i="18"/>
  <c r="CZ35" i="18"/>
  <c r="DD31" i="18"/>
  <c r="DH31" i="18"/>
  <c r="DL35" i="18"/>
  <c r="DP35" i="18"/>
  <c r="DT31" i="18"/>
  <c r="DX31" i="18"/>
  <c r="EB35" i="18"/>
  <c r="EF35" i="18"/>
  <c r="EJ31" i="18"/>
  <c r="DW31" i="18"/>
  <c r="I37" i="18"/>
  <c r="U37" i="18"/>
  <c r="AC37" i="18"/>
  <c r="AK37" i="18"/>
  <c r="AS37" i="18"/>
  <c r="BA37" i="18"/>
  <c r="BI37" i="18"/>
  <c r="BQ37" i="18"/>
  <c r="BY37" i="18"/>
  <c r="CG37" i="18"/>
  <c r="CO37" i="18"/>
  <c r="CW37" i="18"/>
  <c r="DE37" i="18"/>
  <c r="DM37" i="18"/>
  <c r="DU37" i="18"/>
  <c r="EC37" i="18"/>
  <c r="T40" i="18"/>
  <c r="T24" i="18" s="1"/>
  <c r="AB40" i="18"/>
  <c r="AB24" i="18" s="1"/>
  <c r="AJ40" i="18"/>
  <c r="AR40" i="18"/>
  <c r="AZ40" i="18"/>
  <c r="AZ64" i="18" s="1"/>
  <c r="BH40" i="18"/>
  <c r="BH64" i="18" s="1"/>
  <c r="BP40" i="18"/>
  <c r="BX40" i="18"/>
  <c r="BX64" i="18" s="1"/>
  <c r="CF40" i="18"/>
  <c r="CF64" i="18" s="1"/>
  <c r="CN40" i="18"/>
  <c r="CN64" i="18" s="1"/>
  <c r="CV40" i="18"/>
  <c r="DD40" i="18"/>
  <c r="DD64" i="18" s="1"/>
  <c r="DL40" i="18"/>
  <c r="DL64" i="18" s="1"/>
  <c r="DT40" i="18"/>
  <c r="DT64" i="18" s="1"/>
  <c r="EB40" i="18"/>
  <c r="EJ40" i="18"/>
  <c r="EJ64" i="18" s="1"/>
  <c r="I45" i="18"/>
  <c r="M45" i="18"/>
  <c r="Q45" i="18"/>
  <c r="U45" i="18"/>
  <c r="Y45" i="18"/>
  <c r="AC45" i="18"/>
  <c r="AG45" i="18"/>
  <c r="AK45" i="18"/>
  <c r="AO45" i="18"/>
  <c r="AS45" i="18"/>
  <c r="AW45" i="18"/>
  <c r="BA45" i="18"/>
  <c r="BE45" i="18"/>
  <c r="AW12" i="18"/>
  <c r="BA12" i="18"/>
  <c r="BI15" i="18"/>
  <c r="BM12" i="18"/>
  <c r="BM13" i="18" s="1"/>
  <c r="BQ15" i="18"/>
  <c r="BY15" i="18"/>
  <c r="CC12" i="18"/>
  <c r="CC13" i="18" s="1"/>
  <c r="CG15" i="18"/>
  <c r="CO15" i="18"/>
  <c r="CS12" i="18"/>
  <c r="CS13" i="18" s="1"/>
  <c r="CW15" i="18"/>
  <c r="DE15" i="18"/>
  <c r="DI12" i="18"/>
  <c r="DI13" i="18" s="1"/>
  <c r="DM15" i="18"/>
  <c r="DU15" i="18"/>
  <c r="DY12" i="18"/>
  <c r="DY13" i="18" s="1"/>
  <c r="EC15" i="18"/>
  <c r="BD17" i="18"/>
  <c r="BH8" i="18"/>
  <c r="BL8" i="18"/>
  <c r="BP8" i="18"/>
  <c r="BT8" i="18"/>
  <c r="BX8" i="18"/>
  <c r="CB8" i="18"/>
  <c r="CF8" i="18"/>
  <c r="CJ8" i="18"/>
  <c r="CN8" i="18"/>
  <c r="CR8" i="18"/>
  <c r="CV8" i="18"/>
  <c r="CZ8" i="18"/>
  <c r="DD8" i="18"/>
  <c r="DH8" i="18"/>
  <c r="DL8" i="18"/>
  <c r="DP8" i="18"/>
  <c r="DT8" i="18"/>
  <c r="DX8" i="18"/>
  <c r="EB8" i="18"/>
  <c r="EF8" i="18"/>
  <c r="EJ8" i="18"/>
  <c r="CB17" i="18"/>
  <c r="DX17" i="18"/>
  <c r="EG27" i="18"/>
  <c r="I29" i="18"/>
  <c r="M29" i="18"/>
  <c r="U29" i="18"/>
  <c r="Y29" i="18"/>
  <c r="AC29" i="18"/>
  <c r="AK29" i="18"/>
  <c r="AO29" i="18"/>
  <c r="AS29" i="18"/>
  <c r="BA29" i="18"/>
  <c r="BI29" i="18"/>
  <c r="BQ29" i="18"/>
  <c r="K29" i="18"/>
  <c r="AA29" i="18"/>
  <c r="AQ29" i="18"/>
  <c r="AZ29" i="18"/>
  <c r="BH29" i="18"/>
  <c r="BP29" i="18"/>
  <c r="BX29" i="18"/>
  <c r="CF29" i="18"/>
  <c r="CK29" i="18"/>
  <c r="CQ29" i="18"/>
  <c r="CV29" i="18"/>
  <c r="DA29" i="18"/>
  <c r="DG29" i="18"/>
  <c r="DL29" i="18"/>
  <c r="DQ29" i="18"/>
  <c r="DW29" i="18"/>
  <c r="EB29" i="18"/>
  <c r="EG29" i="18"/>
  <c r="I35" i="18"/>
  <c r="M35" i="18"/>
  <c r="Y35" i="18"/>
  <c r="AC35" i="18"/>
  <c r="AO35" i="18"/>
  <c r="AS35" i="18"/>
  <c r="BI35" i="18"/>
  <c r="BY35" i="18"/>
  <c r="CO35" i="18"/>
  <c r="DE35" i="18"/>
  <c r="DU35" i="18"/>
  <c r="I31" i="18"/>
  <c r="Y31" i="18"/>
  <c r="AO31" i="18"/>
  <c r="DS31" i="18"/>
  <c r="EI31" i="18"/>
  <c r="CH40" i="18"/>
  <c r="CH64" i="18" s="1"/>
  <c r="DN40" i="18"/>
  <c r="M37" i="18"/>
  <c r="BI39" i="18"/>
  <c r="BQ39" i="18"/>
  <c r="BY39" i="18"/>
  <c r="CG39" i="18"/>
  <c r="CO39" i="18"/>
  <c r="CW39" i="18"/>
  <c r="DE39" i="18"/>
  <c r="DM39" i="18"/>
  <c r="DU39" i="18"/>
  <c r="EC39" i="18"/>
  <c r="K43" i="18"/>
  <c r="S43" i="18"/>
  <c r="AA43" i="18"/>
  <c r="AZ27" i="18"/>
  <c r="BD27" i="18"/>
  <c r="BH27" i="18"/>
  <c r="BL27" i="18"/>
  <c r="BP27" i="18"/>
  <c r="BT27" i="18"/>
  <c r="BX27" i="18"/>
  <c r="CB27" i="18"/>
  <c r="CF27" i="18"/>
  <c r="CJ27" i="18"/>
  <c r="CN27" i="18"/>
  <c r="CR27" i="18"/>
  <c r="CV27" i="18"/>
  <c r="CZ27" i="18"/>
  <c r="DD27" i="18"/>
  <c r="DH27" i="18"/>
  <c r="DL27" i="18"/>
  <c r="DP27" i="18"/>
  <c r="DT27" i="18"/>
  <c r="DX27" i="18"/>
  <c r="EB27" i="18"/>
  <c r="EF27" i="18"/>
  <c r="EJ27" i="18"/>
  <c r="EH27" i="18"/>
  <c r="J29" i="18"/>
  <c r="N29" i="18"/>
  <c r="R29" i="18"/>
  <c r="V29" i="18"/>
  <c r="Z29" i="18"/>
  <c r="AD29" i="18"/>
  <c r="AH29" i="18"/>
  <c r="AL29" i="18"/>
  <c r="AP29" i="18"/>
  <c r="AT29" i="18"/>
  <c r="AX29" i="18"/>
  <c r="BB29" i="18"/>
  <c r="BF29" i="18"/>
  <c r="BJ29" i="18"/>
  <c r="BN29" i="18"/>
  <c r="BR29" i="18"/>
  <c r="BV29" i="18"/>
  <c r="BZ29" i="18"/>
  <c r="CD29" i="18"/>
  <c r="CH29" i="18"/>
  <c r="CL29" i="18"/>
  <c r="CP29" i="18"/>
  <c r="CT29" i="18"/>
  <c r="CX29" i="18"/>
  <c r="DB29" i="18"/>
  <c r="DF29" i="18"/>
  <c r="DJ29" i="18"/>
  <c r="DN29" i="18"/>
  <c r="DR29" i="18"/>
  <c r="DV29" i="18"/>
  <c r="O29" i="18"/>
  <c r="AE29" i="18"/>
  <c r="AU29" i="18"/>
  <c r="BC29" i="18"/>
  <c r="BK29" i="18"/>
  <c r="BS29" i="18"/>
  <c r="CA29" i="18"/>
  <c r="CM29" i="18"/>
  <c r="CR29" i="18"/>
  <c r="DC29" i="18"/>
  <c r="DH29" i="18"/>
  <c r="DS29" i="18"/>
  <c r="DX29" i="18"/>
  <c r="EI29" i="18"/>
  <c r="J31" i="18"/>
  <c r="N31" i="18"/>
  <c r="R31" i="18"/>
  <c r="V31" i="18"/>
  <c r="Z31" i="18"/>
  <c r="AD31" i="18"/>
  <c r="AH31" i="18"/>
  <c r="AL31" i="18"/>
  <c r="AP31" i="18"/>
  <c r="AT31" i="18"/>
  <c r="AX31" i="18"/>
  <c r="BB31" i="18"/>
  <c r="BF31" i="18"/>
  <c r="BJ31" i="18"/>
  <c r="BN31" i="18"/>
  <c r="BR31" i="18"/>
  <c r="BV31" i="18"/>
  <c r="BZ31" i="18"/>
  <c r="DO31" i="18"/>
  <c r="EE31" i="18"/>
  <c r="G40" i="18"/>
  <c r="G24" i="18" s="1"/>
  <c r="K40" i="18"/>
  <c r="K24" i="18" s="1"/>
  <c r="O40" i="18"/>
  <c r="O24" i="18" s="1"/>
  <c r="S40" i="18"/>
  <c r="S24" i="18" s="1"/>
  <c r="W40" i="18"/>
  <c r="W24" i="18" s="1"/>
  <c r="AA40" i="18"/>
  <c r="AA24" i="18" s="1"/>
  <c r="AE40" i="18"/>
  <c r="AE24" i="18" s="1"/>
  <c r="AI40" i="18"/>
  <c r="AI24" i="18" s="1"/>
  <c r="AM40" i="18"/>
  <c r="AM24" i="18" s="1"/>
  <c r="AQ40" i="18"/>
  <c r="AQ24" i="18" s="1"/>
  <c r="AU40" i="18"/>
  <c r="AU24" i="18" s="1"/>
  <c r="AY40" i="18"/>
  <c r="AY24" i="18" s="1"/>
  <c r="BC40" i="18"/>
  <c r="BC24" i="18" s="1"/>
  <c r="BG40" i="18"/>
  <c r="BG24" i="18" s="1"/>
  <c r="BK40" i="18"/>
  <c r="BK24" i="18" s="1"/>
  <c r="BO40" i="18"/>
  <c r="BO24" i="18" s="1"/>
  <c r="BS40" i="18"/>
  <c r="BS24" i="18" s="1"/>
  <c r="BW40" i="18"/>
  <c r="BW24" i="18" s="1"/>
  <c r="CA40" i="18"/>
  <c r="CE40" i="18"/>
  <c r="CE24" i="18" s="1"/>
  <c r="CI40" i="18"/>
  <c r="CI24" i="18" s="1"/>
  <c r="CM40" i="18"/>
  <c r="CQ41" i="18" s="1"/>
  <c r="CQ40" i="18"/>
  <c r="CU40" i="18"/>
  <c r="CU24" i="18" s="1"/>
  <c r="CY40" i="18"/>
  <c r="CY64" i="18" s="1"/>
  <c r="DC40" i="18"/>
  <c r="DC24" i="18" s="1"/>
  <c r="DG40" i="18"/>
  <c r="DK40" i="18"/>
  <c r="DK24" i="18" s="1"/>
  <c r="DO40" i="18"/>
  <c r="DS40" i="18"/>
  <c r="DW41" i="18" s="1"/>
  <c r="DW40" i="18"/>
  <c r="EA40" i="18"/>
  <c r="EA24" i="18" s="1"/>
  <c r="EE40" i="18"/>
  <c r="EE64" i="18" s="1"/>
  <c r="EI40" i="18"/>
  <c r="EI64" i="18" s="1"/>
  <c r="Q37" i="18"/>
  <c r="Y37" i="18"/>
  <c r="AG37" i="18"/>
  <c r="AO37" i="18"/>
  <c r="AW37" i="18"/>
  <c r="BE37" i="18"/>
  <c r="BM37" i="18"/>
  <c r="BU37" i="18"/>
  <c r="CC37" i="18"/>
  <c r="CK37" i="18"/>
  <c r="CS37" i="18"/>
  <c r="H43" i="18"/>
  <c r="L43" i="18"/>
  <c r="P43" i="18"/>
  <c r="T43" i="18"/>
  <c r="X43" i="18"/>
  <c r="AB43" i="18"/>
  <c r="AF43" i="18"/>
  <c r="AJ43" i="18"/>
  <c r="AN43" i="18"/>
  <c r="AR43" i="18"/>
  <c r="AV43" i="18"/>
  <c r="AZ43" i="18"/>
  <c r="BD43" i="18"/>
  <c r="BH43" i="18"/>
  <c r="BL43" i="18"/>
  <c r="BP43" i="18"/>
  <c r="BT43" i="18"/>
  <c r="BX43" i="18"/>
  <c r="CB43" i="18"/>
  <c r="CF43" i="18"/>
  <c r="CJ43" i="18"/>
  <c r="CN43" i="18"/>
  <c r="CR43" i="18"/>
  <c r="CV43" i="18"/>
  <c r="CZ43" i="18"/>
  <c r="DD43" i="18"/>
  <c r="DH43" i="18"/>
  <c r="DL43" i="18"/>
  <c r="DP43" i="18"/>
  <c r="DT43" i="18"/>
  <c r="DX43" i="18"/>
  <c r="EB43" i="18"/>
  <c r="EF43" i="18"/>
  <c r="EJ43" i="18"/>
  <c r="EC43" i="18"/>
  <c r="I51" i="18"/>
  <c r="Q51" i="18"/>
  <c r="Y51" i="18"/>
  <c r="AG51" i="18"/>
  <c r="AO51" i="18"/>
  <c r="AW51" i="18"/>
  <c r="BE51" i="18"/>
  <c r="BM51" i="18"/>
  <c r="BU51" i="18"/>
  <c r="CC51" i="18"/>
  <c r="CK51" i="18"/>
  <c r="CS51" i="18"/>
  <c r="DA51" i="18"/>
  <c r="DI51" i="18"/>
  <c r="DQ51" i="18"/>
  <c r="DY51" i="18"/>
  <c r="EG51" i="18"/>
  <c r="G9" i="19"/>
  <c r="O9" i="19"/>
  <c r="S9" i="19"/>
  <c r="S10" i="19"/>
  <c r="W9" i="19"/>
  <c r="AE9" i="19"/>
  <c r="AI9" i="19"/>
  <c r="AM9" i="19"/>
  <c r="AU9" i="19"/>
  <c r="AY9" i="19"/>
  <c r="AY10" i="19"/>
  <c r="BC9" i="19"/>
  <c r="BK9" i="19"/>
  <c r="BO9" i="19"/>
  <c r="BS9" i="19"/>
  <c r="BW10" i="19"/>
  <c r="CA10" i="19"/>
  <c r="CE10" i="19"/>
  <c r="CE9" i="19"/>
  <c r="CI9" i="19"/>
  <c r="CM10" i="19"/>
  <c r="CQ10" i="19"/>
  <c r="CY9" i="19"/>
  <c r="DC10" i="19"/>
  <c r="DG10" i="19"/>
  <c r="DG9" i="19"/>
  <c r="DK10" i="19"/>
  <c r="DO9" i="19"/>
  <c r="DS10" i="19"/>
  <c r="DW10" i="19"/>
  <c r="DW9" i="19"/>
  <c r="EA9" i="19"/>
  <c r="EE9" i="19"/>
  <c r="EI10" i="19"/>
  <c r="DK9" i="19"/>
  <c r="G5" i="19"/>
  <c r="K5" i="19"/>
  <c r="K2" i="19" s="1"/>
  <c r="O5" i="19"/>
  <c r="S5" i="19"/>
  <c r="S2" i="19" s="1"/>
  <c r="W5" i="19"/>
  <c r="AA5" i="19"/>
  <c r="AA2" i="19" s="1"/>
  <c r="AE5" i="19"/>
  <c r="AI5" i="19"/>
  <c r="AM5" i="19"/>
  <c r="AQ5" i="19"/>
  <c r="AQ2" i="19" s="1"/>
  <c r="AU5" i="19"/>
  <c r="AY5" i="19"/>
  <c r="BC5" i="19"/>
  <c r="BC2" i="19" s="1"/>
  <c r="BG5" i="19"/>
  <c r="BK5" i="19"/>
  <c r="BO5" i="19"/>
  <c r="BO2" i="19" s="1"/>
  <c r="BS5" i="19"/>
  <c r="H9" i="19"/>
  <c r="H10" i="19"/>
  <c r="X9" i="19"/>
  <c r="AN9" i="19"/>
  <c r="AN10" i="19"/>
  <c r="BD9" i="19"/>
  <c r="BT9" i="19"/>
  <c r="BT10" i="19"/>
  <c r="BX9" i="19"/>
  <c r="CF10" i="19"/>
  <c r="CF9" i="19"/>
  <c r="CJ9" i="19"/>
  <c r="CN9" i="19"/>
  <c r="CV10" i="19"/>
  <c r="CV9" i="19"/>
  <c r="CZ9" i="19"/>
  <c r="CZ10" i="19"/>
  <c r="DD9" i="19"/>
  <c r="DP9" i="19"/>
  <c r="DT9" i="19"/>
  <c r="EF9" i="19"/>
  <c r="EF10" i="19"/>
  <c r="DL9" i="19"/>
  <c r="K16" i="19"/>
  <c r="AA16" i="19"/>
  <c r="BG16" i="19"/>
  <c r="BW16" i="19"/>
  <c r="DS16" i="19"/>
  <c r="EI16" i="19"/>
  <c r="J45" i="18"/>
  <c r="N45" i="18"/>
  <c r="R45" i="18"/>
  <c r="V45" i="18"/>
  <c r="Z45" i="18"/>
  <c r="AD45" i="18"/>
  <c r="AH45" i="18"/>
  <c r="AL45" i="18"/>
  <c r="AP45" i="18"/>
  <c r="AT45" i="18"/>
  <c r="AX45" i="18"/>
  <c r="BB45" i="18"/>
  <c r="BF45" i="18"/>
  <c r="BJ45" i="18"/>
  <c r="BN45" i="18"/>
  <c r="BR45" i="18"/>
  <c r="BV45" i="18"/>
  <c r="BZ45" i="18"/>
  <c r="CD45" i="18"/>
  <c r="CH45" i="18"/>
  <c r="CL45" i="18"/>
  <c r="CP45" i="18"/>
  <c r="CT45" i="18"/>
  <c r="CX45" i="18"/>
  <c r="DB45" i="18"/>
  <c r="DF45" i="18"/>
  <c r="DJ45" i="18"/>
  <c r="DN45" i="18"/>
  <c r="DR45" i="18"/>
  <c r="DV45" i="18"/>
  <c r="DZ45" i="18"/>
  <c r="ED45" i="18"/>
  <c r="EH45" i="18"/>
  <c r="M51" i="18"/>
  <c r="U51" i="18"/>
  <c r="AC51" i="18"/>
  <c r="AK51" i="18"/>
  <c r="AS51" i="18"/>
  <c r="BA51" i="18"/>
  <c r="BI51" i="18"/>
  <c r="BQ51" i="18"/>
  <c r="BY51" i="18"/>
  <c r="CG51" i="18"/>
  <c r="CO51" i="18"/>
  <c r="CW51" i="18"/>
  <c r="DE51" i="18"/>
  <c r="DM51" i="18"/>
  <c r="DU51" i="18"/>
  <c r="EC51" i="18"/>
  <c r="D58" i="18"/>
  <c r="H58" i="18"/>
  <c r="L58" i="18"/>
  <c r="P58" i="18"/>
  <c r="T58" i="18"/>
  <c r="X58" i="18"/>
  <c r="AB58" i="18"/>
  <c r="AF58" i="18"/>
  <c r="AJ58" i="18"/>
  <c r="AN58" i="18"/>
  <c r="AR58" i="18"/>
  <c r="AV58" i="18"/>
  <c r="H5" i="19"/>
  <c r="L5" i="19"/>
  <c r="P5" i="19"/>
  <c r="T5" i="19"/>
  <c r="X5" i="19"/>
  <c r="AB5" i="19"/>
  <c r="AF5" i="19"/>
  <c r="AJ5" i="19"/>
  <c r="AN5" i="19"/>
  <c r="AR5" i="19"/>
  <c r="AV5" i="19"/>
  <c r="AZ5" i="19"/>
  <c r="BD5" i="19"/>
  <c r="BH5" i="19"/>
  <c r="BL5" i="19"/>
  <c r="BP5" i="19"/>
  <c r="BT5" i="19"/>
  <c r="BX5" i="19"/>
  <c r="CB5" i="19"/>
  <c r="CF5" i="19"/>
  <c r="CJ5" i="19"/>
  <c r="CN5" i="19"/>
  <c r="CR5" i="19"/>
  <c r="CV5" i="19"/>
  <c r="CZ5" i="19"/>
  <c r="DD5" i="19"/>
  <c r="DH5" i="19"/>
  <c r="DL5" i="19"/>
  <c r="DP5" i="19"/>
  <c r="DT5" i="19"/>
  <c r="DX5" i="19"/>
  <c r="EB5" i="19"/>
  <c r="EF5" i="19"/>
  <c r="EI83" i="19"/>
  <c r="EN6" i="19"/>
  <c r="CQ9" i="19"/>
  <c r="EB9" i="19"/>
  <c r="BD10" i="19"/>
  <c r="DP10" i="19"/>
  <c r="H51" i="18"/>
  <c r="L51" i="18"/>
  <c r="P51" i="18"/>
  <c r="T51" i="18"/>
  <c r="X51" i="18"/>
  <c r="AB51" i="18"/>
  <c r="AF51" i="18"/>
  <c r="AJ51" i="18"/>
  <c r="AN51" i="18"/>
  <c r="AR51" i="18"/>
  <c r="AV51" i="18"/>
  <c r="AZ51" i="18"/>
  <c r="BD51" i="18"/>
  <c r="BH51" i="18"/>
  <c r="BL51" i="18"/>
  <c r="BP51" i="18"/>
  <c r="BT51" i="18"/>
  <c r="BX51" i="18"/>
  <c r="CB51" i="18"/>
  <c r="CF51" i="18"/>
  <c r="CJ51" i="18"/>
  <c r="CN51" i="18"/>
  <c r="CR51" i="18"/>
  <c r="CV51" i="18"/>
  <c r="CZ51" i="18"/>
  <c r="DD51" i="18"/>
  <c r="DH51" i="18"/>
  <c r="DL51" i="18"/>
  <c r="DP51" i="18"/>
  <c r="DT51" i="18"/>
  <c r="DX51" i="18"/>
  <c r="EB51" i="18"/>
  <c r="EF51" i="18"/>
  <c r="EJ51" i="18"/>
  <c r="I5" i="19"/>
  <c r="Y5" i="19"/>
  <c r="AO5" i="19"/>
  <c r="BE5" i="19"/>
  <c r="BU5" i="19"/>
  <c r="CK5" i="19"/>
  <c r="CK2" i="19" s="1"/>
  <c r="DA5" i="19"/>
  <c r="DQ5" i="19"/>
  <c r="EF83" i="19"/>
  <c r="EK6" i="19"/>
  <c r="BO10" i="19"/>
  <c r="H26" i="19"/>
  <c r="L26" i="19"/>
  <c r="P26" i="19"/>
  <c r="T26" i="19"/>
  <c r="X26" i="19"/>
  <c r="AB26" i="19"/>
  <c r="AF26" i="19"/>
  <c r="AJ26" i="19"/>
  <c r="AN26" i="19"/>
  <c r="AR26" i="19"/>
  <c r="AV26" i="19"/>
  <c r="AZ26" i="19"/>
  <c r="BD26" i="19"/>
  <c r="BH26" i="19"/>
  <c r="BL26" i="19"/>
  <c r="BP26" i="19"/>
  <c r="BT26" i="19"/>
  <c r="BX26" i="19"/>
  <c r="CB26" i="19"/>
  <c r="CF26" i="19"/>
  <c r="CJ26" i="19"/>
  <c r="CN26" i="19"/>
  <c r="CR26" i="19"/>
  <c r="CV26" i="19"/>
  <c r="CZ26" i="19"/>
  <c r="DD26" i="19"/>
  <c r="DH26" i="19"/>
  <c r="DL26" i="19"/>
  <c r="DP26" i="19"/>
  <c r="DT26" i="19"/>
  <c r="DX26" i="19"/>
  <c r="EB26" i="19"/>
  <c r="EF26" i="19"/>
  <c r="J29" i="19"/>
  <c r="N29" i="19"/>
  <c r="R29" i="19"/>
  <c r="V29" i="19"/>
  <c r="Z29" i="19"/>
  <c r="AD29" i="19"/>
  <c r="AH29" i="19"/>
  <c r="AP28" i="19"/>
  <c r="AP29" i="19"/>
  <c r="AT29" i="19"/>
  <c r="AX29" i="19"/>
  <c r="BF28" i="19"/>
  <c r="BF29" i="19"/>
  <c r="BJ29" i="19"/>
  <c r="BN29" i="19"/>
  <c r="BZ29" i="19"/>
  <c r="CD29" i="19"/>
  <c r="CP29" i="19"/>
  <c r="CT29" i="19"/>
  <c r="DB28" i="19"/>
  <c r="DB29" i="19"/>
  <c r="DF29" i="19"/>
  <c r="DJ29" i="19"/>
  <c r="DR28" i="19"/>
  <c r="DR29" i="19"/>
  <c r="DV29" i="19"/>
  <c r="DZ29" i="19"/>
  <c r="BI32" i="19"/>
  <c r="BM32" i="19"/>
  <c r="BQ32" i="19"/>
  <c r="BU32" i="19"/>
  <c r="BY32" i="19"/>
  <c r="CC32" i="19"/>
  <c r="CG32" i="19"/>
  <c r="CO32" i="19"/>
  <c r="CS32" i="19"/>
  <c r="CW32" i="19"/>
  <c r="DA32" i="19"/>
  <c r="DE32" i="19"/>
  <c r="DI32" i="19"/>
  <c r="DM32" i="19"/>
  <c r="DU32" i="19"/>
  <c r="DY32" i="19"/>
  <c r="EC32" i="19"/>
  <c r="EG32" i="19"/>
  <c r="J41" i="19"/>
  <c r="N41" i="19"/>
  <c r="R41" i="19"/>
  <c r="V41" i="19"/>
  <c r="Z41" i="19"/>
  <c r="AD41" i="19"/>
  <c r="AH41" i="19"/>
  <c r="AL41" i="19"/>
  <c r="AP41" i="19"/>
  <c r="AT41" i="19"/>
  <c r="AX41" i="19"/>
  <c r="BB41" i="19"/>
  <c r="BF41" i="19"/>
  <c r="BJ41" i="19"/>
  <c r="BN41" i="19"/>
  <c r="BR41" i="19"/>
  <c r="BV41" i="19"/>
  <c r="BZ41" i="19"/>
  <c r="CD41" i="19"/>
  <c r="CH41" i="19"/>
  <c r="CL41" i="19"/>
  <c r="CP41" i="19"/>
  <c r="CT41" i="19"/>
  <c r="P15" i="19"/>
  <c r="CB15" i="19"/>
  <c r="E25" i="19"/>
  <c r="I25" i="19"/>
  <c r="M25" i="19"/>
  <c r="Q25" i="19"/>
  <c r="Q26" i="19"/>
  <c r="U25" i="19"/>
  <c r="U26" i="19"/>
  <c r="Y25" i="19"/>
  <c r="AC25" i="19"/>
  <c r="AG25" i="19"/>
  <c r="AG26" i="19"/>
  <c r="AK25" i="19"/>
  <c r="AK26" i="19"/>
  <c r="AO25" i="19"/>
  <c r="AS25" i="19"/>
  <c r="AW25" i="19"/>
  <c r="AW26" i="19"/>
  <c r="BA25" i="19"/>
  <c r="BA26" i="19"/>
  <c r="BE25" i="19"/>
  <c r="BI25" i="19"/>
  <c r="BM25" i="19"/>
  <c r="BM26" i="19"/>
  <c r="BQ25" i="19"/>
  <c r="BQ26" i="19"/>
  <c r="BU25" i="19"/>
  <c r="BY25" i="19"/>
  <c r="CC25" i="19"/>
  <c r="CC26" i="19"/>
  <c r="CG25" i="19"/>
  <c r="CG26" i="19"/>
  <c r="CK25" i="19"/>
  <c r="CO25" i="19"/>
  <c r="CS25" i="19"/>
  <c r="CS26" i="19"/>
  <c r="CW25" i="19"/>
  <c r="CW26" i="19"/>
  <c r="DA25" i="19"/>
  <c r="DE25" i="19"/>
  <c r="DI25" i="19"/>
  <c r="DI26" i="19"/>
  <c r="DM25" i="19"/>
  <c r="DM26" i="19"/>
  <c r="DQ25" i="19"/>
  <c r="DU25" i="19"/>
  <c r="DY25" i="19"/>
  <c r="DY26" i="19"/>
  <c r="EC25" i="19"/>
  <c r="EC26" i="19"/>
  <c r="EG25" i="19"/>
  <c r="M26" i="19"/>
  <c r="AS26" i="19"/>
  <c r="BY26" i="19"/>
  <c r="DE26" i="19"/>
  <c r="G28" i="19"/>
  <c r="G29" i="19"/>
  <c r="K28" i="19"/>
  <c r="O28" i="19"/>
  <c r="S28" i="19"/>
  <c r="S29" i="19"/>
  <c r="W28" i="19"/>
  <c r="W29" i="19"/>
  <c r="AA28" i="19"/>
  <c r="AE28" i="19"/>
  <c r="AI29" i="19"/>
  <c r="AM28" i="19"/>
  <c r="AQ28" i="19"/>
  <c r="AU28" i="19"/>
  <c r="AY29" i="19"/>
  <c r="BC28" i="19"/>
  <c r="BG28" i="19"/>
  <c r="BK28" i="19"/>
  <c r="BK29" i="19"/>
  <c r="BO29" i="19"/>
  <c r="BS28" i="19"/>
  <c r="BW28" i="19"/>
  <c r="CA28" i="19"/>
  <c r="CA29" i="19"/>
  <c r="CE29" i="19"/>
  <c r="CI28" i="19"/>
  <c r="CM28" i="19"/>
  <c r="CQ28" i="19"/>
  <c r="CU29" i="19"/>
  <c r="CY28" i="19"/>
  <c r="DC28" i="19"/>
  <c r="DG28" i="19"/>
  <c r="DK29" i="19"/>
  <c r="DO28" i="19"/>
  <c r="DS28" i="19"/>
  <c r="DW28" i="19"/>
  <c r="DW29" i="19"/>
  <c r="EA29" i="19"/>
  <c r="EE28" i="19"/>
  <c r="EI28" i="19"/>
  <c r="AR28" i="19"/>
  <c r="CJ28" i="19"/>
  <c r="DX28" i="19"/>
  <c r="AE29" i="19"/>
  <c r="EH29" i="19"/>
  <c r="J5" i="19"/>
  <c r="N5" i="19"/>
  <c r="R5" i="19"/>
  <c r="V5" i="19"/>
  <c r="Z5" i="19"/>
  <c r="AD5" i="19"/>
  <c r="AH5" i="19"/>
  <c r="AL5" i="19"/>
  <c r="AP5" i="19"/>
  <c r="AT5" i="19"/>
  <c r="AX5" i="19"/>
  <c r="BB5" i="19"/>
  <c r="BF5" i="19"/>
  <c r="BJ5" i="19"/>
  <c r="BN5" i="19"/>
  <c r="BR5" i="19"/>
  <c r="BV5" i="19"/>
  <c r="BZ5" i="19"/>
  <c r="CD5" i="19"/>
  <c r="CH5" i="19"/>
  <c r="CL5" i="19"/>
  <c r="CP5" i="19"/>
  <c r="CT5" i="19"/>
  <c r="CX5" i="19"/>
  <c r="DB5" i="19"/>
  <c r="DF5" i="19"/>
  <c r="DJ5" i="19"/>
  <c r="DN5" i="19"/>
  <c r="DR5" i="19"/>
  <c r="DV5" i="19"/>
  <c r="DZ5" i="19"/>
  <c r="ED5" i="19"/>
  <c r="EH5" i="19"/>
  <c r="BI15" i="19"/>
  <c r="BM15" i="19"/>
  <c r="BQ15" i="19"/>
  <c r="BU15" i="19"/>
  <c r="Y26" i="19"/>
  <c r="BE26" i="19"/>
  <c r="CK26" i="19"/>
  <c r="DQ26" i="19"/>
  <c r="H28" i="19"/>
  <c r="L28" i="19"/>
  <c r="AB28" i="19"/>
  <c r="AF28" i="19"/>
  <c r="AV28" i="19"/>
  <c r="BD28" i="19"/>
  <c r="BT28" i="19"/>
  <c r="BX28" i="19"/>
  <c r="CN28" i="19"/>
  <c r="CR28" i="19"/>
  <c r="DH28" i="19"/>
  <c r="DP28" i="19"/>
  <c r="EF28" i="19"/>
  <c r="P28" i="19"/>
  <c r="BH28" i="19"/>
  <c r="CZ28" i="19"/>
  <c r="K29" i="19"/>
  <c r="BV29" i="19"/>
  <c r="DG29" i="19"/>
  <c r="S31" i="19"/>
  <c r="W31" i="19"/>
  <c r="AI31" i="19"/>
  <c r="AM31" i="19"/>
  <c r="BC31" i="19"/>
  <c r="BO31" i="19"/>
  <c r="BS31" i="19"/>
  <c r="CU31" i="19"/>
  <c r="CY31" i="19"/>
  <c r="DS31" i="19"/>
  <c r="BW5" i="19"/>
  <c r="CA5" i="19"/>
  <c r="CA2" i="19" s="1"/>
  <c r="CE5" i="19"/>
  <c r="CI5" i="19"/>
  <c r="CI2" i="19" s="1"/>
  <c r="CM5" i="19"/>
  <c r="CQ5" i="19"/>
  <c r="CU5" i="19"/>
  <c r="CY5" i="19"/>
  <c r="CY2" i="19" s="1"/>
  <c r="DC5" i="19"/>
  <c r="DO5" i="19"/>
  <c r="DS5" i="19"/>
  <c r="DS2" i="19" s="1"/>
  <c r="DW5" i="19"/>
  <c r="EA5" i="19"/>
  <c r="EE5" i="19"/>
  <c r="EI5" i="19"/>
  <c r="AC26" i="19"/>
  <c r="BI26" i="19"/>
  <c r="CO26" i="19"/>
  <c r="DU26" i="19"/>
  <c r="X28" i="19"/>
  <c r="BL28" i="19"/>
  <c r="DD28" i="19"/>
  <c r="O29" i="19"/>
  <c r="AU29" i="19"/>
  <c r="CL29" i="19"/>
  <c r="CX41" i="19"/>
  <c r="DB41" i="19"/>
  <c r="DF41" i="19"/>
  <c r="DJ41" i="19"/>
  <c r="DN41" i="19"/>
  <c r="DR41" i="19"/>
  <c r="DV41" i="19"/>
  <c r="DZ41" i="19"/>
  <c r="ED41" i="19"/>
  <c r="EH41" i="19"/>
  <c r="I43" i="19"/>
  <c r="M43" i="19"/>
  <c r="Q43" i="19"/>
  <c r="U43" i="19"/>
  <c r="Y43" i="19"/>
  <c r="AC43" i="19"/>
  <c r="AG43" i="19"/>
  <c r="AK43" i="19"/>
  <c r="AO43" i="19"/>
  <c r="AS43" i="19"/>
  <c r="AW43" i="19"/>
  <c r="BA43" i="19"/>
  <c r="BE43" i="19"/>
  <c r="BI43" i="19"/>
  <c r="BM43" i="19"/>
  <c r="BQ43" i="19"/>
  <c r="BU43" i="19"/>
  <c r="BY43" i="19"/>
  <c r="CC43" i="19"/>
  <c r="CG43" i="19"/>
  <c r="CK43" i="19"/>
  <c r="CO43" i="19"/>
  <c r="CS43" i="19"/>
  <c r="CW43" i="19"/>
  <c r="DA43" i="19"/>
  <c r="DE43" i="19"/>
  <c r="DI43" i="19"/>
  <c r="DM43" i="19"/>
  <c r="DQ43" i="19"/>
  <c r="DU43" i="19"/>
  <c r="DY43" i="19"/>
  <c r="EC43" i="19"/>
  <c r="EG43" i="19"/>
  <c r="H34" i="19"/>
  <c r="P34" i="19"/>
  <c r="X34" i="19"/>
  <c r="AF34" i="19"/>
  <c r="AN34" i="19"/>
  <c r="AV34" i="19"/>
  <c r="BD34" i="19"/>
  <c r="BL34" i="19"/>
  <c r="BT34" i="19"/>
  <c r="CB34" i="19"/>
  <c r="CJ34" i="19"/>
  <c r="CR34" i="19"/>
  <c r="CZ34" i="19"/>
  <c r="DH34" i="19"/>
  <c r="DP34" i="19"/>
  <c r="DX34" i="19"/>
  <c r="EJ33" i="19"/>
  <c r="EN33" i="19" s="1"/>
  <c r="EF34" i="19"/>
  <c r="F25" i="19"/>
  <c r="D28" i="19"/>
  <c r="O32" i="19"/>
  <c r="AE32" i="19"/>
  <c r="AU32" i="19"/>
  <c r="DO31" i="19"/>
  <c r="EE31" i="19"/>
  <c r="AY31" i="19"/>
  <c r="CE31" i="19"/>
  <c r="DK31" i="19"/>
  <c r="EI31" i="19"/>
  <c r="W32" i="19"/>
  <c r="CF37" i="19"/>
  <c r="CJ37" i="19"/>
  <c r="CN37" i="19"/>
  <c r="CV37" i="19"/>
  <c r="CZ37" i="19"/>
  <c r="DD37" i="19"/>
  <c r="DL37" i="19"/>
  <c r="DP37" i="19"/>
  <c r="DT37" i="19"/>
  <c r="EB37" i="19"/>
  <c r="EF37" i="19"/>
  <c r="BY15" i="19"/>
  <c r="CC15" i="19"/>
  <c r="CG15" i="19"/>
  <c r="CK15" i="19"/>
  <c r="CO15" i="19"/>
  <c r="CS15" i="19"/>
  <c r="CW15" i="19"/>
  <c r="DA15" i="19"/>
  <c r="DE15" i="19"/>
  <c r="DI15" i="19"/>
  <c r="DM15" i="19"/>
  <c r="DQ15" i="19"/>
  <c r="DU15" i="19"/>
  <c r="DY15" i="19"/>
  <c r="EC15" i="19"/>
  <c r="EG15" i="19"/>
  <c r="G26" i="19"/>
  <c r="K26" i="19"/>
  <c r="O26" i="19"/>
  <c r="S26" i="19"/>
  <c r="W26" i="19"/>
  <c r="AA26" i="19"/>
  <c r="AE26" i="19"/>
  <c r="AI26" i="19"/>
  <c r="AM26" i="19"/>
  <c r="AQ26" i="19"/>
  <c r="AU26" i="19"/>
  <c r="AY26" i="19"/>
  <c r="BC26" i="19"/>
  <c r="BG26" i="19"/>
  <c r="BK26" i="19"/>
  <c r="BO26" i="19"/>
  <c r="BS26" i="19"/>
  <c r="BW26" i="19"/>
  <c r="CA26" i="19"/>
  <c r="CE26" i="19"/>
  <c r="CI26" i="19"/>
  <c r="CM26" i="19"/>
  <c r="CQ26" i="19"/>
  <c r="CU26" i="19"/>
  <c r="CY26" i="19"/>
  <c r="DC26" i="19"/>
  <c r="DG26" i="19"/>
  <c r="DK26" i="19"/>
  <c r="DO26" i="19"/>
  <c r="DS26" i="19"/>
  <c r="DW26" i="19"/>
  <c r="EA26" i="19"/>
  <c r="EE26" i="19"/>
  <c r="EI26" i="19"/>
  <c r="E28" i="19"/>
  <c r="I29" i="19"/>
  <c r="M29" i="19"/>
  <c r="Q29" i="19"/>
  <c r="U29" i="19"/>
  <c r="Y29" i="19"/>
  <c r="AC29" i="19"/>
  <c r="AG29" i="19"/>
  <c r="AK28" i="19"/>
  <c r="AO29" i="19"/>
  <c r="AS29" i="19"/>
  <c r="AW29" i="19"/>
  <c r="BA28" i="19"/>
  <c r="BE29" i="19"/>
  <c r="BI29" i="19"/>
  <c r="BM29" i="19"/>
  <c r="BQ28" i="19"/>
  <c r="BU29" i="19"/>
  <c r="BY29" i="19"/>
  <c r="CC29" i="19"/>
  <c r="CG28" i="19"/>
  <c r="CK29" i="19"/>
  <c r="CO29" i="19"/>
  <c r="CS29" i="19"/>
  <c r="CW28" i="19"/>
  <c r="DA29" i="19"/>
  <c r="DE29" i="19"/>
  <c r="DI29" i="19"/>
  <c r="DM28" i="19"/>
  <c r="DQ29" i="19"/>
  <c r="DU29" i="19"/>
  <c r="DY29" i="19"/>
  <c r="EC28" i="19"/>
  <c r="EG29" i="19"/>
  <c r="CG29" i="19"/>
  <c r="BI31" i="19"/>
  <c r="BQ31" i="19"/>
  <c r="BY31" i="19"/>
  <c r="CG31" i="19"/>
  <c r="CO31" i="19"/>
  <c r="CW31" i="19"/>
  <c r="DE31" i="19"/>
  <c r="DM31" i="19"/>
  <c r="DU31" i="19"/>
  <c r="EC31" i="19"/>
  <c r="G31" i="19"/>
  <c r="CI31" i="19"/>
  <c r="DO32" i="19"/>
  <c r="N34" i="19"/>
  <c r="R34" i="19"/>
  <c r="V34" i="19"/>
  <c r="Z34" i="19"/>
  <c r="AD34" i="19"/>
  <c r="AH34" i="19"/>
  <c r="AL34" i="19"/>
  <c r="AP34" i="19"/>
  <c r="AT34" i="19"/>
  <c r="AX34" i="19"/>
  <c r="BB34" i="19"/>
  <c r="BF34" i="19"/>
  <c r="BJ34" i="19"/>
  <c r="BN34" i="19"/>
  <c r="BR34" i="19"/>
  <c r="BV34" i="19"/>
  <c r="BZ34" i="19"/>
  <c r="CD34" i="19"/>
  <c r="CH34" i="19"/>
  <c r="CL34" i="19"/>
  <c r="CP34" i="19"/>
  <c r="CT34" i="19"/>
  <c r="CX34" i="19"/>
  <c r="DB34" i="19"/>
  <c r="DF34" i="19"/>
  <c r="DJ34" i="19"/>
  <c r="DN34" i="19"/>
  <c r="DR34" i="19"/>
  <c r="DV34" i="19"/>
  <c r="DZ34" i="19"/>
  <c r="ED34" i="19"/>
  <c r="EL33" i="19"/>
  <c r="EP33" i="19" s="1"/>
  <c r="EH34" i="19"/>
  <c r="D34" i="19"/>
  <c r="G34" i="19"/>
  <c r="K34" i="19"/>
  <c r="O34" i="19"/>
  <c r="S34" i="19"/>
  <c r="W34" i="19"/>
  <c r="AA34" i="19"/>
  <c r="AE34" i="19"/>
  <c r="AI34" i="19"/>
  <c r="AM34" i="19"/>
  <c r="AQ34" i="19"/>
  <c r="AU34" i="19"/>
  <c r="AY34" i="19"/>
  <c r="BC34" i="19"/>
  <c r="BG34" i="19"/>
  <c r="BK34" i="19"/>
  <c r="BO34" i="19"/>
  <c r="BS34" i="19"/>
  <c r="BW34" i="19"/>
  <c r="CA34" i="19"/>
  <c r="CE34" i="19"/>
  <c r="CI34" i="19"/>
  <c r="CM34" i="19"/>
  <c r="CQ34" i="19"/>
  <c r="CU34" i="19"/>
  <c r="CY34" i="19"/>
  <c r="DC34" i="19"/>
  <c r="DG34" i="19"/>
  <c r="DK34" i="19"/>
  <c r="DO34" i="19"/>
  <c r="DS34" i="19"/>
  <c r="DW34" i="19"/>
  <c r="EA34" i="19"/>
  <c r="EE34" i="19"/>
  <c r="H41" i="19"/>
  <c r="L41" i="19"/>
  <c r="P41" i="19"/>
  <c r="T41" i="19"/>
  <c r="X41" i="19"/>
  <c r="AB41" i="19"/>
  <c r="AF41" i="19"/>
  <c r="AJ41" i="19"/>
  <c r="AN41" i="19"/>
  <c r="AR41" i="19"/>
  <c r="AV41" i="19"/>
  <c r="AZ41" i="19"/>
  <c r="BD41" i="19"/>
  <c r="BH41" i="19"/>
  <c r="BL41" i="19"/>
  <c r="BP41" i="19"/>
  <c r="BT41" i="19"/>
  <c r="BX41" i="19"/>
  <c r="CB41" i="19"/>
  <c r="CF41" i="19"/>
  <c r="CJ41" i="19"/>
  <c r="CN41" i="19"/>
  <c r="CR41" i="19"/>
  <c r="CV41" i="19"/>
  <c r="CZ41" i="19"/>
  <c r="DD41" i="19"/>
  <c r="DH41" i="19"/>
  <c r="DL41" i="19"/>
  <c r="DP41" i="19"/>
  <c r="DT41" i="19"/>
  <c r="DX41" i="19"/>
  <c r="EB41" i="19"/>
  <c r="EF41" i="19"/>
  <c r="G43" i="19"/>
  <c r="K43" i="19"/>
  <c r="O43" i="19"/>
  <c r="S43" i="19"/>
  <c r="W43" i="19"/>
  <c r="AA43" i="19"/>
  <c r="AE43" i="19"/>
  <c r="AI43" i="19"/>
  <c r="AM43" i="19"/>
  <c r="AQ43" i="19"/>
  <c r="AU43" i="19"/>
  <c r="AY43" i="19"/>
  <c r="BC43" i="19"/>
  <c r="BG43" i="19"/>
  <c r="BK43" i="19"/>
  <c r="BO43" i="19"/>
  <c r="DO37" i="19"/>
  <c r="EA37" i="19"/>
  <c r="EE37" i="19"/>
  <c r="K39" i="19"/>
  <c r="O39" i="19"/>
  <c r="AA39" i="19"/>
  <c r="AQ39" i="19"/>
  <c r="AU39" i="19"/>
  <c r="BG39" i="19"/>
  <c r="BW39" i="19"/>
  <c r="CA39" i="19"/>
  <c r="CM39" i="19"/>
  <c r="DC39" i="19"/>
  <c r="DG39" i="19"/>
  <c r="DS39" i="19"/>
  <c r="EI39" i="19"/>
  <c r="I41" i="19"/>
  <c r="M41" i="19"/>
  <c r="Q41" i="19"/>
  <c r="U41" i="19"/>
  <c r="Y41" i="19"/>
  <c r="AC41" i="19"/>
  <c r="AG41" i="19"/>
  <c r="AK41" i="19"/>
  <c r="AO41" i="19"/>
  <c r="AS41" i="19"/>
  <c r="AW41" i="19"/>
  <c r="BA41" i="19"/>
  <c r="BE41" i="19"/>
  <c r="BI41" i="19"/>
  <c r="BM41" i="19"/>
  <c r="BQ41" i="19"/>
  <c r="G45" i="19"/>
  <c r="K45" i="19"/>
  <c r="O45" i="19"/>
  <c r="S45" i="19"/>
  <c r="W45" i="19"/>
  <c r="AA45" i="19"/>
  <c r="AE45" i="19"/>
  <c r="AI45" i="19"/>
  <c r="AM45" i="19"/>
  <c r="AQ45" i="19"/>
  <c r="AU45" i="19"/>
  <c r="AY45" i="19"/>
  <c r="BC45" i="19"/>
  <c r="BG45" i="19"/>
  <c r="BK45" i="19"/>
  <c r="BO45" i="19"/>
  <c r="BS45" i="19"/>
  <c r="BW45" i="19"/>
  <c r="CA45" i="19"/>
  <c r="CE45" i="19"/>
  <c r="CI45" i="19"/>
  <c r="CM45" i="19"/>
  <c r="CQ45" i="19"/>
  <c r="CU45" i="19"/>
  <c r="CY45" i="19"/>
  <c r="DC45" i="19"/>
  <c r="DG45" i="19"/>
  <c r="DK45" i="19"/>
  <c r="DO45" i="19"/>
  <c r="DS45" i="19"/>
  <c r="DW45" i="19"/>
  <c r="EA45" i="19"/>
  <c r="EE45" i="19"/>
  <c r="EI45" i="19"/>
  <c r="EJ44" i="19"/>
  <c r="EK44" i="19" s="1"/>
  <c r="EL44" i="19" s="1"/>
  <c r="EM44" i="19" s="1"/>
  <c r="EN44" i="19" s="1"/>
  <c r="EO44" i="19" s="1"/>
  <c r="EP44" i="19" s="1"/>
  <c r="EQ44" i="19" s="1"/>
  <c r="ER44" i="19" s="1"/>
  <c r="ES44" i="19" s="1"/>
  <c r="ET44" i="19" s="1"/>
  <c r="EU44" i="19" s="1"/>
  <c r="EV44" i="19" s="1"/>
  <c r="EW44" i="19" s="1"/>
  <c r="EX44" i="19" s="1"/>
  <c r="EY44" i="19" s="1"/>
  <c r="EZ44" i="19" s="1"/>
  <c r="FA44" i="19" s="1"/>
  <c r="FB44" i="19" s="1"/>
  <c r="CC50" i="19"/>
  <c r="CG50" i="19"/>
  <c r="CK50" i="19"/>
  <c r="CS50" i="19"/>
  <c r="CW50" i="19"/>
  <c r="DA50" i="19"/>
  <c r="DI50" i="19"/>
  <c r="DM50" i="19"/>
  <c r="DQ50" i="19"/>
  <c r="DY50" i="19"/>
  <c r="EC50" i="19"/>
  <c r="EG50" i="19"/>
  <c r="EG51" i="19" s="1"/>
  <c r="G41" i="19"/>
  <c r="K41" i="19"/>
  <c r="O41" i="19"/>
  <c r="S41" i="19"/>
  <c r="W41" i="19"/>
  <c r="AA41" i="19"/>
  <c r="AE41" i="19"/>
  <c r="AI41" i="19"/>
  <c r="AM41" i="19"/>
  <c r="AQ41" i="19"/>
  <c r="AU41" i="19"/>
  <c r="AY41" i="19"/>
  <c r="BC41" i="19"/>
  <c r="BG41" i="19"/>
  <c r="BK41" i="19"/>
  <c r="BO41" i="19"/>
  <c r="BS41" i="19"/>
  <c r="BW41" i="19"/>
  <c r="CA41" i="19"/>
  <c r="CE41" i="19"/>
  <c r="CI41" i="19"/>
  <c r="CM41" i="19"/>
  <c r="CQ41" i="19"/>
  <c r="CU41" i="19"/>
  <c r="CY41" i="19"/>
  <c r="DC41" i="19"/>
  <c r="DG41" i="19"/>
  <c r="DK41" i="19"/>
  <c r="DO41" i="19"/>
  <c r="DS41" i="19"/>
  <c r="DW41" i="19"/>
  <c r="EA41" i="19"/>
  <c r="EE41" i="19"/>
  <c r="J43" i="19"/>
  <c r="N43" i="19"/>
  <c r="R43" i="19"/>
  <c r="Z43" i="19"/>
  <c r="AD43" i="19"/>
  <c r="AH43" i="19"/>
  <c r="AP43" i="19"/>
  <c r="AT43" i="19"/>
  <c r="AX43" i="19"/>
  <c r="BF43" i="19"/>
  <c r="BJ43" i="19"/>
  <c r="BN43" i="19"/>
  <c r="BV43" i="19"/>
  <c r="BZ43" i="19"/>
  <c r="CD43" i="19"/>
  <c r="CL43" i="19"/>
  <c r="CP43" i="19"/>
  <c r="CT43" i="19"/>
  <c r="DB43" i="19"/>
  <c r="DF43" i="19"/>
  <c r="DJ43" i="19"/>
  <c r="DR43" i="19"/>
  <c r="DV43" i="19"/>
  <c r="DZ43" i="19"/>
  <c r="EH43" i="19"/>
  <c r="H45" i="19"/>
  <c r="L45" i="19"/>
  <c r="P45" i="19"/>
  <c r="T45" i="19"/>
  <c r="X45" i="19"/>
  <c r="AB45" i="19"/>
  <c r="AF45" i="19"/>
  <c r="BS43" i="19"/>
  <c r="BW43" i="19"/>
  <c r="CA43" i="19"/>
  <c r="CE43" i="19"/>
  <c r="CI43" i="19"/>
  <c r="CM43" i="19"/>
  <c r="CQ43" i="19"/>
  <c r="CU43" i="19"/>
  <c r="CY43" i="19"/>
  <c r="DC43" i="19"/>
  <c r="DG43" i="19"/>
  <c r="DK43" i="19"/>
  <c r="DO43" i="19"/>
  <c r="DS43" i="19"/>
  <c r="DW43" i="19"/>
  <c r="EA43" i="19"/>
  <c r="EE43" i="19"/>
  <c r="CB48" i="19"/>
  <c r="CF48" i="19"/>
  <c r="CJ48" i="19"/>
  <c r="CN48" i="19"/>
  <c r="CR48" i="19"/>
  <c r="CV48" i="19"/>
  <c r="CZ48" i="19"/>
  <c r="DD48" i="19"/>
  <c r="DH48" i="19"/>
  <c r="DL48" i="19"/>
  <c r="DP48" i="19"/>
  <c r="DT48" i="19"/>
  <c r="DX48" i="19"/>
  <c r="EB48" i="19"/>
  <c r="EF48" i="19"/>
  <c r="K56" i="19"/>
  <c r="AA56" i="19"/>
  <c r="BW56" i="19"/>
  <c r="CM56" i="19"/>
  <c r="CN55" i="19"/>
  <c r="BU41" i="19"/>
  <c r="BY41" i="19"/>
  <c r="CC41" i="19"/>
  <c r="CG41" i="19"/>
  <c r="CK41" i="19"/>
  <c r="CO41" i="19"/>
  <c r="CS41" i="19"/>
  <c r="CW41" i="19"/>
  <c r="DA41" i="19"/>
  <c r="DE41" i="19"/>
  <c r="DI41" i="19"/>
  <c r="DM41" i="19"/>
  <c r="DQ41" i="19"/>
  <c r="DU41" i="19"/>
  <c r="DY41" i="19"/>
  <c r="EC41" i="19"/>
  <c r="EG41" i="19"/>
  <c r="H43" i="19"/>
  <c r="L43" i="19"/>
  <c r="P43" i="19"/>
  <c r="T43" i="19"/>
  <c r="X43" i="19"/>
  <c r="AB43" i="19"/>
  <c r="AF43" i="19"/>
  <c r="AJ43" i="19"/>
  <c r="AN43" i="19"/>
  <c r="AR43" i="19"/>
  <c r="AV43" i="19"/>
  <c r="AZ43" i="19"/>
  <c r="BD43" i="19"/>
  <c r="BH43" i="19"/>
  <c r="BL43" i="19"/>
  <c r="BP43" i="19"/>
  <c r="BT43" i="19"/>
  <c r="BX43" i="19"/>
  <c r="CB43" i="19"/>
  <c r="CF43" i="19"/>
  <c r="CJ43" i="19"/>
  <c r="CN43" i="19"/>
  <c r="CR43" i="19"/>
  <c r="CV43" i="19"/>
  <c r="CZ43" i="19"/>
  <c r="DD43" i="19"/>
  <c r="DH43" i="19"/>
  <c r="DL43" i="19"/>
  <c r="DP43" i="19"/>
  <c r="DT43" i="19"/>
  <c r="DX43" i="19"/>
  <c r="EB43" i="19"/>
  <c r="EF43" i="19"/>
  <c r="J45" i="19"/>
  <c r="N45" i="19"/>
  <c r="R45" i="19"/>
  <c r="V45" i="19"/>
  <c r="Z45" i="19"/>
  <c r="AD45" i="19"/>
  <c r="AH45" i="19"/>
  <c r="AL45" i="19"/>
  <c r="AP45" i="19"/>
  <c r="AT45" i="19"/>
  <c r="L55" i="19"/>
  <c r="AB55" i="19"/>
  <c r="AR55" i="19"/>
  <c r="BX55" i="19"/>
  <c r="DD55" i="19"/>
  <c r="AJ45" i="19"/>
  <c r="AN45" i="19"/>
  <c r="AR45" i="19"/>
  <c r="AV45" i="19"/>
  <c r="AZ45" i="19"/>
  <c r="BD45" i="19"/>
  <c r="BH45" i="19"/>
  <c r="BL45" i="19"/>
  <c r="BP45" i="19"/>
  <c r="BT45" i="19"/>
  <c r="BX45" i="19"/>
  <c r="CB45" i="19"/>
  <c r="CF45" i="19"/>
  <c r="CJ45" i="19"/>
  <c r="CN45" i="19"/>
  <c r="CR45" i="19"/>
  <c r="CV45" i="19"/>
  <c r="CZ45" i="19"/>
  <c r="DD45" i="19"/>
  <c r="DH45" i="19"/>
  <c r="DL45" i="19"/>
  <c r="DP45" i="19"/>
  <c r="DT45" i="19"/>
  <c r="DX45" i="19"/>
  <c r="EB45" i="19"/>
  <c r="EF45" i="19"/>
  <c r="E48" i="19"/>
  <c r="I48" i="19"/>
  <c r="M48" i="19"/>
  <c r="Q48" i="19"/>
  <c r="U48" i="19"/>
  <c r="Y48" i="19"/>
  <c r="AC48" i="19"/>
  <c r="AG48" i="19"/>
  <c r="AK48" i="19"/>
  <c r="AO48" i="19"/>
  <c r="AS48" i="19"/>
  <c r="AW48" i="19"/>
  <c r="BA48" i="19"/>
  <c r="BE48" i="19"/>
  <c r="BI48" i="19"/>
  <c r="BM48" i="19"/>
  <c r="BQ48" i="19"/>
  <c r="BU48" i="19"/>
  <c r="BY48" i="19"/>
  <c r="CC48" i="19"/>
  <c r="CG48" i="19"/>
  <c r="CK48" i="19"/>
  <c r="CO48" i="19"/>
  <c r="CS48" i="19"/>
  <c r="CW48" i="19"/>
  <c r="DA48" i="19"/>
  <c r="DE48" i="19"/>
  <c r="DI48" i="19"/>
  <c r="DM48" i="19"/>
  <c r="DQ48" i="19"/>
  <c r="DU48" i="19"/>
  <c r="DY48" i="19"/>
  <c r="EC48" i="19"/>
  <c r="EG48" i="19"/>
  <c r="CC98" i="19"/>
  <c r="CG98" i="19"/>
  <c r="CK98" i="19"/>
  <c r="CO98" i="19"/>
  <c r="CS98" i="19"/>
  <c r="CW98" i="19"/>
  <c r="DA98" i="19"/>
  <c r="DE98" i="19"/>
  <c r="DI98" i="19"/>
  <c r="DM98" i="19"/>
  <c r="DQ98" i="19"/>
  <c r="DU98" i="19"/>
  <c r="DY98" i="19"/>
  <c r="EC98" i="19"/>
  <c r="CC45" i="19"/>
  <c r="CG45" i="19"/>
  <c r="CK45" i="19"/>
  <c r="CO45" i="19"/>
  <c r="CS45" i="19"/>
  <c r="CW45" i="19"/>
  <c r="DA45" i="19"/>
  <c r="DE45" i="19"/>
  <c r="DI45" i="19"/>
  <c r="DM45" i="19"/>
  <c r="DQ45" i="19"/>
  <c r="DU45" i="19"/>
  <c r="DY45" i="19"/>
  <c r="EC45" i="19"/>
  <c r="EG45" i="19"/>
  <c r="F48" i="19"/>
  <c r="J48" i="19"/>
  <c r="N48" i="19"/>
  <c r="R48" i="19"/>
  <c r="V48" i="19"/>
  <c r="Z48" i="19"/>
  <c r="AD48" i="19"/>
  <c r="AH48" i="19"/>
  <c r="AL48" i="19"/>
  <c r="AP48" i="19"/>
  <c r="AT48" i="19"/>
  <c r="AX48" i="19"/>
  <c r="BB48" i="19"/>
  <c r="BF48" i="19"/>
  <c r="BJ48" i="19"/>
  <c r="BN48" i="19"/>
  <c r="BR48" i="19"/>
  <c r="BV48" i="19"/>
  <c r="BZ48" i="19"/>
  <c r="CD48" i="19"/>
  <c r="CH48" i="19"/>
  <c r="CL48" i="19"/>
  <c r="CP48" i="19"/>
  <c r="CT48" i="19"/>
  <c r="CX48" i="19"/>
  <c r="DB48" i="19"/>
  <c r="DF48" i="19"/>
  <c r="DJ48" i="19"/>
  <c r="DN48" i="19"/>
  <c r="DR48" i="19"/>
  <c r="DV48" i="19"/>
  <c r="DZ48" i="19"/>
  <c r="ED48" i="19"/>
  <c r="EH48" i="19"/>
  <c r="CD98" i="19"/>
  <c r="CH98" i="19"/>
  <c r="CL98" i="19"/>
  <c r="CP98" i="19"/>
  <c r="CT98" i="19"/>
  <c r="CX98" i="19"/>
  <c r="DB98" i="19"/>
  <c r="DF98" i="19"/>
  <c r="DJ98" i="19"/>
  <c r="DN98" i="19"/>
  <c r="DR98" i="19"/>
  <c r="DV98" i="19"/>
  <c r="DZ98" i="19"/>
  <c r="ED98" i="19"/>
  <c r="AX45" i="19"/>
  <c r="BB45" i="19"/>
  <c r="BF45" i="19"/>
  <c r="BJ45" i="19"/>
  <c r="BN45" i="19"/>
  <c r="BR45" i="19"/>
  <c r="BV45" i="19"/>
  <c r="BZ45" i="19"/>
  <c r="CD45" i="19"/>
  <c r="CH45" i="19"/>
  <c r="CL45" i="19"/>
  <c r="CP45" i="19"/>
  <c r="CT45" i="19"/>
  <c r="CX45" i="19"/>
  <c r="DB45" i="19"/>
  <c r="DF45" i="19"/>
  <c r="DJ45" i="19"/>
  <c r="DN45" i="19"/>
  <c r="DR45" i="19"/>
  <c r="DV45" i="19"/>
  <c r="DZ45" i="19"/>
  <c r="ED45" i="19"/>
  <c r="EH45" i="19"/>
  <c r="F55" i="19"/>
  <c r="J55" i="19"/>
  <c r="N55" i="19"/>
  <c r="R55" i="19"/>
  <c r="V55" i="19"/>
  <c r="Z55" i="19"/>
  <c r="AD55" i="19"/>
  <c r="AH55" i="19"/>
  <c r="AL55" i="19"/>
  <c r="AP55" i="19"/>
  <c r="AT55" i="19"/>
  <c r="AX55" i="19"/>
  <c r="BB55" i="19"/>
  <c r="BF55" i="19"/>
  <c r="BJ55" i="19"/>
  <c r="BN55" i="19"/>
  <c r="BR55" i="19"/>
  <c r="BV55" i="19"/>
  <c r="BZ55" i="19"/>
  <c r="CD55" i="19"/>
  <c r="CH55" i="19"/>
  <c r="CL55" i="19"/>
  <c r="CP55" i="19"/>
  <c r="CT55" i="19"/>
  <c r="CX55" i="19"/>
  <c r="DB55" i="19"/>
  <c r="DF55" i="19"/>
  <c r="DJ55" i="19"/>
  <c r="DN55" i="19"/>
  <c r="DR55" i="19"/>
  <c r="DV55" i="19"/>
  <c r="Z60" i="19"/>
  <c r="AP60" i="19"/>
  <c r="BF60" i="19"/>
  <c r="CL60" i="19"/>
  <c r="DB60" i="19"/>
  <c r="DR60" i="19"/>
  <c r="BZ73" i="19"/>
  <c r="CB98" i="19"/>
  <c r="CF98" i="19"/>
  <c r="CJ98" i="19"/>
  <c r="CN98" i="19"/>
  <c r="CR98" i="19"/>
  <c r="CV98" i="19"/>
  <c r="CZ98" i="19"/>
  <c r="DD98" i="19"/>
  <c r="DH98" i="19"/>
  <c r="DL98" i="19"/>
  <c r="DP98" i="19"/>
  <c r="DT98" i="19"/>
  <c r="DX98" i="19"/>
  <c r="EB98" i="19"/>
  <c r="EF98" i="19"/>
  <c r="C13" i="14"/>
  <c r="G13" i="14"/>
  <c r="K13" i="14"/>
  <c r="O13" i="14"/>
  <c r="S13" i="14"/>
  <c r="W13" i="14"/>
  <c r="AA13" i="14"/>
  <c r="AE13" i="14"/>
  <c r="AI13" i="14"/>
  <c r="C22" i="14"/>
  <c r="G22" i="14"/>
  <c r="K22" i="14"/>
  <c r="O22" i="14"/>
  <c r="S22" i="14"/>
  <c r="W22" i="14"/>
  <c r="AA22" i="14"/>
  <c r="AE22" i="14"/>
  <c r="AI22" i="14"/>
  <c r="C24" i="14"/>
  <c r="G24" i="14"/>
  <c r="K24" i="14"/>
  <c r="O24" i="14"/>
  <c r="S24" i="14"/>
  <c r="W24" i="14"/>
  <c r="AA24" i="14"/>
  <c r="AE24" i="14"/>
  <c r="AI24" i="14"/>
  <c r="D35" i="14"/>
  <c r="H35" i="14"/>
  <c r="L35" i="14"/>
  <c r="P35" i="14"/>
  <c r="T35" i="14"/>
  <c r="X35" i="14"/>
  <c r="AB35" i="14"/>
  <c r="AF35" i="14"/>
  <c r="D36" i="14"/>
  <c r="H36" i="14"/>
  <c r="L36" i="14"/>
  <c r="P36" i="14"/>
  <c r="T36" i="14"/>
  <c r="X36" i="14"/>
  <c r="AB36" i="14"/>
  <c r="AF36" i="14"/>
  <c r="D38" i="14"/>
  <c r="H38" i="14"/>
  <c r="L38" i="14"/>
  <c r="P38" i="14"/>
  <c r="T38" i="14"/>
  <c r="X38" i="14"/>
  <c r="AB38" i="14"/>
  <c r="AF38" i="14"/>
  <c r="D39" i="14"/>
  <c r="H39" i="14"/>
  <c r="L39" i="14"/>
  <c r="P39" i="14"/>
  <c r="T39" i="14"/>
  <c r="X39" i="14"/>
  <c r="AB39" i="14"/>
  <c r="AF39" i="14"/>
  <c r="D43" i="14"/>
  <c r="H43" i="14"/>
  <c r="L43" i="14"/>
  <c r="P43" i="14"/>
  <c r="T43" i="14"/>
  <c r="X43" i="14"/>
  <c r="AB43" i="14"/>
  <c r="AF43" i="14"/>
  <c r="D44" i="14"/>
  <c r="H44" i="14"/>
  <c r="L44" i="14"/>
  <c r="P44" i="14"/>
  <c r="T44" i="14"/>
  <c r="X44" i="14"/>
  <c r="AB44" i="14"/>
  <c r="AF44" i="14"/>
  <c r="D45" i="14"/>
  <c r="H45" i="14"/>
  <c r="L45" i="14"/>
  <c r="P45" i="14"/>
  <c r="T45" i="14"/>
  <c r="X45" i="14"/>
  <c r="AB45" i="14"/>
  <c r="AF45" i="14"/>
  <c r="D47" i="14"/>
  <c r="H47" i="14"/>
  <c r="L47" i="14"/>
  <c r="P47" i="14"/>
  <c r="T47" i="14"/>
  <c r="X47" i="14"/>
  <c r="AB47" i="14"/>
  <c r="AF47" i="14"/>
  <c r="F54" i="14"/>
  <c r="J54" i="14"/>
  <c r="N54" i="14"/>
  <c r="R54" i="14"/>
  <c r="V54" i="14"/>
  <c r="Z54" i="14"/>
  <c r="AD54" i="14"/>
  <c r="AH54" i="14"/>
  <c r="C55" i="14"/>
  <c r="G55" i="14"/>
  <c r="K55" i="14"/>
  <c r="O55" i="14"/>
  <c r="S55" i="14"/>
  <c r="W55" i="14"/>
  <c r="AA55" i="14"/>
  <c r="AE55" i="14"/>
  <c r="AI55" i="14"/>
  <c r="D56" i="14"/>
  <c r="H56" i="14"/>
  <c r="L56" i="14"/>
  <c r="P56" i="14"/>
  <c r="T56" i="14"/>
  <c r="X56" i="14"/>
  <c r="AB56" i="14"/>
  <c r="AF56" i="14"/>
  <c r="E57" i="14"/>
  <c r="I57" i="14"/>
  <c r="M57" i="14"/>
  <c r="Q57" i="14"/>
  <c r="U57" i="14"/>
  <c r="Y57" i="14"/>
  <c r="AC57" i="14"/>
  <c r="AG57" i="14"/>
  <c r="F58" i="14"/>
  <c r="J58" i="14"/>
  <c r="N58" i="14"/>
  <c r="R58" i="14"/>
  <c r="V58" i="14"/>
  <c r="Z58" i="14"/>
  <c r="AD58" i="14"/>
  <c r="AH58" i="14"/>
  <c r="F62" i="14"/>
  <c r="J62" i="14"/>
  <c r="N62" i="14"/>
  <c r="R62" i="14"/>
  <c r="V62" i="14"/>
  <c r="Z62" i="14"/>
  <c r="AD62" i="14"/>
  <c r="AH62" i="14"/>
  <c r="AH63" i="14" s="1"/>
  <c r="E222" i="14"/>
  <c r="I222" i="14"/>
  <c r="M222" i="14"/>
  <c r="Q222" i="14"/>
  <c r="U222" i="14"/>
  <c r="Y222" i="14"/>
  <c r="AC222" i="14"/>
  <c r="AG222" i="14"/>
  <c r="E223" i="14"/>
  <c r="I223" i="14"/>
  <c r="M223" i="14"/>
  <c r="Q223" i="14"/>
  <c r="U223" i="14"/>
  <c r="Y223" i="14"/>
  <c r="AC223" i="14"/>
  <c r="AG223" i="14"/>
  <c r="E225" i="14"/>
  <c r="I225" i="14"/>
  <c r="M225" i="14"/>
  <c r="Q225" i="14"/>
  <c r="U225" i="14"/>
  <c r="Y225" i="14"/>
  <c r="AC225" i="14"/>
  <c r="AG225" i="14"/>
  <c r="E119" i="14"/>
  <c r="E226" i="14"/>
  <c r="I119" i="14"/>
  <c r="I226" i="14"/>
  <c r="M119" i="14"/>
  <c r="M226" i="14"/>
  <c r="Q119" i="14"/>
  <c r="Q226" i="14"/>
  <c r="U119" i="14"/>
  <c r="U226" i="14"/>
  <c r="Y119" i="14"/>
  <c r="Y226" i="14"/>
  <c r="AC119" i="14"/>
  <c r="AC226" i="14"/>
  <c r="AG119" i="14"/>
  <c r="AG226" i="14"/>
  <c r="E75" i="14"/>
  <c r="I75" i="14"/>
  <c r="M75" i="14"/>
  <c r="Q75" i="14"/>
  <c r="U75" i="14"/>
  <c r="Y75" i="14"/>
  <c r="AC75" i="14"/>
  <c r="AG75" i="14"/>
  <c r="E229" i="14"/>
  <c r="I229" i="14"/>
  <c r="M229" i="14"/>
  <c r="Q229" i="14"/>
  <c r="U229" i="14"/>
  <c r="Y229" i="14"/>
  <c r="AC229" i="14"/>
  <c r="AG229" i="14"/>
  <c r="E230" i="14"/>
  <c r="I230" i="14"/>
  <c r="M230" i="14"/>
  <c r="Q230" i="14"/>
  <c r="U230" i="14"/>
  <c r="Y230" i="14"/>
  <c r="AC230" i="14"/>
  <c r="AG230" i="14"/>
  <c r="E84" i="14"/>
  <c r="I84" i="14"/>
  <c r="M84" i="14"/>
  <c r="Q84" i="14"/>
  <c r="U84" i="14"/>
  <c r="Y84" i="14"/>
  <c r="AC84" i="14"/>
  <c r="AG84" i="14"/>
  <c r="E86" i="14"/>
  <c r="I86" i="14"/>
  <c r="M86" i="14"/>
  <c r="Q86" i="14"/>
  <c r="U86" i="14"/>
  <c r="Y86" i="14"/>
  <c r="AC86" i="14"/>
  <c r="AG86" i="14"/>
  <c r="E235" i="14"/>
  <c r="I235" i="14"/>
  <c r="M235" i="14"/>
  <c r="Q235" i="14"/>
  <c r="U235" i="14"/>
  <c r="Y235" i="14"/>
  <c r="AC235" i="14"/>
  <c r="AG235" i="14"/>
  <c r="F98" i="14"/>
  <c r="J98" i="14"/>
  <c r="N98" i="14"/>
  <c r="AD98" i="14"/>
  <c r="C99" i="14"/>
  <c r="G99" i="14"/>
  <c r="S99" i="14"/>
  <c r="W99" i="14"/>
  <c r="AI99" i="14"/>
  <c r="E102" i="14"/>
  <c r="I102" i="14"/>
  <c r="M102" i="14"/>
  <c r="Q102" i="14"/>
  <c r="U102" i="14"/>
  <c r="Y102" i="14"/>
  <c r="AC102" i="14"/>
  <c r="AG102" i="14"/>
  <c r="AA106" i="14"/>
  <c r="AE106" i="14"/>
  <c r="C111" i="14"/>
  <c r="G111" i="14"/>
  <c r="K111" i="14"/>
  <c r="O111" i="14"/>
  <c r="S111" i="14"/>
  <c r="W111" i="14"/>
  <c r="AA111" i="14"/>
  <c r="AE111" i="14"/>
  <c r="AI111" i="14"/>
  <c r="T117" i="14"/>
  <c r="Y117" i="14"/>
  <c r="M118" i="14"/>
  <c r="AC118" i="14"/>
  <c r="F119" i="14"/>
  <c r="K119" i="14"/>
  <c r="V119" i="14"/>
  <c r="AA119" i="14"/>
  <c r="R120" i="14"/>
  <c r="AH120" i="14"/>
  <c r="C124" i="14"/>
  <c r="I124" i="14"/>
  <c r="S124" i="14"/>
  <c r="Y124" i="14"/>
  <c r="AI124" i="14"/>
  <c r="AI125" i="14" s="1"/>
  <c r="F133" i="14"/>
  <c r="N133" i="14"/>
  <c r="V133" i="14"/>
  <c r="G135" i="14"/>
  <c r="O135" i="14"/>
  <c r="W135" i="14"/>
  <c r="W285" i="14" s="1"/>
  <c r="I142" i="14"/>
  <c r="Q142" i="14"/>
  <c r="C158" i="14"/>
  <c r="D158" i="14"/>
  <c r="G158" i="14"/>
  <c r="H158" i="14"/>
  <c r="K158" i="14"/>
  <c r="L158" i="14"/>
  <c r="O158" i="14"/>
  <c r="P158" i="14"/>
  <c r="S158" i="14"/>
  <c r="T158" i="14"/>
  <c r="W158" i="14"/>
  <c r="X158" i="14"/>
  <c r="I160" i="14"/>
  <c r="Q160" i="14"/>
  <c r="C192" i="14"/>
  <c r="FI10" i="15"/>
  <c r="FH68" i="15"/>
  <c r="FI13" i="15"/>
  <c r="FI68" i="15" s="1"/>
  <c r="G42" i="15"/>
  <c r="G57" i="15"/>
  <c r="K42" i="15"/>
  <c r="K57" i="15"/>
  <c r="O42" i="15"/>
  <c r="O57" i="15"/>
  <c r="S42" i="15"/>
  <c r="S57" i="15"/>
  <c r="W42" i="15"/>
  <c r="W57" i="15"/>
  <c r="AA42" i="15"/>
  <c r="AA57" i="15"/>
  <c r="AE42" i="15"/>
  <c r="AE57" i="15"/>
  <c r="AI42" i="15"/>
  <c r="AI57" i="15"/>
  <c r="AM42" i="15"/>
  <c r="AM57" i="15"/>
  <c r="AQ42" i="15"/>
  <c r="AQ57" i="15"/>
  <c r="AU42" i="15"/>
  <c r="AU57" i="15"/>
  <c r="AY42" i="15"/>
  <c r="AY57" i="15"/>
  <c r="BC42" i="15"/>
  <c r="BC57" i="15"/>
  <c r="BG42" i="15"/>
  <c r="BG57" i="15"/>
  <c r="BK42" i="15"/>
  <c r="BK57" i="15"/>
  <c r="BO42" i="15"/>
  <c r="BO57" i="15"/>
  <c r="BS42" i="15"/>
  <c r="BS57" i="15"/>
  <c r="BW42" i="15"/>
  <c r="BW57" i="15"/>
  <c r="CA42" i="15"/>
  <c r="CA57" i="15"/>
  <c r="CE42" i="15"/>
  <c r="CE57" i="15"/>
  <c r="CI42" i="15"/>
  <c r="CI57" i="15"/>
  <c r="CM42" i="15"/>
  <c r="CM57" i="15"/>
  <c r="CQ42" i="15"/>
  <c r="CQ57" i="15"/>
  <c r="CU42" i="15"/>
  <c r="CU57" i="15"/>
  <c r="CY42" i="15"/>
  <c r="CY57" i="15"/>
  <c r="DC42" i="15"/>
  <c r="DC57" i="15"/>
  <c r="DG42" i="15"/>
  <c r="DG57" i="15"/>
  <c r="DK42" i="15"/>
  <c r="DK57" i="15"/>
  <c r="DO42" i="15"/>
  <c r="DO57" i="15"/>
  <c r="DS42" i="15"/>
  <c r="DS57" i="15"/>
  <c r="DW42" i="15"/>
  <c r="DW57" i="15"/>
  <c r="EA42" i="15"/>
  <c r="EA57" i="15"/>
  <c r="EE42" i="15"/>
  <c r="EE57" i="15"/>
  <c r="EI42" i="15"/>
  <c r="EI57" i="15"/>
  <c r="EM42" i="15"/>
  <c r="EM57" i="15"/>
  <c r="EQ42" i="15"/>
  <c r="EQ57" i="15"/>
  <c r="EU42" i="15"/>
  <c r="EU57" i="15"/>
  <c r="X13" i="14"/>
  <c r="AB13" i="14"/>
  <c r="AF13" i="14"/>
  <c r="D24" i="14"/>
  <c r="H24" i="14"/>
  <c r="L24" i="14"/>
  <c r="P24" i="14"/>
  <c r="T24" i="14"/>
  <c r="X24" i="14"/>
  <c r="AB24" i="14"/>
  <c r="AF24" i="14"/>
  <c r="E35" i="14"/>
  <c r="I35" i="14"/>
  <c r="M35" i="14"/>
  <c r="Q35" i="14"/>
  <c r="U35" i="14"/>
  <c r="Y35" i="14"/>
  <c r="AC35" i="14"/>
  <c r="AG35" i="14"/>
  <c r="E36" i="14"/>
  <c r="I36" i="14"/>
  <c r="M36" i="14"/>
  <c r="Q36" i="14"/>
  <c r="U36" i="14"/>
  <c r="Y36" i="14"/>
  <c r="AC36" i="14"/>
  <c r="AG36" i="14"/>
  <c r="E38" i="14"/>
  <c r="I38" i="14"/>
  <c r="M38" i="14"/>
  <c r="Q38" i="14"/>
  <c r="U38" i="14"/>
  <c r="Y38" i="14"/>
  <c r="AC38" i="14"/>
  <c r="AG38" i="14"/>
  <c r="E43" i="14"/>
  <c r="I43" i="14"/>
  <c r="M43" i="14"/>
  <c r="Q43" i="14"/>
  <c r="U43" i="14"/>
  <c r="Y43" i="14"/>
  <c r="AC43" i="14"/>
  <c r="AG43" i="14"/>
  <c r="E44" i="14"/>
  <c r="I44" i="14"/>
  <c r="M44" i="14"/>
  <c r="Q44" i="14"/>
  <c r="U44" i="14"/>
  <c r="Y44" i="14"/>
  <c r="AC44" i="14"/>
  <c r="AG44" i="14"/>
  <c r="E45" i="14"/>
  <c r="I45" i="14"/>
  <c r="M45" i="14"/>
  <c r="Q45" i="14"/>
  <c r="U45" i="14"/>
  <c r="Y45" i="14"/>
  <c r="AC45" i="14"/>
  <c r="AG45" i="14"/>
  <c r="E47" i="14"/>
  <c r="I47" i="14"/>
  <c r="M47" i="14"/>
  <c r="Q47" i="14"/>
  <c r="U47" i="14"/>
  <c r="Y47" i="14"/>
  <c r="AC47" i="14"/>
  <c r="AG47" i="14"/>
  <c r="E48" i="14"/>
  <c r="I48" i="14"/>
  <c r="M48" i="14"/>
  <c r="Q48" i="14"/>
  <c r="U48" i="14"/>
  <c r="Y48" i="14"/>
  <c r="AC48" i="14"/>
  <c r="AG48" i="14"/>
  <c r="C54" i="14"/>
  <c r="G54" i="14"/>
  <c r="K54" i="14"/>
  <c r="O54" i="14"/>
  <c r="S54" i="14"/>
  <c r="W54" i="14"/>
  <c r="AA54" i="14"/>
  <c r="AE54" i="14"/>
  <c r="AI54" i="14"/>
  <c r="E56" i="14"/>
  <c r="I56" i="14"/>
  <c r="M56" i="14"/>
  <c r="Q56" i="14"/>
  <c r="U56" i="14"/>
  <c r="Y56" i="14"/>
  <c r="AC56" i="14"/>
  <c r="AG56" i="14"/>
  <c r="F57" i="14"/>
  <c r="J57" i="14"/>
  <c r="N57" i="14"/>
  <c r="R57" i="14"/>
  <c r="V57" i="14"/>
  <c r="Z57" i="14"/>
  <c r="AD57" i="14"/>
  <c r="AH57" i="14"/>
  <c r="G58" i="14"/>
  <c r="K58" i="14"/>
  <c r="O58" i="14"/>
  <c r="S58" i="14"/>
  <c r="W58" i="14"/>
  <c r="AA58" i="14"/>
  <c r="AE58" i="14"/>
  <c r="AI58" i="14"/>
  <c r="C62" i="14"/>
  <c r="G62" i="14"/>
  <c r="K62" i="14"/>
  <c r="O62" i="14"/>
  <c r="S62" i="14"/>
  <c r="W62" i="14"/>
  <c r="AA62" i="14"/>
  <c r="AE62" i="14"/>
  <c r="AI62" i="14"/>
  <c r="AI63" i="14" s="1"/>
  <c r="F192" i="14"/>
  <c r="F222" i="14"/>
  <c r="J192" i="14"/>
  <c r="J222" i="14"/>
  <c r="N192" i="14"/>
  <c r="N222" i="14"/>
  <c r="R192" i="14"/>
  <c r="R222" i="14"/>
  <c r="V192" i="14"/>
  <c r="V222" i="14"/>
  <c r="Z222" i="14"/>
  <c r="AD222" i="14"/>
  <c r="AH222" i="14"/>
  <c r="F223" i="14"/>
  <c r="J223" i="14"/>
  <c r="N223" i="14"/>
  <c r="R223" i="14"/>
  <c r="V223" i="14"/>
  <c r="Z223" i="14"/>
  <c r="AD223" i="14"/>
  <c r="AH223" i="14"/>
  <c r="F225" i="14"/>
  <c r="J225" i="14"/>
  <c r="N225" i="14"/>
  <c r="R225" i="14"/>
  <c r="V225" i="14"/>
  <c r="Z225" i="14"/>
  <c r="AD225" i="14"/>
  <c r="AH225" i="14"/>
  <c r="F226" i="14"/>
  <c r="J226" i="14"/>
  <c r="N226" i="14"/>
  <c r="R226" i="14"/>
  <c r="V226" i="14"/>
  <c r="Z226" i="14"/>
  <c r="AD226" i="14"/>
  <c r="AH226" i="14"/>
  <c r="F75" i="14"/>
  <c r="J75" i="14"/>
  <c r="N75" i="14"/>
  <c r="R75" i="14"/>
  <c r="V75" i="14"/>
  <c r="Z75" i="14"/>
  <c r="AD75" i="14"/>
  <c r="AH75" i="14"/>
  <c r="F229" i="14"/>
  <c r="J229" i="14"/>
  <c r="N229" i="14"/>
  <c r="R229" i="14"/>
  <c r="V229" i="14"/>
  <c r="Z229" i="14"/>
  <c r="AD229" i="14"/>
  <c r="AH229" i="14"/>
  <c r="F230" i="14"/>
  <c r="J230" i="14"/>
  <c r="N230" i="14"/>
  <c r="R230" i="14"/>
  <c r="V230" i="14"/>
  <c r="Z230" i="14"/>
  <c r="AD230" i="14"/>
  <c r="AH230" i="14"/>
  <c r="F84" i="14"/>
  <c r="J84" i="14"/>
  <c r="N84" i="14"/>
  <c r="R84" i="14"/>
  <c r="V84" i="14"/>
  <c r="Z84" i="14"/>
  <c r="AD84" i="14"/>
  <c r="AH84" i="14"/>
  <c r="F86" i="14"/>
  <c r="J86" i="14"/>
  <c r="N86" i="14"/>
  <c r="R86" i="14"/>
  <c r="V86" i="14"/>
  <c r="Z86" i="14"/>
  <c r="AD86" i="14"/>
  <c r="AH86" i="14"/>
  <c r="F235" i="14"/>
  <c r="J235" i="14"/>
  <c r="N235" i="14"/>
  <c r="R235" i="14"/>
  <c r="V235" i="14"/>
  <c r="Z235" i="14"/>
  <c r="AD235" i="14"/>
  <c r="AH235" i="14"/>
  <c r="C98" i="14"/>
  <c r="G98" i="14"/>
  <c r="K98" i="14"/>
  <c r="E101" i="14"/>
  <c r="I101" i="14"/>
  <c r="M101" i="14"/>
  <c r="Q101" i="14"/>
  <c r="U101" i="14"/>
  <c r="Y101" i="14"/>
  <c r="AC101" i="14"/>
  <c r="AG101" i="14"/>
  <c r="F102" i="14"/>
  <c r="J102" i="14"/>
  <c r="N102" i="14"/>
  <c r="R102" i="14"/>
  <c r="V102" i="14"/>
  <c r="Z102" i="14"/>
  <c r="AD102" i="14"/>
  <c r="AH102" i="14"/>
  <c r="P117" i="14"/>
  <c r="U117" i="14"/>
  <c r="Z117" i="14"/>
  <c r="AF117" i="14"/>
  <c r="I118" i="14"/>
  <c r="N118" i="14"/>
  <c r="Y118" i="14"/>
  <c r="AD118" i="14"/>
  <c r="G119" i="14"/>
  <c r="R119" i="14"/>
  <c r="W119" i="14"/>
  <c r="AH119" i="14"/>
  <c r="N120" i="14"/>
  <c r="S120" i="14"/>
  <c r="AD120" i="14"/>
  <c r="AI120" i="14"/>
  <c r="E124" i="14"/>
  <c r="J124" i="14"/>
  <c r="U124" i="14"/>
  <c r="Z124" i="14"/>
  <c r="D142" i="14"/>
  <c r="D133" i="14"/>
  <c r="H142" i="14"/>
  <c r="H133" i="14"/>
  <c r="L142" i="14"/>
  <c r="L133" i="14"/>
  <c r="P142" i="14"/>
  <c r="P133" i="14"/>
  <c r="T142" i="14"/>
  <c r="T133" i="14"/>
  <c r="X142" i="14"/>
  <c r="X133" i="14"/>
  <c r="I133" i="14"/>
  <c r="Q133" i="14"/>
  <c r="Y134" i="14"/>
  <c r="Y135" i="14" s="1"/>
  <c r="Y285" i="14" s="1"/>
  <c r="J135" i="14"/>
  <c r="R135" i="14"/>
  <c r="G139" i="14"/>
  <c r="O139" i="14"/>
  <c r="W139" i="14"/>
  <c r="I141" i="14"/>
  <c r="Q141" i="14"/>
  <c r="J142" i="14"/>
  <c r="R142" i="14"/>
  <c r="Y155" i="14"/>
  <c r="Y156" i="14" s="1"/>
  <c r="D160" i="14"/>
  <c r="L160" i="14"/>
  <c r="T160" i="14"/>
  <c r="S189" i="14"/>
  <c r="S198" i="14"/>
  <c r="W189" i="14"/>
  <c r="W198" i="14"/>
  <c r="R258" i="14"/>
  <c r="R259" i="14"/>
  <c r="E271" i="14"/>
  <c r="E270" i="14"/>
  <c r="E269" i="14"/>
  <c r="E268" i="14"/>
  <c r="E267" i="14"/>
  <c r="F262" i="14"/>
  <c r="H42" i="15"/>
  <c r="H57" i="15"/>
  <c r="L42" i="15"/>
  <c r="L57" i="15"/>
  <c r="P42" i="15"/>
  <c r="P57" i="15"/>
  <c r="T42" i="15"/>
  <c r="T57" i="15"/>
  <c r="X42" i="15"/>
  <c r="X57" i="15"/>
  <c r="AB42" i="15"/>
  <c r="AB57" i="15"/>
  <c r="AF42" i="15"/>
  <c r="AF57" i="15"/>
  <c r="AJ42" i="15"/>
  <c r="AJ57" i="15"/>
  <c r="AN42" i="15"/>
  <c r="AN57" i="15"/>
  <c r="AR42" i="15"/>
  <c r="AR57" i="15"/>
  <c r="AV42" i="15"/>
  <c r="AV57" i="15"/>
  <c r="AZ42" i="15"/>
  <c r="AZ57" i="15"/>
  <c r="BD42" i="15"/>
  <c r="BD57" i="15"/>
  <c r="BH42" i="15"/>
  <c r="BH57" i="15"/>
  <c r="BL42" i="15"/>
  <c r="BL57" i="15"/>
  <c r="BP42" i="15"/>
  <c r="BP57" i="15"/>
  <c r="BT42" i="15"/>
  <c r="BT57" i="15"/>
  <c r="BX42" i="15"/>
  <c r="BX57" i="15"/>
  <c r="CB42" i="15"/>
  <c r="CB57" i="15"/>
  <c r="CF42" i="15"/>
  <c r="CF57" i="15"/>
  <c r="CJ42" i="15"/>
  <c r="CJ57" i="15"/>
  <c r="CN42" i="15"/>
  <c r="CN57" i="15"/>
  <c r="CR42" i="15"/>
  <c r="CR57" i="15"/>
  <c r="CV42" i="15"/>
  <c r="CV57" i="15"/>
  <c r="CZ42" i="15"/>
  <c r="CZ57" i="15"/>
  <c r="DD42" i="15"/>
  <c r="DD57" i="15"/>
  <c r="DH42" i="15"/>
  <c r="DH57" i="15"/>
  <c r="DL42" i="15"/>
  <c r="DL57" i="15"/>
  <c r="DP42" i="15"/>
  <c r="DP57" i="15"/>
  <c r="DT42" i="15"/>
  <c r="DT57" i="15"/>
  <c r="DX42" i="15"/>
  <c r="DX57" i="15"/>
  <c r="EB42" i="15"/>
  <c r="EB57" i="15"/>
  <c r="EF42" i="15"/>
  <c r="EF57" i="15"/>
  <c r="EJ42" i="15"/>
  <c r="EJ57" i="15"/>
  <c r="EN42" i="15"/>
  <c r="EN57" i="15"/>
  <c r="ER42" i="15"/>
  <c r="ER57" i="15"/>
  <c r="AA244" i="14"/>
  <c r="Y184" i="14"/>
  <c r="Y181" i="14"/>
  <c r="Y180" i="14"/>
  <c r="Y179" i="14"/>
  <c r="Y178" i="14"/>
  <c r="Y175" i="14"/>
  <c r="Y200" i="14" s="1"/>
  <c r="Y174" i="14"/>
  <c r="Y201" i="14" s="1"/>
  <c r="Y170" i="14"/>
  <c r="Y169" i="14"/>
  <c r="Y168" i="14"/>
  <c r="Y159" i="14"/>
  <c r="Y160" i="14" s="1"/>
  <c r="AA243" i="14"/>
  <c r="Y157" i="14"/>
  <c r="Y158" i="14" s="1"/>
  <c r="Y138" i="14"/>
  <c r="Y137" i="14"/>
  <c r="Y136" i="14"/>
  <c r="Y13" i="14"/>
  <c r="AC13" i="14"/>
  <c r="AG13" i="14"/>
  <c r="E22" i="14"/>
  <c r="I22" i="14"/>
  <c r="M22" i="14"/>
  <c r="Q22" i="14"/>
  <c r="U22" i="14"/>
  <c r="Y22" i="14"/>
  <c r="AC22" i="14"/>
  <c r="AG22" i="14"/>
  <c r="E24" i="14"/>
  <c r="I24" i="14"/>
  <c r="M24" i="14"/>
  <c r="Q24" i="14"/>
  <c r="U24" i="14"/>
  <c r="Y24" i="14"/>
  <c r="AC24" i="14"/>
  <c r="AG24" i="14"/>
  <c r="F35" i="14"/>
  <c r="J35" i="14"/>
  <c r="N35" i="14"/>
  <c r="R35" i="14"/>
  <c r="V35" i="14"/>
  <c r="Z35" i="14"/>
  <c r="AD35" i="14"/>
  <c r="AH35" i="14"/>
  <c r="F36" i="14"/>
  <c r="J36" i="14"/>
  <c r="N36" i="14"/>
  <c r="R36" i="14"/>
  <c r="V36" i="14"/>
  <c r="Z36" i="14"/>
  <c r="AD36" i="14"/>
  <c r="AH36" i="14"/>
  <c r="F38" i="14"/>
  <c r="J38" i="14"/>
  <c r="N38" i="14"/>
  <c r="R38" i="14"/>
  <c r="V38" i="14"/>
  <c r="Z38" i="14"/>
  <c r="AD38" i="14"/>
  <c r="AH38" i="14"/>
  <c r="F43" i="14"/>
  <c r="J43" i="14"/>
  <c r="N43" i="14"/>
  <c r="R43" i="14"/>
  <c r="V43" i="14"/>
  <c r="Z43" i="14"/>
  <c r="AD43" i="14"/>
  <c r="AH43" i="14"/>
  <c r="F44" i="14"/>
  <c r="J44" i="14"/>
  <c r="N44" i="14"/>
  <c r="R44" i="14"/>
  <c r="V44" i="14"/>
  <c r="Z44" i="14"/>
  <c r="AD44" i="14"/>
  <c r="AH44" i="14"/>
  <c r="F45" i="14"/>
  <c r="J45" i="14"/>
  <c r="N45" i="14"/>
  <c r="R45" i="14"/>
  <c r="V45" i="14"/>
  <c r="Z45" i="14"/>
  <c r="AD45" i="14"/>
  <c r="AH45" i="14"/>
  <c r="X54" i="14"/>
  <c r="AB54" i="14"/>
  <c r="AF54" i="14"/>
  <c r="F56" i="14"/>
  <c r="J56" i="14"/>
  <c r="N56" i="14"/>
  <c r="R56" i="14"/>
  <c r="V56" i="14"/>
  <c r="Z56" i="14"/>
  <c r="AD56" i="14"/>
  <c r="AH56" i="14"/>
  <c r="C57" i="14"/>
  <c r="G57" i="14"/>
  <c r="K57" i="14"/>
  <c r="O57" i="14"/>
  <c r="S57" i="14"/>
  <c r="W57" i="14"/>
  <c r="AA57" i="14"/>
  <c r="AE57" i="14"/>
  <c r="AI57" i="14"/>
  <c r="D58" i="14"/>
  <c r="H58" i="14"/>
  <c r="L58" i="14"/>
  <c r="P58" i="14"/>
  <c r="T58" i="14"/>
  <c r="X58" i="14"/>
  <c r="AB58" i="14"/>
  <c r="AF58" i="14"/>
  <c r="D62" i="14"/>
  <c r="H62" i="14"/>
  <c r="L62" i="14"/>
  <c r="P62" i="14"/>
  <c r="T62" i="14"/>
  <c r="X62" i="14"/>
  <c r="AB62" i="14"/>
  <c r="AF62" i="14"/>
  <c r="C222" i="14"/>
  <c r="G222" i="14"/>
  <c r="K222" i="14"/>
  <c r="O117" i="14"/>
  <c r="O222" i="14"/>
  <c r="S117" i="14"/>
  <c r="S222" i="14"/>
  <c r="W117" i="14"/>
  <c r="W222" i="14"/>
  <c r="AA117" i="14"/>
  <c r="AA222" i="14"/>
  <c r="AE117" i="14"/>
  <c r="AE222" i="14"/>
  <c r="AI117" i="14"/>
  <c r="AI222" i="14"/>
  <c r="C223" i="14"/>
  <c r="G223" i="14"/>
  <c r="K223" i="14"/>
  <c r="O223" i="14"/>
  <c r="S223" i="14"/>
  <c r="W223" i="14"/>
  <c r="AA223" i="14"/>
  <c r="AE223" i="14"/>
  <c r="AI223" i="14"/>
  <c r="C225" i="14"/>
  <c r="G225" i="14"/>
  <c r="K225" i="14"/>
  <c r="O225" i="14"/>
  <c r="S225" i="14"/>
  <c r="W225" i="14"/>
  <c r="AA225" i="14"/>
  <c r="AE225" i="14"/>
  <c r="AI225" i="14"/>
  <c r="C226" i="14"/>
  <c r="G226" i="14"/>
  <c r="K226" i="14"/>
  <c r="O226" i="14"/>
  <c r="S226" i="14"/>
  <c r="W226" i="14"/>
  <c r="AA226" i="14"/>
  <c r="AE226" i="14"/>
  <c r="AI226" i="14"/>
  <c r="C75" i="14"/>
  <c r="G75" i="14"/>
  <c r="K75" i="14"/>
  <c r="O75" i="14"/>
  <c r="S75" i="14"/>
  <c r="W75" i="14"/>
  <c r="AA75" i="14"/>
  <c r="AE75" i="14"/>
  <c r="AI75" i="14"/>
  <c r="C229" i="14"/>
  <c r="G229" i="14"/>
  <c r="K229" i="14"/>
  <c r="O229" i="14"/>
  <c r="S229" i="14"/>
  <c r="W229" i="14"/>
  <c r="AA229" i="14"/>
  <c r="AE229" i="14"/>
  <c r="AI229" i="14"/>
  <c r="C230" i="14"/>
  <c r="G230" i="14"/>
  <c r="K230" i="14"/>
  <c r="O230" i="14"/>
  <c r="S230" i="14"/>
  <c r="W230" i="14"/>
  <c r="AA230" i="14"/>
  <c r="AE230" i="14"/>
  <c r="AI230" i="14"/>
  <c r="C84" i="14"/>
  <c r="G84" i="14"/>
  <c r="K84" i="14"/>
  <c r="O84" i="14"/>
  <c r="S84" i="14"/>
  <c r="W84" i="14"/>
  <c r="AA84" i="14"/>
  <c r="AE84" i="14"/>
  <c r="AI84" i="14"/>
  <c r="C86" i="14"/>
  <c r="G86" i="14"/>
  <c r="K86" i="14"/>
  <c r="O86" i="14"/>
  <c r="S86" i="14"/>
  <c r="W86" i="14"/>
  <c r="AA86" i="14"/>
  <c r="AE86" i="14"/>
  <c r="AI86" i="14"/>
  <c r="C235" i="14"/>
  <c r="G235" i="14"/>
  <c r="K235" i="14"/>
  <c r="O235" i="14"/>
  <c r="S235" i="14"/>
  <c r="W235" i="14"/>
  <c r="AA235" i="14"/>
  <c r="AE235" i="14"/>
  <c r="AI235" i="14"/>
  <c r="D98" i="14"/>
  <c r="H98" i="14"/>
  <c r="L98" i="14"/>
  <c r="AB98" i="14"/>
  <c r="E99" i="14"/>
  <c r="I99" i="14"/>
  <c r="M99" i="14"/>
  <c r="Q99" i="14"/>
  <c r="U99" i="14"/>
  <c r="Y99" i="14"/>
  <c r="AC99" i="14"/>
  <c r="AG99" i="14"/>
  <c r="F101" i="14"/>
  <c r="J101" i="14"/>
  <c r="N101" i="14"/>
  <c r="R101" i="14"/>
  <c r="V101" i="14"/>
  <c r="Z101" i="14"/>
  <c r="AD101" i="14"/>
  <c r="AH101" i="14"/>
  <c r="C102" i="14"/>
  <c r="G102" i="14"/>
  <c r="K102" i="14"/>
  <c r="O102" i="14"/>
  <c r="S102" i="14"/>
  <c r="W102" i="14"/>
  <c r="AA102" i="14"/>
  <c r="AE102" i="14"/>
  <c r="AI102" i="14"/>
  <c r="D110" i="14"/>
  <c r="H110" i="14"/>
  <c r="L110" i="14"/>
  <c r="P110" i="14"/>
  <c r="T110" i="14"/>
  <c r="X110" i="14"/>
  <c r="AB110" i="14"/>
  <c r="AF110" i="14"/>
  <c r="AJ110" i="14"/>
  <c r="E111" i="14"/>
  <c r="I111" i="14"/>
  <c r="M111" i="14"/>
  <c r="Q111" i="14"/>
  <c r="U111" i="14"/>
  <c r="Y111" i="14"/>
  <c r="AC111" i="14"/>
  <c r="AG111" i="14"/>
  <c r="Q117" i="14"/>
  <c r="V117" i="14"/>
  <c r="AG117" i="14"/>
  <c r="E118" i="14"/>
  <c r="J118" i="14"/>
  <c r="O118" i="14"/>
  <c r="U118" i="14"/>
  <c r="Z118" i="14"/>
  <c r="AE118" i="14"/>
  <c r="C119" i="14"/>
  <c r="N119" i="14"/>
  <c r="S119" i="14"/>
  <c r="AD119" i="14"/>
  <c r="AI119" i="14"/>
  <c r="D120" i="14"/>
  <c r="J120" i="14"/>
  <c r="O120" i="14"/>
  <c r="T120" i="14"/>
  <c r="Z120" i="14"/>
  <c r="AE120" i="14"/>
  <c r="F124" i="14"/>
  <c r="K124" i="14"/>
  <c r="Q124" i="14"/>
  <c r="V124" i="14"/>
  <c r="AA124" i="14"/>
  <c r="AG124" i="14"/>
  <c r="Y132" i="14"/>
  <c r="D141" i="14"/>
  <c r="L141" i="14"/>
  <c r="T141" i="14"/>
  <c r="E142" i="14"/>
  <c r="M142" i="14"/>
  <c r="U142" i="14"/>
  <c r="F156" i="14"/>
  <c r="G156" i="14"/>
  <c r="J156" i="14"/>
  <c r="K156" i="14"/>
  <c r="N156" i="14"/>
  <c r="O156" i="14"/>
  <c r="R156" i="14"/>
  <c r="S156" i="14"/>
  <c r="V156" i="14"/>
  <c r="W156" i="14"/>
  <c r="S188" i="14"/>
  <c r="S197" i="14"/>
  <c r="W188" i="14"/>
  <c r="W284" i="14" s="1"/>
  <c r="W197" i="14"/>
  <c r="E192" i="14"/>
  <c r="S213" i="14"/>
  <c r="R208" i="14"/>
  <c r="Q208" i="14" s="1"/>
  <c r="P208" i="14" s="1"/>
  <c r="O208" i="14" s="1"/>
  <c r="EJ32" i="19"/>
  <c r="EJ5" i="19" s="1"/>
  <c r="EK17" i="18"/>
  <c r="EK16" i="18" s="1"/>
  <c r="EJ21" i="17"/>
  <c r="AO3" i="14"/>
  <c r="Z13" i="14"/>
  <c r="AD13" i="14"/>
  <c r="AH13" i="14"/>
  <c r="Z24" i="14"/>
  <c r="AD24" i="14"/>
  <c r="AH24" i="14"/>
  <c r="W35" i="14"/>
  <c r="AA35" i="14"/>
  <c r="AE35" i="14"/>
  <c r="AI35" i="14"/>
  <c r="C38" i="14"/>
  <c r="G38" i="14"/>
  <c r="K38" i="14"/>
  <c r="O38" i="14"/>
  <c r="S38" i="14"/>
  <c r="W38" i="14"/>
  <c r="AA38" i="14"/>
  <c r="AE38" i="14"/>
  <c r="AI38" i="14"/>
  <c r="C43" i="14"/>
  <c r="G43" i="14"/>
  <c r="K43" i="14"/>
  <c r="O43" i="14"/>
  <c r="S43" i="14"/>
  <c r="W43" i="14"/>
  <c r="AA43" i="14"/>
  <c r="AE43" i="14"/>
  <c r="AI43" i="14"/>
  <c r="B305" i="14" s="1"/>
  <c r="C44" i="14"/>
  <c r="G44" i="14"/>
  <c r="K44" i="14"/>
  <c r="O44" i="14"/>
  <c r="S44" i="14"/>
  <c r="W44" i="14"/>
  <c r="AA44" i="14"/>
  <c r="AE44" i="14"/>
  <c r="AI44" i="14"/>
  <c r="B306" i="14" s="1"/>
  <c r="C45" i="14"/>
  <c r="G45" i="14"/>
  <c r="K45" i="14"/>
  <c r="O45" i="14"/>
  <c r="S45" i="14"/>
  <c r="W45" i="14"/>
  <c r="AA45" i="14"/>
  <c r="AE45" i="14"/>
  <c r="AI45" i="14"/>
  <c r="B307" i="14" s="1"/>
  <c r="Y54" i="14"/>
  <c r="AC54" i="14"/>
  <c r="AG54" i="14"/>
  <c r="W56" i="14"/>
  <c r="AA56" i="14"/>
  <c r="AE56" i="14"/>
  <c r="AI56" i="14"/>
  <c r="D57" i="14"/>
  <c r="H57" i="14"/>
  <c r="L57" i="14"/>
  <c r="P57" i="14"/>
  <c r="T57" i="14"/>
  <c r="X57" i="14"/>
  <c r="AB57" i="14"/>
  <c r="AF57" i="14"/>
  <c r="E62" i="14"/>
  <c r="I62" i="14"/>
  <c r="M62" i="14"/>
  <c r="Q62" i="14"/>
  <c r="U62" i="14"/>
  <c r="Y62" i="14"/>
  <c r="AC62" i="14"/>
  <c r="AG62" i="14"/>
  <c r="D222" i="14"/>
  <c r="H222" i="14"/>
  <c r="L222" i="14"/>
  <c r="P222" i="14"/>
  <c r="T222" i="14"/>
  <c r="X222" i="14"/>
  <c r="AB222" i="14"/>
  <c r="AF222" i="14"/>
  <c r="D118" i="14"/>
  <c r="D223" i="14"/>
  <c r="H118" i="14"/>
  <c r="H223" i="14"/>
  <c r="L118" i="14"/>
  <c r="L223" i="14"/>
  <c r="P118" i="14"/>
  <c r="P223" i="14"/>
  <c r="T118" i="14"/>
  <c r="T223" i="14"/>
  <c r="X118" i="14"/>
  <c r="X223" i="14"/>
  <c r="AB118" i="14"/>
  <c r="AB223" i="14"/>
  <c r="AF118" i="14"/>
  <c r="AF223" i="14"/>
  <c r="D225" i="14"/>
  <c r="H225" i="14"/>
  <c r="L225" i="14"/>
  <c r="P225" i="14"/>
  <c r="T225" i="14"/>
  <c r="X225" i="14"/>
  <c r="AB225" i="14"/>
  <c r="AF225" i="14"/>
  <c r="D226" i="14"/>
  <c r="E120" i="14"/>
  <c r="H226" i="14"/>
  <c r="I120" i="14"/>
  <c r="L226" i="14"/>
  <c r="M120" i="14"/>
  <c r="P226" i="14"/>
  <c r="Q120" i="14"/>
  <c r="T226" i="14"/>
  <c r="U120" i="14"/>
  <c r="X226" i="14"/>
  <c r="Y120" i="14"/>
  <c r="AB226" i="14"/>
  <c r="AC120" i="14"/>
  <c r="AF226" i="14"/>
  <c r="AG120" i="14"/>
  <c r="AN74" i="14"/>
  <c r="D75" i="14"/>
  <c r="H75" i="14"/>
  <c r="L75" i="14"/>
  <c r="P75" i="14"/>
  <c r="T75" i="14"/>
  <c r="X75" i="14"/>
  <c r="AB75" i="14"/>
  <c r="AF75" i="14"/>
  <c r="D229" i="14"/>
  <c r="H229" i="14"/>
  <c r="L229" i="14"/>
  <c r="P229" i="14"/>
  <c r="T229" i="14"/>
  <c r="X229" i="14"/>
  <c r="AB229" i="14"/>
  <c r="AF229" i="14"/>
  <c r="D230" i="14"/>
  <c r="H230" i="14"/>
  <c r="L230" i="14"/>
  <c r="P230" i="14"/>
  <c r="T230" i="14"/>
  <c r="X230" i="14"/>
  <c r="AB230" i="14"/>
  <c r="AF230" i="14"/>
  <c r="D84" i="14"/>
  <c r="H84" i="14"/>
  <c r="L84" i="14"/>
  <c r="P84" i="14"/>
  <c r="T84" i="14"/>
  <c r="X84" i="14"/>
  <c r="AB84" i="14"/>
  <c r="AF84" i="14"/>
  <c r="D86" i="14"/>
  <c r="H86" i="14"/>
  <c r="L86" i="14"/>
  <c r="P86" i="14"/>
  <c r="T86" i="14"/>
  <c r="X86" i="14"/>
  <c r="AB86" i="14"/>
  <c r="AF86" i="14"/>
  <c r="D124" i="14"/>
  <c r="D235" i="14"/>
  <c r="H124" i="14"/>
  <c r="H235" i="14"/>
  <c r="L124" i="14"/>
  <c r="L235" i="14"/>
  <c r="P124" i="14"/>
  <c r="P235" i="14"/>
  <c r="T124" i="14"/>
  <c r="T235" i="14"/>
  <c r="X124" i="14"/>
  <c r="X235" i="14"/>
  <c r="AB124" i="14"/>
  <c r="AB235" i="14"/>
  <c r="AF124" i="14"/>
  <c r="AF235" i="14"/>
  <c r="E98" i="14"/>
  <c r="I98" i="14"/>
  <c r="M98" i="14"/>
  <c r="Q98" i="14"/>
  <c r="U98" i="14"/>
  <c r="Y98" i="14"/>
  <c r="AC98" i="14"/>
  <c r="AG98" i="14"/>
  <c r="F99" i="14"/>
  <c r="J99" i="14"/>
  <c r="N99" i="14"/>
  <c r="R99" i="14"/>
  <c r="V99" i="14"/>
  <c r="Z99" i="14"/>
  <c r="AD99" i="14"/>
  <c r="AH99" i="14"/>
  <c r="C101" i="14"/>
  <c r="G101" i="14"/>
  <c r="K101" i="14"/>
  <c r="O101" i="14"/>
  <c r="S101" i="14"/>
  <c r="W101" i="14"/>
  <c r="AA101" i="14"/>
  <c r="AE101" i="14"/>
  <c r="AI101" i="14"/>
  <c r="D102" i="14"/>
  <c r="H102" i="14"/>
  <c r="L102" i="14"/>
  <c r="P102" i="14"/>
  <c r="T102" i="14"/>
  <c r="X102" i="14"/>
  <c r="AB102" i="14"/>
  <c r="AF102" i="14"/>
  <c r="E110" i="14"/>
  <c r="I110" i="14"/>
  <c r="M110" i="14"/>
  <c r="Q110" i="14"/>
  <c r="U110" i="14"/>
  <c r="Y110" i="14"/>
  <c r="AC110" i="14"/>
  <c r="AG110" i="14"/>
  <c r="F111" i="14"/>
  <c r="J111" i="14"/>
  <c r="N111" i="14"/>
  <c r="R111" i="14"/>
  <c r="V111" i="14"/>
  <c r="Z111" i="14"/>
  <c r="AD111" i="14"/>
  <c r="AH111" i="14"/>
  <c r="E117" i="14"/>
  <c r="I117" i="14"/>
  <c r="M117" i="14"/>
  <c r="R117" i="14"/>
  <c r="X117" i="14"/>
  <c r="AC117" i="14"/>
  <c r="AH117" i="14"/>
  <c r="F118" i="14"/>
  <c r="K118" i="14"/>
  <c r="Q118" i="14"/>
  <c r="V118" i="14"/>
  <c r="AA118" i="14"/>
  <c r="AG118" i="14"/>
  <c r="D119" i="14"/>
  <c r="J119" i="14"/>
  <c r="O119" i="14"/>
  <c r="T119" i="14"/>
  <c r="Z119" i="14"/>
  <c r="AE119" i="14"/>
  <c r="F120" i="14"/>
  <c r="K120" i="14"/>
  <c r="P120" i="14"/>
  <c r="V120" i="14"/>
  <c r="AA120" i="14"/>
  <c r="AF120" i="14"/>
  <c r="G124" i="14"/>
  <c r="M124" i="14"/>
  <c r="R124" i="14"/>
  <c r="W124" i="14"/>
  <c r="AC124" i="14"/>
  <c r="AH124" i="14"/>
  <c r="F141" i="14"/>
  <c r="J141" i="14"/>
  <c r="N141" i="14"/>
  <c r="R141" i="14"/>
  <c r="V141" i="14"/>
  <c r="E133" i="14"/>
  <c r="M133" i="14"/>
  <c r="U133" i="14"/>
  <c r="E141" i="14"/>
  <c r="M141" i="14"/>
  <c r="U141" i="14"/>
  <c r="S196" i="14"/>
  <c r="S187" i="14"/>
  <c r="W196" i="14"/>
  <c r="W187" i="14"/>
  <c r="D188" i="14"/>
  <c r="H188" i="14"/>
  <c r="L188" i="14"/>
  <c r="P197" i="14"/>
  <c r="T197" i="14"/>
  <c r="X197" i="14"/>
  <c r="Q259" i="14"/>
  <c r="F35" i="15"/>
  <c r="G55" i="15"/>
  <c r="G34" i="15"/>
  <c r="G31" i="15"/>
  <c r="G32" i="15" s="1"/>
  <c r="K31" i="15"/>
  <c r="O31" i="15"/>
  <c r="S31" i="15"/>
  <c r="W31" i="15"/>
  <c r="AA31" i="15"/>
  <c r="AA35" i="15" s="1"/>
  <c r="AE31" i="15"/>
  <c r="AI31" i="15"/>
  <c r="AM31" i="15"/>
  <c r="AM35" i="15" s="1"/>
  <c r="AQ31" i="15"/>
  <c r="AU31" i="15"/>
  <c r="AY31" i="15"/>
  <c r="AY35" i="15" s="1"/>
  <c r="BC31" i="15"/>
  <c r="BG31" i="15"/>
  <c r="BK31" i="15"/>
  <c r="BO31" i="15"/>
  <c r="BS31" i="15"/>
  <c r="BW31" i="15"/>
  <c r="CA31" i="15"/>
  <c r="CE31" i="15"/>
  <c r="CI31" i="15"/>
  <c r="CM31" i="15"/>
  <c r="CM35" i="15" s="1"/>
  <c r="CQ31" i="15"/>
  <c r="CU31" i="15"/>
  <c r="CY31" i="15"/>
  <c r="CY35" i="15" s="1"/>
  <c r="DC31" i="15"/>
  <c r="DG31" i="15"/>
  <c r="DK31" i="15"/>
  <c r="DK35" i="15" s="1"/>
  <c r="DO31" i="15"/>
  <c r="DS31" i="15"/>
  <c r="DW31" i="15"/>
  <c r="EA31" i="15"/>
  <c r="EE31" i="15"/>
  <c r="EI31" i="15"/>
  <c r="EM31" i="15"/>
  <c r="EQ31" i="15"/>
  <c r="EU31" i="15"/>
  <c r="EW30" i="15"/>
  <c r="EX28" i="15"/>
  <c r="C141" i="14"/>
  <c r="G141" i="14"/>
  <c r="K141" i="14"/>
  <c r="O141" i="14"/>
  <c r="S141" i="14"/>
  <c r="W141" i="14"/>
  <c r="P188" i="14"/>
  <c r="T188" i="14"/>
  <c r="X188" i="14"/>
  <c r="X284" i="14" s="1"/>
  <c r="G191" i="14"/>
  <c r="K191" i="14"/>
  <c r="O191" i="14"/>
  <c r="S191" i="14"/>
  <c r="S203" i="14" s="1"/>
  <c r="W191" i="14"/>
  <c r="W203" i="14" s="1"/>
  <c r="D192" i="14"/>
  <c r="H192" i="14"/>
  <c r="L192" i="14"/>
  <c r="P192" i="14"/>
  <c r="T192" i="14"/>
  <c r="X192" i="14"/>
  <c r="Q197" i="14"/>
  <c r="U197" i="14"/>
  <c r="G209" i="14"/>
  <c r="K209" i="14"/>
  <c r="O209" i="14"/>
  <c r="S209" i="14"/>
  <c r="W209" i="14"/>
  <c r="H210" i="14"/>
  <c r="I212" i="14" s="1"/>
  <c r="L210" i="14"/>
  <c r="M211" i="14" s="1"/>
  <c r="P210" i="14"/>
  <c r="Q212" i="14" s="1"/>
  <c r="T210" i="14"/>
  <c r="U211" i="14" s="1"/>
  <c r="X210" i="14"/>
  <c r="U213" i="14"/>
  <c r="H6" i="15"/>
  <c r="L6" i="15"/>
  <c r="P6" i="15"/>
  <c r="T6" i="15"/>
  <c r="X6" i="15"/>
  <c r="AB6" i="15"/>
  <c r="AF6" i="15"/>
  <c r="AJ6" i="15"/>
  <c r="AN6" i="15"/>
  <c r="AR6" i="15"/>
  <c r="AV6" i="15"/>
  <c r="AZ6" i="15"/>
  <c r="BD6" i="15"/>
  <c r="BH6" i="15"/>
  <c r="BL6" i="15"/>
  <c r="BP6" i="15"/>
  <c r="BT6" i="15"/>
  <c r="BX6" i="15"/>
  <c r="CB6" i="15"/>
  <c r="CF6" i="15"/>
  <c r="CJ6" i="15"/>
  <c r="CN6" i="15"/>
  <c r="CR6" i="15"/>
  <c r="CV6" i="15"/>
  <c r="CZ6" i="15"/>
  <c r="DD6" i="15"/>
  <c r="DH6" i="15"/>
  <c r="DL6" i="15"/>
  <c r="DP6" i="15"/>
  <c r="DT6" i="15"/>
  <c r="DX6" i="15"/>
  <c r="EB6" i="15"/>
  <c r="EF6" i="15"/>
  <c r="EJ6" i="15"/>
  <c r="EN6" i="15"/>
  <c r="ER6" i="15"/>
  <c r="I7" i="15"/>
  <c r="M7" i="15"/>
  <c r="Q7" i="15"/>
  <c r="U7" i="15"/>
  <c r="Y7" i="15"/>
  <c r="AC7" i="15"/>
  <c r="AG7" i="15"/>
  <c r="AK7" i="15"/>
  <c r="AO7" i="15"/>
  <c r="AS7" i="15"/>
  <c r="AW7" i="15"/>
  <c r="BA7" i="15"/>
  <c r="BE7" i="15"/>
  <c r="BI7" i="15"/>
  <c r="BM7" i="15"/>
  <c r="BQ7" i="15"/>
  <c r="BU7" i="15"/>
  <c r="BY7" i="15"/>
  <c r="CC7" i="15"/>
  <c r="CG7" i="15"/>
  <c r="CK7" i="15"/>
  <c r="CO7" i="15"/>
  <c r="CS7" i="15"/>
  <c r="CW7" i="15"/>
  <c r="DA7" i="15"/>
  <c r="DE7" i="15"/>
  <c r="DI7" i="15"/>
  <c r="DM7" i="15"/>
  <c r="DQ7" i="15"/>
  <c r="DU7" i="15"/>
  <c r="DY7" i="15"/>
  <c r="EC7" i="15"/>
  <c r="EG7" i="15"/>
  <c r="EK7" i="15"/>
  <c r="EO7" i="15"/>
  <c r="ES7" i="15"/>
  <c r="M8" i="15"/>
  <c r="Q8" i="15"/>
  <c r="U8" i="15"/>
  <c r="Y8" i="15"/>
  <c r="AC8" i="15"/>
  <c r="AG8" i="15"/>
  <c r="AK8" i="15"/>
  <c r="AO8" i="15"/>
  <c r="AS8" i="15"/>
  <c r="AW8" i="15"/>
  <c r="BA8" i="15"/>
  <c r="BE8" i="15"/>
  <c r="BI8" i="15"/>
  <c r="BM8" i="15"/>
  <c r="BQ8" i="15"/>
  <c r="BU8" i="15"/>
  <c r="BY8" i="15"/>
  <c r="CC8" i="15"/>
  <c r="CG8" i="15"/>
  <c r="CK8" i="15"/>
  <c r="CO8" i="15"/>
  <c r="CS8" i="15"/>
  <c r="CW8" i="15"/>
  <c r="DA8" i="15"/>
  <c r="DE8" i="15"/>
  <c r="DI8" i="15"/>
  <c r="DM8" i="15"/>
  <c r="DQ8" i="15"/>
  <c r="DU8" i="15"/>
  <c r="DY8" i="15"/>
  <c r="EC8" i="15"/>
  <c r="EG8" i="15"/>
  <c r="EK8" i="15"/>
  <c r="EO8" i="15"/>
  <c r="ES8" i="15"/>
  <c r="J10" i="15"/>
  <c r="N10" i="15"/>
  <c r="R10" i="15"/>
  <c r="V10" i="15"/>
  <c r="Z10" i="15"/>
  <c r="AD10" i="15"/>
  <c r="AH10" i="15"/>
  <c r="AL10" i="15"/>
  <c r="AP10" i="15"/>
  <c r="AT10" i="15"/>
  <c r="AX10" i="15"/>
  <c r="BB10" i="15"/>
  <c r="BF10" i="15"/>
  <c r="BJ10" i="15"/>
  <c r="BN10" i="15"/>
  <c r="BR10" i="15"/>
  <c r="BV10" i="15"/>
  <c r="BZ10" i="15"/>
  <c r="CD10" i="15"/>
  <c r="CH10" i="15"/>
  <c r="CL10" i="15"/>
  <c r="CP10" i="15"/>
  <c r="CT10" i="15"/>
  <c r="CX10" i="15"/>
  <c r="DB10" i="15"/>
  <c r="DF10" i="15"/>
  <c r="DJ10" i="15"/>
  <c r="DN10" i="15"/>
  <c r="DR10" i="15"/>
  <c r="DV10" i="15"/>
  <c r="DZ10" i="15"/>
  <c r="ED10" i="15"/>
  <c r="EH10" i="15"/>
  <c r="EL10" i="15"/>
  <c r="EP10" i="15"/>
  <c r="ET10" i="15"/>
  <c r="M11" i="15"/>
  <c r="Q11" i="15"/>
  <c r="U11" i="15"/>
  <c r="Y11" i="15"/>
  <c r="AC11" i="15"/>
  <c r="AG11" i="15"/>
  <c r="AK11" i="15"/>
  <c r="AO11" i="15"/>
  <c r="AS11" i="15"/>
  <c r="AW11" i="15"/>
  <c r="BA11" i="15"/>
  <c r="BE11" i="15"/>
  <c r="BI11" i="15"/>
  <c r="BM11" i="15"/>
  <c r="BQ11" i="15"/>
  <c r="BU11" i="15"/>
  <c r="BY11" i="15"/>
  <c r="CC11" i="15"/>
  <c r="CG11" i="15"/>
  <c r="CK11" i="15"/>
  <c r="CO11" i="15"/>
  <c r="CS11" i="15"/>
  <c r="CW11" i="15"/>
  <c r="DA11" i="15"/>
  <c r="DE11" i="15"/>
  <c r="DI11" i="15"/>
  <c r="DM11" i="15"/>
  <c r="DQ11" i="15"/>
  <c r="DU11" i="15"/>
  <c r="DY11" i="15"/>
  <c r="EC11" i="15"/>
  <c r="EG11" i="15"/>
  <c r="EK11" i="15"/>
  <c r="EO11" i="15"/>
  <c r="ES11" i="15"/>
  <c r="J13" i="15"/>
  <c r="N13" i="15"/>
  <c r="R13" i="15"/>
  <c r="V13" i="15"/>
  <c r="Z13" i="15"/>
  <c r="AD13" i="15"/>
  <c r="AH13" i="15"/>
  <c r="AL13" i="15"/>
  <c r="AP13" i="15"/>
  <c r="AT13" i="15"/>
  <c r="AX13" i="15"/>
  <c r="BB13" i="15"/>
  <c r="BF13" i="15"/>
  <c r="BJ13" i="15"/>
  <c r="BN13" i="15"/>
  <c r="BR13" i="15"/>
  <c r="BV13" i="15"/>
  <c r="BZ13" i="15"/>
  <c r="CD13" i="15"/>
  <c r="CH13" i="15"/>
  <c r="CL13" i="15"/>
  <c r="CP13" i="15"/>
  <c r="CT13" i="15"/>
  <c r="CX13" i="15"/>
  <c r="DB13" i="15"/>
  <c r="DF13" i="15"/>
  <c r="DJ13" i="15"/>
  <c r="DN13" i="15"/>
  <c r="DR13" i="15"/>
  <c r="DV13" i="15"/>
  <c r="DZ13" i="15"/>
  <c r="ED13" i="15"/>
  <c r="EH13" i="15"/>
  <c r="EL13" i="15"/>
  <c r="EP13" i="15"/>
  <c r="ET13" i="15"/>
  <c r="I15" i="15"/>
  <c r="M15" i="15"/>
  <c r="Q15" i="15"/>
  <c r="U15" i="15"/>
  <c r="Y15" i="15"/>
  <c r="AC15" i="15"/>
  <c r="AG15" i="15"/>
  <c r="AK15" i="15"/>
  <c r="AO15" i="15"/>
  <c r="AS15" i="15"/>
  <c r="AW15" i="15"/>
  <c r="BA15" i="15"/>
  <c r="BE15" i="15"/>
  <c r="BI15" i="15"/>
  <c r="BM15" i="15"/>
  <c r="BQ15" i="15"/>
  <c r="BU15" i="15"/>
  <c r="BY15" i="15"/>
  <c r="CC15" i="15"/>
  <c r="CG15" i="15"/>
  <c r="CK15" i="15"/>
  <c r="CO15" i="15"/>
  <c r="CS15" i="15"/>
  <c r="CW15" i="15"/>
  <c r="DA15" i="15"/>
  <c r="DE15" i="15"/>
  <c r="DI15" i="15"/>
  <c r="DM15" i="15"/>
  <c r="DQ15" i="15"/>
  <c r="DU15" i="15"/>
  <c r="DY15" i="15"/>
  <c r="EC15" i="15"/>
  <c r="EG15" i="15"/>
  <c r="EK15" i="15"/>
  <c r="EO15" i="15"/>
  <c r="ES15" i="15"/>
  <c r="Q17" i="15"/>
  <c r="Q18" i="15" s="1"/>
  <c r="U17" i="15"/>
  <c r="U18" i="15" s="1"/>
  <c r="Y17" i="15"/>
  <c r="Y18" i="15" s="1"/>
  <c r="AC17" i="15"/>
  <c r="AC18" i="15" s="1"/>
  <c r="AG17" i="15"/>
  <c r="AG18" i="15" s="1"/>
  <c r="AK17" i="15"/>
  <c r="AK18" i="15" s="1"/>
  <c r="AO17" i="15"/>
  <c r="AO18" i="15" s="1"/>
  <c r="AS17" i="15"/>
  <c r="AS18" i="15" s="1"/>
  <c r="AW17" i="15"/>
  <c r="AW18" i="15" s="1"/>
  <c r="BA17" i="15"/>
  <c r="BA18" i="15" s="1"/>
  <c r="BE17" i="15"/>
  <c r="BE18" i="15" s="1"/>
  <c r="BI17" i="15"/>
  <c r="BI18" i="15" s="1"/>
  <c r="BM17" i="15"/>
  <c r="BM18" i="15" s="1"/>
  <c r="BQ17" i="15"/>
  <c r="BQ18" i="15" s="1"/>
  <c r="BU17" i="15"/>
  <c r="BU18" i="15" s="1"/>
  <c r="BY17" i="15"/>
  <c r="BY18" i="15" s="1"/>
  <c r="CC17" i="15"/>
  <c r="CC18" i="15" s="1"/>
  <c r="CG17" i="15"/>
  <c r="CG18" i="15" s="1"/>
  <c r="CK17" i="15"/>
  <c r="CK18" i="15" s="1"/>
  <c r="CO17" i="15"/>
  <c r="CO18" i="15" s="1"/>
  <c r="CS17" i="15"/>
  <c r="CS18" i="15" s="1"/>
  <c r="CW17" i="15"/>
  <c r="CW18" i="15" s="1"/>
  <c r="DA17" i="15"/>
  <c r="DA18" i="15" s="1"/>
  <c r="DE17" i="15"/>
  <c r="DE18" i="15" s="1"/>
  <c r="DI17" i="15"/>
  <c r="DI18" i="15" s="1"/>
  <c r="DM17" i="15"/>
  <c r="DM18" i="15" s="1"/>
  <c r="DQ17" i="15"/>
  <c r="DQ18" i="15" s="1"/>
  <c r="DU17" i="15"/>
  <c r="DU18" i="15" s="1"/>
  <c r="DY17" i="15"/>
  <c r="DY18" i="15" s="1"/>
  <c r="EC17" i="15"/>
  <c r="EC18" i="15" s="1"/>
  <c r="EG17" i="15"/>
  <c r="EG18" i="15" s="1"/>
  <c r="EK17" i="15"/>
  <c r="EK18" i="15" s="1"/>
  <c r="EO17" i="15"/>
  <c r="EO18" i="15" s="1"/>
  <c r="ES17" i="15"/>
  <c r="ES18" i="15" s="1"/>
  <c r="A19" i="15"/>
  <c r="P20" i="15"/>
  <c r="T20" i="15"/>
  <c r="X20" i="15"/>
  <c r="AB20" i="15"/>
  <c r="AF20" i="15"/>
  <c r="AJ20" i="15"/>
  <c r="AN20" i="15"/>
  <c r="AR20" i="15"/>
  <c r="AV20" i="15"/>
  <c r="AZ20" i="15"/>
  <c r="BD20" i="15"/>
  <c r="BH20" i="15"/>
  <c r="BL20" i="15"/>
  <c r="BP20" i="15"/>
  <c r="BT20" i="15"/>
  <c r="BX20" i="15"/>
  <c r="CB20" i="15"/>
  <c r="CF20" i="15"/>
  <c r="CJ20" i="15"/>
  <c r="CN20" i="15"/>
  <c r="CR20" i="15"/>
  <c r="CV20" i="15"/>
  <c r="CZ20" i="15"/>
  <c r="DD20" i="15"/>
  <c r="DH20" i="15"/>
  <c r="DL20" i="15"/>
  <c r="DP20" i="15"/>
  <c r="DT20" i="15"/>
  <c r="DX20" i="15"/>
  <c r="EB20" i="15"/>
  <c r="EF20" i="15"/>
  <c r="EJ20" i="15"/>
  <c r="EN20" i="15"/>
  <c r="ER20" i="15"/>
  <c r="S21" i="15"/>
  <c r="W21" i="15"/>
  <c r="AA21" i="15"/>
  <c r="AE21" i="15"/>
  <c r="AI21" i="15"/>
  <c r="AM21" i="15"/>
  <c r="AQ21" i="15"/>
  <c r="AU21" i="15"/>
  <c r="AY21" i="15"/>
  <c r="BC21" i="15"/>
  <c r="BG21" i="15"/>
  <c r="BK21" i="15"/>
  <c r="BO21" i="15"/>
  <c r="BS21" i="15"/>
  <c r="BW21" i="15"/>
  <c r="CA21" i="15"/>
  <c r="CE21" i="15"/>
  <c r="CI21" i="15"/>
  <c r="CM21" i="15"/>
  <c r="CQ21" i="15"/>
  <c r="CU21" i="15"/>
  <c r="CY21" i="15"/>
  <c r="DC21" i="15"/>
  <c r="DG21" i="15"/>
  <c r="DK21" i="15"/>
  <c r="DO21" i="15"/>
  <c r="DS21" i="15"/>
  <c r="DW21" i="15"/>
  <c r="EA21" i="15"/>
  <c r="EE21" i="15"/>
  <c r="EI21" i="15"/>
  <c r="EM21" i="15"/>
  <c r="EQ21" i="15"/>
  <c r="EU21" i="15"/>
  <c r="B22" i="15"/>
  <c r="Q23" i="15"/>
  <c r="U23" i="15"/>
  <c r="Y23" i="15"/>
  <c r="AC23" i="15"/>
  <c r="AG23" i="15"/>
  <c r="AK23" i="15"/>
  <c r="AO23" i="15"/>
  <c r="AS23" i="15"/>
  <c r="AW23" i="15"/>
  <c r="BA23" i="15"/>
  <c r="BE23" i="15"/>
  <c r="BI23" i="15"/>
  <c r="BM23" i="15"/>
  <c r="BQ23" i="15"/>
  <c r="BU23" i="15"/>
  <c r="BY23" i="15"/>
  <c r="CC23" i="15"/>
  <c r="CG23" i="15"/>
  <c r="CK23" i="15"/>
  <c r="CO23" i="15"/>
  <c r="CS23" i="15"/>
  <c r="CW23" i="15"/>
  <c r="DA23" i="15"/>
  <c r="DE23" i="15"/>
  <c r="DI23" i="15"/>
  <c r="DM23" i="15"/>
  <c r="DQ23" i="15"/>
  <c r="DU23" i="15"/>
  <c r="DY23" i="15"/>
  <c r="EC23" i="15"/>
  <c r="EG23" i="15"/>
  <c r="EK23" i="15"/>
  <c r="EO23" i="15"/>
  <c r="ES23" i="15"/>
  <c r="EV118" i="15"/>
  <c r="Q26" i="15"/>
  <c r="U26" i="15"/>
  <c r="Y26" i="15"/>
  <c r="AC26" i="15"/>
  <c r="AG26" i="15"/>
  <c r="AK26" i="15"/>
  <c r="AO26" i="15"/>
  <c r="AS26" i="15"/>
  <c r="AW26" i="15"/>
  <c r="BA26" i="15"/>
  <c r="BE26" i="15"/>
  <c r="BI26" i="15"/>
  <c r="BM26" i="15"/>
  <c r="BQ26" i="15"/>
  <c r="BU26" i="15"/>
  <c r="BY26" i="15"/>
  <c r="CC26" i="15"/>
  <c r="CG26" i="15"/>
  <c r="CK26" i="15"/>
  <c r="CO26" i="15"/>
  <c r="CS26" i="15"/>
  <c r="CW26" i="15"/>
  <c r="DA26" i="15"/>
  <c r="DE26" i="15"/>
  <c r="DI26" i="15"/>
  <c r="DM26" i="15"/>
  <c r="DQ26" i="15"/>
  <c r="DU26" i="15"/>
  <c r="DY26" i="15"/>
  <c r="EC26" i="15"/>
  <c r="EG26" i="15"/>
  <c r="EK26" i="15"/>
  <c r="EO26" i="15"/>
  <c r="ES26" i="15"/>
  <c r="S29" i="15"/>
  <c r="W29" i="15"/>
  <c r="AA29" i="15"/>
  <c r="AE29" i="15"/>
  <c r="AI29" i="15"/>
  <c r="AM29" i="15"/>
  <c r="AQ29" i="15"/>
  <c r="AU29" i="15"/>
  <c r="AY29" i="15"/>
  <c r="BC29" i="15"/>
  <c r="BG29" i="15"/>
  <c r="BK29" i="15"/>
  <c r="BO29" i="15"/>
  <c r="BS29" i="15"/>
  <c r="BW29" i="15"/>
  <c r="CA29" i="15"/>
  <c r="CE29" i="15"/>
  <c r="CI29" i="15"/>
  <c r="CM29" i="15"/>
  <c r="CQ29" i="15"/>
  <c r="CU29" i="15"/>
  <c r="CY29" i="15"/>
  <c r="DC29" i="15"/>
  <c r="DG29" i="15"/>
  <c r="DK29" i="15"/>
  <c r="DO29" i="15"/>
  <c r="DS29" i="15"/>
  <c r="DW29" i="15"/>
  <c r="EA29" i="15"/>
  <c r="EE29" i="15"/>
  <c r="EI29" i="15"/>
  <c r="EM29" i="15"/>
  <c r="EQ29" i="15"/>
  <c r="EU29" i="15"/>
  <c r="H33" i="15"/>
  <c r="L33" i="15"/>
  <c r="P33" i="15"/>
  <c r="T33" i="15"/>
  <c r="X33" i="15"/>
  <c r="AB33" i="15"/>
  <c r="AF33" i="15"/>
  <c r="AJ33" i="15"/>
  <c r="AN33" i="15"/>
  <c r="AR33" i="15"/>
  <c r="AV33" i="15"/>
  <c r="AZ33" i="15"/>
  <c r="BD33" i="15"/>
  <c r="BH33" i="15"/>
  <c r="BL33" i="15"/>
  <c r="BP33" i="15"/>
  <c r="BT33" i="15"/>
  <c r="BX33" i="15"/>
  <c r="CB33" i="15"/>
  <c r="CF33" i="15"/>
  <c r="CJ33" i="15"/>
  <c r="CN33" i="15"/>
  <c r="CR33" i="15"/>
  <c r="CV33" i="15"/>
  <c r="CZ33" i="15"/>
  <c r="DD33" i="15"/>
  <c r="DH33" i="15"/>
  <c r="DL33" i="15"/>
  <c r="DP33" i="15"/>
  <c r="DT33" i="15"/>
  <c r="DX33" i="15"/>
  <c r="EB33" i="15"/>
  <c r="EF33" i="15"/>
  <c r="EJ33" i="15"/>
  <c r="EN33" i="15"/>
  <c r="ER33" i="15"/>
  <c r="J38" i="15"/>
  <c r="N38" i="15"/>
  <c r="R38" i="15"/>
  <c r="V38" i="15"/>
  <c r="Z38" i="15"/>
  <c r="AD38" i="15"/>
  <c r="AH38" i="15"/>
  <c r="AL38" i="15"/>
  <c r="AP38" i="15"/>
  <c r="AT38" i="15"/>
  <c r="AX38" i="15"/>
  <c r="BB38" i="15"/>
  <c r="BF38" i="15"/>
  <c r="BJ38" i="15"/>
  <c r="BN38" i="15"/>
  <c r="BR38" i="15"/>
  <c r="BV38" i="15"/>
  <c r="BZ38" i="15"/>
  <c r="CD38" i="15"/>
  <c r="CH38" i="15"/>
  <c r="CL38" i="15"/>
  <c r="CP38" i="15"/>
  <c r="CT38" i="15"/>
  <c r="CX38" i="15"/>
  <c r="DB38" i="15"/>
  <c r="DF38" i="15"/>
  <c r="DJ38" i="15"/>
  <c r="DN38" i="15"/>
  <c r="DR38" i="15"/>
  <c r="DV38" i="15"/>
  <c r="DZ38" i="15"/>
  <c r="ED38" i="15"/>
  <c r="EH38" i="15"/>
  <c r="EL38" i="15"/>
  <c r="EP38" i="15"/>
  <c r="ET38" i="15"/>
  <c r="H40" i="15"/>
  <c r="L40" i="15"/>
  <c r="P40" i="15"/>
  <c r="T40" i="15"/>
  <c r="X40" i="15"/>
  <c r="AB40" i="15"/>
  <c r="AF40" i="15"/>
  <c r="AJ40" i="15"/>
  <c r="AN40" i="15"/>
  <c r="AR40" i="15"/>
  <c r="AV40" i="15"/>
  <c r="AZ40" i="15"/>
  <c r="BD40" i="15"/>
  <c r="BH40" i="15"/>
  <c r="BL40" i="15"/>
  <c r="BP40" i="15"/>
  <c r="BT40" i="15"/>
  <c r="BX40" i="15"/>
  <c r="CB40" i="15"/>
  <c r="CF40" i="15"/>
  <c r="CJ40" i="15"/>
  <c r="CN40" i="15"/>
  <c r="CR40" i="15"/>
  <c r="CV40" i="15"/>
  <c r="CZ40" i="15"/>
  <c r="DD40" i="15"/>
  <c r="DH40" i="15"/>
  <c r="DL40" i="15"/>
  <c r="DP40" i="15"/>
  <c r="DT40" i="15"/>
  <c r="DX40" i="15"/>
  <c r="EB40" i="15"/>
  <c r="EF40" i="15"/>
  <c r="EJ40" i="15"/>
  <c r="EN40" i="15"/>
  <c r="ER40" i="15"/>
  <c r="J48" i="15"/>
  <c r="N48" i="15"/>
  <c r="R48" i="15"/>
  <c r="V48" i="15"/>
  <c r="Z48" i="15"/>
  <c r="AD48" i="15"/>
  <c r="AH48" i="15"/>
  <c r="AL48" i="15"/>
  <c r="AP48" i="15"/>
  <c r="AT48" i="15"/>
  <c r="AX48" i="15"/>
  <c r="BB48" i="15"/>
  <c r="BF48" i="15"/>
  <c r="BJ48" i="15"/>
  <c r="BN48" i="15"/>
  <c r="BR48" i="15"/>
  <c r="BV48" i="15"/>
  <c r="BZ48" i="15"/>
  <c r="CD48" i="15"/>
  <c r="CH48" i="15"/>
  <c r="CL48" i="15"/>
  <c r="CP48" i="15"/>
  <c r="CT48" i="15"/>
  <c r="CX48" i="15"/>
  <c r="DB48" i="15"/>
  <c r="DF48" i="15"/>
  <c r="DJ48" i="15"/>
  <c r="DN48" i="15"/>
  <c r="DR48" i="15"/>
  <c r="DV48" i="15"/>
  <c r="DZ48" i="15"/>
  <c r="ED48" i="15"/>
  <c r="EH48" i="15"/>
  <c r="EL48" i="15"/>
  <c r="EP48" i="15"/>
  <c r="ET48" i="15"/>
  <c r="G49" i="15"/>
  <c r="K49" i="15"/>
  <c r="O49" i="15"/>
  <c r="S49" i="15"/>
  <c r="W49" i="15"/>
  <c r="AA49" i="15"/>
  <c r="AE49" i="15"/>
  <c r="AI49" i="15"/>
  <c r="AM49" i="15"/>
  <c r="AQ49" i="15"/>
  <c r="AU49" i="15"/>
  <c r="AY49" i="15"/>
  <c r="BC49" i="15"/>
  <c r="BG49" i="15"/>
  <c r="BK49" i="15"/>
  <c r="BO49" i="15"/>
  <c r="BS49" i="15"/>
  <c r="BW49" i="15"/>
  <c r="CA49" i="15"/>
  <c r="CE49" i="15"/>
  <c r="CI49" i="15"/>
  <c r="CM49" i="15"/>
  <c r="CQ49" i="15"/>
  <c r="CU49" i="15"/>
  <c r="CY49" i="15"/>
  <c r="DC49" i="15"/>
  <c r="DG49" i="15"/>
  <c r="DK49" i="15"/>
  <c r="DO49" i="15"/>
  <c r="DS49" i="15"/>
  <c r="DW49" i="15"/>
  <c r="EA49" i="15"/>
  <c r="EE49" i="15"/>
  <c r="EI49" i="15"/>
  <c r="EM49" i="15"/>
  <c r="EQ49" i="15"/>
  <c r="EU49" i="15"/>
  <c r="EO51" i="15"/>
  <c r="R52" i="15"/>
  <c r="V52" i="15"/>
  <c r="Z52" i="15"/>
  <c r="AD52" i="15"/>
  <c r="AH52" i="15"/>
  <c r="AL52" i="15"/>
  <c r="AP52" i="15"/>
  <c r="AT52" i="15"/>
  <c r="AX52" i="15"/>
  <c r="BB52" i="15"/>
  <c r="BF52" i="15"/>
  <c r="BJ52" i="15"/>
  <c r="BN52" i="15"/>
  <c r="BR52" i="15"/>
  <c r="BV52" i="15"/>
  <c r="BZ52" i="15"/>
  <c r="CD52" i="15"/>
  <c r="CH52" i="15"/>
  <c r="CL52" i="15"/>
  <c r="CP52" i="15"/>
  <c r="CT52" i="15"/>
  <c r="CX52" i="15"/>
  <c r="DB52" i="15"/>
  <c r="DF52" i="15"/>
  <c r="DJ52" i="15"/>
  <c r="DN52" i="15"/>
  <c r="DR52" i="15"/>
  <c r="DV52" i="15"/>
  <c r="DZ52" i="15"/>
  <c r="ED52" i="15"/>
  <c r="EH52" i="15"/>
  <c r="EL52" i="15"/>
  <c r="EP52" i="15"/>
  <c r="ET52" i="15"/>
  <c r="P54" i="15"/>
  <c r="T54" i="15"/>
  <c r="X54" i="15"/>
  <c r="AB54" i="15"/>
  <c r="AF54" i="15"/>
  <c r="AJ54" i="15"/>
  <c r="AN54" i="15"/>
  <c r="AR54" i="15"/>
  <c r="AV54" i="15"/>
  <c r="AZ54" i="15"/>
  <c r="BD54" i="15"/>
  <c r="BH54" i="15"/>
  <c r="BL54" i="15"/>
  <c r="BP54" i="15"/>
  <c r="BT54" i="15"/>
  <c r="BX54" i="15"/>
  <c r="CB54" i="15"/>
  <c r="CF54" i="15"/>
  <c r="CJ54" i="15"/>
  <c r="CN54" i="15"/>
  <c r="CR54" i="15"/>
  <c r="CV54" i="15"/>
  <c r="CZ54" i="15"/>
  <c r="DD54" i="15"/>
  <c r="DH54" i="15"/>
  <c r="DL54" i="15"/>
  <c r="DP54" i="15"/>
  <c r="DT54" i="15"/>
  <c r="DX54" i="15"/>
  <c r="EB54" i="15"/>
  <c r="EF54" i="15"/>
  <c r="EJ54" i="15"/>
  <c r="EN54" i="15"/>
  <c r="ER54" i="15"/>
  <c r="EV54" i="15"/>
  <c r="H154" i="15"/>
  <c r="H99" i="15"/>
  <c r="L154" i="15"/>
  <c r="L99" i="15"/>
  <c r="P154" i="15"/>
  <c r="P99" i="15"/>
  <c r="T154" i="15"/>
  <c r="T99" i="15"/>
  <c r="X154" i="15"/>
  <c r="X99" i="15"/>
  <c r="AB154" i="15"/>
  <c r="AB99" i="15"/>
  <c r="AF154" i="15"/>
  <c r="AF99" i="15"/>
  <c r="AJ154" i="15"/>
  <c r="AJ99" i="15"/>
  <c r="AN154" i="15"/>
  <c r="AN99" i="15"/>
  <c r="AR154" i="15"/>
  <c r="AR99" i="15"/>
  <c r="AV154" i="15"/>
  <c r="AV99" i="15"/>
  <c r="AZ154" i="15"/>
  <c r="AZ99" i="15"/>
  <c r="BD154" i="15"/>
  <c r="BD99" i="15"/>
  <c r="BA61" i="18"/>
  <c r="BA59" i="18"/>
  <c r="BA23" i="18"/>
  <c r="BH154" i="15"/>
  <c r="BH99" i="15"/>
  <c r="BE61" i="18"/>
  <c r="BE59" i="18"/>
  <c r="BE23" i="18"/>
  <c r="BL154" i="15"/>
  <c r="BL99" i="15"/>
  <c r="BI61" i="18"/>
  <c r="BI59" i="18"/>
  <c r="BI23" i="18"/>
  <c r="BP154" i="15"/>
  <c r="BP99" i="15"/>
  <c r="BM61" i="18"/>
  <c r="BM59" i="18"/>
  <c r="BM23" i="18"/>
  <c r="BT154" i="15"/>
  <c r="BT99" i="15"/>
  <c r="BQ78" i="18"/>
  <c r="BQ61" i="18"/>
  <c r="BQ59" i="18"/>
  <c r="BQ23" i="18"/>
  <c r="BX154" i="15"/>
  <c r="BX99" i="15"/>
  <c r="BU78" i="18"/>
  <c r="BU61" i="18"/>
  <c r="BU59" i="18"/>
  <c r="BU23" i="18"/>
  <c r="CB154" i="15"/>
  <c r="CB99" i="15"/>
  <c r="BY78" i="18"/>
  <c r="BY61" i="18"/>
  <c r="BY59" i="18"/>
  <c r="BY23" i="18"/>
  <c r="CF154" i="15"/>
  <c r="CF99" i="15"/>
  <c r="CC78" i="18"/>
  <c r="CC61" i="18"/>
  <c r="CC59" i="18"/>
  <c r="CC23" i="18"/>
  <c r="CJ154" i="15"/>
  <c r="CJ99" i="15"/>
  <c r="CG78" i="18"/>
  <c r="CG61" i="18"/>
  <c r="CG59" i="18"/>
  <c r="CG23" i="18"/>
  <c r="CN154" i="15"/>
  <c r="CN99" i="15"/>
  <c r="CK78" i="18"/>
  <c r="CK61" i="18"/>
  <c r="CK59" i="18"/>
  <c r="CK23" i="18"/>
  <c r="CR154" i="15"/>
  <c r="CR99" i="15"/>
  <c r="CO78" i="18"/>
  <c r="CO61" i="18"/>
  <c r="CO59" i="18"/>
  <c r="CO23" i="18"/>
  <c r="CV154" i="15"/>
  <c r="CV99" i="15"/>
  <c r="CS78" i="18"/>
  <c r="CS61" i="18"/>
  <c r="CS59" i="18"/>
  <c r="CS23" i="18"/>
  <c r="CZ154" i="15"/>
  <c r="CZ99" i="15"/>
  <c r="CW78" i="18"/>
  <c r="CW61" i="18"/>
  <c r="CW59" i="18"/>
  <c r="CW23" i="18"/>
  <c r="DD154" i="15"/>
  <c r="DD99" i="15"/>
  <c r="DA78" i="18"/>
  <c r="DA61" i="18"/>
  <c r="DA59" i="18"/>
  <c r="DA23" i="18"/>
  <c r="DH154" i="15"/>
  <c r="DH99" i="15"/>
  <c r="DE78" i="18"/>
  <c r="DE61" i="18"/>
  <c r="DE59" i="18"/>
  <c r="DE23" i="18"/>
  <c r="DL154" i="15"/>
  <c r="DL99" i="15"/>
  <c r="DI78" i="18"/>
  <c r="DI61" i="18"/>
  <c r="DI59" i="18"/>
  <c r="DI23" i="18"/>
  <c r="DP154" i="15"/>
  <c r="DP99" i="15"/>
  <c r="DM78" i="18"/>
  <c r="DM61" i="18"/>
  <c r="DM59" i="18"/>
  <c r="DM23" i="18"/>
  <c r="DT154" i="15"/>
  <c r="DT99" i="15"/>
  <c r="DQ78" i="18"/>
  <c r="DQ61" i="18"/>
  <c r="DQ59" i="18"/>
  <c r="DQ23" i="18"/>
  <c r="DX154" i="15"/>
  <c r="DX99" i="15"/>
  <c r="DU78" i="18"/>
  <c r="DU61" i="18"/>
  <c r="DU59" i="18"/>
  <c r="DU23" i="18"/>
  <c r="EB154" i="15"/>
  <c r="EB99" i="15"/>
  <c r="DY78" i="18"/>
  <c r="DY61" i="18"/>
  <c r="DY59" i="18"/>
  <c r="DY23" i="18"/>
  <c r="EF154" i="15"/>
  <c r="EF99" i="15"/>
  <c r="EC78" i="18"/>
  <c r="EC61" i="18"/>
  <c r="EC59" i="18"/>
  <c r="EC23" i="18"/>
  <c r="EJ154" i="15"/>
  <c r="EJ99" i="15"/>
  <c r="EG78" i="18"/>
  <c r="EG61" i="18"/>
  <c r="EG59" i="18"/>
  <c r="EG23" i="18"/>
  <c r="EN154" i="15"/>
  <c r="EN99" i="15"/>
  <c r="EK65" i="18"/>
  <c r="ER154" i="15"/>
  <c r="ER99" i="15"/>
  <c r="I62" i="15"/>
  <c r="M62" i="15"/>
  <c r="Q62" i="15"/>
  <c r="U62" i="15"/>
  <c r="Y62" i="15"/>
  <c r="AC62" i="15"/>
  <c r="AG62" i="15"/>
  <c r="AK62" i="15"/>
  <c r="AO62" i="15"/>
  <c r="AS62" i="15"/>
  <c r="AW62" i="15"/>
  <c r="BA62" i="15"/>
  <c r="BE62" i="15"/>
  <c r="BI62" i="15"/>
  <c r="BM62" i="15"/>
  <c r="BQ62" i="15"/>
  <c r="BU62" i="15"/>
  <c r="BY62" i="15"/>
  <c r="CC62" i="15"/>
  <c r="CG62" i="15"/>
  <c r="CK62" i="15"/>
  <c r="CO62" i="15"/>
  <c r="CS62" i="15"/>
  <c r="CW62" i="15"/>
  <c r="DA62" i="15"/>
  <c r="DE62" i="15"/>
  <c r="DI62" i="15"/>
  <c r="DM62" i="15"/>
  <c r="DQ62" i="15"/>
  <c r="DU62" i="15"/>
  <c r="DY62" i="15"/>
  <c r="EC62" i="15"/>
  <c r="EG62" i="15"/>
  <c r="EK62" i="15"/>
  <c r="EO62" i="15"/>
  <c r="ES62" i="15"/>
  <c r="J63" i="15"/>
  <c r="N63" i="15"/>
  <c r="R63" i="15"/>
  <c r="V63" i="15"/>
  <c r="Z63" i="15"/>
  <c r="AD63" i="15"/>
  <c r="AH63" i="15"/>
  <c r="AL63" i="15"/>
  <c r="AP63" i="15"/>
  <c r="AT63" i="15"/>
  <c r="AX63" i="15"/>
  <c r="BB63" i="15"/>
  <c r="BF63" i="15"/>
  <c r="BJ63" i="15"/>
  <c r="BN63" i="15"/>
  <c r="BR63" i="15"/>
  <c r="BV63" i="15"/>
  <c r="BZ63" i="15"/>
  <c r="CD63" i="15"/>
  <c r="CH63" i="15"/>
  <c r="CL63" i="15"/>
  <c r="CP63" i="15"/>
  <c r="CT63" i="15"/>
  <c r="CX63" i="15"/>
  <c r="DB63" i="15"/>
  <c r="DF63" i="15"/>
  <c r="DJ63" i="15"/>
  <c r="DN63" i="15"/>
  <c r="DR63" i="15"/>
  <c r="DV63" i="15"/>
  <c r="DZ63" i="15"/>
  <c r="ED63" i="15"/>
  <c r="EH63" i="15"/>
  <c r="EL63" i="15"/>
  <c r="EP63" i="15"/>
  <c r="ET63" i="15"/>
  <c r="J64" i="15"/>
  <c r="N64" i="15"/>
  <c r="R64" i="15"/>
  <c r="G21" i="17" s="1"/>
  <c r="V64" i="15"/>
  <c r="K21" i="17" s="1"/>
  <c r="Z64" i="15"/>
  <c r="O21" i="17" s="1"/>
  <c r="AD64" i="15"/>
  <c r="S21" i="17" s="1"/>
  <c r="AH64" i="15"/>
  <c r="W21" i="17" s="1"/>
  <c r="AL64" i="15"/>
  <c r="AA21" i="17" s="1"/>
  <c r="AP64" i="15"/>
  <c r="AE21" i="17" s="1"/>
  <c r="AT64" i="15"/>
  <c r="AI21" i="17" s="1"/>
  <c r="AX64" i="15"/>
  <c r="AM21" i="17" s="1"/>
  <c r="BB64" i="15"/>
  <c r="AQ21" i="17" s="1"/>
  <c r="BF64" i="15"/>
  <c r="AU21" i="17" s="1"/>
  <c r="BJ64" i="15"/>
  <c r="AY21" i="17" s="1"/>
  <c r="BN64" i="15"/>
  <c r="BC21" i="17" s="1"/>
  <c r="BR64" i="15"/>
  <c r="BG21" i="17" s="1"/>
  <c r="BV64" i="15"/>
  <c r="BK21" i="17" s="1"/>
  <c r="BZ64" i="15"/>
  <c r="BO21" i="17" s="1"/>
  <c r="CD64" i="15"/>
  <c r="BS21" i="17" s="1"/>
  <c r="CH64" i="15"/>
  <c r="BW21" i="17" s="1"/>
  <c r="CL64" i="15"/>
  <c r="CA21" i="17" s="1"/>
  <c r="CP64" i="15"/>
  <c r="CE21" i="17" s="1"/>
  <c r="CT64" i="15"/>
  <c r="CI21" i="17" s="1"/>
  <c r="CX64" i="15"/>
  <c r="CM21" i="17" s="1"/>
  <c r="DB64" i="15"/>
  <c r="CQ21" i="17" s="1"/>
  <c r="DF64" i="15"/>
  <c r="CU21" i="17" s="1"/>
  <c r="DJ64" i="15"/>
  <c r="CY21" i="17" s="1"/>
  <c r="DN64" i="15"/>
  <c r="DC21" i="17" s="1"/>
  <c r="DR64" i="15"/>
  <c r="DG21" i="17" s="1"/>
  <c r="DV64" i="15"/>
  <c r="DK21" i="17" s="1"/>
  <c r="DZ64" i="15"/>
  <c r="DO21" i="17" s="1"/>
  <c r="ED64" i="15"/>
  <c r="DS21" i="17" s="1"/>
  <c r="EH64" i="15"/>
  <c r="DW21" i="17" s="1"/>
  <c r="EL64" i="15"/>
  <c r="EA21" i="17" s="1"/>
  <c r="EP64" i="15"/>
  <c r="EE21" i="17" s="1"/>
  <c r="ET64" i="15"/>
  <c r="EI21" i="17" s="1"/>
  <c r="J155" i="15"/>
  <c r="J100" i="15"/>
  <c r="J84" i="15"/>
  <c r="J86" i="15" s="1"/>
  <c r="C81" i="17"/>
  <c r="N155" i="15"/>
  <c r="N100" i="15"/>
  <c r="N84" i="15"/>
  <c r="G69" i="19"/>
  <c r="G81" i="17"/>
  <c r="R155" i="15"/>
  <c r="R100" i="15"/>
  <c r="R84" i="15"/>
  <c r="R86" i="15" s="1"/>
  <c r="K69" i="19"/>
  <c r="K81" i="17"/>
  <c r="V155" i="15"/>
  <c r="V100" i="15"/>
  <c r="V84" i="15"/>
  <c r="O69" i="19"/>
  <c r="O81" i="17"/>
  <c r="Z155" i="15"/>
  <c r="Z100" i="15"/>
  <c r="Z84" i="15"/>
  <c r="S69" i="19"/>
  <c r="S81" i="17"/>
  <c r="AD155" i="15"/>
  <c r="AD100" i="15"/>
  <c r="AD84" i="15"/>
  <c r="W69" i="19"/>
  <c r="W81" i="17"/>
  <c r="AH155" i="15"/>
  <c r="AH100" i="15"/>
  <c r="AH84" i="15"/>
  <c r="AH86" i="15" s="1"/>
  <c r="AA69" i="19"/>
  <c r="AA81" i="17"/>
  <c r="AL155" i="15"/>
  <c r="AL100" i="15"/>
  <c r="AL84" i="15"/>
  <c r="AE69" i="19"/>
  <c r="AE81" i="17"/>
  <c r="AP155" i="15"/>
  <c r="AP100" i="15"/>
  <c r="AP84" i="15"/>
  <c r="AI69" i="19"/>
  <c r="AI81" i="17"/>
  <c r="AT155" i="15"/>
  <c r="AT100" i="15"/>
  <c r="AT84" i="15"/>
  <c r="AM69" i="19"/>
  <c r="AM81" i="17"/>
  <c r="AX155" i="15"/>
  <c r="AX100" i="15"/>
  <c r="AX84" i="15"/>
  <c r="AX86" i="15" s="1"/>
  <c r="AQ69" i="19"/>
  <c r="AQ81" i="17"/>
  <c r="BB155" i="15"/>
  <c r="BB100" i="15"/>
  <c r="BB84" i="15"/>
  <c r="AU69" i="19"/>
  <c r="AU81" i="17"/>
  <c r="BF155" i="15"/>
  <c r="BF100" i="15"/>
  <c r="BF84" i="15"/>
  <c r="AY69" i="19"/>
  <c r="AY81" i="17"/>
  <c r="BJ155" i="15"/>
  <c r="BJ100" i="15"/>
  <c r="BJ84" i="15"/>
  <c r="BC69" i="19"/>
  <c r="BC81" i="17"/>
  <c r="BN155" i="15"/>
  <c r="BN100" i="15"/>
  <c r="BN84" i="15"/>
  <c r="BN86" i="15" s="1"/>
  <c r="BG69" i="19"/>
  <c r="BG81" i="17"/>
  <c r="BR155" i="15"/>
  <c r="BR100" i="15"/>
  <c r="BR84" i="15"/>
  <c r="BK69" i="19"/>
  <c r="BK81" i="17"/>
  <c r="BV155" i="15"/>
  <c r="BV100" i="15"/>
  <c r="BV84" i="15"/>
  <c r="BO69" i="19"/>
  <c r="BO81" i="17"/>
  <c r="BZ155" i="15"/>
  <c r="BZ100" i="15"/>
  <c r="BZ84" i="15"/>
  <c r="BS69" i="19"/>
  <c r="BS81" i="17"/>
  <c r="CD155" i="15"/>
  <c r="CD100" i="15"/>
  <c r="CD84" i="15"/>
  <c r="CD86" i="15" s="1"/>
  <c r="BW69" i="19"/>
  <c r="BW81" i="17"/>
  <c r="CH155" i="15"/>
  <c r="CH100" i="15"/>
  <c r="CH84" i="15"/>
  <c r="CA69" i="19"/>
  <c r="CA81" i="17"/>
  <c r="CL155" i="15"/>
  <c r="CL100" i="15"/>
  <c r="CL84" i="15"/>
  <c r="CE69" i="19"/>
  <c r="CE81" i="17"/>
  <c r="CP155" i="15"/>
  <c r="CP100" i="15"/>
  <c r="CP84" i="15"/>
  <c r="CI69" i="19"/>
  <c r="CI81" i="17"/>
  <c r="CT155" i="15"/>
  <c r="CT100" i="15"/>
  <c r="CT84" i="15"/>
  <c r="CT86" i="15" s="1"/>
  <c r="CM69" i="19"/>
  <c r="CM81" i="17"/>
  <c r="CX155" i="15"/>
  <c r="CX100" i="15"/>
  <c r="CX84" i="15"/>
  <c r="CQ69" i="19"/>
  <c r="CQ81" i="17"/>
  <c r="DB155" i="15"/>
  <c r="DB100" i="15"/>
  <c r="DB84" i="15"/>
  <c r="CU69" i="19"/>
  <c r="CU81" i="17"/>
  <c r="CU84" i="17" s="1"/>
  <c r="DF155" i="15"/>
  <c r="DF100" i="15"/>
  <c r="DF84" i="15"/>
  <c r="CY69" i="19"/>
  <c r="CY81" i="17"/>
  <c r="DJ155" i="15"/>
  <c r="DJ100" i="15"/>
  <c r="DJ84" i="15"/>
  <c r="DJ86" i="15" s="1"/>
  <c r="DC69" i="19"/>
  <c r="DC81" i="17"/>
  <c r="DN155" i="15"/>
  <c r="DN100" i="15"/>
  <c r="DN84" i="15"/>
  <c r="DG69" i="19"/>
  <c r="DG81" i="17"/>
  <c r="DR155" i="15"/>
  <c r="DR100" i="15"/>
  <c r="DR84" i="15"/>
  <c r="DK69" i="19"/>
  <c r="DK81" i="17"/>
  <c r="DK84" i="17" s="1"/>
  <c r="DV155" i="15"/>
  <c r="DV100" i="15"/>
  <c r="DV84" i="15"/>
  <c r="DO69" i="19"/>
  <c r="DO81" i="17"/>
  <c r="DZ155" i="15"/>
  <c r="DZ100" i="15"/>
  <c r="DZ84" i="15"/>
  <c r="DZ86" i="15" s="1"/>
  <c r="DS69" i="19"/>
  <c r="DS81" i="17"/>
  <c r="ED155" i="15"/>
  <c r="ED100" i="15"/>
  <c r="ED84" i="15"/>
  <c r="DW69" i="19"/>
  <c r="DW81" i="17"/>
  <c r="EH155" i="15"/>
  <c r="EH100" i="15"/>
  <c r="EH84" i="15"/>
  <c r="EA69" i="19"/>
  <c r="EA81" i="17"/>
  <c r="EA84" i="17" s="1"/>
  <c r="EL155" i="15"/>
  <c r="EL100" i="15"/>
  <c r="EL84" i="15"/>
  <c r="EE81" i="17"/>
  <c r="EP155" i="15"/>
  <c r="EP100" i="15"/>
  <c r="EP84" i="15"/>
  <c r="EP86" i="15" s="1"/>
  <c r="EI81" i="17"/>
  <c r="EI84" i="17" s="1"/>
  <c r="ET155" i="15"/>
  <c r="ET100" i="15"/>
  <c r="ET84" i="15"/>
  <c r="ET86" i="15" s="1"/>
  <c r="G66" i="15"/>
  <c r="K66" i="15"/>
  <c r="O66" i="15"/>
  <c r="S66" i="15"/>
  <c r="W66" i="15"/>
  <c r="AA66" i="15"/>
  <c r="AE66" i="15"/>
  <c r="AI66" i="15"/>
  <c r="AM66" i="15"/>
  <c r="AQ66" i="15"/>
  <c r="AU66" i="15"/>
  <c r="AY66" i="15"/>
  <c r="BC66" i="15"/>
  <c r="BG66" i="15"/>
  <c r="BK66" i="15"/>
  <c r="BO66" i="15"/>
  <c r="BS66" i="15"/>
  <c r="BW66" i="15"/>
  <c r="CA66" i="15"/>
  <c r="CE66" i="15"/>
  <c r="CI66" i="15"/>
  <c r="CM66" i="15"/>
  <c r="CQ66" i="15"/>
  <c r="CU66" i="15"/>
  <c r="CY66" i="15"/>
  <c r="DC66" i="15"/>
  <c r="DG66" i="15"/>
  <c r="DK66" i="15"/>
  <c r="DO66" i="15"/>
  <c r="DS66" i="15"/>
  <c r="DW66" i="15"/>
  <c r="EA66" i="15"/>
  <c r="EE66" i="15"/>
  <c r="EI66" i="15"/>
  <c r="EM66" i="15"/>
  <c r="EQ66" i="15"/>
  <c r="EU66" i="15"/>
  <c r="EJ69" i="17" s="1"/>
  <c r="EJ68" i="17" s="1"/>
  <c r="EK68" i="17" s="1"/>
  <c r="EL68" i="17" s="1"/>
  <c r="EM68" i="17" s="1"/>
  <c r="G156" i="15"/>
  <c r="G101" i="15"/>
  <c r="K156" i="15"/>
  <c r="K101" i="15"/>
  <c r="O156" i="15"/>
  <c r="O101" i="15"/>
  <c r="S156" i="15"/>
  <c r="S101" i="15"/>
  <c r="W156" i="15"/>
  <c r="W101" i="15"/>
  <c r="AA156" i="15"/>
  <c r="AA101" i="15"/>
  <c r="AE156" i="15"/>
  <c r="AE101" i="15"/>
  <c r="AI156" i="15"/>
  <c r="AI101" i="15"/>
  <c r="AM156" i="15"/>
  <c r="AM101" i="15"/>
  <c r="AQ156" i="15"/>
  <c r="AQ101" i="15"/>
  <c r="AU156" i="15"/>
  <c r="AU101" i="15"/>
  <c r="AY156" i="15"/>
  <c r="AY101" i="15"/>
  <c r="BC156" i="15"/>
  <c r="BC101" i="15"/>
  <c r="BG156" i="15"/>
  <c r="BG101" i="15"/>
  <c r="BK156" i="15"/>
  <c r="BK101" i="15"/>
  <c r="BO156" i="15"/>
  <c r="BO101" i="15"/>
  <c r="BS156" i="15"/>
  <c r="BS101" i="15"/>
  <c r="BW156" i="15"/>
  <c r="BW101" i="15"/>
  <c r="CA156" i="15"/>
  <c r="CA101" i="15"/>
  <c r="CE156" i="15"/>
  <c r="CE101" i="15"/>
  <c r="CI156" i="15"/>
  <c r="CI101" i="15"/>
  <c r="CM156" i="15"/>
  <c r="CM101" i="15"/>
  <c r="CQ156" i="15"/>
  <c r="CQ101" i="15"/>
  <c r="CU156" i="15"/>
  <c r="CU101" i="15"/>
  <c r="CY156" i="15"/>
  <c r="CY101" i="15"/>
  <c r="DC156" i="15"/>
  <c r="DC101" i="15"/>
  <c r="DG156" i="15"/>
  <c r="DG101" i="15"/>
  <c r="DK156" i="15"/>
  <c r="DK101" i="15"/>
  <c r="DO156" i="15"/>
  <c r="DO101" i="15"/>
  <c r="DS156" i="15"/>
  <c r="DS101" i="15"/>
  <c r="DW156" i="15"/>
  <c r="DW101" i="15"/>
  <c r="EA156" i="15"/>
  <c r="EA101" i="15"/>
  <c r="EE156" i="15"/>
  <c r="EE101" i="15"/>
  <c r="EI156" i="15"/>
  <c r="EI101" i="15"/>
  <c r="EM156" i="15"/>
  <c r="EM101" i="15"/>
  <c r="EQ156" i="15"/>
  <c r="EQ101" i="15"/>
  <c r="EU156" i="15"/>
  <c r="EU101" i="15"/>
  <c r="EV67" i="15"/>
  <c r="L68" i="15"/>
  <c r="T68" i="15"/>
  <c r="AB68" i="15"/>
  <c r="AJ68" i="15"/>
  <c r="AR68" i="15"/>
  <c r="AZ68" i="15"/>
  <c r="BH68" i="15"/>
  <c r="BP68" i="15"/>
  <c r="BX68" i="15"/>
  <c r="CF68" i="15"/>
  <c r="CN68" i="15"/>
  <c r="CV68" i="15"/>
  <c r="DD68" i="15"/>
  <c r="DL68" i="15"/>
  <c r="EA68" i="15"/>
  <c r="EQ68" i="15"/>
  <c r="FG68" i="15"/>
  <c r="G157" i="15"/>
  <c r="G102" i="15"/>
  <c r="G70" i="15"/>
  <c r="K157" i="15"/>
  <c r="K102" i="15"/>
  <c r="K71" i="15"/>
  <c r="K70" i="15"/>
  <c r="O157" i="15"/>
  <c r="O102" i="15"/>
  <c r="O71" i="15"/>
  <c r="O70" i="15"/>
  <c r="S157" i="15"/>
  <c r="S102" i="15"/>
  <c r="S71" i="15"/>
  <c r="S70" i="15"/>
  <c r="W157" i="15"/>
  <c r="W102" i="15"/>
  <c r="W71" i="15"/>
  <c r="W70" i="15"/>
  <c r="AA157" i="15"/>
  <c r="AA102" i="15"/>
  <c r="AA71" i="15"/>
  <c r="AA70" i="15"/>
  <c r="AE157" i="15"/>
  <c r="AE102" i="15"/>
  <c r="AE71" i="15"/>
  <c r="AE70" i="15"/>
  <c r="AI157" i="15"/>
  <c r="AI102" i="15"/>
  <c r="AI71" i="15"/>
  <c r="AI70" i="15"/>
  <c r="AM157" i="15"/>
  <c r="AM102" i="15"/>
  <c r="AM71" i="15"/>
  <c r="AM70" i="15"/>
  <c r="AQ157" i="15"/>
  <c r="AQ102" i="15"/>
  <c r="AQ71" i="15"/>
  <c r="AQ70" i="15"/>
  <c r="AU157" i="15"/>
  <c r="AU102" i="15"/>
  <c r="AU71" i="15"/>
  <c r="AU70" i="15"/>
  <c r="AY157" i="15"/>
  <c r="AY102" i="15"/>
  <c r="AY71" i="15"/>
  <c r="AY70" i="15"/>
  <c r="BC157" i="15"/>
  <c r="BC102" i="15"/>
  <c r="BC71" i="15"/>
  <c r="BC70" i="15"/>
  <c r="BG157" i="15"/>
  <c r="BG102" i="15"/>
  <c r="BG71" i="15"/>
  <c r="BG70" i="15"/>
  <c r="BK157" i="15"/>
  <c r="BK102" i="15"/>
  <c r="BK71" i="15"/>
  <c r="BK70" i="15"/>
  <c r="BO157" i="15"/>
  <c r="BO102" i="15"/>
  <c r="BO71" i="15"/>
  <c r="BO70" i="15"/>
  <c r="BS157" i="15"/>
  <c r="BS102" i="15"/>
  <c r="BS71" i="15"/>
  <c r="BS70" i="15"/>
  <c r="BW157" i="15"/>
  <c r="BW102" i="15"/>
  <c r="BW71" i="15"/>
  <c r="BW70" i="15"/>
  <c r="CA157" i="15"/>
  <c r="CA102" i="15"/>
  <c r="CA71" i="15"/>
  <c r="CA70" i="15"/>
  <c r="CE157" i="15"/>
  <c r="CE102" i="15"/>
  <c r="CE71" i="15"/>
  <c r="CE70" i="15"/>
  <c r="CI157" i="15"/>
  <c r="CI102" i="15"/>
  <c r="CI71" i="15"/>
  <c r="CI70" i="15"/>
  <c r="CM157" i="15"/>
  <c r="CM102" i="15"/>
  <c r="CM71" i="15"/>
  <c r="CM70" i="15"/>
  <c r="CQ157" i="15"/>
  <c r="CQ102" i="15"/>
  <c r="CQ71" i="15"/>
  <c r="CQ70" i="15"/>
  <c r="CU157" i="15"/>
  <c r="CU102" i="15"/>
  <c r="CU71" i="15"/>
  <c r="CU70" i="15"/>
  <c r="CY157" i="15"/>
  <c r="CY102" i="15"/>
  <c r="CY71" i="15"/>
  <c r="CY70" i="15"/>
  <c r="DC157" i="15"/>
  <c r="DC102" i="15"/>
  <c r="DC71" i="15"/>
  <c r="DC70" i="15"/>
  <c r="DG157" i="15"/>
  <c r="DG102" i="15"/>
  <c r="DG71" i="15"/>
  <c r="DG70" i="15"/>
  <c r="DK157" i="15"/>
  <c r="DK102" i="15"/>
  <c r="DK71" i="15"/>
  <c r="DK70" i="15"/>
  <c r="DO157" i="15"/>
  <c r="DO102" i="15"/>
  <c r="DO71" i="15"/>
  <c r="DO70" i="15"/>
  <c r="DS157" i="15"/>
  <c r="DS102" i="15"/>
  <c r="DS71" i="15"/>
  <c r="DS70" i="15"/>
  <c r="DW157" i="15"/>
  <c r="DW102" i="15"/>
  <c r="DW71" i="15"/>
  <c r="DW70" i="15"/>
  <c r="EA157" i="15"/>
  <c r="EA102" i="15"/>
  <c r="EA71" i="15"/>
  <c r="EA70" i="15"/>
  <c r="EE157" i="15"/>
  <c r="EE102" i="15"/>
  <c r="EE71" i="15"/>
  <c r="EE70" i="15"/>
  <c r="EI157" i="15"/>
  <c r="EI102" i="15"/>
  <c r="EI71" i="15"/>
  <c r="EI70" i="15"/>
  <c r="EM157" i="15"/>
  <c r="EM102" i="15"/>
  <c r="EM71" i="15"/>
  <c r="EM70" i="15"/>
  <c r="EQ157" i="15"/>
  <c r="EQ102" i="15"/>
  <c r="EQ71" i="15"/>
  <c r="EQ70" i="15"/>
  <c r="EU157" i="15"/>
  <c r="EU102" i="15"/>
  <c r="EU71" i="15"/>
  <c r="EU70" i="15"/>
  <c r="P70" i="15"/>
  <c r="AF70" i="15"/>
  <c r="AV70" i="15"/>
  <c r="BL70" i="15"/>
  <c r="CB70" i="15"/>
  <c r="CR70" i="15"/>
  <c r="DH70" i="15"/>
  <c r="DX70" i="15"/>
  <c r="EN70" i="15"/>
  <c r="G103" i="15"/>
  <c r="K103" i="15"/>
  <c r="O103" i="15"/>
  <c r="S103" i="15"/>
  <c r="W103" i="15"/>
  <c r="AA103" i="15"/>
  <c r="AE103" i="15"/>
  <c r="AI103" i="15"/>
  <c r="AM103" i="15"/>
  <c r="AQ103" i="15"/>
  <c r="AU103" i="15"/>
  <c r="AY103" i="15"/>
  <c r="BC103" i="15"/>
  <c r="BG103" i="15"/>
  <c r="BK103" i="15"/>
  <c r="BO103" i="15"/>
  <c r="BS103" i="15"/>
  <c r="BW103" i="15"/>
  <c r="CA103" i="15"/>
  <c r="CE103" i="15"/>
  <c r="CI103" i="15"/>
  <c r="CM103" i="15"/>
  <c r="CQ103" i="15"/>
  <c r="CU103" i="15"/>
  <c r="CY103" i="15"/>
  <c r="DC103" i="15"/>
  <c r="DG103" i="15"/>
  <c r="DK103" i="15"/>
  <c r="DO103" i="15"/>
  <c r="DS103" i="15"/>
  <c r="DW103" i="15"/>
  <c r="EA103" i="15"/>
  <c r="EE103" i="15"/>
  <c r="EI103" i="15"/>
  <c r="EM103" i="15"/>
  <c r="EQ103" i="15"/>
  <c r="EV103" i="15"/>
  <c r="I104" i="15"/>
  <c r="M104" i="15"/>
  <c r="Q104" i="15"/>
  <c r="U104" i="15"/>
  <c r="Y104" i="15"/>
  <c r="AC104" i="15"/>
  <c r="AG104" i="15"/>
  <c r="AK104" i="15"/>
  <c r="AO104" i="15"/>
  <c r="AS104" i="15"/>
  <c r="AW104" i="15"/>
  <c r="BA104" i="15"/>
  <c r="BE104" i="15"/>
  <c r="BI104" i="15"/>
  <c r="BM104" i="15"/>
  <c r="BQ104" i="15"/>
  <c r="BU104" i="15"/>
  <c r="BY104" i="15"/>
  <c r="CC104" i="15"/>
  <c r="CG104" i="15"/>
  <c r="CK104" i="15"/>
  <c r="CO104" i="15"/>
  <c r="CS104" i="15"/>
  <c r="CW104" i="15"/>
  <c r="DA104" i="15"/>
  <c r="DE104" i="15"/>
  <c r="DI104" i="15"/>
  <c r="DM104" i="15"/>
  <c r="DQ104" i="15"/>
  <c r="DU104" i="15"/>
  <c r="DY104" i="15"/>
  <c r="EC104" i="15"/>
  <c r="EG104" i="15"/>
  <c r="EK104" i="15"/>
  <c r="EO104" i="15"/>
  <c r="ES104" i="15"/>
  <c r="V108" i="15"/>
  <c r="V93" i="15"/>
  <c r="AL108" i="15"/>
  <c r="AL93" i="15"/>
  <c r="BB108" i="15"/>
  <c r="BB93" i="15"/>
  <c r="BR108" i="15"/>
  <c r="BR93" i="15"/>
  <c r="CH108" i="15"/>
  <c r="CH93" i="15"/>
  <c r="CX108" i="15"/>
  <c r="CX93" i="15"/>
  <c r="DN108" i="15"/>
  <c r="DN93" i="15"/>
  <c r="ED108" i="15"/>
  <c r="ED93" i="15"/>
  <c r="ET108" i="15"/>
  <c r="ET93" i="15"/>
  <c r="D187" i="14"/>
  <c r="H187" i="14"/>
  <c r="L187" i="14"/>
  <c r="P187" i="14"/>
  <c r="T187" i="14"/>
  <c r="X187" i="14"/>
  <c r="R189" i="14"/>
  <c r="V189" i="14"/>
  <c r="D191" i="14"/>
  <c r="H191" i="14"/>
  <c r="L191" i="14"/>
  <c r="P191" i="14"/>
  <c r="P203" i="14" s="1"/>
  <c r="T191" i="14"/>
  <c r="T203" i="14" s="1"/>
  <c r="X191" i="14"/>
  <c r="X203" i="14" s="1"/>
  <c r="I192" i="14"/>
  <c r="M192" i="14"/>
  <c r="Q192" i="14"/>
  <c r="U192" i="14"/>
  <c r="P196" i="14"/>
  <c r="T196" i="14"/>
  <c r="X196" i="14"/>
  <c r="P198" i="14"/>
  <c r="T198" i="14"/>
  <c r="X198" i="14"/>
  <c r="P200" i="14"/>
  <c r="T200" i="14"/>
  <c r="D209" i="14"/>
  <c r="H209" i="14"/>
  <c r="L209" i="14"/>
  <c r="P209" i="14"/>
  <c r="T209" i="14"/>
  <c r="X209" i="14"/>
  <c r="V213" i="14"/>
  <c r="S248" i="14"/>
  <c r="R256" i="14"/>
  <c r="C267" i="14"/>
  <c r="C268" i="14"/>
  <c r="C269" i="14"/>
  <c r="C270" i="14"/>
  <c r="ET1" i="15"/>
  <c r="I6" i="15"/>
  <c r="M6" i="15"/>
  <c r="Q6" i="15"/>
  <c r="U6" i="15"/>
  <c r="Y6" i="15"/>
  <c r="AC6" i="15"/>
  <c r="AG6" i="15"/>
  <c r="AK6" i="15"/>
  <c r="AO6" i="15"/>
  <c r="AS6" i="15"/>
  <c r="AW6" i="15"/>
  <c r="BA6" i="15"/>
  <c r="BE6" i="15"/>
  <c r="BI6" i="15"/>
  <c r="BM6" i="15"/>
  <c r="BQ6" i="15"/>
  <c r="BU6" i="15"/>
  <c r="BY6" i="15"/>
  <c r="CC6" i="15"/>
  <c r="CG6" i="15"/>
  <c r="CK6" i="15"/>
  <c r="CO6" i="15"/>
  <c r="CS6" i="15"/>
  <c r="CW6" i="15"/>
  <c r="DA6" i="15"/>
  <c r="DE6" i="15"/>
  <c r="DI6" i="15"/>
  <c r="DM6" i="15"/>
  <c r="DQ6" i="15"/>
  <c r="DU6" i="15"/>
  <c r="DY6" i="15"/>
  <c r="EC6" i="15"/>
  <c r="EG6" i="15"/>
  <c r="EK6" i="15"/>
  <c r="EO6" i="15"/>
  <c r="ES6" i="15"/>
  <c r="J7" i="15"/>
  <c r="N7" i="15"/>
  <c r="R7" i="15"/>
  <c r="V7" i="15"/>
  <c r="Z7" i="15"/>
  <c r="AD7" i="15"/>
  <c r="AH7" i="15"/>
  <c r="AL7" i="15"/>
  <c r="AP7" i="15"/>
  <c r="AT7" i="15"/>
  <c r="AX7" i="15"/>
  <c r="BB7" i="15"/>
  <c r="BF7" i="15"/>
  <c r="BJ7" i="15"/>
  <c r="BN7" i="15"/>
  <c r="BR7" i="15"/>
  <c r="BV7" i="15"/>
  <c r="BZ7" i="15"/>
  <c r="CD7" i="15"/>
  <c r="CH7" i="15"/>
  <c r="CL7" i="15"/>
  <c r="CP7" i="15"/>
  <c r="CT7" i="15"/>
  <c r="CX7" i="15"/>
  <c r="DB7" i="15"/>
  <c r="DF7" i="15"/>
  <c r="DJ7" i="15"/>
  <c r="DN7" i="15"/>
  <c r="DR7" i="15"/>
  <c r="DV7" i="15"/>
  <c r="DZ7" i="15"/>
  <c r="ED7" i="15"/>
  <c r="EH7" i="15"/>
  <c r="EL7" i="15"/>
  <c r="EP7" i="15"/>
  <c r="ET7" i="15"/>
  <c r="J8" i="15"/>
  <c r="N8" i="15"/>
  <c r="R8" i="15"/>
  <c r="V8" i="15"/>
  <c r="Z8" i="15"/>
  <c r="AD8" i="15"/>
  <c r="AH8" i="15"/>
  <c r="AL8" i="15"/>
  <c r="AP8" i="15"/>
  <c r="AT8" i="15"/>
  <c r="AX8" i="15"/>
  <c r="BB8" i="15"/>
  <c r="BF8" i="15"/>
  <c r="BJ8" i="15"/>
  <c r="BN8" i="15"/>
  <c r="BR8" i="15"/>
  <c r="BV8" i="15"/>
  <c r="BZ8" i="15"/>
  <c r="CD8" i="15"/>
  <c r="CH8" i="15"/>
  <c r="CL8" i="15"/>
  <c r="CP8" i="15"/>
  <c r="CT8" i="15"/>
  <c r="CX8" i="15"/>
  <c r="DB8" i="15"/>
  <c r="DF8" i="15"/>
  <c r="DJ8" i="15"/>
  <c r="DN8" i="15"/>
  <c r="DR8" i="15"/>
  <c r="DV8" i="15"/>
  <c r="DZ8" i="15"/>
  <c r="ED8" i="15"/>
  <c r="EH8" i="15"/>
  <c r="EL8" i="15"/>
  <c r="EP8" i="15"/>
  <c r="ET8" i="15"/>
  <c r="G10" i="15"/>
  <c r="K10" i="15"/>
  <c r="O10" i="15"/>
  <c r="S10" i="15"/>
  <c r="W10" i="15"/>
  <c r="AA10" i="15"/>
  <c r="AE10" i="15"/>
  <c r="AI10" i="15"/>
  <c r="AM10" i="15"/>
  <c r="AQ10" i="15"/>
  <c r="AU10" i="15"/>
  <c r="AY10" i="15"/>
  <c r="BC10" i="15"/>
  <c r="BG10" i="15"/>
  <c r="BK10" i="15"/>
  <c r="BO10" i="15"/>
  <c r="BS10" i="15"/>
  <c r="BW10" i="15"/>
  <c r="CA10" i="15"/>
  <c r="CE10" i="15"/>
  <c r="CI10" i="15"/>
  <c r="CM10" i="15"/>
  <c r="CQ10" i="15"/>
  <c r="CU10" i="15"/>
  <c r="CY10" i="15"/>
  <c r="DC10" i="15"/>
  <c r="DG10" i="15"/>
  <c r="DK10" i="15"/>
  <c r="DO10" i="15"/>
  <c r="DS10" i="15"/>
  <c r="DW10" i="15"/>
  <c r="EA10" i="15"/>
  <c r="EE10" i="15"/>
  <c r="EI10" i="15"/>
  <c r="EM10" i="15"/>
  <c r="EQ10" i="15"/>
  <c r="EU10" i="15"/>
  <c r="J11" i="15"/>
  <c r="N11" i="15"/>
  <c r="R11" i="15"/>
  <c r="V11" i="15"/>
  <c r="Z11" i="15"/>
  <c r="AD11" i="15"/>
  <c r="AH11" i="15"/>
  <c r="AL11" i="15"/>
  <c r="AP11" i="15"/>
  <c r="AT11" i="15"/>
  <c r="AX11" i="15"/>
  <c r="BB11" i="15"/>
  <c r="BF11" i="15"/>
  <c r="BJ11" i="15"/>
  <c r="BN11" i="15"/>
  <c r="BR11" i="15"/>
  <c r="BV11" i="15"/>
  <c r="BZ11" i="15"/>
  <c r="CD11" i="15"/>
  <c r="CH11" i="15"/>
  <c r="CL11" i="15"/>
  <c r="CP11" i="15"/>
  <c r="CT11" i="15"/>
  <c r="CX11" i="15"/>
  <c r="DB11" i="15"/>
  <c r="DF11" i="15"/>
  <c r="DJ11" i="15"/>
  <c r="DN11" i="15"/>
  <c r="DR11" i="15"/>
  <c r="DV11" i="15"/>
  <c r="DZ11" i="15"/>
  <c r="ED11" i="15"/>
  <c r="EH11" i="15"/>
  <c r="EL11" i="15"/>
  <c r="EP11" i="15"/>
  <c r="ET11" i="15"/>
  <c r="G13" i="15"/>
  <c r="K13" i="15"/>
  <c r="O13" i="15"/>
  <c r="S13" i="15"/>
  <c r="W13" i="15"/>
  <c r="AA13" i="15"/>
  <c r="AE13" i="15"/>
  <c r="AI13" i="15"/>
  <c r="AM13" i="15"/>
  <c r="AQ13" i="15"/>
  <c r="AU13" i="15"/>
  <c r="AY13" i="15"/>
  <c r="BC13" i="15"/>
  <c r="BG13" i="15"/>
  <c r="BK13" i="15"/>
  <c r="BO13" i="15"/>
  <c r="BS13" i="15"/>
  <c r="BW13" i="15"/>
  <c r="CA13" i="15"/>
  <c r="CE13" i="15"/>
  <c r="CI13" i="15"/>
  <c r="CM13" i="15"/>
  <c r="CQ13" i="15"/>
  <c r="CU13" i="15"/>
  <c r="CY13" i="15"/>
  <c r="DC13" i="15"/>
  <c r="DG13" i="15"/>
  <c r="DK13" i="15"/>
  <c r="DO13" i="15"/>
  <c r="DS13" i="15"/>
  <c r="DW13" i="15"/>
  <c r="EA13" i="15"/>
  <c r="EE13" i="15"/>
  <c r="EI13" i="15"/>
  <c r="EM13" i="15"/>
  <c r="EQ13" i="15"/>
  <c r="FM13" i="15"/>
  <c r="FM68" i="15" s="1"/>
  <c r="J15" i="15"/>
  <c r="N15" i="15"/>
  <c r="R15" i="15"/>
  <c r="V15" i="15"/>
  <c r="Z15" i="15"/>
  <c r="AD15" i="15"/>
  <c r="AH15" i="15"/>
  <c r="AL15" i="15"/>
  <c r="AP15" i="15"/>
  <c r="AT15" i="15"/>
  <c r="AX15" i="15"/>
  <c r="BB15" i="15"/>
  <c r="BF15" i="15"/>
  <c r="BJ15" i="15"/>
  <c r="BN15" i="15"/>
  <c r="BR15" i="15"/>
  <c r="BV15" i="15"/>
  <c r="BZ15" i="15"/>
  <c r="CD15" i="15"/>
  <c r="CH15" i="15"/>
  <c r="CL15" i="15"/>
  <c r="CP15" i="15"/>
  <c r="CT15" i="15"/>
  <c r="CX15" i="15"/>
  <c r="DB15" i="15"/>
  <c r="DF15" i="15"/>
  <c r="DJ15" i="15"/>
  <c r="DN15" i="15"/>
  <c r="DR15" i="15"/>
  <c r="DV15" i="15"/>
  <c r="DZ15" i="15"/>
  <c r="ED15" i="15"/>
  <c r="EH15" i="15"/>
  <c r="EL15" i="15"/>
  <c r="EP15" i="15"/>
  <c r="ET15" i="15"/>
  <c r="J16" i="15"/>
  <c r="N16" i="15"/>
  <c r="R16" i="15"/>
  <c r="V16" i="15"/>
  <c r="Z16" i="15"/>
  <c r="AD16" i="15"/>
  <c r="AH16" i="15"/>
  <c r="AL16" i="15"/>
  <c r="AP16" i="15"/>
  <c r="AT16" i="15"/>
  <c r="AX16" i="15"/>
  <c r="BB16" i="15"/>
  <c r="BF16" i="15"/>
  <c r="BJ16" i="15"/>
  <c r="BN16" i="15"/>
  <c r="BR16" i="15"/>
  <c r="BV16" i="15"/>
  <c r="BZ16" i="15"/>
  <c r="CD16" i="15"/>
  <c r="CH16" i="15"/>
  <c r="CL16" i="15"/>
  <c r="CP16" i="15"/>
  <c r="CT16" i="15"/>
  <c r="CX16" i="15"/>
  <c r="DB16" i="15"/>
  <c r="DF16" i="15"/>
  <c r="DJ16" i="15"/>
  <c r="DN16" i="15"/>
  <c r="DR16" i="15"/>
  <c r="DV16" i="15"/>
  <c r="DZ16" i="15"/>
  <c r="ED16" i="15"/>
  <c r="EH16" i="15"/>
  <c r="EL16" i="15"/>
  <c r="EP16" i="15"/>
  <c r="ET16" i="15"/>
  <c r="N17" i="15"/>
  <c r="R17" i="15"/>
  <c r="R18" i="15" s="1"/>
  <c r="V17" i="15"/>
  <c r="V18" i="15" s="1"/>
  <c r="Z17" i="15"/>
  <c r="AA18" i="15" s="1"/>
  <c r="AD17" i="15"/>
  <c r="AH17" i="15"/>
  <c r="AH18" i="15" s="1"/>
  <c r="AL17" i="15"/>
  <c r="AL18" i="15" s="1"/>
  <c r="AP17" i="15"/>
  <c r="AQ18" i="15" s="1"/>
  <c r="AT17" i="15"/>
  <c r="AU18" i="15" s="1"/>
  <c r="AX17" i="15"/>
  <c r="AX18" i="15" s="1"/>
  <c r="BB17" i="15"/>
  <c r="BB18" i="15" s="1"/>
  <c r="BF17" i="15"/>
  <c r="BJ17" i="15"/>
  <c r="BN17" i="15"/>
  <c r="BN18" i="15" s="1"/>
  <c r="BR17" i="15"/>
  <c r="BR18" i="15" s="1"/>
  <c r="BV17" i="15"/>
  <c r="BZ17" i="15"/>
  <c r="CD17" i="15"/>
  <c r="CD18" i="15" s="1"/>
  <c r="CH17" i="15"/>
  <c r="CH18" i="15" s="1"/>
  <c r="CL17" i="15"/>
  <c r="CM18" i="15" s="1"/>
  <c r="CP17" i="15"/>
  <c r="CT17" i="15"/>
  <c r="CT18" i="15" s="1"/>
  <c r="CX17" i="15"/>
  <c r="CX18" i="15" s="1"/>
  <c r="DB17" i="15"/>
  <c r="DC18" i="15" s="1"/>
  <c r="DF17" i="15"/>
  <c r="DG18" i="15" s="1"/>
  <c r="DJ17" i="15"/>
  <c r="DJ18" i="15" s="1"/>
  <c r="DN17" i="15"/>
  <c r="DN18" i="15" s="1"/>
  <c r="DR17" i="15"/>
  <c r="DV17" i="15"/>
  <c r="DZ17" i="15"/>
  <c r="DZ18" i="15" s="1"/>
  <c r="ED17" i="15"/>
  <c r="ED18" i="15" s="1"/>
  <c r="EH17" i="15"/>
  <c r="EL17" i="15"/>
  <c r="EP17" i="15"/>
  <c r="EP18" i="15" s="1"/>
  <c r="ET17" i="15"/>
  <c r="ET18" i="15" s="1"/>
  <c r="O18" i="15"/>
  <c r="AE18" i="15"/>
  <c r="AI18" i="15"/>
  <c r="BG18" i="15"/>
  <c r="BK18" i="15"/>
  <c r="BO18" i="15"/>
  <c r="BW18" i="15"/>
  <c r="CA18" i="15"/>
  <c r="CE18" i="15"/>
  <c r="CQ18" i="15"/>
  <c r="B19" i="15"/>
  <c r="EV19" i="15"/>
  <c r="Q20" i="15"/>
  <c r="U20" i="15"/>
  <c r="Y20" i="15"/>
  <c r="AC20" i="15"/>
  <c r="AG20" i="15"/>
  <c r="AK20" i="15"/>
  <c r="AO20" i="15"/>
  <c r="AS20" i="15"/>
  <c r="AW20" i="15"/>
  <c r="BA20" i="15"/>
  <c r="BE20" i="15"/>
  <c r="BI20" i="15"/>
  <c r="BM20" i="15"/>
  <c r="BQ20" i="15"/>
  <c r="BU20" i="15"/>
  <c r="BY20" i="15"/>
  <c r="CC20" i="15"/>
  <c r="CG20" i="15"/>
  <c r="CK20" i="15"/>
  <c r="CO20" i="15"/>
  <c r="CS20" i="15"/>
  <c r="CW20" i="15"/>
  <c r="DA20" i="15"/>
  <c r="DE20" i="15"/>
  <c r="DI20" i="15"/>
  <c r="DM20" i="15"/>
  <c r="DQ20" i="15"/>
  <c r="DU20" i="15"/>
  <c r="DY20" i="15"/>
  <c r="EC20" i="15"/>
  <c r="EG20" i="15"/>
  <c r="EK20" i="15"/>
  <c r="EO20" i="15"/>
  <c r="ES20" i="15"/>
  <c r="FP20" i="15"/>
  <c r="T21" i="15"/>
  <c r="X21" i="15"/>
  <c r="AB21" i="15"/>
  <c r="AF21" i="15"/>
  <c r="AJ21" i="15"/>
  <c r="AN21" i="15"/>
  <c r="AR21" i="15"/>
  <c r="AV21" i="15"/>
  <c r="AZ21" i="15"/>
  <c r="BD21" i="15"/>
  <c r="BH21" i="15"/>
  <c r="BL21" i="15"/>
  <c r="BP21" i="15"/>
  <c r="BT21" i="15"/>
  <c r="BX21" i="15"/>
  <c r="CB21" i="15"/>
  <c r="CF21" i="15"/>
  <c r="CJ21" i="15"/>
  <c r="CN21" i="15"/>
  <c r="CR21" i="15"/>
  <c r="CV21" i="15"/>
  <c r="CZ21" i="15"/>
  <c r="DD21" i="15"/>
  <c r="DH21" i="15"/>
  <c r="DL21" i="15"/>
  <c r="DP21" i="15"/>
  <c r="DT21" i="15"/>
  <c r="DX21" i="15"/>
  <c r="EB21" i="15"/>
  <c r="EF21" i="15"/>
  <c r="EJ21" i="15"/>
  <c r="EN21" i="15"/>
  <c r="ER21" i="15"/>
  <c r="D22" i="15"/>
  <c r="EW22" i="15"/>
  <c r="R23" i="15"/>
  <c r="V23" i="15"/>
  <c r="Z23" i="15"/>
  <c r="AD23" i="15"/>
  <c r="AH23" i="15"/>
  <c r="AL23" i="15"/>
  <c r="AP23" i="15"/>
  <c r="AT23" i="15"/>
  <c r="AX23" i="15"/>
  <c r="BB23" i="15"/>
  <c r="BF23" i="15"/>
  <c r="BJ23" i="15"/>
  <c r="BN23" i="15"/>
  <c r="BR23" i="15"/>
  <c r="BV23" i="15"/>
  <c r="BZ23" i="15"/>
  <c r="CD23" i="15"/>
  <c r="CH23" i="15"/>
  <c r="CL23" i="15"/>
  <c r="CP23" i="15"/>
  <c r="CT23" i="15"/>
  <c r="CX23" i="15"/>
  <c r="DB23" i="15"/>
  <c r="DF23" i="15"/>
  <c r="DJ23" i="15"/>
  <c r="DN23" i="15"/>
  <c r="DR23" i="15"/>
  <c r="DV23" i="15"/>
  <c r="DZ23" i="15"/>
  <c r="ED23" i="15"/>
  <c r="EH23" i="15"/>
  <c r="EL23" i="15"/>
  <c r="EP23" i="15"/>
  <c r="ET23" i="15"/>
  <c r="R24" i="15"/>
  <c r="V24" i="15"/>
  <c r="Z24" i="15"/>
  <c r="AD24" i="15"/>
  <c r="AH24" i="15"/>
  <c r="AL24" i="15"/>
  <c r="AP24" i="15"/>
  <c r="AT24" i="15"/>
  <c r="AX24" i="15"/>
  <c r="BB24" i="15"/>
  <c r="BF24" i="15"/>
  <c r="BJ24" i="15"/>
  <c r="BN24" i="15"/>
  <c r="BR24" i="15"/>
  <c r="BV24" i="15"/>
  <c r="BZ24" i="15"/>
  <c r="CD24" i="15"/>
  <c r="CH24" i="15"/>
  <c r="CL24" i="15"/>
  <c r="CP24" i="15"/>
  <c r="CT24" i="15"/>
  <c r="CX24" i="15"/>
  <c r="DB24" i="15"/>
  <c r="DF24" i="15"/>
  <c r="DJ24" i="15"/>
  <c r="DN24" i="15"/>
  <c r="DR24" i="15"/>
  <c r="DV24" i="15"/>
  <c r="DZ24" i="15"/>
  <c r="ED24" i="15"/>
  <c r="EH24" i="15"/>
  <c r="EL24" i="15"/>
  <c r="EP24" i="15"/>
  <c r="ET24" i="15"/>
  <c r="D25" i="15"/>
  <c r="EW25" i="15"/>
  <c r="R26" i="15"/>
  <c r="V26" i="15"/>
  <c r="Z26" i="15"/>
  <c r="AD26" i="15"/>
  <c r="AH26" i="15"/>
  <c r="AL26" i="15"/>
  <c r="AP26" i="15"/>
  <c r="AT26" i="15"/>
  <c r="AX26" i="15"/>
  <c r="BB26" i="15"/>
  <c r="BF26" i="15"/>
  <c r="BJ26" i="15"/>
  <c r="BN26" i="15"/>
  <c r="BR26" i="15"/>
  <c r="BV26" i="15"/>
  <c r="BZ26" i="15"/>
  <c r="CD26" i="15"/>
  <c r="CH26" i="15"/>
  <c r="CL26" i="15"/>
  <c r="CP26" i="15"/>
  <c r="CT26" i="15"/>
  <c r="CX26" i="15"/>
  <c r="DB26" i="15"/>
  <c r="DF26" i="15"/>
  <c r="DJ26" i="15"/>
  <c r="DN26" i="15"/>
  <c r="DR26" i="15"/>
  <c r="DV26" i="15"/>
  <c r="DZ26" i="15"/>
  <c r="ED26" i="15"/>
  <c r="EH26" i="15"/>
  <c r="EL26" i="15"/>
  <c r="EP26" i="15"/>
  <c r="ET26" i="15"/>
  <c r="T27" i="15"/>
  <c r="X27" i="15"/>
  <c r="AB27" i="15"/>
  <c r="AF27" i="15"/>
  <c r="AJ27" i="15"/>
  <c r="AN27" i="15"/>
  <c r="AR27" i="15"/>
  <c r="AV27" i="15"/>
  <c r="AZ27" i="15"/>
  <c r="BD27" i="15"/>
  <c r="BH27" i="15"/>
  <c r="BL27" i="15"/>
  <c r="BP27" i="15"/>
  <c r="BT27" i="15"/>
  <c r="BX27" i="15"/>
  <c r="CB27" i="15"/>
  <c r="CF27" i="15"/>
  <c r="CJ27" i="15"/>
  <c r="CN27" i="15"/>
  <c r="CR27" i="15"/>
  <c r="CV27" i="15"/>
  <c r="CZ27" i="15"/>
  <c r="DD27" i="15"/>
  <c r="DH27" i="15"/>
  <c r="DL27" i="15"/>
  <c r="DP27" i="15"/>
  <c r="DT27" i="15"/>
  <c r="DX27" i="15"/>
  <c r="EB27" i="15"/>
  <c r="EF27" i="15"/>
  <c r="EJ27" i="15"/>
  <c r="EN27" i="15"/>
  <c r="ER27" i="15"/>
  <c r="EV27" i="15"/>
  <c r="P29" i="15"/>
  <c r="T29" i="15"/>
  <c r="X29" i="15"/>
  <c r="AB29" i="15"/>
  <c r="AF29" i="15"/>
  <c r="AJ29" i="15"/>
  <c r="AN29" i="15"/>
  <c r="AR29" i="15"/>
  <c r="AV29" i="15"/>
  <c r="AZ29" i="15"/>
  <c r="BD29" i="15"/>
  <c r="BH29" i="15"/>
  <c r="BL29" i="15"/>
  <c r="BP29" i="15"/>
  <c r="BT29" i="15"/>
  <c r="BX29" i="15"/>
  <c r="CB29" i="15"/>
  <c r="CF29" i="15"/>
  <c r="CJ29" i="15"/>
  <c r="CN29" i="15"/>
  <c r="CR29" i="15"/>
  <c r="CV29" i="15"/>
  <c r="CZ29" i="15"/>
  <c r="DD29" i="15"/>
  <c r="DH29" i="15"/>
  <c r="DL29" i="15"/>
  <c r="DP29" i="15"/>
  <c r="DT29" i="15"/>
  <c r="DX29" i="15"/>
  <c r="EB29" i="15"/>
  <c r="EF29" i="15"/>
  <c r="EJ29" i="15"/>
  <c r="EN29" i="15"/>
  <c r="ER29" i="15"/>
  <c r="T30" i="15"/>
  <c r="X30" i="15"/>
  <c r="AB30" i="15"/>
  <c r="AF30" i="15"/>
  <c r="AJ30" i="15"/>
  <c r="AN30" i="15"/>
  <c r="AR30" i="15"/>
  <c r="AV30" i="15"/>
  <c r="AZ30" i="15"/>
  <c r="BD30" i="15"/>
  <c r="BH30" i="15"/>
  <c r="BL30" i="15"/>
  <c r="BP30" i="15"/>
  <c r="BT30" i="15"/>
  <c r="BX30" i="15"/>
  <c r="CB30" i="15"/>
  <c r="CF30" i="15"/>
  <c r="CJ30" i="15"/>
  <c r="CN30" i="15"/>
  <c r="CR30" i="15"/>
  <c r="CV30" i="15"/>
  <c r="CZ30" i="15"/>
  <c r="DD30" i="15"/>
  <c r="DH30" i="15"/>
  <c r="DL30" i="15"/>
  <c r="DP30" i="15"/>
  <c r="DT30" i="15"/>
  <c r="DX30" i="15"/>
  <c r="EB30" i="15"/>
  <c r="EF30" i="15"/>
  <c r="EJ30" i="15"/>
  <c r="EN30" i="15"/>
  <c r="ER30" i="15"/>
  <c r="EV30" i="15"/>
  <c r="I33" i="15"/>
  <c r="M33" i="15"/>
  <c r="Q33" i="15"/>
  <c r="U33" i="15"/>
  <c r="Y33" i="15"/>
  <c r="AC33" i="15"/>
  <c r="AG33" i="15"/>
  <c r="AK33" i="15"/>
  <c r="AO33" i="15"/>
  <c r="AS33" i="15"/>
  <c r="AW33" i="15"/>
  <c r="BA33" i="15"/>
  <c r="BE33" i="15"/>
  <c r="BI33" i="15"/>
  <c r="BM33" i="15"/>
  <c r="BQ33" i="15"/>
  <c r="BU33" i="15"/>
  <c r="BY33" i="15"/>
  <c r="CC33" i="15"/>
  <c r="CG33" i="15"/>
  <c r="CK33" i="15"/>
  <c r="CO33" i="15"/>
  <c r="CS33" i="15"/>
  <c r="CW33" i="15"/>
  <c r="DA33" i="15"/>
  <c r="DE33" i="15"/>
  <c r="DI33" i="15"/>
  <c r="DM33" i="15"/>
  <c r="DQ33" i="15"/>
  <c r="DU33" i="15"/>
  <c r="DY33" i="15"/>
  <c r="EC33" i="15"/>
  <c r="EG33" i="15"/>
  <c r="EK33" i="15"/>
  <c r="EO33" i="15"/>
  <c r="ES33" i="15"/>
  <c r="G38" i="15"/>
  <c r="K38" i="15"/>
  <c r="O38" i="15"/>
  <c r="S38" i="15"/>
  <c r="W38" i="15"/>
  <c r="AA38" i="15"/>
  <c r="AE38" i="15"/>
  <c r="AI38" i="15"/>
  <c r="AM38" i="15"/>
  <c r="AQ38" i="15"/>
  <c r="AU38" i="15"/>
  <c r="AY38" i="15"/>
  <c r="BC38" i="15"/>
  <c r="BG38" i="15"/>
  <c r="BK38" i="15"/>
  <c r="BO38" i="15"/>
  <c r="BS38" i="15"/>
  <c r="BW38" i="15"/>
  <c r="CA38" i="15"/>
  <c r="CE38" i="15"/>
  <c r="CI38" i="15"/>
  <c r="CM38" i="15"/>
  <c r="CQ38" i="15"/>
  <c r="CU38" i="15"/>
  <c r="CY38" i="15"/>
  <c r="DC38" i="15"/>
  <c r="DG38" i="15"/>
  <c r="DK38" i="15"/>
  <c r="DO38" i="15"/>
  <c r="DS38" i="15"/>
  <c r="DW38" i="15"/>
  <c r="EA38" i="15"/>
  <c r="EE38" i="15"/>
  <c r="EI38" i="15"/>
  <c r="EM38" i="15"/>
  <c r="EQ38" i="15"/>
  <c r="EU38" i="15"/>
  <c r="EV39" i="15"/>
  <c r="I40" i="15"/>
  <c r="M40" i="15"/>
  <c r="Q40" i="15"/>
  <c r="U40" i="15"/>
  <c r="Y40" i="15"/>
  <c r="AC40" i="15"/>
  <c r="AG40" i="15"/>
  <c r="AK40" i="15"/>
  <c r="AO40" i="15"/>
  <c r="AS40" i="15"/>
  <c r="AW40" i="15"/>
  <c r="BA40" i="15"/>
  <c r="BE40" i="15"/>
  <c r="BI40" i="15"/>
  <c r="BM40" i="15"/>
  <c r="BQ40" i="15"/>
  <c r="BU40" i="15"/>
  <c r="BY40" i="15"/>
  <c r="CC40" i="15"/>
  <c r="CG40" i="15"/>
  <c r="CK40" i="15"/>
  <c r="CO40" i="15"/>
  <c r="CS40" i="15"/>
  <c r="CW40" i="15"/>
  <c r="DA40" i="15"/>
  <c r="DE40" i="15"/>
  <c r="DI40" i="15"/>
  <c r="DM40" i="15"/>
  <c r="DQ40" i="15"/>
  <c r="DU40" i="15"/>
  <c r="DY40" i="15"/>
  <c r="EC40" i="15"/>
  <c r="EG40" i="15"/>
  <c r="EK40" i="15"/>
  <c r="EO40" i="15"/>
  <c r="ES40" i="15"/>
  <c r="FL40" i="15"/>
  <c r="FQ40" i="15"/>
  <c r="FQ91" i="15" s="1"/>
  <c r="I41" i="15"/>
  <c r="J57" i="15" s="1"/>
  <c r="M41" i="15"/>
  <c r="Q41" i="15"/>
  <c r="R57" i="15" s="1"/>
  <c r="U41" i="15"/>
  <c r="Y41" i="15"/>
  <c r="AC41" i="15"/>
  <c r="AG41" i="15"/>
  <c r="AH57" i="15" s="1"/>
  <c r="AK41" i="15"/>
  <c r="AL57" i="15" s="1"/>
  <c r="AO41" i="15"/>
  <c r="AP57" i="15" s="1"/>
  <c r="AS41" i="15"/>
  <c r="AW41" i="15"/>
  <c r="BA41" i="15"/>
  <c r="BB57" i="15" s="1"/>
  <c r="BE41" i="15"/>
  <c r="BI41" i="15"/>
  <c r="BM41" i="15"/>
  <c r="BN57" i="15" s="1"/>
  <c r="BQ41" i="15"/>
  <c r="BU41" i="15"/>
  <c r="BV57" i="15" s="1"/>
  <c r="BY41" i="15"/>
  <c r="CC41" i="15"/>
  <c r="CD57" i="15" s="1"/>
  <c r="CG41" i="15"/>
  <c r="CK41" i="15"/>
  <c r="CO41" i="15"/>
  <c r="CS41" i="15"/>
  <c r="CT57" i="15" s="1"/>
  <c r="CW41" i="15"/>
  <c r="CX57" i="15" s="1"/>
  <c r="DA41" i="15"/>
  <c r="DB57" i="15" s="1"/>
  <c r="DE41" i="15"/>
  <c r="DI41" i="15"/>
  <c r="DM41" i="15"/>
  <c r="DN57" i="15" s="1"/>
  <c r="DQ41" i="15"/>
  <c r="DU41" i="15"/>
  <c r="DY41" i="15"/>
  <c r="DZ57" i="15" s="1"/>
  <c r="EC41" i="15"/>
  <c r="EG41" i="15"/>
  <c r="EH57" i="15" s="1"/>
  <c r="EK41" i="15"/>
  <c r="EO41" i="15"/>
  <c r="EP57" i="15" s="1"/>
  <c r="ES41" i="15"/>
  <c r="J42" i="15"/>
  <c r="N42" i="15"/>
  <c r="R42" i="15"/>
  <c r="V42" i="15"/>
  <c r="Z42" i="15"/>
  <c r="AD42" i="15"/>
  <c r="AH42" i="15"/>
  <c r="AL42" i="15"/>
  <c r="AP42" i="15"/>
  <c r="AT42" i="15"/>
  <c r="AX42" i="15"/>
  <c r="BB42" i="15"/>
  <c r="BF42" i="15"/>
  <c r="BJ42" i="15"/>
  <c r="BN42" i="15"/>
  <c r="BR42" i="15"/>
  <c r="BV42" i="15"/>
  <c r="BZ42" i="15"/>
  <c r="CD42" i="15"/>
  <c r="CH42" i="15"/>
  <c r="CL42" i="15"/>
  <c r="CP42" i="15"/>
  <c r="CT42" i="15"/>
  <c r="CX42" i="15"/>
  <c r="DB42" i="15"/>
  <c r="DF42" i="15"/>
  <c r="DJ42" i="15"/>
  <c r="DN42" i="15"/>
  <c r="DR42" i="15"/>
  <c r="DV42" i="15"/>
  <c r="DZ42" i="15"/>
  <c r="ED42" i="15"/>
  <c r="EH42" i="15"/>
  <c r="EL42" i="15"/>
  <c r="EP42" i="15"/>
  <c r="ET42" i="15"/>
  <c r="G48" i="15"/>
  <c r="K48" i="15"/>
  <c r="O48" i="15"/>
  <c r="S48" i="15"/>
  <c r="W48" i="15"/>
  <c r="AA48" i="15"/>
  <c r="AE48" i="15"/>
  <c r="AI48" i="15"/>
  <c r="AM48" i="15"/>
  <c r="AQ48" i="15"/>
  <c r="AU48" i="15"/>
  <c r="AY48" i="15"/>
  <c r="BC48" i="15"/>
  <c r="BG48" i="15"/>
  <c r="BK48" i="15"/>
  <c r="BO48" i="15"/>
  <c r="BS48" i="15"/>
  <c r="BW48" i="15"/>
  <c r="CA48" i="15"/>
  <c r="CE48" i="15"/>
  <c r="CI48" i="15"/>
  <c r="CM48" i="15"/>
  <c r="CQ48" i="15"/>
  <c r="CU48" i="15"/>
  <c r="CY48" i="15"/>
  <c r="DC48" i="15"/>
  <c r="DG48" i="15"/>
  <c r="DK48" i="15"/>
  <c r="DO48" i="15"/>
  <c r="DS48" i="15"/>
  <c r="DW48" i="15"/>
  <c r="EA48" i="15"/>
  <c r="EE48" i="15"/>
  <c r="EI48" i="15"/>
  <c r="EM48" i="15"/>
  <c r="EQ48" i="15"/>
  <c r="EU48" i="15"/>
  <c r="L49" i="15"/>
  <c r="P49" i="15"/>
  <c r="T49" i="15"/>
  <c r="X49" i="15"/>
  <c r="AB49" i="15"/>
  <c r="AF49" i="15"/>
  <c r="AJ49" i="15"/>
  <c r="AN49" i="15"/>
  <c r="AR49" i="15"/>
  <c r="AV49" i="15"/>
  <c r="AZ49" i="15"/>
  <c r="BD49" i="15"/>
  <c r="BH49" i="15"/>
  <c r="BL49" i="15"/>
  <c r="BP49" i="15"/>
  <c r="BT49" i="15"/>
  <c r="BX49" i="15"/>
  <c r="CB49" i="15"/>
  <c r="CF49" i="15"/>
  <c r="CJ49" i="15"/>
  <c r="CN49" i="15"/>
  <c r="CR49" i="15"/>
  <c r="CV49" i="15"/>
  <c r="CZ49" i="15"/>
  <c r="DD49" i="15"/>
  <c r="DH49" i="15"/>
  <c r="DL49" i="15"/>
  <c r="DP49" i="15"/>
  <c r="DT49" i="15"/>
  <c r="DX49" i="15"/>
  <c r="EB49" i="15"/>
  <c r="EF49" i="15"/>
  <c r="EJ49" i="15"/>
  <c r="EN49" i="15"/>
  <c r="ER49" i="15"/>
  <c r="I50" i="15"/>
  <c r="M50" i="15"/>
  <c r="Q50" i="15"/>
  <c r="U50" i="15"/>
  <c r="Y50" i="15"/>
  <c r="AC50" i="15"/>
  <c r="AG50" i="15"/>
  <c r="AK50" i="15"/>
  <c r="AO50" i="15"/>
  <c r="AS50" i="15"/>
  <c r="AW50" i="15"/>
  <c r="BA50" i="15"/>
  <c r="BE50" i="15"/>
  <c r="BI50" i="15"/>
  <c r="BM50" i="15"/>
  <c r="BQ50" i="15"/>
  <c r="BU50" i="15"/>
  <c r="BY50" i="15"/>
  <c r="CC50" i="15"/>
  <c r="CG50" i="15"/>
  <c r="CK50" i="15"/>
  <c r="CO50" i="15"/>
  <c r="CS50" i="15"/>
  <c r="CW50" i="15"/>
  <c r="DA50" i="15"/>
  <c r="DE50" i="15"/>
  <c r="DI50" i="15"/>
  <c r="DM50" i="15"/>
  <c r="DQ50" i="15"/>
  <c r="DU50" i="15"/>
  <c r="DY50" i="15"/>
  <c r="EC50" i="15"/>
  <c r="EG50" i="15"/>
  <c r="EK50" i="15"/>
  <c r="EO50" i="15"/>
  <c r="ES50" i="15"/>
  <c r="J51" i="15"/>
  <c r="N51" i="15"/>
  <c r="R51" i="15"/>
  <c r="V51" i="15"/>
  <c r="Z51" i="15"/>
  <c r="AD51" i="15"/>
  <c r="AH51" i="15"/>
  <c r="AL51" i="15"/>
  <c r="AP51" i="15"/>
  <c r="AT51" i="15"/>
  <c r="AX51" i="15"/>
  <c r="BB51" i="15"/>
  <c r="BF51" i="15"/>
  <c r="BJ51" i="15"/>
  <c r="BN51" i="15"/>
  <c r="BR51" i="15"/>
  <c r="BV51" i="15"/>
  <c r="BZ51" i="15"/>
  <c r="CD51" i="15"/>
  <c r="CH51" i="15"/>
  <c r="CL51" i="15"/>
  <c r="CP51" i="15"/>
  <c r="CT51" i="15"/>
  <c r="CX51" i="15"/>
  <c r="DB51" i="15"/>
  <c r="DF51" i="15"/>
  <c r="DJ51" i="15"/>
  <c r="DN51" i="15"/>
  <c r="DR51" i="15"/>
  <c r="DV51" i="15"/>
  <c r="DZ51" i="15"/>
  <c r="ED51" i="15"/>
  <c r="EH51" i="15"/>
  <c r="EL51" i="15"/>
  <c r="EP51" i="15"/>
  <c r="ET51" i="15"/>
  <c r="O52" i="15"/>
  <c r="S52" i="15"/>
  <c r="W52" i="15"/>
  <c r="AA52" i="15"/>
  <c r="AE52" i="15"/>
  <c r="AI52" i="15"/>
  <c r="AM52" i="15"/>
  <c r="AQ52" i="15"/>
  <c r="AU52" i="15"/>
  <c r="AY52" i="15"/>
  <c r="BC52" i="15"/>
  <c r="BG52" i="15"/>
  <c r="BK52" i="15"/>
  <c r="BO52" i="15"/>
  <c r="BS52" i="15"/>
  <c r="BW52" i="15"/>
  <c r="CA52" i="15"/>
  <c r="CE52" i="15"/>
  <c r="CI52" i="15"/>
  <c r="CM52" i="15"/>
  <c r="CQ52" i="15"/>
  <c r="CU52" i="15"/>
  <c r="CY52" i="15"/>
  <c r="DC52" i="15"/>
  <c r="DG52" i="15"/>
  <c r="DK52" i="15"/>
  <c r="DO52" i="15"/>
  <c r="DS52" i="15"/>
  <c r="DW52" i="15"/>
  <c r="EA52" i="15"/>
  <c r="EE52" i="15"/>
  <c r="EI52" i="15"/>
  <c r="EM52" i="15"/>
  <c r="EQ52" i="15"/>
  <c r="EU52" i="15"/>
  <c r="P53" i="15"/>
  <c r="T53" i="15"/>
  <c r="X53" i="15"/>
  <c r="AB53" i="15"/>
  <c r="AF53" i="15"/>
  <c r="AJ53" i="15"/>
  <c r="AN53" i="15"/>
  <c r="AR53" i="15"/>
  <c r="AV53" i="15"/>
  <c r="AZ53" i="15"/>
  <c r="BD53" i="15"/>
  <c r="BH53" i="15"/>
  <c r="BL53" i="15"/>
  <c r="BP53" i="15"/>
  <c r="BT53" i="15"/>
  <c r="BX53" i="15"/>
  <c r="CB53" i="15"/>
  <c r="CF53" i="15"/>
  <c r="CJ53" i="15"/>
  <c r="CN53" i="15"/>
  <c r="CR53" i="15"/>
  <c r="CV53" i="15"/>
  <c r="CZ53" i="15"/>
  <c r="DD53" i="15"/>
  <c r="DH53" i="15"/>
  <c r="DL53" i="15"/>
  <c r="DP53" i="15"/>
  <c r="DT53" i="15"/>
  <c r="DX53" i="15"/>
  <c r="EB53" i="15"/>
  <c r="EF53" i="15"/>
  <c r="EJ53" i="15"/>
  <c r="EN53" i="15"/>
  <c r="ER53" i="15"/>
  <c r="EV53" i="15"/>
  <c r="I154" i="15"/>
  <c r="I99" i="15"/>
  <c r="M154" i="15"/>
  <c r="M99" i="15"/>
  <c r="Q154" i="15"/>
  <c r="Q99" i="15"/>
  <c r="U154" i="15"/>
  <c r="U99" i="15"/>
  <c r="Y154" i="15"/>
  <c r="Y99" i="15"/>
  <c r="AC154" i="15"/>
  <c r="AC99" i="15"/>
  <c r="AG154" i="15"/>
  <c r="AG99" i="15"/>
  <c r="AK154" i="15"/>
  <c r="AK99" i="15"/>
  <c r="AO154" i="15"/>
  <c r="AO99" i="15"/>
  <c r="AS154" i="15"/>
  <c r="AS99" i="15"/>
  <c r="AW154" i="15"/>
  <c r="AW99" i="15"/>
  <c r="BA154" i="15"/>
  <c r="BA99" i="15"/>
  <c r="BE154" i="15"/>
  <c r="BE99" i="15"/>
  <c r="BB57" i="18"/>
  <c r="BI154" i="15"/>
  <c r="BI99" i="15"/>
  <c r="BF57" i="18"/>
  <c r="BF65" i="18"/>
  <c r="BM154" i="15"/>
  <c r="BM99" i="15"/>
  <c r="BJ57" i="18"/>
  <c r="BQ154" i="15"/>
  <c r="BQ99" i="15"/>
  <c r="BN57" i="18"/>
  <c r="BN65" i="18"/>
  <c r="BU154" i="15"/>
  <c r="BU99" i="15"/>
  <c r="BR57" i="18"/>
  <c r="BR78" i="18"/>
  <c r="BY154" i="15"/>
  <c r="BY99" i="15"/>
  <c r="BV57" i="18"/>
  <c r="BV78" i="18"/>
  <c r="CC154" i="15"/>
  <c r="CC99" i="15"/>
  <c r="BZ78" i="18"/>
  <c r="BZ57" i="18"/>
  <c r="CG154" i="15"/>
  <c r="CG99" i="15"/>
  <c r="CD57" i="18"/>
  <c r="CD78" i="18"/>
  <c r="CK154" i="15"/>
  <c r="CK99" i="15"/>
  <c r="CH57" i="18"/>
  <c r="CH78" i="18"/>
  <c r="CO154" i="15"/>
  <c r="CO99" i="15"/>
  <c r="CL57" i="18"/>
  <c r="CL78" i="18"/>
  <c r="CL65" i="18"/>
  <c r="CS154" i="15"/>
  <c r="CS99" i="15"/>
  <c r="CP78" i="18"/>
  <c r="CP57" i="18"/>
  <c r="CW154" i="15"/>
  <c r="CW99" i="15"/>
  <c r="CT57" i="18"/>
  <c r="CT78" i="18"/>
  <c r="CT65" i="18"/>
  <c r="DA154" i="15"/>
  <c r="DA99" i="15"/>
  <c r="CX57" i="18"/>
  <c r="CX78" i="18"/>
  <c r="DE154" i="15"/>
  <c r="DE99" i="15"/>
  <c r="DB57" i="18"/>
  <c r="DB78" i="18"/>
  <c r="DI154" i="15"/>
  <c r="DI99" i="15"/>
  <c r="DF78" i="18"/>
  <c r="DF57" i="18"/>
  <c r="DM154" i="15"/>
  <c r="DM99" i="15"/>
  <c r="DJ57" i="18"/>
  <c r="DJ78" i="18"/>
  <c r="DQ154" i="15"/>
  <c r="DQ99" i="15"/>
  <c r="DN57" i="18"/>
  <c r="DN78" i="18"/>
  <c r="DU154" i="15"/>
  <c r="DU99" i="15"/>
  <c r="DR57" i="18"/>
  <c r="DR78" i="18"/>
  <c r="DR65" i="18"/>
  <c r="DY154" i="15"/>
  <c r="DY99" i="15"/>
  <c r="DV78" i="18"/>
  <c r="DV57" i="18"/>
  <c r="EC154" i="15"/>
  <c r="EC99" i="15"/>
  <c r="DZ57" i="18"/>
  <c r="DZ78" i="18"/>
  <c r="DZ65" i="18"/>
  <c r="EG154" i="15"/>
  <c r="EG99" i="15"/>
  <c r="ED57" i="18"/>
  <c r="ED78" i="18"/>
  <c r="EK154" i="15"/>
  <c r="EK99" i="15"/>
  <c r="EH57" i="18"/>
  <c r="EH78" i="18"/>
  <c r="EO154" i="15"/>
  <c r="EO99" i="15"/>
  <c r="ES154" i="15"/>
  <c r="ES99" i="15"/>
  <c r="K63" i="15"/>
  <c r="O63" i="15"/>
  <c r="S63" i="15"/>
  <c r="W63" i="15"/>
  <c r="AA63" i="15"/>
  <c r="AE63" i="15"/>
  <c r="AI63" i="15"/>
  <c r="AM63" i="15"/>
  <c r="AQ63" i="15"/>
  <c r="AU63" i="15"/>
  <c r="AY63" i="15"/>
  <c r="BC63" i="15"/>
  <c r="BG63" i="15"/>
  <c r="BK63" i="15"/>
  <c r="BO63" i="15"/>
  <c r="BS63" i="15"/>
  <c r="BW63" i="15"/>
  <c r="CA63" i="15"/>
  <c r="CE63" i="15"/>
  <c r="CI63" i="15"/>
  <c r="CM63" i="15"/>
  <c r="CQ63" i="15"/>
  <c r="CU63" i="15"/>
  <c r="CY63" i="15"/>
  <c r="DC63" i="15"/>
  <c r="DG63" i="15"/>
  <c r="DK63" i="15"/>
  <c r="DO63" i="15"/>
  <c r="DS63" i="15"/>
  <c r="DW63" i="15"/>
  <c r="EA63" i="15"/>
  <c r="EE63" i="15"/>
  <c r="EI63" i="15"/>
  <c r="EM63" i="15"/>
  <c r="EQ63" i="15"/>
  <c r="EU63" i="15"/>
  <c r="G155" i="15"/>
  <c r="G100" i="15"/>
  <c r="G84" i="15"/>
  <c r="G86" i="15" s="1"/>
  <c r="K155" i="15"/>
  <c r="K84" i="15"/>
  <c r="K100" i="15"/>
  <c r="D69" i="19"/>
  <c r="D81" i="17"/>
  <c r="O155" i="15"/>
  <c r="O84" i="15"/>
  <c r="O100" i="15"/>
  <c r="H69" i="19"/>
  <c r="H81" i="17"/>
  <c r="S155" i="15"/>
  <c r="S100" i="15"/>
  <c r="S84" i="15"/>
  <c r="L69" i="19"/>
  <c r="L81" i="17"/>
  <c r="W155" i="15"/>
  <c r="W100" i="15"/>
  <c r="W84" i="15"/>
  <c r="P69" i="19"/>
  <c r="P81" i="17"/>
  <c r="AA155" i="15"/>
  <c r="AA84" i="15"/>
  <c r="AA100" i="15"/>
  <c r="T69" i="19"/>
  <c r="T81" i="17"/>
  <c r="AE155" i="15"/>
  <c r="AE84" i="15"/>
  <c r="AE100" i="15"/>
  <c r="X69" i="19"/>
  <c r="X81" i="17"/>
  <c r="AI155" i="15"/>
  <c r="AI100" i="15"/>
  <c r="AI84" i="15"/>
  <c r="AB69" i="19"/>
  <c r="AB81" i="17"/>
  <c r="AM155" i="15"/>
  <c r="AM100" i="15"/>
  <c r="AM84" i="15"/>
  <c r="AF69" i="19"/>
  <c r="AF81" i="17"/>
  <c r="AQ155" i="15"/>
  <c r="AQ84" i="15"/>
  <c r="AQ100" i="15"/>
  <c r="AJ69" i="19"/>
  <c r="AJ81" i="17"/>
  <c r="AU155" i="15"/>
  <c r="AU84" i="15"/>
  <c r="AU100" i="15"/>
  <c r="AN69" i="19"/>
  <c r="AN81" i="17"/>
  <c r="AY155" i="15"/>
  <c r="AY100" i="15"/>
  <c r="AY84" i="15"/>
  <c r="AR69" i="19"/>
  <c r="AR81" i="17"/>
  <c r="BC155" i="15"/>
  <c r="BC100" i="15"/>
  <c r="BC84" i="15"/>
  <c r="AV69" i="19"/>
  <c r="AV81" i="17"/>
  <c r="BG155" i="15"/>
  <c r="BG84" i="15"/>
  <c r="BG100" i="15"/>
  <c r="AZ69" i="19"/>
  <c r="AZ81" i="17"/>
  <c r="BK155" i="15"/>
  <c r="BK84" i="15"/>
  <c r="BK100" i="15"/>
  <c r="BD69" i="19"/>
  <c r="BD81" i="17"/>
  <c r="BO155" i="15"/>
  <c r="BO100" i="15"/>
  <c r="BO84" i="15"/>
  <c r="BH69" i="19"/>
  <c r="BH81" i="17"/>
  <c r="BS155" i="15"/>
  <c r="BS100" i="15"/>
  <c r="BS84" i="15"/>
  <c r="BL69" i="19"/>
  <c r="BL81" i="17"/>
  <c r="BW155" i="15"/>
  <c r="BW84" i="15"/>
  <c r="BW100" i="15"/>
  <c r="BP69" i="19"/>
  <c r="BP81" i="17"/>
  <c r="CA155" i="15"/>
  <c r="CA84" i="15"/>
  <c r="CA100" i="15"/>
  <c r="BT69" i="19"/>
  <c r="BT81" i="17"/>
  <c r="CE155" i="15"/>
  <c r="CE100" i="15"/>
  <c r="CE84" i="15"/>
  <c r="BX69" i="19"/>
  <c r="BX81" i="17"/>
  <c r="CI155" i="15"/>
  <c r="CI100" i="15"/>
  <c r="CI84" i="15"/>
  <c r="CB69" i="19"/>
  <c r="CB81" i="17"/>
  <c r="CM155" i="15"/>
  <c r="CM84" i="15"/>
  <c r="CM100" i="15"/>
  <c r="CF69" i="19"/>
  <c r="CF81" i="17"/>
  <c r="CQ155" i="15"/>
  <c r="CQ84" i="15"/>
  <c r="CQ100" i="15"/>
  <c r="CJ69" i="19"/>
  <c r="CJ81" i="17"/>
  <c r="CU155" i="15"/>
  <c r="CU100" i="15"/>
  <c r="CU84" i="15"/>
  <c r="CN69" i="19"/>
  <c r="CN81" i="17"/>
  <c r="CY155" i="15"/>
  <c r="CY100" i="15"/>
  <c r="CY84" i="15"/>
  <c r="CR69" i="19"/>
  <c r="CR81" i="17"/>
  <c r="CR84" i="17" s="1"/>
  <c r="DC155" i="15"/>
  <c r="DC84" i="15"/>
  <c r="DC100" i="15"/>
  <c r="CV69" i="19"/>
  <c r="CV81" i="17"/>
  <c r="DG155" i="15"/>
  <c r="DG84" i="15"/>
  <c r="DG100" i="15"/>
  <c r="CZ69" i="19"/>
  <c r="CZ81" i="17"/>
  <c r="DK155" i="15"/>
  <c r="DK100" i="15"/>
  <c r="DK84" i="15"/>
  <c r="DD69" i="19"/>
  <c r="DD81" i="17"/>
  <c r="DO155" i="15"/>
  <c r="DO100" i="15"/>
  <c r="DO84" i="15"/>
  <c r="DH69" i="19"/>
  <c r="DH81" i="17"/>
  <c r="DH84" i="17" s="1"/>
  <c r="DS155" i="15"/>
  <c r="DS84" i="15"/>
  <c r="DS100" i="15"/>
  <c r="DL69" i="19"/>
  <c r="DL81" i="17"/>
  <c r="DW155" i="15"/>
  <c r="DW84" i="15"/>
  <c r="DW100" i="15"/>
  <c r="DP69" i="19"/>
  <c r="DP81" i="17"/>
  <c r="EA155" i="15"/>
  <c r="EA100" i="15"/>
  <c r="EA84" i="15"/>
  <c r="DT69" i="19"/>
  <c r="DT81" i="17"/>
  <c r="EE155" i="15"/>
  <c r="EE100" i="15"/>
  <c r="EE84" i="15"/>
  <c r="DX69" i="19"/>
  <c r="DX81" i="17"/>
  <c r="DX84" i="17" s="1"/>
  <c r="EI155" i="15"/>
  <c r="EI84" i="15"/>
  <c r="EI100" i="15"/>
  <c r="EB69" i="19"/>
  <c r="EB81" i="17"/>
  <c r="EM155" i="15"/>
  <c r="EM84" i="15"/>
  <c r="EM100" i="15"/>
  <c r="EF81" i="17"/>
  <c r="EQ155" i="15"/>
  <c r="EQ100" i="15"/>
  <c r="EQ84" i="15"/>
  <c r="EQ86" i="15" s="1"/>
  <c r="EJ81" i="17"/>
  <c r="EU155" i="15"/>
  <c r="EU100" i="15"/>
  <c r="EU84" i="15"/>
  <c r="EU86" i="15" s="1"/>
  <c r="H156" i="15"/>
  <c r="H101" i="15"/>
  <c r="L156" i="15"/>
  <c r="L101" i="15"/>
  <c r="P156" i="15"/>
  <c r="P101" i="15"/>
  <c r="T156" i="15"/>
  <c r="T101" i="15"/>
  <c r="X156" i="15"/>
  <c r="X101" i="15"/>
  <c r="AB156" i="15"/>
  <c r="AB101" i="15"/>
  <c r="AF156" i="15"/>
  <c r="AF101" i="15"/>
  <c r="AJ156" i="15"/>
  <c r="AJ101" i="15"/>
  <c r="AN156" i="15"/>
  <c r="AN101" i="15"/>
  <c r="AR156" i="15"/>
  <c r="AR101" i="15"/>
  <c r="AV156" i="15"/>
  <c r="AV101" i="15"/>
  <c r="AZ156" i="15"/>
  <c r="AZ101" i="15"/>
  <c r="BD156" i="15"/>
  <c r="BD101" i="15"/>
  <c r="BH156" i="15"/>
  <c r="BH101" i="15"/>
  <c r="BL156" i="15"/>
  <c r="BL101" i="15"/>
  <c r="BP156" i="15"/>
  <c r="BP101" i="15"/>
  <c r="BT156" i="15"/>
  <c r="BT101" i="15"/>
  <c r="BX156" i="15"/>
  <c r="BX101" i="15"/>
  <c r="CB156" i="15"/>
  <c r="CB101" i="15"/>
  <c r="CF156" i="15"/>
  <c r="CF101" i="15"/>
  <c r="CJ156" i="15"/>
  <c r="CJ101" i="15"/>
  <c r="CN156" i="15"/>
  <c r="CN101" i="15"/>
  <c r="CR156" i="15"/>
  <c r="CR101" i="15"/>
  <c r="CV156" i="15"/>
  <c r="CV101" i="15"/>
  <c r="CZ156" i="15"/>
  <c r="CZ101" i="15"/>
  <c r="DD156" i="15"/>
  <c r="DD101" i="15"/>
  <c r="DH156" i="15"/>
  <c r="DH101" i="15"/>
  <c r="DL156" i="15"/>
  <c r="DL101" i="15"/>
  <c r="DP156" i="15"/>
  <c r="DP68" i="15"/>
  <c r="DP101" i="15"/>
  <c r="DT156" i="15"/>
  <c r="DT101" i="15"/>
  <c r="DT68" i="15"/>
  <c r="DX156" i="15"/>
  <c r="DX101" i="15"/>
  <c r="DX68" i="15"/>
  <c r="EB156" i="15"/>
  <c r="EB68" i="15"/>
  <c r="EB101" i="15"/>
  <c r="EF156" i="15"/>
  <c r="EF68" i="15"/>
  <c r="EF101" i="15"/>
  <c r="EJ156" i="15"/>
  <c r="EJ101" i="15"/>
  <c r="EJ68" i="15"/>
  <c r="EN156" i="15"/>
  <c r="EN101" i="15"/>
  <c r="EN68" i="15"/>
  <c r="ER68" i="15"/>
  <c r="G68" i="15"/>
  <c r="O68" i="15"/>
  <c r="W68" i="15"/>
  <c r="AE68" i="15"/>
  <c r="AM68" i="15"/>
  <c r="AU68" i="15"/>
  <c r="BC68" i="15"/>
  <c r="BK68" i="15"/>
  <c r="BS68" i="15"/>
  <c r="CA68" i="15"/>
  <c r="CI68" i="15"/>
  <c r="CQ68" i="15"/>
  <c r="CY68" i="15"/>
  <c r="DG68" i="15"/>
  <c r="DO68" i="15"/>
  <c r="EE68" i="15"/>
  <c r="EU68" i="15"/>
  <c r="T70" i="15"/>
  <c r="AJ70" i="15"/>
  <c r="AZ70" i="15"/>
  <c r="BP70" i="15"/>
  <c r="CF70" i="15"/>
  <c r="CV70" i="15"/>
  <c r="DL70" i="15"/>
  <c r="EB70" i="15"/>
  <c r="ER70" i="15"/>
  <c r="H103" i="15"/>
  <c r="L103" i="15"/>
  <c r="P103" i="15"/>
  <c r="T103" i="15"/>
  <c r="X103" i="15"/>
  <c r="AB103" i="15"/>
  <c r="AF103" i="15"/>
  <c r="AJ103" i="15"/>
  <c r="AN103" i="15"/>
  <c r="AR103" i="15"/>
  <c r="AV103" i="15"/>
  <c r="AZ103" i="15"/>
  <c r="BD103" i="15"/>
  <c r="BH103" i="15"/>
  <c r="BL103" i="15"/>
  <c r="BP103" i="15"/>
  <c r="BT103" i="15"/>
  <c r="BX103" i="15"/>
  <c r="CB103" i="15"/>
  <c r="CF103" i="15"/>
  <c r="CJ103" i="15"/>
  <c r="CN103" i="15"/>
  <c r="CR103" i="15"/>
  <c r="CV103" i="15"/>
  <c r="CZ103" i="15"/>
  <c r="DD103" i="15"/>
  <c r="DH103" i="15"/>
  <c r="DL103" i="15"/>
  <c r="DP103" i="15"/>
  <c r="DT103" i="15"/>
  <c r="DX103" i="15"/>
  <c r="EB103" i="15"/>
  <c r="EF103" i="15"/>
  <c r="EJ103" i="15"/>
  <c r="EN103" i="15"/>
  <c r="ER103" i="15"/>
  <c r="P105" i="15"/>
  <c r="AF105" i="15"/>
  <c r="AV105" i="15"/>
  <c r="BL105" i="15"/>
  <c r="CB105" i="15"/>
  <c r="CR105" i="15"/>
  <c r="DH105" i="15"/>
  <c r="DX105" i="15"/>
  <c r="EN105" i="15"/>
  <c r="Q187" i="14"/>
  <c r="U187" i="14"/>
  <c r="E191" i="14"/>
  <c r="I191" i="14"/>
  <c r="M191" i="14"/>
  <c r="Q191" i="14"/>
  <c r="Q203" i="14" s="1"/>
  <c r="U191" i="14"/>
  <c r="U203" i="14" s="1"/>
  <c r="Q198" i="14"/>
  <c r="U198" i="14"/>
  <c r="W213" i="14"/>
  <c r="D267" i="14"/>
  <c r="D268" i="14"/>
  <c r="D269" i="14"/>
  <c r="D270" i="14"/>
  <c r="D271" i="14"/>
  <c r="J6" i="15"/>
  <c r="N6" i="15"/>
  <c r="R6" i="15"/>
  <c r="V6" i="15"/>
  <c r="Z6" i="15"/>
  <c r="AD6" i="15"/>
  <c r="AH6" i="15"/>
  <c r="AL6" i="15"/>
  <c r="AP6" i="15"/>
  <c r="AT6" i="15"/>
  <c r="AX6" i="15"/>
  <c r="BB6" i="15"/>
  <c r="BF6" i="15"/>
  <c r="BJ6" i="15"/>
  <c r="BN6" i="15"/>
  <c r="BR6" i="15"/>
  <c r="BV6" i="15"/>
  <c r="BZ6" i="15"/>
  <c r="CD6" i="15"/>
  <c r="CH6" i="15"/>
  <c r="CL6" i="15"/>
  <c r="CP6" i="15"/>
  <c r="CT6" i="15"/>
  <c r="CX6" i="15"/>
  <c r="DB6" i="15"/>
  <c r="DF6" i="15"/>
  <c r="DJ6" i="15"/>
  <c r="DN6" i="15"/>
  <c r="DR6" i="15"/>
  <c r="DV6" i="15"/>
  <c r="DZ6" i="15"/>
  <c r="ED6" i="15"/>
  <c r="EH6" i="15"/>
  <c r="EL6" i="15"/>
  <c r="EP6" i="15"/>
  <c r="ET6" i="15"/>
  <c r="D2" i="17"/>
  <c r="D2" i="16"/>
  <c r="H2" i="17"/>
  <c r="H2" i="16"/>
  <c r="L2" i="17"/>
  <c r="L2" i="16"/>
  <c r="P2" i="17"/>
  <c r="P2" i="16"/>
  <c r="T2" i="17"/>
  <c r="T2" i="16"/>
  <c r="X2" i="17"/>
  <c r="X2" i="16"/>
  <c r="AB2" i="17"/>
  <c r="AB2" i="16"/>
  <c r="AF2" i="17"/>
  <c r="AF2" i="16"/>
  <c r="AJ2" i="17"/>
  <c r="AJ2" i="16"/>
  <c r="AN2" i="17"/>
  <c r="AN2" i="16"/>
  <c r="AR2" i="17"/>
  <c r="AR2" i="16"/>
  <c r="AV2" i="17"/>
  <c r="AV2" i="16"/>
  <c r="AZ2" i="17"/>
  <c r="AZ2" i="16"/>
  <c r="BD2" i="17"/>
  <c r="BD2" i="16"/>
  <c r="BH2" i="17"/>
  <c r="BH2" i="16"/>
  <c r="BL2" i="17"/>
  <c r="BL2" i="16"/>
  <c r="BP2" i="17"/>
  <c r="BP2" i="16"/>
  <c r="BT2" i="17"/>
  <c r="BT2" i="16"/>
  <c r="BX2" i="17"/>
  <c r="BX2" i="16"/>
  <c r="CB2" i="17"/>
  <c r="CB2" i="16"/>
  <c r="CF2" i="17"/>
  <c r="CF2" i="16"/>
  <c r="CJ2" i="17"/>
  <c r="CJ2" i="16"/>
  <c r="CN2" i="17"/>
  <c r="CN2" i="16"/>
  <c r="CR2" i="17"/>
  <c r="CR2" i="16"/>
  <c r="CV2" i="17"/>
  <c r="CV2" i="16"/>
  <c r="CZ2" i="17"/>
  <c r="CZ2" i="16"/>
  <c r="DD2" i="17"/>
  <c r="DD2" i="16"/>
  <c r="DH2" i="17"/>
  <c r="DH2" i="16"/>
  <c r="DL2" i="17"/>
  <c r="DL2" i="16"/>
  <c r="DP2" i="17"/>
  <c r="DP2" i="16"/>
  <c r="DT2" i="17"/>
  <c r="DT2" i="16"/>
  <c r="DX2" i="17"/>
  <c r="DX2" i="16"/>
  <c r="EB2" i="17"/>
  <c r="EB2" i="16"/>
  <c r="H10" i="15"/>
  <c r="L10" i="15"/>
  <c r="P10" i="15"/>
  <c r="T10" i="15"/>
  <c r="X10" i="15"/>
  <c r="AB10" i="15"/>
  <c r="AF10" i="15"/>
  <c r="AJ10" i="15"/>
  <c r="AN10" i="15"/>
  <c r="AR10" i="15"/>
  <c r="AV10" i="15"/>
  <c r="AZ10" i="15"/>
  <c r="BD10" i="15"/>
  <c r="BH10" i="15"/>
  <c r="BL10" i="15"/>
  <c r="BP10" i="15"/>
  <c r="BT10" i="15"/>
  <c r="BX10" i="15"/>
  <c r="CB10" i="15"/>
  <c r="CF10" i="15"/>
  <c r="CJ10" i="15"/>
  <c r="CN10" i="15"/>
  <c r="CR10" i="15"/>
  <c r="CV10" i="15"/>
  <c r="CZ10" i="15"/>
  <c r="DD10" i="15"/>
  <c r="DH10" i="15"/>
  <c r="DL10" i="15"/>
  <c r="DP10" i="15"/>
  <c r="DT10" i="15"/>
  <c r="DX10" i="15"/>
  <c r="EB10" i="15"/>
  <c r="EF10" i="15"/>
  <c r="EJ10" i="15"/>
  <c r="EN10" i="15"/>
  <c r="ER10" i="15"/>
  <c r="K11" i="15"/>
  <c r="O11" i="15"/>
  <c r="S11" i="15"/>
  <c r="W11" i="15"/>
  <c r="AA11" i="15"/>
  <c r="AE11" i="15"/>
  <c r="AI11" i="15"/>
  <c r="AM11" i="15"/>
  <c r="AQ11" i="15"/>
  <c r="AU11" i="15"/>
  <c r="AY11" i="15"/>
  <c r="BC11" i="15"/>
  <c r="BG11" i="15"/>
  <c r="BK11" i="15"/>
  <c r="BO11" i="15"/>
  <c r="BS11" i="15"/>
  <c r="BW11" i="15"/>
  <c r="CA11" i="15"/>
  <c r="CE11" i="15"/>
  <c r="CI11" i="15"/>
  <c r="CM11" i="15"/>
  <c r="CQ11" i="15"/>
  <c r="CU11" i="15"/>
  <c r="CY11" i="15"/>
  <c r="DC11" i="15"/>
  <c r="DG11" i="15"/>
  <c r="DK11" i="15"/>
  <c r="DO11" i="15"/>
  <c r="DS11" i="15"/>
  <c r="DW11" i="15"/>
  <c r="EA11" i="15"/>
  <c r="EE11" i="15"/>
  <c r="EI11" i="15"/>
  <c r="EM11" i="15"/>
  <c r="EQ11" i="15"/>
  <c r="EU11" i="15"/>
  <c r="H13" i="15"/>
  <c r="L13" i="15"/>
  <c r="P13" i="15"/>
  <c r="T13" i="15"/>
  <c r="X13" i="15"/>
  <c r="AB13" i="15"/>
  <c r="AF13" i="15"/>
  <c r="AJ13" i="15"/>
  <c r="AN13" i="15"/>
  <c r="AR13" i="15"/>
  <c r="AV13" i="15"/>
  <c r="AZ13" i="15"/>
  <c r="BD13" i="15"/>
  <c r="BH13" i="15"/>
  <c r="BL13" i="15"/>
  <c r="BP13" i="15"/>
  <c r="BT13" i="15"/>
  <c r="BX13" i="15"/>
  <c r="CB13" i="15"/>
  <c r="CF13" i="15"/>
  <c r="CJ13" i="15"/>
  <c r="CN13" i="15"/>
  <c r="CR13" i="15"/>
  <c r="CV13" i="15"/>
  <c r="CZ13" i="15"/>
  <c r="DD13" i="15"/>
  <c r="DH13" i="15"/>
  <c r="DL13" i="15"/>
  <c r="DP13" i="15"/>
  <c r="DT13" i="15"/>
  <c r="DX13" i="15"/>
  <c r="EB13" i="15"/>
  <c r="EF13" i="15"/>
  <c r="EJ13" i="15"/>
  <c r="EN13" i="15"/>
  <c r="ER13" i="15"/>
  <c r="R20" i="15"/>
  <c r="V20" i="15"/>
  <c r="Z20" i="15"/>
  <c r="AD20" i="15"/>
  <c r="AH20" i="15"/>
  <c r="AL20" i="15"/>
  <c r="AP20" i="15"/>
  <c r="AT20" i="15"/>
  <c r="AX20" i="15"/>
  <c r="BB20" i="15"/>
  <c r="BF20" i="15"/>
  <c r="BJ20" i="15"/>
  <c r="BN20" i="15"/>
  <c r="BR20" i="15"/>
  <c r="BV20" i="15"/>
  <c r="BZ20" i="15"/>
  <c r="CD20" i="15"/>
  <c r="CH20" i="15"/>
  <c r="CL20" i="15"/>
  <c r="CP20" i="15"/>
  <c r="CT20" i="15"/>
  <c r="CX20" i="15"/>
  <c r="DB20" i="15"/>
  <c r="DF20" i="15"/>
  <c r="DJ20" i="15"/>
  <c r="DN20" i="15"/>
  <c r="DR20" i="15"/>
  <c r="DV20" i="15"/>
  <c r="DZ20" i="15"/>
  <c r="ED20" i="15"/>
  <c r="EH20" i="15"/>
  <c r="EL20" i="15"/>
  <c r="EP20" i="15"/>
  <c r="ET20" i="15"/>
  <c r="U21" i="15"/>
  <c r="Y21" i="15"/>
  <c r="AC21" i="15"/>
  <c r="AG21" i="15"/>
  <c r="AK21" i="15"/>
  <c r="AO21" i="15"/>
  <c r="AS21" i="15"/>
  <c r="AW21" i="15"/>
  <c r="BA21" i="15"/>
  <c r="BE21" i="15"/>
  <c r="BI21" i="15"/>
  <c r="BM21" i="15"/>
  <c r="BQ21" i="15"/>
  <c r="BU21" i="15"/>
  <c r="BY21" i="15"/>
  <c r="CC21" i="15"/>
  <c r="CG21" i="15"/>
  <c r="CK21" i="15"/>
  <c r="CO21" i="15"/>
  <c r="CS21" i="15"/>
  <c r="CW21" i="15"/>
  <c r="DA21" i="15"/>
  <c r="DE21" i="15"/>
  <c r="DI21" i="15"/>
  <c r="DM21" i="15"/>
  <c r="DQ21" i="15"/>
  <c r="DU21" i="15"/>
  <c r="DY21" i="15"/>
  <c r="EC21" i="15"/>
  <c r="EG21" i="15"/>
  <c r="EK21" i="15"/>
  <c r="EO21" i="15"/>
  <c r="ES21" i="15"/>
  <c r="S23" i="15"/>
  <c r="W23" i="15"/>
  <c r="AA23" i="15"/>
  <c r="AE23" i="15"/>
  <c r="AI23" i="15"/>
  <c r="AM23" i="15"/>
  <c r="AQ23" i="15"/>
  <c r="AU23" i="15"/>
  <c r="AY23" i="15"/>
  <c r="BC23" i="15"/>
  <c r="BG23" i="15"/>
  <c r="BK23" i="15"/>
  <c r="BO23" i="15"/>
  <c r="BS23" i="15"/>
  <c r="BW23" i="15"/>
  <c r="CA23" i="15"/>
  <c r="CE23" i="15"/>
  <c r="CI23" i="15"/>
  <c r="CM23" i="15"/>
  <c r="CQ23" i="15"/>
  <c r="CU23" i="15"/>
  <c r="CY23" i="15"/>
  <c r="DC23" i="15"/>
  <c r="DG23" i="15"/>
  <c r="DK23" i="15"/>
  <c r="DO23" i="15"/>
  <c r="DS23" i="15"/>
  <c r="DW23" i="15"/>
  <c r="EA23" i="15"/>
  <c r="EE23" i="15"/>
  <c r="EI23" i="15"/>
  <c r="EM23" i="15"/>
  <c r="EQ23" i="15"/>
  <c r="EU23" i="15"/>
  <c r="S26" i="15"/>
  <c r="W26" i="15"/>
  <c r="AA26" i="15"/>
  <c r="AE26" i="15"/>
  <c r="AI26" i="15"/>
  <c r="AM26" i="15"/>
  <c r="AQ26" i="15"/>
  <c r="AU26" i="15"/>
  <c r="AY26" i="15"/>
  <c r="BC26" i="15"/>
  <c r="BG26" i="15"/>
  <c r="BK26" i="15"/>
  <c r="BO26" i="15"/>
  <c r="BS26" i="15"/>
  <c r="BW26" i="15"/>
  <c r="CA26" i="15"/>
  <c r="CE26" i="15"/>
  <c r="CI26" i="15"/>
  <c r="CM26" i="15"/>
  <c r="CQ26" i="15"/>
  <c r="CU26" i="15"/>
  <c r="CY26" i="15"/>
  <c r="DC26" i="15"/>
  <c r="DG26" i="15"/>
  <c r="DK26" i="15"/>
  <c r="DO26" i="15"/>
  <c r="DS26" i="15"/>
  <c r="DW26" i="15"/>
  <c r="EA26" i="15"/>
  <c r="EE26" i="15"/>
  <c r="EI26" i="15"/>
  <c r="EM26" i="15"/>
  <c r="EQ26" i="15"/>
  <c r="EU26" i="15"/>
  <c r="DQ29" i="15"/>
  <c r="DU29" i="15"/>
  <c r="DY29" i="15"/>
  <c r="EC29" i="15"/>
  <c r="EG29" i="15"/>
  <c r="EK29" i="15"/>
  <c r="EO29" i="15"/>
  <c r="ES29" i="15"/>
  <c r="J33" i="15"/>
  <c r="N33" i="15"/>
  <c r="O34" i="15" s="1"/>
  <c r="R33" i="15"/>
  <c r="S55" i="15" s="1"/>
  <c r="V33" i="15"/>
  <c r="W55" i="15" s="1"/>
  <c r="Z33" i="15"/>
  <c r="AD33" i="15"/>
  <c r="AE34" i="15" s="1"/>
  <c r="AH33" i="15"/>
  <c r="AI55" i="15" s="1"/>
  <c r="AL33" i="15"/>
  <c r="AM55" i="15" s="1"/>
  <c r="AP33" i="15"/>
  <c r="AT33" i="15"/>
  <c r="AU34" i="15" s="1"/>
  <c r="AX33" i="15"/>
  <c r="AY55" i="15" s="1"/>
  <c r="BB33" i="15"/>
  <c r="BC55" i="15" s="1"/>
  <c r="BF33" i="15"/>
  <c r="BJ33" i="15"/>
  <c r="BK34" i="15" s="1"/>
  <c r="BN33" i="15"/>
  <c r="BO55" i="15" s="1"/>
  <c r="BR33" i="15"/>
  <c r="BS55" i="15" s="1"/>
  <c r="BV33" i="15"/>
  <c r="BZ33" i="15"/>
  <c r="CA34" i="15" s="1"/>
  <c r="CD33" i="15"/>
  <c r="CE55" i="15" s="1"/>
  <c r="CH33" i="15"/>
  <c r="CI55" i="15" s="1"/>
  <c r="CL33" i="15"/>
  <c r="CP33" i="15"/>
  <c r="CQ34" i="15" s="1"/>
  <c r="CT33" i="15"/>
  <c r="CU55" i="15" s="1"/>
  <c r="CX33" i="15"/>
  <c r="CY55" i="15" s="1"/>
  <c r="DB33" i="15"/>
  <c r="DF33" i="15"/>
  <c r="DG34" i="15" s="1"/>
  <c r="DJ33" i="15"/>
  <c r="DK55" i="15" s="1"/>
  <c r="DN33" i="15"/>
  <c r="DO55" i="15" s="1"/>
  <c r="DR33" i="15"/>
  <c r="DV33" i="15"/>
  <c r="DW34" i="15" s="1"/>
  <c r="DZ33" i="15"/>
  <c r="EA55" i="15" s="1"/>
  <c r="ED33" i="15"/>
  <c r="EE55" i="15" s="1"/>
  <c r="EH33" i="15"/>
  <c r="EL33" i="15"/>
  <c r="EM34" i="15" s="1"/>
  <c r="EP33" i="15"/>
  <c r="EQ55" i="15" s="1"/>
  <c r="ET33" i="15"/>
  <c r="EU55" i="15" s="1"/>
  <c r="G35" i="15"/>
  <c r="G56" i="15" s="1"/>
  <c r="K35" i="15"/>
  <c r="O35" i="15"/>
  <c r="S35" i="15"/>
  <c r="W35" i="15"/>
  <c r="AE35" i="15"/>
  <c r="AI35" i="15"/>
  <c r="AQ35" i="15"/>
  <c r="AU35" i="15"/>
  <c r="BC35" i="15"/>
  <c r="BG35" i="15"/>
  <c r="BK35" i="15"/>
  <c r="BO35" i="15"/>
  <c r="BS35" i="15"/>
  <c r="BW35" i="15"/>
  <c r="CA35" i="15"/>
  <c r="CE35" i="15"/>
  <c r="CI35" i="15"/>
  <c r="CQ35" i="15"/>
  <c r="CU35" i="15"/>
  <c r="DC35" i="15"/>
  <c r="DG35" i="15"/>
  <c r="DO35" i="15"/>
  <c r="DS35" i="15"/>
  <c r="DW35" i="15"/>
  <c r="EA35" i="15"/>
  <c r="EE35" i="15"/>
  <c r="EI35" i="15"/>
  <c r="EM35" i="15"/>
  <c r="EQ35" i="15"/>
  <c r="EU35" i="15"/>
  <c r="H38" i="15"/>
  <c r="L38" i="15"/>
  <c r="P38" i="15"/>
  <c r="T38" i="15"/>
  <c r="X38" i="15"/>
  <c r="AB38" i="15"/>
  <c r="AF38" i="15"/>
  <c r="AJ38" i="15"/>
  <c r="AN38" i="15"/>
  <c r="AR38" i="15"/>
  <c r="AV38" i="15"/>
  <c r="AZ38" i="15"/>
  <c r="BD38" i="15"/>
  <c r="BH38" i="15"/>
  <c r="BL38" i="15"/>
  <c r="BP38" i="15"/>
  <c r="BT38" i="15"/>
  <c r="BX38" i="15"/>
  <c r="CB38" i="15"/>
  <c r="CF38" i="15"/>
  <c r="CJ38" i="15"/>
  <c r="CN38" i="15"/>
  <c r="CR38" i="15"/>
  <c r="CV38" i="15"/>
  <c r="CZ38" i="15"/>
  <c r="DD38" i="15"/>
  <c r="DH38" i="15"/>
  <c r="DL38" i="15"/>
  <c r="DP38" i="15"/>
  <c r="DT38" i="15"/>
  <c r="DX38" i="15"/>
  <c r="EB38" i="15"/>
  <c r="EF38" i="15"/>
  <c r="EJ38" i="15"/>
  <c r="EN38" i="15"/>
  <c r="ER38" i="15"/>
  <c r="H48" i="15"/>
  <c r="L48" i="15"/>
  <c r="P48" i="15"/>
  <c r="T48" i="15"/>
  <c r="X48" i="15"/>
  <c r="AB48" i="15"/>
  <c r="AF48" i="15"/>
  <c r="AJ48" i="15"/>
  <c r="AN48" i="15"/>
  <c r="AR48" i="15"/>
  <c r="AV48" i="15"/>
  <c r="AZ48" i="15"/>
  <c r="BD48" i="15"/>
  <c r="BH48" i="15"/>
  <c r="BL48" i="15"/>
  <c r="BP48" i="15"/>
  <c r="BT48" i="15"/>
  <c r="BX48" i="15"/>
  <c r="CB48" i="15"/>
  <c r="CF48" i="15"/>
  <c r="CJ48" i="15"/>
  <c r="CN48" i="15"/>
  <c r="CR48" i="15"/>
  <c r="CV48" i="15"/>
  <c r="CZ48" i="15"/>
  <c r="DD48" i="15"/>
  <c r="DH48" i="15"/>
  <c r="DL48" i="15"/>
  <c r="DP48" i="15"/>
  <c r="DT48" i="15"/>
  <c r="DX48" i="15"/>
  <c r="EB48" i="15"/>
  <c r="EF48" i="15"/>
  <c r="EJ48" i="15"/>
  <c r="EN48" i="15"/>
  <c r="ER48" i="15"/>
  <c r="I49" i="15"/>
  <c r="M49" i="15"/>
  <c r="Q49" i="15"/>
  <c r="U49" i="15"/>
  <c r="Y49" i="15"/>
  <c r="AC49" i="15"/>
  <c r="AG49" i="15"/>
  <c r="AK49" i="15"/>
  <c r="AO49" i="15"/>
  <c r="AS49" i="15"/>
  <c r="AW49" i="15"/>
  <c r="BA49" i="15"/>
  <c r="BE49" i="15"/>
  <c r="BI49" i="15"/>
  <c r="BM49" i="15"/>
  <c r="BQ49" i="15"/>
  <c r="BU49" i="15"/>
  <c r="BY49" i="15"/>
  <c r="CC49" i="15"/>
  <c r="CG49" i="15"/>
  <c r="CK49" i="15"/>
  <c r="CO49" i="15"/>
  <c r="CS49" i="15"/>
  <c r="CW49" i="15"/>
  <c r="DA49" i="15"/>
  <c r="DE49" i="15"/>
  <c r="DI49" i="15"/>
  <c r="DM49" i="15"/>
  <c r="DQ49" i="15"/>
  <c r="DU49" i="15"/>
  <c r="DY49" i="15"/>
  <c r="EC49" i="15"/>
  <c r="EG49" i="15"/>
  <c r="EK49" i="15"/>
  <c r="EO49" i="15"/>
  <c r="ES49" i="15"/>
  <c r="ET50" i="15"/>
  <c r="R54" i="15"/>
  <c r="V54" i="15"/>
  <c r="Z54" i="15"/>
  <c r="AD54" i="15"/>
  <c r="AH54" i="15"/>
  <c r="AL54" i="15"/>
  <c r="AP54" i="15"/>
  <c r="AT54" i="15"/>
  <c r="AX54" i="15"/>
  <c r="BB54" i="15"/>
  <c r="BF54" i="15"/>
  <c r="BJ54" i="15"/>
  <c r="BN54" i="15"/>
  <c r="BR54" i="15"/>
  <c r="BV54" i="15"/>
  <c r="BZ54" i="15"/>
  <c r="CD54" i="15"/>
  <c r="CH54" i="15"/>
  <c r="CL54" i="15"/>
  <c r="CP54" i="15"/>
  <c r="CT54" i="15"/>
  <c r="CX54" i="15"/>
  <c r="DB54" i="15"/>
  <c r="DF54" i="15"/>
  <c r="DJ54" i="15"/>
  <c r="DN54" i="15"/>
  <c r="DR54" i="15"/>
  <c r="DV54" i="15"/>
  <c r="DZ54" i="15"/>
  <c r="ED54" i="15"/>
  <c r="EH54" i="15"/>
  <c r="EL54" i="15"/>
  <c r="EP54" i="15"/>
  <c r="ET54" i="15"/>
  <c r="GE105" i="15"/>
  <c r="GA105" i="15"/>
  <c r="FW105" i="15"/>
  <c r="FS105" i="15"/>
  <c r="FO105" i="15"/>
  <c r="FK105" i="15"/>
  <c r="FG105" i="15"/>
  <c r="FC105" i="15"/>
  <c r="EY105" i="15"/>
  <c r="GD105" i="15"/>
  <c r="FY105" i="15"/>
  <c r="FT105" i="15"/>
  <c r="FN105" i="15"/>
  <c r="FI105" i="15"/>
  <c r="FD105" i="15"/>
  <c r="EX105" i="15"/>
  <c r="GC105" i="15"/>
  <c r="FX105" i="15"/>
  <c r="FR105" i="15"/>
  <c r="FM105" i="15"/>
  <c r="FH105" i="15"/>
  <c r="FB105" i="15"/>
  <c r="EW105" i="15"/>
  <c r="GG105" i="15"/>
  <c r="GB105" i="15"/>
  <c r="FV105" i="15"/>
  <c r="FQ105" i="15"/>
  <c r="FL105" i="15"/>
  <c r="FF105" i="15"/>
  <c r="FA105" i="15"/>
  <c r="GF105" i="15"/>
  <c r="FZ105" i="15"/>
  <c r="FU105" i="15"/>
  <c r="FP105" i="15"/>
  <c r="FJ105" i="15"/>
  <c r="FE105" i="15"/>
  <c r="EZ105" i="15"/>
  <c r="F86" i="15"/>
  <c r="J154" i="15"/>
  <c r="J99" i="15"/>
  <c r="N154" i="15"/>
  <c r="N99" i="15"/>
  <c r="N86" i="15"/>
  <c r="R154" i="15"/>
  <c r="R99" i="15"/>
  <c r="V154" i="15"/>
  <c r="V99" i="15"/>
  <c r="V86" i="15"/>
  <c r="Z154" i="15"/>
  <c r="Z99" i="15"/>
  <c r="Z86" i="15"/>
  <c r="AD154" i="15"/>
  <c r="AD99" i="15"/>
  <c r="AD86" i="15"/>
  <c r="AH154" i="15"/>
  <c r="AH99" i="15"/>
  <c r="AL154" i="15"/>
  <c r="AL99" i="15"/>
  <c r="AL86" i="15"/>
  <c r="AP154" i="15"/>
  <c r="AP99" i="15"/>
  <c r="AP86" i="15"/>
  <c r="AT154" i="15"/>
  <c r="AT99" i="15"/>
  <c r="AT86" i="15"/>
  <c r="AX154" i="15"/>
  <c r="AX99" i="15"/>
  <c r="BB154" i="15"/>
  <c r="BB99" i="15"/>
  <c r="BB86" i="15"/>
  <c r="AY61" i="18"/>
  <c r="AY7" i="18"/>
  <c r="BF154" i="15"/>
  <c r="BF99" i="15"/>
  <c r="BF86" i="15"/>
  <c r="BC61" i="18"/>
  <c r="BC7" i="18"/>
  <c r="BJ154" i="15"/>
  <c r="BJ99" i="15"/>
  <c r="BJ86" i="15"/>
  <c r="BG61" i="18"/>
  <c r="BG7" i="18"/>
  <c r="BN154" i="15"/>
  <c r="BN99" i="15"/>
  <c r="BK61" i="18"/>
  <c r="BK7" i="18"/>
  <c r="BR154" i="15"/>
  <c r="BR99" i="15"/>
  <c r="BR86" i="15"/>
  <c r="BO61" i="18"/>
  <c r="BO7" i="18"/>
  <c r="BV154" i="15"/>
  <c r="BV99" i="15"/>
  <c r="BV86" i="15"/>
  <c r="BS61" i="18"/>
  <c r="BS7" i="18"/>
  <c r="BZ154" i="15"/>
  <c r="BZ99" i="15"/>
  <c r="BZ86" i="15"/>
  <c r="BW61" i="18"/>
  <c r="BW7" i="18"/>
  <c r="CD154" i="15"/>
  <c r="CD99" i="15"/>
  <c r="CA61" i="18"/>
  <c r="CA7" i="18"/>
  <c r="CH154" i="15"/>
  <c r="CH99" i="15"/>
  <c r="CH86" i="15"/>
  <c r="CE61" i="18"/>
  <c r="CE7" i="18"/>
  <c r="CL154" i="15"/>
  <c r="CL99" i="15"/>
  <c r="CL86" i="15"/>
  <c r="CI61" i="18"/>
  <c r="CI7" i="18"/>
  <c r="CP154" i="15"/>
  <c r="CP99" i="15"/>
  <c r="CP86" i="15"/>
  <c r="CM61" i="18"/>
  <c r="CM7" i="18"/>
  <c r="CT154" i="15"/>
  <c r="CT99" i="15"/>
  <c r="CQ61" i="18"/>
  <c r="CQ7" i="18"/>
  <c r="CX154" i="15"/>
  <c r="CX99" i="15"/>
  <c r="CX86" i="15"/>
  <c r="CU61" i="18"/>
  <c r="CU7" i="18"/>
  <c r="DB154" i="15"/>
  <c r="DB99" i="15"/>
  <c r="DB86" i="15"/>
  <c r="CY61" i="18"/>
  <c r="CY7" i="18"/>
  <c r="DF154" i="15"/>
  <c r="DF99" i="15"/>
  <c r="DF86" i="15"/>
  <c r="DC61" i="18"/>
  <c r="DC7" i="18"/>
  <c r="DJ154" i="15"/>
  <c r="DJ99" i="15"/>
  <c r="DG61" i="18"/>
  <c r="DG7" i="18"/>
  <c r="DN154" i="15"/>
  <c r="DN99" i="15"/>
  <c r="DN86" i="15"/>
  <c r="DK61" i="18"/>
  <c r="DK7" i="18"/>
  <c r="DR154" i="15"/>
  <c r="DR99" i="15"/>
  <c r="DR86" i="15"/>
  <c r="DO61" i="18"/>
  <c r="DO7" i="18"/>
  <c r="DV154" i="15"/>
  <c r="DV99" i="15"/>
  <c r="DV86" i="15"/>
  <c r="DS61" i="18"/>
  <c r="DS7" i="18"/>
  <c r="DZ154" i="15"/>
  <c r="DZ99" i="15"/>
  <c r="DW61" i="18"/>
  <c r="DW7" i="18"/>
  <c r="ED154" i="15"/>
  <c r="ED99" i="15"/>
  <c r="ED86" i="15"/>
  <c r="EA61" i="18"/>
  <c r="EA7" i="18"/>
  <c r="EH154" i="15"/>
  <c r="EH99" i="15"/>
  <c r="EH86" i="15"/>
  <c r="EE61" i="18"/>
  <c r="EE7" i="18"/>
  <c r="EL154" i="15"/>
  <c r="EL99" i="15"/>
  <c r="EL86" i="15"/>
  <c r="EI61" i="18"/>
  <c r="EI7" i="18"/>
  <c r="EP154" i="15"/>
  <c r="EP99" i="15"/>
  <c r="ET154" i="15"/>
  <c r="ET99" i="15"/>
  <c r="G62" i="15"/>
  <c r="K62" i="15"/>
  <c r="O62" i="15"/>
  <c r="S62" i="15"/>
  <c r="W62" i="15"/>
  <c r="AA62" i="15"/>
  <c r="AE62" i="15"/>
  <c r="AI62" i="15"/>
  <c r="AM62" i="15"/>
  <c r="AQ62" i="15"/>
  <c r="AU62" i="15"/>
  <c r="AY62" i="15"/>
  <c r="BC62" i="15"/>
  <c r="BG62" i="15"/>
  <c r="BK62" i="15"/>
  <c r="BO62" i="15"/>
  <c r="BS62" i="15"/>
  <c r="BW62" i="15"/>
  <c r="CA62" i="15"/>
  <c r="CE62" i="15"/>
  <c r="CI62" i="15"/>
  <c r="CM62" i="15"/>
  <c r="CQ62" i="15"/>
  <c r="CU62" i="15"/>
  <c r="CY62" i="15"/>
  <c r="DC62" i="15"/>
  <c r="DG62" i="15"/>
  <c r="DK62" i="15"/>
  <c r="DO62" i="15"/>
  <c r="DS62" i="15"/>
  <c r="DW62" i="15"/>
  <c r="EA62" i="15"/>
  <c r="EE62" i="15"/>
  <c r="EI62" i="15"/>
  <c r="EM62" i="15"/>
  <c r="EQ62" i="15"/>
  <c r="EU62" i="15"/>
  <c r="H155" i="15"/>
  <c r="H100" i="15"/>
  <c r="H84" i="15"/>
  <c r="L155" i="15"/>
  <c r="L84" i="15"/>
  <c r="L86" i="15" s="1"/>
  <c r="L100" i="15"/>
  <c r="E69" i="19"/>
  <c r="E81" i="17"/>
  <c r="P155" i="15"/>
  <c r="P84" i="15"/>
  <c r="P100" i="15"/>
  <c r="I69" i="19"/>
  <c r="I81" i="17"/>
  <c r="T155" i="15"/>
  <c r="T84" i="15"/>
  <c r="T100" i="15"/>
  <c r="M69" i="19"/>
  <c r="M81" i="17"/>
  <c r="X155" i="15"/>
  <c r="X100" i="15"/>
  <c r="X84" i="15"/>
  <c r="Q69" i="19"/>
  <c r="Q81" i="17"/>
  <c r="AB155" i="15"/>
  <c r="AB84" i="15"/>
  <c r="AB86" i="15" s="1"/>
  <c r="AB100" i="15"/>
  <c r="U69" i="19"/>
  <c r="U81" i="17"/>
  <c r="AF155" i="15"/>
  <c r="AF84" i="15"/>
  <c r="AF100" i="15"/>
  <c r="Y69" i="19"/>
  <c r="Y81" i="17"/>
  <c r="AJ155" i="15"/>
  <c r="AJ84" i="15"/>
  <c r="AJ100" i="15"/>
  <c r="AC69" i="19"/>
  <c r="AC81" i="17"/>
  <c r="AN155" i="15"/>
  <c r="AN100" i="15"/>
  <c r="AN84" i="15"/>
  <c r="AG69" i="19"/>
  <c r="AG81" i="17"/>
  <c r="AR155" i="15"/>
  <c r="AR84" i="15"/>
  <c r="AR86" i="15" s="1"/>
  <c r="AR100" i="15"/>
  <c r="AK69" i="19"/>
  <c r="AK81" i="17"/>
  <c r="AV155" i="15"/>
  <c r="AV84" i="15"/>
  <c r="AV100" i="15"/>
  <c r="AO69" i="19"/>
  <c r="AO81" i="17"/>
  <c r="AZ155" i="15"/>
  <c r="AZ84" i="15"/>
  <c r="AZ100" i="15"/>
  <c r="AS69" i="19"/>
  <c r="AS81" i="17"/>
  <c r="BD155" i="15"/>
  <c r="BD100" i="15"/>
  <c r="BD84" i="15"/>
  <c r="AW69" i="19"/>
  <c r="AW81" i="17"/>
  <c r="BH155" i="15"/>
  <c r="BH84" i="15"/>
  <c r="BH86" i="15" s="1"/>
  <c r="BH100" i="15"/>
  <c r="BA69" i="19"/>
  <c r="BA81" i="17"/>
  <c r="BL155" i="15"/>
  <c r="BL84" i="15"/>
  <c r="BL86" i="15" s="1"/>
  <c r="BL100" i="15"/>
  <c r="BE69" i="19"/>
  <c r="BE81" i="17"/>
  <c r="BP155" i="15"/>
  <c r="BP84" i="15"/>
  <c r="BP100" i="15"/>
  <c r="BI69" i="19"/>
  <c r="BI81" i="17"/>
  <c r="BT155" i="15"/>
  <c r="BT100" i="15"/>
  <c r="BT84" i="15"/>
  <c r="BM69" i="19"/>
  <c r="BM81" i="17"/>
  <c r="BX155" i="15"/>
  <c r="BX84" i="15"/>
  <c r="BX86" i="15" s="1"/>
  <c r="BX100" i="15"/>
  <c r="BQ69" i="19"/>
  <c r="BQ81" i="17"/>
  <c r="CB155" i="15"/>
  <c r="CB84" i="15"/>
  <c r="CB100" i="15"/>
  <c r="BU69" i="19"/>
  <c r="BU81" i="17"/>
  <c r="CF155" i="15"/>
  <c r="CF84" i="15"/>
  <c r="CF100" i="15"/>
  <c r="BY69" i="19"/>
  <c r="BY81" i="17"/>
  <c r="CJ155" i="15"/>
  <c r="CJ100" i="15"/>
  <c r="CJ84" i="15"/>
  <c r="CC69" i="19"/>
  <c r="CC81" i="17"/>
  <c r="CN155" i="15"/>
  <c r="CN84" i="15"/>
  <c r="CN86" i="15" s="1"/>
  <c r="CN100" i="15"/>
  <c r="CG69" i="19"/>
  <c r="CG81" i="17"/>
  <c r="CR155" i="15"/>
  <c r="CR84" i="15"/>
  <c r="CR100" i="15"/>
  <c r="CK69" i="19"/>
  <c r="CK81" i="17"/>
  <c r="CV155" i="15"/>
  <c r="CV84" i="15"/>
  <c r="CV100" i="15"/>
  <c r="CO69" i="19"/>
  <c r="CO81" i="17"/>
  <c r="CZ155" i="15"/>
  <c r="CZ100" i="15"/>
  <c r="CZ84" i="15"/>
  <c r="CS69" i="19"/>
  <c r="CS81" i="17"/>
  <c r="DD155" i="15"/>
  <c r="DD84" i="15"/>
  <c r="DD86" i="15" s="1"/>
  <c r="DD100" i="15"/>
  <c r="CW69" i="19"/>
  <c r="CW81" i="17"/>
  <c r="DH155" i="15"/>
  <c r="DH84" i="15"/>
  <c r="DH100" i="15"/>
  <c r="DA69" i="19"/>
  <c r="DA81" i="17"/>
  <c r="DL155" i="15"/>
  <c r="DL84" i="15"/>
  <c r="DL100" i="15"/>
  <c r="DE69" i="19"/>
  <c r="DE81" i="17"/>
  <c r="DP155" i="15"/>
  <c r="DP100" i="15"/>
  <c r="DP84" i="15"/>
  <c r="DI69" i="19"/>
  <c r="DI81" i="17"/>
  <c r="DT155" i="15"/>
  <c r="DT84" i="15"/>
  <c r="DT86" i="15" s="1"/>
  <c r="DT100" i="15"/>
  <c r="DM69" i="19"/>
  <c r="DM81" i="17"/>
  <c r="DX155" i="15"/>
  <c r="DX84" i="15"/>
  <c r="DX100" i="15"/>
  <c r="DQ69" i="19"/>
  <c r="DQ81" i="17"/>
  <c r="EB155" i="15"/>
  <c r="EB84" i="15"/>
  <c r="EB100" i="15"/>
  <c r="DU69" i="19"/>
  <c r="DU81" i="17"/>
  <c r="EF155" i="15"/>
  <c r="EF100" i="15"/>
  <c r="EF84" i="15"/>
  <c r="DY69" i="19"/>
  <c r="DY81" i="17"/>
  <c r="EJ155" i="15"/>
  <c r="EJ84" i="15"/>
  <c r="EJ86" i="15" s="1"/>
  <c r="EJ100" i="15"/>
  <c r="EC69" i="19"/>
  <c r="EC81" i="17"/>
  <c r="EN155" i="15"/>
  <c r="EN84" i="15"/>
  <c r="EN100" i="15"/>
  <c r="EG81" i="17"/>
  <c r="ER155" i="15"/>
  <c r="ER84" i="15"/>
  <c r="ER86" i="15" s="1"/>
  <c r="ER100" i="15"/>
  <c r="EV100" i="15"/>
  <c r="I66" i="15"/>
  <c r="M66" i="15"/>
  <c r="Q66" i="15"/>
  <c r="U66" i="15"/>
  <c r="Y66" i="15"/>
  <c r="AC66" i="15"/>
  <c r="AG66" i="15"/>
  <c r="AK66" i="15"/>
  <c r="AO66" i="15"/>
  <c r="AS66" i="15"/>
  <c r="AW66" i="15"/>
  <c r="BA66" i="15"/>
  <c r="BE66" i="15"/>
  <c r="BI66" i="15"/>
  <c r="BM66" i="15"/>
  <c r="BQ66" i="15"/>
  <c r="BU66" i="15"/>
  <c r="BY66" i="15"/>
  <c r="CC66" i="15"/>
  <c r="CG66" i="15"/>
  <c r="CK66" i="15"/>
  <c r="CO66" i="15"/>
  <c r="CS66" i="15"/>
  <c r="CW66" i="15"/>
  <c r="DA66" i="15"/>
  <c r="DE66" i="15"/>
  <c r="DI66" i="15"/>
  <c r="DM66" i="15"/>
  <c r="DQ66" i="15"/>
  <c r="DU66" i="15"/>
  <c r="DY66" i="15"/>
  <c r="EC66" i="15"/>
  <c r="EG66" i="15"/>
  <c r="EK66" i="15"/>
  <c r="EO66" i="15"/>
  <c r="ES66" i="15"/>
  <c r="I156" i="15"/>
  <c r="I68" i="15"/>
  <c r="I101" i="15"/>
  <c r="M156" i="15"/>
  <c r="M68" i="15"/>
  <c r="M101" i="15"/>
  <c r="Q156" i="15"/>
  <c r="Q101" i="15"/>
  <c r="Q68" i="15"/>
  <c r="U156" i="15"/>
  <c r="U68" i="15"/>
  <c r="U101" i="15"/>
  <c r="Y156" i="15"/>
  <c r="Y68" i="15"/>
  <c r="Y101" i="15"/>
  <c r="AC156" i="15"/>
  <c r="AC68" i="15"/>
  <c r="AC101" i="15"/>
  <c r="AG156" i="15"/>
  <c r="AG101" i="15"/>
  <c r="AG68" i="15"/>
  <c r="AK156" i="15"/>
  <c r="AK68" i="15"/>
  <c r="AK101" i="15"/>
  <c r="AO156" i="15"/>
  <c r="AO68" i="15"/>
  <c r="AO101" i="15"/>
  <c r="AS156" i="15"/>
  <c r="AS68" i="15"/>
  <c r="AS101" i="15"/>
  <c r="AW156" i="15"/>
  <c r="AW101" i="15"/>
  <c r="AW68" i="15"/>
  <c r="BA156" i="15"/>
  <c r="BA68" i="15"/>
  <c r="BA101" i="15"/>
  <c r="BE156" i="15"/>
  <c r="BE68" i="15"/>
  <c r="BE101" i="15"/>
  <c r="BI156" i="15"/>
  <c r="BI68" i="15"/>
  <c r="BI101" i="15"/>
  <c r="BM156" i="15"/>
  <c r="BM101" i="15"/>
  <c r="BM68" i="15"/>
  <c r="BQ156" i="15"/>
  <c r="BQ68" i="15"/>
  <c r="BQ101" i="15"/>
  <c r="BU156" i="15"/>
  <c r="BU68" i="15"/>
  <c r="BU101" i="15"/>
  <c r="BY156" i="15"/>
  <c r="BY68" i="15"/>
  <c r="BY101" i="15"/>
  <c r="CC156" i="15"/>
  <c r="CC101" i="15"/>
  <c r="CC68" i="15"/>
  <c r="CG156" i="15"/>
  <c r="CG68" i="15"/>
  <c r="CG101" i="15"/>
  <c r="CK156" i="15"/>
  <c r="CK68" i="15"/>
  <c r="CK101" i="15"/>
  <c r="CO156" i="15"/>
  <c r="CO68" i="15"/>
  <c r="CO101" i="15"/>
  <c r="CS156" i="15"/>
  <c r="CS101" i="15"/>
  <c r="CS68" i="15"/>
  <c r="CW156" i="15"/>
  <c r="CW68" i="15"/>
  <c r="CW101" i="15"/>
  <c r="DA156" i="15"/>
  <c r="DA68" i="15"/>
  <c r="DA101" i="15"/>
  <c r="DE156" i="15"/>
  <c r="DE68" i="15"/>
  <c r="DE101" i="15"/>
  <c r="DI156" i="15"/>
  <c r="DI101" i="15"/>
  <c r="DI68" i="15"/>
  <c r="DM156" i="15"/>
  <c r="DM68" i="15"/>
  <c r="DM101" i="15"/>
  <c r="DQ156" i="15"/>
  <c r="DQ68" i="15"/>
  <c r="DQ101" i="15"/>
  <c r="DU156" i="15"/>
  <c r="DU68" i="15"/>
  <c r="DU101" i="15"/>
  <c r="DY156" i="15"/>
  <c r="DY101" i="15"/>
  <c r="DY68" i="15"/>
  <c r="EC156" i="15"/>
  <c r="EC68" i="15"/>
  <c r="EC101" i="15"/>
  <c r="EG156" i="15"/>
  <c r="EG68" i="15"/>
  <c r="EG101" i="15"/>
  <c r="EK156" i="15"/>
  <c r="EK68" i="15"/>
  <c r="EK101" i="15"/>
  <c r="EO156" i="15"/>
  <c r="EO101" i="15"/>
  <c r="EO68" i="15"/>
  <c r="ES156" i="15"/>
  <c r="ES68" i="15"/>
  <c r="ES101" i="15"/>
  <c r="I102" i="15"/>
  <c r="Y102" i="15"/>
  <c r="AO102" i="15"/>
  <c r="BE102" i="15"/>
  <c r="BU102" i="15"/>
  <c r="CK102" i="15"/>
  <c r="DA102" i="15"/>
  <c r="DQ102" i="15"/>
  <c r="EG102" i="15"/>
  <c r="I103" i="15"/>
  <c r="I75" i="15"/>
  <c r="I72" i="15"/>
  <c r="I73" i="15" s="1"/>
  <c r="M103" i="15"/>
  <c r="M75" i="15"/>
  <c r="M72" i="15"/>
  <c r="M73" i="15" s="1"/>
  <c r="Q103" i="15"/>
  <c r="Q75" i="15"/>
  <c r="Q72" i="15"/>
  <c r="Q73" i="15" s="1"/>
  <c r="U103" i="15"/>
  <c r="U75" i="15"/>
  <c r="U72" i="15"/>
  <c r="U73" i="15" s="1"/>
  <c r="Y103" i="15"/>
  <c r="Y75" i="15"/>
  <c r="Y72" i="15"/>
  <c r="Y73" i="15" s="1"/>
  <c r="AC103" i="15"/>
  <c r="AC75" i="15"/>
  <c r="AC72" i="15"/>
  <c r="AC73" i="15" s="1"/>
  <c r="AG103" i="15"/>
  <c r="AG75" i="15"/>
  <c r="AG72" i="15"/>
  <c r="AG73" i="15" s="1"/>
  <c r="AK103" i="15"/>
  <c r="AK75" i="15"/>
  <c r="AK72" i="15"/>
  <c r="AK73" i="15" s="1"/>
  <c r="AO103" i="15"/>
  <c r="AO75" i="15"/>
  <c r="AO72" i="15"/>
  <c r="AO73" i="15" s="1"/>
  <c r="AS103" i="15"/>
  <c r="AS75" i="15"/>
  <c r="AS72" i="15"/>
  <c r="AS73" i="15" s="1"/>
  <c r="AW103" i="15"/>
  <c r="AW75" i="15"/>
  <c r="AW72" i="15"/>
  <c r="AW73" i="15" s="1"/>
  <c r="BA103" i="15"/>
  <c r="BA75" i="15"/>
  <c r="BA72" i="15"/>
  <c r="BA73" i="15" s="1"/>
  <c r="BE103" i="15"/>
  <c r="BE75" i="15"/>
  <c r="BE72" i="15"/>
  <c r="BE73" i="15" s="1"/>
  <c r="BI103" i="15"/>
  <c r="BI75" i="15"/>
  <c r="BI72" i="15"/>
  <c r="BI73" i="15" s="1"/>
  <c r="BM103" i="15"/>
  <c r="BM75" i="15"/>
  <c r="BM72" i="15"/>
  <c r="BM73" i="15" s="1"/>
  <c r="BQ103" i="15"/>
  <c r="BQ75" i="15"/>
  <c r="BQ72" i="15"/>
  <c r="BQ73" i="15" s="1"/>
  <c r="BU103" i="15"/>
  <c r="BU75" i="15"/>
  <c r="BU72" i="15"/>
  <c r="BU73" i="15" s="1"/>
  <c r="BY103" i="15"/>
  <c r="BY75" i="15"/>
  <c r="BY72" i="15"/>
  <c r="BY73" i="15" s="1"/>
  <c r="CC103" i="15"/>
  <c r="CC75" i="15"/>
  <c r="CC72" i="15"/>
  <c r="CC73" i="15" s="1"/>
  <c r="G104" i="15"/>
  <c r="W104" i="15"/>
  <c r="AM104" i="15"/>
  <c r="BC104" i="15"/>
  <c r="BS104" i="15"/>
  <c r="CI104" i="15"/>
  <c r="CY104" i="15"/>
  <c r="DO104" i="15"/>
  <c r="EE104" i="15"/>
  <c r="EU104" i="15"/>
  <c r="I105" i="15"/>
  <c r="M105" i="15"/>
  <c r="Q105" i="15"/>
  <c r="U105" i="15"/>
  <c r="Y105" i="15"/>
  <c r="AC105" i="15"/>
  <c r="AG105" i="15"/>
  <c r="AK105" i="15"/>
  <c r="AO105" i="15"/>
  <c r="AS105" i="15"/>
  <c r="AW105" i="15"/>
  <c r="BA105" i="15"/>
  <c r="BE105" i="15"/>
  <c r="BI105" i="15"/>
  <c r="BM105" i="15"/>
  <c r="BQ105" i="15"/>
  <c r="BU105" i="15"/>
  <c r="BY105" i="15"/>
  <c r="CC105" i="15"/>
  <c r="CG105" i="15"/>
  <c r="CK105" i="15"/>
  <c r="CO105" i="15"/>
  <c r="CS105" i="15"/>
  <c r="CW105" i="15"/>
  <c r="DA105" i="15"/>
  <c r="DE105" i="15"/>
  <c r="DI105" i="15"/>
  <c r="DM105" i="15"/>
  <c r="DQ105" i="15"/>
  <c r="DU105" i="15"/>
  <c r="DY105" i="15"/>
  <c r="EC105" i="15"/>
  <c r="EG105" i="15"/>
  <c r="EK105" i="15"/>
  <c r="EO105" i="15"/>
  <c r="ES105" i="15"/>
  <c r="C133" i="14"/>
  <c r="G133" i="14"/>
  <c r="K133" i="14"/>
  <c r="O133" i="14"/>
  <c r="S133" i="14"/>
  <c r="W133" i="14"/>
  <c r="R187" i="14"/>
  <c r="V187" i="14"/>
  <c r="F191" i="14"/>
  <c r="J191" i="14"/>
  <c r="N191" i="14"/>
  <c r="R191" i="14"/>
  <c r="R203" i="14" s="1"/>
  <c r="V191" i="14"/>
  <c r="V203" i="14" s="1"/>
  <c r="G192" i="14"/>
  <c r="K192" i="14"/>
  <c r="O192" i="14"/>
  <c r="S192" i="14"/>
  <c r="W192" i="14"/>
  <c r="DS6" i="15"/>
  <c r="DW6" i="15"/>
  <c r="EA6" i="15"/>
  <c r="EE6" i="15"/>
  <c r="EI6" i="15"/>
  <c r="EM6" i="15"/>
  <c r="EQ6" i="15"/>
  <c r="H7" i="15"/>
  <c r="L7" i="15"/>
  <c r="P7" i="15"/>
  <c r="T7" i="15"/>
  <c r="X7" i="15"/>
  <c r="AB7" i="15"/>
  <c r="AF7" i="15"/>
  <c r="AJ7" i="15"/>
  <c r="AN7" i="15"/>
  <c r="AR7" i="15"/>
  <c r="AV7" i="15"/>
  <c r="AZ7" i="15"/>
  <c r="BD7" i="15"/>
  <c r="BH7" i="15"/>
  <c r="BL7" i="15"/>
  <c r="BP7" i="15"/>
  <c r="BT7" i="15"/>
  <c r="BX7" i="15"/>
  <c r="CB7" i="15"/>
  <c r="CF7" i="15"/>
  <c r="CJ7" i="15"/>
  <c r="CN7" i="15"/>
  <c r="CR7" i="15"/>
  <c r="CV7" i="15"/>
  <c r="CZ7" i="15"/>
  <c r="DD7" i="15"/>
  <c r="DH7" i="15"/>
  <c r="DL7" i="15"/>
  <c r="DP7" i="15"/>
  <c r="L8" i="15"/>
  <c r="P8" i="15"/>
  <c r="T8" i="15"/>
  <c r="X8" i="15"/>
  <c r="AB8" i="15"/>
  <c r="AF8" i="15"/>
  <c r="AJ8" i="15"/>
  <c r="AN8" i="15"/>
  <c r="AR8" i="15"/>
  <c r="AV8" i="15"/>
  <c r="AZ8" i="15"/>
  <c r="BD8" i="15"/>
  <c r="BH8" i="15"/>
  <c r="BL8" i="15"/>
  <c r="BP8" i="15"/>
  <c r="BT8" i="15"/>
  <c r="BX8" i="15"/>
  <c r="CB8" i="15"/>
  <c r="CF8" i="15"/>
  <c r="CJ8" i="15"/>
  <c r="CN8" i="15"/>
  <c r="CR8" i="15"/>
  <c r="CV8" i="15"/>
  <c r="CZ8" i="15"/>
  <c r="DD8" i="15"/>
  <c r="DH8" i="15"/>
  <c r="DL8" i="15"/>
  <c r="DP8" i="15"/>
  <c r="DT8" i="15"/>
  <c r="DX8" i="15"/>
  <c r="EB8" i="15"/>
  <c r="EF8" i="15"/>
  <c r="EJ8" i="15"/>
  <c r="EN8" i="15"/>
  <c r="ER8" i="15"/>
  <c r="EV9" i="15"/>
  <c r="EK81" i="17" s="1"/>
  <c r="EK33" i="18"/>
  <c r="EV12" i="15"/>
  <c r="ES13" i="15"/>
  <c r="FA13" i="15"/>
  <c r="H15" i="15"/>
  <c r="L15" i="15"/>
  <c r="P15" i="15"/>
  <c r="T15" i="15"/>
  <c r="X15" i="15"/>
  <c r="AB15" i="15"/>
  <c r="AF15" i="15"/>
  <c r="AJ15" i="15"/>
  <c r="AN15" i="15"/>
  <c r="AR15" i="15"/>
  <c r="AV15" i="15"/>
  <c r="AZ15" i="15"/>
  <c r="BD15" i="15"/>
  <c r="BH15" i="15"/>
  <c r="BL15" i="15"/>
  <c r="BP15" i="15"/>
  <c r="BT15" i="15"/>
  <c r="BX15" i="15"/>
  <c r="CB15" i="15"/>
  <c r="CF15" i="15"/>
  <c r="CJ15" i="15"/>
  <c r="CN15" i="15"/>
  <c r="CR15" i="15"/>
  <c r="CV15" i="15"/>
  <c r="CZ15" i="15"/>
  <c r="DD15" i="15"/>
  <c r="DH15" i="15"/>
  <c r="DL15" i="15"/>
  <c r="DP15" i="15"/>
  <c r="DT15" i="15"/>
  <c r="DX15" i="15"/>
  <c r="EB15" i="15"/>
  <c r="EF15" i="15"/>
  <c r="EJ15" i="15"/>
  <c r="EN15" i="15"/>
  <c r="ER15" i="15"/>
  <c r="L16" i="15"/>
  <c r="P16" i="15"/>
  <c r="T16" i="15"/>
  <c r="X16" i="15"/>
  <c r="AB16" i="15"/>
  <c r="AF16" i="15"/>
  <c r="AJ16" i="15"/>
  <c r="AN16" i="15"/>
  <c r="AR16" i="15"/>
  <c r="AV16" i="15"/>
  <c r="AZ16" i="15"/>
  <c r="BD16" i="15"/>
  <c r="BH16" i="15"/>
  <c r="BL16" i="15"/>
  <c r="BP16" i="15"/>
  <c r="BT16" i="15"/>
  <c r="BX16" i="15"/>
  <c r="CB16" i="15"/>
  <c r="CF16" i="15"/>
  <c r="CJ16" i="15"/>
  <c r="CN16" i="15"/>
  <c r="CR16" i="15"/>
  <c r="CV16" i="15"/>
  <c r="CZ16" i="15"/>
  <c r="DD16" i="15"/>
  <c r="DH16" i="15"/>
  <c r="DL16" i="15"/>
  <c r="DP16" i="15"/>
  <c r="DT16" i="15"/>
  <c r="DX16" i="15"/>
  <c r="EB16" i="15"/>
  <c r="EF16" i="15"/>
  <c r="EJ16" i="15"/>
  <c r="EN16" i="15"/>
  <c r="ER16" i="15"/>
  <c r="A22" i="15"/>
  <c r="T23" i="15"/>
  <c r="X23" i="15"/>
  <c r="AB23" i="15"/>
  <c r="AF23" i="15"/>
  <c r="AJ23" i="15"/>
  <c r="AN23" i="15"/>
  <c r="AR23" i="15"/>
  <c r="AV23" i="15"/>
  <c r="AZ23" i="15"/>
  <c r="BD23" i="15"/>
  <c r="BH23" i="15"/>
  <c r="BL23" i="15"/>
  <c r="BP23" i="15"/>
  <c r="BT23" i="15"/>
  <c r="BX23" i="15"/>
  <c r="CB23" i="15"/>
  <c r="CF23" i="15"/>
  <c r="CJ23" i="15"/>
  <c r="CN23" i="15"/>
  <c r="CR23" i="15"/>
  <c r="CV23" i="15"/>
  <c r="CZ23" i="15"/>
  <c r="DD23" i="15"/>
  <c r="DH23" i="15"/>
  <c r="DL23" i="15"/>
  <c r="DP23" i="15"/>
  <c r="DT23" i="15"/>
  <c r="DX23" i="15"/>
  <c r="EB23" i="15"/>
  <c r="EF23" i="15"/>
  <c r="EJ23" i="15"/>
  <c r="EN23" i="15"/>
  <c r="ER23" i="15"/>
  <c r="R29" i="15"/>
  <c r="V29" i="15"/>
  <c r="Z29" i="15"/>
  <c r="AD29" i="15"/>
  <c r="AH29" i="15"/>
  <c r="AL29" i="15"/>
  <c r="AP29" i="15"/>
  <c r="AT29" i="15"/>
  <c r="AX29" i="15"/>
  <c r="BB29" i="15"/>
  <c r="BF29" i="15"/>
  <c r="BJ29" i="15"/>
  <c r="BN29" i="15"/>
  <c r="BR29" i="15"/>
  <c r="BV29" i="15"/>
  <c r="BZ29" i="15"/>
  <c r="CD29" i="15"/>
  <c r="CH29" i="15"/>
  <c r="CL29" i="15"/>
  <c r="CP29" i="15"/>
  <c r="CT29" i="15"/>
  <c r="CX29" i="15"/>
  <c r="DB29" i="15"/>
  <c r="DF29" i="15"/>
  <c r="DJ29" i="15"/>
  <c r="DN29" i="15"/>
  <c r="DR29" i="15"/>
  <c r="DV29" i="15"/>
  <c r="DZ29" i="15"/>
  <c r="ED29" i="15"/>
  <c r="EH29" i="15"/>
  <c r="EL29" i="15"/>
  <c r="EP29" i="15"/>
  <c r="ET29" i="15"/>
  <c r="EV37" i="15"/>
  <c r="FI40" i="15"/>
  <c r="FI91" i="15" s="1"/>
  <c r="EU50" i="15"/>
  <c r="G154" i="15"/>
  <c r="G99" i="15"/>
  <c r="K154" i="15"/>
  <c r="K86" i="15"/>
  <c r="K99" i="15"/>
  <c r="O154" i="15"/>
  <c r="O99" i="15"/>
  <c r="O86" i="15"/>
  <c r="S154" i="15"/>
  <c r="S99" i="15"/>
  <c r="S86" i="15"/>
  <c r="W154" i="15"/>
  <c r="W99" i="15"/>
  <c r="W86" i="15"/>
  <c r="AA154" i="15"/>
  <c r="AA86" i="15"/>
  <c r="AA99" i="15"/>
  <c r="AE154" i="15"/>
  <c r="AE99" i="15"/>
  <c r="AE86" i="15"/>
  <c r="AI154" i="15"/>
  <c r="AI99" i="15"/>
  <c r="AI86" i="15"/>
  <c r="AM154" i="15"/>
  <c r="AM99" i="15"/>
  <c r="AM86" i="15"/>
  <c r="AQ154" i="15"/>
  <c r="AQ86" i="15"/>
  <c r="AQ99" i="15"/>
  <c r="AU154" i="15"/>
  <c r="AU99" i="15"/>
  <c r="AU86" i="15"/>
  <c r="AY154" i="15"/>
  <c r="AY99" i="15"/>
  <c r="AY86" i="15"/>
  <c r="BC154" i="15"/>
  <c r="BC99" i="15"/>
  <c r="BC86" i="15"/>
  <c r="AZ57" i="18"/>
  <c r="AZ23" i="18"/>
  <c r="AZ7" i="18"/>
  <c r="BG154" i="15"/>
  <c r="BG86" i="15"/>
  <c r="BG99" i="15"/>
  <c r="BD57" i="18"/>
  <c r="BD23" i="18"/>
  <c r="BD7" i="18"/>
  <c r="BK154" i="15"/>
  <c r="BK99" i="15"/>
  <c r="BK86" i="15"/>
  <c r="BH57" i="18"/>
  <c r="BH23" i="18"/>
  <c r="BH7" i="18"/>
  <c r="BO154" i="15"/>
  <c r="BO99" i="15"/>
  <c r="BO86" i="15"/>
  <c r="BL57" i="18"/>
  <c r="BL23" i="18"/>
  <c r="BL7" i="18"/>
  <c r="BS154" i="15"/>
  <c r="BS99" i="15"/>
  <c r="BS86" i="15"/>
  <c r="BP57" i="18"/>
  <c r="BP23" i="18"/>
  <c r="BP7" i="18"/>
  <c r="BW154" i="15"/>
  <c r="BW86" i="15"/>
  <c r="BW99" i="15"/>
  <c r="BT57" i="18"/>
  <c r="BT23" i="18"/>
  <c r="BT7" i="18"/>
  <c r="CA154" i="15"/>
  <c r="CA99" i="15"/>
  <c r="CA86" i="15"/>
  <c r="BX57" i="18"/>
  <c r="BX23" i="18"/>
  <c r="BX7" i="18"/>
  <c r="CE154" i="15"/>
  <c r="CE99" i="15"/>
  <c r="CE86" i="15"/>
  <c r="CB57" i="18"/>
  <c r="CB23" i="18"/>
  <c r="CB7" i="18"/>
  <c r="CI154" i="15"/>
  <c r="CI99" i="15"/>
  <c r="CI86" i="15"/>
  <c r="CF57" i="18"/>
  <c r="CF23" i="18"/>
  <c r="CF7" i="18"/>
  <c r="CM154" i="15"/>
  <c r="CM86" i="15"/>
  <c r="CM99" i="15"/>
  <c r="CJ57" i="18"/>
  <c r="CJ23" i="18"/>
  <c r="CJ7" i="18"/>
  <c r="CQ154" i="15"/>
  <c r="CQ99" i="15"/>
  <c r="CQ86" i="15"/>
  <c r="CN57" i="18"/>
  <c r="CN23" i="18"/>
  <c r="CN7" i="18"/>
  <c r="CU154" i="15"/>
  <c r="CU99" i="15"/>
  <c r="CU86" i="15"/>
  <c r="CR57" i="18"/>
  <c r="CR23" i="18"/>
  <c r="CR7" i="18"/>
  <c r="CY154" i="15"/>
  <c r="CY99" i="15"/>
  <c r="CY86" i="15"/>
  <c r="CV57" i="18"/>
  <c r="CV23" i="18"/>
  <c r="CV7" i="18"/>
  <c r="DC154" i="15"/>
  <c r="DC86" i="15"/>
  <c r="DC99" i="15"/>
  <c r="CZ57" i="18"/>
  <c r="CZ23" i="18"/>
  <c r="CZ7" i="18"/>
  <c r="DG154" i="15"/>
  <c r="DG99" i="15"/>
  <c r="DG86" i="15"/>
  <c r="DD57" i="18"/>
  <c r="DD23" i="18"/>
  <c r="DD7" i="18"/>
  <c r="DK154" i="15"/>
  <c r="DK99" i="15"/>
  <c r="DK86" i="15"/>
  <c r="DH57" i="18"/>
  <c r="DH23" i="18"/>
  <c r="DH7" i="18"/>
  <c r="DO154" i="15"/>
  <c r="DO99" i="15"/>
  <c r="DO86" i="15"/>
  <c r="DL57" i="18"/>
  <c r="DL23" i="18"/>
  <c r="DL7" i="18"/>
  <c r="DS154" i="15"/>
  <c r="DS86" i="15"/>
  <c r="DS99" i="15"/>
  <c r="DP57" i="18"/>
  <c r="DP23" i="18"/>
  <c r="DP7" i="18"/>
  <c r="DW154" i="15"/>
  <c r="DW99" i="15"/>
  <c r="DW86" i="15"/>
  <c r="DT57" i="18"/>
  <c r="DT23" i="18"/>
  <c r="DT7" i="18"/>
  <c r="EA154" i="15"/>
  <c r="EA99" i="15"/>
  <c r="EA86" i="15"/>
  <c r="DX57" i="18"/>
  <c r="DX23" i="18"/>
  <c r="DX7" i="18"/>
  <c r="EE154" i="15"/>
  <c r="EE99" i="15"/>
  <c r="EE86" i="15"/>
  <c r="EB57" i="18"/>
  <c r="EB23" i="18"/>
  <c r="EB7" i="18"/>
  <c r="EI154" i="15"/>
  <c r="EI86" i="15"/>
  <c r="EI99" i="15"/>
  <c r="EF57" i="18"/>
  <c r="EF23" i="18"/>
  <c r="EF7" i="18"/>
  <c r="EM154" i="15"/>
  <c r="EM99" i="15"/>
  <c r="EM86" i="15"/>
  <c r="EJ57" i="18"/>
  <c r="EJ23" i="18"/>
  <c r="EJ7" i="18"/>
  <c r="EQ154" i="15"/>
  <c r="EQ99" i="15"/>
  <c r="EU154" i="15"/>
  <c r="EU99" i="15"/>
  <c r="H62" i="15"/>
  <c r="L62" i="15"/>
  <c r="P62" i="15"/>
  <c r="T62" i="15"/>
  <c r="X62" i="15"/>
  <c r="AB62" i="15"/>
  <c r="AF62" i="15"/>
  <c r="AJ62" i="15"/>
  <c r="AN62" i="15"/>
  <c r="AR62" i="15"/>
  <c r="AV62" i="15"/>
  <c r="AZ62" i="15"/>
  <c r="BD62" i="15"/>
  <c r="BH62" i="15"/>
  <c r="BL62" i="15"/>
  <c r="BP62" i="15"/>
  <c r="BT62" i="15"/>
  <c r="BX62" i="15"/>
  <c r="CB62" i="15"/>
  <c r="CF62" i="15"/>
  <c r="CJ62" i="15"/>
  <c r="CN62" i="15"/>
  <c r="CR62" i="15"/>
  <c r="CV62" i="15"/>
  <c r="CZ62" i="15"/>
  <c r="DD62" i="15"/>
  <c r="DH62" i="15"/>
  <c r="DL62" i="15"/>
  <c r="DP62" i="15"/>
  <c r="DT62" i="15"/>
  <c r="DX62" i="15"/>
  <c r="EB62" i="15"/>
  <c r="EF62" i="15"/>
  <c r="EJ62" i="15"/>
  <c r="EN62" i="15"/>
  <c r="ER62" i="15"/>
  <c r="I63" i="15"/>
  <c r="M63" i="15"/>
  <c r="Q63" i="15"/>
  <c r="U63" i="15"/>
  <c r="Y63" i="15"/>
  <c r="AC63" i="15"/>
  <c r="AG63" i="15"/>
  <c r="AK63" i="15"/>
  <c r="AO63" i="15"/>
  <c r="AS63" i="15"/>
  <c r="AW63" i="15"/>
  <c r="BA63" i="15"/>
  <c r="BE63" i="15"/>
  <c r="BI63" i="15"/>
  <c r="BM63" i="15"/>
  <c r="BQ63" i="15"/>
  <c r="BU63" i="15"/>
  <c r="BY63" i="15"/>
  <c r="CC63" i="15"/>
  <c r="CG63" i="15"/>
  <c r="CK63" i="15"/>
  <c r="CO63" i="15"/>
  <c r="CS63" i="15"/>
  <c r="CW63" i="15"/>
  <c r="DA63" i="15"/>
  <c r="DE63" i="15"/>
  <c r="DI63" i="15"/>
  <c r="DM63" i="15"/>
  <c r="DQ63" i="15"/>
  <c r="DU63" i="15"/>
  <c r="DY63" i="15"/>
  <c r="EC63" i="15"/>
  <c r="EG63" i="15"/>
  <c r="EK63" i="15"/>
  <c r="EO63" i="15"/>
  <c r="ES63" i="15"/>
  <c r="M64" i="15"/>
  <c r="Q64" i="15"/>
  <c r="U64" i="15"/>
  <c r="J21" i="17" s="1"/>
  <c r="Y64" i="15"/>
  <c r="N21" i="17" s="1"/>
  <c r="AC64" i="15"/>
  <c r="R21" i="17" s="1"/>
  <c r="AG64" i="15"/>
  <c r="V21" i="17" s="1"/>
  <c r="AK64" i="15"/>
  <c r="Z21" i="17" s="1"/>
  <c r="AO64" i="15"/>
  <c r="AD21" i="17" s="1"/>
  <c r="AS64" i="15"/>
  <c r="AH21" i="17" s="1"/>
  <c r="AW64" i="15"/>
  <c r="AL21" i="17" s="1"/>
  <c r="BA64" i="15"/>
  <c r="AP21" i="17" s="1"/>
  <c r="BE64" i="15"/>
  <c r="AT21" i="17" s="1"/>
  <c r="BI64" i="15"/>
  <c r="AX21" i="17" s="1"/>
  <c r="BM64" i="15"/>
  <c r="BB21" i="17" s="1"/>
  <c r="BQ64" i="15"/>
  <c r="BF21" i="17" s="1"/>
  <c r="BU64" i="15"/>
  <c r="BJ21" i="17" s="1"/>
  <c r="BY64" i="15"/>
  <c r="BN21" i="17" s="1"/>
  <c r="CC64" i="15"/>
  <c r="BR21" i="17" s="1"/>
  <c r="CG64" i="15"/>
  <c r="BV21" i="17" s="1"/>
  <c r="CK64" i="15"/>
  <c r="BZ21" i="17" s="1"/>
  <c r="CO64" i="15"/>
  <c r="CD21" i="17" s="1"/>
  <c r="CS64" i="15"/>
  <c r="CH21" i="17" s="1"/>
  <c r="CW64" i="15"/>
  <c r="CL21" i="17" s="1"/>
  <c r="DA64" i="15"/>
  <c r="CP21" i="17" s="1"/>
  <c r="DE64" i="15"/>
  <c r="CT21" i="17" s="1"/>
  <c r="DI64" i="15"/>
  <c r="CX21" i="17" s="1"/>
  <c r="DM64" i="15"/>
  <c r="DB21" i="17" s="1"/>
  <c r="DQ64" i="15"/>
  <c r="DF21" i="17" s="1"/>
  <c r="DU64" i="15"/>
  <c r="DJ21" i="17" s="1"/>
  <c r="DY64" i="15"/>
  <c r="DN21" i="17" s="1"/>
  <c r="EC64" i="15"/>
  <c r="DR21" i="17" s="1"/>
  <c r="EG64" i="15"/>
  <c r="DV21" i="17" s="1"/>
  <c r="EK64" i="15"/>
  <c r="DZ21" i="17" s="1"/>
  <c r="EO64" i="15"/>
  <c r="ED21" i="17" s="1"/>
  <c r="ES64" i="15"/>
  <c r="EH21" i="17" s="1"/>
  <c r="I155" i="15"/>
  <c r="I100" i="15"/>
  <c r="I84" i="15"/>
  <c r="I86" i="15" s="1"/>
  <c r="M155" i="15"/>
  <c r="M100" i="15"/>
  <c r="M84" i="15"/>
  <c r="M86" i="15" s="1"/>
  <c r="F69" i="19"/>
  <c r="F81" i="17"/>
  <c r="Q155" i="15"/>
  <c r="Q100" i="15"/>
  <c r="Q84" i="15"/>
  <c r="J69" i="19"/>
  <c r="J81" i="17"/>
  <c r="U155" i="15"/>
  <c r="U100" i="15"/>
  <c r="U84" i="15"/>
  <c r="U86" i="15" s="1"/>
  <c r="N69" i="19"/>
  <c r="N81" i="17"/>
  <c r="Y155" i="15"/>
  <c r="Y100" i="15"/>
  <c r="Y84" i="15"/>
  <c r="R69" i="19"/>
  <c r="R81" i="17"/>
  <c r="AC155" i="15"/>
  <c r="AC100" i="15"/>
  <c r="AC84" i="15"/>
  <c r="AC86" i="15" s="1"/>
  <c r="V69" i="19"/>
  <c r="V81" i="17"/>
  <c r="AG155" i="15"/>
  <c r="AG100" i="15"/>
  <c r="AG84" i="15"/>
  <c r="Z69" i="19"/>
  <c r="Z81" i="17"/>
  <c r="AK155" i="15"/>
  <c r="AK100" i="15"/>
  <c r="AK84" i="15"/>
  <c r="AK86" i="15" s="1"/>
  <c r="AD69" i="19"/>
  <c r="AD81" i="17"/>
  <c r="AO155" i="15"/>
  <c r="AO100" i="15"/>
  <c r="AO84" i="15"/>
  <c r="AH69" i="19"/>
  <c r="AH81" i="17"/>
  <c r="AS155" i="15"/>
  <c r="AS100" i="15"/>
  <c r="AS84" i="15"/>
  <c r="AS86" i="15" s="1"/>
  <c r="AL69" i="19"/>
  <c r="AL81" i="17"/>
  <c r="AW155" i="15"/>
  <c r="AW100" i="15"/>
  <c r="AW84" i="15"/>
  <c r="AP69" i="19"/>
  <c r="AP81" i="17"/>
  <c r="BA155" i="15"/>
  <c r="BA100" i="15"/>
  <c r="BA84" i="15"/>
  <c r="BA86" i="15" s="1"/>
  <c r="AT69" i="19"/>
  <c r="AT81" i="17"/>
  <c r="BE155" i="15"/>
  <c r="BE100" i="15"/>
  <c r="BE84" i="15"/>
  <c r="AX69" i="19"/>
  <c r="AX81" i="17"/>
  <c r="BI155" i="15"/>
  <c r="BI100" i="15"/>
  <c r="BI84" i="15"/>
  <c r="BI86" i="15" s="1"/>
  <c r="BB69" i="19"/>
  <c r="BB81" i="17"/>
  <c r="BM155" i="15"/>
  <c r="BM100" i="15"/>
  <c r="BM84" i="15"/>
  <c r="BM86" i="15" s="1"/>
  <c r="BF69" i="19"/>
  <c r="BF81" i="17"/>
  <c r="BQ155" i="15"/>
  <c r="BQ100" i="15"/>
  <c r="BQ84" i="15"/>
  <c r="BQ86" i="15" s="1"/>
  <c r="BJ69" i="19"/>
  <c r="BJ81" i="17"/>
  <c r="BU155" i="15"/>
  <c r="BU100" i="15"/>
  <c r="BU84" i="15"/>
  <c r="BN69" i="19"/>
  <c r="BN81" i="17"/>
  <c r="BY155" i="15"/>
  <c r="BY100" i="15"/>
  <c r="BY84" i="15"/>
  <c r="BY86" i="15" s="1"/>
  <c r="BR69" i="19"/>
  <c r="BR81" i="17"/>
  <c r="CC155" i="15"/>
  <c r="CC100" i="15"/>
  <c r="CC84" i="15"/>
  <c r="CC86" i="15" s="1"/>
  <c r="BV69" i="19"/>
  <c r="BV81" i="17"/>
  <c r="CG155" i="15"/>
  <c r="CG100" i="15"/>
  <c r="CG84" i="15"/>
  <c r="CG86" i="15" s="1"/>
  <c r="BZ69" i="19"/>
  <c r="BZ81" i="17"/>
  <c r="CK155" i="15"/>
  <c r="CK100" i="15"/>
  <c r="CK84" i="15"/>
  <c r="CD69" i="19"/>
  <c r="CD81" i="17"/>
  <c r="CO155" i="15"/>
  <c r="CO100" i="15"/>
  <c r="CO84" i="15"/>
  <c r="CO86" i="15" s="1"/>
  <c r="CH69" i="19"/>
  <c r="CH81" i="17"/>
  <c r="CS155" i="15"/>
  <c r="CS100" i="15"/>
  <c r="CS84" i="15"/>
  <c r="CS86" i="15" s="1"/>
  <c r="CL69" i="19"/>
  <c r="CL81" i="17"/>
  <c r="CW155" i="15"/>
  <c r="CW100" i="15"/>
  <c r="CW84" i="15"/>
  <c r="CP69" i="19"/>
  <c r="CP81" i="17"/>
  <c r="DA155" i="15"/>
  <c r="DA100" i="15"/>
  <c r="DA84" i="15"/>
  <c r="CT69" i="19"/>
  <c r="CT81" i="17"/>
  <c r="DE155" i="15"/>
  <c r="DE100" i="15"/>
  <c r="DE84" i="15"/>
  <c r="DE86" i="15" s="1"/>
  <c r="CX69" i="19"/>
  <c r="CX81" i="17"/>
  <c r="DI155" i="15"/>
  <c r="DI100" i="15"/>
  <c r="DI84" i="15"/>
  <c r="DB69" i="19"/>
  <c r="DB81" i="17"/>
  <c r="DM155" i="15"/>
  <c r="DM100" i="15"/>
  <c r="DM84" i="15"/>
  <c r="DM86" i="15" s="1"/>
  <c r="DF69" i="19"/>
  <c r="DF81" i="17"/>
  <c r="DQ155" i="15"/>
  <c r="DQ100" i="15"/>
  <c r="DQ84" i="15"/>
  <c r="DJ69" i="19"/>
  <c r="DJ81" i="17"/>
  <c r="DU155" i="15"/>
  <c r="DU100" i="15"/>
  <c r="DU84" i="15"/>
  <c r="DU86" i="15" s="1"/>
  <c r="DN69" i="19"/>
  <c r="DN81" i="17"/>
  <c r="DY155" i="15"/>
  <c r="DY100" i="15"/>
  <c r="DY84" i="15"/>
  <c r="DR69" i="19"/>
  <c r="DR81" i="17"/>
  <c r="EC155" i="15"/>
  <c r="EC100" i="15"/>
  <c r="EC84" i="15"/>
  <c r="DV69" i="19"/>
  <c r="DV81" i="17"/>
  <c r="EG155" i="15"/>
  <c r="EG100" i="15"/>
  <c r="EG84" i="15"/>
  <c r="DZ69" i="19"/>
  <c r="DZ81" i="17"/>
  <c r="EK155" i="15"/>
  <c r="EK100" i="15"/>
  <c r="EK84" i="15"/>
  <c r="EK86" i="15" s="1"/>
  <c r="ED69" i="19"/>
  <c r="ED81" i="17"/>
  <c r="EO155" i="15"/>
  <c r="EO100" i="15"/>
  <c r="EO84" i="15"/>
  <c r="EO86" i="15" s="1"/>
  <c r="EH81" i="17"/>
  <c r="ES155" i="15"/>
  <c r="ES100" i="15"/>
  <c r="ES84" i="15"/>
  <c r="ES86" i="15" s="1"/>
  <c r="EW65" i="15"/>
  <c r="J66" i="15"/>
  <c r="N66" i="15"/>
  <c r="R66" i="15"/>
  <c r="V66" i="15"/>
  <c r="Z66" i="15"/>
  <c r="AD66" i="15"/>
  <c r="AH66" i="15"/>
  <c r="AL66" i="15"/>
  <c r="AP66" i="15"/>
  <c r="AT66" i="15"/>
  <c r="AX66" i="15"/>
  <c r="BB66" i="15"/>
  <c r="BF66" i="15"/>
  <c r="BJ66" i="15"/>
  <c r="BN66" i="15"/>
  <c r="BR66" i="15"/>
  <c r="BV66" i="15"/>
  <c r="BZ66" i="15"/>
  <c r="CD66" i="15"/>
  <c r="CH66" i="15"/>
  <c r="CL66" i="15"/>
  <c r="CP66" i="15"/>
  <c r="CT66" i="15"/>
  <c r="CX66" i="15"/>
  <c r="DB66" i="15"/>
  <c r="DF66" i="15"/>
  <c r="DJ66" i="15"/>
  <c r="DN66" i="15"/>
  <c r="DR66" i="15"/>
  <c r="DV66" i="15"/>
  <c r="DZ66" i="15"/>
  <c r="ED66" i="15"/>
  <c r="EH66" i="15"/>
  <c r="EL66" i="15"/>
  <c r="EP66" i="15"/>
  <c r="ET66" i="15"/>
  <c r="J156" i="15"/>
  <c r="J101" i="15"/>
  <c r="J68" i="15"/>
  <c r="N156" i="15"/>
  <c r="N101" i="15"/>
  <c r="N68" i="15"/>
  <c r="R156" i="15"/>
  <c r="R101" i="15"/>
  <c r="R68" i="15"/>
  <c r="V156" i="15"/>
  <c r="V101" i="15"/>
  <c r="V68" i="15"/>
  <c r="Z156" i="15"/>
  <c r="Z101" i="15"/>
  <c r="Z68" i="15"/>
  <c r="AD156" i="15"/>
  <c r="AD101" i="15"/>
  <c r="AD68" i="15"/>
  <c r="AH156" i="15"/>
  <c r="AH101" i="15"/>
  <c r="AH68" i="15"/>
  <c r="AL156" i="15"/>
  <c r="AL101" i="15"/>
  <c r="AL68" i="15"/>
  <c r="AP156" i="15"/>
  <c r="AP101" i="15"/>
  <c r="AP68" i="15"/>
  <c r="AT156" i="15"/>
  <c r="AT101" i="15"/>
  <c r="AT68" i="15"/>
  <c r="AX156" i="15"/>
  <c r="AX101" i="15"/>
  <c r="AX68" i="15"/>
  <c r="BB156" i="15"/>
  <c r="BB101" i="15"/>
  <c r="BB68" i="15"/>
  <c r="BF156" i="15"/>
  <c r="BF101" i="15"/>
  <c r="BF68" i="15"/>
  <c r="BJ156" i="15"/>
  <c r="BJ101" i="15"/>
  <c r="BJ68" i="15"/>
  <c r="BN156" i="15"/>
  <c r="BN101" i="15"/>
  <c r="BN68" i="15"/>
  <c r="BR156" i="15"/>
  <c r="BR101" i="15"/>
  <c r="BR68" i="15"/>
  <c r="BV156" i="15"/>
  <c r="BV101" i="15"/>
  <c r="BV68" i="15"/>
  <c r="BZ156" i="15"/>
  <c r="BZ101" i="15"/>
  <c r="BZ68" i="15"/>
  <c r="CD156" i="15"/>
  <c r="CD101" i="15"/>
  <c r="CD68" i="15"/>
  <c r="CH156" i="15"/>
  <c r="CH101" i="15"/>
  <c r="CH68" i="15"/>
  <c r="CL156" i="15"/>
  <c r="CL101" i="15"/>
  <c r="CL68" i="15"/>
  <c r="CP156" i="15"/>
  <c r="CP101" i="15"/>
  <c r="CP68" i="15"/>
  <c r="CT156" i="15"/>
  <c r="CT101" i="15"/>
  <c r="CT68" i="15"/>
  <c r="CX156" i="15"/>
  <c r="CX101" i="15"/>
  <c r="CX68" i="15"/>
  <c r="DB156" i="15"/>
  <c r="DB101" i="15"/>
  <c r="DB68" i="15"/>
  <c r="DF156" i="15"/>
  <c r="DF101" i="15"/>
  <c r="DF68" i="15"/>
  <c r="DJ156" i="15"/>
  <c r="DJ101" i="15"/>
  <c r="DJ68" i="15"/>
  <c r="DN156" i="15"/>
  <c r="DN101" i="15"/>
  <c r="DN68" i="15"/>
  <c r="DR156" i="15"/>
  <c r="DR101" i="15"/>
  <c r="DR68" i="15"/>
  <c r="DV156" i="15"/>
  <c r="DV101" i="15"/>
  <c r="DV68" i="15"/>
  <c r="DZ156" i="15"/>
  <c r="DZ101" i="15"/>
  <c r="DZ68" i="15"/>
  <c r="ED156" i="15"/>
  <c r="ED101" i="15"/>
  <c r="ED68" i="15"/>
  <c r="EH156" i="15"/>
  <c r="EH101" i="15"/>
  <c r="EH68" i="15"/>
  <c r="EL156" i="15"/>
  <c r="EL101" i="15"/>
  <c r="EL68" i="15"/>
  <c r="EP156" i="15"/>
  <c r="EP101" i="15"/>
  <c r="EP68" i="15"/>
  <c r="ET156" i="15"/>
  <c r="ET101" i="15"/>
  <c r="ET68" i="15"/>
  <c r="K68" i="15"/>
  <c r="S68" i="15"/>
  <c r="AA68" i="15"/>
  <c r="AI68" i="15"/>
  <c r="AQ68" i="15"/>
  <c r="AY68" i="15"/>
  <c r="BG68" i="15"/>
  <c r="BO68" i="15"/>
  <c r="BW68" i="15"/>
  <c r="CE68" i="15"/>
  <c r="CM68" i="15"/>
  <c r="CU68" i="15"/>
  <c r="DC68" i="15"/>
  <c r="DK68" i="15"/>
  <c r="DW68" i="15"/>
  <c r="EM68" i="15"/>
  <c r="L70" i="15"/>
  <c r="AB70" i="15"/>
  <c r="AR70" i="15"/>
  <c r="BH70" i="15"/>
  <c r="BX70" i="15"/>
  <c r="CN70" i="15"/>
  <c r="DD70" i="15"/>
  <c r="DT70" i="15"/>
  <c r="EJ70" i="15"/>
  <c r="J75" i="15"/>
  <c r="N103" i="15"/>
  <c r="R75" i="15"/>
  <c r="V75" i="15"/>
  <c r="Z75" i="15"/>
  <c r="AD103" i="15"/>
  <c r="AH75" i="15"/>
  <c r="AL75" i="15"/>
  <c r="AP75" i="15"/>
  <c r="AT103" i="15"/>
  <c r="AX75" i="15"/>
  <c r="BB75" i="15"/>
  <c r="BF75" i="15"/>
  <c r="BJ103" i="15"/>
  <c r="BN75" i="15"/>
  <c r="BR75" i="15"/>
  <c r="BV75" i="15"/>
  <c r="BZ103" i="15"/>
  <c r="CD75" i="15"/>
  <c r="CP103" i="15"/>
  <c r="DF103" i="15"/>
  <c r="DV103" i="15"/>
  <c r="EL103" i="15"/>
  <c r="H104" i="15"/>
  <c r="L104" i="15"/>
  <c r="P104" i="15"/>
  <c r="T104" i="15"/>
  <c r="X104" i="15"/>
  <c r="AB104" i="15"/>
  <c r="AF104" i="15"/>
  <c r="AJ104" i="15"/>
  <c r="AN104" i="15"/>
  <c r="AR104" i="15"/>
  <c r="AV104" i="15"/>
  <c r="AZ104" i="15"/>
  <c r="BD104" i="15"/>
  <c r="BH104" i="15"/>
  <c r="BL104" i="15"/>
  <c r="BP104" i="15"/>
  <c r="BT104" i="15"/>
  <c r="BX104" i="15"/>
  <c r="CB104" i="15"/>
  <c r="CF104" i="15"/>
  <c r="CJ104" i="15"/>
  <c r="CN104" i="15"/>
  <c r="CR104" i="15"/>
  <c r="CV104" i="15"/>
  <c r="CZ104" i="15"/>
  <c r="DD104" i="15"/>
  <c r="DH104" i="15"/>
  <c r="DL104" i="15"/>
  <c r="DP104" i="15"/>
  <c r="DT104" i="15"/>
  <c r="DX104" i="15"/>
  <c r="EB104" i="15"/>
  <c r="EF104" i="15"/>
  <c r="EJ104" i="15"/>
  <c r="EN104" i="15"/>
  <c r="ER104" i="15"/>
  <c r="J105" i="15"/>
  <c r="N105" i="15"/>
  <c r="R105" i="15"/>
  <c r="V105" i="15"/>
  <c r="Z105" i="15"/>
  <c r="AD105" i="15"/>
  <c r="AH105" i="15"/>
  <c r="AL105" i="15"/>
  <c r="AP105" i="15"/>
  <c r="AT105" i="15"/>
  <c r="AX105" i="15"/>
  <c r="BB105" i="15"/>
  <c r="BF105" i="15"/>
  <c r="BJ105" i="15"/>
  <c r="BN105" i="15"/>
  <c r="BR105" i="15"/>
  <c r="BV105" i="15"/>
  <c r="BZ105" i="15"/>
  <c r="CD105" i="15"/>
  <c r="CH105" i="15"/>
  <c r="CL105" i="15"/>
  <c r="CP105" i="15"/>
  <c r="CT105" i="15"/>
  <c r="CX105" i="15"/>
  <c r="DB105" i="15"/>
  <c r="DF105" i="15"/>
  <c r="DJ105" i="15"/>
  <c r="DN105" i="15"/>
  <c r="DR105" i="15"/>
  <c r="DV105" i="15"/>
  <c r="DZ105" i="15"/>
  <c r="ED105" i="15"/>
  <c r="EH105" i="15"/>
  <c r="EL105" i="15"/>
  <c r="EP105" i="15"/>
  <c r="ET105" i="15"/>
  <c r="U108" i="15"/>
  <c r="U93" i="15"/>
  <c r="AK108" i="15"/>
  <c r="AK93" i="15"/>
  <c r="BA108" i="15"/>
  <c r="BA93" i="15"/>
  <c r="BQ108" i="15"/>
  <c r="BQ93" i="15"/>
  <c r="CG108" i="15"/>
  <c r="CG93" i="15"/>
  <c r="CW108" i="15"/>
  <c r="CW93" i="15"/>
  <c r="DM108" i="15"/>
  <c r="DM93" i="15"/>
  <c r="EC108" i="15"/>
  <c r="EC93" i="15"/>
  <c r="ES108" i="15"/>
  <c r="ES93" i="15"/>
  <c r="J157" i="15"/>
  <c r="N157" i="15"/>
  <c r="R157" i="15"/>
  <c r="V157" i="15"/>
  <c r="Z157" i="15"/>
  <c r="AD157" i="15"/>
  <c r="AH157" i="15"/>
  <c r="AL157" i="15"/>
  <c r="AP157" i="15"/>
  <c r="AT157" i="15"/>
  <c r="AX157" i="15"/>
  <c r="BB157" i="15"/>
  <c r="BF157" i="15"/>
  <c r="BJ157" i="15"/>
  <c r="BN157" i="15"/>
  <c r="BR157" i="15"/>
  <c r="BV157" i="15"/>
  <c r="BZ157" i="15"/>
  <c r="CD157" i="15"/>
  <c r="CH157" i="15"/>
  <c r="CL157" i="15"/>
  <c r="CP157" i="15"/>
  <c r="CT157" i="15"/>
  <c r="CX157" i="15"/>
  <c r="DB157" i="15"/>
  <c r="DF157" i="15"/>
  <c r="DJ157" i="15"/>
  <c r="DN157" i="15"/>
  <c r="DR157" i="15"/>
  <c r="DV157" i="15"/>
  <c r="DZ157" i="15"/>
  <c r="ED157" i="15"/>
  <c r="EH157" i="15"/>
  <c r="EL157" i="15"/>
  <c r="EP157" i="15"/>
  <c r="ET157" i="15"/>
  <c r="G75" i="15"/>
  <c r="K75" i="15"/>
  <c r="O75" i="15"/>
  <c r="S75" i="15"/>
  <c r="W75" i="15"/>
  <c r="AA75" i="15"/>
  <c r="AE75" i="15"/>
  <c r="AI75" i="15"/>
  <c r="AM75" i="15"/>
  <c r="AQ75" i="15"/>
  <c r="AU75" i="15"/>
  <c r="AY75" i="15"/>
  <c r="BC75" i="15"/>
  <c r="BG75" i="15"/>
  <c r="BK75" i="15"/>
  <c r="BO75" i="15"/>
  <c r="BS75" i="15"/>
  <c r="BW75" i="15"/>
  <c r="CA75" i="15"/>
  <c r="CE75" i="15"/>
  <c r="CI75" i="15"/>
  <c r="CM75" i="15"/>
  <c r="CQ75" i="15"/>
  <c r="CU75" i="15"/>
  <c r="CY75" i="15"/>
  <c r="DC75" i="15"/>
  <c r="DG75" i="15"/>
  <c r="DK75" i="15"/>
  <c r="DO75" i="15"/>
  <c r="DS75" i="15"/>
  <c r="DW75" i="15"/>
  <c r="EA75" i="15"/>
  <c r="EE75" i="15"/>
  <c r="EI75" i="15"/>
  <c r="EM75" i="15"/>
  <c r="EQ75" i="15"/>
  <c r="EU75" i="15"/>
  <c r="H77" i="15"/>
  <c r="L77" i="15"/>
  <c r="P77" i="15"/>
  <c r="T77" i="15"/>
  <c r="X77" i="15"/>
  <c r="AB77" i="15"/>
  <c r="AF77" i="15"/>
  <c r="AJ77" i="15"/>
  <c r="AN77" i="15"/>
  <c r="AR77" i="15"/>
  <c r="AV77" i="15"/>
  <c r="AZ77" i="15"/>
  <c r="BD77" i="15"/>
  <c r="BH77" i="15"/>
  <c r="BL77" i="15"/>
  <c r="BP77" i="15"/>
  <c r="BT77" i="15"/>
  <c r="BX77" i="15"/>
  <c r="CB77" i="15"/>
  <c r="CF77" i="15"/>
  <c r="CJ77" i="15"/>
  <c r="CN77" i="15"/>
  <c r="CR77" i="15"/>
  <c r="CV77" i="15"/>
  <c r="CZ77" i="15"/>
  <c r="DD77" i="15"/>
  <c r="DH77" i="15"/>
  <c r="DL77" i="15"/>
  <c r="DP77" i="15"/>
  <c r="DT77" i="15"/>
  <c r="DX77" i="15"/>
  <c r="EB77" i="15"/>
  <c r="EF77" i="15"/>
  <c r="EJ77" i="15"/>
  <c r="EN77" i="15"/>
  <c r="ER77" i="15"/>
  <c r="I79" i="15"/>
  <c r="M79" i="15"/>
  <c r="Q79" i="15"/>
  <c r="U79" i="15"/>
  <c r="Y79" i="15"/>
  <c r="AC79" i="15"/>
  <c r="AG79" i="15"/>
  <c r="AK79" i="15"/>
  <c r="AO79" i="15"/>
  <c r="AS79" i="15"/>
  <c r="AW79" i="15"/>
  <c r="BA79" i="15"/>
  <c r="BE79" i="15"/>
  <c r="BI79" i="15"/>
  <c r="BM79" i="15"/>
  <c r="BQ79" i="15"/>
  <c r="BU79" i="15"/>
  <c r="BY79" i="15"/>
  <c r="CC79" i="15"/>
  <c r="CG79" i="15"/>
  <c r="CK79" i="15"/>
  <c r="CO79" i="15"/>
  <c r="CS79" i="15"/>
  <c r="CW79" i="15"/>
  <c r="DA79" i="15"/>
  <c r="DE79" i="15"/>
  <c r="DI79" i="15"/>
  <c r="DM79" i="15"/>
  <c r="DQ79" i="15"/>
  <c r="DU79" i="15"/>
  <c r="DY79" i="15"/>
  <c r="EC79" i="15"/>
  <c r="EG79" i="15"/>
  <c r="EK79" i="15"/>
  <c r="EO79" i="15"/>
  <c r="ES79" i="15"/>
  <c r="G158" i="15"/>
  <c r="G92" i="15"/>
  <c r="K158" i="15"/>
  <c r="K92" i="15"/>
  <c r="O158" i="15"/>
  <c r="O92" i="15"/>
  <c r="S158" i="15"/>
  <c r="S92" i="15"/>
  <c r="W158" i="15"/>
  <c r="W92" i="15"/>
  <c r="AA158" i="15"/>
  <c r="AA92" i="15"/>
  <c r="AE158" i="15"/>
  <c r="AE92" i="15"/>
  <c r="AI158" i="15"/>
  <c r="AI92" i="15"/>
  <c r="AJ93" i="15" s="1"/>
  <c r="AM158" i="15"/>
  <c r="AM92" i="15"/>
  <c r="AQ158" i="15"/>
  <c r="AQ92" i="15"/>
  <c r="AU158" i="15"/>
  <c r="AU92" i="15"/>
  <c r="AY158" i="15"/>
  <c r="AY92" i="15"/>
  <c r="BC158" i="15"/>
  <c r="BC92" i="15"/>
  <c r="BG158" i="15"/>
  <c r="BG92" i="15"/>
  <c r="BK158" i="15"/>
  <c r="BK92" i="15"/>
  <c r="BO158" i="15"/>
  <c r="BO92" i="15"/>
  <c r="BP93" i="15" s="1"/>
  <c r="BS158" i="15"/>
  <c r="BS92" i="15"/>
  <c r="BW158" i="15"/>
  <c r="BW92" i="15"/>
  <c r="CA158" i="15"/>
  <c r="CA92" i="15"/>
  <c r="CE158" i="15"/>
  <c r="CE92" i="15"/>
  <c r="CI158" i="15"/>
  <c r="CI92" i="15"/>
  <c r="CM158" i="15"/>
  <c r="CM92" i="15"/>
  <c r="CQ158" i="15"/>
  <c r="CQ92" i="15"/>
  <c r="CU158" i="15"/>
  <c r="CU92" i="15"/>
  <c r="CV93" i="15" s="1"/>
  <c r="CY158" i="15"/>
  <c r="CY92" i="15"/>
  <c r="DC158" i="15"/>
  <c r="DC92" i="15"/>
  <c r="DG158" i="15"/>
  <c r="DG92" i="15"/>
  <c r="DK158" i="15"/>
  <c r="DK92" i="15"/>
  <c r="DO158" i="15"/>
  <c r="DO92" i="15"/>
  <c r="DS158" i="15"/>
  <c r="DS92" i="15"/>
  <c r="DW158" i="15"/>
  <c r="DW92" i="15"/>
  <c r="EA158" i="15"/>
  <c r="EA92" i="15"/>
  <c r="EB93" i="15" s="1"/>
  <c r="EE158" i="15"/>
  <c r="EE92" i="15"/>
  <c r="EI158" i="15"/>
  <c r="EI92" i="15"/>
  <c r="EM158" i="15"/>
  <c r="EM92" i="15"/>
  <c r="EQ158" i="15"/>
  <c r="EQ92" i="15"/>
  <c r="EU158" i="15"/>
  <c r="EU92" i="15"/>
  <c r="T89" i="15"/>
  <c r="AJ89" i="15"/>
  <c r="AZ89" i="15"/>
  <c r="BP89" i="15"/>
  <c r="CF89" i="15"/>
  <c r="CV89" i="15"/>
  <c r="DL89" i="15"/>
  <c r="EB89" i="15"/>
  <c r="ER89" i="15"/>
  <c r="H159" i="15"/>
  <c r="L159" i="15"/>
  <c r="P159" i="15"/>
  <c r="T159" i="15"/>
  <c r="X159" i="15"/>
  <c r="AB159" i="15"/>
  <c r="AF159" i="15"/>
  <c r="AJ159" i="15"/>
  <c r="AN159" i="15"/>
  <c r="AR159" i="15"/>
  <c r="AV159" i="15"/>
  <c r="AZ159" i="15"/>
  <c r="BD159" i="15"/>
  <c r="BH159" i="15"/>
  <c r="BL159" i="15"/>
  <c r="BP159" i="15"/>
  <c r="BT159" i="15"/>
  <c r="BX159" i="15"/>
  <c r="CB159" i="15"/>
  <c r="CF159" i="15"/>
  <c r="CJ159" i="15"/>
  <c r="CN159" i="15"/>
  <c r="CR159" i="15"/>
  <c r="CV159" i="15"/>
  <c r="CZ159" i="15"/>
  <c r="DD159" i="15"/>
  <c r="DH159" i="15"/>
  <c r="DL159" i="15"/>
  <c r="DP159" i="15"/>
  <c r="DT159" i="15"/>
  <c r="DX159" i="15"/>
  <c r="EB159" i="15"/>
  <c r="EF159" i="15"/>
  <c r="EJ159" i="15"/>
  <c r="EN159" i="15"/>
  <c r="ER159" i="15"/>
  <c r="EV159" i="15"/>
  <c r="I92" i="15"/>
  <c r="J108" i="15" s="1"/>
  <c r="Y92" i="15"/>
  <c r="AO92" i="15"/>
  <c r="AP93" i="15" s="1"/>
  <c r="BE92" i="15"/>
  <c r="BU92" i="15"/>
  <c r="BV108" i="15" s="1"/>
  <c r="CK92" i="15"/>
  <c r="DA92" i="15"/>
  <c r="DB93" i="15" s="1"/>
  <c r="DQ92" i="15"/>
  <c r="EG92" i="15"/>
  <c r="EH108" i="15" s="1"/>
  <c r="Q102" i="15"/>
  <c r="V102" i="15"/>
  <c r="AG102" i="15"/>
  <c r="AL102" i="15"/>
  <c r="AW102" i="15"/>
  <c r="BB102" i="15"/>
  <c r="BM102" i="15"/>
  <c r="BR102" i="15"/>
  <c r="CC102" i="15"/>
  <c r="CH102" i="15"/>
  <c r="CS102" i="15"/>
  <c r="CX102" i="15"/>
  <c r="DI102" i="15"/>
  <c r="DN102" i="15"/>
  <c r="DY102" i="15"/>
  <c r="ED102" i="15"/>
  <c r="EO102" i="15"/>
  <c r="ET102" i="15"/>
  <c r="J103" i="15"/>
  <c r="Z103" i="15"/>
  <c r="AP103" i="15"/>
  <c r="BF103" i="15"/>
  <c r="BV103" i="15"/>
  <c r="CL103" i="15"/>
  <c r="DB103" i="15"/>
  <c r="DR103" i="15"/>
  <c r="EH103" i="15"/>
  <c r="S104" i="15"/>
  <c r="AI104" i="15"/>
  <c r="AY104" i="15"/>
  <c r="BO104" i="15"/>
  <c r="CE104" i="15"/>
  <c r="CU104" i="15"/>
  <c r="DK104" i="15"/>
  <c r="EA104" i="15"/>
  <c r="EQ104" i="15"/>
  <c r="EV104" i="15"/>
  <c r="L105" i="15"/>
  <c r="AB105" i="15"/>
  <c r="AR105" i="15"/>
  <c r="BH105" i="15"/>
  <c r="BX105" i="15"/>
  <c r="CN105" i="15"/>
  <c r="DD105" i="15"/>
  <c r="DT105" i="15"/>
  <c r="EJ105" i="15"/>
  <c r="A112" i="15"/>
  <c r="G113" i="15"/>
  <c r="W113" i="15"/>
  <c r="AM113" i="15"/>
  <c r="BC113" i="15"/>
  <c r="BS113" i="15"/>
  <c r="CI113" i="15"/>
  <c r="CY113" i="15"/>
  <c r="DO113" i="15"/>
  <c r="EE113" i="15"/>
  <c r="EU113" i="15"/>
  <c r="T116" i="15"/>
  <c r="AJ116" i="15"/>
  <c r="AZ116" i="15"/>
  <c r="BP116" i="15"/>
  <c r="CF116" i="15"/>
  <c r="CV116" i="15"/>
  <c r="U118" i="15"/>
  <c r="AK118" i="15"/>
  <c r="BA118" i="15"/>
  <c r="BQ118" i="15"/>
  <c r="CG118" i="15"/>
  <c r="CW118" i="15"/>
  <c r="DM118" i="15"/>
  <c r="EC118" i="15"/>
  <c r="ES118" i="15"/>
  <c r="W120" i="15"/>
  <c r="AM120" i="15"/>
  <c r="BC120" i="15"/>
  <c r="BS120" i="15"/>
  <c r="CI120" i="15"/>
  <c r="CY120" i="15"/>
  <c r="DO120" i="15"/>
  <c r="EE120" i="15"/>
  <c r="EU120" i="15"/>
  <c r="F132" i="15"/>
  <c r="J132" i="15"/>
  <c r="J133" i="15" s="1"/>
  <c r="N132" i="15"/>
  <c r="N133" i="15" s="1"/>
  <c r="R132" i="15"/>
  <c r="R133" i="15" s="1"/>
  <c r="V132" i="15"/>
  <c r="V133" i="15" s="1"/>
  <c r="Z132" i="15"/>
  <c r="Z133" i="15" s="1"/>
  <c r="AD132" i="15"/>
  <c r="AD133" i="15" s="1"/>
  <c r="AH132" i="15"/>
  <c r="AH133" i="15" s="1"/>
  <c r="AL132" i="15"/>
  <c r="AL133" i="15" s="1"/>
  <c r="AP132" i="15"/>
  <c r="AP133" i="15" s="1"/>
  <c r="AT132" i="15"/>
  <c r="AT133" i="15" s="1"/>
  <c r="AX132" i="15"/>
  <c r="AX133" i="15" s="1"/>
  <c r="BB132" i="15"/>
  <c r="BB133" i="15" s="1"/>
  <c r="BF132" i="15"/>
  <c r="BF133" i="15" s="1"/>
  <c r="BJ132" i="15"/>
  <c r="BJ133" i="15" s="1"/>
  <c r="BN132" i="15"/>
  <c r="BN133" i="15" s="1"/>
  <c r="BR132" i="15"/>
  <c r="BR133" i="15" s="1"/>
  <c r="BV132" i="15"/>
  <c r="BV133" i="15" s="1"/>
  <c r="BZ132" i="15"/>
  <c r="BZ133" i="15" s="1"/>
  <c r="CD132" i="15"/>
  <c r="CD133" i="15" s="1"/>
  <c r="CH132" i="15"/>
  <c r="CH133" i="15" s="1"/>
  <c r="CL132" i="15"/>
  <c r="CL133" i="15" s="1"/>
  <c r="CP132" i="15"/>
  <c r="CP133" i="15" s="1"/>
  <c r="CT132" i="15"/>
  <c r="CT133" i="15" s="1"/>
  <c r="CX132" i="15"/>
  <c r="CX133" i="15" s="1"/>
  <c r="DB132" i="15"/>
  <c r="DB133" i="15" s="1"/>
  <c r="DF132" i="15"/>
  <c r="DF133" i="15" s="1"/>
  <c r="DJ132" i="15"/>
  <c r="DJ133" i="15" s="1"/>
  <c r="DN132" i="15"/>
  <c r="DN133" i="15" s="1"/>
  <c r="DR132" i="15"/>
  <c r="DR133" i="15" s="1"/>
  <c r="DV132" i="15"/>
  <c r="DV133" i="15" s="1"/>
  <c r="DZ132" i="15"/>
  <c r="DZ133" i="15" s="1"/>
  <c r="ED132" i="15"/>
  <c r="ED133" i="15" s="1"/>
  <c r="EH132" i="15"/>
  <c r="EH133" i="15" s="1"/>
  <c r="EL132" i="15"/>
  <c r="EL133" i="15" s="1"/>
  <c r="EP132" i="15"/>
  <c r="EP133" i="15" s="1"/>
  <c r="ET132" i="15"/>
  <c r="ET133" i="15" s="1"/>
  <c r="G127" i="15"/>
  <c r="K127" i="15"/>
  <c r="O127" i="15"/>
  <c r="S127" i="15"/>
  <c r="W127" i="15"/>
  <c r="AA127" i="15"/>
  <c r="AE127" i="15"/>
  <c r="AI127" i="15"/>
  <c r="AM127" i="15"/>
  <c r="AQ127" i="15"/>
  <c r="AU127" i="15"/>
  <c r="AY127" i="15"/>
  <c r="BC127" i="15"/>
  <c r="BG127" i="15"/>
  <c r="BK127" i="15"/>
  <c r="BO127" i="15"/>
  <c r="BS127" i="15"/>
  <c r="BW127" i="15"/>
  <c r="CA127" i="15"/>
  <c r="CE127" i="15"/>
  <c r="CI127" i="15"/>
  <c r="CM127" i="15"/>
  <c r="CQ127" i="15"/>
  <c r="CU127" i="15"/>
  <c r="CY127" i="15"/>
  <c r="DC127" i="15"/>
  <c r="DG127" i="15"/>
  <c r="DK127" i="15"/>
  <c r="DO127" i="15"/>
  <c r="DS127" i="15"/>
  <c r="DW127" i="15"/>
  <c r="EA127" i="15"/>
  <c r="EE127" i="15"/>
  <c r="EI127" i="15"/>
  <c r="EM127" i="15"/>
  <c r="EQ127" i="15"/>
  <c r="EU127" i="15"/>
  <c r="EJ72" i="17" s="1"/>
  <c r="K129" i="15"/>
  <c r="AA129" i="15"/>
  <c r="AQ129" i="15"/>
  <c r="BG129" i="15"/>
  <c r="BW129" i="15"/>
  <c r="CM129" i="15"/>
  <c r="DC129" i="15"/>
  <c r="DS129" i="15"/>
  <c r="EI129" i="15"/>
  <c r="V31" i="16"/>
  <c r="V36" i="16"/>
  <c r="AL31" i="16"/>
  <c r="AL36" i="16"/>
  <c r="BB31" i="16"/>
  <c r="BB36" i="16"/>
  <c r="BR31" i="16"/>
  <c r="BR36" i="16"/>
  <c r="CH31" i="16"/>
  <c r="CH36" i="16"/>
  <c r="CX31" i="16"/>
  <c r="CX36" i="16"/>
  <c r="DN31" i="16"/>
  <c r="DN36" i="16"/>
  <c r="ED31" i="16"/>
  <c r="ED36" i="16"/>
  <c r="CG103" i="15"/>
  <c r="CK103" i="15"/>
  <c r="CO103" i="15"/>
  <c r="CS103" i="15"/>
  <c r="CW103" i="15"/>
  <c r="DA103" i="15"/>
  <c r="DE103" i="15"/>
  <c r="DI103" i="15"/>
  <c r="DM103" i="15"/>
  <c r="DQ103" i="15"/>
  <c r="DU103" i="15"/>
  <c r="DY103" i="15"/>
  <c r="EC103" i="15"/>
  <c r="EG103" i="15"/>
  <c r="EK103" i="15"/>
  <c r="EO103" i="15"/>
  <c r="ES103" i="15"/>
  <c r="J104" i="15"/>
  <c r="N104" i="15"/>
  <c r="R104" i="15"/>
  <c r="V104" i="15"/>
  <c r="Z104" i="15"/>
  <c r="AD104" i="15"/>
  <c r="AH104" i="15"/>
  <c r="AL104" i="15"/>
  <c r="AP104" i="15"/>
  <c r="AT104" i="15"/>
  <c r="AX104" i="15"/>
  <c r="BB104" i="15"/>
  <c r="BF104" i="15"/>
  <c r="BJ104" i="15"/>
  <c r="BN104" i="15"/>
  <c r="BR104" i="15"/>
  <c r="BV104" i="15"/>
  <c r="BZ104" i="15"/>
  <c r="CD104" i="15"/>
  <c r="CH104" i="15"/>
  <c r="CL104" i="15"/>
  <c r="CP104" i="15"/>
  <c r="CT104" i="15"/>
  <c r="CX104" i="15"/>
  <c r="DB104" i="15"/>
  <c r="DF104" i="15"/>
  <c r="DJ104" i="15"/>
  <c r="DN104" i="15"/>
  <c r="DR104" i="15"/>
  <c r="DV104" i="15"/>
  <c r="DZ104" i="15"/>
  <c r="ED104" i="15"/>
  <c r="EH104" i="15"/>
  <c r="EL104" i="15"/>
  <c r="EP104" i="15"/>
  <c r="ET104" i="15"/>
  <c r="G105" i="15"/>
  <c r="K105" i="15"/>
  <c r="O105" i="15"/>
  <c r="S105" i="15"/>
  <c r="W105" i="15"/>
  <c r="AA105" i="15"/>
  <c r="AE105" i="15"/>
  <c r="AI105" i="15"/>
  <c r="AM105" i="15"/>
  <c r="AQ105" i="15"/>
  <c r="AU105" i="15"/>
  <c r="AY105" i="15"/>
  <c r="BC105" i="15"/>
  <c r="BG105" i="15"/>
  <c r="BK105" i="15"/>
  <c r="BO105" i="15"/>
  <c r="BS105" i="15"/>
  <c r="BW105" i="15"/>
  <c r="CA105" i="15"/>
  <c r="CE105" i="15"/>
  <c r="CI105" i="15"/>
  <c r="CM105" i="15"/>
  <c r="CQ105" i="15"/>
  <c r="CU105" i="15"/>
  <c r="CY105" i="15"/>
  <c r="DC105" i="15"/>
  <c r="DG105" i="15"/>
  <c r="DK105" i="15"/>
  <c r="DO105" i="15"/>
  <c r="DS105" i="15"/>
  <c r="DW105" i="15"/>
  <c r="EA105" i="15"/>
  <c r="EE105" i="15"/>
  <c r="EI105" i="15"/>
  <c r="EM105" i="15"/>
  <c r="EQ105" i="15"/>
  <c r="EU105" i="15"/>
  <c r="H158" i="15"/>
  <c r="L158" i="15"/>
  <c r="P158" i="15"/>
  <c r="T158" i="15"/>
  <c r="X158" i="15"/>
  <c r="AB158" i="15"/>
  <c r="AF158" i="15"/>
  <c r="AJ158" i="15"/>
  <c r="AN158" i="15"/>
  <c r="AR158" i="15"/>
  <c r="AV158" i="15"/>
  <c r="AZ158" i="15"/>
  <c r="BD158" i="15"/>
  <c r="BH158" i="15"/>
  <c r="BL158" i="15"/>
  <c r="BP158" i="15"/>
  <c r="BT158" i="15"/>
  <c r="BX158" i="15"/>
  <c r="CB158" i="15"/>
  <c r="CF158" i="15"/>
  <c r="CJ158" i="15"/>
  <c r="CN158" i="15"/>
  <c r="CR158" i="15"/>
  <c r="CV158" i="15"/>
  <c r="CZ158" i="15"/>
  <c r="DD158" i="15"/>
  <c r="DH158" i="15"/>
  <c r="DL158" i="15"/>
  <c r="DP158" i="15"/>
  <c r="DT158" i="15"/>
  <c r="DX158" i="15"/>
  <c r="EB158" i="15"/>
  <c r="EF158" i="15"/>
  <c r="EJ158" i="15"/>
  <c r="EN158" i="15"/>
  <c r="ER158" i="15"/>
  <c r="EV158" i="15"/>
  <c r="U89" i="15"/>
  <c r="AK89" i="15"/>
  <c r="BA89" i="15"/>
  <c r="BQ89" i="15"/>
  <c r="CG89" i="15"/>
  <c r="CW89" i="15"/>
  <c r="DM89" i="15"/>
  <c r="EC89" i="15"/>
  <c r="ES89" i="15"/>
  <c r="I159" i="15"/>
  <c r="M159" i="15"/>
  <c r="Q159" i="15"/>
  <c r="U159" i="15"/>
  <c r="Y159" i="15"/>
  <c r="AC159" i="15"/>
  <c r="AG159" i="15"/>
  <c r="AK159" i="15"/>
  <c r="AO159" i="15"/>
  <c r="AS159" i="15"/>
  <c r="AW159" i="15"/>
  <c r="BA159" i="15"/>
  <c r="BE159" i="15"/>
  <c r="BI159" i="15"/>
  <c r="BM159" i="15"/>
  <c r="BQ159" i="15"/>
  <c r="BU159" i="15"/>
  <c r="BY159" i="15"/>
  <c r="CC159" i="15"/>
  <c r="CG159" i="15"/>
  <c r="CK159" i="15"/>
  <c r="CO159" i="15"/>
  <c r="CS159" i="15"/>
  <c r="CW159" i="15"/>
  <c r="DA159" i="15"/>
  <c r="DE159" i="15"/>
  <c r="DI159" i="15"/>
  <c r="DM159" i="15"/>
  <c r="DQ159" i="15"/>
  <c r="DU159" i="15"/>
  <c r="DY159" i="15"/>
  <c r="EC159" i="15"/>
  <c r="EG159" i="15"/>
  <c r="EK159" i="15"/>
  <c r="EO159" i="15"/>
  <c r="ES159" i="15"/>
  <c r="P92" i="15"/>
  <c r="AF92" i="15"/>
  <c r="AV92" i="15"/>
  <c r="BL92" i="15"/>
  <c r="CB92" i="15"/>
  <c r="CR92" i="15"/>
  <c r="DH92" i="15"/>
  <c r="DX92" i="15"/>
  <c r="EN92" i="15"/>
  <c r="ER101" i="15"/>
  <c r="M102" i="15"/>
  <c r="R102" i="15"/>
  <c r="AC102" i="15"/>
  <c r="AH102" i="15"/>
  <c r="AS102" i="15"/>
  <c r="AX102" i="15"/>
  <c r="BI102" i="15"/>
  <c r="BN102" i="15"/>
  <c r="BY102" i="15"/>
  <c r="CD102" i="15"/>
  <c r="CO102" i="15"/>
  <c r="CT102" i="15"/>
  <c r="DE102" i="15"/>
  <c r="DJ102" i="15"/>
  <c r="DU102" i="15"/>
  <c r="DZ102" i="15"/>
  <c r="EK102" i="15"/>
  <c r="EP102" i="15"/>
  <c r="V103" i="15"/>
  <c r="AL103" i="15"/>
  <c r="BB103" i="15"/>
  <c r="BR103" i="15"/>
  <c r="CH103" i="15"/>
  <c r="CX103" i="15"/>
  <c r="DN103" i="15"/>
  <c r="ED103" i="15"/>
  <c r="ET103" i="15"/>
  <c r="O104" i="15"/>
  <c r="AE104" i="15"/>
  <c r="AU104" i="15"/>
  <c r="BK104" i="15"/>
  <c r="CA104" i="15"/>
  <c r="CQ104" i="15"/>
  <c r="DG104" i="15"/>
  <c r="DW104" i="15"/>
  <c r="EM104" i="15"/>
  <c r="H105" i="15"/>
  <c r="X105" i="15"/>
  <c r="AN105" i="15"/>
  <c r="BD105" i="15"/>
  <c r="BT105" i="15"/>
  <c r="CJ105" i="15"/>
  <c r="CZ105" i="15"/>
  <c r="DP105" i="15"/>
  <c r="EF105" i="15"/>
  <c r="EV105" i="15"/>
  <c r="I121" i="15"/>
  <c r="I122" i="15" s="1"/>
  <c r="I113" i="15"/>
  <c r="M121" i="15"/>
  <c r="M122" i="15" s="1"/>
  <c r="M114" i="15"/>
  <c r="M113" i="15"/>
  <c r="Q121" i="15"/>
  <c r="Q122" i="15" s="1"/>
  <c r="Q114" i="15"/>
  <c r="Q113" i="15"/>
  <c r="U121" i="15"/>
  <c r="U122" i="15" s="1"/>
  <c r="U114" i="15"/>
  <c r="U113" i="15"/>
  <c r="Y121" i="15"/>
  <c r="Y122" i="15" s="1"/>
  <c r="Y114" i="15"/>
  <c r="Y113" i="15"/>
  <c r="AC121" i="15"/>
  <c r="AC122" i="15" s="1"/>
  <c r="AC114" i="15"/>
  <c r="AC113" i="15"/>
  <c r="AG121" i="15"/>
  <c r="AG122" i="15" s="1"/>
  <c r="AG114" i="15"/>
  <c r="AG113" i="15"/>
  <c r="AK121" i="15"/>
  <c r="AK122" i="15" s="1"/>
  <c r="AK114" i="15"/>
  <c r="AK113" i="15"/>
  <c r="AO121" i="15"/>
  <c r="AO122" i="15" s="1"/>
  <c r="AO114" i="15"/>
  <c r="AO113" i="15"/>
  <c r="AS121" i="15"/>
  <c r="AS122" i="15" s="1"/>
  <c r="AS114" i="15"/>
  <c r="AS113" i="15"/>
  <c r="AW121" i="15"/>
  <c r="AW122" i="15" s="1"/>
  <c r="AW114" i="15"/>
  <c r="AW113" i="15"/>
  <c r="BA121" i="15"/>
  <c r="BA122" i="15" s="1"/>
  <c r="BA114" i="15"/>
  <c r="BA113" i="15"/>
  <c r="BE121" i="15"/>
  <c r="BE122" i="15" s="1"/>
  <c r="BE114" i="15"/>
  <c r="BE113" i="15"/>
  <c r="BI121" i="15"/>
  <c r="BI122" i="15" s="1"/>
  <c r="BI114" i="15"/>
  <c r="BI113" i="15"/>
  <c r="BM121" i="15"/>
  <c r="BM122" i="15" s="1"/>
  <c r="BM114" i="15"/>
  <c r="BM113" i="15"/>
  <c r="BQ121" i="15"/>
  <c r="BQ122" i="15" s="1"/>
  <c r="BQ114" i="15"/>
  <c r="BQ113" i="15"/>
  <c r="BU121" i="15"/>
  <c r="BU122" i="15" s="1"/>
  <c r="BU114" i="15"/>
  <c r="BU113" i="15"/>
  <c r="BY121" i="15"/>
  <c r="BY122" i="15" s="1"/>
  <c r="BY114" i="15"/>
  <c r="BY113" i="15"/>
  <c r="CC121" i="15"/>
  <c r="CC122" i="15" s="1"/>
  <c r="CC114" i="15"/>
  <c r="CC113" i="15"/>
  <c r="CG121" i="15"/>
  <c r="CG122" i="15" s="1"/>
  <c r="CG114" i="15"/>
  <c r="CG113" i="15"/>
  <c r="CK121" i="15"/>
  <c r="CK122" i="15" s="1"/>
  <c r="CK114" i="15"/>
  <c r="CK113" i="15"/>
  <c r="CO121" i="15"/>
  <c r="CO122" i="15" s="1"/>
  <c r="CO114" i="15"/>
  <c r="CO113" i="15"/>
  <c r="CS121" i="15"/>
  <c r="CS122" i="15" s="1"/>
  <c r="CS114" i="15"/>
  <c r="CS113" i="15"/>
  <c r="CW121" i="15"/>
  <c r="CW122" i="15" s="1"/>
  <c r="CW114" i="15"/>
  <c r="CW113" i="15"/>
  <c r="DA121" i="15"/>
  <c r="DA122" i="15" s="1"/>
  <c r="DA114" i="15"/>
  <c r="DA113" i="15"/>
  <c r="DE121" i="15"/>
  <c r="DE122" i="15" s="1"/>
  <c r="DE114" i="15"/>
  <c r="DE113" i="15"/>
  <c r="DI121" i="15"/>
  <c r="DI122" i="15" s="1"/>
  <c r="DI114" i="15"/>
  <c r="DI113" i="15"/>
  <c r="DM121" i="15"/>
  <c r="DM122" i="15" s="1"/>
  <c r="DM114" i="15"/>
  <c r="DM113" i="15"/>
  <c r="DQ121" i="15"/>
  <c r="DQ122" i="15" s="1"/>
  <c r="DQ114" i="15"/>
  <c r="DQ113" i="15"/>
  <c r="DU121" i="15"/>
  <c r="DU122" i="15" s="1"/>
  <c r="DU114" i="15"/>
  <c r="DU113" i="15"/>
  <c r="DY121" i="15"/>
  <c r="DY122" i="15" s="1"/>
  <c r="DY114" i="15"/>
  <c r="DY113" i="15"/>
  <c r="EC121" i="15"/>
  <c r="EC122" i="15" s="1"/>
  <c r="EC114" i="15"/>
  <c r="EC113" i="15"/>
  <c r="EG121" i="15"/>
  <c r="EG122" i="15" s="1"/>
  <c r="EG114" i="15"/>
  <c r="EG113" i="15"/>
  <c r="EK121" i="15"/>
  <c r="EK122" i="15" s="1"/>
  <c r="EK114" i="15"/>
  <c r="EK113" i="15"/>
  <c r="EO121" i="15"/>
  <c r="EO122" i="15" s="1"/>
  <c r="EO114" i="15"/>
  <c r="EO113" i="15"/>
  <c r="ES121" i="15"/>
  <c r="ES122" i="15" s="1"/>
  <c r="ES114" i="15"/>
  <c r="ES113" i="15"/>
  <c r="K120" i="15"/>
  <c r="AA120" i="15"/>
  <c r="AQ120" i="15"/>
  <c r="BG120" i="15"/>
  <c r="BW120" i="15"/>
  <c r="CM120" i="15"/>
  <c r="DC120" i="15"/>
  <c r="DS120" i="15"/>
  <c r="EI120" i="15"/>
  <c r="G132" i="15"/>
  <c r="G124" i="15"/>
  <c r="K132" i="15"/>
  <c r="K133" i="15" s="1"/>
  <c r="K125" i="15"/>
  <c r="K124" i="15"/>
  <c r="O132" i="15"/>
  <c r="O125" i="15"/>
  <c r="O124" i="15"/>
  <c r="S132" i="15"/>
  <c r="S125" i="15"/>
  <c r="S124" i="15"/>
  <c r="W132" i="15"/>
  <c r="W125" i="15"/>
  <c r="W124" i="15"/>
  <c r="AA132" i="15"/>
  <c r="AA133" i="15" s="1"/>
  <c r="AA125" i="15"/>
  <c r="AA124" i="15"/>
  <c r="AE132" i="15"/>
  <c r="AE125" i="15"/>
  <c r="AE124" i="15"/>
  <c r="AI132" i="15"/>
  <c r="AI125" i="15"/>
  <c r="AI124" i="15"/>
  <c r="AM132" i="15"/>
  <c r="AN133" i="15" s="1"/>
  <c r="AM125" i="15"/>
  <c r="AM124" i="15"/>
  <c r="AQ132" i="15"/>
  <c r="AQ133" i="15" s="1"/>
  <c r="AQ125" i="15"/>
  <c r="AQ124" i="15"/>
  <c r="AU132" i="15"/>
  <c r="AU125" i="15"/>
  <c r="AU124" i="15"/>
  <c r="AY132" i="15"/>
  <c r="AZ133" i="15" s="1"/>
  <c r="AY125" i="15"/>
  <c r="AY124" i="15"/>
  <c r="BC132" i="15"/>
  <c r="BC125" i="15"/>
  <c r="BC124" i="15"/>
  <c r="BG132" i="15"/>
  <c r="BG133" i="15" s="1"/>
  <c r="BG125" i="15"/>
  <c r="BG124" i="15"/>
  <c r="BK132" i="15"/>
  <c r="BK125" i="15"/>
  <c r="BK124" i="15"/>
  <c r="BO132" i="15"/>
  <c r="BP133" i="15" s="1"/>
  <c r="BO125" i="15"/>
  <c r="BO124" i="15"/>
  <c r="BS132" i="15"/>
  <c r="BS125" i="15"/>
  <c r="BS124" i="15"/>
  <c r="BW132" i="15"/>
  <c r="BW133" i="15" s="1"/>
  <c r="BW125" i="15"/>
  <c r="BW124" i="15"/>
  <c r="CA132" i="15"/>
  <c r="CA125" i="15"/>
  <c r="CA124" i="15"/>
  <c r="CE132" i="15"/>
  <c r="CE125" i="15"/>
  <c r="CE124" i="15"/>
  <c r="CI132" i="15"/>
  <c r="CI125" i="15"/>
  <c r="CI124" i="15"/>
  <c r="CM132" i="15"/>
  <c r="CM133" i="15" s="1"/>
  <c r="CM125" i="15"/>
  <c r="CM124" i="15"/>
  <c r="CQ132" i="15"/>
  <c r="CQ125" i="15"/>
  <c r="CQ124" i="15"/>
  <c r="CU132" i="15"/>
  <c r="CU125" i="15"/>
  <c r="CU124" i="15"/>
  <c r="CY132" i="15"/>
  <c r="CZ133" i="15" s="1"/>
  <c r="CY125" i="15"/>
  <c r="CY124" i="15"/>
  <c r="DC132" i="15"/>
  <c r="DC133" i="15" s="1"/>
  <c r="DC125" i="15"/>
  <c r="DC124" i="15"/>
  <c r="DG132" i="15"/>
  <c r="DG125" i="15"/>
  <c r="DG124" i="15"/>
  <c r="DK132" i="15"/>
  <c r="DL133" i="15" s="1"/>
  <c r="DK125" i="15"/>
  <c r="DK124" i="15"/>
  <c r="DO132" i="15"/>
  <c r="DO125" i="15"/>
  <c r="DO124" i="15"/>
  <c r="DS132" i="15"/>
  <c r="DS133" i="15" s="1"/>
  <c r="DS125" i="15"/>
  <c r="DS124" i="15"/>
  <c r="DW132" i="15"/>
  <c r="DW125" i="15"/>
  <c r="DW124" i="15"/>
  <c r="EA132" i="15"/>
  <c r="EB133" i="15" s="1"/>
  <c r="EA125" i="15"/>
  <c r="EA124" i="15"/>
  <c r="EE132" i="15"/>
  <c r="EE125" i="15"/>
  <c r="EE124" i="15"/>
  <c r="EI132" i="15"/>
  <c r="EI133" i="15" s="1"/>
  <c r="EI125" i="15"/>
  <c r="EI124" i="15"/>
  <c r="EM132" i="15"/>
  <c r="EM125" i="15"/>
  <c r="EM124" i="15"/>
  <c r="EQ132" i="15"/>
  <c r="ER133" i="15" s="1"/>
  <c r="EQ125" i="15"/>
  <c r="EQ124" i="15"/>
  <c r="EU132" i="15"/>
  <c r="EU125" i="15"/>
  <c r="EU124" i="15"/>
  <c r="P124" i="15"/>
  <c r="AF124" i="15"/>
  <c r="AV124" i="15"/>
  <c r="BL124" i="15"/>
  <c r="CB124" i="15"/>
  <c r="CR124" i="15"/>
  <c r="DH124" i="15"/>
  <c r="DX124" i="15"/>
  <c r="EN124" i="15"/>
  <c r="AF133" i="15"/>
  <c r="CR133" i="15"/>
  <c r="H48" i="16"/>
  <c r="L48" i="16"/>
  <c r="X48" i="16"/>
  <c r="AB48" i="16"/>
  <c r="AN48" i="16"/>
  <c r="AR48" i="16"/>
  <c r="BD48" i="16"/>
  <c r="BH48" i="16"/>
  <c r="BT48" i="16"/>
  <c r="BX48" i="16"/>
  <c r="H157" i="15"/>
  <c r="H102" i="15"/>
  <c r="L157" i="15"/>
  <c r="L102" i="15"/>
  <c r="P157" i="15"/>
  <c r="P102" i="15"/>
  <c r="T157" i="15"/>
  <c r="T102" i="15"/>
  <c r="X157" i="15"/>
  <c r="X102" i="15"/>
  <c r="AB157" i="15"/>
  <c r="AB102" i="15"/>
  <c r="AF157" i="15"/>
  <c r="AF102" i="15"/>
  <c r="AJ157" i="15"/>
  <c r="AJ102" i="15"/>
  <c r="AN157" i="15"/>
  <c r="AN102" i="15"/>
  <c r="AR157" i="15"/>
  <c r="AR102" i="15"/>
  <c r="AV157" i="15"/>
  <c r="AV102" i="15"/>
  <c r="AZ157" i="15"/>
  <c r="AZ102" i="15"/>
  <c r="BD157" i="15"/>
  <c r="BD102" i="15"/>
  <c r="BH157" i="15"/>
  <c r="BH102" i="15"/>
  <c r="BL157" i="15"/>
  <c r="BL102" i="15"/>
  <c r="BP157" i="15"/>
  <c r="BP102" i="15"/>
  <c r="BT157" i="15"/>
  <c r="BT102" i="15"/>
  <c r="BX157" i="15"/>
  <c r="BX102" i="15"/>
  <c r="CB157" i="15"/>
  <c r="CB102" i="15"/>
  <c r="CF157" i="15"/>
  <c r="CF102" i="15"/>
  <c r="CJ157" i="15"/>
  <c r="CJ102" i="15"/>
  <c r="CN157" i="15"/>
  <c r="CN102" i="15"/>
  <c r="CR157" i="15"/>
  <c r="CR102" i="15"/>
  <c r="CV157" i="15"/>
  <c r="CV102" i="15"/>
  <c r="CZ157" i="15"/>
  <c r="CZ102" i="15"/>
  <c r="DD157" i="15"/>
  <c r="DD102" i="15"/>
  <c r="DH157" i="15"/>
  <c r="DH102" i="15"/>
  <c r="DL157" i="15"/>
  <c r="DL102" i="15"/>
  <c r="DP157" i="15"/>
  <c r="DP102" i="15"/>
  <c r="DT157" i="15"/>
  <c r="DT102" i="15"/>
  <c r="DX157" i="15"/>
  <c r="DX102" i="15"/>
  <c r="EB157" i="15"/>
  <c r="EB102" i="15"/>
  <c r="EF157" i="15"/>
  <c r="EF102" i="15"/>
  <c r="EJ157" i="15"/>
  <c r="EJ102" i="15"/>
  <c r="EN157" i="15"/>
  <c r="EN102" i="15"/>
  <c r="ER157" i="15"/>
  <c r="ER102" i="15"/>
  <c r="I70" i="15"/>
  <c r="M70" i="15"/>
  <c r="Q70" i="15"/>
  <c r="U70" i="15"/>
  <c r="Y70" i="15"/>
  <c r="AC70" i="15"/>
  <c r="AG70" i="15"/>
  <c r="AK70" i="15"/>
  <c r="AO70" i="15"/>
  <c r="AS70" i="15"/>
  <c r="AW70" i="15"/>
  <c r="BA70" i="15"/>
  <c r="BE70" i="15"/>
  <c r="BI70" i="15"/>
  <c r="BM70" i="15"/>
  <c r="BQ70" i="15"/>
  <c r="BU70" i="15"/>
  <c r="BY70" i="15"/>
  <c r="CC70" i="15"/>
  <c r="CG70" i="15"/>
  <c r="CK70" i="15"/>
  <c r="CO70" i="15"/>
  <c r="CS70" i="15"/>
  <c r="CW70" i="15"/>
  <c r="DA70" i="15"/>
  <c r="DE70" i="15"/>
  <c r="DI70" i="15"/>
  <c r="DM70" i="15"/>
  <c r="DQ70" i="15"/>
  <c r="DU70" i="15"/>
  <c r="DY70" i="15"/>
  <c r="EC70" i="15"/>
  <c r="EG70" i="15"/>
  <c r="EK70" i="15"/>
  <c r="EO70" i="15"/>
  <c r="ES70" i="15"/>
  <c r="Y71" i="15"/>
  <c r="AO71" i="15"/>
  <c r="BE71" i="15"/>
  <c r="BU71" i="15"/>
  <c r="CK71" i="15"/>
  <c r="DA71" i="15"/>
  <c r="DQ71" i="15"/>
  <c r="EG71" i="15"/>
  <c r="CG72" i="15"/>
  <c r="CG73" i="15" s="1"/>
  <c r="CK72" i="15"/>
  <c r="CK73" i="15" s="1"/>
  <c r="CO72" i="15"/>
  <c r="CO73" i="15" s="1"/>
  <c r="CS72" i="15"/>
  <c r="CS73" i="15" s="1"/>
  <c r="CW72" i="15"/>
  <c r="CW73" i="15" s="1"/>
  <c r="DA72" i="15"/>
  <c r="DA73" i="15" s="1"/>
  <c r="DE72" i="15"/>
  <c r="DE73" i="15" s="1"/>
  <c r="DI72" i="15"/>
  <c r="DI73" i="15" s="1"/>
  <c r="DM72" i="15"/>
  <c r="DM73" i="15" s="1"/>
  <c r="DQ72" i="15"/>
  <c r="DQ73" i="15" s="1"/>
  <c r="DU72" i="15"/>
  <c r="DU73" i="15" s="1"/>
  <c r="DY72" i="15"/>
  <c r="DY73" i="15" s="1"/>
  <c r="EC72" i="15"/>
  <c r="EC73" i="15" s="1"/>
  <c r="EG72" i="15"/>
  <c r="EG73" i="15" s="1"/>
  <c r="EK72" i="15"/>
  <c r="EK73" i="15" s="1"/>
  <c r="EO72" i="15"/>
  <c r="EO73" i="15" s="1"/>
  <c r="ES72" i="15"/>
  <c r="ES73" i="15" s="1"/>
  <c r="CG75" i="15"/>
  <c r="CK75" i="15"/>
  <c r="CO75" i="15"/>
  <c r="CS75" i="15"/>
  <c r="CW75" i="15"/>
  <c r="DA75" i="15"/>
  <c r="DE75" i="15"/>
  <c r="DI75" i="15"/>
  <c r="DM75" i="15"/>
  <c r="DQ75" i="15"/>
  <c r="DU75" i="15"/>
  <c r="DY75" i="15"/>
  <c r="EC75" i="15"/>
  <c r="EG75" i="15"/>
  <c r="EK75" i="15"/>
  <c r="EO75" i="15"/>
  <c r="ES75" i="15"/>
  <c r="J77" i="15"/>
  <c r="N77" i="15"/>
  <c r="R77" i="15"/>
  <c r="V77" i="15"/>
  <c r="Z77" i="15"/>
  <c r="AD77" i="15"/>
  <c r="AH77" i="15"/>
  <c r="AL77" i="15"/>
  <c r="AP77" i="15"/>
  <c r="AT77" i="15"/>
  <c r="AX77" i="15"/>
  <c r="BB77" i="15"/>
  <c r="BF77" i="15"/>
  <c r="BJ77" i="15"/>
  <c r="BN77" i="15"/>
  <c r="BR77" i="15"/>
  <c r="BV77" i="15"/>
  <c r="BZ77" i="15"/>
  <c r="CD77" i="15"/>
  <c r="CH77" i="15"/>
  <c r="CL77" i="15"/>
  <c r="CP77" i="15"/>
  <c r="CT77" i="15"/>
  <c r="CX77" i="15"/>
  <c r="DB77" i="15"/>
  <c r="DF77" i="15"/>
  <c r="DJ77" i="15"/>
  <c r="DN77" i="15"/>
  <c r="DR77" i="15"/>
  <c r="DV77" i="15"/>
  <c r="DZ77" i="15"/>
  <c r="ED77" i="15"/>
  <c r="EH77" i="15"/>
  <c r="EL77" i="15"/>
  <c r="EP77" i="15"/>
  <c r="ET77" i="15"/>
  <c r="G79" i="15"/>
  <c r="K79" i="15"/>
  <c r="O79" i="15"/>
  <c r="S79" i="15"/>
  <c r="W79" i="15"/>
  <c r="AA79" i="15"/>
  <c r="AE79" i="15"/>
  <c r="AI79" i="15"/>
  <c r="AM79" i="15"/>
  <c r="AQ79" i="15"/>
  <c r="AU79" i="15"/>
  <c r="AY79" i="15"/>
  <c r="BC79" i="15"/>
  <c r="BG79" i="15"/>
  <c r="BK79" i="15"/>
  <c r="BO79" i="15"/>
  <c r="BS79" i="15"/>
  <c r="BW79" i="15"/>
  <c r="CA79" i="15"/>
  <c r="CE79" i="15"/>
  <c r="CI79" i="15"/>
  <c r="CM79" i="15"/>
  <c r="CQ79" i="15"/>
  <c r="CU79" i="15"/>
  <c r="CY79" i="15"/>
  <c r="DC79" i="15"/>
  <c r="DG79" i="15"/>
  <c r="DK79" i="15"/>
  <c r="DO79" i="15"/>
  <c r="DS79" i="15"/>
  <c r="DW79" i="15"/>
  <c r="EA79" i="15"/>
  <c r="EE79" i="15"/>
  <c r="EI79" i="15"/>
  <c r="EM79" i="15"/>
  <c r="EQ79" i="15"/>
  <c r="EU79" i="15"/>
  <c r="I158" i="15"/>
  <c r="M158" i="15"/>
  <c r="Q158" i="15"/>
  <c r="U158" i="15"/>
  <c r="Y158" i="15"/>
  <c r="AC158" i="15"/>
  <c r="AG158" i="15"/>
  <c r="AK158" i="15"/>
  <c r="AO158" i="15"/>
  <c r="AS158" i="15"/>
  <c r="AW158" i="15"/>
  <c r="BA158" i="15"/>
  <c r="BE158" i="15"/>
  <c r="BI158" i="15"/>
  <c r="BM158" i="15"/>
  <c r="BQ158" i="15"/>
  <c r="BU158" i="15"/>
  <c r="BY158" i="15"/>
  <c r="CC158" i="15"/>
  <c r="CG158" i="15"/>
  <c r="CK158" i="15"/>
  <c r="CO158" i="15"/>
  <c r="CS158" i="15"/>
  <c r="CW158" i="15"/>
  <c r="DA158" i="15"/>
  <c r="DE158" i="15"/>
  <c r="DI158" i="15"/>
  <c r="DM158" i="15"/>
  <c r="DQ158" i="15"/>
  <c r="DU158" i="15"/>
  <c r="DY158" i="15"/>
  <c r="EC158" i="15"/>
  <c r="EG158" i="15"/>
  <c r="EK158" i="15"/>
  <c r="EO158" i="15"/>
  <c r="ES158" i="15"/>
  <c r="J89" i="15"/>
  <c r="N89" i="15"/>
  <c r="R89" i="15"/>
  <c r="V89" i="15"/>
  <c r="Z89" i="15"/>
  <c r="AD89" i="15"/>
  <c r="AH89" i="15"/>
  <c r="AL89" i="15"/>
  <c r="AP89" i="15"/>
  <c r="AT89" i="15"/>
  <c r="AX89" i="15"/>
  <c r="BB89" i="15"/>
  <c r="BF89" i="15"/>
  <c r="BJ89" i="15"/>
  <c r="BN89" i="15"/>
  <c r="BR89" i="15"/>
  <c r="BV89" i="15"/>
  <c r="BZ89" i="15"/>
  <c r="CD89" i="15"/>
  <c r="CH89" i="15"/>
  <c r="CL89" i="15"/>
  <c r="CP89" i="15"/>
  <c r="CT89" i="15"/>
  <c r="CX89" i="15"/>
  <c r="DB89" i="15"/>
  <c r="DF89" i="15"/>
  <c r="DJ89" i="15"/>
  <c r="DN89" i="15"/>
  <c r="DR89" i="15"/>
  <c r="DV89" i="15"/>
  <c r="DZ89" i="15"/>
  <c r="ED89" i="15"/>
  <c r="EH89" i="15"/>
  <c r="EL89" i="15"/>
  <c r="EP89" i="15"/>
  <c r="ET89" i="15"/>
  <c r="J159" i="15"/>
  <c r="N159" i="15"/>
  <c r="R159" i="15"/>
  <c r="V159" i="15"/>
  <c r="Z159" i="15"/>
  <c r="AD159" i="15"/>
  <c r="AH159" i="15"/>
  <c r="AL159" i="15"/>
  <c r="AP159" i="15"/>
  <c r="AT159" i="15"/>
  <c r="AX159" i="15"/>
  <c r="BB159" i="15"/>
  <c r="BF159" i="15"/>
  <c r="BJ159" i="15"/>
  <c r="BN159" i="15"/>
  <c r="BR159" i="15"/>
  <c r="BV159" i="15"/>
  <c r="BZ159" i="15"/>
  <c r="CD159" i="15"/>
  <c r="CH159" i="15"/>
  <c r="CL159" i="15"/>
  <c r="CP159" i="15"/>
  <c r="CT159" i="15"/>
  <c r="CX159" i="15"/>
  <c r="DB159" i="15"/>
  <c r="DF159" i="15"/>
  <c r="DJ159" i="15"/>
  <c r="DN159" i="15"/>
  <c r="DR159" i="15"/>
  <c r="DV159" i="15"/>
  <c r="DZ159" i="15"/>
  <c r="ED159" i="15"/>
  <c r="EH159" i="15"/>
  <c r="EL159" i="15"/>
  <c r="EP159" i="15"/>
  <c r="ET159" i="15"/>
  <c r="S91" i="15"/>
  <c r="W91" i="15"/>
  <c r="AA91" i="15"/>
  <c r="AE91" i="15"/>
  <c r="AI91" i="15"/>
  <c r="AM91" i="15"/>
  <c r="AQ91" i="15"/>
  <c r="AU91" i="15"/>
  <c r="AY91" i="15"/>
  <c r="BC91" i="15"/>
  <c r="BG91" i="15"/>
  <c r="BK91" i="15"/>
  <c r="BO91" i="15"/>
  <c r="BS91" i="15"/>
  <c r="BW91" i="15"/>
  <c r="CA91" i="15"/>
  <c r="CE91" i="15"/>
  <c r="CI91" i="15"/>
  <c r="CM91" i="15"/>
  <c r="CQ91" i="15"/>
  <c r="CU91" i="15"/>
  <c r="CY91" i="15"/>
  <c r="DC91" i="15"/>
  <c r="DG91" i="15"/>
  <c r="DK91" i="15"/>
  <c r="DO91" i="15"/>
  <c r="DS91" i="15"/>
  <c r="DW91" i="15"/>
  <c r="EA91" i="15"/>
  <c r="EE91" i="15"/>
  <c r="EI91" i="15"/>
  <c r="EM91" i="15"/>
  <c r="EQ91" i="15"/>
  <c r="EU91" i="15"/>
  <c r="L92" i="15"/>
  <c r="Q92" i="15"/>
  <c r="AB92" i="15"/>
  <c r="AG92" i="15"/>
  <c r="AR92" i="15"/>
  <c r="AW92" i="15"/>
  <c r="BH92" i="15"/>
  <c r="BM92" i="15"/>
  <c r="BX92" i="15"/>
  <c r="CC92" i="15"/>
  <c r="CN92" i="15"/>
  <c r="CS92" i="15"/>
  <c r="DD92" i="15"/>
  <c r="DI92" i="15"/>
  <c r="DT92" i="15"/>
  <c r="DY92" i="15"/>
  <c r="EJ92" i="15"/>
  <c r="EO92" i="15"/>
  <c r="N102" i="15"/>
  <c r="AD102" i="15"/>
  <c r="AT102" i="15"/>
  <c r="BJ102" i="15"/>
  <c r="BZ102" i="15"/>
  <c r="CP102" i="15"/>
  <c r="DF102" i="15"/>
  <c r="DV102" i="15"/>
  <c r="EL102" i="15"/>
  <c r="R103" i="15"/>
  <c r="AH103" i="15"/>
  <c r="AX103" i="15"/>
  <c r="BN103" i="15"/>
  <c r="CD103" i="15"/>
  <c r="CT103" i="15"/>
  <c r="DJ103" i="15"/>
  <c r="DZ103" i="15"/>
  <c r="EP103" i="15"/>
  <c r="EU103" i="15"/>
  <c r="K104" i="15"/>
  <c r="AA104" i="15"/>
  <c r="AQ104" i="15"/>
  <c r="BG104" i="15"/>
  <c r="BW104" i="15"/>
  <c r="CM104" i="15"/>
  <c r="DC104" i="15"/>
  <c r="DS104" i="15"/>
  <c r="EI104" i="15"/>
  <c r="T105" i="15"/>
  <c r="AJ105" i="15"/>
  <c r="AZ105" i="15"/>
  <c r="BP105" i="15"/>
  <c r="CF105" i="15"/>
  <c r="CV105" i="15"/>
  <c r="DL105" i="15"/>
  <c r="EB105" i="15"/>
  <c r="ER105" i="15"/>
  <c r="J114" i="15"/>
  <c r="J113" i="15"/>
  <c r="N114" i="15"/>
  <c r="N113" i="15"/>
  <c r="R114" i="15"/>
  <c r="R113" i="15"/>
  <c r="V114" i="15"/>
  <c r="V113" i="15"/>
  <c r="Z114" i="15"/>
  <c r="Z113" i="15"/>
  <c r="AD114" i="15"/>
  <c r="AD113" i="15"/>
  <c r="AH114" i="15"/>
  <c r="AH113" i="15"/>
  <c r="AL114" i="15"/>
  <c r="AL113" i="15"/>
  <c r="AP114" i="15"/>
  <c r="AP113" i="15"/>
  <c r="AT114" i="15"/>
  <c r="AT113" i="15"/>
  <c r="AX114" i="15"/>
  <c r="AX113" i="15"/>
  <c r="BB114" i="15"/>
  <c r="BB113" i="15"/>
  <c r="BF114" i="15"/>
  <c r="BF113" i="15"/>
  <c r="BJ114" i="15"/>
  <c r="BJ113" i="15"/>
  <c r="BN114" i="15"/>
  <c r="BN113" i="15"/>
  <c r="BR114" i="15"/>
  <c r="BR113" i="15"/>
  <c r="BV114" i="15"/>
  <c r="BV113" i="15"/>
  <c r="BZ114" i="15"/>
  <c r="BZ113" i="15"/>
  <c r="CD114" i="15"/>
  <c r="CD113" i="15"/>
  <c r="CH114" i="15"/>
  <c r="CH113" i="15"/>
  <c r="CL114" i="15"/>
  <c r="CL113" i="15"/>
  <c r="CP114" i="15"/>
  <c r="CP113" i="15"/>
  <c r="CT114" i="15"/>
  <c r="CT113" i="15"/>
  <c r="CX114" i="15"/>
  <c r="CX113" i="15"/>
  <c r="DB114" i="15"/>
  <c r="DB113" i="15"/>
  <c r="DF114" i="15"/>
  <c r="DF113" i="15"/>
  <c r="DJ114" i="15"/>
  <c r="DJ113" i="15"/>
  <c r="DN114" i="15"/>
  <c r="DN113" i="15"/>
  <c r="DR114" i="15"/>
  <c r="DR113" i="15"/>
  <c r="DV114" i="15"/>
  <c r="DV113" i="15"/>
  <c r="DZ114" i="15"/>
  <c r="DZ113" i="15"/>
  <c r="ED114" i="15"/>
  <c r="ED113" i="15"/>
  <c r="EH114" i="15"/>
  <c r="EH113" i="15"/>
  <c r="EL114" i="15"/>
  <c r="EL113" i="15"/>
  <c r="B112" i="15"/>
  <c r="EP114" i="15"/>
  <c r="EP113" i="15"/>
  <c r="C112" i="15"/>
  <c r="ET114" i="15"/>
  <c r="ET113" i="15"/>
  <c r="K113" i="15"/>
  <c r="S113" i="15"/>
  <c r="AA113" i="15"/>
  <c r="AI113" i="15"/>
  <c r="AQ113" i="15"/>
  <c r="AY113" i="15"/>
  <c r="BG113" i="15"/>
  <c r="BO113" i="15"/>
  <c r="BW113" i="15"/>
  <c r="CE113" i="15"/>
  <c r="CM113" i="15"/>
  <c r="CU113" i="15"/>
  <c r="DC113" i="15"/>
  <c r="DK113" i="15"/>
  <c r="DS113" i="15"/>
  <c r="EA113" i="15"/>
  <c r="EI113" i="15"/>
  <c r="EQ113" i="15"/>
  <c r="M118" i="15"/>
  <c r="AC118" i="15"/>
  <c r="O120" i="15"/>
  <c r="AE120" i="15"/>
  <c r="AU120" i="15"/>
  <c r="BK120" i="15"/>
  <c r="CA120" i="15"/>
  <c r="CQ120" i="15"/>
  <c r="DG120" i="15"/>
  <c r="DW120" i="15"/>
  <c r="EM120" i="15"/>
  <c r="N121" i="15"/>
  <c r="AD121" i="15"/>
  <c r="AT121" i="15"/>
  <c r="BJ121" i="15"/>
  <c r="BZ121" i="15"/>
  <c r="CP121" i="15"/>
  <c r="DF121" i="15"/>
  <c r="DV121" i="15"/>
  <c r="EL121" i="15"/>
  <c r="T124" i="15"/>
  <c r="AJ124" i="15"/>
  <c r="AZ124" i="15"/>
  <c r="BP124" i="15"/>
  <c r="CF124" i="15"/>
  <c r="CV124" i="15"/>
  <c r="DL124" i="15"/>
  <c r="EB124" i="15"/>
  <c r="ER124" i="15"/>
  <c r="C127" i="15"/>
  <c r="S129" i="15"/>
  <c r="AI129" i="15"/>
  <c r="H131" i="15"/>
  <c r="G131" i="15"/>
  <c r="L131" i="15"/>
  <c r="K131" i="15"/>
  <c r="P131" i="15"/>
  <c r="O131" i="15"/>
  <c r="T131" i="15"/>
  <c r="S131" i="15"/>
  <c r="X131" i="15"/>
  <c r="W131" i="15"/>
  <c r="AB131" i="15"/>
  <c r="AA131" i="15"/>
  <c r="AF131" i="15"/>
  <c r="AE131" i="15"/>
  <c r="AJ131" i="15"/>
  <c r="AI131" i="15"/>
  <c r="AN131" i="15"/>
  <c r="AM131" i="15"/>
  <c r="AR131" i="15"/>
  <c r="AQ131" i="15"/>
  <c r="AV131" i="15"/>
  <c r="AU131" i="15"/>
  <c r="AZ131" i="15"/>
  <c r="AY131" i="15"/>
  <c r="BD131" i="15"/>
  <c r="BC131" i="15"/>
  <c r="BH131" i="15"/>
  <c r="BG131" i="15"/>
  <c r="BL131" i="15"/>
  <c r="BK131" i="15"/>
  <c r="BP131" i="15"/>
  <c r="BO131" i="15"/>
  <c r="BT131" i="15"/>
  <c r="BS131" i="15"/>
  <c r="BX131" i="15"/>
  <c r="BW131" i="15"/>
  <c r="CB131" i="15"/>
  <c r="CA131" i="15"/>
  <c r="CF131" i="15"/>
  <c r="CE131" i="15"/>
  <c r="CJ131" i="15"/>
  <c r="CI131" i="15"/>
  <c r="CN131" i="15"/>
  <c r="CM131" i="15"/>
  <c r="CR131" i="15"/>
  <c r="CQ131" i="15"/>
  <c r="CV131" i="15"/>
  <c r="CU131" i="15"/>
  <c r="CZ131" i="15"/>
  <c r="CY131" i="15"/>
  <c r="DD131" i="15"/>
  <c r="DC131" i="15"/>
  <c r="DH131" i="15"/>
  <c r="DG131" i="15"/>
  <c r="DL131" i="15"/>
  <c r="DK131" i="15"/>
  <c r="DP131" i="15"/>
  <c r="DO131" i="15"/>
  <c r="DT131" i="15"/>
  <c r="DS131" i="15"/>
  <c r="DX131" i="15"/>
  <c r="DW131" i="15"/>
  <c r="EB131" i="15"/>
  <c r="EA131" i="15"/>
  <c r="EF131" i="15"/>
  <c r="EE131" i="15"/>
  <c r="EJ131" i="15"/>
  <c r="EI131" i="15"/>
  <c r="EN131" i="15"/>
  <c r="EM131" i="15"/>
  <c r="ER131" i="15"/>
  <c r="EQ131" i="15"/>
  <c r="T133" i="15"/>
  <c r="AJ133" i="15"/>
  <c r="CF133" i="15"/>
  <c r="CV133" i="15"/>
  <c r="ED17" i="16"/>
  <c r="EH17" i="16"/>
  <c r="ER156" i="15"/>
  <c r="I157" i="15"/>
  <c r="M157" i="15"/>
  <c r="Q157" i="15"/>
  <c r="U157" i="15"/>
  <c r="Y157" i="15"/>
  <c r="AC157" i="15"/>
  <c r="AG157" i="15"/>
  <c r="AK157" i="15"/>
  <c r="AO157" i="15"/>
  <c r="AS157" i="15"/>
  <c r="AW157" i="15"/>
  <c r="BA157" i="15"/>
  <c r="BE157" i="15"/>
  <c r="BI157" i="15"/>
  <c r="BM157" i="15"/>
  <c r="BQ157" i="15"/>
  <c r="BU157" i="15"/>
  <c r="BY157" i="15"/>
  <c r="CC157" i="15"/>
  <c r="CG157" i="15"/>
  <c r="CK157" i="15"/>
  <c r="CO157" i="15"/>
  <c r="CS157" i="15"/>
  <c r="CW157" i="15"/>
  <c r="DA157" i="15"/>
  <c r="DE157" i="15"/>
  <c r="DI157" i="15"/>
  <c r="DM157" i="15"/>
  <c r="DQ157" i="15"/>
  <c r="DU157" i="15"/>
  <c r="DY157" i="15"/>
  <c r="EC157" i="15"/>
  <c r="EG157" i="15"/>
  <c r="EK157" i="15"/>
  <c r="EO157" i="15"/>
  <c r="ES157" i="15"/>
  <c r="J70" i="15"/>
  <c r="N70" i="15"/>
  <c r="R70" i="15"/>
  <c r="V70" i="15"/>
  <c r="Z70" i="15"/>
  <c r="AD70" i="15"/>
  <c r="AH70" i="15"/>
  <c r="AL70" i="15"/>
  <c r="AP70" i="15"/>
  <c r="AT70" i="15"/>
  <c r="AX70" i="15"/>
  <c r="BB70" i="15"/>
  <c r="BF70" i="15"/>
  <c r="BJ70" i="15"/>
  <c r="BN70" i="15"/>
  <c r="BR70" i="15"/>
  <c r="BV70" i="15"/>
  <c r="BZ70" i="15"/>
  <c r="CD70" i="15"/>
  <c r="CH70" i="15"/>
  <c r="CL70" i="15"/>
  <c r="CP70" i="15"/>
  <c r="CT70" i="15"/>
  <c r="CX70" i="15"/>
  <c r="DB70" i="15"/>
  <c r="DF70" i="15"/>
  <c r="DJ70" i="15"/>
  <c r="DN70" i="15"/>
  <c r="DR70" i="15"/>
  <c r="DV70" i="15"/>
  <c r="DZ70" i="15"/>
  <c r="ED70" i="15"/>
  <c r="EH70" i="15"/>
  <c r="EL70" i="15"/>
  <c r="EP70" i="15"/>
  <c r="ET70" i="15"/>
  <c r="J71" i="15"/>
  <c r="N71" i="15"/>
  <c r="R71" i="15"/>
  <c r="V71" i="15"/>
  <c r="Z71" i="15"/>
  <c r="AD71" i="15"/>
  <c r="AH71" i="15"/>
  <c r="AL71" i="15"/>
  <c r="AP71" i="15"/>
  <c r="AT71" i="15"/>
  <c r="AX71" i="15"/>
  <c r="BB71" i="15"/>
  <c r="BF71" i="15"/>
  <c r="BJ71" i="15"/>
  <c r="BN71" i="15"/>
  <c r="BR71" i="15"/>
  <c r="BV71" i="15"/>
  <c r="BZ71" i="15"/>
  <c r="CD71" i="15"/>
  <c r="CH71" i="15"/>
  <c r="CL71" i="15"/>
  <c r="CP71" i="15"/>
  <c r="CT71" i="15"/>
  <c r="CX71" i="15"/>
  <c r="DB71" i="15"/>
  <c r="DF71" i="15"/>
  <c r="DJ71" i="15"/>
  <c r="DN71" i="15"/>
  <c r="DR71" i="15"/>
  <c r="DV71" i="15"/>
  <c r="DZ71" i="15"/>
  <c r="ED71" i="15"/>
  <c r="EH71" i="15"/>
  <c r="EL71" i="15"/>
  <c r="EP71" i="15"/>
  <c r="ET71" i="15"/>
  <c r="J72" i="15"/>
  <c r="N72" i="15"/>
  <c r="R72" i="15"/>
  <c r="V72" i="15"/>
  <c r="Z72" i="15"/>
  <c r="AD72" i="15"/>
  <c r="AH72" i="15"/>
  <c r="AL72" i="15"/>
  <c r="AP72" i="15"/>
  <c r="AT72" i="15"/>
  <c r="AX72" i="15"/>
  <c r="BB72" i="15"/>
  <c r="BF72" i="15"/>
  <c r="BJ72" i="15"/>
  <c r="BN72" i="15"/>
  <c r="BR72" i="15"/>
  <c r="BV72" i="15"/>
  <c r="BZ72" i="15"/>
  <c r="CD72" i="15"/>
  <c r="CH72" i="15"/>
  <c r="CL72" i="15"/>
  <c r="CP72" i="15"/>
  <c r="CT72" i="15"/>
  <c r="CX72" i="15"/>
  <c r="DB72" i="15"/>
  <c r="DF72" i="15"/>
  <c r="DJ72" i="15"/>
  <c r="DN72" i="15"/>
  <c r="DR72" i="15"/>
  <c r="DV72" i="15"/>
  <c r="DZ72" i="15"/>
  <c r="ED72" i="15"/>
  <c r="EH72" i="15"/>
  <c r="EL72" i="15"/>
  <c r="EP72" i="15"/>
  <c r="ET72" i="15"/>
  <c r="N75" i="15"/>
  <c r="AD75" i="15"/>
  <c r="AT75" i="15"/>
  <c r="BJ75" i="15"/>
  <c r="BZ75" i="15"/>
  <c r="CP75" i="15"/>
  <c r="DF75" i="15"/>
  <c r="DV75" i="15"/>
  <c r="EL75" i="15"/>
  <c r="G77" i="15"/>
  <c r="W77" i="15"/>
  <c r="AM77" i="15"/>
  <c r="BC77" i="15"/>
  <c r="BS77" i="15"/>
  <c r="CI77" i="15"/>
  <c r="CY77" i="15"/>
  <c r="DO77" i="15"/>
  <c r="EE77" i="15"/>
  <c r="EU77" i="15"/>
  <c r="P79" i="15"/>
  <c r="AF79" i="15"/>
  <c r="AV79" i="15"/>
  <c r="BL79" i="15"/>
  <c r="CB79" i="15"/>
  <c r="CR79" i="15"/>
  <c r="DH79" i="15"/>
  <c r="DX79" i="15"/>
  <c r="EN79" i="15"/>
  <c r="J158" i="15"/>
  <c r="N158" i="15"/>
  <c r="R158" i="15"/>
  <c r="V158" i="15"/>
  <c r="Z158" i="15"/>
  <c r="AD158" i="15"/>
  <c r="AH158" i="15"/>
  <c r="AL158" i="15"/>
  <c r="AP158" i="15"/>
  <c r="AT158" i="15"/>
  <c r="AX158" i="15"/>
  <c r="BB158" i="15"/>
  <c r="BF158" i="15"/>
  <c r="BJ158" i="15"/>
  <c r="BN158" i="15"/>
  <c r="BR158" i="15"/>
  <c r="BV158" i="15"/>
  <c r="BZ158" i="15"/>
  <c r="CD158" i="15"/>
  <c r="CH158" i="15"/>
  <c r="CL158" i="15"/>
  <c r="CP158" i="15"/>
  <c r="CT158" i="15"/>
  <c r="CX158" i="15"/>
  <c r="DB158" i="15"/>
  <c r="DF158" i="15"/>
  <c r="DJ158" i="15"/>
  <c r="DN158" i="15"/>
  <c r="DR158" i="15"/>
  <c r="DV158" i="15"/>
  <c r="DZ158" i="15"/>
  <c r="ED158" i="15"/>
  <c r="EH158" i="15"/>
  <c r="EL158" i="15"/>
  <c r="EP158" i="15"/>
  <c r="ET158" i="15"/>
  <c r="EX88" i="15"/>
  <c r="G89" i="15"/>
  <c r="K89" i="15"/>
  <c r="O89" i="15"/>
  <c r="S89" i="15"/>
  <c r="W89" i="15"/>
  <c r="AA89" i="15"/>
  <c r="AE89" i="15"/>
  <c r="AI89" i="15"/>
  <c r="AM89" i="15"/>
  <c r="AQ89" i="15"/>
  <c r="AU89" i="15"/>
  <c r="AY89" i="15"/>
  <c r="BC89" i="15"/>
  <c r="BG89" i="15"/>
  <c r="BK89" i="15"/>
  <c r="BO89" i="15"/>
  <c r="BS89" i="15"/>
  <c r="BW89" i="15"/>
  <c r="CA89" i="15"/>
  <c r="CE89" i="15"/>
  <c r="CI89" i="15"/>
  <c r="CM89" i="15"/>
  <c r="CQ89" i="15"/>
  <c r="CU89" i="15"/>
  <c r="CY89" i="15"/>
  <c r="DC89" i="15"/>
  <c r="DG89" i="15"/>
  <c r="DK89" i="15"/>
  <c r="DO89" i="15"/>
  <c r="DS89" i="15"/>
  <c r="DW89" i="15"/>
  <c r="EA89" i="15"/>
  <c r="EE89" i="15"/>
  <c r="EI89" i="15"/>
  <c r="EM89" i="15"/>
  <c r="EQ89" i="15"/>
  <c r="EU89" i="15"/>
  <c r="G159" i="15"/>
  <c r="K159" i="15"/>
  <c r="O159" i="15"/>
  <c r="S159" i="15"/>
  <c r="W159" i="15"/>
  <c r="AA159" i="15"/>
  <c r="AE159" i="15"/>
  <c r="AI159" i="15"/>
  <c r="AM159" i="15"/>
  <c r="AQ159" i="15"/>
  <c r="AU159" i="15"/>
  <c r="AY159" i="15"/>
  <c r="BC159" i="15"/>
  <c r="BG159" i="15"/>
  <c r="BK159" i="15"/>
  <c r="BO159" i="15"/>
  <c r="BS159" i="15"/>
  <c r="BW159" i="15"/>
  <c r="CA159" i="15"/>
  <c r="CE159" i="15"/>
  <c r="CI159" i="15"/>
  <c r="CM159" i="15"/>
  <c r="CQ159" i="15"/>
  <c r="CU159" i="15"/>
  <c r="CY159" i="15"/>
  <c r="DC159" i="15"/>
  <c r="DG159" i="15"/>
  <c r="DK159" i="15"/>
  <c r="DO159" i="15"/>
  <c r="DS159" i="15"/>
  <c r="DW159" i="15"/>
  <c r="EA159" i="15"/>
  <c r="EE159" i="15"/>
  <c r="EI159" i="15"/>
  <c r="EM159" i="15"/>
  <c r="EQ159" i="15"/>
  <c r="EU159" i="15"/>
  <c r="H91" i="15"/>
  <c r="L91" i="15"/>
  <c r="P91" i="15"/>
  <c r="T91" i="15"/>
  <c r="X91" i="15"/>
  <c r="AB91" i="15"/>
  <c r="AF91" i="15"/>
  <c r="AJ91" i="15"/>
  <c r="AN91" i="15"/>
  <c r="AR91" i="15"/>
  <c r="AV91" i="15"/>
  <c r="AZ91" i="15"/>
  <c r="BD91" i="15"/>
  <c r="BH91" i="15"/>
  <c r="BL91" i="15"/>
  <c r="BP91" i="15"/>
  <c r="BT91" i="15"/>
  <c r="BX91" i="15"/>
  <c r="CB91" i="15"/>
  <c r="CF91" i="15"/>
  <c r="CJ91" i="15"/>
  <c r="CN91" i="15"/>
  <c r="CR91" i="15"/>
  <c r="CV91" i="15"/>
  <c r="CZ91" i="15"/>
  <c r="DD91" i="15"/>
  <c r="DH91" i="15"/>
  <c r="DL91" i="15"/>
  <c r="DP91" i="15"/>
  <c r="DT91" i="15"/>
  <c r="DX91" i="15"/>
  <c r="EB91" i="15"/>
  <c r="EF91" i="15"/>
  <c r="EJ91" i="15"/>
  <c r="EN91" i="15"/>
  <c r="ER91" i="15"/>
  <c r="H92" i="15"/>
  <c r="M92" i="15"/>
  <c r="R92" i="15"/>
  <c r="X92" i="15"/>
  <c r="AC92" i="15"/>
  <c r="AD108" i="15" s="1"/>
  <c r="AH92" i="15"/>
  <c r="AN92" i="15"/>
  <c r="AS92" i="15"/>
  <c r="AX92" i="15"/>
  <c r="BD92" i="15"/>
  <c r="BI92" i="15"/>
  <c r="BJ93" i="15" s="1"/>
  <c r="BN92" i="15"/>
  <c r="BT92" i="15"/>
  <c r="BY92" i="15"/>
  <c r="CD92" i="15"/>
  <c r="CJ92" i="15"/>
  <c r="CO92" i="15"/>
  <c r="CP108" i="15" s="1"/>
  <c r="CT92" i="15"/>
  <c r="CZ92" i="15"/>
  <c r="DE92" i="15"/>
  <c r="DJ92" i="15"/>
  <c r="DP92" i="15"/>
  <c r="DU92" i="15"/>
  <c r="DV93" i="15" s="1"/>
  <c r="DZ92" i="15"/>
  <c r="EF92" i="15"/>
  <c r="EK92" i="15"/>
  <c r="EP92" i="15"/>
  <c r="EV92" i="15"/>
  <c r="J102" i="15"/>
  <c r="U102" i="15"/>
  <c r="Z102" i="15"/>
  <c r="AK102" i="15"/>
  <c r="AP102" i="15"/>
  <c r="BA102" i="15"/>
  <c r="BF102" i="15"/>
  <c r="BQ102" i="15"/>
  <c r="BV102" i="15"/>
  <c r="CG102" i="15"/>
  <c r="CL102" i="15"/>
  <c r="CW102" i="15"/>
  <c r="DB102" i="15"/>
  <c r="DM102" i="15"/>
  <c r="DR102" i="15"/>
  <c r="EC102" i="15"/>
  <c r="EH102" i="15"/>
  <c r="ES102" i="15"/>
  <c r="G121" i="15"/>
  <c r="G122" i="15" s="1"/>
  <c r="G116" i="15"/>
  <c r="K121" i="15"/>
  <c r="K122" i="15" s="1"/>
  <c r="K116" i="15"/>
  <c r="O121" i="15"/>
  <c r="O116" i="15"/>
  <c r="S121" i="15"/>
  <c r="T122" i="15" s="1"/>
  <c r="S116" i="15"/>
  <c r="W121" i="15"/>
  <c r="W122" i="15" s="1"/>
  <c r="W116" i="15"/>
  <c r="AA121" i="15"/>
  <c r="AA122" i="15" s="1"/>
  <c r="AA116" i="15"/>
  <c r="AE121" i="15"/>
  <c r="AE116" i="15"/>
  <c r="AI121" i="15"/>
  <c r="AJ122" i="15" s="1"/>
  <c r="AI116" i="15"/>
  <c r="AM121" i="15"/>
  <c r="AM122" i="15" s="1"/>
  <c r="AM116" i="15"/>
  <c r="AQ121" i="15"/>
  <c r="AQ122" i="15" s="1"/>
  <c r="AQ116" i="15"/>
  <c r="AU121" i="15"/>
  <c r="AU122" i="15" s="1"/>
  <c r="AU116" i="15"/>
  <c r="AY121" i="15"/>
  <c r="AZ122" i="15" s="1"/>
  <c r="AY116" i="15"/>
  <c r="BC121" i="15"/>
  <c r="BC122" i="15" s="1"/>
  <c r="BC116" i="15"/>
  <c r="BG121" i="15"/>
  <c r="BG122" i="15" s="1"/>
  <c r="BG116" i="15"/>
  <c r="BK121" i="15"/>
  <c r="BK116" i="15"/>
  <c r="BO121" i="15"/>
  <c r="BO116" i="15"/>
  <c r="BS121" i="15"/>
  <c r="BS122" i="15" s="1"/>
  <c r="BS116" i="15"/>
  <c r="BW121" i="15"/>
  <c r="BW122" i="15" s="1"/>
  <c r="BW116" i="15"/>
  <c r="CA121" i="15"/>
  <c r="CA116" i="15"/>
  <c r="CE121" i="15"/>
  <c r="CF122" i="15" s="1"/>
  <c r="CE116" i="15"/>
  <c r="CI121" i="15"/>
  <c r="CI122" i="15" s="1"/>
  <c r="CI116" i="15"/>
  <c r="CM121" i="15"/>
  <c r="CM122" i="15" s="1"/>
  <c r="CM116" i="15"/>
  <c r="CQ121" i="15"/>
  <c r="CQ116" i="15"/>
  <c r="CU121" i="15"/>
  <c r="CV122" i="15" s="1"/>
  <c r="CU116" i="15"/>
  <c r="CY121" i="15"/>
  <c r="CY122" i="15" s="1"/>
  <c r="CY116" i="15"/>
  <c r="DC121" i="15"/>
  <c r="DC122" i="15" s="1"/>
  <c r="DC116" i="15"/>
  <c r="DG121" i="15"/>
  <c r="DG122" i="15" s="1"/>
  <c r="DG116" i="15"/>
  <c r="DK121" i="15"/>
  <c r="DL122" i="15" s="1"/>
  <c r="DK116" i="15"/>
  <c r="DO121" i="15"/>
  <c r="DO122" i="15" s="1"/>
  <c r="DO116" i="15"/>
  <c r="DS121" i="15"/>
  <c r="DS122" i="15" s="1"/>
  <c r="DS116" i="15"/>
  <c r="DW121" i="15"/>
  <c r="DW116" i="15"/>
  <c r="EA121" i="15"/>
  <c r="EA116" i="15"/>
  <c r="EE121" i="15"/>
  <c r="EE122" i="15" s="1"/>
  <c r="EE116" i="15"/>
  <c r="EI121" i="15"/>
  <c r="EI122" i="15" s="1"/>
  <c r="EI116" i="15"/>
  <c r="EM121" i="15"/>
  <c r="EM116" i="15"/>
  <c r="EQ121" i="15"/>
  <c r="ER122" i="15" s="1"/>
  <c r="EQ116" i="15"/>
  <c r="EU121" i="15"/>
  <c r="EU122" i="15" s="1"/>
  <c r="EV115" i="15"/>
  <c r="EU116" i="15"/>
  <c r="P116" i="15"/>
  <c r="AF116" i="15"/>
  <c r="AV116" i="15"/>
  <c r="BL116" i="15"/>
  <c r="CB116" i="15"/>
  <c r="CR116" i="15"/>
  <c r="DH116" i="15"/>
  <c r="DX116" i="15"/>
  <c r="EN116" i="15"/>
  <c r="Q118" i="15"/>
  <c r="AG118" i="15"/>
  <c r="AW118" i="15"/>
  <c r="BM118" i="15"/>
  <c r="CC118" i="15"/>
  <c r="CS118" i="15"/>
  <c r="DI118" i="15"/>
  <c r="DY118" i="15"/>
  <c r="EO118" i="15"/>
  <c r="S120" i="15"/>
  <c r="AI120" i="15"/>
  <c r="AY120" i="15"/>
  <c r="BO120" i="15"/>
  <c r="CE120" i="15"/>
  <c r="CU120" i="15"/>
  <c r="DK120" i="15"/>
  <c r="EA120" i="15"/>
  <c r="EQ120" i="15"/>
  <c r="R121" i="15"/>
  <c r="R122" i="15" s="1"/>
  <c r="AH121" i="15"/>
  <c r="AH122" i="15" s="1"/>
  <c r="AX121" i="15"/>
  <c r="AX122" i="15" s="1"/>
  <c r="BN121" i="15"/>
  <c r="BN122" i="15" s="1"/>
  <c r="CD121" i="15"/>
  <c r="CD122" i="15" s="1"/>
  <c r="CT121" i="15"/>
  <c r="CT122" i="15" s="1"/>
  <c r="DJ121" i="15"/>
  <c r="DJ122" i="15" s="1"/>
  <c r="DZ121" i="15"/>
  <c r="DZ122" i="15" s="1"/>
  <c r="EP121" i="15"/>
  <c r="EP122" i="15" s="1"/>
  <c r="H124" i="15"/>
  <c r="X124" i="15"/>
  <c r="AN124" i="15"/>
  <c r="BD124" i="15"/>
  <c r="BT124" i="15"/>
  <c r="CJ124" i="15"/>
  <c r="CZ124" i="15"/>
  <c r="DP124" i="15"/>
  <c r="EF124" i="15"/>
  <c r="H133" i="15"/>
  <c r="X133" i="15"/>
  <c r="BD133" i="15"/>
  <c r="BT133" i="15"/>
  <c r="CJ133" i="15"/>
  <c r="DP133" i="15"/>
  <c r="EF133" i="15"/>
  <c r="FB140" i="15"/>
  <c r="EX146" i="15"/>
  <c r="EM82" i="17" s="1"/>
  <c r="EE17" i="16"/>
  <c r="EI17" i="16"/>
  <c r="U37" i="16"/>
  <c r="U42" i="16"/>
  <c r="AK37" i="16"/>
  <c r="AK42" i="16"/>
  <c r="BA37" i="16"/>
  <c r="BA42" i="16"/>
  <c r="BQ37" i="16"/>
  <c r="BQ42" i="16"/>
  <c r="CG37" i="16"/>
  <c r="CG42" i="16"/>
  <c r="CW37" i="16"/>
  <c r="CW42" i="16"/>
  <c r="DM42" i="16"/>
  <c r="DM37" i="16"/>
  <c r="EC42" i="16"/>
  <c r="EC37" i="16"/>
  <c r="J124" i="15"/>
  <c r="N124" i="15"/>
  <c r="R124" i="15"/>
  <c r="V124" i="15"/>
  <c r="Z124" i="15"/>
  <c r="AD124" i="15"/>
  <c r="AH124" i="15"/>
  <c r="AL124" i="15"/>
  <c r="AP124" i="15"/>
  <c r="AT124" i="15"/>
  <c r="AX124" i="15"/>
  <c r="BB124" i="15"/>
  <c r="BF124" i="15"/>
  <c r="BJ124" i="15"/>
  <c r="BN124" i="15"/>
  <c r="BR124" i="15"/>
  <c r="BV124" i="15"/>
  <c r="BZ124" i="15"/>
  <c r="CD124" i="15"/>
  <c r="CH124" i="15"/>
  <c r="CL124" i="15"/>
  <c r="CP124" i="15"/>
  <c r="CT124" i="15"/>
  <c r="CX124" i="15"/>
  <c r="DB124" i="15"/>
  <c r="DF124" i="15"/>
  <c r="DJ124" i="15"/>
  <c r="DN124" i="15"/>
  <c r="DR124" i="15"/>
  <c r="DV124" i="15"/>
  <c r="DZ124" i="15"/>
  <c r="ED124" i="15"/>
  <c r="EH124" i="15"/>
  <c r="EL124" i="15"/>
  <c r="EP124" i="15"/>
  <c r="ET124" i="15"/>
  <c r="J125" i="15"/>
  <c r="N125" i="15"/>
  <c r="R125" i="15"/>
  <c r="V125" i="15"/>
  <c r="Z125" i="15"/>
  <c r="AD125" i="15"/>
  <c r="AH125" i="15"/>
  <c r="AL125" i="15"/>
  <c r="AP125" i="15"/>
  <c r="AT125" i="15"/>
  <c r="AX125" i="15"/>
  <c r="BB125" i="15"/>
  <c r="BF125" i="15"/>
  <c r="BJ125" i="15"/>
  <c r="BN125" i="15"/>
  <c r="BR125" i="15"/>
  <c r="BV125" i="15"/>
  <c r="BZ125" i="15"/>
  <c r="CD125" i="15"/>
  <c r="CH125" i="15"/>
  <c r="CL125" i="15"/>
  <c r="CP125" i="15"/>
  <c r="CT125" i="15"/>
  <c r="CX125" i="15"/>
  <c r="DB125" i="15"/>
  <c r="DF125" i="15"/>
  <c r="DJ125" i="15"/>
  <c r="DN125" i="15"/>
  <c r="DR125" i="15"/>
  <c r="DV125" i="15"/>
  <c r="DZ125" i="15"/>
  <c r="ED125" i="15"/>
  <c r="EH125" i="15"/>
  <c r="EL125" i="15"/>
  <c r="EP125" i="15"/>
  <c r="ET125" i="15"/>
  <c r="EY138" i="15"/>
  <c r="F4" i="16"/>
  <c r="F4" i="17" s="1"/>
  <c r="J4" i="16"/>
  <c r="N4" i="16"/>
  <c r="R4" i="16"/>
  <c r="V4" i="16"/>
  <c r="Z4" i="16"/>
  <c r="AD4" i="16"/>
  <c r="AH4" i="16"/>
  <c r="AL4" i="16"/>
  <c r="AP4" i="16"/>
  <c r="AT4" i="16"/>
  <c r="AX4" i="16"/>
  <c r="BB4" i="16"/>
  <c r="BF4" i="16"/>
  <c r="BJ4" i="16"/>
  <c r="BN4" i="16"/>
  <c r="BR4" i="16"/>
  <c r="BV4" i="16"/>
  <c r="BZ4" i="16"/>
  <c r="CD4" i="16"/>
  <c r="CH4" i="16"/>
  <c r="CL4" i="16"/>
  <c r="CP4" i="16"/>
  <c r="CT4" i="16"/>
  <c r="CX4" i="16"/>
  <c r="DB4" i="16"/>
  <c r="DF4" i="16"/>
  <c r="DJ4" i="16"/>
  <c r="DN4" i="16"/>
  <c r="DR4" i="16"/>
  <c r="DV4" i="16"/>
  <c r="DZ4" i="16"/>
  <c r="ED4" i="16"/>
  <c r="EH4" i="16"/>
  <c r="I19" i="17"/>
  <c r="M19" i="17"/>
  <c r="Q19" i="17"/>
  <c r="U19" i="17"/>
  <c r="Y19" i="17"/>
  <c r="AC19" i="17"/>
  <c r="AG19" i="17"/>
  <c r="AK19" i="17"/>
  <c r="AO19" i="17"/>
  <c r="AS19" i="17"/>
  <c r="AW19" i="17"/>
  <c r="BA19" i="17"/>
  <c r="BE19" i="17"/>
  <c r="BI19" i="17"/>
  <c r="BM19" i="17"/>
  <c r="BQ19" i="17"/>
  <c r="BU19" i="17"/>
  <c r="BY19" i="17"/>
  <c r="CC19" i="17"/>
  <c r="CG19" i="17"/>
  <c r="CK19" i="17"/>
  <c r="CO19" i="17"/>
  <c r="CS19" i="17"/>
  <c r="CW19" i="17"/>
  <c r="DA19" i="17"/>
  <c r="DE19" i="17"/>
  <c r="DI19" i="17"/>
  <c r="DM19" i="17"/>
  <c r="DQ19" i="17"/>
  <c r="DU19" i="17"/>
  <c r="DY19" i="17"/>
  <c r="EC19" i="17"/>
  <c r="EG19" i="17"/>
  <c r="F7" i="16"/>
  <c r="F7" i="17" s="1"/>
  <c r="J7" i="16"/>
  <c r="J7" i="17" s="1"/>
  <c r="N7" i="16"/>
  <c r="N7" i="17" s="1"/>
  <c r="R7" i="16"/>
  <c r="R7" i="17" s="1"/>
  <c r="V7" i="16"/>
  <c r="V7" i="17" s="1"/>
  <c r="Z7" i="16"/>
  <c r="Z7" i="17" s="1"/>
  <c r="AD7" i="16"/>
  <c r="AD7" i="17" s="1"/>
  <c r="AH7" i="16"/>
  <c r="AH7" i="17" s="1"/>
  <c r="AL7" i="16"/>
  <c r="AL7" i="17" s="1"/>
  <c r="AP7" i="16"/>
  <c r="AP7" i="17" s="1"/>
  <c r="AT7" i="16"/>
  <c r="AT7" i="17" s="1"/>
  <c r="AX7" i="16"/>
  <c r="AX7" i="17" s="1"/>
  <c r="BB7" i="16"/>
  <c r="BB7" i="17" s="1"/>
  <c r="BF7" i="16"/>
  <c r="BF7" i="17" s="1"/>
  <c r="BJ7" i="16"/>
  <c r="BJ7" i="17" s="1"/>
  <c r="BN7" i="16"/>
  <c r="BN7" i="17" s="1"/>
  <c r="BR7" i="16"/>
  <c r="BR7" i="17" s="1"/>
  <c r="BV7" i="16"/>
  <c r="BV7" i="17" s="1"/>
  <c r="BZ7" i="16"/>
  <c r="BZ7" i="17" s="1"/>
  <c r="CD7" i="16"/>
  <c r="CD7" i="17" s="1"/>
  <c r="CH7" i="16"/>
  <c r="CH7" i="17" s="1"/>
  <c r="CL7" i="16"/>
  <c r="CL7" i="17" s="1"/>
  <c r="CP7" i="16"/>
  <c r="CP7" i="17" s="1"/>
  <c r="CT7" i="16"/>
  <c r="CT7" i="17" s="1"/>
  <c r="CX7" i="16"/>
  <c r="CX7" i="17" s="1"/>
  <c r="DB7" i="16"/>
  <c r="DB7" i="17" s="1"/>
  <c r="DF7" i="16"/>
  <c r="DF7" i="17" s="1"/>
  <c r="DJ7" i="16"/>
  <c r="DJ7" i="17" s="1"/>
  <c r="DN7" i="16"/>
  <c r="DN7" i="17" s="1"/>
  <c r="DR7" i="16"/>
  <c r="DR7" i="17" s="1"/>
  <c r="DV7" i="16"/>
  <c r="DV7" i="17" s="1"/>
  <c r="DZ7" i="16"/>
  <c r="DZ7" i="17" s="1"/>
  <c r="ED7" i="16"/>
  <c r="ED7" i="17" s="1"/>
  <c r="EH7" i="16"/>
  <c r="EH7" i="17" s="1"/>
  <c r="J9" i="16"/>
  <c r="J9" i="17" s="1"/>
  <c r="N9" i="16"/>
  <c r="N9" i="17" s="1"/>
  <c r="R9" i="16"/>
  <c r="R9" i="17" s="1"/>
  <c r="V9" i="16"/>
  <c r="V9" i="17" s="1"/>
  <c r="Z9" i="16"/>
  <c r="Z9" i="17" s="1"/>
  <c r="AD9" i="16"/>
  <c r="AD9" i="17" s="1"/>
  <c r="AH9" i="16"/>
  <c r="AH9" i="17" s="1"/>
  <c r="AL9" i="16"/>
  <c r="AL9" i="17" s="1"/>
  <c r="AP9" i="16"/>
  <c r="AP9" i="17" s="1"/>
  <c r="AT9" i="16"/>
  <c r="AT9" i="17" s="1"/>
  <c r="AX9" i="16"/>
  <c r="AX9" i="17" s="1"/>
  <c r="BB9" i="16"/>
  <c r="BB9" i="17" s="1"/>
  <c r="BF9" i="16"/>
  <c r="BF9" i="17" s="1"/>
  <c r="BJ9" i="16"/>
  <c r="BJ9" i="17" s="1"/>
  <c r="BN9" i="16"/>
  <c r="BN9" i="17" s="1"/>
  <c r="BR9" i="16"/>
  <c r="BR9" i="17" s="1"/>
  <c r="BV9" i="16"/>
  <c r="BV9" i="17" s="1"/>
  <c r="BZ9" i="16"/>
  <c r="BZ9" i="17" s="1"/>
  <c r="CD9" i="16"/>
  <c r="CD9" i="17" s="1"/>
  <c r="CH9" i="16"/>
  <c r="CH9" i="17" s="1"/>
  <c r="CL9" i="16"/>
  <c r="CL9" i="17" s="1"/>
  <c r="CP9" i="16"/>
  <c r="CP9" i="17" s="1"/>
  <c r="CT9" i="16"/>
  <c r="CT9" i="17" s="1"/>
  <c r="CX9" i="16"/>
  <c r="CX9" i="17" s="1"/>
  <c r="DB9" i="16"/>
  <c r="DB9" i="17" s="1"/>
  <c r="DF9" i="16"/>
  <c r="DF9" i="17" s="1"/>
  <c r="DJ9" i="16"/>
  <c r="DJ9" i="17" s="1"/>
  <c r="DN9" i="16"/>
  <c r="DN9" i="17" s="1"/>
  <c r="DR9" i="16"/>
  <c r="DR9" i="17" s="1"/>
  <c r="DV9" i="16"/>
  <c r="DV9" i="17" s="1"/>
  <c r="DZ9" i="16"/>
  <c r="DZ9" i="17" s="1"/>
  <c r="ED9" i="16"/>
  <c r="ED9" i="17" s="1"/>
  <c r="EH9" i="16"/>
  <c r="EH9" i="17" s="1"/>
  <c r="J10" i="16"/>
  <c r="N10" i="16"/>
  <c r="R10" i="16"/>
  <c r="V10" i="16"/>
  <c r="Z10" i="16"/>
  <c r="AD10" i="16"/>
  <c r="AH10" i="16"/>
  <c r="AL10" i="16"/>
  <c r="AP10" i="16"/>
  <c r="AT10" i="16"/>
  <c r="AX10" i="16"/>
  <c r="BB10" i="16"/>
  <c r="BF10" i="16"/>
  <c r="BJ10" i="16"/>
  <c r="BN10" i="16"/>
  <c r="BR10" i="16"/>
  <c r="BV10" i="16"/>
  <c r="BZ10" i="16"/>
  <c r="CD10" i="16"/>
  <c r="CH10" i="16"/>
  <c r="CL10" i="16"/>
  <c r="CP10" i="16"/>
  <c r="CT10" i="16"/>
  <c r="CX10" i="16"/>
  <c r="DB10" i="16"/>
  <c r="DF10" i="16"/>
  <c r="DJ10" i="16"/>
  <c r="DN10" i="16"/>
  <c r="DR10" i="16"/>
  <c r="DV10" i="16"/>
  <c r="DZ10" i="16"/>
  <c r="ED10" i="16"/>
  <c r="EH10" i="16"/>
  <c r="F11" i="16"/>
  <c r="J11" i="16"/>
  <c r="N11" i="16"/>
  <c r="R11" i="16"/>
  <c r="V11" i="16"/>
  <c r="Z11" i="16"/>
  <c r="AD11" i="16"/>
  <c r="AH11" i="16"/>
  <c r="AL11" i="16"/>
  <c r="AP11" i="16"/>
  <c r="AT11" i="16"/>
  <c r="AX11" i="16"/>
  <c r="BB11" i="16"/>
  <c r="BF11" i="16"/>
  <c r="BJ11" i="16"/>
  <c r="BN11" i="16"/>
  <c r="BR11" i="16"/>
  <c r="BV11" i="16"/>
  <c r="BZ11" i="16"/>
  <c r="CD11" i="16"/>
  <c r="CH11" i="16"/>
  <c r="CL11" i="16"/>
  <c r="CP11" i="16"/>
  <c r="CT11" i="16"/>
  <c r="CX11" i="16"/>
  <c r="DB11" i="16"/>
  <c r="DF11" i="16"/>
  <c r="DJ11" i="16"/>
  <c r="DN11" i="16"/>
  <c r="DR11" i="16"/>
  <c r="DV11" i="16"/>
  <c r="DZ11" i="16"/>
  <c r="ED11" i="16"/>
  <c r="EH11" i="16"/>
  <c r="EY19" i="16"/>
  <c r="C20" i="16"/>
  <c r="C15" i="17" s="1"/>
  <c r="G20" i="16"/>
  <c r="G15" i="17" s="1"/>
  <c r="K20" i="16"/>
  <c r="K15" i="17" s="1"/>
  <c r="O20" i="16"/>
  <c r="O15" i="17" s="1"/>
  <c r="S20" i="16"/>
  <c r="S15" i="17" s="1"/>
  <c r="W20" i="16"/>
  <c r="W15" i="17" s="1"/>
  <c r="AA20" i="16"/>
  <c r="AA15" i="17" s="1"/>
  <c r="AE20" i="16"/>
  <c r="AE15" i="17" s="1"/>
  <c r="AI20" i="16"/>
  <c r="AI15" i="17" s="1"/>
  <c r="AM20" i="16"/>
  <c r="AM15" i="17" s="1"/>
  <c r="AQ20" i="16"/>
  <c r="AQ15" i="17" s="1"/>
  <c r="AU20" i="16"/>
  <c r="AU15" i="17" s="1"/>
  <c r="AY20" i="16"/>
  <c r="AY15" i="17" s="1"/>
  <c r="BC20" i="16"/>
  <c r="BC15" i="17" s="1"/>
  <c r="BG20" i="16"/>
  <c r="BG15" i="17" s="1"/>
  <c r="BK20" i="16"/>
  <c r="BK15" i="17" s="1"/>
  <c r="BO20" i="16"/>
  <c r="BO15" i="17" s="1"/>
  <c r="BS20" i="16"/>
  <c r="BS15" i="17" s="1"/>
  <c r="BW20" i="16"/>
  <c r="BW15" i="17" s="1"/>
  <c r="CA20" i="16"/>
  <c r="CA15" i="17" s="1"/>
  <c r="CE20" i="16"/>
  <c r="CE15" i="17" s="1"/>
  <c r="CI20" i="16"/>
  <c r="CI15" i="17" s="1"/>
  <c r="CM20" i="16"/>
  <c r="CM15" i="17" s="1"/>
  <c r="CQ20" i="16"/>
  <c r="CQ15" i="17" s="1"/>
  <c r="CU20" i="16"/>
  <c r="CU15" i="17" s="1"/>
  <c r="CY20" i="16"/>
  <c r="CY15" i="17" s="1"/>
  <c r="DC20" i="16"/>
  <c r="DC15" i="17" s="1"/>
  <c r="DG20" i="16"/>
  <c r="DG15" i="17" s="1"/>
  <c r="DK20" i="16"/>
  <c r="DK15" i="17" s="1"/>
  <c r="DO20" i="16"/>
  <c r="DO15" i="17" s="1"/>
  <c r="DS20" i="16"/>
  <c r="DS15" i="17" s="1"/>
  <c r="DW20" i="16"/>
  <c r="DW15" i="17" s="1"/>
  <c r="EA20" i="16"/>
  <c r="EA15" i="17" s="1"/>
  <c r="EE20" i="16"/>
  <c r="EE15" i="17" s="1"/>
  <c r="EI20" i="16"/>
  <c r="EI15" i="17" s="1"/>
  <c r="M31" i="16"/>
  <c r="R31" i="16"/>
  <c r="W31" i="16"/>
  <c r="AC31" i="16"/>
  <c r="AH31" i="16"/>
  <c r="AS31" i="16"/>
  <c r="AX31" i="16"/>
  <c r="BC31" i="16"/>
  <c r="BI31" i="16"/>
  <c r="BN31" i="16"/>
  <c r="BY31" i="16"/>
  <c r="CD31" i="16"/>
  <c r="CI31" i="16"/>
  <c r="CO31" i="16"/>
  <c r="CT31" i="16"/>
  <c r="DE31" i="16"/>
  <c r="DJ31" i="16"/>
  <c r="DO31" i="16"/>
  <c r="DU31" i="16"/>
  <c r="DZ31" i="16"/>
  <c r="G33" i="16"/>
  <c r="K33" i="16"/>
  <c r="O33" i="16"/>
  <c r="S33" i="16"/>
  <c r="W33" i="16"/>
  <c r="AA33" i="16"/>
  <c r="AE33" i="16"/>
  <c r="AI33" i="16"/>
  <c r="AM33" i="16"/>
  <c r="AQ33" i="16"/>
  <c r="AU33" i="16"/>
  <c r="AY33" i="16"/>
  <c r="BC33" i="16"/>
  <c r="BG33" i="16"/>
  <c r="BK33" i="16"/>
  <c r="BO33" i="16"/>
  <c r="BS33" i="16"/>
  <c r="BW33" i="16"/>
  <c r="CA33" i="16"/>
  <c r="CE33" i="16"/>
  <c r="CI33" i="16"/>
  <c r="CM33" i="16"/>
  <c r="CQ33" i="16"/>
  <c r="CU33" i="16"/>
  <c r="CY33" i="16"/>
  <c r="DC33" i="16"/>
  <c r="DG33" i="16"/>
  <c r="DK33" i="16"/>
  <c r="DO33" i="16"/>
  <c r="DS33" i="16"/>
  <c r="DW33" i="16"/>
  <c r="EA33" i="16"/>
  <c r="EE33" i="16"/>
  <c r="EI33" i="16"/>
  <c r="H33" i="16"/>
  <c r="M33" i="16"/>
  <c r="R33" i="16"/>
  <c r="X33" i="16"/>
  <c r="AC33" i="16"/>
  <c r="AH33" i="16"/>
  <c r="AN33" i="16"/>
  <c r="AS33" i="16"/>
  <c r="AX33" i="16"/>
  <c r="BD33" i="16"/>
  <c r="BI33" i="16"/>
  <c r="BN33" i="16"/>
  <c r="BT33" i="16"/>
  <c r="BY33" i="16"/>
  <c r="CD33" i="16"/>
  <c r="CJ33" i="16"/>
  <c r="CO33" i="16"/>
  <c r="CT33" i="16"/>
  <c r="CZ33" i="16"/>
  <c r="DE33" i="16"/>
  <c r="DJ33" i="16"/>
  <c r="DP33" i="16"/>
  <c r="DU33" i="16"/>
  <c r="DZ33" i="16"/>
  <c r="EF33" i="16"/>
  <c r="M34" i="16"/>
  <c r="AC34" i="16"/>
  <c r="AS34" i="16"/>
  <c r="BI34" i="16"/>
  <c r="BY34" i="16"/>
  <c r="CO34" i="16"/>
  <c r="DE34" i="16"/>
  <c r="DU34" i="16"/>
  <c r="L37" i="16"/>
  <c r="Q37" i="16"/>
  <c r="V37" i="16"/>
  <c r="AB37" i="16"/>
  <c r="AG37" i="16"/>
  <c r="AL37" i="16"/>
  <c r="AR37" i="16"/>
  <c r="AW37" i="16"/>
  <c r="BH37" i="16"/>
  <c r="BM37" i="16"/>
  <c r="BR37" i="16"/>
  <c r="BX37" i="16"/>
  <c r="CC37" i="16"/>
  <c r="CN37" i="16"/>
  <c r="CS37" i="16"/>
  <c r="CX37" i="16"/>
  <c r="DD37" i="16"/>
  <c r="DI37" i="16"/>
  <c r="DT37" i="16"/>
  <c r="DY37" i="16"/>
  <c r="C37" i="16"/>
  <c r="G37" i="16"/>
  <c r="K37" i="16"/>
  <c r="S37" i="16"/>
  <c r="W37" i="16"/>
  <c r="AA37" i="16"/>
  <c r="AI37" i="16"/>
  <c r="AM37" i="16"/>
  <c r="AQ37" i="16"/>
  <c r="AY37" i="16"/>
  <c r="BC37" i="16"/>
  <c r="BO37" i="16"/>
  <c r="BS37" i="16"/>
  <c r="BW37" i="16"/>
  <c r="CE37" i="16"/>
  <c r="CI37" i="16"/>
  <c r="CU37" i="16"/>
  <c r="DC37" i="16"/>
  <c r="DK37" i="16"/>
  <c r="DO37" i="16"/>
  <c r="DS37" i="16"/>
  <c r="EA37" i="16"/>
  <c r="EE37" i="16"/>
  <c r="EI37" i="16"/>
  <c r="H39" i="16"/>
  <c r="S39" i="16"/>
  <c r="X39" i="16"/>
  <c r="AI39" i="16"/>
  <c r="AN39" i="16"/>
  <c r="AY39" i="16"/>
  <c r="BD39" i="16"/>
  <c r="BO39" i="16"/>
  <c r="BT39" i="16"/>
  <c r="CE39" i="16"/>
  <c r="CJ39" i="16"/>
  <c r="CU39" i="16"/>
  <c r="CZ39" i="16"/>
  <c r="DK39" i="16"/>
  <c r="DP39" i="16"/>
  <c r="EA39" i="16"/>
  <c r="EF39" i="16"/>
  <c r="H40" i="16"/>
  <c r="S40" i="16"/>
  <c r="X40" i="16"/>
  <c r="AI40" i="16"/>
  <c r="AN40" i="16"/>
  <c r="AY40" i="16"/>
  <c r="BD40" i="16"/>
  <c r="BO40" i="16"/>
  <c r="BT40" i="16"/>
  <c r="CE40" i="16"/>
  <c r="CJ40" i="16"/>
  <c r="CU40" i="16"/>
  <c r="CZ40" i="16"/>
  <c r="DK40" i="16"/>
  <c r="DP40" i="16"/>
  <c r="EA40" i="16"/>
  <c r="EF40" i="16"/>
  <c r="E37" i="16"/>
  <c r="O42" i="16"/>
  <c r="AE42" i="16"/>
  <c r="AU42" i="16"/>
  <c r="BK42" i="16"/>
  <c r="CA42" i="16"/>
  <c r="CQ42" i="16"/>
  <c r="DG42" i="16"/>
  <c r="DW42" i="16"/>
  <c r="DJ42" i="16"/>
  <c r="E45" i="16"/>
  <c r="I45" i="16"/>
  <c r="M45" i="16"/>
  <c r="Q45" i="16"/>
  <c r="U45" i="16"/>
  <c r="Y45" i="16"/>
  <c r="AC45" i="16"/>
  <c r="AG45" i="16"/>
  <c r="AK45" i="16"/>
  <c r="AO45" i="16"/>
  <c r="AS45" i="16"/>
  <c r="AW45" i="16"/>
  <c r="BA45" i="16"/>
  <c r="BE45" i="16"/>
  <c r="BI45" i="16"/>
  <c r="BM45" i="16"/>
  <c r="BQ45" i="16"/>
  <c r="BU45" i="16"/>
  <c r="BY45" i="16"/>
  <c r="CC45" i="16"/>
  <c r="CG45" i="16"/>
  <c r="CK45" i="16"/>
  <c r="CO45" i="16"/>
  <c r="CS45" i="16"/>
  <c r="CW45" i="16"/>
  <c r="DA45" i="16"/>
  <c r="DE45" i="16"/>
  <c r="DI45" i="16"/>
  <c r="DM45" i="16"/>
  <c r="DQ45" i="16"/>
  <c r="DU45" i="16"/>
  <c r="DY45" i="16"/>
  <c r="EC45" i="16"/>
  <c r="EG45" i="16"/>
  <c r="F45" i="16"/>
  <c r="V45" i="16"/>
  <c r="AL45" i="16"/>
  <c r="BB45" i="16"/>
  <c r="BR45" i="16"/>
  <c r="CH45" i="16"/>
  <c r="CP45" i="16"/>
  <c r="CX45" i="16"/>
  <c r="DF45" i="16"/>
  <c r="DN45" i="16"/>
  <c r="DV45" i="16"/>
  <c r="ED45" i="16"/>
  <c r="I49" i="16"/>
  <c r="Q49" i="16"/>
  <c r="Y49" i="16"/>
  <c r="AG49" i="16"/>
  <c r="AO49" i="16"/>
  <c r="AW49" i="16"/>
  <c r="BE49" i="16"/>
  <c r="BM49" i="16"/>
  <c r="BU49" i="16"/>
  <c r="CC49" i="16"/>
  <c r="CK49" i="16"/>
  <c r="CS49" i="16"/>
  <c r="DA49" i="16"/>
  <c r="DI49" i="16"/>
  <c r="DQ49" i="16"/>
  <c r="DY49" i="16"/>
  <c r="EG49" i="16"/>
  <c r="M54" i="16"/>
  <c r="U54" i="16"/>
  <c r="AC54" i="16"/>
  <c r="AK54" i="16"/>
  <c r="AS54" i="16"/>
  <c r="BA54" i="16"/>
  <c r="BI54" i="16"/>
  <c r="BQ54" i="16"/>
  <c r="BY54" i="16"/>
  <c r="CG54" i="16"/>
  <c r="CO54" i="16"/>
  <c r="CW54" i="16"/>
  <c r="DE54" i="16"/>
  <c r="DM54" i="16"/>
  <c r="DU54" i="16"/>
  <c r="EC54" i="16"/>
  <c r="D55" i="16"/>
  <c r="L55" i="16"/>
  <c r="T55" i="16"/>
  <c r="AB55" i="16"/>
  <c r="AJ55" i="16"/>
  <c r="AR55" i="16"/>
  <c r="AZ55" i="16"/>
  <c r="BH55" i="16"/>
  <c r="BP55" i="16"/>
  <c r="BX55" i="16"/>
  <c r="CF55" i="16"/>
  <c r="CN55" i="16"/>
  <c r="CV55" i="16"/>
  <c r="DD55" i="16"/>
  <c r="DL55" i="16"/>
  <c r="DT55" i="16"/>
  <c r="EB55" i="16"/>
  <c r="H60" i="16"/>
  <c r="X60" i="16"/>
  <c r="AN60" i="16"/>
  <c r="BD60" i="16"/>
  <c r="BT60" i="16"/>
  <c r="CB60" i="16"/>
  <c r="CJ60" i="16"/>
  <c r="CR60" i="16"/>
  <c r="CZ60" i="16"/>
  <c r="DH60" i="16"/>
  <c r="DP60" i="16"/>
  <c r="DX60" i="16"/>
  <c r="EF60" i="16"/>
  <c r="G64" i="16"/>
  <c r="K64" i="16"/>
  <c r="O64" i="16"/>
  <c r="S64" i="16"/>
  <c r="W64" i="16"/>
  <c r="AA64" i="16"/>
  <c r="AE64" i="16"/>
  <c r="AI64" i="16"/>
  <c r="AM64" i="16"/>
  <c r="AQ64" i="16"/>
  <c r="AU64" i="16"/>
  <c r="AY64" i="16"/>
  <c r="BC64" i="16"/>
  <c r="BG64" i="16"/>
  <c r="BK64" i="16"/>
  <c r="BO64" i="16"/>
  <c r="BS64" i="16"/>
  <c r="BW64" i="16"/>
  <c r="CA64" i="16"/>
  <c r="CE64" i="16"/>
  <c r="CI64" i="16"/>
  <c r="CM64" i="16"/>
  <c r="CQ64" i="16"/>
  <c r="CU64" i="16"/>
  <c r="CY64" i="16"/>
  <c r="DC64" i="16"/>
  <c r="DG64" i="16"/>
  <c r="DK64" i="16"/>
  <c r="DO64" i="16"/>
  <c r="DS64" i="16"/>
  <c r="DW64" i="16"/>
  <c r="EA64" i="16"/>
  <c r="EE64" i="16"/>
  <c r="EI64" i="16"/>
  <c r="E67" i="16"/>
  <c r="I67" i="16"/>
  <c r="M67" i="16"/>
  <c r="Q67" i="16"/>
  <c r="U67" i="16"/>
  <c r="Y67" i="16"/>
  <c r="AC67" i="16"/>
  <c r="AG67" i="16"/>
  <c r="AK67" i="16"/>
  <c r="AO67" i="16"/>
  <c r="AS67" i="16"/>
  <c r="AW67" i="16"/>
  <c r="BA67" i="16"/>
  <c r="BE67" i="16"/>
  <c r="BI67" i="16"/>
  <c r="BM67" i="16"/>
  <c r="BQ67" i="16"/>
  <c r="BU67" i="16"/>
  <c r="BY67" i="16"/>
  <c r="CC67" i="16"/>
  <c r="CG67" i="16"/>
  <c r="CK67" i="16"/>
  <c r="CO67" i="16"/>
  <c r="CS67" i="16"/>
  <c r="CW67" i="16"/>
  <c r="DA67" i="16"/>
  <c r="DE67" i="16"/>
  <c r="DI67" i="16"/>
  <c r="DM67" i="16"/>
  <c r="DQ67" i="16"/>
  <c r="DU67" i="16"/>
  <c r="DY67" i="16"/>
  <c r="EC67" i="16"/>
  <c r="EG67" i="16"/>
  <c r="G70" i="16"/>
  <c r="K70" i="16"/>
  <c r="O70" i="16"/>
  <c r="S70" i="16"/>
  <c r="W70" i="16"/>
  <c r="AA70" i="16"/>
  <c r="AE70" i="16"/>
  <c r="AI70" i="16"/>
  <c r="AM70" i="16"/>
  <c r="AQ70" i="16"/>
  <c r="AU70" i="16"/>
  <c r="AY70" i="16"/>
  <c r="BC70" i="16"/>
  <c r="BG70" i="16"/>
  <c r="BK70" i="16"/>
  <c r="BO70" i="16"/>
  <c r="BS70" i="16"/>
  <c r="BW70" i="16"/>
  <c r="CA70" i="16"/>
  <c r="CE70" i="16"/>
  <c r="CI70" i="16"/>
  <c r="CM70" i="16"/>
  <c r="CQ70" i="16"/>
  <c r="CU70" i="16"/>
  <c r="CY70" i="16"/>
  <c r="DC70" i="16"/>
  <c r="DG70" i="16"/>
  <c r="DK70" i="16"/>
  <c r="DO70" i="16"/>
  <c r="DS70" i="16"/>
  <c r="DW70" i="16"/>
  <c r="EA70" i="16"/>
  <c r="EE70" i="16"/>
  <c r="EI70" i="16"/>
  <c r="E73" i="16"/>
  <c r="I73" i="16"/>
  <c r="M73" i="16"/>
  <c r="Q73" i="16"/>
  <c r="U73" i="16"/>
  <c r="Y73" i="16"/>
  <c r="AC73" i="16"/>
  <c r="AG73" i="16"/>
  <c r="AK73" i="16"/>
  <c r="AO73" i="16"/>
  <c r="AS73" i="16"/>
  <c r="AW73" i="16"/>
  <c r="BA73" i="16"/>
  <c r="BE73" i="16"/>
  <c r="BI73" i="16"/>
  <c r="BM73" i="16"/>
  <c r="BQ73" i="16"/>
  <c r="BU73" i="16"/>
  <c r="BY73" i="16"/>
  <c r="CC73" i="16"/>
  <c r="CG73" i="16"/>
  <c r="CK73" i="16"/>
  <c r="CO73" i="16"/>
  <c r="CS73" i="16"/>
  <c r="CW73" i="16"/>
  <c r="DA73" i="16"/>
  <c r="DE73" i="16"/>
  <c r="DI73" i="16"/>
  <c r="DM73" i="16"/>
  <c r="DQ73" i="16"/>
  <c r="DU73" i="16"/>
  <c r="DY73" i="16"/>
  <c r="EC73" i="16"/>
  <c r="EG73" i="16"/>
  <c r="G76" i="16"/>
  <c r="K76" i="16"/>
  <c r="O76" i="16"/>
  <c r="S76" i="16"/>
  <c r="W76" i="16"/>
  <c r="AA76" i="16"/>
  <c r="AE76" i="16"/>
  <c r="AI76" i="16"/>
  <c r="AM76" i="16"/>
  <c r="AQ76" i="16"/>
  <c r="AU76" i="16"/>
  <c r="AY76" i="16"/>
  <c r="BC76" i="16"/>
  <c r="BG76" i="16"/>
  <c r="BK76" i="16"/>
  <c r="BO76" i="16"/>
  <c r="BS76" i="16"/>
  <c r="BW76" i="16"/>
  <c r="CA76" i="16"/>
  <c r="CE76" i="16"/>
  <c r="CI76" i="16"/>
  <c r="CM76" i="16"/>
  <c r="CQ76" i="16"/>
  <c r="CU76" i="16"/>
  <c r="CY76" i="16"/>
  <c r="DC76" i="16"/>
  <c r="DG76" i="16"/>
  <c r="DK76" i="16"/>
  <c r="DO76" i="16"/>
  <c r="DS76" i="16"/>
  <c r="DW76" i="16"/>
  <c r="EA76" i="16"/>
  <c r="EE76" i="16"/>
  <c r="EI76" i="16"/>
  <c r="E79" i="16"/>
  <c r="I79" i="16"/>
  <c r="M79" i="16"/>
  <c r="Q79" i="16"/>
  <c r="U79" i="16"/>
  <c r="Y79" i="16"/>
  <c r="AC79" i="16"/>
  <c r="AG79" i="16"/>
  <c r="AK79" i="16"/>
  <c r="AO79" i="16"/>
  <c r="AS79" i="16"/>
  <c r="AW79" i="16"/>
  <c r="BA79" i="16"/>
  <c r="BE79" i="16"/>
  <c r="BI79" i="16"/>
  <c r="BM79" i="16"/>
  <c r="BQ79" i="16"/>
  <c r="BU79" i="16"/>
  <c r="BY79" i="16"/>
  <c r="CC79" i="16"/>
  <c r="CG79" i="16"/>
  <c r="CK79" i="16"/>
  <c r="CO79" i="16"/>
  <c r="CS79" i="16"/>
  <c r="CW79" i="16"/>
  <c r="I127" i="15"/>
  <c r="M127" i="15"/>
  <c r="Q127" i="15"/>
  <c r="U127" i="15"/>
  <c r="Y127" i="15"/>
  <c r="AC127" i="15"/>
  <c r="AG127" i="15"/>
  <c r="AK127" i="15"/>
  <c r="AO127" i="15"/>
  <c r="AS127" i="15"/>
  <c r="AW127" i="15"/>
  <c r="BA127" i="15"/>
  <c r="BE127" i="15"/>
  <c r="BI127" i="15"/>
  <c r="BM127" i="15"/>
  <c r="BQ127" i="15"/>
  <c r="BU127" i="15"/>
  <c r="BY127" i="15"/>
  <c r="CC127" i="15"/>
  <c r="CG127" i="15"/>
  <c r="CK127" i="15"/>
  <c r="CO127" i="15"/>
  <c r="CS127" i="15"/>
  <c r="CW127" i="15"/>
  <c r="DA127" i="15"/>
  <c r="DE127" i="15"/>
  <c r="DI127" i="15"/>
  <c r="DM127" i="15"/>
  <c r="DQ127" i="15"/>
  <c r="DU127" i="15"/>
  <c r="DY127" i="15"/>
  <c r="EC127" i="15"/>
  <c r="EG127" i="15"/>
  <c r="EK127" i="15"/>
  <c r="EO127" i="15"/>
  <c r="ES127" i="15"/>
  <c r="EU131" i="15"/>
  <c r="C4" i="16"/>
  <c r="G4" i="16"/>
  <c r="K4" i="16"/>
  <c r="O4" i="16"/>
  <c r="S4" i="16"/>
  <c r="W4" i="16"/>
  <c r="AA4" i="16"/>
  <c r="AE4" i="16"/>
  <c r="AI4" i="16"/>
  <c r="AM4" i="16"/>
  <c r="AQ4" i="16"/>
  <c r="AU4" i="16"/>
  <c r="AY4" i="16"/>
  <c r="BC4" i="16"/>
  <c r="BG4" i="16"/>
  <c r="BK4" i="16"/>
  <c r="BO4" i="16"/>
  <c r="BS4" i="16"/>
  <c r="BW4" i="16"/>
  <c r="CA4" i="16"/>
  <c r="CE4" i="16"/>
  <c r="CI4" i="16"/>
  <c r="CM4" i="16"/>
  <c r="CQ4" i="16"/>
  <c r="CU4" i="16"/>
  <c r="CY4" i="16"/>
  <c r="DC4" i="16"/>
  <c r="DG4" i="16"/>
  <c r="DK4" i="16"/>
  <c r="DO4" i="16"/>
  <c r="DS4" i="16"/>
  <c r="DW4" i="16"/>
  <c r="EA4" i="16"/>
  <c r="EE4" i="16"/>
  <c r="EI4" i="16"/>
  <c r="J19" i="17"/>
  <c r="N19" i="17"/>
  <c r="R19" i="17"/>
  <c r="V19" i="17"/>
  <c r="Z19" i="17"/>
  <c r="AD19" i="17"/>
  <c r="AH19" i="17"/>
  <c r="AL19" i="17"/>
  <c r="AP19" i="17"/>
  <c r="AT19" i="17"/>
  <c r="AX19" i="17"/>
  <c r="BB19" i="17"/>
  <c r="BF19" i="17"/>
  <c r="BJ19" i="17"/>
  <c r="BN19" i="17"/>
  <c r="BR19" i="17"/>
  <c r="BV19" i="17"/>
  <c r="BZ19" i="17"/>
  <c r="CD19" i="17"/>
  <c r="CH19" i="17"/>
  <c r="CL19" i="17"/>
  <c r="CP19" i="17"/>
  <c r="CT19" i="17"/>
  <c r="CX19" i="17"/>
  <c r="DB19" i="17"/>
  <c r="DF19" i="17"/>
  <c r="DJ19" i="17"/>
  <c r="DN19" i="17"/>
  <c r="DR19" i="17"/>
  <c r="DV19" i="17"/>
  <c r="DZ19" i="17"/>
  <c r="ED19" i="17"/>
  <c r="EH19" i="17"/>
  <c r="G7" i="16"/>
  <c r="G7" i="17" s="1"/>
  <c r="K7" i="16"/>
  <c r="K7" i="17" s="1"/>
  <c r="O7" i="16"/>
  <c r="O7" i="17" s="1"/>
  <c r="S7" i="16"/>
  <c r="S7" i="17" s="1"/>
  <c r="W7" i="16"/>
  <c r="W7" i="17" s="1"/>
  <c r="AA7" i="16"/>
  <c r="AA7" i="17" s="1"/>
  <c r="AE7" i="16"/>
  <c r="AE7" i="17" s="1"/>
  <c r="AI7" i="16"/>
  <c r="AI7" i="17" s="1"/>
  <c r="AM7" i="16"/>
  <c r="AM7" i="17" s="1"/>
  <c r="AQ7" i="16"/>
  <c r="AQ7" i="17" s="1"/>
  <c r="AU7" i="16"/>
  <c r="AU7" i="17" s="1"/>
  <c r="AY7" i="16"/>
  <c r="AY7" i="17" s="1"/>
  <c r="BC7" i="16"/>
  <c r="BC7" i="17" s="1"/>
  <c r="BG7" i="16"/>
  <c r="BG7" i="17" s="1"/>
  <c r="BK7" i="16"/>
  <c r="BK7" i="17" s="1"/>
  <c r="BO7" i="16"/>
  <c r="BO7" i="17" s="1"/>
  <c r="BS7" i="16"/>
  <c r="BS7" i="17" s="1"/>
  <c r="BW7" i="16"/>
  <c r="BW7" i="17" s="1"/>
  <c r="CA7" i="16"/>
  <c r="CA7" i="17" s="1"/>
  <c r="CE7" i="16"/>
  <c r="CE7" i="17" s="1"/>
  <c r="CI7" i="16"/>
  <c r="CI7" i="17" s="1"/>
  <c r="CM7" i="16"/>
  <c r="CM7" i="17" s="1"/>
  <c r="CQ7" i="16"/>
  <c r="CQ7" i="17" s="1"/>
  <c r="CU7" i="16"/>
  <c r="CU7" i="17" s="1"/>
  <c r="CY7" i="16"/>
  <c r="CY7" i="17" s="1"/>
  <c r="DC7" i="16"/>
  <c r="DC7" i="17" s="1"/>
  <c r="DG7" i="16"/>
  <c r="DG7" i="17" s="1"/>
  <c r="DK7" i="16"/>
  <c r="DK7" i="17" s="1"/>
  <c r="DO7" i="16"/>
  <c r="DO7" i="17" s="1"/>
  <c r="DS7" i="16"/>
  <c r="DS7" i="17" s="1"/>
  <c r="DW7" i="16"/>
  <c r="DW7" i="17" s="1"/>
  <c r="EA7" i="16"/>
  <c r="EA7" i="17" s="1"/>
  <c r="EE7" i="16"/>
  <c r="EE7" i="17" s="1"/>
  <c r="EI7" i="16"/>
  <c r="EI7" i="17" s="1"/>
  <c r="G9" i="16"/>
  <c r="G9" i="17" s="1"/>
  <c r="K9" i="16"/>
  <c r="K9" i="17" s="1"/>
  <c r="O9" i="16"/>
  <c r="O9" i="17" s="1"/>
  <c r="S9" i="16"/>
  <c r="S9" i="17" s="1"/>
  <c r="W9" i="16"/>
  <c r="W9" i="17" s="1"/>
  <c r="AA9" i="16"/>
  <c r="AA9" i="17" s="1"/>
  <c r="AE9" i="16"/>
  <c r="AE9" i="17" s="1"/>
  <c r="AI9" i="16"/>
  <c r="AI9" i="17" s="1"/>
  <c r="AM9" i="16"/>
  <c r="AM9" i="17" s="1"/>
  <c r="AQ9" i="16"/>
  <c r="AQ9" i="17" s="1"/>
  <c r="AU9" i="16"/>
  <c r="AU9" i="17" s="1"/>
  <c r="AY9" i="16"/>
  <c r="AY9" i="17" s="1"/>
  <c r="BC9" i="16"/>
  <c r="BC9" i="17" s="1"/>
  <c r="BG9" i="16"/>
  <c r="BG9" i="17" s="1"/>
  <c r="BK9" i="16"/>
  <c r="BK9" i="17" s="1"/>
  <c r="BO9" i="16"/>
  <c r="BO9" i="17" s="1"/>
  <c r="BS9" i="16"/>
  <c r="BS9" i="17" s="1"/>
  <c r="BW9" i="16"/>
  <c r="BW9" i="17" s="1"/>
  <c r="CA9" i="16"/>
  <c r="CA9" i="17" s="1"/>
  <c r="CE9" i="16"/>
  <c r="CE9" i="17" s="1"/>
  <c r="CI9" i="16"/>
  <c r="CI9" i="17" s="1"/>
  <c r="CM9" i="16"/>
  <c r="CM9" i="17" s="1"/>
  <c r="CQ9" i="16"/>
  <c r="CQ9" i="17" s="1"/>
  <c r="CU9" i="16"/>
  <c r="CU9" i="17" s="1"/>
  <c r="CY9" i="16"/>
  <c r="CY9" i="17" s="1"/>
  <c r="DC9" i="16"/>
  <c r="DC9" i="17" s="1"/>
  <c r="DG9" i="16"/>
  <c r="DG9" i="17" s="1"/>
  <c r="DK9" i="16"/>
  <c r="DK9" i="17" s="1"/>
  <c r="DO9" i="16"/>
  <c r="DO9" i="17" s="1"/>
  <c r="DS9" i="16"/>
  <c r="DS9" i="17" s="1"/>
  <c r="DW9" i="16"/>
  <c r="DW9" i="17" s="1"/>
  <c r="EA9" i="16"/>
  <c r="EA9" i="17" s="1"/>
  <c r="EE9" i="16"/>
  <c r="EE9" i="17" s="1"/>
  <c r="EI9" i="16"/>
  <c r="EI9" i="17" s="1"/>
  <c r="G10" i="16"/>
  <c r="K10" i="16"/>
  <c r="O10" i="16"/>
  <c r="S10" i="16"/>
  <c r="W10" i="16"/>
  <c r="AA10" i="16"/>
  <c r="AE10" i="16"/>
  <c r="AI10" i="16"/>
  <c r="AM10" i="16"/>
  <c r="AQ10" i="16"/>
  <c r="AU10" i="16"/>
  <c r="AY10" i="16"/>
  <c r="BC10" i="16"/>
  <c r="BG10" i="16"/>
  <c r="BK10" i="16"/>
  <c r="BO10" i="16"/>
  <c r="BS10" i="16"/>
  <c r="BW10" i="16"/>
  <c r="CA10" i="16"/>
  <c r="CE10" i="16"/>
  <c r="CI10" i="16"/>
  <c r="CM10" i="16"/>
  <c r="CQ10" i="16"/>
  <c r="CU10" i="16"/>
  <c r="CY10" i="16"/>
  <c r="DC10" i="16"/>
  <c r="DG10" i="16"/>
  <c r="DK10" i="16"/>
  <c r="DO10" i="16"/>
  <c r="DS10" i="16"/>
  <c r="DW10" i="16"/>
  <c r="EA10" i="16"/>
  <c r="EE10" i="16"/>
  <c r="EI10" i="16"/>
  <c r="C11" i="16"/>
  <c r="G11" i="16"/>
  <c r="K11" i="16"/>
  <c r="O11" i="16"/>
  <c r="S11" i="16"/>
  <c r="W11" i="16"/>
  <c r="AA11" i="16"/>
  <c r="AE11" i="16"/>
  <c r="AI11" i="16"/>
  <c r="AM11" i="16"/>
  <c r="AQ11" i="16"/>
  <c r="AU11" i="16"/>
  <c r="AY11" i="16"/>
  <c r="BC11" i="16"/>
  <c r="BG11" i="16"/>
  <c r="BK11" i="16"/>
  <c r="BO11" i="16"/>
  <c r="BS11" i="16"/>
  <c r="BW11" i="16"/>
  <c r="CA11" i="16"/>
  <c r="CE11" i="16"/>
  <c r="CI11" i="16"/>
  <c r="CM11" i="16"/>
  <c r="CQ11" i="16"/>
  <c r="CU11" i="16"/>
  <c r="CY11" i="16"/>
  <c r="DC11" i="16"/>
  <c r="DG11" i="16"/>
  <c r="DK11" i="16"/>
  <c r="DO11" i="16"/>
  <c r="DS11" i="16"/>
  <c r="DW11" i="16"/>
  <c r="EA11" i="16"/>
  <c r="EE11" i="16"/>
  <c r="EI11" i="16"/>
  <c r="D20" i="16"/>
  <c r="D15" i="17" s="1"/>
  <c r="H20" i="16"/>
  <c r="H15" i="17" s="1"/>
  <c r="L20" i="16"/>
  <c r="L15" i="17" s="1"/>
  <c r="P20" i="16"/>
  <c r="P15" i="17" s="1"/>
  <c r="T20" i="16"/>
  <c r="T15" i="17" s="1"/>
  <c r="X20" i="16"/>
  <c r="X15" i="17" s="1"/>
  <c r="AB20" i="16"/>
  <c r="AB15" i="17" s="1"/>
  <c r="AF20" i="16"/>
  <c r="AF15" i="17" s="1"/>
  <c r="AJ20" i="16"/>
  <c r="AJ15" i="17" s="1"/>
  <c r="AN20" i="16"/>
  <c r="AN15" i="17" s="1"/>
  <c r="AR20" i="16"/>
  <c r="AR15" i="17" s="1"/>
  <c r="AV20" i="16"/>
  <c r="AV15" i="17" s="1"/>
  <c r="AZ20" i="16"/>
  <c r="AZ15" i="17" s="1"/>
  <c r="BD20" i="16"/>
  <c r="BD15" i="17" s="1"/>
  <c r="BH20" i="16"/>
  <c r="BH15" i="17" s="1"/>
  <c r="BL20" i="16"/>
  <c r="BL15" i="17" s="1"/>
  <c r="BP20" i="16"/>
  <c r="BP15" i="17" s="1"/>
  <c r="BT20" i="16"/>
  <c r="BT15" i="17" s="1"/>
  <c r="BX20" i="16"/>
  <c r="BX15" i="17" s="1"/>
  <c r="CB20" i="16"/>
  <c r="CB15" i="17" s="1"/>
  <c r="CF20" i="16"/>
  <c r="CF15" i="17" s="1"/>
  <c r="CJ20" i="16"/>
  <c r="CJ15" i="17" s="1"/>
  <c r="CN20" i="16"/>
  <c r="CN15" i="17" s="1"/>
  <c r="CR20" i="16"/>
  <c r="CR15" i="17" s="1"/>
  <c r="CV20" i="16"/>
  <c r="CV15" i="17" s="1"/>
  <c r="CZ20" i="16"/>
  <c r="CZ15" i="17" s="1"/>
  <c r="DD20" i="16"/>
  <c r="DD15" i="17" s="1"/>
  <c r="DH20" i="16"/>
  <c r="DH15" i="17" s="1"/>
  <c r="DL20" i="16"/>
  <c r="DL15" i="17" s="1"/>
  <c r="DP20" i="16"/>
  <c r="DP15" i="17" s="1"/>
  <c r="DT20" i="16"/>
  <c r="DT15" i="17" s="1"/>
  <c r="DX20" i="16"/>
  <c r="DX15" i="17" s="1"/>
  <c r="EB20" i="16"/>
  <c r="EB15" i="17" s="1"/>
  <c r="EF20" i="16"/>
  <c r="EF15" i="17" s="1"/>
  <c r="I31" i="16"/>
  <c r="Y31" i="16"/>
  <c r="D31" i="16"/>
  <c r="T31" i="16"/>
  <c r="AJ31" i="16"/>
  <c r="AZ31" i="16"/>
  <c r="BP31" i="16"/>
  <c r="CF31" i="16"/>
  <c r="CV31" i="16"/>
  <c r="DL31" i="16"/>
  <c r="EB31" i="16"/>
  <c r="D33" i="16"/>
  <c r="I33" i="16"/>
  <c r="T33" i="16"/>
  <c r="Y33" i="16"/>
  <c r="AJ33" i="16"/>
  <c r="AO33" i="16"/>
  <c r="AZ33" i="16"/>
  <c r="BE33" i="16"/>
  <c r="BP33" i="16"/>
  <c r="BU33" i="16"/>
  <c r="CF33" i="16"/>
  <c r="CK33" i="16"/>
  <c r="CV33" i="16"/>
  <c r="DA33" i="16"/>
  <c r="DL33" i="16"/>
  <c r="DQ33" i="16"/>
  <c r="EB33" i="16"/>
  <c r="EG33" i="16"/>
  <c r="I34" i="16"/>
  <c r="T34" i="16"/>
  <c r="Y34" i="16"/>
  <c r="AJ34" i="16"/>
  <c r="AO34" i="16"/>
  <c r="AZ34" i="16"/>
  <c r="BE34" i="16"/>
  <c r="BP34" i="16"/>
  <c r="BU34" i="16"/>
  <c r="CF34" i="16"/>
  <c r="CK34" i="16"/>
  <c r="CV34" i="16"/>
  <c r="DA34" i="16"/>
  <c r="DL34" i="16"/>
  <c r="DQ34" i="16"/>
  <c r="EB34" i="16"/>
  <c r="EG34" i="16"/>
  <c r="F31" i="16"/>
  <c r="P31" i="16"/>
  <c r="AV31" i="16"/>
  <c r="BP36" i="16"/>
  <c r="CB31" i="16"/>
  <c r="DL36" i="16"/>
  <c r="EB36" i="16"/>
  <c r="D39" i="16"/>
  <c r="T39" i="16"/>
  <c r="AJ39" i="16"/>
  <c r="AZ39" i="16"/>
  <c r="BP39" i="16"/>
  <c r="CF39" i="16"/>
  <c r="CV39" i="16"/>
  <c r="DL39" i="16"/>
  <c r="EB39" i="16"/>
  <c r="T40" i="16"/>
  <c r="AJ40" i="16"/>
  <c r="AZ40" i="16"/>
  <c r="BP40" i="16"/>
  <c r="CF40" i="16"/>
  <c r="CV40" i="16"/>
  <c r="DL40" i="16"/>
  <c r="EB40" i="16"/>
  <c r="K42" i="16"/>
  <c r="AA42" i="16"/>
  <c r="AQ42" i="16"/>
  <c r="BW42" i="16"/>
  <c r="DS42" i="16"/>
  <c r="EI42" i="16"/>
  <c r="F43" i="16"/>
  <c r="J46" i="16"/>
  <c r="N46" i="16"/>
  <c r="R46" i="16"/>
  <c r="V43" i="16"/>
  <c r="V46" i="16"/>
  <c r="Z46" i="16"/>
  <c r="AD46" i="16"/>
  <c r="AH46" i="16"/>
  <c r="AL43" i="16"/>
  <c r="AL46" i="16"/>
  <c r="AP46" i="16"/>
  <c r="AT46" i="16"/>
  <c r="AX46" i="16"/>
  <c r="BB43" i="16"/>
  <c r="BB46" i="16"/>
  <c r="BF46" i="16"/>
  <c r="BJ46" i="16"/>
  <c r="BN46" i="16"/>
  <c r="BR43" i="16"/>
  <c r="BR46" i="16"/>
  <c r="BV43" i="16"/>
  <c r="BV46" i="16"/>
  <c r="BZ46" i="16"/>
  <c r="CD46" i="16"/>
  <c r="CH43" i="16"/>
  <c r="CH46" i="16"/>
  <c r="CL46" i="16"/>
  <c r="CP43" i="16"/>
  <c r="CP46" i="16"/>
  <c r="CT46" i="16"/>
  <c r="CX43" i="16"/>
  <c r="CX46" i="16"/>
  <c r="DB46" i="16"/>
  <c r="DF43" i="16"/>
  <c r="DF46" i="16"/>
  <c r="DJ46" i="16"/>
  <c r="DN43" i="16"/>
  <c r="DN46" i="16"/>
  <c r="DR46" i="16"/>
  <c r="DV43" i="16"/>
  <c r="DV46" i="16"/>
  <c r="DZ46" i="16"/>
  <c r="ED43" i="16"/>
  <c r="ED46" i="16"/>
  <c r="EH46" i="16"/>
  <c r="H45" i="16"/>
  <c r="X45" i="16"/>
  <c r="AN45" i="16"/>
  <c r="BD45" i="16"/>
  <c r="BT45" i="16"/>
  <c r="J54" i="16"/>
  <c r="J49" i="16"/>
  <c r="N54" i="16"/>
  <c r="N49" i="16"/>
  <c r="R54" i="16"/>
  <c r="R49" i="16"/>
  <c r="V54" i="16"/>
  <c r="V49" i="16"/>
  <c r="Z54" i="16"/>
  <c r="Z49" i="16"/>
  <c r="AD54" i="16"/>
  <c r="AD49" i="16"/>
  <c r="AH54" i="16"/>
  <c r="AH49" i="16"/>
  <c r="AL54" i="16"/>
  <c r="AL49" i="16"/>
  <c r="AP54" i="16"/>
  <c r="AP49" i="16"/>
  <c r="AT54" i="16"/>
  <c r="AT49" i="16"/>
  <c r="AX54" i="16"/>
  <c r="AX49" i="16"/>
  <c r="BB54" i="16"/>
  <c r="BB49" i="16"/>
  <c r="BF54" i="16"/>
  <c r="BF49" i="16"/>
  <c r="BJ54" i="16"/>
  <c r="BJ49" i="16"/>
  <c r="BN54" i="16"/>
  <c r="BN49" i="16"/>
  <c r="BR54" i="16"/>
  <c r="BR49" i="16"/>
  <c r="BV54" i="16"/>
  <c r="BV49" i="16"/>
  <c r="BZ54" i="16"/>
  <c r="BZ49" i="16"/>
  <c r="CD54" i="16"/>
  <c r="CD49" i="16"/>
  <c r="CH54" i="16"/>
  <c r="CH49" i="16"/>
  <c r="CL54" i="16"/>
  <c r="CL49" i="16"/>
  <c r="CP54" i="16"/>
  <c r="CP49" i="16"/>
  <c r="CT54" i="16"/>
  <c r="CT49" i="16"/>
  <c r="CX54" i="16"/>
  <c r="CX49" i="16"/>
  <c r="DB54" i="16"/>
  <c r="DB49" i="16"/>
  <c r="DF54" i="16"/>
  <c r="DF49" i="16"/>
  <c r="DJ54" i="16"/>
  <c r="DJ49" i="16"/>
  <c r="DN54" i="16"/>
  <c r="DN49" i="16"/>
  <c r="DR54" i="16"/>
  <c r="DR49" i="16"/>
  <c r="DV54" i="16"/>
  <c r="DV49" i="16"/>
  <c r="DZ54" i="16"/>
  <c r="DZ49" i="16"/>
  <c r="ED54" i="16"/>
  <c r="ED49" i="16"/>
  <c r="EH54" i="16"/>
  <c r="EH49" i="16"/>
  <c r="I60" i="16"/>
  <c r="I55" i="16"/>
  <c r="M60" i="16"/>
  <c r="M55" i="16"/>
  <c r="Q60" i="16"/>
  <c r="Q55" i="16"/>
  <c r="U60" i="16"/>
  <c r="U55" i="16"/>
  <c r="Y60" i="16"/>
  <c r="Y55" i="16"/>
  <c r="AC60" i="16"/>
  <c r="AC55" i="16"/>
  <c r="AG60" i="16"/>
  <c r="AG55" i="16"/>
  <c r="AK60" i="16"/>
  <c r="AK55" i="16"/>
  <c r="AO60" i="16"/>
  <c r="AO55" i="16"/>
  <c r="AS60" i="16"/>
  <c r="AS55" i="16"/>
  <c r="AW60" i="16"/>
  <c r="AW55" i="16"/>
  <c r="BA60" i="16"/>
  <c r="BA55" i="16"/>
  <c r="BE60" i="16"/>
  <c r="BE55" i="16"/>
  <c r="BI60" i="16"/>
  <c r="BI55" i="16"/>
  <c r="BM60" i="16"/>
  <c r="BM55" i="16"/>
  <c r="BQ60" i="16"/>
  <c r="BQ55" i="16"/>
  <c r="BU60" i="16"/>
  <c r="BU55" i="16"/>
  <c r="BY60" i="16"/>
  <c r="BY55" i="16"/>
  <c r="CC60" i="16"/>
  <c r="CC55" i="16"/>
  <c r="CG60" i="16"/>
  <c r="CG55" i="16"/>
  <c r="CK60" i="16"/>
  <c r="CK55" i="16"/>
  <c r="CO60" i="16"/>
  <c r="CO55" i="16"/>
  <c r="CS60" i="16"/>
  <c r="CS55" i="16"/>
  <c r="CW60" i="16"/>
  <c r="CW55" i="16"/>
  <c r="DA60" i="16"/>
  <c r="DA55" i="16"/>
  <c r="DE60" i="16"/>
  <c r="DE55" i="16"/>
  <c r="DI60" i="16"/>
  <c r="DI55" i="16"/>
  <c r="DM60" i="16"/>
  <c r="DM55" i="16"/>
  <c r="DQ60" i="16"/>
  <c r="DQ55" i="16"/>
  <c r="DU60" i="16"/>
  <c r="DU55" i="16"/>
  <c r="DY60" i="16"/>
  <c r="DY55" i="16"/>
  <c r="EC60" i="16"/>
  <c r="EC55" i="16"/>
  <c r="EG60" i="16"/>
  <c r="EG55" i="16"/>
  <c r="EJ4" i="16"/>
  <c r="H5" i="16"/>
  <c r="H5" i="17" s="1"/>
  <c r="L5" i="16"/>
  <c r="L5" i="17" s="1"/>
  <c r="P5" i="16"/>
  <c r="P5" i="17" s="1"/>
  <c r="T5" i="16"/>
  <c r="T5" i="17" s="1"/>
  <c r="X5" i="16"/>
  <c r="X5" i="17" s="1"/>
  <c r="AB5" i="16"/>
  <c r="AB5" i="17" s="1"/>
  <c r="AF5" i="16"/>
  <c r="AF5" i="17" s="1"/>
  <c r="AJ5" i="16"/>
  <c r="AJ5" i="17" s="1"/>
  <c r="AN5" i="16"/>
  <c r="AN5" i="17" s="1"/>
  <c r="AR5" i="16"/>
  <c r="AR5" i="17" s="1"/>
  <c r="AV5" i="16"/>
  <c r="AV5" i="17" s="1"/>
  <c r="AZ5" i="16"/>
  <c r="AZ5" i="17" s="1"/>
  <c r="BD5" i="16"/>
  <c r="BD5" i="17" s="1"/>
  <c r="BH5" i="16"/>
  <c r="BH5" i="17" s="1"/>
  <c r="BL5" i="16"/>
  <c r="BL5" i="17" s="1"/>
  <c r="BP5" i="16"/>
  <c r="BP5" i="17" s="1"/>
  <c r="BT5" i="16"/>
  <c r="BT5" i="17" s="1"/>
  <c r="BX5" i="16"/>
  <c r="BX5" i="17" s="1"/>
  <c r="CB5" i="16"/>
  <c r="CB5" i="17" s="1"/>
  <c r="CF5" i="16"/>
  <c r="CF5" i="17" s="1"/>
  <c r="CJ5" i="16"/>
  <c r="CJ5" i="17" s="1"/>
  <c r="CN5" i="16"/>
  <c r="CN5" i="17" s="1"/>
  <c r="CR5" i="16"/>
  <c r="CR5" i="17" s="1"/>
  <c r="CV5" i="16"/>
  <c r="CV5" i="17" s="1"/>
  <c r="CZ5" i="16"/>
  <c r="CZ5" i="17" s="1"/>
  <c r="DD5" i="16"/>
  <c r="DD5" i="17" s="1"/>
  <c r="DH5" i="16"/>
  <c r="DH5" i="17" s="1"/>
  <c r="DL5" i="16"/>
  <c r="DL5" i="17" s="1"/>
  <c r="DP5" i="16"/>
  <c r="DP5" i="17" s="1"/>
  <c r="DT5" i="16"/>
  <c r="DT5" i="17" s="1"/>
  <c r="DX5" i="16"/>
  <c r="DX5" i="17" s="1"/>
  <c r="EB5" i="16"/>
  <c r="EB5" i="17" s="1"/>
  <c r="EF5" i="16"/>
  <c r="EF5" i="17" s="1"/>
  <c r="CU19" i="17"/>
  <c r="CY19" i="17"/>
  <c r="DC19" i="17"/>
  <c r="DG19" i="17"/>
  <c r="DK19" i="17"/>
  <c r="DO19" i="17"/>
  <c r="DS19" i="17"/>
  <c r="DW19" i="17"/>
  <c r="EA19" i="17"/>
  <c r="EE19" i="17"/>
  <c r="EI19" i="17"/>
  <c r="D7" i="16"/>
  <c r="D7" i="17" s="1"/>
  <c r="H7" i="16"/>
  <c r="H7" i="17" s="1"/>
  <c r="L7" i="16"/>
  <c r="L7" i="17" s="1"/>
  <c r="P7" i="16"/>
  <c r="P7" i="17" s="1"/>
  <c r="T7" i="16"/>
  <c r="T7" i="17" s="1"/>
  <c r="X7" i="16"/>
  <c r="X7" i="17" s="1"/>
  <c r="AB7" i="16"/>
  <c r="AB7" i="17" s="1"/>
  <c r="AF7" i="16"/>
  <c r="AF7" i="17" s="1"/>
  <c r="AJ7" i="16"/>
  <c r="AJ7" i="17" s="1"/>
  <c r="AN7" i="16"/>
  <c r="AN7" i="17" s="1"/>
  <c r="AR7" i="16"/>
  <c r="AR7" i="17" s="1"/>
  <c r="AV7" i="16"/>
  <c r="AV7" i="17" s="1"/>
  <c r="AZ7" i="16"/>
  <c r="AZ7" i="17" s="1"/>
  <c r="BD7" i="16"/>
  <c r="BD7" i="17" s="1"/>
  <c r="BH7" i="16"/>
  <c r="BH7" i="17" s="1"/>
  <c r="BL7" i="16"/>
  <c r="BL7" i="17" s="1"/>
  <c r="BP7" i="16"/>
  <c r="BP7" i="17" s="1"/>
  <c r="BT7" i="16"/>
  <c r="BT7" i="17" s="1"/>
  <c r="BX7" i="16"/>
  <c r="BX7" i="17" s="1"/>
  <c r="CB7" i="16"/>
  <c r="CB7" i="17" s="1"/>
  <c r="CF7" i="16"/>
  <c r="CF7" i="17" s="1"/>
  <c r="CJ7" i="16"/>
  <c r="CJ7" i="17" s="1"/>
  <c r="CN7" i="16"/>
  <c r="CN7" i="17" s="1"/>
  <c r="CR7" i="16"/>
  <c r="CR7" i="17" s="1"/>
  <c r="CV7" i="16"/>
  <c r="CV7" i="17" s="1"/>
  <c r="CZ7" i="16"/>
  <c r="CZ7" i="17" s="1"/>
  <c r="DD7" i="16"/>
  <c r="DD7" i="17" s="1"/>
  <c r="DH7" i="16"/>
  <c r="DH7" i="17" s="1"/>
  <c r="DL7" i="16"/>
  <c r="DL7" i="17" s="1"/>
  <c r="DP7" i="16"/>
  <c r="DP7" i="17" s="1"/>
  <c r="DT7" i="16"/>
  <c r="DT7" i="17" s="1"/>
  <c r="DX7" i="16"/>
  <c r="DX7" i="17" s="1"/>
  <c r="EB7" i="16"/>
  <c r="EB7" i="17" s="1"/>
  <c r="EF7" i="16"/>
  <c r="EF7" i="17" s="1"/>
  <c r="H9" i="16"/>
  <c r="H9" i="17" s="1"/>
  <c r="L9" i="16"/>
  <c r="L9" i="17" s="1"/>
  <c r="P9" i="16"/>
  <c r="P9" i="17" s="1"/>
  <c r="T9" i="16"/>
  <c r="T9" i="17" s="1"/>
  <c r="X9" i="16"/>
  <c r="X9" i="17" s="1"/>
  <c r="AB9" i="16"/>
  <c r="AB9" i="17" s="1"/>
  <c r="AF9" i="16"/>
  <c r="AF9" i="17" s="1"/>
  <c r="AJ9" i="16"/>
  <c r="AJ9" i="17" s="1"/>
  <c r="AN9" i="16"/>
  <c r="AN9" i="17" s="1"/>
  <c r="AR9" i="16"/>
  <c r="AR9" i="17" s="1"/>
  <c r="AV9" i="16"/>
  <c r="AV9" i="17" s="1"/>
  <c r="AZ9" i="16"/>
  <c r="AZ9" i="17" s="1"/>
  <c r="BD9" i="16"/>
  <c r="BD9" i="17" s="1"/>
  <c r="BH9" i="16"/>
  <c r="BH9" i="17" s="1"/>
  <c r="BL9" i="16"/>
  <c r="BL9" i="17" s="1"/>
  <c r="BP9" i="16"/>
  <c r="BP9" i="17" s="1"/>
  <c r="BT9" i="16"/>
  <c r="BT9" i="17" s="1"/>
  <c r="BX9" i="16"/>
  <c r="BX9" i="17" s="1"/>
  <c r="CB9" i="16"/>
  <c r="CB9" i="17" s="1"/>
  <c r="CF9" i="16"/>
  <c r="CF9" i="17" s="1"/>
  <c r="CJ9" i="16"/>
  <c r="CJ9" i="17" s="1"/>
  <c r="CN9" i="16"/>
  <c r="CN9" i="17" s="1"/>
  <c r="CR9" i="16"/>
  <c r="CR9" i="17" s="1"/>
  <c r="CV9" i="16"/>
  <c r="CV9" i="17" s="1"/>
  <c r="CZ9" i="16"/>
  <c r="CZ9" i="17" s="1"/>
  <c r="DD9" i="16"/>
  <c r="DD9" i="17" s="1"/>
  <c r="DH9" i="16"/>
  <c r="DH9" i="17" s="1"/>
  <c r="DL9" i="16"/>
  <c r="DL9" i="17" s="1"/>
  <c r="DP9" i="16"/>
  <c r="DP9" i="17" s="1"/>
  <c r="DT9" i="16"/>
  <c r="DT9" i="17" s="1"/>
  <c r="DX9" i="16"/>
  <c r="DX9" i="17" s="1"/>
  <c r="EB9" i="16"/>
  <c r="EB9" i="17" s="1"/>
  <c r="EF9" i="16"/>
  <c r="EF9" i="17" s="1"/>
  <c r="H10" i="16"/>
  <c r="L10" i="16"/>
  <c r="P10" i="16"/>
  <c r="T10" i="16"/>
  <c r="X10" i="16"/>
  <c r="AB10" i="16"/>
  <c r="AF10" i="16"/>
  <c r="AJ10" i="16"/>
  <c r="AN10" i="16"/>
  <c r="AR10" i="16"/>
  <c r="AV10" i="16"/>
  <c r="AZ10" i="16"/>
  <c r="BD10" i="16"/>
  <c r="BH10" i="16"/>
  <c r="BL10" i="16"/>
  <c r="BP10" i="16"/>
  <c r="BT10" i="16"/>
  <c r="BX10" i="16"/>
  <c r="CB10" i="16"/>
  <c r="CF10" i="16"/>
  <c r="CJ10" i="16"/>
  <c r="CN10" i="16"/>
  <c r="CR10" i="16"/>
  <c r="CV10" i="16"/>
  <c r="CZ10" i="16"/>
  <c r="DD10" i="16"/>
  <c r="DH10" i="16"/>
  <c r="DL10" i="16"/>
  <c r="DP10" i="16"/>
  <c r="DT10" i="16"/>
  <c r="DX10" i="16"/>
  <c r="EB10" i="16"/>
  <c r="EF10" i="16"/>
  <c r="EJ10" i="16"/>
  <c r="EJ28" i="17" s="1"/>
  <c r="D11" i="16"/>
  <c r="H11" i="16"/>
  <c r="L11" i="16"/>
  <c r="L12" i="16" s="1"/>
  <c r="P11" i="16"/>
  <c r="P12" i="16" s="1"/>
  <c r="T11" i="16"/>
  <c r="X11" i="16"/>
  <c r="AB11" i="16"/>
  <c r="AB12" i="16" s="1"/>
  <c r="AF11" i="16"/>
  <c r="AF12" i="16" s="1"/>
  <c r="AJ11" i="16"/>
  <c r="AN11" i="16"/>
  <c r="AR11" i="16"/>
  <c r="AR12" i="16" s="1"/>
  <c r="AV11" i="16"/>
  <c r="AV12" i="16" s="1"/>
  <c r="AZ11" i="16"/>
  <c r="BD11" i="16"/>
  <c r="BH11" i="16"/>
  <c r="BH12" i="16" s="1"/>
  <c r="BL11" i="16"/>
  <c r="BL12" i="16" s="1"/>
  <c r="BP11" i="16"/>
  <c r="BT11" i="16"/>
  <c r="BX11" i="16"/>
  <c r="BX12" i="16" s="1"/>
  <c r="CB11" i="16"/>
  <c r="CB12" i="16" s="1"/>
  <c r="CF11" i="16"/>
  <c r="CJ11" i="16"/>
  <c r="CN11" i="16"/>
  <c r="CN12" i="16" s="1"/>
  <c r="CR11" i="16"/>
  <c r="CR12" i="16" s="1"/>
  <c r="CV11" i="16"/>
  <c r="CZ11" i="16"/>
  <c r="DD11" i="16"/>
  <c r="DD12" i="16" s="1"/>
  <c r="DH11" i="16"/>
  <c r="DH12" i="16" s="1"/>
  <c r="DL11" i="16"/>
  <c r="DP11" i="16"/>
  <c r="DT11" i="16"/>
  <c r="DT12" i="16" s="1"/>
  <c r="DX11" i="16"/>
  <c r="DX12" i="16" s="1"/>
  <c r="EB11" i="16"/>
  <c r="EF11" i="16"/>
  <c r="ET19" i="16"/>
  <c r="E20" i="16"/>
  <c r="E15" i="17" s="1"/>
  <c r="I20" i="16"/>
  <c r="I15" i="17" s="1"/>
  <c r="M20" i="16"/>
  <c r="M15" i="17" s="1"/>
  <c r="Q20" i="16"/>
  <c r="Q15" i="17" s="1"/>
  <c r="U20" i="16"/>
  <c r="U15" i="17" s="1"/>
  <c r="Y20" i="16"/>
  <c r="Y15" i="17" s="1"/>
  <c r="AC20" i="16"/>
  <c r="AC15" i="17" s="1"/>
  <c r="AG20" i="16"/>
  <c r="AG15" i="17" s="1"/>
  <c r="AK20" i="16"/>
  <c r="AK15" i="17" s="1"/>
  <c r="AO20" i="16"/>
  <c r="AO15" i="17" s="1"/>
  <c r="AS20" i="16"/>
  <c r="AS15" i="17" s="1"/>
  <c r="AW20" i="16"/>
  <c r="AW15" i="17" s="1"/>
  <c r="BA20" i="16"/>
  <c r="BA15" i="17" s="1"/>
  <c r="BE20" i="16"/>
  <c r="BE15" i="17" s="1"/>
  <c r="BI20" i="16"/>
  <c r="BI15" i="17" s="1"/>
  <c r="BM20" i="16"/>
  <c r="BM15" i="17" s="1"/>
  <c r="BQ20" i="16"/>
  <c r="BQ15" i="17" s="1"/>
  <c r="BU20" i="16"/>
  <c r="BU15" i="17" s="1"/>
  <c r="BY20" i="16"/>
  <c r="BY15" i="17" s="1"/>
  <c r="CC20" i="16"/>
  <c r="CC15" i="17" s="1"/>
  <c r="CG20" i="16"/>
  <c r="CG15" i="17" s="1"/>
  <c r="CK20" i="16"/>
  <c r="CK15" i="17" s="1"/>
  <c r="CO20" i="16"/>
  <c r="CO15" i="17" s="1"/>
  <c r="CS20" i="16"/>
  <c r="CS15" i="17" s="1"/>
  <c r="CW20" i="16"/>
  <c r="CW15" i="17" s="1"/>
  <c r="DA20" i="16"/>
  <c r="DA15" i="17" s="1"/>
  <c r="DE20" i="16"/>
  <c r="DE15" i="17" s="1"/>
  <c r="DI20" i="16"/>
  <c r="DI15" i="17" s="1"/>
  <c r="DM20" i="16"/>
  <c r="DM15" i="17" s="1"/>
  <c r="DQ20" i="16"/>
  <c r="DQ15" i="17" s="1"/>
  <c r="DU20" i="16"/>
  <c r="DU15" i="17" s="1"/>
  <c r="DY20" i="16"/>
  <c r="DY15" i="17" s="1"/>
  <c r="EC20" i="16"/>
  <c r="EC15" i="17" s="1"/>
  <c r="EG20" i="16"/>
  <c r="EG15" i="17" s="1"/>
  <c r="E33" i="16"/>
  <c r="P33" i="16"/>
  <c r="U33" i="16"/>
  <c r="AF33" i="16"/>
  <c r="AK33" i="16"/>
  <c r="AV33" i="16"/>
  <c r="BA33" i="16"/>
  <c r="BL33" i="16"/>
  <c r="BQ33" i="16"/>
  <c r="CB33" i="16"/>
  <c r="CG33" i="16"/>
  <c r="CR33" i="16"/>
  <c r="CW33" i="16"/>
  <c r="DH33" i="16"/>
  <c r="DM33" i="16"/>
  <c r="DX33" i="16"/>
  <c r="EC33" i="16"/>
  <c r="P34" i="16"/>
  <c r="U34" i="16"/>
  <c r="AF34" i="16"/>
  <c r="AK34" i="16"/>
  <c r="AV34" i="16"/>
  <c r="BA34" i="16"/>
  <c r="BL34" i="16"/>
  <c r="BQ34" i="16"/>
  <c r="CB34" i="16"/>
  <c r="CG34" i="16"/>
  <c r="CR34" i="16"/>
  <c r="CW34" i="16"/>
  <c r="DH34" i="16"/>
  <c r="DM34" i="16"/>
  <c r="DX34" i="16"/>
  <c r="EC34" i="16"/>
  <c r="AB31" i="16"/>
  <c r="AR31" i="16"/>
  <c r="BH31" i="16"/>
  <c r="CN31" i="16"/>
  <c r="DD31" i="16"/>
  <c r="DT31" i="16"/>
  <c r="I40" i="16"/>
  <c r="M40" i="16"/>
  <c r="Q40" i="16"/>
  <c r="U40" i="16"/>
  <c r="Y40" i="16"/>
  <c r="AC40" i="16"/>
  <c r="AG40" i="16"/>
  <c r="AK40" i="16"/>
  <c r="AO40" i="16"/>
  <c r="AS40" i="16"/>
  <c r="AW40" i="16"/>
  <c r="BA40" i="16"/>
  <c r="BE40" i="16"/>
  <c r="BI40" i="16"/>
  <c r="BM40" i="16"/>
  <c r="BQ40" i="16"/>
  <c r="BU40" i="16"/>
  <c r="BY40" i="16"/>
  <c r="CC40" i="16"/>
  <c r="CG40" i="16"/>
  <c r="CK40" i="16"/>
  <c r="CO40" i="16"/>
  <c r="CS40" i="16"/>
  <c r="CW40" i="16"/>
  <c r="DA40" i="16"/>
  <c r="DE40" i="16"/>
  <c r="DI40" i="16"/>
  <c r="DM40" i="16"/>
  <c r="DQ40" i="16"/>
  <c r="DU40" i="16"/>
  <c r="DY40" i="16"/>
  <c r="EC40" i="16"/>
  <c r="EG40" i="16"/>
  <c r="P39" i="16"/>
  <c r="U39" i="16"/>
  <c r="AF39" i="16"/>
  <c r="AK39" i="16"/>
  <c r="AV39" i="16"/>
  <c r="BA39" i="16"/>
  <c r="BL39" i="16"/>
  <c r="BQ39" i="16"/>
  <c r="CB39" i="16"/>
  <c r="CG39" i="16"/>
  <c r="CR39" i="16"/>
  <c r="CW39" i="16"/>
  <c r="DH39" i="16"/>
  <c r="DM39" i="16"/>
  <c r="EC39" i="16"/>
  <c r="P40" i="16"/>
  <c r="AF40" i="16"/>
  <c r="AV40" i="16"/>
  <c r="BL40" i="16"/>
  <c r="CB40" i="16"/>
  <c r="CR40" i="16"/>
  <c r="DH40" i="16"/>
  <c r="DX40" i="16"/>
  <c r="G42" i="16"/>
  <c r="Q42" i="16"/>
  <c r="W42" i="16"/>
  <c r="AG42" i="16"/>
  <c r="AM42" i="16"/>
  <c r="AW42" i="16"/>
  <c r="BS42" i="16"/>
  <c r="CC42" i="16"/>
  <c r="CI42" i="16"/>
  <c r="CS42" i="16"/>
  <c r="DI42" i="16"/>
  <c r="DO42" i="16"/>
  <c r="EE42" i="16"/>
  <c r="G48" i="16"/>
  <c r="K48" i="16"/>
  <c r="O48" i="16"/>
  <c r="S48" i="16"/>
  <c r="W48" i="16"/>
  <c r="AA48" i="16"/>
  <c r="AE48" i="16"/>
  <c r="AI48" i="16"/>
  <c r="AM48" i="16"/>
  <c r="AQ48" i="16"/>
  <c r="AU48" i="16"/>
  <c r="AY48" i="16"/>
  <c r="BC48" i="16"/>
  <c r="BG48" i="16"/>
  <c r="BK48" i="16"/>
  <c r="BO48" i="16"/>
  <c r="BS48" i="16"/>
  <c r="BW48" i="16"/>
  <c r="CA48" i="16"/>
  <c r="CE48" i="16"/>
  <c r="CI48" i="16"/>
  <c r="CM48" i="16"/>
  <c r="CQ48" i="16"/>
  <c r="CU48" i="16"/>
  <c r="CY48" i="16"/>
  <c r="DC48" i="16"/>
  <c r="DG48" i="16"/>
  <c r="DK48" i="16"/>
  <c r="DO48" i="16"/>
  <c r="DS48" i="16"/>
  <c r="DW48" i="16"/>
  <c r="EA48" i="16"/>
  <c r="EE48" i="16"/>
  <c r="EI48" i="16"/>
  <c r="J45" i="16"/>
  <c r="R45" i="16"/>
  <c r="Z45" i="16"/>
  <c r="AH45" i="16"/>
  <c r="AP45" i="16"/>
  <c r="AX45" i="16"/>
  <c r="BF45" i="16"/>
  <c r="BN45" i="16"/>
  <c r="BV45" i="16"/>
  <c r="CD45" i="16"/>
  <c r="CL45" i="16"/>
  <c r="CT45" i="16"/>
  <c r="DB45" i="16"/>
  <c r="DJ45" i="16"/>
  <c r="DR45" i="16"/>
  <c r="DZ45" i="16"/>
  <c r="EH45" i="16"/>
  <c r="AT43" i="16"/>
  <c r="BJ43" i="16"/>
  <c r="BZ48" i="16"/>
  <c r="CL48" i="16"/>
  <c r="CT48" i="16"/>
  <c r="DB48" i="16"/>
  <c r="DJ48" i="16"/>
  <c r="DR48" i="16"/>
  <c r="DZ48" i="16"/>
  <c r="EH48" i="16"/>
  <c r="C49" i="16"/>
  <c r="G52" i="16"/>
  <c r="K52" i="16"/>
  <c r="K49" i="16"/>
  <c r="O52" i="16"/>
  <c r="O49" i="16"/>
  <c r="S52" i="16"/>
  <c r="W52" i="16"/>
  <c r="AA52" i="16"/>
  <c r="AA49" i="16"/>
  <c r="AE52" i="16"/>
  <c r="AE49" i="16"/>
  <c r="AI52" i="16"/>
  <c r="AM52" i="16"/>
  <c r="AQ52" i="16"/>
  <c r="AQ49" i="16"/>
  <c r="AU52" i="16"/>
  <c r="AU49" i="16"/>
  <c r="AY52" i="16"/>
  <c r="BC52" i="16"/>
  <c r="BG52" i="16"/>
  <c r="BG49" i="16"/>
  <c r="BK52" i="16"/>
  <c r="BK49" i="16"/>
  <c r="BO52" i="16"/>
  <c r="BS52" i="16"/>
  <c r="BW52" i="16"/>
  <c r="BW49" i="16"/>
  <c r="CA52" i="16"/>
  <c r="CA49" i="16"/>
  <c r="CE52" i="16"/>
  <c r="CI52" i="16"/>
  <c r="CM52" i="16"/>
  <c r="CM49" i="16"/>
  <c r="CQ52" i="16"/>
  <c r="CQ49" i="16"/>
  <c r="CU52" i="16"/>
  <c r="CY52" i="16"/>
  <c r="DC52" i="16"/>
  <c r="DC49" i="16"/>
  <c r="DG52" i="16"/>
  <c r="DG49" i="16"/>
  <c r="DK52" i="16"/>
  <c r="DO52" i="16"/>
  <c r="DS52" i="16"/>
  <c r="DS49" i="16"/>
  <c r="DW52" i="16"/>
  <c r="DW49" i="16"/>
  <c r="EA52" i="16"/>
  <c r="EE52" i="16"/>
  <c r="EI52" i="16"/>
  <c r="EI49" i="16"/>
  <c r="S51" i="16"/>
  <c r="AI51" i="16"/>
  <c r="AY51" i="16"/>
  <c r="BO51" i="16"/>
  <c r="CE51" i="16"/>
  <c r="CU51" i="16"/>
  <c r="DK51" i="16"/>
  <c r="EA51" i="16"/>
  <c r="F55" i="16"/>
  <c r="J58" i="16"/>
  <c r="N58" i="16"/>
  <c r="N55" i="16"/>
  <c r="R58" i="16"/>
  <c r="R55" i="16"/>
  <c r="V58" i="16"/>
  <c r="Z58" i="16"/>
  <c r="AD58" i="16"/>
  <c r="AD55" i="16"/>
  <c r="AH58" i="16"/>
  <c r="AH55" i="16"/>
  <c r="AL58" i="16"/>
  <c r="AP58" i="16"/>
  <c r="AT58" i="16"/>
  <c r="AT55" i="16"/>
  <c r="AX58" i="16"/>
  <c r="AX55" i="16"/>
  <c r="BB58" i="16"/>
  <c r="BF58" i="16"/>
  <c r="BJ58" i="16"/>
  <c r="BJ55" i="16"/>
  <c r="BN58" i="16"/>
  <c r="BN55" i="16"/>
  <c r="BR58" i="16"/>
  <c r="BV58" i="16"/>
  <c r="BZ58" i="16"/>
  <c r="BZ55" i="16"/>
  <c r="CD58" i="16"/>
  <c r="CD55" i="16"/>
  <c r="CH58" i="16"/>
  <c r="CL58" i="16"/>
  <c r="CP58" i="16"/>
  <c r="CP55" i="16"/>
  <c r="CT58" i="16"/>
  <c r="CT55" i="16"/>
  <c r="CX58" i="16"/>
  <c r="DB58" i="16"/>
  <c r="DF58" i="16"/>
  <c r="DF55" i="16"/>
  <c r="DJ58" i="16"/>
  <c r="DN58" i="16"/>
  <c r="DN55" i="16"/>
  <c r="DR58" i="16"/>
  <c r="DV58" i="16"/>
  <c r="DV55" i="16"/>
  <c r="DZ58" i="16"/>
  <c r="DZ55" i="16"/>
  <c r="ED58" i="16"/>
  <c r="EH58" i="16"/>
  <c r="N57" i="16"/>
  <c r="AD57" i="16"/>
  <c r="AT57" i="16"/>
  <c r="BJ57" i="16"/>
  <c r="BZ57" i="16"/>
  <c r="CP57" i="16"/>
  <c r="DF57" i="16"/>
  <c r="DV57" i="16"/>
  <c r="EF148" i="15"/>
  <c r="EK4" i="16"/>
  <c r="I5" i="16"/>
  <c r="I5" i="17" s="1"/>
  <c r="M5" i="16"/>
  <c r="M5" i="17" s="1"/>
  <c r="Q5" i="16"/>
  <c r="Q5" i="17" s="1"/>
  <c r="U5" i="16"/>
  <c r="U5" i="17" s="1"/>
  <c r="Y5" i="16"/>
  <c r="Y5" i="17" s="1"/>
  <c r="AC5" i="16"/>
  <c r="AC5" i="17" s="1"/>
  <c r="AG5" i="16"/>
  <c r="AG5" i="17" s="1"/>
  <c r="AK5" i="16"/>
  <c r="AK5" i="17" s="1"/>
  <c r="AO5" i="16"/>
  <c r="AO5" i="17" s="1"/>
  <c r="AS5" i="16"/>
  <c r="AS5" i="17" s="1"/>
  <c r="AW5" i="16"/>
  <c r="AW5" i="17" s="1"/>
  <c r="BA5" i="16"/>
  <c r="BA5" i="17" s="1"/>
  <c r="BE5" i="16"/>
  <c r="BE5" i="17" s="1"/>
  <c r="BI5" i="16"/>
  <c r="BI5" i="17" s="1"/>
  <c r="BM5" i="16"/>
  <c r="BM5" i="17" s="1"/>
  <c r="BQ5" i="16"/>
  <c r="BQ5" i="17" s="1"/>
  <c r="BU5" i="16"/>
  <c r="BU5" i="17" s="1"/>
  <c r="BY5" i="16"/>
  <c r="BY5" i="17" s="1"/>
  <c r="CC5" i="16"/>
  <c r="CC5" i="17" s="1"/>
  <c r="CG5" i="16"/>
  <c r="CG5" i="17" s="1"/>
  <c r="CK5" i="16"/>
  <c r="CK5" i="17" s="1"/>
  <c r="CO5" i="16"/>
  <c r="CO5" i="17" s="1"/>
  <c r="CS5" i="16"/>
  <c r="CS5" i="17" s="1"/>
  <c r="CW5" i="16"/>
  <c r="CW5" i="17" s="1"/>
  <c r="DA5" i="16"/>
  <c r="DA5" i="17" s="1"/>
  <c r="DE5" i="16"/>
  <c r="DE5" i="17" s="1"/>
  <c r="DI5" i="16"/>
  <c r="DI5" i="17" s="1"/>
  <c r="DM5" i="16"/>
  <c r="DM5" i="17" s="1"/>
  <c r="DQ5" i="16"/>
  <c r="DQ5" i="17" s="1"/>
  <c r="DU5" i="16"/>
  <c r="DU5" i="17" s="1"/>
  <c r="DY5" i="16"/>
  <c r="DY5" i="17" s="1"/>
  <c r="EC5" i="16"/>
  <c r="EC5" i="17" s="1"/>
  <c r="EG5" i="16"/>
  <c r="EG5" i="17" s="1"/>
  <c r="H19" i="17"/>
  <c r="L19" i="17"/>
  <c r="P19" i="17"/>
  <c r="T19" i="17"/>
  <c r="X19" i="17"/>
  <c r="AB19" i="17"/>
  <c r="AF19" i="17"/>
  <c r="AJ19" i="17"/>
  <c r="AN19" i="17"/>
  <c r="AR19" i="17"/>
  <c r="AV19" i="17"/>
  <c r="AZ19" i="17"/>
  <c r="BD19" i="17"/>
  <c r="BH19" i="17"/>
  <c r="BL19" i="17"/>
  <c r="BP19" i="17"/>
  <c r="BT19" i="17"/>
  <c r="BX19" i="17"/>
  <c r="CB19" i="17"/>
  <c r="CF19" i="17"/>
  <c r="CJ19" i="17"/>
  <c r="CN19" i="17"/>
  <c r="CR19" i="17"/>
  <c r="CV19" i="17"/>
  <c r="CZ19" i="17"/>
  <c r="DD19" i="17"/>
  <c r="DH19" i="17"/>
  <c r="DL19" i="17"/>
  <c r="DP19" i="17"/>
  <c r="DT19" i="17"/>
  <c r="DX19" i="17"/>
  <c r="EB19" i="17"/>
  <c r="EF19" i="17"/>
  <c r="EJ6" i="16"/>
  <c r="E7" i="16"/>
  <c r="E7" i="17" s="1"/>
  <c r="I7" i="16"/>
  <c r="I7" i="17" s="1"/>
  <c r="M7" i="16"/>
  <c r="M7" i="17" s="1"/>
  <c r="Q7" i="16"/>
  <c r="Q7" i="17" s="1"/>
  <c r="U7" i="16"/>
  <c r="U7" i="17" s="1"/>
  <c r="Y7" i="16"/>
  <c r="Y7" i="17" s="1"/>
  <c r="AC7" i="16"/>
  <c r="AC7" i="17" s="1"/>
  <c r="AG7" i="16"/>
  <c r="AG7" i="17" s="1"/>
  <c r="AK7" i="16"/>
  <c r="AK7" i="17" s="1"/>
  <c r="AO7" i="16"/>
  <c r="AO7" i="17" s="1"/>
  <c r="AS7" i="16"/>
  <c r="AS7" i="17" s="1"/>
  <c r="AW7" i="16"/>
  <c r="AW7" i="17" s="1"/>
  <c r="BA7" i="16"/>
  <c r="BA7" i="17" s="1"/>
  <c r="BE7" i="16"/>
  <c r="BE7" i="17" s="1"/>
  <c r="BI7" i="16"/>
  <c r="BI7" i="17" s="1"/>
  <c r="BM7" i="16"/>
  <c r="BM7" i="17" s="1"/>
  <c r="BQ7" i="16"/>
  <c r="BQ7" i="17" s="1"/>
  <c r="BU7" i="16"/>
  <c r="BU7" i="17" s="1"/>
  <c r="BY7" i="16"/>
  <c r="BY7" i="17" s="1"/>
  <c r="CC7" i="16"/>
  <c r="CC7" i="17" s="1"/>
  <c r="CG7" i="16"/>
  <c r="CG7" i="17" s="1"/>
  <c r="CK7" i="16"/>
  <c r="CK7" i="17" s="1"/>
  <c r="CO7" i="16"/>
  <c r="CO7" i="17" s="1"/>
  <c r="CS7" i="16"/>
  <c r="CS7" i="17" s="1"/>
  <c r="CW7" i="16"/>
  <c r="CW7" i="17" s="1"/>
  <c r="DA7" i="16"/>
  <c r="DA7" i="17" s="1"/>
  <c r="DE7" i="16"/>
  <c r="DE7" i="17" s="1"/>
  <c r="DI7" i="16"/>
  <c r="DI7" i="17" s="1"/>
  <c r="DM7" i="16"/>
  <c r="DM7" i="17" s="1"/>
  <c r="DQ7" i="16"/>
  <c r="DQ7" i="17" s="1"/>
  <c r="DU7" i="16"/>
  <c r="DU7" i="17" s="1"/>
  <c r="DY7" i="16"/>
  <c r="DY7" i="17" s="1"/>
  <c r="EC7" i="16"/>
  <c r="EC7" i="17" s="1"/>
  <c r="EG7" i="16"/>
  <c r="EG7" i="17" s="1"/>
  <c r="EK8" i="16"/>
  <c r="I9" i="16"/>
  <c r="I9" i="17" s="1"/>
  <c r="M9" i="16"/>
  <c r="M9" i="17" s="1"/>
  <c r="Q9" i="16"/>
  <c r="Q9" i="17" s="1"/>
  <c r="U9" i="16"/>
  <c r="U9" i="17" s="1"/>
  <c r="Y9" i="16"/>
  <c r="Y9" i="17" s="1"/>
  <c r="AC9" i="16"/>
  <c r="AC9" i="17" s="1"/>
  <c r="AG9" i="16"/>
  <c r="AG9" i="17" s="1"/>
  <c r="AK9" i="16"/>
  <c r="AK9" i="17" s="1"/>
  <c r="AO9" i="16"/>
  <c r="AO9" i="17" s="1"/>
  <c r="AS9" i="16"/>
  <c r="AS9" i="17" s="1"/>
  <c r="AW9" i="16"/>
  <c r="AW9" i="17" s="1"/>
  <c r="BA9" i="16"/>
  <c r="BA9" i="17" s="1"/>
  <c r="BE9" i="16"/>
  <c r="BE9" i="17" s="1"/>
  <c r="BI9" i="16"/>
  <c r="BI9" i="17" s="1"/>
  <c r="BM9" i="16"/>
  <c r="BM9" i="17" s="1"/>
  <c r="BQ9" i="16"/>
  <c r="BQ9" i="17" s="1"/>
  <c r="BU9" i="16"/>
  <c r="BU9" i="17" s="1"/>
  <c r="BY9" i="16"/>
  <c r="BY9" i="17" s="1"/>
  <c r="CC9" i="16"/>
  <c r="CC9" i="17" s="1"/>
  <c r="CG9" i="16"/>
  <c r="CG9" i="17" s="1"/>
  <c r="CK9" i="16"/>
  <c r="CK9" i="17" s="1"/>
  <c r="CO9" i="16"/>
  <c r="CO9" i="17" s="1"/>
  <c r="CS9" i="16"/>
  <c r="CS9" i="17" s="1"/>
  <c r="CW9" i="16"/>
  <c r="CW9" i="17" s="1"/>
  <c r="DA9" i="16"/>
  <c r="DA9" i="17" s="1"/>
  <c r="DE9" i="16"/>
  <c r="DE9" i="17" s="1"/>
  <c r="DI9" i="16"/>
  <c r="DI9" i="17" s="1"/>
  <c r="DM9" i="16"/>
  <c r="DM9" i="17" s="1"/>
  <c r="DQ9" i="16"/>
  <c r="DQ9" i="17" s="1"/>
  <c r="DU9" i="16"/>
  <c r="DU9" i="17" s="1"/>
  <c r="DY9" i="16"/>
  <c r="DY9" i="17" s="1"/>
  <c r="EC9" i="16"/>
  <c r="EC9" i="17" s="1"/>
  <c r="EG9" i="16"/>
  <c r="EG9" i="17" s="1"/>
  <c r="FA9" i="16"/>
  <c r="I10" i="16"/>
  <c r="M10" i="16"/>
  <c r="Q10" i="16"/>
  <c r="U10" i="16"/>
  <c r="Y10" i="16"/>
  <c r="AC10" i="16"/>
  <c r="AG10" i="16"/>
  <c r="AK10" i="16"/>
  <c r="AO10" i="16"/>
  <c r="AS10" i="16"/>
  <c r="AW10" i="16"/>
  <c r="BA10" i="16"/>
  <c r="BE10" i="16"/>
  <c r="BI10" i="16"/>
  <c r="BM10" i="16"/>
  <c r="BQ10" i="16"/>
  <c r="BU10" i="16"/>
  <c r="BY10" i="16"/>
  <c r="CC10" i="16"/>
  <c r="CG10" i="16"/>
  <c r="CK10" i="16"/>
  <c r="CO10" i="16"/>
  <c r="CS10" i="16"/>
  <c r="CW10" i="16"/>
  <c r="DA10" i="16"/>
  <c r="DE10" i="16"/>
  <c r="DI10" i="16"/>
  <c r="DM10" i="16"/>
  <c r="DQ10" i="16"/>
  <c r="DU10" i="16"/>
  <c r="DY10" i="16"/>
  <c r="EC10" i="16"/>
  <c r="EG10" i="16"/>
  <c r="E11" i="16"/>
  <c r="I11" i="16"/>
  <c r="M11" i="16"/>
  <c r="Q11" i="16"/>
  <c r="U11" i="16"/>
  <c r="U12" i="16" s="1"/>
  <c r="Y11" i="16"/>
  <c r="AC11" i="16"/>
  <c r="AG11" i="16"/>
  <c r="AK11" i="16"/>
  <c r="AK12" i="16" s="1"/>
  <c r="AO11" i="16"/>
  <c r="AS11" i="16"/>
  <c r="AW11" i="16"/>
  <c r="BA11" i="16"/>
  <c r="BA12" i="16" s="1"/>
  <c r="BE11" i="16"/>
  <c r="BI11" i="16"/>
  <c r="BM11" i="16"/>
  <c r="BQ11" i="16"/>
  <c r="BQ12" i="16" s="1"/>
  <c r="BU11" i="16"/>
  <c r="BY11" i="16"/>
  <c r="CC11" i="16"/>
  <c r="CG11" i="16"/>
  <c r="CG12" i="16" s="1"/>
  <c r="CK11" i="16"/>
  <c r="CO11" i="16"/>
  <c r="CS11" i="16"/>
  <c r="CW11" i="16"/>
  <c r="CW12" i="16" s="1"/>
  <c r="DA11" i="16"/>
  <c r="DE11" i="16"/>
  <c r="DI11" i="16"/>
  <c r="DM11" i="16"/>
  <c r="DM12" i="16" s="1"/>
  <c r="DQ11" i="16"/>
  <c r="DU11" i="16"/>
  <c r="DY11" i="16"/>
  <c r="EC11" i="16"/>
  <c r="EC12" i="16" s="1"/>
  <c r="EG11" i="16"/>
  <c r="F20" i="16"/>
  <c r="F15" i="17" s="1"/>
  <c r="J20" i="16"/>
  <c r="J15" i="17" s="1"/>
  <c r="N20" i="16"/>
  <c r="N15" i="17" s="1"/>
  <c r="R20" i="16"/>
  <c r="R15" i="17" s="1"/>
  <c r="V20" i="16"/>
  <c r="V15" i="17" s="1"/>
  <c r="Z20" i="16"/>
  <c r="Z15" i="17" s="1"/>
  <c r="AD20" i="16"/>
  <c r="AD15" i="17" s="1"/>
  <c r="AH20" i="16"/>
  <c r="AH15" i="17" s="1"/>
  <c r="AL20" i="16"/>
  <c r="AL15" i="17" s="1"/>
  <c r="AP20" i="16"/>
  <c r="AP15" i="17" s="1"/>
  <c r="AT20" i="16"/>
  <c r="AT15" i="17" s="1"/>
  <c r="AX20" i="16"/>
  <c r="AX15" i="17" s="1"/>
  <c r="BB20" i="16"/>
  <c r="BB15" i="17" s="1"/>
  <c r="BF20" i="16"/>
  <c r="BF15" i="17" s="1"/>
  <c r="BJ20" i="16"/>
  <c r="BJ15" i="17" s="1"/>
  <c r="BN20" i="16"/>
  <c r="BN15" i="17" s="1"/>
  <c r="BR20" i="16"/>
  <c r="BR15" i="17" s="1"/>
  <c r="BV20" i="16"/>
  <c r="BV15" i="17" s="1"/>
  <c r="BZ20" i="16"/>
  <c r="BZ15" i="17" s="1"/>
  <c r="CD20" i="16"/>
  <c r="CD15" i="17" s="1"/>
  <c r="CH20" i="16"/>
  <c r="CH15" i="17" s="1"/>
  <c r="CL20" i="16"/>
  <c r="CL15" i="17" s="1"/>
  <c r="CP20" i="16"/>
  <c r="CP15" i="17" s="1"/>
  <c r="CT20" i="16"/>
  <c r="CT15" i="17" s="1"/>
  <c r="CX20" i="16"/>
  <c r="CX15" i="17" s="1"/>
  <c r="DB20" i="16"/>
  <c r="DB15" i="17" s="1"/>
  <c r="DF20" i="16"/>
  <c r="DF15" i="17" s="1"/>
  <c r="DJ20" i="16"/>
  <c r="DJ15" i="17" s="1"/>
  <c r="DN20" i="16"/>
  <c r="DN15" i="17" s="1"/>
  <c r="DR20" i="16"/>
  <c r="DR15" i="17" s="1"/>
  <c r="DV20" i="16"/>
  <c r="DV15" i="17" s="1"/>
  <c r="DZ20" i="16"/>
  <c r="DZ15" i="17" s="1"/>
  <c r="ED20" i="16"/>
  <c r="ED15" i="17" s="1"/>
  <c r="EH20" i="16"/>
  <c r="EH15" i="17" s="1"/>
  <c r="J34" i="16"/>
  <c r="N34" i="16"/>
  <c r="R34" i="16"/>
  <c r="V34" i="16"/>
  <c r="Z34" i="16"/>
  <c r="AD34" i="16"/>
  <c r="AH34" i="16"/>
  <c r="AL34" i="16"/>
  <c r="AP34" i="16"/>
  <c r="AT34" i="16"/>
  <c r="AX34" i="16"/>
  <c r="BB34" i="16"/>
  <c r="BF34" i="16"/>
  <c r="BJ34" i="16"/>
  <c r="BN34" i="16"/>
  <c r="BR34" i="16"/>
  <c r="BV34" i="16"/>
  <c r="BZ34" i="16"/>
  <c r="CD34" i="16"/>
  <c r="CH34" i="16"/>
  <c r="CL34" i="16"/>
  <c r="CP34" i="16"/>
  <c r="CT34" i="16"/>
  <c r="CX34" i="16"/>
  <c r="DB34" i="16"/>
  <c r="DF34" i="16"/>
  <c r="DJ34" i="16"/>
  <c r="DN34" i="16"/>
  <c r="DR34" i="16"/>
  <c r="DV34" i="16"/>
  <c r="DZ34" i="16"/>
  <c r="ED34" i="16"/>
  <c r="EH34" i="16"/>
  <c r="L33" i="16"/>
  <c r="Q33" i="16"/>
  <c r="V33" i="16"/>
  <c r="AB33" i="16"/>
  <c r="AG33" i="16"/>
  <c r="AL33" i="16"/>
  <c r="AR33" i="16"/>
  <c r="AW33" i="16"/>
  <c r="BB33" i="16"/>
  <c r="BH33" i="16"/>
  <c r="BM33" i="16"/>
  <c r="BR33" i="16"/>
  <c r="BX33" i="16"/>
  <c r="CC33" i="16"/>
  <c r="CH33" i="16"/>
  <c r="CN33" i="16"/>
  <c r="CS33" i="16"/>
  <c r="CX33" i="16"/>
  <c r="DI33" i="16"/>
  <c r="DN33" i="16"/>
  <c r="ED33" i="16"/>
  <c r="L34" i="16"/>
  <c r="Q34" i="16"/>
  <c r="AB34" i="16"/>
  <c r="AG34" i="16"/>
  <c r="AR34" i="16"/>
  <c r="AW34" i="16"/>
  <c r="BH34" i="16"/>
  <c r="BM34" i="16"/>
  <c r="BX34" i="16"/>
  <c r="CC34" i="16"/>
  <c r="CN34" i="16"/>
  <c r="CS34" i="16"/>
  <c r="DD34" i="16"/>
  <c r="DI34" i="16"/>
  <c r="DT34" i="16"/>
  <c r="DY34" i="16"/>
  <c r="H36" i="16"/>
  <c r="X36" i="16"/>
  <c r="AN36" i="16"/>
  <c r="BD36" i="16"/>
  <c r="BT36" i="16"/>
  <c r="CD36" i="16"/>
  <c r="CJ36" i="16"/>
  <c r="CZ36" i="16"/>
  <c r="DP36" i="16"/>
  <c r="EF36" i="16"/>
  <c r="L39" i="16"/>
  <c r="Q39" i="16"/>
  <c r="AG39" i="16"/>
  <c r="AW39" i="16"/>
  <c r="L40" i="16"/>
  <c r="AB40" i="16"/>
  <c r="AR40" i="16"/>
  <c r="BH40" i="16"/>
  <c r="CE42" i="16"/>
  <c r="D43" i="16"/>
  <c r="H46" i="16"/>
  <c r="H43" i="16"/>
  <c r="L46" i="16"/>
  <c r="L43" i="16"/>
  <c r="P46" i="16"/>
  <c r="T46" i="16"/>
  <c r="T43" i="16"/>
  <c r="X46" i="16"/>
  <c r="X43" i="16"/>
  <c r="AB46" i="16"/>
  <c r="AB43" i="16"/>
  <c r="AF46" i="16"/>
  <c r="AJ46" i="16"/>
  <c r="AJ43" i="16"/>
  <c r="AN46" i="16"/>
  <c r="AN43" i="16"/>
  <c r="AR46" i="16"/>
  <c r="AR43" i="16"/>
  <c r="AV46" i="16"/>
  <c r="AZ46" i="16"/>
  <c r="AZ43" i="16"/>
  <c r="BD46" i="16"/>
  <c r="BD43" i="16"/>
  <c r="BH46" i="16"/>
  <c r="BH43" i="16"/>
  <c r="BL46" i="16"/>
  <c r="BP46" i="16"/>
  <c r="BP43" i="16"/>
  <c r="BT46" i="16"/>
  <c r="BT43" i="16"/>
  <c r="BX46" i="16"/>
  <c r="BX43" i="16"/>
  <c r="CB46" i="16"/>
  <c r="CF46" i="16"/>
  <c r="CF43" i="16"/>
  <c r="CJ46" i="16"/>
  <c r="CJ48" i="16"/>
  <c r="CN46" i="16"/>
  <c r="CN43" i="16"/>
  <c r="CR46" i="16"/>
  <c r="CR43" i="16"/>
  <c r="CV46" i="16"/>
  <c r="CZ46" i="16"/>
  <c r="DD46" i="16"/>
  <c r="DD43" i="16"/>
  <c r="DH46" i="16"/>
  <c r="DL46" i="16"/>
  <c r="DL43" i="16"/>
  <c r="DP46" i="16"/>
  <c r="DT46" i="16"/>
  <c r="DT43" i="16"/>
  <c r="DX46" i="16"/>
  <c r="DX43" i="16"/>
  <c r="EB46" i="16"/>
  <c r="EF46" i="16"/>
  <c r="D45" i="16"/>
  <c r="L45" i="16"/>
  <c r="T45" i="16"/>
  <c r="AB45" i="16"/>
  <c r="AJ45" i="16"/>
  <c r="AR45" i="16"/>
  <c r="AZ45" i="16"/>
  <c r="BH45" i="16"/>
  <c r="BP45" i="16"/>
  <c r="BX45" i="16"/>
  <c r="CF45" i="16"/>
  <c r="CN45" i="16"/>
  <c r="CV45" i="16"/>
  <c r="DD45" i="16"/>
  <c r="DL45" i="16"/>
  <c r="DT45" i="16"/>
  <c r="EB45" i="16"/>
  <c r="J48" i="16"/>
  <c r="P48" i="16"/>
  <c r="Z48" i="16"/>
  <c r="AF48" i="16"/>
  <c r="AP48" i="16"/>
  <c r="AV48" i="16"/>
  <c r="BF48" i="16"/>
  <c r="BL48" i="16"/>
  <c r="BV48" i="16"/>
  <c r="CB48" i="16"/>
  <c r="J65" i="16"/>
  <c r="N65" i="16"/>
  <c r="R65" i="16"/>
  <c r="V65" i="16"/>
  <c r="Z65" i="16"/>
  <c r="AD65" i="16"/>
  <c r="AH65" i="16"/>
  <c r="AL65" i="16"/>
  <c r="AP65" i="16"/>
  <c r="AT65" i="16"/>
  <c r="AX65" i="16"/>
  <c r="BB65" i="16"/>
  <c r="BF65" i="16"/>
  <c r="BJ65" i="16"/>
  <c r="BN65" i="16"/>
  <c r="BR65" i="16"/>
  <c r="BV65" i="16"/>
  <c r="BZ65" i="16"/>
  <c r="CD65" i="16"/>
  <c r="CH65" i="16"/>
  <c r="CL65" i="16"/>
  <c r="CP65" i="16"/>
  <c r="CT65" i="16"/>
  <c r="CX65" i="16"/>
  <c r="DB65" i="16"/>
  <c r="DF65" i="16"/>
  <c r="DJ65" i="16"/>
  <c r="DN65" i="16"/>
  <c r="DR65" i="16"/>
  <c r="DV65" i="16"/>
  <c r="DZ65" i="16"/>
  <c r="ED65" i="16"/>
  <c r="EH65" i="16"/>
  <c r="N64" i="16"/>
  <c r="AD64" i="16"/>
  <c r="AT64" i="16"/>
  <c r="BJ64" i="16"/>
  <c r="BZ64" i="16"/>
  <c r="CP64" i="16"/>
  <c r="DF64" i="16"/>
  <c r="DV64" i="16"/>
  <c r="H68" i="16"/>
  <c r="L68" i="16"/>
  <c r="P68" i="16"/>
  <c r="T68" i="16"/>
  <c r="X68" i="16"/>
  <c r="AB68" i="16"/>
  <c r="AF68" i="16"/>
  <c r="AJ68" i="16"/>
  <c r="AN68" i="16"/>
  <c r="AR68" i="16"/>
  <c r="AV68" i="16"/>
  <c r="AZ68" i="16"/>
  <c r="BD68" i="16"/>
  <c r="BH68" i="16"/>
  <c r="BL68" i="16"/>
  <c r="BP68" i="16"/>
  <c r="BT68" i="16"/>
  <c r="BX68" i="16"/>
  <c r="CB68" i="16"/>
  <c r="CF68" i="16"/>
  <c r="CJ68" i="16"/>
  <c r="CN68" i="16"/>
  <c r="CR68" i="16"/>
  <c r="CV68" i="16"/>
  <c r="CZ68" i="16"/>
  <c r="DD68" i="16"/>
  <c r="DH68" i="16"/>
  <c r="DL68" i="16"/>
  <c r="DP68" i="16"/>
  <c r="DT68" i="16"/>
  <c r="DX68" i="16"/>
  <c r="EB68" i="16"/>
  <c r="EF68" i="16"/>
  <c r="T67" i="16"/>
  <c r="AJ67" i="16"/>
  <c r="AZ67" i="16"/>
  <c r="BP67" i="16"/>
  <c r="CF67" i="16"/>
  <c r="CV67" i="16"/>
  <c r="DL67" i="16"/>
  <c r="EB67" i="16"/>
  <c r="J71" i="16"/>
  <c r="N71" i="16"/>
  <c r="R71" i="16"/>
  <c r="V71" i="16"/>
  <c r="Z71" i="16"/>
  <c r="AD71" i="16"/>
  <c r="AH71" i="16"/>
  <c r="AL71" i="16"/>
  <c r="AP71" i="16"/>
  <c r="AT71" i="16"/>
  <c r="AX71" i="16"/>
  <c r="BB71" i="16"/>
  <c r="BF71" i="16"/>
  <c r="BJ71" i="16"/>
  <c r="BN71" i="16"/>
  <c r="BR71" i="16"/>
  <c r="BV71" i="16"/>
  <c r="BZ71" i="16"/>
  <c r="CD71" i="16"/>
  <c r="CH71" i="16"/>
  <c r="CL71" i="16"/>
  <c r="CP71" i="16"/>
  <c r="CT71" i="16"/>
  <c r="CX71" i="16"/>
  <c r="DB71" i="16"/>
  <c r="DF71" i="16"/>
  <c r="DJ71" i="16"/>
  <c r="DN71" i="16"/>
  <c r="DR71" i="16"/>
  <c r="DV71" i="16"/>
  <c r="DZ71" i="16"/>
  <c r="ED71" i="16"/>
  <c r="EH71" i="16"/>
  <c r="N70" i="16"/>
  <c r="AD70" i="16"/>
  <c r="AT70" i="16"/>
  <c r="BJ70" i="16"/>
  <c r="BZ70" i="16"/>
  <c r="CP70" i="16"/>
  <c r="DF70" i="16"/>
  <c r="DV70" i="16"/>
  <c r="H74" i="16"/>
  <c r="L74" i="16"/>
  <c r="P74" i="16"/>
  <c r="T74" i="16"/>
  <c r="X74" i="16"/>
  <c r="AB74" i="16"/>
  <c r="AF74" i="16"/>
  <c r="AJ74" i="16"/>
  <c r="AN74" i="16"/>
  <c r="AR74" i="16"/>
  <c r="AV74" i="16"/>
  <c r="AZ74" i="16"/>
  <c r="BD74" i="16"/>
  <c r="BH74" i="16"/>
  <c r="BL74" i="16"/>
  <c r="BP74" i="16"/>
  <c r="BT74" i="16"/>
  <c r="BX74" i="16"/>
  <c r="CB74" i="16"/>
  <c r="CF74" i="16"/>
  <c r="CJ74" i="16"/>
  <c r="CN74" i="16"/>
  <c r="CR74" i="16"/>
  <c r="CV74" i="16"/>
  <c r="CZ74" i="16"/>
  <c r="DD74" i="16"/>
  <c r="DH74" i="16"/>
  <c r="DL74" i="16"/>
  <c r="DP74" i="16"/>
  <c r="DT74" i="16"/>
  <c r="DX74" i="16"/>
  <c r="EB74" i="16"/>
  <c r="EF74" i="16"/>
  <c r="T73" i="16"/>
  <c r="AJ73" i="16"/>
  <c r="AZ73" i="16"/>
  <c r="BP73" i="16"/>
  <c r="CF73" i="16"/>
  <c r="CV73" i="16"/>
  <c r="DL73" i="16"/>
  <c r="EB73" i="16"/>
  <c r="J77" i="16"/>
  <c r="N77" i="16"/>
  <c r="R77" i="16"/>
  <c r="V77" i="16"/>
  <c r="Z77" i="16"/>
  <c r="AD77" i="16"/>
  <c r="AH77" i="16"/>
  <c r="AL77" i="16"/>
  <c r="AP77" i="16"/>
  <c r="AT77" i="16"/>
  <c r="AX77" i="16"/>
  <c r="BB77" i="16"/>
  <c r="BF77" i="16"/>
  <c r="BJ77" i="16"/>
  <c r="BN77" i="16"/>
  <c r="BR77" i="16"/>
  <c r="BV77" i="16"/>
  <c r="BZ77" i="16"/>
  <c r="CD77" i="16"/>
  <c r="CH77" i="16"/>
  <c r="CL77" i="16"/>
  <c r="CP77" i="16"/>
  <c r="CT77" i="16"/>
  <c r="CX77" i="16"/>
  <c r="DB77" i="16"/>
  <c r="DF77" i="16"/>
  <c r="DJ77" i="16"/>
  <c r="DN77" i="16"/>
  <c r="DR77" i="16"/>
  <c r="DV77" i="16"/>
  <c r="DZ77" i="16"/>
  <c r="ED77" i="16"/>
  <c r="EH77" i="16"/>
  <c r="N76" i="16"/>
  <c r="AD76" i="16"/>
  <c r="AT76" i="16"/>
  <c r="BJ76" i="16"/>
  <c r="BZ76" i="16"/>
  <c r="CP76" i="16"/>
  <c r="DF76" i="16"/>
  <c r="DV76" i="16"/>
  <c r="H80" i="16"/>
  <c r="L80" i="16"/>
  <c r="P80" i="16"/>
  <c r="T80" i="16"/>
  <c r="X80" i="16"/>
  <c r="AB80" i="16"/>
  <c r="AF80" i="16"/>
  <c r="AJ80" i="16"/>
  <c r="AN80" i="16"/>
  <c r="AR80" i="16"/>
  <c r="AV80" i="16"/>
  <c r="AZ80" i="16"/>
  <c r="BD80" i="16"/>
  <c r="BH80" i="16"/>
  <c r="BL80" i="16"/>
  <c r="BP80" i="16"/>
  <c r="BT80" i="16"/>
  <c r="BX80" i="16"/>
  <c r="CB80" i="16"/>
  <c r="CF80" i="16"/>
  <c r="CJ80" i="16"/>
  <c r="CN80" i="16"/>
  <c r="CR80" i="16"/>
  <c r="CV80" i="16"/>
  <c r="CZ80" i="16"/>
  <c r="DD80" i="16"/>
  <c r="DH80" i="16"/>
  <c r="DL80" i="16"/>
  <c r="DP80" i="16"/>
  <c r="DT80" i="16"/>
  <c r="DX80" i="16"/>
  <c r="EB80" i="16"/>
  <c r="EF80" i="16"/>
  <c r="T79" i="16"/>
  <c r="AJ79" i="16"/>
  <c r="AZ79" i="16"/>
  <c r="BP79" i="16"/>
  <c r="CF79" i="16"/>
  <c r="CV79" i="16"/>
  <c r="DL79" i="16"/>
  <c r="EB79" i="16"/>
  <c r="J83" i="16"/>
  <c r="J82" i="16"/>
  <c r="N83" i="16"/>
  <c r="N82" i="16"/>
  <c r="R83" i="16"/>
  <c r="R82" i="16"/>
  <c r="V83" i="16"/>
  <c r="V82" i="16"/>
  <c r="Z83" i="16"/>
  <c r="Z82" i="16"/>
  <c r="AD83" i="16"/>
  <c r="AD82" i="16"/>
  <c r="AH83" i="16"/>
  <c r="AH82" i="16"/>
  <c r="AL83" i="16"/>
  <c r="AL82" i="16"/>
  <c r="AP83" i="16"/>
  <c r="AP82" i="16"/>
  <c r="AT83" i="16"/>
  <c r="AT82" i="16"/>
  <c r="AX83" i="16"/>
  <c r="AX82" i="16"/>
  <c r="BB83" i="16"/>
  <c r="BB82" i="16"/>
  <c r="BF83" i="16"/>
  <c r="BF82" i="16"/>
  <c r="BJ83" i="16"/>
  <c r="BJ82" i="16"/>
  <c r="BN83" i="16"/>
  <c r="BN82" i="16"/>
  <c r="BR83" i="16"/>
  <c r="BR82" i="16"/>
  <c r="BV83" i="16"/>
  <c r="E51" i="16"/>
  <c r="I51" i="16"/>
  <c r="M51" i="16"/>
  <c r="Q51" i="16"/>
  <c r="U51" i="16"/>
  <c r="Y51" i="16"/>
  <c r="AC51" i="16"/>
  <c r="AG51" i="16"/>
  <c r="AK51" i="16"/>
  <c r="AO51" i="16"/>
  <c r="AS51" i="16"/>
  <c r="AW51" i="16"/>
  <c r="BA51" i="16"/>
  <c r="BE51" i="16"/>
  <c r="BI51" i="16"/>
  <c r="BM51" i="16"/>
  <c r="BQ51" i="16"/>
  <c r="BU51" i="16"/>
  <c r="BY51" i="16"/>
  <c r="CC51" i="16"/>
  <c r="CG51" i="16"/>
  <c r="CK51" i="16"/>
  <c r="CO51" i="16"/>
  <c r="CS51" i="16"/>
  <c r="CW51" i="16"/>
  <c r="DA51" i="16"/>
  <c r="DE51" i="16"/>
  <c r="DI51" i="16"/>
  <c r="DM51" i="16"/>
  <c r="DQ51" i="16"/>
  <c r="DU51" i="16"/>
  <c r="DY51" i="16"/>
  <c r="EC51" i="16"/>
  <c r="EG51" i="16"/>
  <c r="D57" i="16"/>
  <c r="H57" i="16"/>
  <c r="L57" i="16"/>
  <c r="P57" i="16"/>
  <c r="T57" i="16"/>
  <c r="X57" i="16"/>
  <c r="AB57" i="16"/>
  <c r="AF57" i="16"/>
  <c r="AJ57" i="16"/>
  <c r="AN57" i="16"/>
  <c r="AR57" i="16"/>
  <c r="AV57" i="16"/>
  <c r="AZ57" i="16"/>
  <c r="BD57" i="16"/>
  <c r="BH57" i="16"/>
  <c r="BL57" i="16"/>
  <c r="BP57" i="16"/>
  <c r="BT57" i="16"/>
  <c r="BX57" i="16"/>
  <c r="CB57" i="16"/>
  <c r="CF57" i="16"/>
  <c r="CJ57" i="16"/>
  <c r="CN57" i="16"/>
  <c r="CR57" i="16"/>
  <c r="CV57" i="16"/>
  <c r="CZ57" i="16"/>
  <c r="DD57" i="16"/>
  <c r="DH57" i="16"/>
  <c r="DL57" i="16"/>
  <c r="DP57" i="16"/>
  <c r="DT57" i="16"/>
  <c r="DX57" i="16"/>
  <c r="EB57" i="16"/>
  <c r="EF57" i="16"/>
  <c r="H64" i="16"/>
  <c r="L64" i="16"/>
  <c r="P64" i="16"/>
  <c r="T64" i="16"/>
  <c r="X64" i="16"/>
  <c r="AB64" i="16"/>
  <c r="AF64" i="16"/>
  <c r="AJ64" i="16"/>
  <c r="AN64" i="16"/>
  <c r="AR64" i="16"/>
  <c r="AV64" i="16"/>
  <c r="AZ64" i="16"/>
  <c r="BD64" i="16"/>
  <c r="BH64" i="16"/>
  <c r="BL64" i="16"/>
  <c r="BP64" i="16"/>
  <c r="BT64" i="16"/>
  <c r="BX64" i="16"/>
  <c r="CB64" i="16"/>
  <c r="CF64" i="16"/>
  <c r="CJ64" i="16"/>
  <c r="CN64" i="16"/>
  <c r="CR64" i="16"/>
  <c r="CV64" i="16"/>
  <c r="CZ64" i="16"/>
  <c r="DD64" i="16"/>
  <c r="DH64" i="16"/>
  <c r="DL64" i="16"/>
  <c r="DP64" i="16"/>
  <c r="DT64" i="16"/>
  <c r="DX64" i="16"/>
  <c r="EB64" i="16"/>
  <c r="EF64" i="16"/>
  <c r="J67" i="16"/>
  <c r="N67" i="16"/>
  <c r="R67" i="16"/>
  <c r="V67" i="16"/>
  <c r="Z67" i="16"/>
  <c r="AD67" i="16"/>
  <c r="AH67" i="16"/>
  <c r="AL67" i="16"/>
  <c r="AP67" i="16"/>
  <c r="AT67" i="16"/>
  <c r="AX67" i="16"/>
  <c r="BB67" i="16"/>
  <c r="BF67" i="16"/>
  <c r="BJ67" i="16"/>
  <c r="BN67" i="16"/>
  <c r="BR67" i="16"/>
  <c r="BV67" i="16"/>
  <c r="BZ67" i="16"/>
  <c r="CD67" i="16"/>
  <c r="CH67" i="16"/>
  <c r="CL67" i="16"/>
  <c r="CP67" i="16"/>
  <c r="CT67" i="16"/>
  <c r="CX67" i="16"/>
  <c r="DB67" i="16"/>
  <c r="DF67" i="16"/>
  <c r="DJ67" i="16"/>
  <c r="DN67" i="16"/>
  <c r="DR67" i="16"/>
  <c r="DV67" i="16"/>
  <c r="DZ67" i="16"/>
  <c r="ED67" i="16"/>
  <c r="EH67" i="16"/>
  <c r="H70" i="16"/>
  <c r="L70" i="16"/>
  <c r="P70" i="16"/>
  <c r="T70" i="16"/>
  <c r="X70" i="16"/>
  <c r="AB70" i="16"/>
  <c r="AF70" i="16"/>
  <c r="AJ70" i="16"/>
  <c r="AN70" i="16"/>
  <c r="AR70" i="16"/>
  <c r="AV70" i="16"/>
  <c r="AZ70" i="16"/>
  <c r="BD70" i="16"/>
  <c r="BH70" i="16"/>
  <c r="BL70" i="16"/>
  <c r="BP70" i="16"/>
  <c r="BT70" i="16"/>
  <c r="BX70" i="16"/>
  <c r="CB70" i="16"/>
  <c r="CF70" i="16"/>
  <c r="CJ70" i="16"/>
  <c r="CN70" i="16"/>
  <c r="CR70" i="16"/>
  <c r="CV70" i="16"/>
  <c r="CZ70" i="16"/>
  <c r="DD70" i="16"/>
  <c r="DH70" i="16"/>
  <c r="DL70" i="16"/>
  <c r="DP70" i="16"/>
  <c r="DT70" i="16"/>
  <c r="DX70" i="16"/>
  <c r="EB70" i="16"/>
  <c r="EF70" i="16"/>
  <c r="J73" i="16"/>
  <c r="N73" i="16"/>
  <c r="R73" i="16"/>
  <c r="V73" i="16"/>
  <c r="Z73" i="16"/>
  <c r="AD73" i="16"/>
  <c r="AH73" i="16"/>
  <c r="AL73" i="16"/>
  <c r="AP73" i="16"/>
  <c r="AT73" i="16"/>
  <c r="AX73" i="16"/>
  <c r="BB73" i="16"/>
  <c r="BF73" i="16"/>
  <c r="BJ73" i="16"/>
  <c r="BN73" i="16"/>
  <c r="BR73" i="16"/>
  <c r="BV73" i="16"/>
  <c r="BZ73" i="16"/>
  <c r="CD73" i="16"/>
  <c r="CH73" i="16"/>
  <c r="CL73" i="16"/>
  <c r="CP73" i="16"/>
  <c r="CT73" i="16"/>
  <c r="CX73" i="16"/>
  <c r="DB73" i="16"/>
  <c r="DF73" i="16"/>
  <c r="DJ73" i="16"/>
  <c r="DN73" i="16"/>
  <c r="DR73" i="16"/>
  <c r="DV73" i="16"/>
  <c r="DZ73" i="16"/>
  <c r="ED73" i="16"/>
  <c r="EH73" i="16"/>
  <c r="H76" i="16"/>
  <c r="L76" i="16"/>
  <c r="P76" i="16"/>
  <c r="T76" i="16"/>
  <c r="X76" i="16"/>
  <c r="AB76" i="16"/>
  <c r="AF76" i="16"/>
  <c r="AJ76" i="16"/>
  <c r="AN76" i="16"/>
  <c r="AR76" i="16"/>
  <c r="AV76" i="16"/>
  <c r="AZ76" i="16"/>
  <c r="BD76" i="16"/>
  <c r="BH76" i="16"/>
  <c r="BL76" i="16"/>
  <c r="BP76" i="16"/>
  <c r="BT76" i="16"/>
  <c r="BX76" i="16"/>
  <c r="CB76" i="16"/>
  <c r="CF76" i="16"/>
  <c r="CJ76" i="16"/>
  <c r="CN76" i="16"/>
  <c r="CR76" i="16"/>
  <c r="CV76" i="16"/>
  <c r="CZ76" i="16"/>
  <c r="DD76" i="16"/>
  <c r="DH76" i="16"/>
  <c r="DL76" i="16"/>
  <c r="DP76" i="16"/>
  <c r="DT76" i="16"/>
  <c r="DX76" i="16"/>
  <c r="EB76" i="16"/>
  <c r="EF76" i="16"/>
  <c r="J79" i="16"/>
  <c r="N79" i="16"/>
  <c r="R79" i="16"/>
  <c r="V79" i="16"/>
  <c r="Z79" i="16"/>
  <c r="AD79" i="16"/>
  <c r="AH79" i="16"/>
  <c r="AL79" i="16"/>
  <c r="AP79" i="16"/>
  <c r="AT79" i="16"/>
  <c r="AX79" i="16"/>
  <c r="BB79" i="16"/>
  <c r="BF79" i="16"/>
  <c r="BJ79" i="16"/>
  <c r="BN79" i="16"/>
  <c r="BR79" i="16"/>
  <c r="BV79" i="16"/>
  <c r="BZ79" i="16"/>
  <c r="CD79" i="16"/>
  <c r="CH79" i="16"/>
  <c r="CL79" i="16"/>
  <c r="CP79" i="16"/>
  <c r="CT79" i="16"/>
  <c r="CX79" i="16"/>
  <c r="DB79" i="16"/>
  <c r="DF79" i="16"/>
  <c r="DJ79" i="16"/>
  <c r="DN79" i="16"/>
  <c r="DR79" i="16"/>
  <c r="DV79" i="16"/>
  <c r="DZ79" i="16"/>
  <c r="ED79" i="16"/>
  <c r="EH79" i="16"/>
  <c r="H82" i="16"/>
  <c r="L82" i="16"/>
  <c r="P82" i="16"/>
  <c r="T82" i="16"/>
  <c r="X82" i="16"/>
  <c r="AB82" i="16"/>
  <c r="AF82" i="16"/>
  <c r="AJ82" i="16"/>
  <c r="AN82" i="16"/>
  <c r="AR82" i="16"/>
  <c r="AV82" i="16"/>
  <c r="AZ82" i="16"/>
  <c r="BD82" i="16"/>
  <c r="BH82" i="16"/>
  <c r="BL82" i="16"/>
  <c r="BP82" i="16"/>
  <c r="BT82" i="16"/>
  <c r="BX82" i="16"/>
  <c r="CB82" i="16"/>
  <c r="CF82" i="16"/>
  <c r="CJ82" i="16"/>
  <c r="CN82" i="16"/>
  <c r="CR82" i="16"/>
  <c r="CV82" i="16"/>
  <c r="CZ82" i="16"/>
  <c r="DD82" i="16"/>
  <c r="DH82" i="16"/>
  <c r="DL82" i="16"/>
  <c r="DP82" i="16"/>
  <c r="DT82" i="16"/>
  <c r="DX82" i="16"/>
  <c r="EB82" i="16"/>
  <c r="EF82" i="16"/>
  <c r="J88" i="16"/>
  <c r="N88" i="16"/>
  <c r="R88" i="16"/>
  <c r="V88" i="16"/>
  <c r="Z88" i="16"/>
  <c r="AD88" i="16"/>
  <c r="AH88" i="16"/>
  <c r="AL88" i="16"/>
  <c r="AP88" i="16"/>
  <c r="AT88" i="16"/>
  <c r="AX88" i="16"/>
  <c r="BB88" i="16"/>
  <c r="BF88" i="16"/>
  <c r="BJ88" i="16"/>
  <c r="BN88" i="16"/>
  <c r="BR88" i="16"/>
  <c r="BV88" i="16"/>
  <c r="BZ88" i="16"/>
  <c r="CD88" i="16"/>
  <c r="CH88" i="16"/>
  <c r="CL88" i="16"/>
  <c r="CP88" i="16"/>
  <c r="CT88" i="16"/>
  <c r="CX88" i="16"/>
  <c r="DB88" i="16"/>
  <c r="DF88" i="16"/>
  <c r="DJ88" i="16"/>
  <c r="DN88" i="16"/>
  <c r="DR88" i="16"/>
  <c r="DV88" i="16"/>
  <c r="DZ88" i="16"/>
  <c r="ED88" i="16"/>
  <c r="EH88" i="16"/>
  <c r="H91" i="16"/>
  <c r="L91" i="16"/>
  <c r="P91" i="16"/>
  <c r="T91" i="16"/>
  <c r="X91" i="16"/>
  <c r="AB91" i="16"/>
  <c r="AF91" i="16"/>
  <c r="AJ91" i="16"/>
  <c r="AN91" i="16"/>
  <c r="AR91" i="16"/>
  <c r="AV91" i="16"/>
  <c r="AZ91" i="16"/>
  <c r="BD91" i="16"/>
  <c r="BH91" i="16"/>
  <c r="BL91" i="16"/>
  <c r="BP91" i="16"/>
  <c r="BT91" i="16"/>
  <c r="BX91" i="16"/>
  <c r="CB91" i="16"/>
  <c r="CF91" i="16"/>
  <c r="CJ91" i="16"/>
  <c r="CN91" i="16"/>
  <c r="CR91" i="16"/>
  <c r="CV91" i="16"/>
  <c r="CZ91" i="16"/>
  <c r="DD91" i="16"/>
  <c r="DH91" i="16"/>
  <c r="DL91" i="16"/>
  <c r="DP91" i="16"/>
  <c r="DT91" i="16"/>
  <c r="DX91" i="16"/>
  <c r="EB91" i="16"/>
  <c r="EF91" i="16"/>
  <c r="CT95" i="16"/>
  <c r="CX95" i="16"/>
  <c r="DB95" i="16"/>
  <c r="DF95" i="16"/>
  <c r="DJ95" i="16"/>
  <c r="DN95" i="16"/>
  <c r="DR95" i="16"/>
  <c r="DV95" i="16"/>
  <c r="DZ95" i="16"/>
  <c r="ED95" i="16"/>
  <c r="EH95" i="16"/>
  <c r="J94" i="16"/>
  <c r="N94" i="16"/>
  <c r="R94" i="16"/>
  <c r="V94" i="16"/>
  <c r="Z94" i="16"/>
  <c r="AD94" i="16"/>
  <c r="AH94" i="16"/>
  <c r="AL94" i="16"/>
  <c r="AP94" i="16"/>
  <c r="AT94" i="16"/>
  <c r="AX94" i="16"/>
  <c r="BB94" i="16"/>
  <c r="BF94" i="16"/>
  <c r="BJ94" i="16"/>
  <c r="BN94" i="16"/>
  <c r="BR94" i="16"/>
  <c r="BV94" i="16"/>
  <c r="BZ94" i="16"/>
  <c r="CD94" i="16"/>
  <c r="CH94" i="16"/>
  <c r="CL94" i="16"/>
  <c r="CP94" i="16"/>
  <c r="CT94" i="16"/>
  <c r="CX94" i="16"/>
  <c r="DB94" i="16"/>
  <c r="DF94" i="16"/>
  <c r="DJ94" i="16"/>
  <c r="DN94" i="16"/>
  <c r="DR94" i="16"/>
  <c r="DV94" i="16"/>
  <c r="DZ94" i="16"/>
  <c r="ED94" i="16"/>
  <c r="EH94" i="16"/>
  <c r="CY95" i="16"/>
  <c r="DD95" i="16"/>
  <c r="DO95" i="16"/>
  <c r="DT95" i="16"/>
  <c r="EE95" i="16"/>
  <c r="S97" i="16"/>
  <c r="AI97" i="16"/>
  <c r="AY97" i="16"/>
  <c r="BO97" i="16"/>
  <c r="CE97" i="16"/>
  <c r="CU97" i="16"/>
  <c r="DK97" i="16"/>
  <c r="EA97" i="16"/>
  <c r="L100" i="16"/>
  <c r="T100" i="16"/>
  <c r="AB100" i="16"/>
  <c r="AJ100" i="16"/>
  <c r="AR100" i="16"/>
  <c r="AZ100" i="16"/>
  <c r="BH100" i="16"/>
  <c r="BP100" i="16"/>
  <c r="BX100" i="16"/>
  <c r="CF100" i="16"/>
  <c r="CN100" i="16"/>
  <c r="CV100" i="16"/>
  <c r="DD100" i="16"/>
  <c r="DL100" i="16"/>
  <c r="DT100" i="16"/>
  <c r="EB100" i="16"/>
  <c r="F103" i="16"/>
  <c r="N103" i="16"/>
  <c r="V103" i="16"/>
  <c r="AD103" i="16"/>
  <c r="AL103" i="16"/>
  <c r="AT103" i="16"/>
  <c r="BB103" i="16"/>
  <c r="BJ103" i="16"/>
  <c r="BR103" i="16"/>
  <c r="BZ103" i="16"/>
  <c r="CH103" i="16"/>
  <c r="CP103" i="16"/>
  <c r="CX103" i="16"/>
  <c r="DF103" i="16"/>
  <c r="DN103" i="16"/>
  <c r="DV103" i="16"/>
  <c r="ED103" i="16"/>
  <c r="I107" i="16"/>
  <c r="I28" i="16" s="1"/>
  <c r="M107" i="16"/>
  <c r="M28" i="16" s="1"/>
  <c r="Q107" i="16"/>
  <c r="Q28" i="16" s="1"/>
  <c r="E161" i="14" s="1"/>
  <c r="U107" i="16"/>
  <c r="U28" i="16" s="1"/>
  <c r="F161" i="14" s="1"/>
  <c r="Y107" i="16"/>
  <c r="Y28" i="16" s="1"/>
  <c r="AC107" i="16"/>
  <c r="AC28" i="16" s="1"/>
  <c r="AG107" i="16"/>
  <c r="AG28" i="16" s="1"/>
  <c r="AK107" i="16"/>
  <c r="AK28" i="16" s="1"/>
  <c r="J161" i="14" s="1"/>
  <c r="AO107" i="16"/>
  <c r="AO28" i="16" s="1"/>
  <c r="AS107" i="16"/>
  <c r="AS28" i="16" s="1"/>
  <c r="AW107" i="16"/>
  <c r="AW28" i="16" s="1"/>
  <c r="M161" i="14" s="1"/>
  <c r="BA107" i="16"/>
  <c r="BA28" i="16" s="1"/>
  <c r="N161" i="14" s="1"/>
  <c r="BE107" i="16"/>
  <c r="BE28" i="16" s="1"/>
  <c r="BI107" i="16"/>
  <c r="BI28" i="16" s="1"/>
  <c r="P161" i="14" s="1"/>
  <c r="BM107" i="16"/>
  <c r="BM28" i="16" s="1"/>
  <c r="Q161" i="14" s="1"/>
  <c r="BQ107" i="16"/>
  <c r="BQ28" i="16" s="1"/>
  <c r="R161" i="14" s="1"/>
  <c r="BU107" i="16"/>
  <c r="BU28" i="16" s="1"/>
  <c r="BY107" i="16"/>
  <c r="BY28" i="16" s="1"/>
  <c r="CC107" i="16"/>
  <c r="CC28" i="16" s="1"/>
  <c r="CG107" i="16"/>
  <c r="CG28" i="16" s="1"/>
  <c r="V161" i="14" s="1"/>
  <c r="CK107" i="16"/>
  <c r="CK28" i="16" s="1"/>
  <c r="CO107" i="16"/>
  <c r="CO28" i="16" s="1"/>
  <c r="CS107" i="16"/>
  <c r="CS28" i="16" s="1"/>
  <c r="CW107" i="16"/>
  <c r="CW28" i="16" s="1"/>
  <c r="DA107" i="16"/>
  <c r="DA28" i="16" s="1"/>
  <c r="DE107" i="16"/>
  <c r="DE28" i="16" s="1"/>
  <c r="DI107" i="16"/>
  <c r="DI28" i="16" s="1"/>
  <c r="DM107" i="16"/>
  <c r="DM28" i="16" s="1"/>
  <c r="DQ107" i="16"/>
  <c r="DQ28" i="16" s="1"/>
  <c r="DU107" i="16"/>
  <c r="DU28" i="16" s="1"/>
  <c r="DY107" i="16"/>
  <c r="DY28" i="16" s="1"/>
  <c r="EC107" i="16"/>
  <c r="EC28" i="16" s="1"/>
  <c r="EG107" i="16"/>
  <c r="EG28" i="16" s="1"/>
  <c r="M106" i="16"/>
  <c r="U106" i="16"/>
  <c r="AC106" i="16"/>
  <c r="AK106" i="16"/>
  <c r="AS106" i="16"/>
  <c r="BA106" i="16"/>
  <c r="BI106" i="16"/>
  <c r="BQ106" i="16"/>
  <c r="CG106" i="16"/>
  <c r="CW106" i="16"/>
  <c r="DM106" i="16"/>
  <c r="EC106" i="16"/>
  <c r="I126" i="16"/>
  <c r="M126" i="16"/>
  <c r="Q126" i="16"/>
  <c r="U126" i="16"/>
  <c r="Y126" i="16"/>
  <c r="AC126" i="16"/>
  <c r="AG126" i="16"/>
  <c r="AK126" i="16"/>
  <c r="AO126" i="16"/>
  <c r="AS126" i="16"/>
  <c r="AW126" i="16"/>
  <c r="BA126" i="16"/>
  <c r="BE126" i="16"/>
  <c r="BI126" i="16"/>
  <c r="BM126" i="16"/>
  <c r="BQ126" i="16"/>
  <c r="BU126" i="16"/>
  <c r="BY126" i="16"/>
  <c r="CC126" i="16"/>
  <c r="CG126" i="16"/>
  <c r="CK126" i="16"/>
  <c r="CO126" i="16"/>
  <c r="CS126" i="16"/>
  <c r="CW126" i="16"/>
  <c r="DA126" i="16"/>
  <c r="DE126" i="16"/>
  <c r="DI126" i="16"/>
  <c r="DM126" i="16"/>
  <c r="DQ126" i="16"/>
  <c r="DU126" i="16"/>
  <c r="DY126" i="16"/>
  <c r="EC126" i="16"/>
  <c r="EG126" i="16"/>
  <c r="I125" i="16"/>
  <c r="Y125" i="16"/>
  <c r="AO125" i="16"/>
  <c r="BE125" i="16"/>
  <c r="BU125" i="16"/>
  <c r="CK125" i="16"/>
  <c r="DA125" i="16"/>
  <c r="DQ125" i="16"/>
  <c r="EG125" i="16"/>
  <c r="G45" i="16"/>
  <c r="K45" i="16"/>
  <c r="O45" i="16"/>
  <c r="S45" i="16"/>
  <c r="W45" i="16"/>
  <c r="AA45" i="16"/>
  <c r="AE45" i="16"/>
  <c r="AI45" i="16"/>
  <c r="AM45" i="16"/>
  <c r="AQ45" i="16"/>
  <c r="AU45" i="16"/>
  <c r="AY45" i="16"/>
  <c r="BC45" i="16"/>
  <c r="BG45" i="16"/>
  <c r="BK45" i="16"/>
  <c r="BO45" i="16"/>
  <c r="BS45" i="16"/>
  <c r="BW45" i="16"/>
  <c r="CA45" i="16"/>
  <c r="CE45" i="16"/>
  <c r="CI45" i="16"/>
  <c r="CM45" i="16"/>
  <c r="CQ45" i="16"/>
  <c r="CU45" i="16"/>
  <c r="CY45" i="16"/>
  <c r="DC45" i="16"/>
  <c r="DG45" i="16"/>
  <c r="DK45" i="16"/>
  <c r="DO45" i="16"/>
  <c r="DS45" i="16"/>
  <c r="DW45" i="16"/>
  <c r="EA45" i="16"/>
  <c r="EE45" i="16"/>
  <c r="EI45" i="16"/>
  <c r="F51" i="16"/>
  <c r="J51" i="16"/>
  <c r="N51" i="16"/>
  <c r="R51" i="16"/>
  <c r="V51" i="16"/>
  <c r="Z51" i="16"/>
  <c r="AD51" i="16"/>
  <c r="AH51" i="16"/>
  <c r="AL51" i="16"/>
  <c r="AP51" i="16"/>
  <c r="AT51" i="16"/>
  <c r="AX51" i="16"/>
  <c r="BB51" i="16"/>
  <c r="BF51" i="16"/>
  <c r="BJ51" i="16"/>
  <c r="BN51" i="16"/>
  <c r="BR51" i="16"/>
  <c r="BV51" i="16"/>
  <c r="BZ51" i="16"/>
  <c r="CD51" i="16"/>
  <c r="CH51" i="16"/>
  <c r="CL51" i="16"/>
  <c r="CP51" i="16"/>
  <c r="CT51" i="16"/>
  <c r="CX51" i="16"/>
  <c r="DB51" i="16"/>
  <c r="DF51" i="16"/>
  <c r="DJ51" i="16"/>
  <c r="DN51" i="16"/>
  <c r="DR51" i="16"/>
  <c r="DV51" i="16"/>
  <c r="DZ51" i="16"/>
  <c r="ED51" i="16"/>
  <c r="EH51" i="16"/>
  <c r="I52" i="16"/>
  <c r="M52" i="16"/>
  <c r="Q52" i="16"/>
  <c r="U52" i="16"/>
  <c r="Y52" i="16"/>
  <c r="AC52" i="16"/>
  <c r="AG52" i="16"/>
  <c r="AK52" i="16"/>
  <c r="AO52" i="16"/>
  <c r="AS52" i="16"/>
  <c r="AW52" i="16"/>
  <c r="BA52" i="16"/>
  <c r="BE52" i="16"/>
  <c r="BI52" i="16"/>
  <c r="BM52" i="16"/>
  <c r="BQ52" i="16"/>
  <c r="BU52" i="16"/>
  <c r="BY52" i="16"/>
  <c r="CC52" i="16"/>
  <c r="CG52" i="16"/>
  <c r="CK52" i="16"/>
  <c r="CO52" i="16"/>
  <c r="CS52" i="16"/>
  <c r="CW52" i="16"/>
  <c r="DA52" i="16"/>
  <c r="DE52" i="16"/>
  <c r="DI52" i="16"/>
  <c r="DM52" i="16"/>
  <c r="DQ52" i="16"/>
  <c r="DU52" i="16"/>
  <c r="DY52" i="16"/>
  <c r="EC52" i="16"/>
  <c r="EG52" i="16"/>
  <c r="E57" i="16"/>
  <c r="I57" i="16"/>
  <c r="M57" i="16"/>
  <c r="Q57" i="16"/>
  <c r="U57" i="16"/>
  <c r="Y57" i="16"/>
  <c r="AC57" i="16"/>
  <c r="AG57" i="16"/>
  <c r="AK57" i="16"/>
  <c r="AO57" i="16"/>
  <c r="AS57" i="16"/>
  <c r="AW57" i="16"/>
  <c r="BA57" i="16"/>
  <c r="BE57" i="16"/>
  <c r="BI57" i="16"/>
  <c r="BM57" i="16"/>
  <c r="BQ57" i="16"/>
  <c r="BU57" i="16"/>
  <c r="BY57" i="16"/>
  <c r="CC57" i="16"/>
  <c r="CG57" i="16"/>
  <c r="CK57" i="16"/>
  <c r="CO57" i="16"/>
  <c r="CS57" i="16"/>
  <c r="CW57" i="16"/>
  <c r="DA57" i="16"/>
  <c r="DE57" i="16"/>
  <c r="DI57" i="16"/>
  <c r="DM57" i="16"/>
  <c r="DQ57" i="16"/>
  <c r="DU57" i="16"/>
  <c r="DY57" i="16"/>
  <c r="EC57" i="16"/>
  <c r="EG57" i="16"/>
  <c r="H58" i="16"/>
  <c r="L58" i="16"/>
  <c r="P58" i="16"/>
  <c r="T58" i="16"/>
  <c r="X58" i="16"/>
  <c r="AB58" i="16"/>
  <c r="AF58" i="16"/>
  <c r="AJ58" i="16"/>
  <c r="AN58" i="16"/>
  <c r="AR58" i="16"/>
  <c r="AV58" i="16"/>
  <c r="AZ58" i="16"/>
  <c r="BD58" i="16"/>
  <c r="BH58" i="16"/>
  <c r="BL58" i="16"/>
  <c r="BP58" i="16"/>
  <c r="BT58" i="16"/>
  <c r="BX58" i="16"/>
  <c r="CB58" i="16"/>
  <c r="CF58" i="16"/>
  <c r="CJ58" i="16"/>
  <c r="CN58" i="16"/>
  <c r="CR58" i="16"/>
  <c r="CV58" i="16"/>
  <c r="CZ58" i="16"/>
  <c r="DD58" i="16"/>
  <c r="DH58" i="16"/>
  <c r="DL58" i="16"/>
  <c r="DP58" i="16"/>
  <c r="DT58" i="16"/>
  <c r="DX58" i="16"/>
  <c r="EB58" i="16"/>
  <c r="EF58" i="16"/>
  <c r="CU94" i="16"/>
  <c r="DC94" i="16"/>
  <c r="DK94" i="16"/>
  <c r="DS94" i="16"/>
  <c r="EA94" i="16"/>
  <c r="EI94" i="16"/>
  <c r="CZ95" i="16"/>
  <c r="DP95" i="16"/>
  <c r="EF95" i="16"/>
  <c r="H98" i="16"/>
  <c r="L98" i="16"/>
  <c r="P98" i="16"/>
  <c r="T98" i="16"/>
  <c r="X98" i="16"/>
  <c r="AB98" i="16"/>
  <c r="AF98" i="16"/>
  <c r="AJ98" i="16"/>
  <c r="AN98" i="16"/>
  <c r="AR98" i="16"/>
  <c r="AV98" i="16"/>
  <c r="AZ98" i="16"/>
  <c r="BD98" i="16"/>
  <c r="BH98" i="16"/>
  <c r="BL98" i="16"/>
  <c r="BP98" i="16"/>
  <c r="BT98" i="16"/>
  <c r="BX98" i="16"/>
  <c r="CB98" i="16"/>
  <c r="CF98" i="16"/>
  <c r="CJ98" i="16"/>
  <c r="CN98" i="16"/>
  <c r="CR98" i="16"/>
  <c r="CV98" i="16"/>
  <c r="CZ98" i="16"/>
  <c r="DD98" i="16"/>
  <c r="DH98" i="16"/>
  <c r="DL98" i="16"/>
  <c r="DP98" i="16"/>
  <c r="DT98" i="16"/>
  <c r="DX98" i="16"/>
  <c r="EB98" i="16"/>
  <c r="EF98" i="16"/>
  <c r="O97" i="16"/>
  <c r="T97" i="16"/>
  <c r="AE97" i="16"/>
  <c r="AJ97" i="16"/>
  <c r="AU97" i="16"/>
  <c r="AZ97" i="16"/>
  <c r="BK97" i="16"/>
  <c r="BP97" i="16"/>
  <c r="CA97" i="16"/>
  <c r="CF97" i="16"/>
  <c r="CQ97" i="16"/>
  <c r="CV97" i="16"/>
  <c r="DG97" i="16"/>
  <c r="DL97" i="16"/>
  <c r="DW97" i="16"/>
  <c r="EB97" i="16"/>
  <c r="I101" i="16"/>
  <c r="M101" i="16"/>
  <c r="Q101" i="16"/>
  <c r="U101" i="16"/>
  <c r="Y101" i="16"/>
  <c r="AC101" i="16"/>
  <c r="AG101" i="16"/>
  <c r="AK101" i="16"/>
  <c r="AO101" i="16"/>
  <c r="AS101" i="16"/>
  <c r="AW101" i="16"/>
  <c r="BA101" i="16"/>
  <c r="BE101" i="16"/>
  <c r="BI101" i="16"/>
  <c r="BM101" i="16"/>
  <c r="BQ101" i="16"/>
  <c r="BU101" i="16"/>
  <c r="BY101" i="16"/>
  <c r="CC101" i="16"/>
  <c r="CG101" i="16"/>
  <c r="CK101" i="16"/>
  <c r="CO101" i="16"/>
  <c r="CS101" i="16"/>
  <c r="CW101" i="16"/>
  <c r="DA101" i="16"/>
  <c r="DE101" i="16"/>
  <c r="DI101" i="16"/>
  <c r="DM101" i="16"/>
  <c r="DQ101" i="16"/>
  <c r="DU101" i="16"/>
  <c r="DY101" i="16"/>
  <c r="EC101" i="16"/>
  <c r="EG101" i="16"/>
  <c r="M100" i="16"/>
  <c r="U100" i="16"/>
  <c r="AC100" i="16"/>
  <c r="AK100" i="16"/>
  <c r="AS100" i="16"/>
  <c r="BA100" i="16"/>
  <c r="BI100" i="16"/>
  <c r="BQ100" i="16"/>
  <c r="BY100" i="16"/>
  <c r="CG100" i="16"/>
  <c r="CO100" i="16"/>
  <c r="CW100" i="16"/>
  <c r="DE100" i="16"/>
  <c r="DM100" i="16"/>
  <c r="DU100" i="16"/>
  <c r="EC100" i="16"/>
  <c r="O103" i="16"/>
  <c r="W103" i="16"/>
  <c r="AE103" i="16"/>
  <c r="AM103" i="16"/>
  <c r="AU103" i="16"/>
  <c r="BC103" i="16"/>
  <c r="BK103" i="16"/>
  <c r="BS103" i="16"/>
  <c r="CA103" i="16"/>
  <c r="CI103" i="16"/>
  <c r="CQ103" i="16"/>
  <c r="CY103" i="16"/>
  <c r="DG103" i="16"/>
  <c r="DO103" i="16"/>
  <c r="DW103" i="16"/>
  <c r="EE103" i="16"/>
  <c r="J104" i="16"/>
  <c r="J27" i="16" s="1"/>
  <c r="R104" i="16"/>
  <c r="R27" i="16" s="1"/>
  <c r="Z104" i="16"/>
  <c r="Z27" i="16" s="1"/>
  <c r="AH104" i="16"/>
  <c r="AH27" i="16" s="1"/>
  <c r="AP104" i="16"/>
  <c r="AP27" i="16" s="1"/>
  <c r="AX104" i="16"/>
  <c r="AX27" i="16" s="1"/>
  <c r="BF104" i="16"/>
  <c r="BF27" i="16" s="1"/>
  <c r="BN104" i="16"/>
  <c r="BN27" i="16" s="1"/>
  <c r="BV104" i="16"/>
  <c r="BV27" i="16" s="1"/>
  <c r="CD104" i="16"/>
  <c r="CD27" i="16" s="1"/>
  <c r="CL104" i="16"/>
  <c r="CL27" i="16" s="1"/>
  <c r="CT104" i="16"/>
  <c r="CT27" i="16" s="1"/>
  <c r="DB104" i="16"/>
  <c r="DB27" i="16" s="1"/>
  <c r="DJ104" i="16"/>
  <c r="DJ27" i="16" s="1"/>
  <c r="DR104" i="16"/>
  <c r="DR27" i="16" s="1"/>
  <c r="DZ104" i="16"/>
  <c r="DZ27" i="16" s="1"/>
  <c r="EH104" i="16"/>
  <c r="EH27" i="16" s="1"/>
  <c r="G110" i="16"/>
  <c r="G29" i="16" s="1"/>
  <c r="C162" i="14" s="1"/>
  <c r="K110" i="16"/>
  <c r="K29" i="16" s="1"/>
  <c r="D162" i="14" s="1"/>
  <c r="O110" i="16"/>
  <c r="O29" i="16" s="1"/>
  <c r="E162" i="14" s="1"/>
  <c r="S110" i="16"/>
  <c r="S29" i="16" s="1"/>
  <c r="F162" i="14" s="1"/>
  <c r="W110" i="16"/>
  <c r="W29" i="16" s="1"/>
  <c r="G162" i="14" s="1"/>
  <c r="AA110" i="16"/>
  <c r="AA29" i="16" s="1"/>
  <c r="H162" i="14" s="1"/>
  <c r="AE110" i="16"/>
  <c r="AE29" i="16" s="1"/>
  <c r="I162" i="14" s="1"/>
  <c r="AI110" i="16"/>
  <c r="AI29" i="16" s="1"/>
  <c r="J162" i="14" s="1"/>
  <c r="AM110" i="16"/>
  <c r="AM29" i="16" s="1"/>
  <c r="K162" i="14" s="1"/>
  <c r="AQ110" i="16"/>
  <c r="AQ29" i="16" s="1"/>
  <c r="L162" i="14" s="1"/>
  <c r="AU110" i="16"/>
  <c r="AU29" i="16" s="1"/>
  <c r="M162" i="14" s="1"/>
  <c r="AY110" i="16"/>
  <c r="AY29" i="16" s="1"/>
  <c r="N162" i="14" s="1"/>
  <c r="BC110" i="16"/>
  <c r="BC29" i="16" s="1"/>
  <c r="O162" i="14" s="1"/>
  <c r="BG110" i="16"/>
  <c r="BG29" i="16" s="1"/>
  <c r="P162" i="14" s="1"/>
  <c r="BK110" i="16"/>
  <c r="BK29" i="16" s="1"/>
  <c r="Q162" i="14" s="1"/>
  <c r="BO110" i="16"/>
  <c r="BO29" i="16" s="1"/>
  <c r="R162" i="14" s="1"/>
  <c r="BS110" i="16"/>
  <c r="BS29" i="16" s="1"/>
  <c r="S162" i="14" s="1"/>
  <c r="BW110" i="16"/>
  <c r="BW29" i="16" s="1"/>
  <c r="T162" i="14" s="1"/>
  <c r="CA110" i="16"/>
  <c r="CA29" i="16" s="1"/>
  <c r="U162" i="14" s="1"/>
  <c r="CE110" i="16"/>
  <c r="CE29" i="16" s="1"/>
  <c r="V162" i="14" s="1"/>
  <c r="CI110" i="16"/>
  <c r="CI29" i="16" s="1"/>
  <c r="W162" i="14" s="1"/>
  <c r="CM110" i="16"/>
  <c r="CM29" i="16" s="1"/>
  <c r="X162" i="14" s="1"/>
  <c r="CQ110" i="16"/>
  <c r="CQ29" i="16" s="1"/>
  <c r="Y162" i="14" s="1"/>
  <c r="CU110" i="16"/>
  <c r="CU29" i="16" s="1"/>
  <c r="CY110" i="16"/>
  <c r="CY29" i="16" s="1"/>
  <c r="DC110" i="16"/>
  <c r="DC29" i="16" s="1"/>
  <c r="DG110" i="16"/>
  <c r="DG29" i="16" s="1"/>
  <c r="DK110" i="16"/>
  <c r="DK29" i="16" s="1"/>
  <c r="DO110" i="16"/>
  <c r="DO29" i="16" s="1"/>
  <c r="DS110" i="16"/>
  <c r="DS29" i="16" s="1"/>
  <c r="DW110" i="16"/>
  <c r="DW29" i="16" s="1"/>
  <c r="EA110" i="16"/>
  <c r="EA29" i="16" s="1"/>
  <c r="EE110" i="16"/>
  <c r="EE29" i="16" s="1"/>
  <c r="EI110" i="16"/>
  <c r="EI29" i="16" s="1"/>
  <c r="I120" i="16"/>
  <c r="M120" i="16"/>
  <c r="Q120" i="16"/>
  <c r="U120" i="16"/>
  <c r="Y120" i="16"/>
  <c r="AC120" i="16"/>
  <c r="AG120" i="16"/>
  <c r="AK120" i="16"/>
  <c r="AO120" i="16"/>
  <c r="AS120" i="16"/>
  <c r="AW120" i="16"/>
  <c r="BA120" i="16"/>
  <c r="BE120" i="16"/>
  <c r="BI120" i="16"/>
  <c r="BM120" i="16"/>
  <c r="BQ120" i="16"/>
  <c r="BU120" i="16"/>
  <c r="BY120" i="16"/>
  <c r="CC120" i="16"/>
  <c r="CG120" i="16"/>
  <c r="CK120" i="16"/>
  <c r="CO120" i="16"/>
  <c r="CS120" i="16"/>
  <c r="CW120" i="16"/>
  <c r="DA120" i="16"/>
  <c r="DE120" i="16"/>
  <c r="DI120" i="16"/>
  <c r="DM120" i="16"/>
  <c r="DQ120" i="16"/>
  <c r="DU120" i="16"/>
  <c r="DY120" i="16"/>
  <c r="EC120" i="16"/>
  <c r="EG120" i="16"/>
  <c r="I119" i="16"/>
  <c r="Y119" i="16"/>
  <c r="AO119" i="16"/>
  <c r="BE119" i="16"/>
  <c r="BU119" i="16"/>
  <c r="CK119" i="16"/>
  <c r="DA119" i="16"/>
  <c r="DQ119" i="16"/>
  <c r="EG119" i="16"/>
  <c r="G123" i="16"/>
  <c r="K123" i="16"/>
  <c r="O123" i="16"/>
  <c r="S123" i="16"/>
  <c r="W123" i="16"/>
  <c r="AA123" i="16"/>
  <c r="AE123" i="16"/>
  <c r="AI123" i="16"/>
  <c r="AM123" i="16"/>
  <c r="AQ123" i="16"/>
  <c r="AU123" i="16"/>
  <c r="AY123" i="16"/>
  <c r="BC123" i="16"/>
  <c r="BG123" i="16"/>
  <c r="BK123" i="16"/>
  <c r="BO123" i="16"/>
  <c r="BS123" i="16"/>
  <c r="BW123" i="16"/>
  <c r="CA123" i="16"/>
  <c r="CE123" i="16"/>
  <c r="CI123" i="16"/>
  <c r="CM123" i="16"/>
  <c r="CQ123" i="16"/>
  <c r="CU123" i="16"/>
  <c r="CY123" i="16"/>
  <c r="DC123" i="16"/>
  <c r="DG123" i="16"/>
  <c r="DK123" i="16"/>
  <c r="DO123" i="16"/>
  <c r="DS123" i="16"/>
  <c r="DW123" i="16"/>
  <c r="EA123" i="16"/>
  <c r="EE123" i="16"/>
  <c r="EI123" i="16"/>
  <c r="S122" i="16"/>
  <c r="AI122" i="16"/>
  <c r="AY122" i="16"/>
  <c r="BO122" i="16"/>
  <c r="CE122" i="16"/>
  <c r="CU122" i="16"/>
  <c r="DK122" i="16"/>
  <c r="EA122" i="16"/>
  <c r="F125" i="16"/>
  <c r="M125" i="16"/>
  <c r="AC125" i="16"/>
  <c r="AS125" i="16"/>
  <c r="BI125" i="16"/>
  <c r="BY125" i="16"/>
  <c r="CO125" i="16"/>
  <c r="DE125" i="16"/>
  <c r="DU125" i="16"/>
  <c r="BV82" i="16"/>
  <c r="BZ82" i="16"/>
  <c r="CD82" i="16"/>
  <c r="CH82" i="16"/>
  <c r="CL82" i="16"/>
  <c r="CP82" i="16"/>
  <c r="CT82" i="16"/>
  <c r="CX82" i="16"/>
  <c r="DB82" i="16"/>
  <c r="DF82" i="16"/>
  <c r="DJ82" i="16"/>
  <c r="DN82" i="16"/>
  <c r="DR82" i="16"/>
  <c r="DV82" i="16"/>
  <c r="DZ82" i="16"/>
  <c r="ED82" i="16"/>
  <c r="EH82" i="16"/>
  <c r="H88" i="16"/>
  <c r="L88" i="16"/>
  <c r="P88" i="16"/>
  <c r="T88" i="16"/>
  <c r="X88" i="16"/>
  <c r="AB88" i="16"/>
  <c r="AF88" i="16"/>
  <c r="AJ88" i="16"/>
  <c r="AN88" i="16"/>
  <c r="AR88" i="16"/>
  <c r="AV88" i="16"/>
  <c r="AZ88" i="16"/>
  <c r="BD88" i="16"/>
  <c r="BH88" i="16"/>
  <c r="BL88" i="16"/>
  <c r="BP88" i="16"/>
  <c r="BT88" i="16"/>
  <c r="BX88" i="16"/>
  <c r="CB88" i="16"/>
  <c r="CF88" i="16"/>
  <c r="CJ88" i="16"/>
  <c r="CN88" i="16"/>
  <c r="CR88" i="16"/>
  <c r="CV88" i="16"/>
  <c r="CZ88" i="16"/>
  <c r="DD88" i="16"/>
  <c r="DH88" i="16"/>
  <c r="DL88" i="16"/>
  <c r="DP88" i="16"/>
  <c r="DT88" i="16"/>
  <c r="DX88" i="16"/>
  <c r="EB88" i="16"/>
  <c r="EF88" i="16"/>
  <c r="J91" i="16"/>
  <c r="N91" i="16"/>
  <c r="R91" i="16"/>
  <c r="V91" i="16"/>
  <c r="Z91" i="16"/>
  <c r="AD91" i="16"/>
  <c r="AH91" i="16"/>
  <c r="AL91" i="16"/>
  <c r="AP91" i="16"/>
  <c r="AT91" i="16"/>
  <c r="AX91" i="16"/>
  <c r="BB91" i="16"/>
  <c r="BF91" i="16"/>
  <c r="BJ91" i="16"/>
  <c r="BN91" i="16"/>
  <c r="BR91" i="16"/>
  <c r="BV91" i="16"/>
  <c r="BZ91" i="16"/>
  <c r="CD91" i="16"/>
  <c r="CH91" i="16"/>
  <c r="CL91" i="16"/>
  <c r="CP91" i="16"/>
  <c r="CT91" i="16"/>
  <c r="CX91" i="16"/>
  <c r="DB91" i="16"/>
  <c r="DF91" i="16"/>
  <c r="DJ91" i="16"/>
  <c r="DN91" i="16"/>
  <c r="DR91" i="16"/>
  <c r="DV91" i="16"/>
  <c r="DZ91" i="16"/>
  <c r="ED91" i="16"/>
  <c r="EH91" i="16"/>
  <c r="H94" i="16"/>
  <c r="L94" i="16"/>
  <c r="P94" i="16"/>
  <c r="T94" i="16"/>
  <c r="X94" i="16"/>
  <c r="AB94" i="16"/>
  <c r="AF94" i="16"/>
  <c r="AJ94" i="16"/>
  <c r="AN94" i="16"/>
  <c r="AR94" i="16"/>
  <c r="AV94" i="16"/>
  <c r="AZ94" i="16"/>
  <c r="BD94" i="16"/>
  <c r="BH94" i="16"/>
  <c r="BL94" i="16"/>
  <c r="BP94" i="16"/>
  <c r="BT94" i="16"/>
  <c r="BX94" i="16"/>
  <c r="CB94" i="16"/>
  <c r="CF94" i="16"/>
  <c r="CJ94" i="16"/>
  <c r="CN94" i="16"/>
  <c r="CR94" i="16"/>
  <c r="CV94" i="16"/>
  <c r="DH94" i="16"/>
  <c r="DL94" i="16"/>
  <c r="DX94" i="16"/>
  <c r="EB94" i="16"/>
  <c r="J101" i="16"/>
  <c r="J100" i="16"/>
  <c r="N101" i="16"/>
  <c r="N100" i="16"/>
  <c r="R101" i="16"/>
  <c r="R100" i="16"/>
  <c r="V101" i="16"/>
  <c r="V100" i="16"/>
  <c r="Z101" i="16"/>
  <c r="Z100" i="16"/>
  <c r="AD101" i="16"/>
  <c r="AD100" i="16"/>
  <c r="AH101" i="16"/>
  <c r="AH100" i="16"/>
  <c r="AL101" i="16"/>
  <c r="AL100" i="16"/>
  <c r="AP101" i="16"/>
  <c r="AP100" i="16"/>
  <c r="AT101" i="16"/>
  <c r="AT100" i="16"/>
  <c r="AX101" i="16"/>
  <c r="AX100" i="16"/>
  <c r="BB101" i="16"/>
  <c r="BB100" i="16"/>
  <c r="BF101" i="16"/>
  <c r="BF100" i="16"/>
  <c r="BJ101" i="16"/>
  <c r="BJ100" i="16"/>
  <c r="BN101" i="16"/>
  <c r="BN100" i="16"/>
  <c r="BR101" i="16"/>
  <c r="BR100" i="16"/>
  <c r="BV101" i="16"/>
  <c r="BV100" i="16"/>
  <c r="BZ101" i="16"/>
  <c r="BZ100" i="16"/>
  <c r="CD101" i="16"/>
  <c r="CD100" i="16"/>
  <c r="CH101" i="16"/>
  <c r="CH100" i="16"/>
  <c r="CL101" i="16"/>
  <c r="CL100" i="16"/>
  <c r="CP101" i="16"/>
  <c r="CP100" i="16"/>
  <c r="CT101" i="16"/>
  <c r="CT100" i="16"/>
  <c r="CX101" i="16"/>
  <c r="I114" i="16"/>
  <c r="M114" i="16"/>
  <c r="Q114" i="16"/>
  <c r="U114" i="16"/>
  <c r="Y114" i="16"/>
  <c r="AC114" i="16"/>
  <c r="AG114" i="16"/>
  <c r="AK114" i="16"/>
  <c r="AO114" i="16"/>
  <c r="AS114" i="16"/>
  <c r="AW114" i="16"/>
  <c r="BA114" i="16"/>
  <c r="BE114" i="16"/>
  <c r="BI114" i="16"/>
  <c r="BM114" i="16"/>
  <c r="BQ114" i="16"/>
  <c r="BU114" i="16"/>
  <c r="BY114" i="16"/>
  <c r="CC114" i="16"/>
  <c r="CG114" i="16"/>
  <c r="CK114" i="16"/>
  <c r="CO114" i="16"/>
  <c r="CS114" i="16"/>
  <c r="CW114" i="16"/>
  <c r="DA114" i="16"/>
  <c r="DE114" i="16"/>
  <c r="DI114" i="16"/>
  <c r="DM114" i="16"/>
  <c r="DQ114" i="16"/>
  <c r="DU114" i="16"/>
  <c r="DY114" i="16"/>
  <c r="EC114" i="16"/>
  <c r="EG114" i="16"/>
  <c r="I113" i="16"/>
  <c r="Y113" i="16"/>
  <c r="AO113" i="16"/>
  <c r="BE113" i="16"/>
  <c r="BU113" i="16"/>
  <c r="CK113" i="16"/>
  <c r="DA113" i="16"/>
  <c r="DQ113" i="16"/>
  <c r="EG113" i="16"/>
  <c r="G117" i="16"/>
  <c r="K117" i="16"/>
  <c r="O117" i="16"/>
  <c r="S117" i="16"/>
  <c r="W117" i="16"/>
  <c r="AA117" i="16"/>
  <c r="AE117" i="16"/>
  <c r="AI117" i="16"/>
  <c r="AM117" i="16"/>
  <c r="AQ117" i="16"/>
  <c r="AU117" i="16"/>
  <c r="AY117" i="16"/>
  <c r="BC117" i="16"/>
  <c r="BG117" i="16"/>
  <c r="BK117" i="16"/>
  <c r="BO117" i="16"/>
  <c r="BS117" i="16"/>
  <c r="BW117" i="16"/>
  <c r="CA117" i="16"/>
  <c r="CE117" i="16"/>
  <c r="CI117" i="16"/>
  <c r="CM117" i="16"/>
  <c r="CQ117" i="16"/>
  <c r="CU117" i="16"/>
  <c r="CY117" i="16"/>
  <c r="DC117" i="16"/>
  <c r="DG117" i="16"/>
  <c r="DK117" i="16"/>
  <c r="DO117" i="16"/>
  <c r="DS117" i="16"/>
  <c r="DW117" i="16"/>
  <c r="EA117" i="16"/>
  <c r="EE117" i="16"/>
  <c r="EI117" i="16"/>
  <c r="S116" i="16"/>
  <c r="AI116" i="16"/>
  <c r="AY116" i="16"/>
  <c r="BO116" i="16"/>
  <c r="CE116" i="16"/>
  <c r="CU116" i="16"/>
  <c r="DK116" i="16"/>
  <c r="EA116" i="16"/>
  <c r="F119" i="16"/>
  <c r="M119" i="16"/>
  <c r="AC119" i="16"/>
  <c r="AS119" i="16"/>
  <c r="BI119" i="16"/>
  <c r="BY119" i="16"/>
  <c r="CO119" i="16"/>
  <c r="DE119" i="16"/>
  <c r="DU119" i="16"/>
  <c r="D122" i="16"/>
  <c r="G122" i="16"/>
  <c r="W122" i="16"/>
  <c r="AM122" i="16"/>
  <c r="BC122" i="16"/>
  <c r="BS122" i="16"/>
  <c r="CI122" i="16"/>
  <c r="CY122" i="16"/>
  <c r="DO122" i="16"/>
  <c r="EE122" i="16"/>
  <c r="Q125" i="16"/>
  <c r="AG125" i="16"/>
  <c r="AW125" i="16"/>
  <c r="BM125" i="16"/>
  <c r="CC125" i="16"/>
  <c r="CS125" i="16"/>
  <c r="DI125" i="16"/>
  <c r="DY125" i="16"/>
  <c r="CW94" i="16"/>
  <c r="DM94" i="16"/>
  <c r="EC94" i="16"/>
  <c r="G97" i="16"/>
  <c r="L97" i="16"/>
  <c r="R97" i="16"/>
  <c r="W97" i="16"/>
  <c r="AB97" i="16"/>
  <c r="AH97" i="16"/>
  <c r="AM97" i="16"/>
  <c r="AR97" i="16"/>
  <c r="AX97" i="16"/>
  <c r="BC97" i="16"/>
  <c r="BH97" i="16"/>
  <c r="BN97" i="16"/>
  <c r="BS97" i="16"/>
  <c r="BX97" i="16"/>
  <c r="CD97" i="16"/>
  <c r="CI97" i="16"/>
  <c r="CN97" i="16"/>
  <c r="CT97" i="16"/>
  <c r="CY97" i="16"/>
  <c r="DD97" i="16"/>
  <c r="DJ97" i="16"/>
  <c r="DO97" i="16"/>
  <c r="DT97" i="16"/>
  <c r="DZ97" i="16"/>
  <c r="EE97" i="16"/>
  <c r="G100" i="16"/>
  <c r="K100" i="16"/>
  <c r="O100" i="16"/>
  <c r="S100" i="16"/>
  <c r="W100" i="16"/>
  <c r="AA100" i="16"/>
  <c r="AE100" i="16"/>
  <c r="AI100" i="16"/>
  <c r="AM100" i="16"/>
  <c r="AQ100" i="16"/>
  <c r="AU100" i="16"/>
  <c r="AY100" i="16"/>
  <c r="BC100" i="16"/>
  <c r="BG100" i="16"/>
  <c r="BK100" i="16"/>
  <c r="BO100" i="16"/>
  <c r="BS100" i="16"/>
  <c r="BW100" i="16"/>
  <c r="CA100" i="16"/>
  <c r="CE100" i="16"/>
  <c r="CI100" i="16"/>
  <c r="CM100" i="16"/>
  <c r="CQ100" i="16"/>
  <c r="CU100" i="16"/>
  <c r="I100" i="16"/>
  <c r="Q100" i="16"/>
  <c r="Y100" i="16"/>
  <c r="AG100" i="16"/>
  <c r="AO100" i="16"/>
  <c r="AW100" i="16"/>
  <c r="BE100" i="16"/>
  <c r="BM100" i="16"/>
  <c r="BU100" i="16"/>
  <c r="CC100" i="16"/>
  <c r="CK100" i="16"/>
  <c r="CS100" i="16"/>
  <c r="DA100" i="16"/>
  <c r="DI100" i="16"/>
  <c r="DQ100" i="16"/>
  <c r="DY100" i="16"/>
  <c r="EG100" i="16"/>
  <c r="G104" i="16"/>
  <c r="G27" i="16" s="1"/>
  <c r="K104" i="16"/>
  <c r="K27" i="16" s="1"/>
  <c r="O104" i="16"/>
  <c r="O27" i="16" s="1"/>
  <c r="S104" i="16"/>
  <c r="S27" i="16" s="1"/>
  <c r="W104" i="16"/>
  <c r="W27" i="16" s="1"/>
  <c r="AA104" i="16"/>
  <c r="AA27" i="16" s="1"/>
  <c r="AE104" i="16"/>
  <c r="AE27" i="16" s="1"/>
  <c r="AI104" i="16"/>
  <c r="AI27" i="16" s="1"/>
  <c r="AM104" i="16"/>
  <c r="AM27" i="16" s="1"/>
  <c r="AQ104" i="16"/>
  <c r="AQ27" i="16" s="1"/>
  <c r="AU104" i="16"/>
  <c r="AU27" i="16" s="1"/>
  <c r="AY104" i="16"/>
  <c r="AY27" i="16" s="1"/>
  <c r="BC104" i="16"/>
  <c r="BC27" i="16" s="1"/>
  <c r="BG104" i="16"/>
  <c r="BG27" i="16" s="1"/>
  <c r="BK104" i="16"/>
  <c r="BK27" i="16" s="1"/>
  <c r="BO104" i="16"/>
  <c r="BO27" i="16" s="1"/>
  <c r="BS104" i="16"/>
  <c r="BS27" i="16" s="1"/>
  <c r="BW104" i="16"/>
  <c r="BW27" i="16" s="1"/>
  <c r="CA104" i="16"/>
  <c r="CA27" i="16" s="1"/>
  <c r="CE104" i="16"/>
  <c r="CE27" i="16" s="1"/>
  <c r="CI104" i="16"/>
  <c r="CI27" i="16" s="1"/>
  <c r="CM104" i="16"/>
  <c r="CM27" i="16" s="1"/>
  <c r="CQ104" i="16"/>
  <c r="CQ27" i="16" s="1"/>
  <c r="CU104" i="16"/>
  <c r="CU27" i="16" s="1"/>
  <c r="CY104" i="16"/>
  <c r="CY27" i="16" s="1"/>
  <c r="DC104" i="16"/>
  <c r="DC27" i="16" s="1"/>
  <c r="DG104" i="16"/>
  <c r="DG27" i="16" s="1"/>
  <c r="DK104" i="16"/>
  <c r="DK27" i="16" s="1"/>
  <c r="DO104" i="16"/>
  <c r="DO27" i="16" s="1"/>
  <c r="DS104" i="16"/>
  <c r="DS27" i="16" s="1"/>
  <c r="DW104" i="16"/>
  <c r="DW27" i="16" s="1"/>
  <c r="EA104" i="16"/>
  <c r="EA27" i="16" s="1"/>
  <c r="EE104" i="16"/>
  <c r="EE27" i="16" s="1"/>
  <c r="EI104" i="16"/>
  <c r="EI27" i="16" s="1"/>
  <c r="K103" i="16"/>
  <c r="S103" i="16"/>
  <c r="AA103" i="16"/>
  <c r="AI103" i="16"/>
  <c r="AQ103" i="16"/>
  <c r="AY103" i="16"/>
  <c r="BG103" i="16"/>
  <c r="BO103" i="16"/>
  <c r="BW103" i="16"/>
  <c r="CE103" i="16"/>
  <c r="CM103" i="16"/>
  <c r="CU103" i="16"/>
  <c r="DC103" i="16"/>
  <c r="DK103" i="16"/>
  <c r="DS103" i="16"/>
  <c r="EA103" i="16"/>
  <c r="EI103" i="16"/>
  <c r="CC106" i="16"/>
  <c r="CS106" i="16"/>
  <c r="DI106" i="16"/>
  <c r="DY106" i="16"/>
  <c r="BT107" i="16"/>
  <c r="BT28" i="16" s="1"/>
  <c r="S161" i="14" s="1"/>
  <c r="CB107" i="16"/>
  <c r="CB28" i="16" s="1"/>
  <c r="CJ107" i="16"/>
  <c r="CJ28" i="16" s="1"/>
  <c r="CR107" i="16"/>
  <c r="CR28" i="16" s="1"/>
  <c r="CZ107" i="16"/>
  <c r="CZ28" i="16" s="1"/>
  <c r="DH107" i="16"/>
  <c r="DH28" i="16" s="1"/>
  <c r="DP107" i="16"/>
  <c r="DP28" i="16" s="1"/>
  <c r="DX107" i="16"/>
  <c r="DX28" i="16" s="1"/>
  <c r="EF107" i="16"/>
  <c r="EF28" i="16" s="1"/>
  <c r="F113" i="16"/>
  <c r="M113" i="16"/>
  <c r="AC113" i="16"/>
  <c r="AS113" i="16"/>
  <c r="BI113" i="16"/>
  <c r="BY113" i="16"/>
  <c r="CO113" i="16"/>
  <c r="DE113" i="16"/>
  <c r="DU113" i="16"/>
  <c r="D116" i="16"/>
  <c r="G116" i="16"/>
  <c r="W116" i="16"/>
  <c r="AM116" i="16"/>
  <c r="BC116" i="16"/>
  <c r="BS116" i="16"/>
  <c r="CI116" i="16"/>
  <c r="CY116" i="16"/>
  <c r="DO116" i="16"/>
  <c r="EE116" i="16"/>
  <c r="Q119" i="16"/>
  <c r="AG119" i="16"/>
  <c r="AW119" i="16"/>
  <c r="BM119" i="16"/>
  <c r="CC119" i="16"/>
  <c r="CS119" i="16"/>
  <c r="DI119" i="16"/>
  <c r="DY119" i="16"/>
  <c r="K122" i="16"/>
  <c r="AA122" i="16"/>
  <c r="AQ122" i="16"/>
  <c r="BG122" i="16"/>
  <c r="BW122" i="16"/>
  <c r="CM122" i="16"/>
  <c r="DC122" i="16"/>
  <c r="DS122" i="16"/>
  <c r="EI122" i="16"/>
  <c r="U125" i="16"/>
  <c r="AK125" i="16"/>
  <c r="BA125" i="16"/>
  <c r="BQ125" i="16"/>
  <c r="CG125" i="16"/>
  <c r="CW125" i="16"/>
  <c r="DM125" i="16"/>
  <c r="EC125" i="16"/>
  <c r="H143" i="16"/>
  <c r="L143" i="16"/>
  <c r="P143" i="16"/>
  <c r="T143" i="16"/>
  <c r="X143" i="16"/>
  <c r="AB143" i="16"/>
  <c r="AF143" i="16"/>
  <c r="AJ143" i="16"/>
  <c r="AN143" i="16"/>
  <c r="AR143" i="16"/>
  <c r="AV143" i="16"/>
  <c r="AZ143" i="16"/>
  <c r="BD143" i="16"/>
  <c r="BH143" i="16"/>
  <c r="BL143" i="16"/>
  <c r="BP143" i="16"/>
  <c r="BT143" i="16"/>
  <c r="BX143" i="16"/>
  <c r="CB143" i="16"/>
  <c r="CF143" i="16"/>
  <c r="CJ143" i="16"/>
  <c r="CN143" i="16"/>
  <c r="CR143" i="16"/>
  <c r="CV143" i="16"/>
  <c r="CZ143" i="16"/>
  <c r="DD143" i="16"/>
  <c r="DH143" i="16"/>
  <c r="DL143" i="16"/>
  <c r="DP143" i="16"/>
  <c r="DT143" i="16"/>
  <c r="DX143" i="16"/>
  <c r="EB143" i="16"/>
  <c r="EF143" i="16"/>
  <c r="AD147" i="16"/>
  <c r="AH147" i="16"/>
  <c r="AL147" i="16"/>
  <c r="AP147" i="16"/>
  <c r="AT147" i="16"/>
  <c r="AX147" i="16"/>
  <c r="BB147" i="16"/>
  <c r="BF147" i="16"/>
  <c r="BJ147" i="16"/>
  <c r="BN147" i="16"/>
  <c r="BR147" i="16"/>
  <c r="BV147" i="16"/>
  <c r="BZ147" i="16"/>
  <c r="CD147" i="16"/>
  <c r="CH147" i="16"/>
  <c r="CL147" i="16"/>
  <c r="CP147" i="16"/>
  <c r="CT147" i="16"/>
  <c r="CX147" i="16"/>
  <c r="DB147" i="16"/>
  <c r="DF147" i="16"/>
  <c r="DJ147" i="16"/>
  <c r="DN147" i="16"/>
  <c r="DR147" i="16"/>
  <c r="DV147" i="16"/>
  <c r="DZ147" i="16"/>
  <c r="ED147" i="16"/>
  <c r="EH147" i="16"/>
  <c r="J146" i="16"/>
  <c r="N146" i="16"/>
  <c r="R146" i="16"/>
  <c r="V146" i="16"/>
  <c r="Z146" i="16"/>
  <c r="AD146" i="16"/>
  <c r="AH146" i="16"/>
  <c r="AL146" i="16"/>
  <c r="AP146" i="16"/>
  <c r="AT146" i="16"/>
  <c r="AX146" i="16"/>
  <c r="BB146" i="16"/>
  <c r="BF146" i="16"/>
  <c r="BJ146" i="16"/>
  <c r="BN146" i="16"/>
  <c r="BR146" i="16"/>
  <c r="BV146" i="16"/>
  <c r="BZ146" i="16"/>
  <c r="CD146" i="16"/>
  <c r="CH146" i="16"/>
  <c r="CL146" i="16"/>
  <c r="CP146" i="16"/>
  <c r="CT146" i="16"/>
  <c r="CX146" i="16"/>
  <c r="DB146" i="16"/>
  <c r="DF146" i="16"/>
  <c r="DJ146" i="16"/>
  <c r="DN146" i="16"/>
  <c r="DR146" i="16"/>
  <c r="DV146" i="16"/>
  <c r="DZ146" i="16"/>
  <c r="ED146" i="16"/>
  <c r="EH146" i="16"/>
  <c r="H150" i="16"/>
  <c r="L150" i="16"/>
  <c r="P150" i="16"/>
  <c r="T150" i="16"/>
  <c r="X150" i="16"/>
  <c r="AB150" i="16"/>
  <c r="AF150" i="16"/>
  <c r="AJ150" i="16"/>
  <c r="AN150" i="16"/>
  <c r="AR150" i="16"/>
  <c r="AV150" i="16"/>
  <c r="AZ150" i="16"/>
  <c r="BD150" i="16"/>
  <c r="BH150" i="16"/>
  <c r="BL150" i="16"/>
  <c r="BP150" i="16"/>
  <c r="BT150" i="16"/>
  <c r="BX150" i="16"/>
  <c r="CB150" i="16"/>
  <c r="CF150" i="16"/>
  <c r="CJ150" i="16"/>
  <c r="CN150" i="16"/>
  <c r="CR150" i="16"/>
  <c r="CV150" i="16"/>
  <c r="CZ150" i="16"/>
  <c r="DD150" i="16"/>
  <c r="DH150" i="16"/>
  <c r="DL150" i="16"/>
  <c r="DP150" i="16"/>
  <c r="DT150" i="16"/>
  <c r="DX150" i="16"/>
  <c r="EB150" i="16"/>
  <c r="EF150" i="16"/>
  <c r="L149" i="16"/>
  <c r="T149" i="16"/>
  <c r="AB149" i="16"/>
  <c r="AJ149" i="16"/>
  <c r="AR149" i="16"/>
  <c r="AZ149" i="16"/>
  <c r="BH149" i="16"/>
  <c r="BP149" i="16"/>
  <c r="BX149" i="16"/>
  <c r="CF149" i="16"/>
  <c r="CN149" i="16"/>
  <c r="CV149" i="16"/>
  <c r="DD149" i="16"/>
  <c r="DL149" i="16"/>
  <c r="DT149" i="16"/>
  <c r="EB149" i="16"/>
  <c r="H153" i="16"/>
  <c r="L153" i="16"/>
  <c r="P153" i="16"/>
  <c r="T153" i="16"/>
  <c r="X153" i="16"/>
  <c r="AB153" i="16"/>
  <c r="AF153" i="16"/>
  <c r="AJ153" i="16"/>
  <c r="AN153" i="16"/>
  <c r="AR153" i="16"/>
  <c r="AV153" i="16"/>
  <c r="AZ153" i="16"/>
  <c r="BD153" i="16"/>
  <c r="BH153" i="16"/>
  <c r="BL153" i="16"/>
  <c r="BP153" i="16"/>
  <c r="BT153" i="16"/>
  <c r="BX153" i="16"/>
  <c r="CB153" i="16"/>
  <c r="CF153" i="16"/>
  <c r="CJ153" i="16"/>
  <c r="CN153" i="16"/>
  <c r="CR153" i="16"/>
  <c r="CV153" i="16"/>
  <c r="CZ153" i="16"/>
  <c r="DD153" i="16"/>
  <c r="DH153" i="16"/>
  <c r="DL153" i="16"/>
  <c r="DP153" i="16"/>
  <c r="DT153" i="16"/>
  <c r="DX153" i="16"/>
  <c r="EB153" i="16"/>
  <c r="EF153" i="16"/>
  <c r="T152" i="16"/>
  <c r="AJ152" i="16"/>
  <c r="AZ152" i="16"/>
  <c r="BP152" i="16"/>
  <c r="CF152" i="16"/>
  <c r="CV152" i="16"/>
  <c r="DL152" i="16"/>
  <c r="EB152" i="16"/>
  <c r="J156" i="16"/>
  <c r="N156" i="16"/>
  <c r="R156" i="16"/>
  <c r="V156" i="16"/>
  <c r="Z156" i="16"/>
  <c r="AD156" i="16"/>
  <c r="AH156" i="16"/>
  <c r="AL156" i="16"/>
  <c r="AP156" i="16"/>
  <c r="AT156" i="16"/>
  <c r="AX156" i="16"/>
  <c r="BB156" i="16"/>
  <c r="BF156" i="16"/>
  <c r="BJ156" i="16"/>
  <c r="BN156" i="16"/>
  <c r="BR156" i="16"/>
  <c r="BV156" i="16"/>
  <c r="BZ156" i="16"/>
  <c r="CD156" i="16"/>
  <c r="CH156" i="16"/>
  <c r="CL156" i="16"/>
  <c r="CP156" i="16"/>
  <c r="CT156" i="16"/>
  <c r="CX156" i="16"/>
  <c r="DB156" i="16"/>
  <c r="DF156" i="16"/>
  <c r="DJ156" i="16"/>
  <c r="DN156" i="16"/>
  <c r="DR156" i="16"/>
  <c r="DV156" i="16"/>
  <c r="DZ156" i="16"/>
  <c r="ED156" i="16"/>
  <c r="EH156" i="16"/>
  <c r="N155" i="16"/>
  <c r="AD155" i="16"/>
  <c r="AT155" i="16"/>
  <c r="BJ155" i="16"/>
  <c r="BZ155" i="16"/>
  <c r="CP155" i="16"/>
  <c r="DF155" i="16"/>
  <c r="DV155" i="16"/>
  <c r="G128" i="16"/>
  <c r="K128" i="16"/>
  <c r="O128" i="16"/>
  <c r="S128" i="16"/>
  <c r="W128" i="16"/>
  <c r="AA128" i="16"/>
  <c r="AE128" i="16"/>
  <c r="AI128" i="16"/>
  <c r="AM128" i="16"/>
  <c r="AQ128" i="16"/>
  <c r="AU128" i="16"/>
  <c r="AY128" i="16"/>
  <c r="BC128" i="16"/>
  <c r="BG128" i="16"/>
  <c r="BK128" i="16"/>
  <c r="BO128" i="16"/>
  <c r="BS128" i="16"/>
  <c r="BW128" i="16"/>
  <c r="CA128" i="16"/>
  <c r="CE128" i="16"/>
  <c r="CI128" i="16"/>
  <c r="CM128" i="16"/>
  <c r="CQ128" i="16"/>
  <c r="CU128" i="16"/>
  <c r="CY128" i="16"/>
  <c r="DC128" i="16"/>
  <c r="DG128" i="16"/>
  <c r="DK128" i="16"/>
  <c r="DO128" i="16"/>
  <c r="DS128" i="16"/>
  <c r="DW128" i="16"/>
  <c r="EA128" i="16"/>
  <c r="EE128" i="16"/>
  <c r="EI128" i="16"/>
  <c r="I131" i="16"/>
  <c r="M131" i="16"/>
  <c r="Q131" i="16"/>
  <c r="U131" i="16"/>
  <c r="Y131" i="16"/>
  <c r="AC131" i="16"/>
  <c r="AG131" i="16"/>
  <c r="AK131" i="16"/>
  <c r="AO131" i="16"/>
  <c r="AS131" i="16"/>
  <c r="AW131" i="16"/>
  <c r="BA131" i="16"/>
  <c r="BE131" i="16"/>
  <c r="BI131" i="16"/>
  <c r="BM131" i="16"/>
  <c r="BQ131" i="16"/>
  <c r="BU131" i="16"/>
  <c r="BY131" i="16"/>
  <c r="CC131" i="16"/>
  <c r="CG131" i="16"/>
  <c r="CK131" i="16"/>
  <c r="CO131" i="16"/>
  <c r="CS131" i="16"/>
  <c r="CW131" i="16"/>
  <c r="DA131" i="16"/>
  <c r="DE131" i="16"/>
  <c r="DI131" i="16"/>
  <c r="DM131" i="16"/>
  <c r="DQ131" i="16"/>
  <c r="DU131" i="16"/>
  <c r="DY131" i="16"/>
  <c r="EC131" i="16"/>
  <c r="EG131" i="16"/>
  <c r="G134" i="16"/>
  <c r="K134" i="16"/>
  <c r="O134" i="16"/>
  <c r="S134" i="16"/>
  <c r="W134" i="16"/>
  <c r="AA134" i="16"/>
  <c r="AE134" i="16"/>
  <c r="AI134" i="16"/>
  <c r="AM134" i="16"/>
  <c r="AQ134" i="16"/>
  <c r="AU134" i="16"/>
  <c r="AY134" i="16"/>
  <c r="BC134" i="16"/>
  <c r="BG134" i="16"/>
  <c r="BK134" i="16"/>
  <c r="BO134" i="16"/>
  <c r="BS134" i="16"/>
  <c r="BW134" i="16"/>
  <c r="CA134" i="16"/>
  <c r="CE134" i="16"/>
  <c r="CI134" i="16"/>
  <c r="CM134" i="16"/>
  <c r="CQ134" i="16"/>
  <c r="CU134" i="16"/>
  <c r="CY134" i="16"/>
  <c r="DC134" i="16"/>
  <c r="DG134" i="16"/>
  <c r="DK134" i="16"/>
  <c r="DO134" i="16"/>
  <c r="DS134" i="16"/>
  <c r="DW134" i="16"/>
  <c r="EA134" i="16"/>
  <c r="EE134" i="16"/>
  <c r="EI134" i="16"/>
  <c r="I137" i="16"/>
  <c r="M137" i="16"/>
  <c r="Q137" i="16"/>
  <c r="U137" i="16"/>
  <c r="Y137" i="16"/>
  <c r="AC137" i="16"/>
  <c r="AG137" i="16"/>
  <c r="AK137" i="16"/>
  <c r="AO137" i="16"/>
  <c r="AS137" i="16"/>
  <c r="AW137" i="16"/>
  <c r="BA137" i="16"/>
  <c r="BE137" i="16"/>
  <c r="BI137" i="16"/>
  <c r="BM137" i="16"/>
  <c r="BQ137" i="16"/>
  <c r="BU137" i="16"/>
  <c r="BY137" i="16"/>
  <c r="CC137" i="16"/>
  <c r="CG137" i="16"/>
  <c r="CK137" i="16"/>
  <c r="CO137" i="16"/>
  <c r="CS137" i="16"/>
  <c r="CW137" i="16"/>
  <c r="DA137" i="16"/>
  <c r="DE137" i="16"/>
  <c r="DI137" i="16"/>
  <c r="DM137" i="16"/>
  <c r="DQ137" i="16"/>
  <c r="DU137" i="16"/>
  <c r="DY137" i="16"/>
  <c r="EC137" i="16"/>
  <c r="EG137" i="16"/>
  <c r="G140" i="16"/>
  <c r="K140" i="16"/>
  <c r="O140" i="16"/>
  <c r="S140" i="16"/>
  <c r="W140" i="16"/>
  <c r="AA140" i="16"/>
  <c r="AE140" i="16"/>
  <c r="AI140" i="16"/>
  <c r="AM140" i="16"/>
  <c r="AQ140" i="16"/>
  <c r="AU140" i="16"/>
  <c r="AY140" i="16"/>
  <c r="BC140" i="16"/>
  <c r="BG140" i="16"/>
  <c r="BK140" i="16"/>
  <c r="BO140" i="16"/>
  <c r="BS140" i="16"/>
  <c r="BW140" i="16"/>
  <c r="CA140" i="16"/>
  <c r="CE140" i="16"/>
  <c r="CI140" i="16"/>
  <c r="CM140" i="16"/>
  <c r="CQ140" i="16"/>
  <c r="CU140" i="16"/>
  <c r="CY140" i="16"/>
  <c r="DC140" i="16"/>
  <c r="DG140" i="16"/>
  <c r="DK140" i="16"/>
  <c r="DO140" i="16"/>
  <c r="DS140" i="16"/>
  <c r="DW140" i="16"/>
  <c r="EA140" i="16"/>
  <c r="EE140" i="16"/>
  <c r="EI140" i="16"/>
  <c r="I143" i="16"/>
  <c r="M143" i="16"/>
  <c r="Q143" i="16"/>
  <c r="U143" i="16"/>
  <c r="Y143" i="16"/>
  <c r="AC143" i="16"/>
  <c r="AG143" i="16"/>
  <c r="AK143" i="16"/>
  <c r="AE146" i="16"/>
  <c r="AM146" i="16"/>
  <c r="AU146" i="16"/>
  <c r="BC146" i="16"/>
  <c r="BK146" i="16"/>
  <c r="BS146" i="16"/>
  <c r="CA146" i="16"/>
  <c r="CI146" i="16"/>
  <c r="CQ146" i="16"/>
  <c r="CY146" i="16"/>
  <c r="DG146" i="16"/>
  <c r="DO146" i="16"/>
  <c r="DW146" i="16"/>
  <c r="EE146" i="16"/>
  <c r="AJ147" i="16"/>
  <c r="AO147" i="16"/>
  <c r="AZ147" i="16"/>
  <c r="BE147" i="16"/>
  <c r="BP147" i="16"/>
  <c r="BU147" i="16"/>
  <c r="CF147" i="16"/>
  <c r="CK147" i="16"/>
  <c r="CV147" i="16"/>
  <c r="DA147" i="16"/>
  <c r="DL147" i="16"/>
  <c r="DQ147" i="16"/>
  <c r="EB147" i="16"/>
  <c r="EG147" i="16"/>
  <c r="E149" i="16"/>
  <c r="I149" i="16"/>
  <c r="M149" i="16"/>
  <c r="Q149" i="16"/>
  <c r="U149" i="16"/>
  <c r="Y149" i="16"/>
  <c r="AC149" i="16"/>
  <c r="AG149" i="16"/>
  <c r="AK149" i="16"/>
  <c r="AO149" i="16"/>
  <c r="AS149" i="16"/>
  <c r="AW149" i="16"/>
  <c r="BA149" i="16"/>
  <c r="BE149" i="16"/>
  <c r="BI149" i="16"/>
  <c r="BM149" i="16"/>
  <c r="BQ149" i="16"/>
  <c r="BU149" i="16"/>
  <c r="BY149" i="16"/>
  <c r="CC149" i="16"/>
  <c r="CG149" i="16"/>
  <c r="CK149" i="16"/>
  <c r="CO149" i="16"/>
  <c r="CS149" i="16"/>
  <c r="CW149" i="16"/>
  <c r="DA149" i="16"/>
  <c r="DE149" i="16"/>
  <c r="DI149" i="16"/>
  <c r="DM149" i="16"/>
  <c r="DQ149" i="16"/>
  <c r="DU149" i="16"/>
  <c r="DY149" i="16"/>
  <c r="EC149" i="16"/>
  <c r="EG149" i="16"/>
  <c r="E152" i="16"/>
  <c r="I152" i="16"/>
  <c r="M152" i="16"/>
  <c r="Q152" i="16"/>
  <c r="U152" i="16"/>
  <c r="Y152" i="16"/>
  <c r="AC152" i="16"/>
  <c r="AG152" i="16"/>
  <c r="AK152" i="16"/>
  <c r="AO152" i="16"/>
  <c r="AS152" i="16"/>
  <c r="AW152" i="16"/>
  <c r="BA152" i="16"/>
  <c r="BE152" i="16"/>
  <c r="BI152" i="16"/>
  <c r="BM152" i="16"/>
  <c r="BQ152" i="16"/>
  <c r="BU152" i="16"/>
  <c r="BY152" i="16"/>
  <c r="CC152" i="16"/>
  <c r="CG152" i="16"/>
  <c r="CK152" i="16"/>
  <c r="CO152" i="16"/>
  <c r="CS152" i="16"/>
  <c r="CW152" i="16"/>
  <c r="DA152" i="16"/>
  <c r="DE152" i="16"/>
  <c r="DI152" i="16"/>
  <c r="DM152" i="16"/>
  <c r="DQ152" i="16"/>
  <c r="DU152" i="16"/>
  <c r="DY152" i="16"/>
  <c r="EC152" i="16"/>
  <c r="EG152" i="16"/>
  <c r="H152" i="16"/>
  <c r="X152" i="16"/>
  <c r="AN152" i="16"/>
  <c r="BD152" i="16"/>
  <c r="BT152" i="16"/>
  <c r="CJ152" i="16"/>
  <c r="CZ152" i="16"/>
  <c r="DP152" i="16"/>
  <c r="EF152" i="16"/>
  <c r="AU155" i="16"/>
  <c r="AY155" i="16"/>
  <c r="BC155" i="16"/>
  <c r="BG155" i="16"/>
  <c r="BK155" i="16"/>
  <c r="BO155" i="16"/>
  <c r="BS155" i="16"/>
  <c r="BW155" i="16"/>
  <c r="CA155" i="16"/>
  <c r="CE155" i="16"/>
  <c r="CI155" i="16"/>
  <c r="CM155" i="16"/>
  <c r="CQ155" i="16"/>
  <c r="CU155" i="16"/>
  <c r="CY155" i="16"/>
  <c r="DC155" i="16"/>
  <c r="DG155" i="16"/>
  <c r="DK155" i="16"/>
  <c r="DO155" i="16"/>
  <c r="DS155" i="16"/>
  <c r="DW155" i="16"/>
  <c r="EA155" i="16"/>
  <c r="EE155" i="16"/>
  <c r="EI155" i="16"/>
  <c r="R155" i="16"/>
  <c r="AH155" i="16"/>
  <c r="AX155" i="16"/>
  <c r="BN155" i="16"/>
  <c r="CD155" i="16"/>
  <c r="CT155" i="16"/>
  <c r="DJ155" i="16"/>
  <c r="DZ155" i="16"/>
  <c r="H159" i="16"/>
  <c r="L159" i="16"/>
  <c r="P159" i="16"/>
  <c r="T159" i="16"/>
  <c r="X159" i="16"/>
  <c r="AB159" i="16"/>
  <c r="AF159" i="16"/>
  <c r="AJ159" i="16"/>
  <c r="AN159" i="16"/>
  <c r="AR159" i="16"/>
  <c r="AV159" i="16"/>
  <c r="AZ159" i="16"/>
  <c r="BD159" i="16"/>
  <c r="BH159" i="16"/>
  <c r="BL159" i="16"/>
  <c r="BP159" i="16"/>
  <c r="BT159" i="16"/>
  <c r="BX159" i="16"/>
  <c r="CB159" i="16"/>
  <c r="CF159" i="16"/>
  <c r="CJ159" i="16"/>
  <c r="CN159" i="16"/>
  <c r="CR159" i="16"/>
  <c r="CV159" i="16"/>
  <c r="CZ159" i="16"/>
  <c r="DD159" i="16"/>
  <c r="DH159" i="16"/>
  <c r="DL159" i="16"/>
  <c r="DP159" i="16"/>
  <c r="DT159" i="16"/>
  <c r="DX159" i="16"/>
  <c r="EB159" i="16"/>
  <c r="EF159" i="16"/>
  <c r="T158" i="16"/>
  <c r="AJ158" i="16"/>
  <c r="AZ158" i="16"/>
  <c r="BP158" i="16"/>
  <c r="CF158" i="16"/>
  <c r="CV158" i="16"/>
  <c r="DL158" i="16"/>
  <c r="EB158" i="16"/>
  <c r="EP1" i="17"/>
  <c r="EN1" i="17"/>
  <c r="G25" i="17"/>
  <c r="G24" i="17"/>
  <c r="K25" i="17"/>
  <c r="K24" i="17"/>
  <c r="O25" i="17"/>
  <c r="O24" i="17"/>
  <c r="S25" i="17"/>
  <c r="S24" i="17"/>
  <c r="W25" i="17"/>
  <c r="W24" i="17"/>
  <c r="AA25" i="17"/>
  <c r="AA24" i="17"/>
  <c r="AE25" i="17"/>
  <c r="AE24" i="17"/>
  <c r="AI25" i="17"/>
  <c r="AI24" i="17"/>
  <c r="AM25" i="17"/>
  <c r="AM24" i="17"/>
  <c r="AQ25" i="17"/>
  <c r="AQ24" i="17"/>
  <c r="AU25" i="17"/>
  <c r="AU24" i="17"/>
  <c r="AY25" i="17"/>
  <c r="AY24" i="17"/>
  <c r="BC25" i="17"/>
  <c r="BC24" i="17"/>
  <c r="BG25" i="17"/>
  <c r="BG24" i="17"/>
  <c r="BK25" i="17"/>
  <c r="BK24" i="17"/>
  <c r="BO25" i="17"/>
  <c r="BO24" i="17"/>
  <c r="BS25" i="17"/>
  <c r="BS24" i="17"/>
  <c r="BW25" i="17"/>
  <c r="BW24" i="17"/>
  <c r="CA25" i="17"/>
  <c r="CA24" i="17"/>
  <c r="CE25" i="17"/>
  <c r="CE24" i="17"/>
  <c r="CI25" i="17"/>
  <c r="CI24" i="17"/>
  <c r="CM25" i="17"/>
  <c r="CM24" i="17"/>
  <c r="CQ25" i="17"/>
  <c r="CQ24" i="17"/>
  <c r="CU25" i="17"/>
  <c r="CU24" i="17"/>
  <c r="CY25" i="17"/>
  <c r="CY24" i="17"/>
  <c r="DC25" i="17"/>
  <c r="DC24" i="17"/>
  <c r="DG25" i="17"/>
  <c r="DG24" i="17"/>
  <c r="DK25" i="17"/>
  <c r="DK24" i="17"/>
  <c r="DO25" i="17"/>
  <c r="DO24" i="17"/>
  <c r="DS25" i="17"/>
  <c r="DS24" i="17"/>
  <c r="DW25" i="17"/>
  <c r="DW24" i="17"/>
  <c r="EA25" i="17"/>
  <c r="EA24" i="17"/>
  <c r="A23" i="17"/>
  <c r="EE25" i="17"/>
  <c r="EE24" i="17"/>
  <c r="EI25" i="17"/>
  <c r="EI24" i="17"/>
  <c r="L24" i="17"/>
  <c r="AB24" i="17"/>
  <c r="AR24" i="17"/>
  <c r="BH24" i="17"/>
  <c r="BX24" i="17"/>
  <c r="CN24" i="17"/>
  <c r="DD24" i="17"/>
  <c r="DT24" i="17"/>
  <c r="K42" i="17"/>
  <c r="O42" i="17"/>
  <c r="S42" i="17"/>
  <c r="CX100" i="16"/>
  <c r="DB100" i="16"/>
  <c r="DF100" i="16"/>
  <c r="DJ100" i="16"/>
  <c r="DN100" i="16"/>
  <c r="DR100" i="16"/>
  <c r="DV100" i="16"/>
  <c r="DZ100" i="16"/>
  <c r="ED100" i="16"/>
  <c r="EH100" i="16"/>
  <c r="H103" i="16"/>
  <c r="L103" i="16"/>
  <c r="P103" i="16"/>
  <c r="T103" i="16"/>
  <c r="X103" i="16"/>
  <c r="AB103" i="16"/>
  <c r="AF103" i="16"/>
  <c r="AJ103" i="16"/>
  <c r="AN103" i="16"/>
  <c r="AR103" i="16"/>
  <c r="AV103" i="16"/>
  <c r="AZ103" i="16"/>
  <c r="BD103" i="16"/>
  <c r="BH103" i="16"/>
  <c r="BL103" i="16"/>
  <c r="BP103" i="16"/>
  <c r="BT103" i="16"/>
  <c r="BX103" i="16"/>
  <c r="CB103" i="16"/>
  <c r="CF103" i="16"/>
  <c r="CJ103" i="16"/>
  <c r="CN103" i="16"/>
  <c r="CR103" i="16"/>
  <c r="CV103" i="16"/>
  <c r="CZ103" i="16"/>
  <c r="DD103" i="16"/>
  <c r="DH103" i="16"/>
  <c r="DL103" i="16"/>
  <c r="DP103" i="16"/>
  <c r="DT103" i="16"/>
  <c r="DX103" i="16"/>
  <c r="EB103" i="16"/>
  <c r="EF103" i="16"/>
  <c r="J106" i="16"/>
  <c r="N106" i="16"/>
  <c r="R106" i="16"/>
  <c r="V106" i="16"/>
  <c r="Z106" i="16"/>
  <c r="AD106" i="16"/>
  <c r="AH106" i="16"/>
  <c r="AL106" i="16"/>
  <c r="AP106" i="16"/>
  <c r="AT106" i="16"/>
  <c r="AX106" i="16"/>
  <c r="BB106" i="16"/>
  <c r="BF106" i="16"/>
  <c r="BJ106" i="16"/>
  <c r="BN106" i="16"/>
  <c r="BR106" i="16"/>
  <c r="BV106" i="16"/>
  <c r="BZ106" i="16"/>
  <c r="CD106" i="16"/>
  <c r="CH106" i="16"/>
  <c r="CL106" i="16"/>
  <c r="CP106" i="16"/>
  <c r="CT106" i="16"/>
  <c r="CX106" i="16"/>
  <c r="DB106" i="16"/>
  <c r="DF106" i="16"/>
  <c r="DJ106" i="16"/>
  <c r="DN106" i="16"/>
  <c r="DR106" i="16"/>
  <c r="DV106" i="16"/>
  <c r="DZ106" i="16"/>
  <c r="ED106" i="16"/>
  <c r="EH106" i="16"/>
  <c r="J113" i="16"/>
  <c r="N113" i="16"/>
  <c r="R113" i="16"/>
  <c r="V113" i="16"/>
  <c r="Z113" i="16"/>
  <c r="AD113" i="16"/>
  <c r="AH113" i="16"/>
  <c r="AL113" i="16"/>
  <c r="AP113" i="16"/>
  <c r="AT113" i="16"/>
  <c r="AX113" i="16"/>
  <c r="BB113" i="16"/>
  <c r="BF113" i="16"/>
  <c r="BJ113" i="16"/>
  <c r="BN113" i="16"/>
  <c r="BR113" i="16"/>
  <c r="BV113" i="16"/>
  <c r="BZ113" i="16"/>
  <c r="CD113" i="16"/>
  <c r="CH113" i="16"/>
  <c r="CL113" i="16"/>
  <c r="CP113" i="16"/>
  <c r="CT113" i="16"/>
  <c r="CX113" i="16"/>
  <c r="DB113" i="16"/>
  <c r="DF113" i="16"/>
  <c r="DJ113" i="16"/>
  <c r="DN113" i="16"/>
  <c r="DR113" i="16"/>
  <c r="DV113" i="16"/>
  <c r="DZ113" i="16"/>
  <c r="ED113" i="16"/>
  <c r="EH113" i="16"/>
  <c r="H116" i="16"/>
  <c r="L116" i="16"/>
  <c r="P116" i="16"/>
  <c r="T116" i="16"/>
  <c r="X116" i="16"/>
  <c r="AB116" i="16"/>
  <c r="AF116" i="16"/>
  <c r="AJ116" i="16"/>
  <c r="AN116" i="16"/>
  <c r="AR116" i="16"/>
  <c r="AV116" i="16"/>
  <c r="AZ116" i="16"/>
  <c r="BD116" i="16"/>
  <c r="BH116" i="16"/>
  <c r="BL116" i="16"/>
  <c r="BP116" i="16"/>
  <c r="BT116" i="16"/>
  <c r="BX116" i="16"/>
  <c r="CB116" i="16"/>
  <c r="CF116" i="16"/>
  <c r="CJ116" i="16"/>
  <c r="CN116" i="16"/>
  <c r="CR116" i="16"/>
  <c r="CV116" i="16"/>
  <c r="CZ116" i="16"/>
  <c r="DD116" i="16"/>
  <c r="DH116" i="16"/>
  <c r="DL116" i="16"/>
  <c r="DP116" i="16"/>
  <c r="DT116" i="16"/>
  <c r="DX116" i="16"/>
  <c r="EB116" i="16"/>
  <c r="EF116" i="16"/>
  <c r="J119" i="16"/>
  <c r="N119" i="16"/>
  <c r="R119" i="16"/>
  <c r="V119" i="16"/>
  <c r="Z119" i="16"/>
  <c r="AD119" i="16"/>
  <c r="AH119" i="16"/>
  <c r="AL119" i="16"/>
  <c r="AP119" i="16"/>
  <c r="AT119" i="16"/>
  <c r="AX119" i="16"/>
  <c r="BB119" i="16"/>
  <c r="BF119" i="16"/>
  <c r="BJ119" i="16"/>
  <c r="BN119" i="16"/>
  <c r="BR119" i="16"/>
  <c r="BV119" i="16"/>
  <c r="BZ119" i="16"/>
  <c r="CD119" i="16"/>
  <c r="CH119" i="16"/>
  <c r="CL119" i="16"/>
  <c r="CP119" i="16"/>
  <c r="CT119" i="16"/>
  <c r="CX119" i="16"/>
  <c r="DB119" i="16"/>
  <c r="DF119" i="16"/>
  <c r="DJ119" i="16"/>
  <c r="DN119" i="16"/>
  <c r="DR119" i="16"/>
  <c r="DV119" i="16"/>
  <c r="DZ119" i="16"/>
  <c r="ED119" i="16"/>
  <c r="EH119" i="16"/>
  <c r="H122" i="16"/>
  <c r="L122" i="16"/>
  <c r="P122" i="16"/>
  <c r="T122" i="16"/>
  <c r="X122" i="16"/>
  <c r="AB122" i="16"/>
  <c r="AF122" i="16"/>
  <c r="AJ122" i="16"/>
  <c r="AN122" i="16"/>
  <c r="AR122" i="16"/>
  <c r="AV122" i="16"/>
  <c r="AZ122" i="16"/>
  <c r="BD122" i="16"/>
  <c r="BH122" i="16"/>
  <c r="BL122" i="16"/>
  <c r="BP122" i="16"/>
  <c r="BT122" i="16"/>
  <c r="BX122" i="16"/>
  <c r="CB122" i="16"/>
  <c r="CF122" i="16"/>
  <c r="CJ122" i="16"/>
  <c r="CN122" i="16"/>
  <c r="CR122" i="16"/>
  <c r="CV122" i="16"/>
  <c r="CZ122" i="16"/>
  <c r="DD122" i="16"/>
  <c r="DH122" i="16"/>
  <c r="DL122" i="16"/>
  <c r="DP122" i="16"/>
  <c r="DT122" i="16"/>
  <c r="DX122" i="16"/>
  <c r="EB122" i="16"/>
  <c r="EF122" i="16"/>
  <c r="J125" i="16"/>
  <c r="N125" i="16"/>
  <c r="R125" i="16"/>
  <c r="V125" i="16"/>
  <c r="Z125" i="16"/>
  <c r="AD125" i="16"/>
  <c r="AH125" i="16"/>
  <c r="AL125" i="16"/>
  <c r="AP125" i="16"/>
  <c r="AT125" i="16"/>
  <c r="AX125" i="16"/>
  <c r="BB125" i="16"/>
  <c r="BF125" i="16"/>
  <c r="BJ125" i="16"/>
  <c r="BN125" i="16"/>
  <c r="BR125" i="16"/>
  <c r="BV125" i="16"/>
  <c r="BZ125" i="16"/>
  <c r="CD125" i="16"/>
  <c r="CH125" i="16"/>
  <c r="CL125" i="16"/>
  <c r="CP125" i="16"/>
  <c r="CT125" i="16"/>
  <c r="CX125" i="16"/>
  <c r="DB125" i="16"/>
  <c r="DF125" i="16"/>
  <c r="DJ125" i="16"/>
  <c r="DN125" i="16"/>
  <c r="DR125" i="16"/>
  <c r="DV125" i="16"/>
  <c r="DZ125" i="16"/>
  <c r="ED125" i="16"/>
  <c r="EH125" i="16"/>
  <c r="H128" i="16"/>
  <c r="L128" i="16"/>
  <c r="P128" i="16"/>
  <c r="T128" i="16"/>
  <c r="X128" i="16"/>
  <c r="AB128" i="16"/>
  <c r="AF128" i="16"/>
  <c r="AJ128" i="16"/>
  <c r="AN128" i="16"/>
  <c r="AR128" i="16"/>
  <c r="AV128" i="16"/>
  <c r="AZ128" i="16"/>
  <c r="BD128" i="16"/>
  <c r="BH128" i="16"/>
  <c r="BL128" i="16"/>
  <c r="BP128" i="16"/>
  <c r="BT128" i="16"/>
  <c r="BX128" i="16"/>
  <c r="CB128" i="16"/>
  <c r="CF128" i="16"/>
  <c r="CJ128" i="16"/>
  <c r="CN128" i="16"/>
  <c r="CR128" i="16"/>
  <c r="CV128" i="16"/>
  <c r="CZ128" i="16"/>
  <c r="DD128" i="16"/>
  <c r="DH128" i="16"/>
  <c r="DL128" i="16"/>
  <c r="DP128" i="16"/>
  <c r="DT128" i="16"/>
  <c r="DX128" i="16"/>
  <c r="EB128" i="16"/>
  <c r="EF128" i="16"/>
  <c r="J131" i="16"/>
  <c r="N131" i="16"/>
  <c r="R131" i="16"/>
  <c r="V131" i="16"/>
  <c r="Z131" i="16"/>
  <c r="AD131" i="16"/>
  <c r="AH131" i="16"/>
  <c r="AL131" i="16"/>
  <c r="AP131" i="16"/>
  <c r="AT131" i="16"/>
  <c r="AX131" i="16"/>
  <c r="BB131" i="16"/>
  <c r="BF131" i="16"/>
  <c r="BJ131" i="16"/>
  <c r="BN131" i="16"/>
  <c r="BR131" i="16"/>
  <c r="BV131" i="16"/>
  <c r="BZ131" i="16"/>
  <c r="CD131" i="16"/>
  <c r="CH131" i="16"/>
  <c r="CL131" i="16"/>
  <c r="CP131" i="16"/>
  <c r="CT131" i="16"/>
  <c r="CX131" i="16"/>
  <c r="DB131" i="16"/>
  <c r="DF131" i="16"/>
  <c r="DJ131" i="16"/>
  <c r="DN131" i="16"/>
  <c r="DR131" i="16"/>
  <c r="DV131" i="16"/>
  <c r="DZ131" i="16"/>
  <c r="ED131" i="16"/>
  <c r="EH131" i="16"/>
  <c r="H134" i="16"/>
  <c r="L134" i="16"/>
  <c r="P134" i="16"/>
  <c r="T134" i="16"/>
  <c r="X134" i="16"/>
  <c r="AB134" i="16"/>
  <c r="AF134" i="16"/>
  <c r="AJ134" i="16"/>
  <c r="AN134" i="16"/>
  <c r="AR134" i="16"/>
  <c r="AV134" i="16"/>
  <c r="AZ134" i="16"/>
  <c r="BD134" i="16"/>
  <c r="BH134" i="16"/>
  <c r="BL134" i="16"/>
  <c r="BP134" i="16"/>
  <c r="BT134" i="16"/>
  <c r="BX134" i="16"/>
  <c r="CB134" i="16"/>
  <c r="CF134" i="16"/>
  <c r="CJ134" i="16"/>
  <c r="CN134" i="16"/>
  <c r="CR134" i="16"/>
  <c r="CV134" i="16"/>
  <c r="CZ134" i="16"/>
  <c r="DD134" i="16"/>
  <c r="DH134" i="16"/>
  <c r="DL134" i="16"/>
  <c r="DP134" i="16"/>
  <c r="DT134" i="16"/>
  <c r="DX134" i="16"/>
  <c r="EB134" i="16"/>
  <c r="EF134" i="16"/>
  <c r="J137" i="16"/>
  <c r="N137" i="16"/>
  <c r="R137" i="16"/>
  <c r="V137" i="16"/>
  <c r="Z137" i="16"/>
  <c r="AD137" i="16"/>
  <c r="AH137" i="16"/>
  <c r="AL137" i="16"/>
  <c r="AP137" i="16"/>
  <c r="AT137" i="16"/>
  <c r="AX137" i="16"/>
  <c r="BB137" i="16"/>
  <c r="BF137" i="16"/>
  <c r="BJ137" i="16"/>
  <c r="BN137" i="16"/>
  <c r="BR137" i="16"/>
  <c r="BV137" i="16"/>
  <c r="BZ137" i="16"/>
  <c r="CD137" i="16"/>
  <c r="CH137" i="16"/>
  <c r="CL137" i="16"/>
  <c r="CP137" i="16"/>
  <c r="CT137" i="16"/>
  <c r="CX137" i="16"/>
  <c r="DB137" i="16"/>
  <c r="DF137" i="16"/>
  <c r="DJ137" i="16"/>
  <c r="DN137" i="16"/>
  <c r="DR137" i="16"/>
  <c r="DV137" i="16"/>
  <c r="DZ137" i="16"/>
  <c r="ED137" i="16"/>
  <c r="EH137" i="16"/>
  <c r="H140" i="16"/>
  <c r="L140" i="16"/>
  <c r="P140" i="16"/>
  <c r="T140" i="16"/>
  <c r="X140" i="16"/>
  <c r="AB140" i="16"/>
  <c r="AF140" i="16"/>
  <c r="AJ140" i="16"/>
  <c r="AN140" i="16"/>
  <c r="AR140" i="16"/>
  <c r="AV140" i="16"/>
  <c r="AZ140" i="16"/>
  <c r="BD140" i="16"/>
  <c r="BH140" i="16"/>
  <c r="BL140" i="16"/>
  <c r="BP140" i="16"/>
  <c r="BT140" i="16"/>
  <c r="BX140" i="16"/>
  <c r="CB140" i="16"/>
  <c r="CF140" i="16"/>
  <c r="CJ140" i="16"/>
  <c r="CN140" i="16"/>
  <c r="CR140" i="16"/>
  <c r="CV140" i="16"/>
  <c r="CZ140" i="16"/>
  <c r="DD140" i="16"/>
  <c r="DH140" i="16"/>
  <c r="DL140" i="16"/>
  <c r="DP140" i="16"/>
  <c r="DT140" i="16"/>
  <c r="DX140" i="16"/>
  <c r="EB140" i="16"/>
  <c r="EF140" i="16"/>
  <c r="J143" i="16"/>
  <c r="N143" i="16"/>
  <c r="R143" i="16"/>
  <c r="V143" i="16"/>
  <c r="Z143" i="16"/>
  <c r="AD143" i="16"/>
  <c r="AH143" i="16"/>
  <c r="AL143" i="16"/>
  <c r="AP143" i="16"/>
  <c r="AT143" i="16"/>
  <c r="AX143" i="16"/>
  <c r="BB143" i="16"/>
  <c r="BF143" i="16"/>
  <c r="BJ143" i="16"/>
  <c r="BN143" i="16"/>
  <c r="BR143" i="16"/>
  <c r="BV143" i="16"/>
  <c r="BZ143" i="16"/>
  <c r="CD143" i="16"/>
  <c r="CH143" i="16"/>
  <c r="CL143" i="16"/>
  <c r="CP143" i="16"/>
  <c r="CT143" i="16"/>
  <c r="CX143" i="16"/>
  <c r="DB143" i="16"/>
  <c r="DF143" i="16"/>
  <c r="DJ143" i="16"/>
  <c r="DN143" i="16"/>
  <c r="DR143" i="16"/>
  <c r="DV143" i="16"/>
  <c r="DZ143" i="16"/>
  <c r="ED143" i="16"/>
  <c r="EH143" i="16"/>
  <c r="AK144" i="16"/>
  <c r="H146" i="16"/>
  <c r="L146" i="16"/>
  <c r="P146" i="16"/>
  <c r="T146" i="16"/>
  <c r="X146" i="16"/>
  <c r="AB146" i="16"/>
  <c r="AF146" i="16"/>
  <c r="AR146" i="16"/>
  <c r="AV146" i="16"/>
  <c r="BH146" i="16"/>
  <c r="BL146" i="16"/>
  <c r="BX146" i="16"/>
  <c r="CB146" i="16"/>
  <c r="CN146" i="16"/>
  <c r="CR146" i="16"/>
  <c r="DD146" i="16"/>
  <c r="DH146" i="16"/>
  <c r="DT146" i="16"/>
  <c r="DX146" i="16"/>
  <c r="J150" i="16"/>
  <c r="N150" i="16"/>
  <c r="R150" i="16"/>
  <c r="V150" i="16"/>
  <c r="Z150" i="16"/>
  <c r="AD150" i="16"/>
  <c r="AH150" i="16"/>
  <c r="AL150" i="16"/>
  <c r="AP150" i="16"/>
  <c r="AT150" i="16"/>
  <c r="AX150" i="16"/>
  <c r="BB150" i="16"/>
  <c r="BF150" i="16"/>
  <c r="BJ150" i="16"/>
  <c r="BN150" i="16"/>
  <c r="BR150" i="16"/>
  <c r="BV150" i="16"/>
  <c r="BZ150" i="16"/>
  <c r="CD150" i="16"/>
  <c r="CH150" i="16"/>
  <c r="CL150" i="16"/>
  <c r="CP150" i="16"/>
  <c r="CT150" i="16"/>
  <c r="CX150" i="16"/>
  <c r="DB150" i="16"/>
  <c r="DF150" i="16"/>
  <c r="DJ150" i="16"/>
  <c r="DN150" i="16"/>
  <c r="DR150" i="16"/>
  <c r="DV150" i="16"/>
  <c r="DZ150" i="16"/>
  <c r="ED150" i="16"/>
  <c r="EH150" i="16"/>
  <c r="H149" i="16"/>
  <c r="P149" i="16"/>
  <c r="X149" i="16"/>
  <c r="AF149" i="16"/>
  <c r="AN149" i="16"/>
  <c r="AV149" i="16"/>
  <c r="BD149" i="16"/>
  <c r="BL149" i="16"/>
  <c r="BT149" i="16"/>
  <c r="CB149" i="16"/>
  <c r="CJ149" i="16"/>
  <c r="CR149" i="16"/>
  <c r="CZ149" i="16"/>
  <c r="DH149" i="16"/>
  <c r="DP149" i="16"/>
  <c r="DX149" i="16"/>
  <c r="EF149" i="16"/>
  <c r="J152" i="16"/>
  <c r="J153" i="16"/>
  <c r="N152" i="16"/>
  <c r="N153" i="16"/>
  <c r="L152" i="16"/>
  <c r="AB152" i="16"/>
  <c r="AR152" i="16"/>
  <c r="BH152" i="16"/>
  <c r="BX152" i="16"/>
  <c r="CN152" i="16"/>
  <c r="DD152" i="16"/>
  <c r="DT152" i="16"/>
  <c r="V155" i="16"/>
  <c r="AL155" i="16"/>
  <c r="BB155" i="16"/>
  <c r="BR155" i="16"/>
  <c r="CH155" i="16"/>
  <c r="J162" i="16"/>
  <c r="N162" i="16"/>
  <c r="R162" i="16"/>
  <c r="V162" i="16"/>
  <c r="Z162" i="16"/>
  <c r="AD162" i="16"/>
  <c r="AH162" i="16"/>
  <c r="AL162" i="16"/>
  <c r="AP162" i="16"/>
  <c r="AT162" i="16"/>
  <c r="AX162" i="16"/>
  <c r="BB162" i="16"/>
  <c r="BF162" i="16"/>
  <c r="BJ162" i="16"/>
  <c r="BN162" i="16"/>
  <c r="BR162" i="16"/>
  <c r="BV162" i="16"/>
  <c r="BZ162" i="16"/>
  <c r="CD162" i="16"/>
  <c r="CH162" i="16"/>
  <c r="CL162" i="16"/>
  <c r="CP162" i="16"/>
  <c r="CT162" i="16"/>
  <c r="CX162" i="16"/>
  <c r="DB162" i="16"/>
  <c r="DF162" i="16"/>
  <c r="DJ162" i="16"/>
  <c r="DN162" i="16"/>
  <c r="DR162" i="16"/>
  <c r="DV162" i="16"/>
  <c r="DZ162" i="16"/>
  <c r="ED162" i="16"/>
  <c r="EH162" i="16"/>
  <c r="N161" i="16"/>
  <c r="AD161" i="16"/>
  <c r="AT161" i="16"/>
  <c r="BJ161" i="16"/>
  <c r="BZ161" i="16"/>
  <c r="CP161" i="16"/>
  <c r="DF161" i="16"/>
  <c r="DV161" i="16"/>
  <c r="H165" i="16"/>
  <c r="L165" i="16"/>
  <c r="P165" i="16"/>
  <c r="T165" i="16"/>
  <c r="X165" i="16"/>
  <c r="AB165" i="16"/>
  <c r="AF165" i="16"/>
  <c r="AJ165" i="16"/>
  <c r="AN165" i="16"/>
  <c r="AR165" i="16"/>
  <c r="AV165" i="16"/>
  <c r="AZ165" i="16"/>
  <c r="BD165" i="16"/>
  <c r="BH165" i="16"/>
  <c r="BL165" i="16"/>
  <c r="BP165" i="16"/>
  <c r="BT165" i="16"/>
  <c r="BX165" i="16"/>
  <c r="CB165" i="16"/>
  <c r="CF165" i="16"/>
  <c r="CJ165" i="16"/>
  <c r="CN165" i="16"/>
  <c r="CR165" i="16"/>
  <c r="CV165" i="16"/>
  <c r="CZ165" i="16"/>
  <c r="DD165" i="16"/>
  <c r="DH165" i="16"/>
  <c r="DL165" i="16"/>
  <c r="DP165" i="16"/>
  <c r="DT165" i="16"/>
  <c r="DX165" i="16"/>
  <c r="EB165" i="16"/>
  <c r="EF165" i="16"/>
  <c r="T164" i="16"/>
  <c r="AJ164" i="16"/>
  <c r="AZ164" i="16"/>
  <c r="BP164" i="16"/>
  <c r="CF164" i="16"/>
  <c r="CV164" i="16"/>
  <c r="DL164" i="16"/>
  <c r="EB164" i="16"/>
  <c r="P24" i="17"/>
  <c r="AF24" i="17"/>
  <c r="AV24" i="17"/>
  <c r="BL24" i="17"/>
  <c r="CB24" i="17"/>
  <c r="CR24" i="17"/>
  <c r="DH24" i="17"/>
  <c r="DX24" i="17"/>
  <c r="D27" i="17"/>
  <c r="C18" i="17"/>
  <c r="H27" i="17"/>
  <c r="G28" i="17"/>
  <c r="G27" i="17"/>
  <c r="G18" i="17"/>
  <c r="L27" i="17"/>
  <c r="K28" i="17"/>
  <c r="K27" i="17"/>
  <c r="K18" i="17"/>
  <c r="P27" i="17"/>
  <c r="O28" i="17"/>
  <c r="O27" i="17"/>
  <c r="O18" i="17"/>
  <c r="O19" i="17" s="1"/>
  <c r="T27" i="17"/>
  <c r="S28" i="17"/>
  <c r="S27" i="17"/>
  <c r="S18" i="17"/>
  <c r="S19" i="17" s="1"/>
  <c r="X27" i="17"/>
  <c r="W28" i="17"/>
  <c r="W27" i="17"/>
  <c r="W18" i="17"/>
  <c r="AB27" i="17"/>
  <c r="AA28" i="17"/>
  <c r="AA27" i="17"/>
  <c r="AA18" i="17"/>
  <c r="AF27" i="17"/>
  <c r="AE28" i="17"/>
  <c r="AE27" i="17"/>
  <c r="AE18" i="17"/>
  <c r="AE19" i="17" s="1"/>
  <c r="AJ27" i="17"/>
  <c r="AI28" i="17"/>
  <c r="AI27" i="17"/>
  <c r="AI18" i="17"/>
  <c r="AI19" i="17" s="1"/>
  <c r="AN27" i="17"/>
  <c r="AM28" i="17"/>
  <c r="AM27" i="17"/>
  <c r="AM18" i="17"/>
  <c r="AR27" i="17"/>
  <c r="AQ28" i="17"/>
  <c r="AQ27" i="17"/>
  <c r="AQ18" i="17"/>
  <c r="AV27" i="17"/>
  <c r="AU28" i="17"/>
  <c r="AU27" i="17"/>
  <c r="AU18" i="17"/>
  <c r="AU19" i="17" s="1"/>
  <c r="AZ27" i="17"/>
  <c r="AY28" i="17"/>
  <c r="AY27" i="17"/>
  <c r="AY18" i="17"/>
  <c r="AY19" i="17" s="1"/>
  <c r="BD27" i="17"/>
  <c r="BC28" i="17"/>
  <c r="BC27" i="17"/>
  <c r="BC18" i="17"/>
  <c r="BH27" i="17"/>
  <c r="BG28" i="17"/>
  <c r="BG27" i="17"/>
  <c r="BG18" i="17"/>
  <c r="BL27" i="17"/>
  <c r="BK28" i="17"/>
  <c r="BK27" i="17"/>
  <c r="BK18" i="17"/>
  <c r="BK19" i="17" s="1"/>
  <c r="BP27" i="17"/>
  <c r="BO28" i="17"/>
  <c r="BO27" i="17"/>
  <c r="BO18" i="17"/>
  <c r="BO19" i="17" s="1"/>
  <c r="BT27" i="17"/>
  <c r="BS28" i="17"/>
  <c r="BS27" i="17"/>
  <c r="BS18" i="17"/>
  <c r="BX27" i="17"/>
  <c r="BW28" i="17"/>
  <c r="BW27" i="17"/>
  <c r="BW18" i="17"/>
  <c r="CB27" i="17"/>
  <c r="CA28" i="17"/>
  <c r="CA27" i="17"/>
  <c r="CA18" i="17"/>
  <c r="CA19" i="17" s="1"/>
  <c r="CF27" i="17"/>
  <c r="CE28" i="17"/>
  <c r="CE27" i="17"/>
  <c r="CE18" i="17"/>
  <c r="CE19" i="17" s="1"/>
  <c r="CJ27" i="17"/>
  <c r="CI28" i="17"/>
  <c r="CI27" i="17"/>
  <c r="CI18" i="17"/>
  <c r="AG146" i="16"/>
  <c r="AW146" i="16"/>
  <c r="BM146" i="16"/>
  <c r="CC146" i="16"/>
  <c r="CS146" i="16"/>
  <c r="DI146" i="16"/>
  <c r="DY146" i="16"/>
  <c r="G149" i="16"/>
  <c r="K149" i="16"/>
  <c r="O149" i="16"/>
  <c r="S149" i="16"/>
  <c r="W149" i="16"/>
  <c r="AA149" i="16"/>
  <c r="AE149" i="16"/>
  <c r="AI149" i="16"/>
  <c r="AM149" i="16"/>
  <c r="AQ149" i="16"/>
  <c r="AU149" i="16"/>
  <c r="AY149" i="16"/>
  <c r="BC149" i="16"/>
  <c r="BG149" i="16"/>
  <c r="BK149" i="16"/>
  <c r="BO149" i="16"/>
  <c r="BS149" i="16"/>
  <c r="BW149" i="16"/>
  <c r="CA149" i="16"/>
  <c r="CE149" i="16"/>
  <c r="CI149" i="16"/>
  <c r="CM149" i="16"/>
  <c r="CQ149" i="16"/>
  <c r="CU149" i="16"/>
  <c r="CY149" i="16"/>
  <c r="DC149" i="16"/>
  <c r="DG149" i="16"/>
  <c r="DK149" i="16"/>
  <c r="DO149" i="16"/>
  <c r="DS149" i="16"/>
  <c r="DW149" i="16"/>
  <c r="EA149" i="16"/>
  <c r="EE149" i="16"/>
  <c r="EI149" i="16"/>
  <c r="J149" i="16"/>
  <c r="R149" i="16"/>
  <c r="Z149" i="16"/>
  <c r="AH149" i="16"/>
  <c r="AP149" i="16"/>
  <c r="AX149" i="16"/>
  <c r="BF149" i="16"/>
  <c r="BN149" i="16"/>
  <c r="BV149" i="16"/>
  <c r="CD149" i="16"/>
  <c r="CL149" i="16"/>
  <c r="CT149" i="16"/>
  <c r="DB149" i="16"/>
  <c r="DJ149" i="16"/>
  <c r="DR149" i="16"/>
  <c r="DZ149" i="16"/>
  <c r="EH149" i="16"/>
  <c r="G152" i="16"/>
  <c r="K152" i="16"/>
  <c r="O152" i="16"/>
  <c r="P152" i="16"/>
  <c r="AF152" i="16"/>
  <c r="AV152" i="16"/>
  <c r="BL152" i="16"/>
  <c r="CB152" i="16"/>
  <c r="CR152" i="16"/>
  <c r="DH152" i="16"/>
  <c r="DX152" i="16"/>
  <c r="J155" i="16"/>
  <c r="Z155" i="16"/>
  <c r="AP155" i="16"/>
  <c r="BF155" i="16"/>
  <c r="BV155" i="16"/>
  <c r="CL155" i="16"/>
  <c r="DB155" i="16"/>
  <c r="DR155" i="16"/>
  <c r="EH155" i="16"/>
  <c r="L158" i="16"/>
  <c r="AB158" i="16"/>
  <c r="AR158" i="16"/>
  <c r="BH158" i="16"/>
  <c r="BX158" i="16"/>
  <c r="CN158" i="16"/>
  <c r="DD158" i="16"/>
  <c r="DT158" i="16"/>
  <c r="DK161" i="16"/>
  <c r="DO161" i="16"/>
  <c r="DS161" i="16"/>
  <c r="DW161" i="16"/>
  <c r="EA161" i="16"/>
  <c r="EE161" i="16"/>
  <c r="EI161" i="16"/>
  <c r="R161" i="16"/>
  <c r="AH161" i="16"/>
  <c r="AX161" i="16"/>
  <c r="BN161" i="16"/>
  <c r="CD161" i="16"/>
  <c r="CT161" i="16"/>
  <c r="DJ161" i="16"/>
  <c r="DZ161" i="16"/>
  <c r="E164" i="16"/>
  <c r="H164" i="16"/>
  <c r="X164" i="16"/>
  <c r="AN164" i="16"/>
  <c r="BD164" i="16"/>
  <c r="BT164" i="16"/>
  <c r="CJ164" i="16"/>
  <c r="CZ164" i="16"/>
  <c r="DP164" i="16"/>
  <c r="EX1" i="17"/>
  <c r="T24" i="17"/>
  <c r="AJ24" i="17"/>
  <c r="AZ24" i="17"/>
  <c r="BP24" i="17"/>
  <c r="CF24" i="17"/>
  <c r="CV24" i="17"/>
  <c r="DL24" i="17"/>
  <c r="EB24" i="17"/>
  <c r="R153" i="16"/>
  <c r="V153" i="16"/>
  <c r="Z153" i="16"/>
  <c r="AD153" i="16"/>
  <c r="AH153" i="16"/>
  <c r="AL153" i="16"/>
  <c r="AP153" i="16"/>
  <c r="AT153" i="16"/>
  <c r="AX153" i="16"/>
  <c r="BB153" i="16"/>
  <c r="BF153" i="16"/>
  <c r="BJ153" i="16"/>
  <c r="BN153" i="16"/>
  <c r="BR153" i="16"/>
  <c r="BV153" i="16"/>
  <c r="BZ153" i="16"/>
  <c r="CD153" i="16"/>
  <c r="CH153" i="16"/>
  <c r="CL153" i="16"/>
  <c r="CP153" i="16"/>
  <c r="CT153" i="16"/>
  <c r="CX153" i="16"/>
  <c r="DB153" i="16"/>
  <c r="DF153" i="16"/>
  <c r="DJ153" i="16"/>
  <c r="DN153" i="16"/>
  <c r="DR153" i="16"/>
  <c r="DV153" i="16"/>
  <c r="DZ153" i="16"/>
  <c r="ED153" i="16"/>
  <c r="EH153" i="16"/>
  <c r="H156" i="16"/>
  <c r="L156" i="16"/>
  <c r="P156" i="16"/>
  <c r="T156" i="16"/>
  <c r="X156" i="16"/>
  <c r="AB156" i="16"/>
  <c r="AF156" i="16"/>
  <c r="AJ156" i="16"/>
  <c r="AN156" i="16"/>
  <c r="AR156" i="16"/>
  <c r="AV156" i="16"/>
  <c r="AZ156" i="16"/>
  <c r="BD156" i="16"/>
  <c r="BH156" i="16"/>
  <c r="BL156" i="16"/>
  <c r="BP156" i="16"/>
  <c r="BT156" i="16"/>
  <c r="BX156" i="16"/>
  <c r="CB156" i="16"/>
  <c r="CF156" i="16"/>
  <c r="CJ156" i="16"/>
  <c r="CN156" i="16"/>
  <c r="CR156" i="16"/>
  <c r="CV156" i="16"/>
  <c r="CZ156" i="16"/>
  <c r="DD156" i="16"/>
  <c r="DH156" i="16"/>
  <c r="DL156" i="16"/>
  <c r="DP156" i="16"/>
  <c r="DT156" i="16"/>
  <c r="DX156" i="16"/>
  <c r="EB156" i="16"/>
  <c r="EF156" i="16"/>
  <c r="J159" i="16"/>
  <c r="N159" i="16"/>
  <c r="R159" i="16"/>
  <c r="V159" i="16"/>
  <c r="Z159" i="16"/>
  <c r="AD159" i="16"/>
  <c r="AH159" i="16"/>
  <c r="AL159" i="16"/>
  <c r="AP159" i="16"/>
  <c r="AT159" i="16"/>
  <c r="AX159" i="16"/>
  <c r="BB159" i="16"/>
  <c r="BF159" i="16"/>
  <c r="BJ159" i="16"/>
  <c r="BN159" i="16"/>
  <c r="BR159" i="16"/>
  <c r="BV159" i="16"/>
  <c r="BZ159" i="16"/>
  <c r="CD159" i="16"/>
  <c r="CH159" i="16"/>
  <c r="CL159" i="16"/>
  <c r="CP159" i="16"/>
  <c r="CT159" i="16"/>
  <c r="CX159" i="16"/>
  <c r="DB159" i="16"/>
  <c r="DF159" i="16"/>
  <c r="DJ159" i="16"/>
  <c r="DN159" i="16"/>
  <c r="DR159" i="16"/>
  <c r="DV159" i="16"/>
  <c r="DZ159" i="16"/>
  <c r="ED159" i="16"/>
  <c r="EH159" i="16"/>
  <c r="H162" i="16"/>
  <c r="L162" i="16"/>
  <c r="P162" i="16"/>
  <c r="T162" i="16"/>
  <c r="X162" i="16"/>
  <c r="AB162" i="16"/>
  <c r="AF162" i="16"/>
  <c r="AJ162" i="16"/>
  <c r="AN162" i="16"/>
  <c r="AR162" i="16"/>
  <c r="AV162" i="16"/>
  <c r="AZ162" i="16"/>
  <c r="BD162" i="16"/>
  <c r="BH162" i="16"/>
  <c r="BL162" i="16"/>
  <c r="BP162" i="16"/>
  <c r="BT162" i="16"/>
  <c r="BX162" i="16"/>
  <c r="CB162" i="16"/>
  <c r="CF162" i="16"/>
  <c r="CJ162" i="16"/>
  <c r="CN162" i="16"/>
  <c r="CR162" i="16"/>
  <c r="CV162" i="16"/>
  <c r="CZ162" i="16"/>
  <c r="DD162" i="16"/>
  <c r="DH162" i="16"/>
  <c r="DL162" i="16"/>
  <c r="DP162" i="16"/>
  <c r="DT162" i="16"/>
  <c r="DX162" i="16"/>
  <c r="EB162" i="16"/>
  <c r="EF162" i="16"/>
  <c r="J165" i="16"/>
  <c r="N165" i="16"/>
  <c r="R165" i="16"/>
  <c r="V165" i="16"/>
  <c r="Z165" i="16"/>
  <c r="AD165" i="16"/>
  <c r="AH165" i="16"/>
  <c r="AL165" i="16"/>
  <c r="AP165" i="16"/>
  <c r="AT165" i="16"/>
  <c r="AX165" i="16"/>
  <c r="BB165" i="16"/>
  <c r="BF165" i="16"/>
  <c r="BJ165" i="16"/>
  <c r="BN165" i="16"/>
  <c r="BR165" i="16"/>
  <c r="BV165" i="16"/>
  <c r="BZ165" i="16"/>
  <c r="CD165" i="16"/>
  <c r="CH165" i="16"/>
  <c r="CL165" i="16"/>
  <c r="CP165" i="16"/>
  <c r="CT165" i="16"/>
  <c r="CX165" i="16"/>
  <c r="DB165" i="16"/>
  <c r="DF165" i="16"/>
  <c r="DJ165" i="16"/>
  <c r="DN165" i="16"/>
  <c r="DR165" i="16"/>
  <c r="DV165" i="16"/>
  <c r="DZ165" i="16"/>
  <c r="ED165" i="16"/>
  <c r="EH165" i="16"/>
  <c r="CM18" i="17"/>
  <c r="A26" i="17"/>
  <c r="J54" i="17"/>
  <c r="N54" i="17"/>
  <c r="R54" i="17"/>
  <c r="Z54" i="17"/>
  <c r="AD54" i="17"/>
  <c r="AH54" i="17"/>
  <c r="AL54" i="17"/>
  <c r="AP54" i="17"/>
  <c r="AT54" i="17"/>
  <c r="AX54" i="17"/>
  <c r="BF54" i="17"/>
  <c r="BJ54" i="17"/>
  <c r="BN54" i="17"/>
  <c r="BV54" i="17"/>
  <c r="BZ54" i="17"/>
  <c r="CD54" i="17"/>
  <c r="CL54" i="17"/>
  <c r="CP54" i="17"/>
  <c r="CT54" i="17"/>
  <c r="EH54" i="17"/>
  <c r="CM27" i="17"/>
  <c r="CQ27" i="17"/>
  <c r="CU27" i="17"/>
  <c r="CY27" i="17"/>
  <c r="DC27" i="17"/>
  <c r="DG27" i="17"/>
  <c r="DK27" i="17"/>
  <c r="DO27" i="17"/>
  <c r="DS27" i="17"/>
  <c r="DW27" i="17"/>
  <c r="EA27" i="17"/>
  <c r="EE27" i="17"/>
  <c r="EI27" i="17"/>
  <c r="CM28" i="17"/>
  <c r="F32" i="17"/>
  <c r="J32" i="17"/>
  <c r="N32" i="17"/>
  <c r="R32" i="17"/>
  <c r="V32" i="17"/>
  <c r="Z32" i="17"/>
  <c r="AD32" i="17"/>
  <c r="AH32" i="17"/>
  <c r="AL32" i="17"/>
  <c r="AP32" i="17"/>
  <c r="AT32" i="17"/>
  <c r="AX32" i="17"/>
  <c r="BB32" i="17"/>
  <c r="BF32" i="17"/>
  <c r="BJ32" i="17"/>
  <c r="BN32" i="17"/>
  <c r="BR32" i="17"/>
  <c r="BV32" i="17"/>
  <c r="BZ32" i="17"/>
  <c r="CD32" i="17"/>
  <c r="CH32" i="17"/>
  <c r="CL32" i="17"/>
  <c r="CP32" i="17"/>
  <c r="CT32" i="17"/>
  <c r="CX32" i="17"/>
  <c r="DB32" i="17"/>
  <c r="DF32" i="17"/>
  <c r="DJ32" i="17"/>
  <c r="DN32" i="17"/>
  <c r="DR32" i="17"/>
  <c r="DV32" i="17"/>
  <c r="DZ32" i="17"/>
  <c r="ED32" i="17"/>
  <c r="EH32" i="17"/>
  <c r="E34" i="17"/>
  <c r="I34" i="17"/>
  <c r="M34" i="17"/>
  <c r="Q34" i="17"/>
  <c r="U34" i="17"/>
  <c r="Y34" i="17"/>
  <c r="AC34" i="17"/>
  <c r="AG34" i="17"/>
  <c r="AK34" i="17"/>
  <c r="AO34" i="17"/>
  <c r="AS34" i="17"/>
  <c r="AW34" i="17"/>
  <c r="BA34" i="17"/>
  <c r="BE34" i="17"/>
  <c r="BI34" i="17"/>
  <c r="BM34" i="17"/>
  <c r="BQ34" i="17"/>
  <c r="BU34" i="17"/>
  <c r="BY34" i="17"/>
  <c r="CC34" i="17"/>
  <c r="CG34" i="17"/>
  <c r="CK34" i="17"/>
  <c r="DA34" i="17"/>
  <c r="DQ34" i="17"/>
  <c r="EG34" i="17"/>
  <c r="E36" i="17"/>
  <c r="U36" i="17"/>
  <c r="AK36" i="17"/>
  <c r="BA36" i="17"/>
  <c r="K38" i="17"/>
  <c r="S38" i="17"/>
  <c r="AA38" i="17"/>
  <c r="AI38" i="17"/>
  <c r="AQ38" i="17"/>
  <c r="AY38" i="17"/>
  <c r="BG38" i="17"/>
  <c r="BO38" i="17"/>
  <c r="BW38" i="17"/>
  <c r="CE38" i="17"/>
  <c r="CM38" i="17"/>
  <c r="CU38" i="17"/>
  <c r="DC38" i="17"/>
  <c r="DK38" i="17"/>
  <c r="DS38" i="17"/>
  <c r="EA38" i="17"/>
  <c r="O40" i="17"/>
  <c r="AE40" i="17"/>
  <c r="AU40" i="17"/>
  <c r="BK40" i="17"/>
  <c r="CA40" i="17"/>
  <c r="F41" i="17"/>
  <c r="V41" i="17"/>
  <c r="AL41" i="17"/>
  <c r="BB41" i="17"/>
  <c r="BC42" i="17" s="1"/>
  <c r="BR41" i="17"/>
  <c r="CH41" i="17"/>
  <c r="CX41" i="17"/>
  <c r="DN41" i="17"/>
  <c r="ED41" i="17"/>
  <c r="I51" i="17"/>
  <c r="I49" i="17"/>
  <c r="I48" i="17"/>
  <c r="M51" i="17"/>
  <c r="M49" i="17"/>
  <c r="M48" i="17"/>
  <c r="Q51" i="17"/>
  <c r="Q49" i="17"/>
  <c r="Q48" i="17"/>
  <c r="U51" i="17"/>
  <c r="U49" i="17"/>
  <c r="U48" i="17"/>
  <c r="Y51" i="17"/>
  <c r="Y49" i="17"/>
  <c r="Y48" i="17"/>
  <c r="AC51" i="17"/>
  <c r="AC49" i="17"/>
  <c r="AC48" i="17"/>
  <c r="AG51" i="17"/>
  <c r="AG49" i="17"/>
  <c r="AG48" i="17"/>
  <c r="AK51" i="17"/>
  <c r="AK49" i="17"/>
  <c r="AK48" i="17"/>
  <c r="AO51" i="17"/>
  <c r="AO49" i="17"/>
  <c r="AO48" i="17"/>
  <c r="AS51" i="17"/>
  <c r="AS49" i="17"/>
  <c r="AS48" i="17"/>
  <c r="AW51" i="17"/>
  <c r="AW49" i="17"/>
  <c r="AW48" i="17"/>
  <c r="BA51" i="17"/>
  <c r="BA49" i="17"/>
  <c r="BA48" i="17"/>
  <c r="BE51" i="17"/>
  <c r="BE49" i="17"/>
  <c r="BE48" i="17"/>
  <c r="BI51" i="17"/>
  <c r="BI49" i="17"/>
  <c r="BI48" i="17"/>
  <c r="BM51" i="17"/>
  <c r="BM49" i="17"/>
  <c r="BM48" i="17"/>
  <c r="BQ51" i="17"/>
  <c r="BQ49" i="17"/>
  <c r="BQ48" i="17"/>
  <c r="BU51" i="17"/>
  <c r="BU49" i="17"/>
  <c r="BU48" i="17"/>
  <c r="BY51" i="17"/>
  <c r="BY49" i="17"/>
  <c r="BY48" i="17"/>
  <c r="CC51" i="17"/>
  <c r="CC49" i="17"/>
  <c r="CC48" i="17"/>
  <c r="CG51" i="17"/>
  <c r="CG49" i="17"/>
  <c r="CG48" i="17"/>
  <c r="CK51" i="17"/>
  <c r="CK49" i="17"/>
  <c r="CK48" i="17"/>
  <c r="CO51" i="17"/>
  <c r="CO49" i="17"/>
  <c r="CO48" i="17"/>
  <c r="CS51" i="17"/>
  <c r="CS49" i="17"/>
  <c r="CS48" i="17"/>
  <c r="EG51" i="17"/>
  <c r="EG49" i="17"/>
  <c r="EK49" i="17" s="1"/>
  <c r="EG48" i="17"/>
  <c r="CY54" i="17"/>
  <c r="DC54" i="17"/>
  <c r="DG54" i="17"/>
  <c r="DK54" i="17"/>
  <c r="DO54" i="17"/>
  <c r="DS54" i="17"/>
  <c r="DW54" i="17"/>
  <c r="EA54" i="17"/>
  <c r="CN27" i="17"/>
  <c r="CR27" i="17"/>
  <c r="CV27" i="17"/>
  <c r="CZ27" i="17"/>
  <c r="DD27" i="17"/>
  <c r="DH27" i="17"/>
  <c r="DL27" i="17"/>
  <c r="DP27" i="17"/>
  <c r="DT27" i="17"/>
  <c r="DX27" i="17"/>
  <c r="EB27" i="17"/>
  <c r="EF27" i="17"/>
  <c r="AA42" i="17"/>
  <c r="AE42" i="17"/>
  <c r="AI42" i="17"/>
  <c r="AM42" i="17"/>
  <c r="AQ42" i="17"/>
  <c r="AU42" i="17"/>
  <c r="AY42" i="17"/>
  <c r="BG42" i="17"/>
  <c r="BK42" i="17"/>
  <c r="BO42" i="17"/>
  <c r="BW42" i="17"/>
  <c r="CA42" i="17"/>
  <c r="CE42" i="17"/>
  <c r="CM42" i="17"/>
  <c r="CQ42" i="17"/>
  <c r="CU42" i="17"/>
  <c r="CY42" i="17"/>
  <c r="DC42" i="17"/>
  <c r="DG42" i="17"/>
  <c r="DK42" i="17"/>
  <c r="DO42" i="17"/>
  <c r="DS42" i="17"/>
  <c r="DW42" i="17"/>
  <c r="EA42" i="17"/>
  <c r="EI42" i="17"/>
  <c r="EJ42" i="17" s="1"/>
  <c r="EJ41" i="17" s="1"/>
  <c r="K32" i="17"/>
  <c r="O32" i="17"/>
  <c r="S32" i="17"/>
  <c r="AA32" i="17"/>
  <c r="AE32" i="17"/>
  <c r="AI32" i="17"/>
  <c r="AQ32" i="17"/>
  <c r="AU32" i="17"/>
  <c r="AY32" i="17"/>
  <c r="BG32" i="17"/>
  <c r="BK32" i="17"/>
  <c r="BO32" i="17"/>
  <c r="BW32" i="17"/>
  <c r="CA32" i="17"/>
  <c r="CE32" i="17"/>
  <c r="CM32" i="17"/>
  <c r="CQ32" i="17"/>
  <c r="CU32" i="17"/>
  <c r="DC32" i="17"/>
  <c r="DG32" i="17"/>
  <c r="DK32" i="17"/>
  <c r="DS32" i="17"/>
  <c r="DW32" i="17"/>
  <c r="EA32" i="17"/>
  <c r="EI32" i="17"/>
  <c r="CW34" i="17"/>
  <c r="DM34" i="17"/>
  <c r="EC34" i="17"/>
  <c r="Q36" i="17"/>
  <c r="AG36" i="17"/>
  <c r="AW36" i="17"/>
  <c r="BI36" i="17"/>
  <c r="BQ36" i="17"/>
  <c r="BY36" i="17"/>
  <c r="CG36" i="17"/>
  <c r="CO36" i="17"/>
  <c r="CW36" i="17"/>
  <c r="DE36" i="17"/>
  <c r="DM36" i="17"/>
  <c r="DU36" i="17"/>
  <c r="EC36" i="17"/>
  <c r="S40" i="17"/>
  <c r="AI40" i="17"/>
  <c r="AY40" i="17"/>
  <c r="BO40" i="17"/>
  <c r="CE40" i="17"/>
  <c r="CU40" i="17"/>
  <c r="DK40" i="17"/>
  <c r="EA40" i="17"/>
  <c r="F51" i="17"/>
  <c r="F49" i="17"/>
  <c r="F48" i="17"/>
  <c r="J51" i="17"/>
  <c r="J49" i="17"/>
  <c r="J48" i="17"/>
  <c r="N51" i="17"/>
  <c r="N49" i="17"/>
  <c r="N48" i="17"/>
  <c r="R51" i="17"/>
  <c r="R49" i="17"/>
  <c r="R48" i="17"/>
  <c r="V51" i="17"/>
  <c r="V49" i="17"/>
  <c r="V48" i="17"/>
  <c r="Z51" i="17"/>
  <c r="Z49" i="17"/>
  <c r="Z48" i="17"/>
  <c r="AD51" i="17"/>
  <c r="AD49" i="17"/>
  <c r="AD48" i="17"/>
  <c r="AH51" i="17"/>
  <c r="AH49" i="17"/>
  <c r="AH48" i="17"/>
  <c r="AL51" i="17"/>
  <c r="AL49" i="17"/>
  <c r="AL48" i="17"/>
  <c r="AP51" i="17"/>
  <c r="AP49" i="17"/>
  <c r="AP48" i="17"/>
  <c r="AT51" i="17"/>
  <c r="AT49" i="17"/>
  <c r="AT48" i="17"/>
  <c r="AX51" i="17"/>
  <c r="AX49" i="17"/>
  <c r="AX48" i="17"/>
  <c r="BB51" i="17"/>
  <c r="BB49" i="17"/>
  <c r="BB48" i="17"/>
  <c r="BF51" i="17"/>
  <c r="BF49" i="17"/>
  <c r="BF48" i="17"/>
  <c r="BJ51" i="17"/>
  <c r="BJ49" i="17"/>
  <c r="BJ48" i="17"/>
  <c r="BN51" i="17"/>
  <c r="BN49" i="17"/>
  <c r="BN48" i="17"/>
  <c r="BR51" i="17"/>
  <c r="BR49" i="17"/>
  <c r="BR48" i="17"/>
  <c r="BV51" i="17"/>
  <c r="BV49" i="17"/>
  <c r="BV48" i="17"/>
  <c r="BZ51" i="17"/>
  <c r="BZ49" i="17"/>
  <c r="BZ48" i="17"/>
  <c r="CD51" i="17"/>
  <c r="CD49" i="17"/>
  <c r="CD48" i="17"/>
  <c r="CH51" i="17"/>
  <c r="CH49" i="17"/>
  <c r="CH48" i="17"/>
  <c r="CL51" i="17"/>
  <c r="CL49" i="17"/>
  <c r="CL48" i="17"/>
  <c r="CP51" i="17"/>
  <c r="CP49" i="17"/>
  <c r="CP48" i="17"/>
  <c r="CT51" i="17"/>
  <c r="CT49" i="17"/>
  <c r="CT48" i="17"/>
  <c r="EH51" i="17"/>
  <c r="EH49" i="17"/>
  <c r="EL49" i="17" s="1"/>
  <c r="EH48" i="17"/>
  <c r="A57" i="17"/>
  <c r="G155" i="16"/>
  <c r="K155" i="16"/>
  <c r="O155" i="16"/>
  <c r="S155" i="16"/>
  <c r="W155" i="16"/>
  <c r="AA155" i="16"/>
  <c r="AE155" i="16"/>
  <c r="AI155" i="16"/>
  <c r="AM155" i="16"/>
  <c r="AQ155" i="16"/>
  <c r="I158" i="16"/>
  <c r="M158" i="16"/>
  <c r="Q158" i="16"/>
  <c r="U158" i="16"/>
  <c r="Y158" i="16"/>
  <c r="AC158" i="16"/>
  <c r="AG158" i="16"/>
  <c r="AK158" i="16"/>
  <c r="AO158" i="16"/>
  <c r="AS158" i="16"/>
  <c r="AW158" i="16"/>
  <c r="BA158" i="16"/>
  <c r="BE158" i="16"/>
  <c r="BI158" i="16"/>
  <c r="BM158" i="16"/>
  <c r="BQ158" i="16"/>
  <c r="BU158" i="16"/>
  <c r="BY158" i="16"/>
  <c r="CC158" i="16"/>
  <c r="CG158" i="16"/>
  <c r="CK158" i="16"/>
  <c r="CO158" i="16"/>
  <c r="G161" i="16"/>
  <c r="K161" i="16"/>
  <c r="O161" i="16"/>
  <c r="S161" i="16"/>
  <c r="W161" i="16"/>
  <c r="AA161" i="16"/>
  <c r="AE161" i="16"/>
  <c r="AI161" i="16"/>
  <c r="AM161" i="16"/>
  <c r="AQ161" i="16"/>
  <c r="AU161" i="16"/>
  <c r="AY161" i="16"/>
  <c r="BC161" i="16"/>
  <c r="BG161" i="16"/>
  <c r="BK161" i="16"/>
  <c r="BO161" i="16"/>
  <c r="BS161" i="16"/>
  <c r="BW161" i="16"/>
  <c r="CA161" i="16"/>
  <c r="CE161" i="16"/>
  <c r="CI161" i="16"/>
  <c r="CM161" i="16"/>
  <c r="CQ161" i="16"/>
  <c r="CU161" i="16"/>
  <c r="CY161" i="16"/>
  <c r="DC161" i="16"/>
  <c r="DG161" i="16"/>
  <c r="I164" i="16"/>
  <c r="M164" i="16"/>
  <c r="Q164" i="16"/>
  <c r="U164" i="16"/>
  <c r="Y164" i="16"/>
  <c r="AC164" i="16"/>
  <c r="AG164" i="16"/>
  <c r="AK164" i="16"/>
  <c r="AO164" i="16"/>
  <c r="AS164" i="16"/>
  <c r="AW164" i="16"/>
  <c r="BA164" i="16"/>
  <c r="BE164" i="16"/>
  <c r="BI164" i="16"/>
  <c r="BM164" i="16"/>
  <c r="BQ164" i="16"/>
  <c r="BU164" i="16"/>
  <c r="BY164" i="16"/>
  <c r="CC164" i="16"/>
  <c r="CG164" i="16"/>
  <c r="CK164" i="16"/>
  <c r="CO164" i="16"/>
  <c r="CS164" i="16"/>
  <c r="CW164" i="16"/>
  <c r="DA164" i="16"/>
  <c r="DE164" i="16"/>
  <c r="DI164" i="16"/>
  <c r="DM164" i="16"/>
  <c r="DQ164" i="16"/>
  <c r="DU164" i="16"/>
  <c r="DY164" i="16"/>
  <c r="EC164" i="16"/>
  <c r="EG164" i="16"/>
  <c r="I24" i="17"/>
  <c r="M24" i="17"/>
  <c r="Q24" i="17"/>
  <c r="U24" i="17"/>
  <c r="Y24" i="17"/>
  <c r="AC24" i="17"/>
  <c r="AG24" i="17"/>
  <c r="AK24" i="17"/>
  <c r="AO24" i="17"/>
  <c r="AS24" i="17"/>
  <c r="AW24" i="17"/>
  <c r="BA24" i="17"/>
  <c r="BE24" i="17"/>
  <c r="BI24" i="17"/>
  <c r="BM24" i="17"/>
  <c r="BQ24" i="17"/>
  <c r="BU24" i="17"/>
  <c r="BY24" i="17"/>
  <c r="CC24" i="17"/>
  <c r="CG24" i="17"/>
  <c r="CK24" i="17"/>
  <c r="CO24" i="17"/>
  <c r="CS24" i="17"/>
  <c r="CW24" i="17"/>
  <c r="DA24" i="17"/>
  <c r="DE24" i="17"/>
  <c r="DI24" i="17"/>
  <c r="DM24" i="17"/>
  <c r="DQ24" i="17"/>
  <c r="DU24" i="17"/>
  <c r="DY24" i="17"/>
  <c r="EC24" i="17"/>
  <c r="EG24" i="17"/>
  <c r="EG25" i="17"/>
  <c r="EJ26" i="17"/>
  <c r="EK15" i="18" s="1"/>
  <c r="EK14" i="18" s="1"/>
  <c r="I27" i="17"/>
  <c r="M27" i="17"/>
  <c r="Q27" i="17"/>
  <c r="U27" i="17"/>
  <c r="Y27" i="17"/>
  <c r="AC27" i="17"/>
  <c r="AG27" i="17"/>
  <c r="AK27" i="17"/>
  <c r="AO27" i="17"/>
  <c r="AS27" i="17"/>
  <c r="AW27" i="17"/>
  <c r="BA27" i="17"/>
  <c r="BE27" i="17"/>
  <c r="BI27" i="17"/>
  <c r="BM27" i="17"/>
  <c r="BQ27" i="17"/>
  <c r="BU27" i="17"/>
  <c r="BY27" i="17"/>
  <c r="CC27" i="17"/>
  <c r="CG27" i="17"/>
  <c r="CK27" i="17"/>
  <c r="CO27" i="17"/>
  <c r="CS27" i="17"/>
  <c r="CW27" i="17"/>
  <c r="DA27" i="17"/>
  <c r="DE27" i="17"/>
  <c r="DI27" i="17"/>
  <c r="DM27" i="17"/>
  <c r="DQ27" i="17"/>
  <c r="DU27" i="17"/>
  <c r="DY27" i="17"/>
  <c r="EC27" i="17"/>
  <c r="EG27" i="17"/>
  <c r="D41" i="17"/>
  <c r="H41" i="17"/>
  <c r="L41" i="17"/>
  <c r="P41" i="17"/>
  <c r="T41" i="17"/>
  <c r="X41" i="17"/>
  <c r="AB41" i="17"/>
  <c r="AF41" i="17"/>
  <c r="AJ41" i="17"/>
  <c r="AN41" i="17"/>
  <c r="AR41" i="17"/>
  <c r="AV41" i="17"/>
  <c r="AZ41" i="17"/>
  <c r="BD41" i="17"/>
  <c r="BH41" i="17"/>
  <c r="BL41" i="17"/>
  <c r="BP41" i="17"/>
  <c r="BT41" i="17"/>
  <c r="BX41" i="17"/>
  <c r="CB41" i="17"/>
  <c r="CF41" i="17"/>
  <c r="CJ41" i="17"/>
  <c r="CN41" i="17"/>
  <c r="CR41" i="17"/>
  <c r="CR42" i="17" s="1"/>
  <c r="CV41" i="17"/>
  <c r="CV42" i="17" s="1"/>
  <c r="CZ41" i="17"/>
  <c r="CZ42" i="17" s="1"/>
  <c r="DD41" i="17"/>
  <c r="DD42" i="17" s="1"/>
  <c r="DH41" i="17"/>
  <c r="DH42" i="17" s="1"/>
  <c r="DL41" i="17"/>
  <c r="DL42" i="17" s="1"/>
  <c r="DP41" i="17"/>
  <c r="DP42" i="17" s="1"/>
  <c r="DT41" i="17"/>
  <c r="DT42" i="17" s="1"/>
  <c r="DX41" i="17"/>
  <c r="DX42" i="17" s="1"/>
  <c r="EB41" i="17"/>
  <c r="EB42" i="17" s="1"/>
  <c r="EF41" i="17"/>
  <c r="EF42" i="17" s="1"/>
  <c r="D32" i="17"/>
  <c r="H32" i="17"/>
  <c r="L32" i="17"/>
  <c r="P32" i="17"/>
  <c r="T32" i="17"/>
  <c r="X32" i="17"/>
  <c r="AB32" i="17"/>
  <c r="AF32" i="17"/>
  <c r="AJ32" i="17"/>
  <c r="AN32" i="17"/>
  <c r="AR32" i="17"/>
  <c r="AV32" i="17"/>
  <c r="AZ32" i="17"/>
  <c r="BD32" i="17"/>
  <c r="BH32" i="17"/>
  <c r="BL32" i="17"/>
  <c r="BP32" i="17"/>
  <c r="BT32" i="17"/>
  <c r="BX32" i="17"/>
  <c r="CB32" i="17"/>
  <c r="CF32" i="17"/>
  <c r="CJ32" i="17"/>
  <c r="CN32" i="17"/>
  <c r="CR32" i="17"/>
  <c r="CV32" i="17"/>
  <c r="CZ32" i="17"/>
  <c r="DD32" i="17"/>
  <c r="DH32" i="17"/>
  <c r="DL32" i="17"/>
  <c r="DP32" i="17"/>
  <c r="DT32" i="17"/>
  <c r="DX32" i="17"/>
  <c r="EB32" i="17"/>
  <c r="EF32" i="17"/>
  <c r="BL36" i="17"/>
  <c r="BT36" i="17"/>
  <c r="CB36" i="17"/>
  <c r="CJ36" i="17"/>
  <c r="CR36" i="17"/>
  <c r="CZ36" i="17"/>
  <c r="DH36" i="17"/>
  <c r="DP36" i="17"/>
  <c r="DX36" i="17"/>
  <c r="EF36" i="17"/>
  <c r="G38" i="17"/>
  <c r="O38" i="17"/>
  <c r="W38" i="17"/>
  <c r="AE38" i="17"/>
  <c r="AM38" i="17"/>
  <c r="AU38" i="17"/>
  <c r="BC38" i="17"/>
  <c r="BK38" i="17"/>
  <c r="BS38" i="17"/>
  <c r="CA38" i="17"/>
  <c r="CI38" i="17"/>
  <c r="CQ38" i="17"/>
  <c r="CY38" i="17"/>
  <c r="DG38" i="17"/>
  <c r="DO38" i="17"/>
  <c r="DW38" i="17"/>
  <c r="EE38" i="17"/>
  <c r="G40" i="17"/>
  <c r="W40" i="17"/>
  <c r="AM40" i="17"/>
  <c r="BC40" i="17"/>
  <c r="BS40" i="17"/>
  <c r="CI40" i="17"/>
  <c r="CY40" i="17"/>
  <c r="DO40" i="17"/>
  <c r="EE40" i="17"/>
  <c r="CY51" i="17"/>
  <c r="CY49" i="17"/>
  <c r="DC51" i="17"/>
  <c r="DC49" i="17"/>
  <c r="DG51" i="17"/>
  <c r="DG49" i="17"/>
  <c r="DK51" i="17"/>
  <c r="DK49" i="17"/>
  <c r="DO51" i="17"/>
  <c r="DO49" i="17"/>
  <c r="DS51" i="17"/>
  <c r="DS49" i="17"/>
  <c r="DW51" i="17"/>
  <c r="DW49" i="17"/>
  <c r="EA51" i="17"/>
  <c r="EA49" i="17"/>
  <c r="AQ156" i="16"/>
  <c r="CK159" i="16"/>
  <c r="DG162" i="16"/>
  <c r="J24" i="17"/>
  <c r="N24" i="17"/>
  <c r="R24" i="17"/>
  <c r="V24" i="17"/>
  <c r="Z24" i="17"/>
  <c r="AD24" i="17"/>
  <c r="AH24" i="17"/>
  <c r="AL24" i="17"/>
  <c r="AP24" i="17"/>
  <c r="AT24" i="17"/>
  <c r="AX24" i="17"/>
  <c r="BB24" i="17"/>
  <c r="BF24" i="17"/>
  <c r="BJ24" i="17"/>
  <c r="BN24" i="17"/>
  <c r="BR24" i="17"/>
  <c r="BV24" i="17"/>
  <c r="BZ24" i="17"/>
  <c r="CD24" i="17"/>
  <c r="CH24" i="17"/>
  <c r="CL24" i="17"/>
  <c r="CP24" i="17"/>
  <c r="CT24" i="17"/>
  <c r="CX24" i="17"/>
  <c r="DB24" i="17"/>
  <c r="DF24" i="17"/>
  <c r="DJ24" i="17"/>
  <c r="DN24" i="17"/>
  <c r="DR24" i="17"/>
  <c r="DV24" i="17"/>
  <c r="DZ24" i="17"/>
  <c r="ED24" i="17"/>
  <c r="EH24" i="17"/>
  <c r="F27" i="17"/>
  <c r="J27" i="17"/>
  <c r="N27" i="17"/>
  <c r="R27" i="17"/>
  <c r="V27" i="17"/>
  <c r="Z27" i="17"/>
  <c r="AD27" i="17"/>
  <c r="AH27" i="17"/>
  <c r="AL27" i="17"/>
  <c r="AP27" i="17"/>
  <c r="AT27" i="17"/>
  <c r="AX27" i="17"/>
  <c r="BB27" i="17"/>
  <c r="BF27" i="17"/>
  <c r="BJ27" i="17"/>
  <c r="BN27" i="17"/>
  <c r="BR27" i="17"/>
  <c r="BV27" i="17"/>
  <c r="BZ27" i="17"/>
  <c r="CD27" i="17"/>
  <c r="CH27" i="17"/>
  <c r="CL27" i="17"/>
  <c r="CP27" i="17"/>
  <c r="CT27" i="17"/>
  <c r="CX27" i="17"/>
  <c r="DB27" i="17"/>
  <c r="DF27" i="17"/>
  <c r="DJ27" i="17"/>
  <c r="DN27" i="17"/>
  <c r="DR27" i="17"/>
  <c r="DV27" i="17"/>
  <c r="DZ27" i="17"/>
  <c r="ED27" i="17"/>
  <c r="EH27" i="17"/>
  <c r="J28" i="17"/>
  <c r="N28" i="17"/>
  <c r="R28" i="17"/>
  <c r="V28" i="17"/>
  <c r="Z28" i="17"/>
  <c r="AD28" i="17"/>
  <c r="AH28" i="17"/>
  <c r="AL28" i="17"/>
  <c r="AP28" i="17"/>
  <c r="AT28" i="17"/>
  <c r="AX28" i="17"/>
  <c r="BB28" i="17"/>
  <c r="BF28" i="17"/>
  <c r="BJ28" i="17"/>
  <c r="BN28" i="17"/>
  <c r="BR28" i="17"/>
  <c r="BV28" i="17"/>
  <c r="BZ28" i="17"/>
  <c r="CD28" i="17"/>
  <c r="CH28" i="17"/>
  <c r="CL28" i="17"/>
  <c r="CP28" i="17"/>
  <c r="CT28" i="17"/>
  <c r="CX28" i="17"/>
  <c r="DB28" i="17"/>
  <c r="DF28" i="17"/>
  <c r="DJ28" i="17"/>
  <c r="DN28" i="17"/>
  <c r="DR28" i="17"/>
  <c r="DV28" i="17"/>
  <c r="DZ28" i="17"/>
  <c r="ED28" i="17"/>
  <c r="EH28" i="17"/>
  <c r="E41" i="17"/>
  <c r="I41" i="17"/>
  <c r="I42" i="17" s="1"/>
  <c r="M41" i="17"/>
  <c r="Q41" i="17"/>
  <c r="U41" i="17"/>
  <c r="Y41" i="17"/>
  <c r="Y42" i="17" s="1"/>
  <c r="AC41" i="17"/>
  <c r="AG41" i="17"/>
  <c r="AH42" i="17" s="1"/>
  <c r="AK41" i="17"/>
  <c r="AO41" i="17"/>
  <c r="AO42" i="17" s="1"/>
  <c r="AS41" i="17"/>
  <c r="AW41" i="17"/>
  <c r="BA41" i="17"/>
  <c r="BE41" i="17"/>
  <c r="BE42" i="17" s="1"/>
  <c r="BI41" i="17"/>
  <c r="BM41" i="17"/>
  <c r="BQ41" i="17"/>
  <c r="BU41" i="17"/>
  <c r="BU42" i="17" s="1"/>
  <c r="BY41" i="17"/>
  <c r="CC41" i="17"/>
  <c r="CG41" i="17"/>
  <c r="CK41" i="17"/>
  <c r="CK42" i="17" s="1"/>
  <c r="CO41" i="17"/>
  <c r="CS41" i="17"/>
  <c r="CT42" i="17" s="1"/>
  <c r="CW41" i="17"/>
  <c r="DA41" i="17"/>
  <c r="DA42" i="17" s="1"/>
  <c r="DE41" i="17"/>
  <c r="DI41" i="17"/>
  <c r="DM41" i="17"/>
  <c r="DQ41" i="17"/>
  <c r="DQ42" i="17" s="1"/>
  <c r="DU41" i="17"/>
  <c r="DY41" i="17"/>
  <c r="EC41" i="17"/>
  <c r="EG41" i="17"/>
  <c r="EG42" i="17" s="1"/>
  <c r="E32" i="17"/>
  <c r="I32" i="17"/>
  <c r="M32" i="17"/>
  <c r="Q32" i="17"/>
  <c r="U32" i="17"/>
  <c r="Y32" i="17"/>
  <c r="AC32" i="17"/>
  <c r="AG32" i="17"/>
  <c r="AK32" i="17"/>
  <c r="AO32" i="17"/>
  <c r="AS32" i="17"/>
  <c r="AW32" i="17"/>
  <c r="BA32" i="17"/>
  <c r="BE32" i="17"/>
  <c r="BI32" i="17"/>
  <c r="BM32" i="17"/>
  <c r="BQ32" i="17"/>
  <c r="BU32" i="17"/>
  <c r="BY32" i="17"/>
  <c r="CC32" i="17"/>
  <c r="CG32" i="17"/>
  <c r="CK32" i="17"/>
  <c r="CO32" i="17"/>
  <c r="CS32" i="17"/>
  <c r="CW32" i="17"/>
  <c r="DA32" i="17"/>
  <c r="DE32" i="17"/>
  <c r="DI32" i="17"/>
  <c r="DM32" i="17"/>
  <c r="DQ32" i="17"/>
  <c r="DU32" i="17"/>
  <c r="DY32" i="17"/>
  <c r="EC32" i="17"/>
  <c r="EG32" i="17"/>
  <c r="K40" i="17"/>
  <c r="AA40" i="17"/>
  <c r="AQ40" i="17"/>
  <c r="BG40" i="17"/>
  <c r="BW40" i="17"/>
  <c r="CM40" i="17"/>
  <c r="H51" i="17"/>
  <c r="H49" i="17"/>
  <c r="L51" i="17"/>
  <c r="L49" i="17"/>
  <c r="P51" i="17"/>
  <c r="P49" i="17"/>
  <c r="T51" i="17"/>
  <c r="T49" i="17"/>
  <c r="X51" i="17"/>
  <c r="X49" i="17"/>
  <c r="AB51" i="17"/>
  <c r="AB49" i="17"/>
  <c r="AF51" i="17"/>
  <c r="AF49" i="17"/>
  <c r="AJ51" i="17"/>
  <c r="AJ49" i="17"/>
  <c r="AN51" i="17"/>
  <c r="AN49" i="17"/>
  <c r="AR51" i="17"/>
  <c r="AR49" i="17"/>
  <c r="AV51" i="17"/>
  <c r="AV49" i="17"/>
  <c r="AZ51" i="17"/>
  <c r="AZ49" i="17"/>
  <c r="BD51" i="17"/>
  <c r="BD49" i="17"/>
  <c r="BH51" i="17"/>
  <c r="BH49" i="17"/>
  <c r="BL51" i="17"/>
  <c r="BL49" i="17"/>
  <c r="BP51" i="17"/>
  <c r="BP49" i="17"/>
  <c r="BT51" i="17"/>
  <c r="BT49" i="17"/>
  <c r="BX51" i="17"/>
  <c r="BX49" i="17"/>
  <c r="CB51" i="17"/>
  <c r="CB49" i="17"/>
  <c r="CF51" i="17"/>
  <c r="CF49" i="17"/>
  <c r="CJ51" i="17"/>
  <c r="CJ49" i="17"/>
  <c r="CN51" i="17"/>
  <c r="CN49" i="17"/>
  <c r="CR51" i="17"/>
  <c r="CR49" i="17"/>
  <c r="EF51" i="17"/>
  <c r="EF49" i="17"/>
  <c r="EJ49" i="17" s="1"/>
  <c r="H84" i="17"/>
  <c r="L84" i="17"/>
  <c r="P84" i="17"/>
  <c r="T84" i="17"/>
  <c r="X84" i="17"/>
  <c r="AB84" i="17"/>
  <c r="AF84" i="17"/>
  <c r="AJ84" i="17"/>
  <c r="AN84" i="17"/>
  <c r="AR84" i="17"/>
  <c r="AV84" i="17"/>
  <c r="AZ84" i="17"/>
  <c r="BD84" i="17"/>
  <c r="BH84" i="17"/>
  <c r="BL84" i="17"/>
  <c r="BP84" i="17"/>
  <c r="BT84" i="17"/>
  <c r="BX84" i="17"/>
  <c r="CB84" i="17"/>
  <c r="CF84" i="17"/>
  <c r="CJ84" i="17"/>
  <c r="CJ85" i="17"/>
  <c r="CN84" i="17"/>
  <c r="CN85" i="17"/>
  <c r="CV84" i="17"/>
  <c r="CV85" i="17"/>
  <c r="CZ84" i="17"/>
  <c r="DD84" i="17"/>
  <c r="DD85" i="17"/>
  <c r="DH85" i="17"/>
  <c r="DL84" i="17"/>
  <c r="DL85" i="17"/>
  <c r="DP84" i="17"/>
  <c r="DP85" i="17"/>
  <c r="DT84" i="17"/>
  <c r="DT85" i="17"/>
  <c r="EB84" i="17"/>
  <c r="EB85" i="17"/>
  <c r="EB65" i="17"/>
  <c r="EF84" i="17"/>
  <c r="EF65" i="17"/>
  <c r="I44" i="17"/>
  <c r="M44" i="17"/>
  <c r="Q44" i="17"/>
  <c r="U44" i="17"/>
  <c r="Y44" i="17"/>
  <c r="AC44" i="17"/>
  <c r="AG44" i="17"/>
  <c r="AK44" i="17"/>
  <c r="AO44" i="17"/>
  <c r="AS44" i="17"/>
  <c r="AW44" i="17"/>
  <c r="BA44" i="17"/>
  <c r="BE44" i="17"/>
  <c r="BI44" i="17"/>
  <c r="BM44" i="17"/>
  <c r="BQ44" i="17"/>
  <c r="BU44" i="17"/>
  <c r="BY44" i="17"/>
  <c r="CC44" i="17"/>
  <c r="CG44" i="17"/>
  <c r="CK44" i="17"/>
  <c r="CO44" i="17"/>
  <c r="CS44" i="17"/>
  <c r="CW44" i="17"/>
  <c r="DA44" i="17"/>
  <c r="DE44" i="17"/>
  <c r="DI44" i="17"/>
  <c r="DM44" i="17"/>
  <c r="DQ44" i="17"/>
  <c r="DU44" i="17"/>
  <c r="DY44" i="17"/>
  <c r="EC44" i="17"/>
  <c r="EG44" i="17"/>
  <c r="C47" i="17"/>
  <c r="C54" i="17" s="1"/>
  <c r="G47" i="17"/>
  <c r="K47" i="17"/>
  <c r="O47" i="17"/>
  <c r="P48" i="17" s="1"/>
  <c r="S47" i="17"/>
  <c r="W47" i="17"/>
  <c r="AA47" i="17"/>
  <c r="AE47" i="17"/>
  <c r="AF48" i="17" s="1"/>
  <c r="AI47" i="17"/>
  <c r="AM47" i="17"/>
  <c r="AQ47" i="17"/>
  <c r="AU47" i="17"/>
  <c r="AV48" i="17" s="1"/>
  <c r="AY47" i="17"/>
  <c r="BC47" i="17"/>
  <c r="BG47" i="17"/>
  <c r="BK47" i="17"/>
  <c r="BL48" i="17" s="1"/>
  <c r="BO47" i="17"/>
  <c r="BS47" i="17"/>
  <c r="BW47" i="17"/>
  <c r="CA47" i="17"/>
  <c r="CB48" i="17" s="1"/>
  <c r="CE47" i="17"/>
  <c r="CI47" i="17"/>
  <c r="CM47" i="17"/>
  <c r="CQ47" i="17"/>
  <c r="CQ54" i="17" s="1"/>
  <c r="CU47" i="17"/>
  <c r="CU54" i="17" s="1"/>
  <c r="EE47" i="17"/>
  <c r="EE54" i="17" s="1"/>
  <c r="EI47" i="17"/>
  <c r="EI54" i="17" s="1"/>
  <c r="EK41" i="18"/>
  <c r="EK40" i="18" s="1"/>
  <c r="EJ52" i="17"/>
  <c r="H59" i="17"/>
  <c r="L59" i="17"/>
  <c r="P59" i="17"/>
  <c r="T59" i="17"/>
  <c r="X59" i="17"/>
  <c r="AB59" i="17"/>
  <c r="AF59" i="17"/>
  <c r="AJ59" i="17"/>
  <c r="AN59" i="17"/>
  <c r="AR59" i="17"/>
  <c r="AV59" i="17"/>
  <c r="AZ59" i="17"/>
  <c r="BD59" i="17"/>
  <c r="BH59" i="17"/>
  <c r="BL59" i="17"/>
  <c r="BP59" i="17"/>
  <c r="BT59" i="17"/>
  <c r="BX59" i="17"/>
  <c r="CB59" i="17"/>
  <c r="CF59" i="17"/>
  <c r="CJ59" i="17"/>
  <c r="CN59" i="17"/>
  <c r="CR59" i="17"/>
  <c r="CV59" i="17"/>
  <c r="CZ59" i="17"/>
  <c r="DD59" i="17"/>
  <c r="DH59" i="17"/>
  <c r="DL59" i="17"/>
  <c r="DP59" i="17"/>
  <c r="DT59" i="17"/>
  <c r="DX59" i="17"/>
  <c r="EB59" i="17"/>
  <c r="EF59" i="17"/>
  <c r="D61" i="17"/>
  <c r="D62" i="17" s="1"/>
  <c r="H61" i="17"/>
  <c r="H62" i="17" s="1"/>
  <c r="L61" i="17"/>
  <c r="L62" i="17" s="1"/>
  <c r="P61" i="17"/>
  <c r="P62" i="17" s="1"/>
  <c r="T61" i="17"/>
  <c r="T62" i="17" s="1"/>
  <c r="X61" i="17"/>
  <c r="X62" i="17" s="1"/>
  <c r="AB61" i="17"/>
  <c r="AB62" i="17" s="1"/>
  <c r="AF61" i="17"/>
  <c r="AF62" i="17" s="1"/>
  <c r="AJ61" i="17"/>
  <c r="AJ62" i="17" s="1"/>
  <c r="AN61" i="17"/>
  <c r="AN62" i="17" s="1"/>
  <c r="AR61" i="17"/>
  <c r="AR62" i="17" s="1"/>
  <c r="AV61" i="17"/>
  <c r="AV62" i="17" s="1"/>
  <c r="AZ61" i="17"/>
  <c r="AZ62" i="17" s="1"/>
  <c r="BD61" i="17"/>
  <c r="BD62" i="17" s="1"/>
  <c r="BH61" i="17"/>
  <c r="BH62" i="17" s="1"/>
  <c r="BL61" i="17"/>
  <c r="BL62" i="17" s="1"/>
  <c r="BP61" i="17"/>
  <c r="BP62" i="17" s="1"/>
  <c r="BT61" i="17"/>
  <c r="BT62" i="17" s="1"/>
  <c r="BX61" i="17"/>
  <c r="BX62" i="17" s="1"/>
  <c r="CB61" i="17"/>
  <c r="CB62" i="17" s="1"/>
  <c r="CF61" i="17"/>
  <c r="CF62" i="17" s="1"/>
  <c r="CJ61" i="17"/>
  <c r="CJ62" i="17" s="1"/>
  <c r="CN61" i="17"/>
  <c r="CN62" i="17" s="1"/>
  <c r="CR61" i="17"/>
  <c r="CR62" i="17" s="1"/>
  <c r="CV61" i="17"/>
  <c r="CV62" i="17" s="1"/>
  <c r="CZ61" i="17"/>
  <c r="CZ62" i="17" s="1"/>
  <c r="DD61" i="17"/>
  <c r="DD62" i="17" s="1"/>
  <c r="DH61" i="17"/>
  <c r="DH62" i="17" s="1"/>
  <c r="DL61" i="17"/>
  <c r="DL62" i="17" s="1"/>
  <c r="DP61" i="17"/>
  <c r="DP62" i="17" s="1"/>
  <c r="DT61" i="17"/>
  <c r="DT62" i="17" s="1"/>
  <c r="DX61" i="17"/>
  <c r="DX62" i="17" s="1"/>
  <c r="EB61" i="17"/>
  <c r="EB62" i="17" s="1"/>
  <c r="EF61" i="17"/>
  <c r="EF62" i="17" s="1"/>
  <c r="U65" i="17"/>
  <c r="Y65" i="17"/>
  <c r="AC65" i="17"/>
  <c r="AG65" i="17"/>
  <c r="AK65" i="17"/>
  <c r="AO65" i="17"/>
  <c r="AS65" i="17"/>
  <c r="AW65" i="17"/>
  <c r="BA65" i="17"/>
  <c r="BE65" i="17"/>
  <c r="BI65" i="17"/>
  <c r="BM65" i="17"/>
  <c r="BQ65" i="17"/>
  <c r="BU65" i="17"/>
  <c r="BY65" i="17"/>
  <c r="CC65" i="17"/>
  <c r="CG65" i="17"/>
  <c r="CK65" i="17"/>
  <c r="CO65" i="17"/>
  <c r="CS65" i="17"/>
  <c r="CW65" i="17"/>
  <c r="DA65" i="17"/>
  <c r="DE65" i="17"/>
  <c r="DI65" i="17"/>
  <c r="DM65" i="17"/>
  <c r="DQ65" i="17"/>
  <c r="DU65" i="17"/>
  <c r="DY65" i="17"/>
  <c r="J64" i="17"/>
  <c r="N64" i="17"/>
  <c r="R64" i="17"/>
  <c r="AD64" i="17"/>
  <c r="AH64" i="17"/>
  <c r="AT64" i="17"/>
  <c r="AX64" i="17"/>
  <c r="BJ64" i="17"/>
  <c r="BN64" i="17"/>
  <c r="BZ64" i="17"/>
  <c r="CD64" i="17"/>
  <c r="CP64" i="17"/>
  <c r="CT64" i="17"/>
  <c r="DF64" i="17"/>
  <c r="DJ64" i="17"/>
  <c r="DV64" i="17"/>
  <c r="DZ64" i="17"/>
  <c r="EH64" i="17"/>
  <c r="W65" i="17"/>
  <c r="AB65" i="17"/>
  <c r="AM65" i="17"/>
  <c r="AR65" i="17"/>
  <c r="BC65" i="17"/>
  <c r="BH65" i="17"/>
  <c r="BS65" i="17"/>
  <c r="BX65" i="17"/>
  <c r="CI65" i="17"/>
  <c r="CN65" i="17"/>
  <c r="CY65" i="17"/>
  <c r="DD65" i="17"/>
  <c r="DO65" i="17"/>
  <c r="DT65" i="17"/>
  <c r="E69" i="17"/>
  <c r="P69" i="17"/>
  <c r="U69" i="17"/>
  <c r="AF69" i="17"/>
  <c r="AN69" i="17"/>
  <c r="AV69" i="17"/>
  <c r="BD69" i="17"/>
  <c r="BL69" i="17"/>
  <c r="BT69" i="17"/>
  <c r="CB69" i="17"/>
  <c r="CJ69" i="17"/>
  <c r="CR69" i="17"/>
  <c r="CZ69" i="17"/>
  <c r="DH69" i="17"/>
  <c r="DP69" i="17"/>
  <c r="DX69" i="17"/>
  <c r="EF69" i="17"/>
  <c r="F76" i="17"/>
  <c r="J76" i="17"/>
  <c r="N76" i="17"/>
  <c r="R76" i="17"/>
  <c r="V76" i="17"/>
  <c r="Z76" i="17"/>
  <c r="AD76" i="17"/>
  <c r="AH76" i="17"/>
  <c r="AL76" i="17"/>
  <c r="AP76" i="17"/>
  <c r="AT76" i="17"/>
  <c r="AX76" i="17"/>
  <c r="BB76" i="17"/>
  <c r="BF76" i="17"/>
  <c r="BJ76" i="17"/>
  <c r="BN76" i="17"/>
  <c r="BR76" i="17"/>
  <c r="BV76" i="17"/>
  <c r="BZ76" i="17"/>
  <c r="CD76" i="17"/>
  <c r="CH76" i="17"/>
  <c r="CL76" i="17"/>
  <c r="CP76" i="17"/>
  <c r="CT76" i="17"/>
  <c r="CX76" i="17"/>
  <c r="DB76" i="17"/>
  <c r="DF76" i="17"/>
  <c r="DJ76" i="17"/>
  <c r="DN76" i="17"/>
  <c r="DR76" i="17"/>
  <c r="DV76" i="17"/>
  <c r="DZ76" i="17"/>
  <c r="ED76" i="17"/>
  <c r="EH76" i="17"/>
  <c r="H72" i="17"/>
  <c r="X72" i="17"/>
  <c r="AN72" i="17"/>
  <c r="BD72" i="17"/>
  <c r="BT72" i="17"/>
  <c r="CJ72" i="17"/>
  <c r="CZ72" i="17"/>
  <c r="DP72" i="17"/>
  <c r="EF72" i="17"/>
  <c r="H77" i="17"/>
  <c r="X77" i="17"/>
  <c r="AN77" i="17"/>
  <c r="BD77" i="17"/>
  <c r="BT77" i="17"/>
  <c r="CJ77" i="17"/>
  <c r="CZ77" i="17"/>
  <c r="DP77" i="17"/>
  <c r="EF77" i="17"/>
  <c r="AY63" i="18"/>
  <c r="BO63" i="18"/>
  <c r="BO9" i="18"/>
  <c r="BS63" i="18"/>
  <c r="BS9" i="18"/>
  <c r="CE63" i="18"/>
  <c r="CE9" i="18"/>
  <c r="CI63" i="18"/>
  <c r="CI9" i="18"/>
  <c r="CU63" i="18"/>
  <c r="CU9" i="18"/>
  <c r="CY63" i="18"/>
  <c r="CY9" i="18"/>
  <c r="DK63" i="18"/>
  <c r="DK9" i="18"/>
  <c r="DO63" i="18"/>
  <c r="DO9" i="18"/>
  <c r="EA63" i="18"/>
  <c r="EA9" i="18"/>
  <c r="EE63" i="18"/>
  <c r="EE9" i="18"/>
  <c r="DM99" i="17"/>
  <c r="F44" i="17"/>
  <c r="J44" i="17"/>
  <c r="N44" i="17"/>
  <c r="R44" i="17"/>
  <c r="V44" i="17"/>
  <c r="Z44" i="17"/>
  <c r="AD44" i="17"/>
  <c r="AH44" i="17"/>
  <c r="AL44" i="17"/>
  <c r="AP44" i="17"/>
  <c r="AT44" i="17"/>
  <c r="AX44" i="17"/>
  <c r="BB44" i="17"/>
  <c r="BF44" i="17"/>
  <c r="BJ44" i="17"/>
  <c r="BN44" i="17"/>
  <c r="BR44" i="17"/>
  <c r="BV44" i="17"/>
  <c r="BZ44" i="17"/>
  <c r="CD44" i="17"/>
  <c r="CH44" i="17"/>
  <c r="CL44" i="17"/>
  <c r="CP44" i="17"/>
  <c r="CT44" i="17"/>
  <c r="CX44" i="17"/>
  <c r="DB44" i="17"/>
  <c r="DF44" i="17"/>
  <c r="DJ44" i="17"/>
  <c r="DN44" i="17"/>
  <c r="DR44" i="17"/>
  <c r="DV44" i="17"/>
  <c r="DZ44" i="17"/>
  <c r="ED44" i="17"/>
  <c r="EH44" i="17"/>
  <c r="EB46" i="17"/>
  <c r="D47" i="17"/>
  <c r="E48" i="17" s="1"/>
  <c r="CV47" i="17"/>
  <c r="CV99" i="17" s="1"/>
  <c r="CZ47" i="17"/>
  <c r="DD47" i="17"/>
  <c r="DD99" i="17" s="1"/>
  <c r="DH47" i="17"/>
  <c r="DL47" i="17"/>
  <c r="DL99" i="17" s="1"/>
  <c r="DP47" i="17"/>
  <c r="DT47" i="17"/>
  <c r="DT99" i="17" s="1"/>
  <c r="DX47" i="17"/>
  <c r="DX99" i="17" s="1"/>
  <c r="EB47" i="17"/>
  <c r="EB99" i="17" s="1"/>
  <c r="E49" i="17"/>
  <c r="EL41" i="18"/>
  <c r="E59" i="17"/>
  <c r="I59" i="17"/>
  <c r="M59" i="17"/>
  <c r="Q59" i="17"/>
  <c r="U59" i="17"/>
  <c r="Y59" i="17"/>
  <c r="AC59" i="17"/>
  <c r="AG59" i="17"/>
  <c r="AK59" i="17"/>
  <c r="AO59" i="17"/>
  <c r="AS59" i="17"/>
  <c r="AW59" i="17"/>
  <c r="BA59" i="17"/>
  <c r="BE59" i="17"/>
  <c r="BI59" i="17"/>
  <c r="BM59" i="17"/>
  <c r="BQ59" i="17"/>
  <c r="BU59" i="17"/>
  <c r="BY59" i="17"/>
  <c r="CC59" i="17"/>
  <c r="CG59" i="17"/>
  <c r="CK59" i="17"/>
  <c r="CO59" i="17"/>
  <c r="CS59" i="17"/>
  <c r="CW59" i="17"/>
  <c r="DA59" i="17"/>
  <c r="DE59" i="17"/>
  <c r="DI59" i="17"/>
  <c r="DM59" i="17"/>
  <c r="DQ59" i="17"/>
  <c r="DU59" i="17"/>
  <c r="DY59" i="17"/>
  <c r="EC59" i="17"/>
  <c r="EG59" i="17"/>
  <c r="I60" i="17"/>
  <c r="M60" i="17"/>
  <c r="M84" i="17" s="1"/>
  <c r="Q60" i="17"/>
  <c r="Q84" i="17" s="1"/>
  <c r="U60" i="17"/>
  <c r="U84" i="17" s="1"/>
  <c r="Y60" i="17"/>
  <c r="AC60" i="17"/>
  <c r="AC84" i="17" s="1"/>
  <c r="AG60" i="17"/>
  <c r="AG84" i="17" s="1"/>
  <c r="AK60" i="17"/>
  <c r="AK84" i="17" s="1"/>
  <c r="AO60" i="17"/>
  <c r="AS60" i="17"/>
  <c r="AS84" i="17" s="1"/>
  <c r="AW60" i="17"/>
  <c r="AW84" i="17" s="1"/>
  <c r="BA60" i="17"/>
  <c r="BA84" i="17" s="1"/>
  <c r="BE60" i="17"/>
  <c r="BI60" i="17"/>
  <c r="BI84" i="17" s="1"/>
  <c r="BM60" i="17"/>
  <c r="BM84" i="17" s="1"/>
  <c r="BQ60" i="17"/>
  <c r="BQ84" i="17" s="1"/>
  <c r="BU60" i="17"/>
  <c r="BY60" i="17"/>
  <c r="BY84" i="17" s="1"/>
  <c r="CC60" i="17"/>
  <c r="CC84" i="17" s="1"/>
  <c r="CG60" i="17"/>
  <c r="CG84" i="17" s="1"/>
  <c r="CK60" i="17"/>
  <c r="CO60" i="17"/>
  <c r="CS60" i="17"/>
  <c r="CW60" i="17"/>
  <c r="DA60" i="17"/>
  <c r="DE60" i="17"/>
  <c r="DI60" i="17"/>
  <c r="DM60" i="17"/>
  <c r="DQ60" i="17"/>
  <c r="DU60" i="17"/>
  <c r="DY60" i="17"/>
  <c r="EC60" i="17"/>
  <c r="EG60" i="17"/>
  <c r="G64" i="17"/>
  <c r="K64" i="17"/>
  <c r="O64" i="17"/>
  <c r="S64" i="17"/>
  <c r="W64" i="17"/>
  <c r="AA64" i="17"/>
  <c r="AE64" i="17"/>
  <c r="AI64" i="17"/>
  <c r="AM64" i="17"/>
  <c r="AQ64" i="17"/>
  <c r="AU64" i="17"/>
  <c r="AY64" i="17"/>
  <c r="BC64" i="17"/>
  <c r="BG64" i="17"/>
  <c r="BK64" i="17"/>
  <c r="BO64" i="17"/>
  <c r="BS64" i="17"/>
  <c r="BW64" i="17"/>
  <c r="CA64" i="17"/>
  <c r="CE64" i="17"/>
  <c r="CI64" i="17"/>
  <c r="CM64" i="17"/>
  <c r="CQ64" i="17"/>
  <c r="CU64" i="17"/>
  <c r="CY64" i="17"/>
  <c r="DC64" i="17"/>
  <c r="DG64" i="17"/>
  <c r="DK64" i="17"/>
  <c r="DO64" i="17"/>
  <c r="DS64" i="17"/>
  <c r="DW64" i="17"/>
  <c r="EA64" i="17"/>
  <c r="EE64" i="17"/>
  <c r="EI64" i="17"/>
  <c r="G65" i="17"/>
  <c r="K65" i="17"/>
  <c r="O65" i="17"/>
  <c r="S65" i="17"/>
  <c r="X65" i="17"/>
  <c r="AI65" i="17"/>
  <c r="AN65" i="17"/>
  <c r="AY65" i="17"/>
  <c r="BD65" i="17"/>
  <c r="BO65" i="17"/>
  <c r="BT65" i="17"/>
  <c r="CE65" i="17"/>
  <c r="CJ65" i="17"/>
  <c r="CU65" i="17"/>
  <c r="CZ65" i="17"/>
  <c r="DK65" i="17"/>
  <c r="DP65" i="17"/>
  <c r="EA65" i="17"/>
  <c r="EG86" i="17"/>
  <c r="EH86" i="17"/>
  <c r="EI86" i="17"/>
  <c r="L69" i="17"/>
  <c r="AB69" i="17"/>
  <c r="EA69" i="17"/>
  <c r="C76" i="17"/>
  <c r="C77" i="17"/>
  <c r="G76" i="17"/>
  <c r="G77" i="17"/>
  <c r="K76" i="17"/>
  <c r="K77" i="17"/>
  <c r="O76" i="17"/>
  <c r="O77" i="17"/>
  <c r="S76" i="17"/>
  <c r="S77" i="17"/>
  <c r="W76" i="17"/>
  <c r="W77" i="17"/>
  <c r="AA76" i="17"/>
  <c r="AA77" i="17"/>
  <c r="AE76" i="17"/>
  <c r="AE77" i="17"/>
  <c r="AI76" i="17"/>
  <c r="AI77" i="17"/>
  <c r="AM76" i="17"/>
  <c r="AM77" i="17"/>
  <c r="AQ76" i="17"/>
  <c r="AQ77" i="17"/>
  <c r="AU76" i="17"/>
  <c r="AU77" i="17"/>
  <c r="AY76" i="17"/>
  <c r="AY77" i="17"/>
  <c r="BC76" i="17"/>
  <c r="BC77" i="17"/>
  <c r="BG76" i="17"/>
  <c r="BG77" i="17"/>
  <c r="BK76" i="17"/>
  <c r="BK77" i="17"/>
  <c r="BO76" i="17"/>
  <c r="BO77" i="17"/>
  <c r="BS76" i="17"/>
  <c r="BS77" i="17"/>
  <c r="BW76" i="17"/>
  <c r="BW77" i="17"/>
  <c r="CA76" i="17"/>
  <c r="CA77" i="17"/>
  <c r="CE76" i="17"/>
  <c r="CE77" i="17"/>
  <c r="CI76" i="17"/>
  <c r="CI77" i="17"/>
  <c r="CM76" i="17"/>
  <c r="CM77" i="17"/>
  <c r="CQ76" i="17"/>
  <c r="CQ77" i="17"/>
  <c r="CU76" i="17"/>
  <c r="CU77" i="17"/>
  <c r="CY76" i="17"/>
  <c r="CY77" i="17"/>
  <c r="DC76" i="17"/>
  <c r="DC77" i="17"/>
  <c r="DG76" i="17"/>
  <c r="DG77" i="17"/>
  <c r="DK76" i="17"/>
  <c r="DK77" i="17"/>
  <c r="DO76" i="17"/>
  <c r="DO77" i="17"/>
  <c r="DS76" i="17"/>
  <c r="DS77" i="17"/>
  <c r="DW76" i="17"/>
  <c r="DW77" i="17"/>
  <c r="EA76" i="17"/>
  <c r="EA77" i="17"/>
  <c r="EE76" i="17"/>
  <c r="EE77" i="17"/>
  <c r="EI76" i="17"/>
  <c r="EI77" i="17"/>
  <c r="EJ71" i="17"/>
  <c r="EI72" i="17"/>
  <c r="L72" i="17"/>
  <c r="AB72" i="17"/>
  <c r="AR72" i="17"/>
  <c r="BH72" i="17"/>
  <c r="BX72" i="17"/>
  <c r="CN72" i="17"/>
  <c r="DD72" i="17"/>
  <c r="DT72" i="17"/>
  <c r="L77" i="17"/>
  <c r="AB77" i="17"/>
  <c r="AR77" i="17"/>
  <c r="BH77" i="17"/>
  <c r="BX77" i="17"/>
  <c r="CN77" i="17"/>
  <c r="DD77" i="17"/>
  <c r="DT77" i="17"/>
  <c r="G44" i="17"/>
  <c r="K44" i="17"/>
  <c r="O44" i="17"/>
  <c r="S44" i="17"/>
  <c r="W44" i="17"/>
  <c r="AA44" i="17"/>
  <c r="AE44" i="17"/>
  <c r="AI44" i="17"/>
  <c r="AM44" i="17"/>
  <c r="AQ44" i="17"/>
  <c r="AU44" i="17"/>
  <c r="AY44" i="17"/>
  <c r="BC44" i="17"/>
  <c r="BG44" i="17"/>
  <c r="BK44" i="17"/>
  <c r="BO44" i="17"/>
  <c r="BS44" i="17"/>
  <c r="BW44" i="17"/>
  <c r="CA44" i="17"/>
  <c r="CE44" i="17"/>
  <c r="CI44" i="17"/>
  <c r="CM44" i="17"/>
  <c r="CQ44" i="17"/>
  <c r="CU44" i="17"/>
  <c r="CY44" i="17"/>
  <c r="DC44" i="17"/>
  <c r="DG44" i="17"/>
  <c r="DK44" i="17"/>
  <c r="DO44" i="17"/>
  <c r="DS44" i="17"/>
  <c r="DW44" i="17"/>
  <c r="EA44" i="17"/>
  <c r="EE44" i="17"/>
  <c r="EI44" i="17"/>
  <c r="CW47" i="17"/>
  <c r="CW99" i="17" s="1"/>
  <c r="DA47" i="17"/>
  <c r="DE47" i="17"/>
  <c r="DE99" i="17" s="1"/>
  <c r="DI47" i="17"/>
  <c r="DM47" i="17"/>
  <c r="DQ47" i="17"/>
  <c r="DQ99" i="17" s="1"/>
  <c r="DU47" i="17"/>
  <c r="DU99" i="17" s="1"/>
  <c r="DY47" i="17"/>
  <c r="EC47" i="17"/>
  <c r="EC99" i="17" s="1"/>
  <c r="G53" i="17"/>
  <c r="K53" i="17"/>
  <c r="O53" i="17"/>
  <c r="S53" i="17"/>
  <c r="W53" i="17"/>
  <c r="AA53" i="17"/>
  <c r="AE53" i="17"/>
  <c r="AI53" i="17"/>
  <c r="AM53" i="17"/>
  <c r="AQ53" i="17"/>
  <c r="AU53" i="17"/>
  <c r="AY53" i="17"/>
  <c r="BC53" i="17"/>
  <c r="BG53" i="17"/>
  <c r="BK53" i="17"/>
  <c r="BO53" i="17"/>
  <c r="BS53" i="17"/>
  <c r="BW53" i="17"/>
  <c r="CA53" i="17"/>
  <c r="CE53" i="17"/>
  <c r="CI53" i="17"/>
  <c r="CM53" i="17"/>
  <c r="CQ53" i="17"/>
  <c r="CU53" i="17"/>
  <c r="CY53" i="17"/>
  <c r="DC53" i="17"/>
  <c r="DG53" i="17"/>
  <c r="DK53" i="17"/>
  <c r="DO53" i="17"/>
  <c r="DS53" i="17"/>
  <c r="DW53" i="17"/>
  <c r="EA53" i="17"/>
  <c r="EE53" i="17"/>
  <c r="A55" i="17"/>
  <c r="A56" i="17"/>
  <c r="F59" i="17"/>
  <c r="J59" i="17"/>
  <c r="N59" i="17"/>
  <c r="R59" i="17"/>
  <c r="V59" i="17"/>
  <c r="Z59" i="17"/>
  <c r="AD59" i="17"/>
  <c r="AH59" i="17"/>
  <c r="AL59" i="17"/>
  <c r="AP59" i="17"/>
  <c r="AT59" i="17"/>
  <c r="AX59" i="17"/>
  <c r="BB59" i="17"/>
  <c r="BF59" i="17"/>
  <c r="BJ59" i="17"/>
  <c r="BN59" i="17"/>
  <c r="BR59" i="17"/>
  <c r="BV59" i="17"/>
  <c r="BZ59" i="17"/>
  <c r="CD59" i="17"/>
  <c r="CH59" i="17"/>
  <c r="CL59" i="17"/>
  <c r="CP59" i="17"/>
  <c r="CT59" i="17"/>
  <c r="CX59" i="17"/>
  <c r="DB59" i="17"/>
  <c r="DF59" i="17"/>
  <c r="DJ59" i="17"/>
  <c r="DN59" i="17"/>
  <c r="DR59" i="17"/>
  <c r="DV59" i="17"/>
  <c r="DZ59" i="17"/>
  <c r="ED59" i="17"/>
  <c r="EH59" i="17"/>
  <c r="J60" i="17"/>
  <c r="J84" i="17" s="1"/>
  <c r="N60" i="17"/>
  <c r="N84" i="17" s="1"/>
  <c r="R60" i="17"/>
  <c r="V60" i="17"/>
  <c r="V84" i="17" s="1"/>
  <c r="Z60" i="17"/>
  <c r="Z84" i="17" s="1"/>
  <c r="AD60" i="17"/>
  <c r="AD84" i="17" s="1"/>
  <c r="AH60" i="17"/>
  <c r="AL60" i="17"/>
  <c r="AL84" i="17" s="1"/>
  <c r="AP60" i="17"/>
  <c r="AP84" i="17" s="1"/>
  <c r="AT60" i="17"/>
  <c r="AT84" i="17" s="1"/>
  <c r="AX60" i="17"/>
  <c r="BB60" i="17"/>
  <c r="BB84" i="17" s="1"/>
  <c r="BF60" i="17"/>
  <c r="BF84" i="17" s="1"/>
  <c r="BJ60" i="17"/>
  <c r="BJ84" i="17" s="1"/>
  <c r="BN60" i="17"/>
  <c r="BR60" i="17"/>
  <c r="BR84" i="17" s="1"/>
  <c r="BV60" i="17"/>
  <c r="BV84" i="17" s="1"/>
  <c r="BZ60" i="17"/>
  <c r="BZ84" i="17" s="1"/>
  <c r="CD60" i="17"/>
  <c r="CH60" i="17"/>
  <c r="CH84" i="17" s="1"/>
  <c r="CL60" i="17"/>
  <c r="CP60" i="17"/>
  <c r="CT60" i="17"/>
  <c r="CX60" i="17"/>
  <c r="DB60" i="17"/>
  <c r="DF60" i="17"/>
  <c r="DJ60" i="17"/>
  <c r="DN60" i="17"/>
  <c r="DR60" i="17"/>
  <c r="DV60" i="17"/>
  <c r="DZ60" i="17"/>
  <c r="ED60" i="17"/>
  <c r="EH60" i="17"/>
  <c r="F61" i="17"/>
  <c r="J61" i="17"/>
  <c r="N61" i="17"/>
  <c r="R61" i="17"/>
  <c r="V61" i="17"/>
  <c r="Z61" i="17"/>
  <c r="AD61" i="17"/>
  <c r="AH61" i="17"/>
  <c r="AL61" i="17"/>
  <c r="AP61" i="17"/>
  <c r="AT61" i="17"/>
  <c r="AX61" i="17"/>
  <c r="BB61" i="17"/>
  <c r="BF61" i="17"/>
  <c r="BJ61" i="17"/>
  <c r="BN61" i="17"/>
  <c r="BR61" i="17"/>
  <c r="BV61" i="17"/>
  <c r="BZ61" i="17"/>
  <c r="CD61" i="17"/>
  <c r="CH61" i="17"/>
  <c r="CL61" i="17"/>
  <c r="CP61" i="17"/>
  <c r="CT61" i="17"/>
  <c r="CX61" i="17"/>
  <c r="DB61" i="17"/>
  <c r="DF61" i="17"/>
  <c r="DJ61" i="17"/>
  <c r="DN61" i="17"/>
  <c r="DR61" i="17"/>
  <c r="DV61" i="17"/>
  <c r="DZ61" i="17"/>
  <c r="ED61" i="17"/>
  <c r="EH61" i="17"/>
  <c r="AB64" i="17"/>
  <c r="AF64" i="17"/>
  <c r="AR64" i="17"/>
  <c r="AV64" i="17"/>
  <c r="BH64" i="17"/>
  <c r="BL64" i="17"/>
  <c r="BX64" i="17"/>
  <c r="CB64" i="17"/>
  <c r="CN64" i="17"/>
  <c r="CR64" i="17"/>
  <c r="DD64" i="17"/>
  <c r="DH64" i="17"/>
  <c r="DT64" i="17"/>
  <c r="DX64" i="17"/>
  <c r="H65" i="17"/>
  <c r="L65" i="17"/>
  <c r="P65" i="17"/>
  <c r="T65" i="17"/>
  <c r="AJ65" i="17"/>
  <c r="AZ65" i="17"/>
  <c r="BP65" i="17"/>
  <c r="CF65" i="17"/>
  <c r="CV65" i="17"/>
  <c r="DL65" i="17"/>
  <c r="H69" i="17"/>
  <c r="X69" i="17"/>
  <c r="AJ69" i="17"/>
  <c r="AR69" i="17"/>
  <c r="AZ69" i="17"/>
  <c r="BH69" i="17"/>
  <c r="BP69" i="17"/>
  <c r="BX69" i="17"/>
  <c r="CF69" i="17"/>
  <c r="CN69" i="17"/>
  <c r="CV69" i="17"/>
  <c r="DD69" i="17"/>
  <c r="DL69" i="17"/>
  <c r="DT69" i="17"/>
  <c r="EB69" i="17"/>
  <c r="P77" i="17"/>
  <c r="AF77" i="17"/>
  <c r="AV77" i="17"/>
  <c r="BL77" i="17"/>
  <c r="CB77" i="17"/>
  <c r="CR77" i="17"/>
  <c r="DH77" i="17"/>
  <c r="DX77" i="17"/>
  <c r="BA63" i="18"/>
  <c r="BE63" i="18"/>
  <c r="BE9" i="18"/>
  <c r="BU63" i="18"/>
  <c r="BU9" i="18"/>
  <c r="CK63" i="18"/>
  <c r="CK9" i="18"/>
  <c r="DA63" i="18"/>
  <c r="DA9" i="18"/>
  <c r="DQ63" i="18"/>
  <c r="DQ9" i="18"/>
  <c r="EG63" i="18"/>
  <c r="EG9" i="18"/>
  <c r="CY99" i="17"/>
  <c r="DC99" i="17"/>
  <c r="DG99" i="17"/>
  <c r="DK99" i="17"/>
  <c r="DO99" i="17"/>
  <c r="DS99" i="17"/>
  <c r="DW99" i="17"/>
  <c r="EA99" i="17"/>
  <c r="CZ44" i="17"/>
  <c r="DD44" i="17"/>
  <c r="DH44" i="17"/>
  <c r="DL44" i="17"/>
  <c r="DP44" i="17"/>
  <c r="DT44" i="17"/>
  <c r="DX44" i="17"/>
  <c r="EB44" i="17"/>
  <c r="CX47" i="17"/>
  <c r="CX54" i="17" s="1"/>
  <c r="DB47" i="17"/>
  <c r="DF47" i="17"/>
  <c r="DF99" i="17" s="1"/>
  <c r="DJ47" i="17"/>
  <c r="DJ54" i="17" s="1"/>
  <c r="DN47" i="17"/>
  <c r="DN54" i="17" s="1"/>
  <c r="DR47" i="17"/>
  <c r="DV47" i="17"/>
  <c r="DV99" i="17" s="1"/>
  <c r="DZ47" i="17"/>
  <c r="DZ54" i="17" s="1"/>
  <c r="ED47" i="17"/>
  <c r="ED99" i="17" s="1"/>
  <c r="G84" i="17"/>
  <c r="K84" i="17"/>
  <c r="O84" i="17"/>
  <c r="S84" i="17"/>
  <c r="W84" i="17"/>
  <c r="AA84" i="17"/>
  <c r="AE84" i="17"/>
  <c r="AI84" i="17"/>
  <c r="AM84" i="17"/>
  <c r="AQ84" i="17"/>
  <c r="AU84" i="17"/>
  <c r="AY84" i="17"/>
  <c r="BC84" i="17"/>
  <c r="BG84" i="17"/>
  <c r="BK84" i="17"/>
  <c r="BO84" i="17"/>
  <c r="BS84" i="17"/>
  <c r="BW84" i="17"/>
  <c r="CA84" i="17"/>
  <c r="CE84" i="17"/>
  <c r="CI84" i="17"/>
  <c r="CM84" i="17"/>
  <c r="CQ84" i="17"/>
  <c r="CQ85" i="17"/>
  <c r="CU85" i="17"/>
  <c r="CY84" i="17"/>
  <c r="DC84" i="17"/>
  <c r="DG84" i="17"/>
  <c r="DG85" i="17"/>
  <c r="DO84" i="17"/>
  <c r="DS84" i="17"/>
  <c r="DW84" i="17"/>
  <c r="DW85" i="17"/>
  <c r="EE84" i="17"/>
  <c r="EE85" i="17"/>
  <c r="AG64" i="17"/>
  <c r="AW64" i="17"/>
  <c r="BM64" i="17"/>
  <c r="CC64" i="17"/>
  <c r="CS64" i="17"/>
  <c r="DI64" i="17"/>
  <c r="DY64" i="17"/>
  <c r="EI65" i="17"/>
  <c r="E76" i="17"/>
  <c r="I76" i="17"/>
  <c r="M76" i="17"/>
  <c r="Q76" i="17"/>
  <c r="U76" i="17"/>
  <c r="Y76" i="17"/>
  <c r="AC76" i="17"/>
  <c r="AG76" i="17"/>
  <c r="AK76" i="17"/>
  <c r="AO76" i="17"/>
  <c r="AS76" i="17"/>
  <c r="AW76" i="17"/>
  <c r="BA76" i="17"/>
  <c r="BE76" i="17"/>
  <c r="BI76" i="17"/>
  <c r="BM76" i="17"/>
  <c r="BQ76" i="17"/>
  <c r="BU76" i="17"/>
  <c r="BY76" i="17"/>
  <c r="CC76" i="17"/>
  <c r="CG76" i="17"/>
  <c r="CK76" i="17"/>
  <c r="CO76" i="17"/>
  <c r="CS76" i="17"/>
  <c r="CW76" i="17"/>
  <c r="DA76" i="17"/>
  <c r="DE76" i="17"/>
  <c r="DI76" i="17"/>
  <c r="DM76" i="17"/>
  <c r="DQ76" i="17"/>
  <c r="DU76" i="17"/>
  <c r="DY76" i="17"/>
  <c r="EC76" i="17"/>
  <c r="EG76" i="17"/>
  <c r="D72" i="17"/>
  <c r="D77" i="17"/>
  <c r="T77" i="17"/>
  <c r="AJ77" i="17"/>
  <c r="AZ77" i="17"/>
  <c r="BP77" i="17"/>
  <c r="CF77" i="17"/>
  <c r="CV77" i="17"/>
  <c r="DL77" i="17"/>
  <c r="EB77" i="17"/>
  <c r="F77" i="17"/>
  <c r="J77" i="17"/>
  <c r="N77" i="17"/>
  <c r="R77" i="17"/>
  <c r="V77" i="17"/>
  <c r="Z77" i="17"/>
  <c r="AD77" i="17"/>
  <c r="AH77" i="17"/>
  <c r="AL77" i="17"/>
  <c r="AP77" i="17"/>
  <c r="AT77" i="17"/>
  <c r="AX77" i="17"/>
  <c r="BB77" i="17"/>
  <c r="BF77" i="17"/>
  <c r="BJ77" i="17"/>
  <c r="BN77" i="17"/>
  <c r="BR77" i="17"/>
  <c r="BV77" i="17"/>
  <c r="BZ77" i="17"/>
  <c r="CD77" i="17"/>
  <c r="CH77" i="17"/>
  <c r="CL77" i="17"/>
  <c r="CP77" i="17"/>
  <c r="CT77" i="17"/>
  <c r="CX77" i="17"/>
  <c r="DB77" i="17"/>
  <c r="DF77" i="17"/>
  <c r="DJ77" i="17"/>
  <c r="DN77" i="17"/>
  <c r="DR77" i="17"/>
  <c r="DV77" i="17"/>
  <c r="DZ77" i="17"/>
  <c r="ED77" i="17"/>
  <c r="EH77" i="17"/>
  <c r="BF6" i="18"/>
  <c r="BJ6" i="18"/>
  <c r="BN6" i="18"/>
  <c r="BR6" i="18"/>
  <c r="BV6" i="18"/>
  <c r="BZ6" i="18"/>
  <c r="CD6" i="18"/>
  <c r="CH6" i="18"/>
  <c r="CL6" i="18"/>
  <c r="CP6" i="18"/>
  <c r="CT6" i="18"/>
  <c r="CX6" i="18"/>
  <c r="DB6" i="18"/>
  <c r="DF6" i="18"/>
  <c r="DJ6" i="18"/>
  <c r="DN6" i="18"/>
  <c r="DR6" i="18"/>
  <c r="DV6" i="18"/>
  <c r="DZ6" i="18"/>
  <c r="ED6" i="18"/>
  <c r="EH6" i="18"/>
  <c r="BA7" i="18"/>
  <c r="BE7" i="18"/>
  <c r="BI7" i="18"/>
  <c r="BM7" i="18"/>
  <c r="BQ7" i="18"/>
  <c r="BU7" i="18"/>
  <c r="BY7" i="18"/>
  <c r="CC7" i="18"/>
  <c r="CG7" i="18"/>
  <c r="CK7" i="18"/>
  <c r="CO7" i="18"/>
  <c r="CS7" i="18"/>
  <c r="CW7" i="18"/>
  <c r="DA7" i="18"/>
  <c r="DE7" i="18"/>
  <c r="DI7" i="18"/>
  <c r="DM7" i="18"/>
  <c r="DQ7" i="18"/>
  <c r="DU7" i="18"/>
  <c r="DY7" i="18"/>
  <c r="EC7" i="18"/>
  <c r="EG7" i="18"/>
  <c r="AZ63" i="18"/>
  <c r="BD63" i="18"/>
  <c r="BD9" i="18"/>
  <c r="BI63" i="18"/>
  <c r="BN63" i="18"/>
  <c r="BY63" i="18"/>
  <c r="CD63" i="18"/>
  <c r="CO63" i="18"/>
  <c r="CT63" i="18"/>
  <c r="DE63" i="18"/>
  <c r="DJ63" i="18"/>
  <c r="DU63" i="18"/>
  <c r="DZ63" i="18"/>
  <c r="BG12" i="18"/>
  <c r="BQ12" i="18"/>
  <c r="BQ13" i="18" s="1"/>
  <c r="BW12" i="18"/>
  <c r="CG12" i="18"/>
  <c r="CG13" i="18" s="1"/>
  <c r="CM12" i="18"/>
  <c r="CW12" i="18"/>
  <c r="CW13" i="18" s="1"/>
  <c r="DC12" i="18"/>
  <c r="DM12" i="18"/>
  <c r="DM13" i="18" s="1"/>
  <c r="EC13" i="18"/>
  <c r="CZ13" i="18"/>
  <c r="DP13" i="18"/>
  <c r="EA13" i="18"/>
  <c r="EF13" i="18"/>
  <c r="BM15" i="18"/>
  <c r="BR15" i="18"/>
  <c r="CC15" i="18"/>
  <c r="CH15" i="18"/>
  <c r="CS15" i="18"/>
  <c r="CX15" i="18"/>
  <c r="DI15" i="18"/>
  <c r="DN15" i="18"/>
  <c r="DY15" i="18"/>
  <c r="ED15" i="18"/>
  <c r="BE17" i="18"/>
  <c r="BI17" i="18"/>
  <c r="BM17" i="18"/>
  <c r="BQ17" i="18"/>
  <c r="BU17" i="18"/>
  <c r="BY17" i="18"/>
  <c r="CC17" i="18"/>
  <c r="CG17" i="18"/>
  <c r="CK17" i="18"/>
  <c r="CO17" i="18"/>
  <c r="CS17" i="18"/>
  <c r="CW17" i="18"/>
  <c r="DA17" i="18"/>
  <c r="DE17" i="18"/>
  <c r="DI17" i="18"/>
  <c r="DM17" i="18"/>
  <c r="DQ17" i="18"/>
  <c r="DU17" i="18"/>
  <c r="DY17" i="18"/>
  <c r="EC17" i="18"/>
  <c r="EG17" i="18"/>
  <c r="BT17" i="18"/>
  <c r="CJ17" i="18"/>
  <c r="CZ17" i="18"/>
  <c r="DP17" i="18"/>
  <c r="EF17" i="18"/>
  <c r="EA33" i="18"/>
  <c r="BV65" i="18"/>
  <c r="DB65" i="18"/>
  <c r="EH65" i="18"/>
  <c r="BC6" i="18"/>
  <c r="BG6" i="18"/>
  <c r="BK6" i="18"/>
  <c r="BO6" i="18"/>
  <c r="BS6" i="18"/>
  <c r="BW6" i="18"/>
  <c r="CA6" i="18"/>
  <c r="CE6" i="18"/>
  <c r="CI6" i="18"/>
  <c r="CM6" i="18"/>
  <c r="CQ6" i="18"/>
  <c r="CU6" i="18"/>
  <c r="CY6" i="18"/>
  <c r="DC6" i="18"/>
  <c r="DG6" i="18"/>
  <c r="DK6" i="18"/>
  <c r="DO6" i="18"/>
  <c r="DS6" i="18"/>
  <c r="DW6" i="18"/>
  <c r="EA6" i="18"/>
  <c r="EE6" i="18"/>
  <c r="EI6" i="18"/>
  <c r="BB7" i="18"/>
  <c r="BF7" i="18"/>
  <c r="BJ7" i="18"/>
  <c r="BN7" i="18"/>
  <c r="BR7" i="18"/>
  <c r="BV7" i="18"/>
  <c r="BZ7" i="18"/>
  <c r="CD7" i="18"/>
  <c r="CH7" i="18"/>
  <c r="CL7" i="18"/>
  <c r="CP7" i="18"/>
  <c r="CT7" i="18"/>
  <c r="CX7" i="18"/>
  <c r="DB7" i="18"/>
  <c r="DF7" i="18"/>
  <c r="DJ7" i="18"/>
  <c r="DN7" i="18"/>
  <c r="DR7" i="18"/>
  <c r="DV7" i="18"/>
  <c r="DZ7" i="18"/>
  <c r="ED7" i="18"/>
  <c r="EH7" i="18"/>
  <c r="BJ63" i="18"/>
  <c r="BZ63" i="18"/>
  <c r="CP63" i="18"/>
  <c r="DF63" i="18"/>
  <c r="DV63" i="18"/>
  <c r="BI9" i="18"/>
  <c r="BN9" i="18"/>
  <c r="BY9" i="18"/>
  <c r="CD9" i="18"/>
  <c r="CO9" i="18"/>
  <c r="CT9" i="18"/>
  <c r="DE9" i="18"/>
  <c r="DJ9" i="18"/>
  <c r="DU9" i="18"/>
  <c r="DZ9" i="18"/>
  <c r="BC12" i="18"/>
  <c r="BC13" i="18" s="1"/>
  <c r="BH12" i="18"/>
  <c r="BS12" i="18"/>
  <c r="BS13" i="18" s="1"/>
  <c r="BX12" i="18"/>
  <c r="CI12" i="18"/>
  <c r="CI13" i="18" s="1"/>
  <c r="CN12" i="18"/>
  <c r="CY12" i="18"/>
  <c r="CY13" i="18" s="1"/>
  <c r="DO12" i="18"/>
  <c r="BC15" i="18"/>
  <c r="BG15" i="18"/>
  <c r="BK15" i="18"/>
  <c r="BO15" i="18"/>
  <c r="BS15" i="18"/>
  <c r="BW15" i="18"/>
  <c r="CA15" i="18"/>
  <c r="CE15" i="18"/>
  <c r="CI15" i="18"/>
  <c r="CM15" i="18"/>
  <c r="CQ15" i="18"/>
  <c r="CU15" i="18"/>
  <c r="CY15" i="18"/>
  <c r="DC15" i="18"/>
  <c r="DG15" i="18"/>
  <c r="DK15" i="18"/>
  <c r="DO15" i="18"/>
  <c r="DS15" i="18"/>
  <c r="DW15" i="18"/>
  <c r="EA15" i="18"/>
  <c r="EE15" i="18"/>
  <c r="EI15" i="18"/>
  <c r="BN15" i="18"/>
  <c r="CD15" i="18"/>
  <c r="CT15" i="18"/>
  <c r="DJ15" i="18"/>
  <c r="DZ15" i="18"/>
  <c r="BP17" i="18"/>
  <c r="CF17" i="18"/>
  <c r="CV17" i="18"/>
  <c r="DL17" i="18"/>
  <c r="EB17" i="18"/>
  <c r="K33" i="18"/>
  <c r="O33" i="18"/>
  <c r="S33" i="18"/>
  <c r="W33" i="18"/>
  <c r="AA33" i="18"/>
  <c r="AE33" i="18"/>
  <c r="AI33" i="18"/>
  <c r="AM33" i="18"/>
  <c r="AQ33" i="18"/>
  <c r="AU33" i="18"/>
  <c r="AY33" i="18"/>
  <c r="BC33" i="18"/>
  <c r="BG33" i="18"/>
  <c r="BK33" i="18"/>
  <c r="BO33" i="18"/>
  <c r="BS33" i="18"/>
  <c r="BW33" i="18"/>
  <c r="CA33" i="18"/>
  <c r="CA24" i="18"/>
  <c r="CE33" i="18"/>
  <c r="CI33" i="18"/>
  <c r="CM24" i="18"/>
  <c r="CM33" i="18"/>
  <c r="CQ33" i="18"/>
  <c r="CQ24" i="18"/>
  <c r="CU33" i="18"/>
  <c r="CY24" i="18"/>
  <c r="CY33" i="18"/>
  <c r="DC33" i="18"/>
  <c r="DG33" i="18"/>
  <c r="DG24" i="18"/>
  <c r="DK33" i="18"/>
  <c r="DO24" i="18"/>
  <c r="DO33" i="18"/>
  <c r="DS33" i="18"/>
  <c r="DW33" i="18"/>
  <c r="DW24" i="18"/>
  <c r="D24" i="18"/>
  <c r="L24" i="18"/>
  <c r="BB63" i="18"/>
  <c r="BF63" i="18"/>
  <c r="BK63" i="18"/>
  <c r="BQ63" i="18"/>
  <c r="BV63" i="18"/>
  <c r="CA63" i="18"/>
  <c r="CG63" i="18"/>
  <c r="CL63" i="18"/>
  <c r="CQ63" i="18"/>
  <c r="CW63" i="18"/>
  <c r="DB63" i="18"/>
  <c r="DG63" i="18"/>
  <c r="DM63" i="18"/>
  <c r="DR63" i="18"/>
  <c r="DW63" i="18"/>
  <c r="EC63" i="18"/>
  <c r="EH63" i="18"/>
  <c r="BJ9" i="18"/>
  <c r="BZ9" i="18"/>
  <c r="CP9" i="18"/>
  <c r="DF9" i="18"/>
  <c r="DV9" i="18"/>
  <c r="BC11" i="18"/>
  <c r="BG11" i="18"/>
  <c r="BK11" i="18"/>
  <c r="BO11" i="18"/>
  <c r="BS11" i="18"/>
  <c r="BW11" i="18"/>
  <c r="CA11" i="18"/>
  <c r="CE11" i="18"/>
  <c r="CI11" i="18"/>
  <c r="CM11" i="18"/>
  <c r="CQ11" i="18"/>
  <c r="CU11" i="18"/>
  <c r="CY11" i="18"/>
  <c r="DC11" i="18"/>
  <c r="DG11" i="18"/>
  <c r="DK11" i="18"/>
  <c r="DO11" i="18"/>
  <c r="DS11" i="18"/>
  <c r="DW11" i="18"/>
  <c r="EA11" i="18"/>
  <c r="EE11" i="18"/>
  <c r="EI11" i="18"/>
  <c r="DS17" i="18"/>
  <c r="BB23" i="18"/>
  <c r="BF23" i="18"/>
  <c r="BJ23" i="18"/>
  <c r="BN23" i="18"/>
  <c r="BR23" i="18"/>
  <c r="BV23" i="18"/>
  <c r="BZ23" i="18"/>
  <c r="CD23" i="18"/>
  <c r="CH23" i="18"/>
  <c r="CL23" i="18"/>
  <c r="CP23" i="18"/>
  <c r="CT23" i="18"/>
  <c r="CX23" i="18"/>
  <c r="DB23" i="18"/>
  <c r="DF23" i="18"/>
  <c r="DJ23" i="18"/>
  <c r="DN23" i="18"/>
  <c r="DR23" i="18"/>
  <c r="DV23" i="18"/>
  <c r="DZ23" i="18"/>
  <c r="ED23" i="18"/>
  <c r="EH23" i="18"/>
  <c r="BJ22" i="18"/>
  <c r="BZ22" i="18"/>
  <c r="CP22" i="18"/>
  <c r="DF22" i="18"/>
  <c r="DV22" i="18"/>
  <c r="H33" i="18"/>
  <c r="L33" i="18"/>
  <c r="P33" i="18"/>
  <c r="T33" i="18"/>
  <c r="X33" i="18"/>
  <c r="AB33" i="18"/>
  <c r="AF33" i="18"/>
  <c r="AJ33" i="18"/>
  <c r="AN33" i="18"/>
  <c r="AR33" i="18"/>
  <c r="AV33" i="18"/>
  <c r="AZ33" i="18"/>
  <c r="BD33" i="18"/>
  <c r="BH33" i="18"/>
  <c r="BL33" i="18"/>
  <c r="BP33" i="18"/>
  <c r="BT33" i="18"/>
  <c r="BX33" i="18"/>
  <c r="CB33" i="18"/>
  <c r="CF33" i="18"/>
  <c r="CJ33" i="18"/>
  <c r="CN33" i="18"/>
  <c r="CR33" i="18"/>
  <c r="CV33" i="18"/>
  <c r="CZ33" i="18"/>
  <c r="DD33" i="18"/>
  <c r="DH33" i="18"/>
  <c r="DL33" i="18"/>
  <c r="DP33" i="18"/>
  <c r="DT33" i="18"/>
  <c r="DX33" i="18"/>
  <c r="EB33" i="18"/>
  <c r="EF33" i="18"/>
  <c r="EJ33" i="18"/>
  <c r="AJ24" i="18"/>
  <c r="AZ24" i="18"/>
  <c r="BP64" i="18"/>
  <c r="BP24" i="18"/>
  <c r="CV64" i="18"/>
  <c r="CV24" i="18"/>
  <c r="EB64" i="18"/>
  <c r="EB24" i="18"/>
  <c r="E77" i="17"/>
  <c r="I77" i="17"/>
  <c r="M77" i="17"/>
  <c r="Q77" i="17"/>
  <c r="U77" i="17"/>
  <c r="Y77" i="17"/>
  <c r="AC77" i="17"/>
  <c r="AG77" i="17"/>
  <c r="AK77" i="17"/>
  <c r="AO77" i="17"/>
  <c r="AS77" i="17"/>
  <c r="AW77" i="17"/>
  <c r="BA77" i="17"/>
  <c r="BE77" i="17"/>
  <c r="BI77" i="17"/>
  <c r="BM77" i="17"/>
  <c r="BQ77" i="17"/>
  <c r="BU77" i="17"/>
  <c r="BY77" i="17"/>
  <c r="CC77" i="17"/>
  <c r="CG77" i="17"/>
  <c r="CK77" i="17"/>
  <c r="CO77" i="17"/>
  <c r="CS77" i="17"/>
  <c r="CW77" i="17"/>
  <c r="DA77" i="17"/>
  <c r="DE77" i="17"/>
  <c r="DI77" i="17"/>
  <c r="DM77" i="17"/>
  <c r="DQ77" i="17"/>
  <c r="DU77" i="17"/>
  <c r="DY77" i="17"/>
  <c r="EC77" i="17"/>
  <c r="EG77" i="17"/>
  <c r="BE6" i="18"/>
  <c r="BI6" i="18"/>
  <c r="BM6" i="18"/>
  <c r="BQ6" i="18"/>
  <c r="BU6" i="18"/>
  <c r="BY6" i="18"/>
  <c r="CC6" i="18"/>
  <c r="CG6" i="18"/>
  <c r="CK6" i="18"/>
  <c r="CO6" i="18"/>
  <c r="CS6" i="18"/>
  <c r="CW6" i="18"/>
  <c r="DA6" i="18"/>
  <c r="DE6" i="18"/>
  <c r="DI6" i="18"/>
  <c r="DM6" i="18"/>
  <c r="DQ6" i="18"/>
  <c r="DU6" i="18"/>
  <c r="DY6" i="18"/>
  <c r="EC6" i="18"/>
  <c r="EG6" i="18"/>
  <c r="BC8" i="18"/>
  <c r="BC63" i="18" s="1"/>
  <c r="BG8" i="18"/>
  <c r="BM63" i="18"/>
  <c r="BR63" i="18"/>
  <c r="BW8" i="18"/>
  <c r="CC63" i="18"/>
  <c r="CH63" i="18"/>
  <c r="CM8" i="18"/>
  <c r="CS63" i="18"/>
  <c r="CX63" i="18"/>
  <c r="DC8" i="18"/>
  <c r="DG9" i="18" s="1"/>
  <c r="DI63" i="18"/>
  <c r="DN63" i="18"/>
  <c r="DS8" i="18"/>
  <c r="DW9" i="18" s="1"/>
  <c r="DY63" i="18"/>
  <c r="ED63" i="18"/>
  <c r="EI8" i="18"/>
  <c r="BF9" i="18"/>
  <c r="BQ9" i="18"/>
  <c r="BV9" i="18"/>
  <c r="CA9" i="18"/>
  <c r="CG9" i="18"/>
  <c r="CL9" i="18"/>
  <c r="CQ9" i="18"/>
  <c r="CW9" i="18"/>
  <c r="DB9" i="18"/>
  <c r="DM9" i="18"/>
  <c r="DR9" i="18"/>
  <c r="EC9" i="18"/>
  <c r="EH9" i="18"/>
  <c r="BE13" i="18"/>
  <c r="CK13" i="18"/>
  <c r="BH63" i="18"/>
  <c r="BH9" i="18"/>
  <c r="BL63" i="18"/>
  <c r="BL9" i="18"/>
  <c r="BP63" i="18"/>
  <c r="BP9" i="18"/>
  <c r="BT63" i="18"/>
  <c r="BT9" i="18"/>
  <c r="BX63" i="18"/>
  <c r="BX9" i="18"/>
  <c r="CB63" i="18"/>
  <c r="CB9" i="18"/>
  <c r="CF63" i="18"/>
  <c r="CF9" i="18"/>
  <c r="CJ63" i="18"/>
  <c r="CJ9" i="18"/>
  <c r="CN63" i="18"/>
  <c r="CN9" i="18"/>
  <c r="CR63" i="18"/>
  <c r="CR9" i="18"/>
  <c r="CV9" i="18"/>
  <c r="CV63" i="18"/>
  <c r="CZ63" i="18"/>
  <c r="CZ9" i="18"/>
  <c r="DD9" i="18"/>
  <c r="DD63" i="18"/>
  <c r="DH63" i="18"/>
  <c r="DH9" i="18"/>
  <c r="DL63" i="18"/>
  <c r="DL9" i="18"/>
  <c r="DP63" i="18"/>
  <c r="DP9" i="18"/>
  <c r="DT63" i="18"/>
  <c r="DT9" i="18"/>
  <c r="DX63" i="18"/>
  <c r="DX9" i="18"/>
  <c r="EB9" i="18"/>
  <c r="EB63" i="18"/>
  <c r="EF63" i="18"/>
  <c r="EF9" i="18"/>
  <c r="EJ9" i="18"/>
  <c r="EJ63" i="18"/>
  <c r="BH17" i="18"/>
  <c r="BX17" i="18"/>
  <c r="CN17" i="18"/>
  <c r="DD17" i="18"/>
  <c r="DT17" i="18"/>
  <c r="EJ17" i="18"/>
  <c r="AY23" i="18"/>
  <c r="BC23" i="18"/>
  <c r="BC22" i="18"/>
  <c r="BG23" i="18"/>
  <c r="BG22" i="18"/>
  <c r="BK23" i="18"/>
  <c r="BK22" i="18"/>
  <c r="BO23" i="18"/>
  <c r="BO22" i="18"/>
  <c r="BS23" i="18"/>
  <c r="BS22" i="18"/>
  <c r="BW23" i="18"/>
  <c r="BW22" i="18"/>
  <c r="CA23" i="18"/>
  <c r="CA22" i="18"/>
  <c r="CE23" i="18"/>
  <c r="CE22" i="18"/>
  <c r="CI23" i="18"/>
  <c r="CI22" i="18"/>
  <c r="CM23" i="18"/>
  <c r="CM22" i="18"/>
  <c r="CQ23" i="18"/>
  <c r="CQ22" i="18"/>
  <c r="CU23" i="18"/>
  <c r="CU22" i="18"/>
  <c r="CY23" i="18"/>
  <c r="CY22" i="18"/>
  <c r="DC23" i="18"/>
  <c r="DC22" i="18"/>
  <c r="DG23" i="18"/>
  <c r="DG22" i="18"/>
  <c r="DK23" i="18"/>
  <c r="DK22" i="18"/>
  <c r="DO23" i="18"/>
  <c r="DO22" i="18"/>
  <c r="DS23" i="18"/>
  <c r="DS22" i="18"/>
  <c r="DW23" i="18"/>
  <c r="DW22" i="18"/>
  <c r="EA23" i="18"/>
  <c r="EA22" i="18"/>
  <c r="EE23" i="18"/>
  <c r="EE22" i="18"/>
  <c r="EI23" i="18"/>
  <c r="EI22" i="18"/>
  <c r="BF22" i="18"/>
  <c r="BV22" i="18"/>
  <c r="CL22" i="18"/>
  <c r="DB22" i="18"/>
  <c r="DR22" i="18"/>
  <c r="EH22" i="18"/>
  <c r="DU24" i="18"/>
  <c r="F24" i="18"/>
  <c r="H29" i="18"/>
  <c r="L29" i="18"/>
  <c r="P29" i="18"/>
  <c r="T29" i="18"/>
  <c r="X29" i="18"/>
  <c r="AB29" i="18"/>
  <c r="AF29" i="18"/>
  <c r="AJ29" i="18"/>
  <c r="AN29" i="18"/>
  <c r="AR29" i="18"/>
  <c r="CD31" i="18"/>
  <c r="E32" i="18"/>
  <c r="E24" i="18" s="1"/>
  <c r="I32" i="18"/>
  <c r="M32" i="18"/>
  <c r="Q32" i="18"/>
  <c r="U32" i="18"/>
  <c r="Y32" i="18"/>
  <c r="AC32" i="18"/>
  <c r="AG32" i="18"/>
  <c r="AK32" i="18"/>
  <c r="AO32" i="18"/>
  <c r="AS32" i="18"/>
  <c r="AW32" i="18"/>
  <c r="BA32" i="18"/>
  <c r="BE32" i="18"/>
  <c r="BI32" i="18"/>
  <c r="BM32" i="18"/>
  <c r="BQ32" i="18"/>
  <c r="BU32" i="18"/>
  <c r="BY32" i="18"/>
  <c r="CC32" i="18"/>
  <c r="CG32" i="18"/>
  <c r="CK32" i="18"/>
  <c r="CO33" i="18" s="1"/>
  <c r="CS32" i="18"/>
  <c r="CW32" i="18"/>
  <c r="DA32" i="18"/>
  <c r="DI32" i="18"/>
  <c r="DM32" i="18"/>
  <c r="DQ32" i="18"/>
  <c r="DU33" i="18" s="1"/>
  <c r="DY32" i="18"/>
  <c r="EE32" i="18"/>
  <c r="EI33" i="18" s="1"/>
  <c r="K35" i="18"/>
  <c r="P35" i="18"/>
  <c r="U35" i="18"/>
  <c r="AA35" i="18"/>
  <c r="AF35" i="18"/>
  <c r="AK35" i="18"/>
  <c r="AQ35" i="18"/>
  <c r="AV35" i="18"/>
  <c r="BA35" i="18"/>
  <c r="BG35" i="18"/>
  <c r="BL35" i="18"/>
  <c r="BQ35" i="18"/>
  <c r="BW35" i="18"/>
  <c r="CB35" i="18"/>
  <c r="CM35" i="18"/>
  <c r="CR35" i="18"/>
  <c r="DC35" i="18"/>
  <c r="DH35" i="18"/>
  <c r="DX35" i="18"/>
  <c r="EC35" i="18"/>
  <c r="J37" i="18"/>
  <c r="N37" i="18"/>
  <c r="R37" i="18"/>
  <c r="V37" i="18"/>
  <c r="Z37" i="18"/>
  <c r="AD37" i="18"/>
  <c r="AH37" i="18"/>
  <c r="AL37" i="18"/>
  <c r="AP37" i="18"/>
  <c r="AT37" i="18"/>
  <c r="AX37" i="18"/>
  <c r="BB37" i="18"/>
  <c r="BF37" i="18"/>
  <c r="BJ37" i="18"/>
  <c r="BN37" i="18"/>
  <c r="BR37" i="18"/>
  <c r="BV37" i="18"/>
  <c r="BZ37" i="18"/>
  <c r="CD37" i="18"/>
  <c r="CH37" i="18"/>
  <c r="CL37" i="18"/>
  <c r="CP37" i="18"/>
  <c r="CT37" i="18"/>
  <c r="CX37" i="18"/>
  <c r="DB37" i="18"/>
  <c r="DF37" i="18"/>
  <c r="DJ37" i="18"/>
  <c r="DN37" i="18"/>
  <c r="DR37" i="18"/>
  <c r="DV37" i="18"/>
  <c r="DZ37" i="18"/>
  <c r="ED37" i="18"/>
  <c r="EH37" i="18"/>
  <c r="K37" i="18"/>
  <c r="J43" i="18"/>
  <c r="N43" i="18"/>
  <c r="R43" i="18"/>
  <c r="V43" i="18"/>
  <c r="Z43" i="18"/>
  <c r="AD43" i="18"/>
  <c r="AH43" i="18"/>
  <c r="AL43" i="18"/>
  <c r="AP43" i="18"/>
  <c r="AT43" i="18"/>
  <c r="AX43" i="18"/>
  <c r="BB43" i="18"/>
  <c r="BF43" i="18"/>
  <c r="BJ43" i="18"/>
  <c r="BN43" i="18"/>
  <c r="BR43" i="18"/>
  <c r="BV43" i="18"/>
  <c r="BZ43" i="18"/>
  <c r="CD43" i="18"/>
  <c r="CH43" i="18"/>
  <c r="CL43" i="18"/>
  <c r="CP43" i="18"/>
  <c r="CT43" i="18"/>
  <c r="CX43" i="18"/>
  <c r="DB43" i="18"/>
  <c r="DF43" i="18"/>
  <c r="DJ43" i="18"/>
  <c r="DN43" i="18"/>
  <c r="DR43" i="18"/>
  <c r="DV43" i="18"/>
  <c r="DZ43" i="18"/>
  <c r="ED43" i="18"/>
  <c r="EH43" i="18"/>
  <c r="AY59" i="18"/>
  <c r="BG59" i="18"/>
  <c r="BO59" i="18"/>
  <c r="BW59" i="18"/>
  <c r="CE59" i="18"/>
  <c r="CM59" i="18"/>
  <c r="CU59" i="18"/>
  <c r="DK59" i="18"/>
  <c r="DS59" i="18"/>
  <c r="EA59" i="18"/>
  <c r="M5" i="19"/>
  <c r="Q5" i="19"/>
  <c r="U5" i="19"/>
  <c r="AC5" i="19"/>
  <c r="AG5" i="19"/>
  <c r="AK5" i="19"/>
  <c r="AS5" i="19"/>
  <c r="AW5" i="19"/>
  <c r="BA5" i="19"/>
  <c r="BI5" i="19"/>
  <c r="BI2" i="19" s="1"/>
  <c r="BM5" i="19"/>
  <c r="BQ5" i="19"/>
  <c r="BQ2" i="19" s="1"/>
  <c r="BY5" i="19"/>
  <c r="CC5" i="19"/>
  <c r="CG5" i="19"/>
  <c r="CG2" i="19" s="1"/>
  <c r="CO5" i="19"/>
  <c r="CS5" i="19"/>
  <c r="CW5" i="19"/>
  <c r="DE5" i="19"/>
  <c r="DI5" i="19"/>
  <c r="DM5" i="19"/>
  <c r="DU5" i="19"/>
  <c r="DU2" i="19" s="1"/>
  <c r="DY5" i="19"/>
  <c r="EC5" i="19"/>
  <c r="EG5" i="19"/>
  <c r="I83" i="19"/>
  <c r="I7" i="19"/>
  <c r="M83" i="19"/>
  <c r="M7" i="19"/>
  <c r="U83" i="19"/>
  <c r="U7" i="19"/>
  <c r="Y83" i="19"/>
  <c r="Y7" i="19"/>
  <c r="AC83" i="19"/>
  <c r="AC7" i="19"/>
  <c r="AK83" i="19"/>
  <c r="AK7" i="19"/>
  <c r="AO83" i="19"/>
  <c r="AO7" i="19"/>
  <c r="AS83" i="19"/>
  <c r="AS7" i="19"/>
  <c r="BA83" i="19"/>
  <c r="BA7" i="19"/>
  <c r="BE83" i="19"/>
  <c r="BE7" i="19"/>
  <c r="BI83" i="19"/>
  <c r="BI10" i="19"/>
  <c r="BI7" i="19"/>
  <c r="BQ83" i="19"/>
  <c r="BQ7" i="19"/>
  <c r="BU83" i="19"/>
  <c r="BU7" i="19"/>
  <c r="BY83" i="19"/>
  <c r="BY7" i="19"/>
  <c r="CG83" i="19"/>
  <c r="CG7" i="19"/>
  <c r="CK83" i="19"/>
  <c r="CK7" i="19"/>
  <c r="CO83" i="19"/>
  <c r="CO7" i="19"/>
  <c r="CW83" i="19"/>
  <c r="CW7" i="19"/>
  <c r="DA83" i="19"/>
  <c r="DA7" i="19"/>
  <c r="DE83" i="19"/>
  <c r="DE7" i="19"/>
  <c r="DM83" i="19"/>
  <c r="DM7" i="19"/>
  <c r="DQ83" i="19"/>
  <c r="DQ7" i="19"/>
  <c r="DU83" i="19"/>
  <c r="DU10" i="19"/>
  <c r="DU7" i="19"/>
  <c r="EC83" i="19"/>
  <c r="EC7" i="19"/>
  <c r="EG83" i="19"/>
  <c r="EL6" i="19"/>
  <c r="EG7" i="19"/>
  <c r="EP6" i="19"/>
  <c r="AG7" i="19"/>
  <c r="CS7" i="19"/>
  <c r="J26" i="19"/>
  <c r="J25" i="19"/>
  <c r="N26" i="19"/>
  <c r="N25" i="19"/>
  <c r="R26" i="19"/>
  <c r="R25" i="19"/>
  <c r="V26" i="19"/>
  <c r="V25" i="19"/>
  <c r="Z26" i="19"/>
  <c r="Z25" i="19"/>
  <c r="AD26" i="19"/>
  <c r="AD25" i="19"/>
  <c r="AH26" i="19"/>
  <c r="AH25" i="19"/>
  <c r="AL26" i="19"/>
  <c r="AL25" i="19"/>
  <c r="AP26" i="19"/>
  <c r="AP25" i="19"/>
  <c r="AT26" i="19"/>
  <c r="AX26" i="19"/>
  <c r="AX25" i="19"/>
  <c r="BB26" i="19"/>
  <c r="BB25" i="19"/>
  <c r="BF26" i="19"/>
  <c r="BF25" i="19"/>
  <c r="BJ26" i="19"/>
  <c r="BJ25" i="19"/>
  <c r="BN26" i="19"/>
  <c r="BN25" i="19"/>
  <c r="BR26" i="19"/>
  <c r="BR25" i="19"/>
  <c r="BV26" i="19"/>
  <c r="BV25" i="19"/>
  <c r="BZ26" i="19"/>
  <c r="BZ25" i="19"/>
  <c r="CD26" i="19"/>
  <c r="CD25" i="19"/>
  <c r="CH26" i="19"/>
  <c r="CH25" i="19"/>
  <c r="CL26" i="19"/>
  <c r="CL25" i="19"/>
  <c r="CP26" i="19"/>
  <c r="CP25" i="19"/>
  <c r="CT26" i="19"/>
  <c r="CT25" i="19"/>
  <c r="CX26" i="19"/>
  <c r="CX25" i="19"/>
  <c r="DB26" i="19"/>
  <c r="DB25" i="19"/>
  <c r="DF26" i="19"/>
  <c r="DJ26" i="19"/>
  <c r="DJ25" i="19"/>
  <c r="DN26" i="19"/>
  <c r="DN25" i="19"/>
  <c r="DR26" i="19"/>
  <c r="DR25" i="19"/>
  <c r="DV26" i="19"/>
  <c r="DV25" i="19"/>
  <c r="DZ26" i="19"/>
  <c r="DZ25" i="19"/>
  <c r="ED26" i="19"/>
  <c r="ED25" i="19"/>
  <c r="EH26" i="19"/>
  <c r="EH25" i="19"/>
  <c r="EN26" i="18"/>
  <c r="ER26" i="18" s="1"/>
  <c r="EV26" i="18" s="1"/>
  <c r="EZ26" i="18" s="1"/>
  <c r="FD26" i="18" s="1"/>
  <c r="AY27" i="18"/>
  <c r="BC27" i="18"/>
  <c r="BG27" i="18"/>
  <c r="BK27" i="18"/>
  <c r="BO27" i="18"/>
  <c r="BS27" i="18"/>
  <c r="BW27" i="18"/>
  <c r="CA27" i="18"/>
  <c r="ED33" i="18"/>
  <c r="EH33" i="18"/>
  <c r="Q29" i="18"/>
  <c r="AG29" i="18"/>
  <c r="AW29" i="18"/>
  <c r="BE29" i="18"/>
  <c r="BM29" i="18"/>
  <c r="BU29" i="18"/>
  <c r="BY29" i="18"/>
  <c r="O31" i="18"/>
  <c r="S31" i="18"/>
  <c r="W31" i="18"/>
  <c r="AE31" i="18"/>
  <c r="AI31" i="18"/>
  <c r="AM31" i="18"/>
  <c r="AU31" i="18"/>
  <c r="AY31" i="18"/>
  <c r="BC31" i="18"/>
  <c r="BK31" i="18"/>
  <c r="BO31" i="18"/>
  <c r="BS31" i="18"/>
  <c r="CA31" i="18"/>
  <c r="CE31" i="18"/>
  <c r="CI31" i="18"/>
  <c r="CQ31" i="18"/>
  <c r="CU31" i="18"/>
  <c r="CY31" i="18"/>
  <c r="DC31" i="18"/>
  <c r="J32" i="18"/>
  <c r="J33" i="18" s="1"/>
  <c r="N32" i="18"/>
  <c r="R32" i="18"/>
  <c r="V32" i="18"/>
  <c r="Z32" i="18"/>
  <c r="AD32" i="18"/>
  <c r="AH32" i="18"/>
  <c r="AL32" i="18"/>
  <c r="AP32" i="18"/>
  <c r="AT32" i="18"/>
  <c r="AX32" i="18"/>
  <c r="BB32" i="18"/>
  <c r="BF32" i="18"/>
  <c r="BJ32" i="18"/>
  <c r="BN32" i="18"/>
  <c r="BR32" i="18"/>
  <c r="BV32" i="18"/>
  <c r="BZ32" i="18"/>
  <c r="CD32" i="18"/>
  <c r="CH32" i="18"/>
  <c r="CL32" i="18"/>
  <c r="CP32" i="18"/>
  <c r="CP24" i="18" s="1"/>
  <c r="CT32" i="18"/>
  <c r="CX32" i="18"/>
  <c r="DB32" i="18"/>
  <c r="DF32" i="18"/>
  <c r="DJ32" i="18"/>
  <c r="DN32" i="18"/>
  <c r="DR32" i="18"/>
  <c r="DV32" i="18"/>
  <c r="DV24" i="18" s="1"/>
  <c r="L35" i="18"/>
  <c r="AB35" i="18"/>
  <c r="AR35" i="18"/>
  <c r="BH35" i="18"/>
  <c r="BX35" i="18"/>
  <c r="CN35" i="18"/>
  <c r="DD35" i="18"/>
  <c r="DT35" i="18"/>
  <c r="EJ35" i="18"/>
  <c r="AE41" i="18"/>
  <c r="BK64" i="18"/>
  <c r="BK41" i="18"/>
  <c r="BO41" i="18"/>
  <c r="CA64" i="18"/>
  <c r="CQ64" i="18"/>
  <c r="DG64" i="18"/>
  <c r="DW64" i="18"/>
  <c r="H39" i="18"/>
  <c r="L39" i="18"/>
  <c r="P39" i="18"/>
  <c r="T39" i="18"/>
  <c r="X39" i="18"/>
  <c r="AB39" i="18"/>
  <c r="AF39" i="18"/>
  <c r="AJ39" i="18"/>
  <c r="AN39" i="18"/>
  <c r="AR39" i="18"/>
  <c r="AV39" i="18"/>
  <c r="AZ39" i="18"/>
  <c r="BD39" i="18"/>
  <c r="BH39" i="18"/>
  <c r="BL39" i="18"/>
  <c r="BP39" i="18"/>
  <c r="BT39" i="18"/>
  <c r="BX39" i="18"/>
  <c r="CB39" i="18"/>
  <c r="CF39" i="18"/>
  <c r="CJ39" i="18"/>
  <c r="CN39" i="18"/>
  <c r="CR39" i="18"/>
  <c r="CV39" i="18"/>
  <c r="CZ39" i="18"/>
  <c r="DD39" i="18"/>
  <c r="DH39" i="18"/>
  <c r="DL39" i="18"/>
  <c r="DP39" i="18"/>
  <c r="DT39" i="18"/>
  <c r="DX39" i="18"/>
  <c r="EB39" i="18"/>
  <c r="EF39" i="18"/>
  <c r="EJ39" i="18"/>
  <c r="N40" i="18"/>
  <c r="V40" i="18"/>
  <c r="AD40" i="18"/>
  <c r="AL40" i="18"/>
  <c r="AT40" i="18"/>
  <c r="BB40" i="18"/>
  <c r="BJ40" i="18"/>
  <c r="BR40" i="18"/>
  <c r="BZ40" i="18"/>
  <c r="CP64" i="18"/>
  <c r="CX64" i="18"/>
  <c r="DF64" i="18"/>
  <c r="DN64" i="18"/>
  <c r="DV64" i="18"/>
  <c r="ED64" i="18"/>
  <c r="H45" i="18"/>
  <c r="L45" i="18"/>
  <c r="P45" i="18"/>
  <c r="T45" i="18"/>
  <c r="X45" i="18"/>
  <c r="AB45" i="18"/>
  <c r="AF45" i="18"/>
  <c r="AJ45" i="18"/>
  <c r="AN45" i="18"/>
  <c r="AR45" i="18"/>
  <c r="AV45" i="18"/>
  <c r="AZ45" i="18"/>
  <c r="BD45" i="18"/>
  <c r="BH45" i="18"/>
  <c r="BL45" i="18"/>
  <c r="BP45" i="18"/>
  <c r="BT45" i="18"/>
  <c r="BX45" i="18"/>
  <c r="CB45" i="18"/>
  <c r="CF45" i="18"/>
  <c r="CJ45" i="18"/>
  <c r="CN45" i="18"/>
  <c r="CR45" i="18"/>
  <c r="CV45" i="18"/>
  <c r="CZ45" i="18"/>
  <c r="DD45" i="18"/>
  <c r="DH45" i="18"/>
  <c r="DL45" i="18"/>
  <c r="DP45" i="18"/>
  <c r="DT45" i="18"/>
  <c r="DX45" i="18"/>
  <c r="EB45" i="18"/>
  <c r="EF45" i="18"/>
  <c r="EJ45" i="18"/>
  <c r="AV56" i="18"/>
  <c r="AU54" i="18"/>
  <c r="AZ56" i="18"/>
  <c r="AY56" i="18"/>
  <c r="AY57" i="18"/>
  <c r="BD56" i="18"/>
  <c r="BC56" i="18"/>
  <c r="BC57" i="18"/>
  <c r="BH56" i="18"/>
  <c r="BG56" i="18"/>
  <c r="BG57" i="18"/>
  <c r="BL56" i="18"/>
  <c r="BK56" i="18"/>
  <c r="BK57" i="18"/>
  <c r="BP56" i="18"/>
  <c r="BO56" i="18"/>
  <c r="BO57" i="18"/>
  <c r="BT56" i="18"/>
  <c r="BS56" i="18"/>
  <c r="BS57" i="18"/>
  <c r="BX56" i="18"/>
  <c r="BW56" i="18"/>
  <c r="BW57" i="18"/>
  <c r="CB56" i="18"/>
  <c r="CA56" i="18"/>
  <c r="CA57" i="18"/>
  <c r="CF56" i="18"/>
  <c r="CE56" i="18"/>
  <c r="CE57" i="18"/>
  <c r="CJ56" i="18"/>
  <c r="CI56" i="18"/>
  <c r="CI57" i="18"/>
  <c r="CN56" i="18"/>
  <c r="CM56" i="18"/>
  <c r="CM57" i="18"/>
  <c r="CR56" i="18"/>
  <c r="CQ56" i="18"/>
  <c r="CQ57" i="18"/>
  <c r="CV56" i="18"/>
  <c r="CU56" i="18"/>
  <c r="CU57" i="18"/>
  <c r="CZ56" i="18"/>
  <c r="CY56" i="18"/>
  <c r="CY57" i="18"/>
  <c r="DD56" i="18"/>
  <c r="DC56" i="18"/>
  <c r="DC57" i="18"/>
  <c r="DH56" i="18"/>
  <c r="DG56" i="18"/>
  <c r="DG57" i="18"/>
  <c r="DL56" i="18"/>
  <c r="DK56" i="18"/>
  <c r="DK57" i="18"/>
  <c r="DP56" i="18"/>
  <c r="DO56" i="18"/>
  <c r="DO57" i="18"/>
  <c r="DT56" i="18"/>
  <c r="DS56" i="18"/>
  <c r="DS57" i="18"/>
  <c r="DX56" i="18"/>
  <c r="DW56" i="18"/>
  <c r="DW57" i="18"/>
  <c r="EB56" i="18"/>
  <c r="EA56" i="18"/>
  <c r="EA57" i="18"/>
  <c r="EF56" i="18"/>
  <c r="EE56" i="18"/>
  <c r="EE57" i="18"/>
  <c r="EJ56" i="18"/>
  <c r="EI56" i="18"/>
  <c r="EI57" i="18"/>
  <c r="F58" i="18"/>
  <c r="J58" i="18"/>
  <c r="N58" i="18"/>
  <c r="R58" i="18"/>
  <c r="V58" i="18"/>
  <c r="Z58" i="18"/>
  <c r="AD58" i="18"/>
  <c r="AH58" i="18"/>
  <c r="AL58" i="18"/>
  <c r="AP58" i="18"/>
  <c r="AT58" i="18"/>
  <c r="AX58" i="18"/>
  <c r="BB61" i="18"/>
  <c r="BF61" i="18"/>
  <c r="BJ61" i="18"/>
  <c r="BN61" i="18"/>
  <c r="BR61" i="18"/>
  <c r="BV61" i="18"/>
  <c r="BZ61" i="18"/>
  <c r="CD61" i="18"/>
  <c r="CH61" i="18"/>
  <c r="CL61" i="18"/>
  <c r="CP61" i="18"/>
  <c r="CT61" i="18"/>
  <c r="CX61" i="18"/>
  <c r="DB61" i="18"/>
  <c r="DF61" i="18"/>
  <c r="DJ61" i="18"/>
  <c r="DN61" i="18"/>
  <c r="DR61" i="18"/>
  <c r="DV61" i="18"/>
  <c r="DZ61" i="18"/>
  <c r="ED61" i="18"/>
  <c r="EH61" i="18"/>
  <c r="DS64" i="18"/>
  <c r="AW7" i="19"/>
  <c r="M10" i="19"/>
  <c r="AS10" i="19"/>
  <c r="E34" i="19"/>
  <c r="F34" i="19"/>
  <c r="I34" i="19"/>
  <c r="M34" i="19"/>
  <c r="DZ29" i="18"/>
  <c r="ED29" i="18"/>
  <c r="EH29" i="18"/>
  <c r="H31" i="18"/>
  <c r="T31" i="18"/>
  <c r="X31" i="18"/>
  <c r="AJ31" i="18"/>
  <c r="AN31" i="18"/>
  <c r="AZ31" i="18"/>
  <c r="BD31" i="18"/>
  <c r="BP31" i="18"/>
  <c r="BT31" i="18"/>
  <c r="CF31" i="18"/>
  <c r="CJ31" i="18"/>
  <c r="CV31" i="18"/>
  <c r="CZ31" i="18"/>
  <c r="DL31" i="18"/>
  <c r="DP31" i="18"/>
  <c r="EB31" i="18"/>
  <c r="EF31" i="18"/>
  <c r="EG32" i="18"/>
  <c r="H37" i="18"/>
  <c r="L37" i="18"/>
  <c r="P37" i="18"/>
  <c r="T37" i="18"/>
  <c r="X37" i="18"/>
  <c r="AB37" i="18"/>
  <c r="AF37" i="18"/>
  <c r="AJ37" i="18"/>
  <c r="AN37" i="18"/>
  <c r="AR37" i="18"/>
  <c r="AV37" i="18"/>
  <c r="AZ37" i="18"/>
  <c r="BD37" i="18"/>
  <c r="BH37" i="18"/>
  <c r="BL37" i="18"/>
  <c r="BP37" i="18"/>
  <c r="BT37" i="18"/>
  <c r="BX37" i="18"/>
  <c r="CB37" i="18"/>
  <c r="CF37" i="18"/>
  <c r="CJ37" i="18"/>
  <c r="CN37" i="18"/>
  <c r="CR37" i="18"/>
  <c r="CV37" i="18"/>
  <c r="CZ37" i="18"/>
  <c r="DD37" i="18"/>
  <c r="DH37" i="18"/>
  <c r="DL37" i="18"/>
  <c r="DP37" i="18"/>
  <c r="DT37" i="18"/>
  <c r="DX37" i="18"/>
  <c r="EB37" i="18"/>
  <c r="EF37" i="18"/>
  <c r="EJ37" i="18"/>
  <c r="O37" i="18"/>
  <c r="H40" i="18"/>
  <c r="L41" i="18" s="1"/>
  <c r="P40" i="18"/>
  <c r="T41" i="18" s="1"/>
  <c r="X40" i="18"/>
  <c r="AF40" i="18"/>
  <c r="AJ41" i="18" s="1"/>
  <c r="AN40" i="18"/>
  <c r="AV40" i="18"/>
  <c r="BD40" i="18"/>
  <c r="BL40" i="18"/>
  <c r="BP41" i="18" s="1"/>
  <c r="BT40" i="18"/>
  <c r="CB40" i="18"/>
  <c r="CJ40" i="18"/>
  <c r="CR40" i="18"/>
  <c r="CV41" i="18" s="1"/>
  <c r="CZ40" i="18"/>
  <c r="DH40" i="18"/>
  <c r="DP40" i="18"/>
  <c r="DX40" i="18"/>
  <c r="EB41" i="18" s="1"/>
  <c r="EF40" i="18"/>
  <c r="J51" i="18"/>
  <c r="N51" i="18"/>
  <c r="R51" i="18"/>
  <c r="V51" i="18"/>
  <c r="Z51" i="18"/>
  <c r="AD51" i="18"/>
  <c r="AH51" i="18"/>
  <c r="AL51" i="18"/>
  <c r="AP51" i="18"/>
  <c r="AT51" i="18"/>
  <c r="AX51" i="18"/>
  <c r="BB65" i="18"/>
  <c r="BB51" i="18"/>
  <c r="BF51" i="18"/>
  <c r="BJ65" i="18"/>
  <c r="BJ51" i="18"/>
  <c r="BN51" i="18"/>
  <c r="BR65" i="18"/>
  <c r="BR51" i="18"/>
  <c r="BV51" i="18"/>
  <c r="BZ65" i="18"/>
  <c r="BZ51" i="18"/>
  <c r="CD51" i="18"/>
  <c r="CH65" i="18"/>
  <c r="CH51" i="18"/>
  <c r="CL51" i="18"/>
  <c r="CP65" i="18"/>
  <c r="CP51" i="18"/>
  <c r="CT51" i="18"/>
  <c r="CX65" i="18"/>
  <c r="CX51" i="18"/>
  <c r="DB51" i="18"/>
  <c r="DF65" i="18"/>
  <c r="DF51" i="18"/>
  <c r="DJ51" i="18"/>
  <c r="DN65" i="18"/>
  <c r="DN51" i="18"/>
  <c r="DR51" i="18"/>
  <c r="DV65" i="18"/>
  <c r="DV51" i="18"/>
  <c r="DZ51" i="18"/>
  <c r="ED65" i="18"/>
  <c r="ED51" i="18"/>
  <c r="EH51" i="18"/>
  <c r="BC59" i="18"/>
  <c r="BS59" i="18"/>
  <c r="CA59" i="18"/>
  <c r="CI59" i="18"/>
  <c r="CY59" i="18"/>
  <c r="DG59" i="18"/>
  <c r="DO59" i="18"/>
  <c r="EE59" i="18"/>
  <c r="EA64" i="18"/>
  <c r="CD65" i="18"/>
  <c r="DJ65" i="18"/>
  <c r="BM7" i="19"/>
  <c r="DY7" i="19"/>
  <c r="AC10" i="19"/>
  <c r="AT25" i="19"/>
  <c r="F35" i="18"/>
  <c r="J35" i="18"/>
  <c r="N35" i="18"/>
  <c r="R35" i="18"/>
  <c r="V35" i="18"/>
  <c r="Z35" i="18"/>
  <c r="AD35" i="18"/>
  <c r="AH35" i="18"/>
  <c r="AL35" i="18"/>
  <c r="AP35" i="18"/>
  <c r="AT35" i="18"/>
  <c r="AX35" i="18"/>
  <c r="BB35" i="18"/>
  <c r="BF35" i="18"/>
  <c r="BJ35" i="18"/>
  <c r="BN35" i="18"/>
  <c r="BR35" i="18"/>
  <c r="BV35" i="18"/>
  <c r="BZ35" i="18"/>
  <c r="CD35" i="18"/>
  <c r="CH35" i="18"/>
  <c r="CL35" i="18"/>
  <c r="CP35" i="18"/>
  <c r="CT35" i="18"/>
  <c r="CX35" i="18"/>
  <c r="DB35" i="18"/>
  <c r="DF35" i="18"/>
  <c r="DJ35" i="18"/>
  <c r="DN35" i="18"/>
  <c r="DR35" i="18"/>
  <c r="DV35" i="18"/>
  <c r="DZ35" i="18"/>
  <c r="ED35" i="18"/>
  <c r="EH35" i="18"/>
  <c r="I41" i="18"/>
  <c r="M41" i="18"/>
  <c r="Q41" i="18"/>
  <c r="U41" i="18"/>
  <c r="Y41" i="18"/>
  <c r="AC41" i="18"/>
  <c r="AG41" i="18"/>
  <c r="AK41" i="18"/>
  <c r="AO41" i="18"/>
  <c r="AS41" i="18"/>
  <c r="AW41" i="18"/>
  <c r="BA64" i="18"/>
  <c r="BA41" i="18"/>
  <c r="BE64" i="18"/>
  <c r="BE41" i="18"/>
  <c r="BI64" i="18"/>
  <c r="BI41" i="18"/>
  <c r="BM64" i="18"/>
  <c r="BM41" i="18"/>
  <c r="BQ64" i="18"/>
  <c r="BQ41" i="18"/>
  <c r="BU64" i="18"/>
  <c r="BU41" i="18"/>
  <c r="BY64" i="18"/>
  <c r="BY41" i="18"/>
  <c r="CC64" i="18"/>
  <c r="CC41" i="18"/>
  <c r="CG64" i="18"/>
  <c r="CG41" i="18"/>
  <c r="CK64" i="18"/>
  <c r="CK41" i="18"/>
  <c r="CS64" i="18"/>
  <c r="CW64" i="18"/>
  <c r="DA64" i="18"/>
  <c r="DA41" i="18"/>
  <c r="DM64" i="18"/>
  <c r="DQ64" i="18"/>
  <c r="DQ41" i="18"/>
  <c r="DY64" i="18"/>
  <c r="EC64" i="18"/>
  <c r="EG64" i="18"/>
  <c r="EG41" i="18"/>
  <c r="J39" i="18"/>
  <c r="N39" i="18"/>
  <c r="R39" i="18"/>
  <c r="V39" i="18"/>
  <c r="Z39" i="18"/>
  <c r="AD39" i="18"/>
  <c r="AH39" i="18"/>
  <c r="AL39" i="18"/>
  <c r="AP39" i="18"/>
  <c r="AT39" i="18"/>
  <c r="AX39" i="18"/>
  <c r="BB39" i="18"/>
  <c r="BF39" i="18"/>
  <c r="BJ39" i="18"/>
  <c r="BN39" i="18"/>
  <c r="BR39" i="18"/>
  <c r="BV39" i="18"/>
  <c r="BZ39" i="18"/>
  <c r="CD39" i="18"/>
  <c r="CH39" i="18"/>
  <c r="CL39" i="18"/>
  <c r="CP39" i="18"/>
  <c r="CT39" i="18"/>
  <c r="CX39" i="18"/>
  <c r="DB39" i="18"/>
  <c r="DF39" i="18"/>
  <c r="DJ39" i="18"/>
  <c r="DN39" i="18"/>
  <c r="DR39" i="18"/>
  <c r="DV39" i="18"/>
  <c r="DZ39" i="18"/>
  <c r="ED39" i="18"/>
  <c r="EH39" i="18"/>
  <c r="J40" i="18"/>
  <c r="R40" i="18"/>
  <c r="Z40" i="18"/>
  <c r="AH40" i="18"/>
  <c r="AP40" i="18"/>
  <c r="AX40" i="18"/>
  <c r="BF40" i="18"/>
  <c r="BN40" i="18"/>
  <c r="BV40" i="18"/>
  <c r="CD40" i="18"/>
  <c r="CL40" i="18"/>
  <c r="CP41" i="18" s="1"/>
  <c r="CT40" i="18"/>
  <c r="CX41" i="18" s="1"/>
  <c r="DB40" i="18"/>
  <c r="DF41" i="18" s="1"/>
  <c r="DJ40" i="18"/>
  <c r="DN41" i="18" s="1"/>
  <c r="DR40" i="18"/>
  <c r="DV41" i="18" s="1"/>
  <c r="DZ40" i="18"/>
  <c r="ED41" i="18" s="1"/>
  <c r="EH40" i="18"/>
  <c r="AY65" i="18"/>
  <c r="BC65" i="18"/>
  <c r="BG65" i="18"/>
  <c r="BK65" i="18"/>
  <c r="BO65" i="18"/>
  <c r="BS65" i="18"/>
  <c r="BW65" i="18"/>
  <c r="CA65" i="18"/>
  <c r="CE65" i="18"/>
  <c r="CI65" i="18"/>
  <c r="CM65" i="18"/>
  <c r="CQ65" i="18"/>
  <c r="CU65" i="18"/>
  <c r="CY65" i="18"/>
  <c r="DC65" i="18"/>
  <c r="DG65" i="18"/>
  <c r="DK65" i="18"/>
  <c r="DO65" i="18"/>
  <c r="DS65" i="18"/>
  <c r="DW65" i="18"/>
  <c r="EA65" i="18"/>
  <c r="EE65" i="18"/>
  <c r="EI65" i="18"/>
  <c r="BA57" i="18"/>
  <c r="BE57" i="18"/>
  <c r="BI57" i="18"/>
  <c r="BM57" i="18"/>
  <c r="BQ57" i="18"/>
  <c r="BU57" i="18"/>
  <c r="BY57" i="18"/>
  <c r="CC57" i="18"/>
  <c r="CG57" i="18"/>
  <c r="CK57" i="18"/>
  <c r="CO57" i="18"/>
  <c r="CS57" i="18"/>
  <c r="CW57" i="18"/>
  <c r="DA57" i="18"/>
  <c r="DE57" i="18"/>
  <c r="DI57" i="18"/>
  <c r="DM57" i="18"/>
  <c r="DQ57" i="18"/>
  <c r="DU57" i="18"/>
  <c r="DY57" i="18"/>
  <c r="EC57" i="18"/>
  <c r="EG57" i="18"/>
  <c r="AZ61" i="18"/>
  <c r="AZ58" i="18"/>
  <c r="AZ59" i="18" s="1"/>
  <c r="BD61" i="18"/>
  <c r="BD58" i="18"/>
  <c r="BD59" i="18" s="1"/>
  <c r="BH61" i="18"/>
  <c r="BH58" i="18"/>
  <c r="BH59" i="18" s="1"/>
  <c r="BL61" i="18"/>
  <c r="BL58" i="18"/>
  <c r="BL59" i="18" s="1"/>
  <c r="BP61" i="18"/>
  <c r="BP58" i="18"/>
  <c r="BP59" i="18" s="1"/>
  <c r="BT61" i="18"/>
  <c r="BT58" i="18"/>
  <c r="BT59" i="18" s="1"/>
  <c r="BX61" i="18"/>
  <c r="BX58" i="18"/>
  <c r="BX59" i="18" s="1"/>
  <c r="CB61" i="18"/>
  <c r="CB58" i="18"/>
  <c r="CB59" i="18" s="1"/>
  <c r="CF61" i="18"/>
  <c r="CF58" i="18"/>
  <c r="CF59" i="18" s="1"/>
  <c r="CJ61" i="18"/>
  <c r="CJ58" i="18"/>
  <c r="CJ59" i="18" s="1"/>
  <c r="CN61" i="18"/>
  <c r="CN58" i="18"/>
  <c r="CN59" i="18" s="1"/>
  <c r="CR61" i="18"/>
  <c r="CR58" i="18"/>
  <c r="CR59" i="18" s="1"/>
  <c r="CV61" i="18"/>
  <c r="CV58" i="18"/>
  <c r="CV59" i="18" s="1"/>
  <c r="CZ61" i="18"/>
  <c r="CZ58" i="18"/>
  <c r="CZ59" i="18" s="1"/>
  <c r="DD61" i="18"/>
  <c r="DD58" i="18"/>
  <c r="DD59" i="18" s="1"/>
  <c r="DH61" i="18"/>
  <c r="DH58" i="18"/>
  <c r="DH59" i="18" s="1"/>
  <c r="DL61" i="18"/>
  <c r="DL58" i="18"/>
  <c r="DL59" i="18" s="1"/>
  <c r="DP61" i="18"/>
  <c r="DP58" i="18"/>
  <c r="DP59" i="18" s="1"/>
  <c r="DT61" i="18"/>
  <c r="DT58" i="18"/>
  <c r="DT59" i="18" s="1"/>
  <c r="DX61" i="18"/>
  <c r="DX58" i="18"/>
  <c r="DX59" i="18" s="1"/>
  <c r="EB61" i="18"/>
  <c r="EB58" i="18"/>
  <c r="EB59" i="18" s="1"/>
  <c r="EF61" i="18"/>
  <c r="EF58" i="18"/>
  <c r="EF59" i="18" s="1"/>
  <c r="EJ61" i="18"/>
  <c r="EJ58" i="18"/>
  <c r="EJ59" i="18" s="1"/>
  <c r="DC64" i="18"/>
  <c r="CH70" i="18"/>
  <c r="BO78" i="18"/>
  <c r="BS78" i="18"/>
  <c r="BW78" i="18"/>
  <c r="CA78" i="18"/>
  <c r="CE78" i="18"/>
  <c r="CI78" i="18"/>
  <c r="CM78" i="18"/>
  <c r="CQ78" i="18"/>
  <c r="CU78" i="18"/>
  <c r="CY78" i="18"/>
  <c r="DC78" i="18"/>
  <c r="DG78" i="18"/>
  <c r="DK78" i="18"/>
  <c r="DO78" i="18"/>
  <c r="DS78" i="18"/>
  <c r="DW78" i="18"/>
  <c r="EA78" i="18"/>
  <c r="EE78" i="18"/>
  <c r="EI78" i="18"/>
  <c r="Q7" i="19"/>
  <c r="CC7" i="19"/>
  <c r="CO10" i="19"/>
  <c r="DF25" i="19"/>
  <c r="BA65" i="18"/>
  <c r="BE65" i="18"/>
  <c r="BI65" i="18"/>
  <c r="BM65" i="18"/>
  <c r="BQ65" i="18"/>
  <c r="BU65" i="18"/>
  <c r="BY65" i="18"/>
  <c r="CC65" i="18"/>
  <c r="CG65" i="18"/>
  <c r="CK65" i="18"/>
  <c r="CO65" i="18"/>
  <c r="CS65" i="18"/>
  <c r="CW65" i="18"/>
  <c r="DA65" i="18"/>
  <c r="DE65" i="18"/>
  <c r="DI65" i="18"/>
  <c r="DM65" i="18"/>
  <c r="DQ65" i="18"/>
  <c r="DU65" i="18"/>
  <c r="DY65" i="18"/>
  <c r="EC65" i="18"/>
  <c r="EG65" i="18"/>
  <c r="AW56" i="18"/>
  <c r="BA56" i="18"/>
  <c r="BE56" i="18"/>
  <c r="BI56" i="18"/>
  <c r="BM56" i="18"/>
  <c r="BQ56" i="18"/>
  <c r="BU56" i="18"/>
  <c r="BY56" i="18"/>
  <c r="CC56" i="18"/>
  <c r="CG56" i="18"/>
  <c r="CK56" i="18"/>
  <c r="CO56" i="18"/>
  <c r="CS56" i="18"/>
  <c r="CW56" i="18"/>
  <c r="DA56" i="18"/>
  <c r="DE56" i="18"/>
  <c r="DI56" i="18"/>
  <c r="DM56" i="18"/>
  <c r="DQ56" i="18"/>
  <c r="DU56" i="18"/>
  <c r="DY56" i="18"/>
  <c r="EC56" i="18"/>
  <c r="EG56" i="18"/>
  <c r="BB58" i="18"/>
  <c r="BB59" i="18" s="1"/>
  <c r="BF58" i="18"/>
  <c r="BF59" i="18" s="1"/>
  <c r="BJ58" i="18"/>
  <c r="BJ59" i="18" s="1"/>
  <c r="BN58" i="18"/>
  <c r="BN59" i="18" s="1"/>
  <c r="BR58" i="18"/>
  <c r="BR59" i="18" s="1"/>
  <c r="BV58" i="18"/>
  <c r="BV59" i="18" s="1"/>
  <c r="BZ58" i="18"/>
  <c r="BZ59" i="18" s="1"/>
  <c r="CD58" i="18"/>
  <c r="CD59" i="18" s="1"/>
  <c r="CH58" i="18"/>
  <c r="CH59" i="18" s="1"/>
  <c r="CL58" i="18"/>
  <c r="CL59" i="18" s="1"/>
  <c r="CP58" i="18"/>
  <c r="CP59" i="18" s="1"/>
  <c r="CT58" i="18"/>
  <c r="CT59" i="18" s="1"/>
  <c r="CX58" i="18"/>
  <c r="CX59" i="18" s="1"/>
  <c r="DB58" i="18"/>
  <c r="DB59" i="18" s="1"/>
  <c r="DF58" i="18"/>
  <c r="DF59" i="18" s="1"/>
  <c r="DJ58" i="18"/>
  <c r="DJ59" i="18" s="1"/>
  <c r="DN58" i="18"/>
  <c r="DN59" i="18" s="1"/>
  <c r="DR58" i="18"/>
  <c r="DR59" i="18" s="1"/>
  <c r="DV58" i="18"/>
  <c r="DV59" i="18" s="1"/>
  <c r="DZ58" i="18"/>
  <c r="DZ59" i="18" s="1"/>
  <c r="ED58" i="18"/>
  <c r="ED59" i="18" s="1"/>
  <c r="EH58" i="18"/>
  <c r="EH59" i="18" s="1"/>
  <c r="E10" i="19"/>
  <c r="I10" i="19"/>
  <c r="Q10" i="19"/>
  <c r="U10" i="19"/>
  <c r="Y10" i="19"/>
  <c r="AG10" i="19"/>
  <c r="AK10" i="19"/>
  <c r="AO10" i="19"/>
  <c r="AW10" i="19"/>
  <c r="BA10" i="19"/>
  <c r="BE10" i="19"/>
  <c r="BM10" i="19"/>
  <c r="BQ10" i="19"/>
  <c r="BU10" i="19"/>
  <c r="BY9" i="19"/>
  <c r="CC9" i="19"/>
  <c r="CC10" i="19"/>
  <c r="CG10" i="19"/>
  <c r="CG9" i="19"/>
  <c r="CK10" i="19"/>
  <c r="CO9" i="19"/>
  <c r="CS9" i="19"/>
  <c r="CS10" i="19"/>
  <c r="CW10" i="19"/>
  <c r="CW9" i="19"/>
  <c r="DA10" i="19"/>
  <c r="DE9" i="19"/>
  <c r="DI9" i="19"/>
  <c r="DI10" i="19"/>
  <c r="DM10" i="19"/>
  <c r="DM9" i="19"/>
  <c r="DQ10" i="19"/>
  <c r="DU9" i="19"/>
  <c r="DY9" i="19"/>
  <c r="DY10" i="19"/>
  <c r="EC10" i="19"/>
  <c r="EC9" i="19"/>
  <c r="EG10" i="19"/>
  <c r="I9" i="19"/>
  <c r="Y9" i="19"/>
  <c r="AO9" i="19"/>
  <c r="BE9" i="19"/>
  <c r="BU9" i="19"/>
  <c r="CK9" i="19"/>
  <c r="DA9" i="19"/>
  <c r="DQ9" i="19"/>
  <c r="EG9" i="19"/>
  <c r="DE10" i="19"/>
  <c r="BP78" i="18"/>
  <c r="BT78" i="18"/>
  <c r="BX78" i="18"/>
  <c r="CB78" i="18"/>
  <c r="CF78" i="18"/>
  <c r="CJ78" i="18"/>
  <c r="CN78" i="18"/>
  <c r="CR78" i="18"/>
  <c r="CV78" i="18"/>
  <c r="CZ78" i="18"/>
  <c r="DD78" i="18"/>
  <c r="DH78" i="18"/>
  <c r="DL78" i="18"/>
  <c r="DP78" i="18"/>
  <c r="DT78" i="18"/>
  <c r="DX78" i="18"/>
  <c r="EB78" i="18"/>
  <c r="EF78" i="18"/>
  <c r="EJ78" i="18"/>
  <c r="Q9" i="19"/>
  <c r="AG9" i="19"/>
  <c r="AW9" i="19"/>
  <c r="BM9" i="19"/>
  <c r="BY10" i="19"/>
  <c r="AZ65" i="18"/>
  <c r="BD65" i="18"/>
  <c r="BH65" i="18"/>
  <c r="BL65" i="18"/>
  <c r="BP65" i="18"/>
  <c r="BT65" i="18"/>
  <c r="BX65" i="18"/>
  <c r="CB65" i="18"/>
  <c r="CF65" i="18"/>
  <c r="CJ65" i="18"/>
  <c r="CN65" i="18"/>
  <c r="CR65" i="18"/>
  <c r="CV65" i="18"/>
  <c r="CZ65" i="18"/>
  <c r="DD65" i="18"/>
  <c r="DH65" i="18"/>
  <c r="DL65" i="18"/>
  <c r="DP65" i="18"/>
  <c r="DT65" i="18"/>
  <c r="DX65" i="18"/>
  <c r="EB65" i="18"/>
  <c r="EF65" i="18"/>
  <c r="EJ65" i="18"/>
  <c r="C77" i="19"/>
  <c r="D15" i="19"/>
  <c r="G77" i="19"/>
  <c r="G15" i="19"/>
  <c r="H15" i="19"/>
  <c r="G16" i="19"/>
  <c r="K77" i="19"/>
  <c r="K15" i="19"/>
  <c r="L15" i="19"/>
  <c r="O77" i="19"/>
  <c r="O15" i="19"/>
  <c r="O16" i="19"/>
  <c r="S77" i="19"/>
  <c r="S15" i="19"/>
  <c r="S16" i="19"/>
  <c r="T15" i="19"/>
  <c r="W77" i="19"/>
  <c r="W15" i="19"/>
  <c r="X15" i="19"/>
  <c r="W16" i="19"/>
  <c r="AA77" i="19"/>
  <c r="AA15" i="19"/>
  <c r="AB15" i="19"/>
  <c r="AE77" i="19"/>
  <c r="AE15" i="19"/>
  <c r="AE16" i="19"/>
  <c r="AI77" i="19"/>
  <c r="AI15" i="19"/>
  <c r="AI16" i="19"/>
  <c r="AJ15" i="19"/>
  <c r="AM77" i="19"/>
  <c r="AM15" i="19"/>
  <c r="AN15" i="19"/>
  <c r="AM16" i="19"/>
  <c r="AQ77" i="19"/>
  <c r="AQ15" i="19"/>
  <c r="AR15" i="19"/>
  <c r="AU77" i="19"/>
  <c r="AU15" i="19"/>
  <c r="AU16" i="19"/>
  <c r="AY77" i="19"/>
  <c r="AY15" i="19"/>
  <c r="AY16" i="19"/>
  <c r="AZ15" i="19"/>
  <c r="BC77" i="19"/>
  <c r="BC15" i="19"/>
  <c r="BD15" i="19"/>
  <c r="BC16" i="19"/>
  <c r="BG77" i="19"/>
  <c r="BG15" i="19"/>
  <c r="BH15" i="19"/>
  <c r="BK77" i="19"/>
  <c r="BK15" i="19"/>
  <c r="BK16" i="19"/>
  <c r="BO77" i="19"/>
  <c r="BO15" i="19"/>
  <c r="BO16" i="19"/>
  <c r="BP15" i="19"/>
  <c r="BS77" i="19"/>
  <c r="BS15" i="19"/>
  <c r="BT15" i="19"/>
  <c r="BS16" i="19"/>
  <c r="BW77" i="19"/>
  <c r="BW15" i="19"/>
  <c r="BX15" i="19"/>
  <c r="CA77" i="19"/>
  <c r="CA15" i="19"/>
  <c r="CA16" i="19"/>
  <c r="CE77" i="19"/>
  <c r="CE15" i="19"/>
  <c r="CE16" i="19"/>
  <c r="CF15" i="19"/>
  <c r="CI77" i="19"/>
  <c r="CM77" i="19"/>
  <c r="CM15" i="19"/>
  <c r="CN15" i="19"/>
  <c r="CQ77" i="19"/>
  <c r="CQ15" i="19"/>
  <c r="CQ16" i="19"/>
  <c r="CU77" i="19"/>
  <c r="CU15" i="19"/>
  <c r="CU16" i="19"/>
  <c r="CV15" i="19"/>
  <c r="CZ15" i="19"/>
  <c r="DC77" i="19"/>
  <c r="DC15" i="19"/>
  <c r="DD15" i="19"/>
  <c r="DG77" i="19"/>
  <c r="DG15" i="19"/>
  <c r="DG16" i="19"/>
  <c r="DK77" i="19"/>
  <c r="DK15" i="19"/>
  <c r="DK16" i="19"/>
  <c r="DL15" i="19"/>
  <c r="DO77" i="19"/>
  <c r="DO15" i="19"/>
  <c r="DP15" i="19"/>
  <c r="DO16" i="19"/>
  <c r="DS77" i="19"/>
  <c r="DS15" i="19"/>
  <c r="DT15" i="19"/>
  <c r="DW15" i="19"/>
  <c r="EA77" i="19"/>
  <c r="EA15" i="19"/>
  <c r="EA16" i="19"/>
  <c r="EB15" i="19"/>
  <c r="EE77" i="19"/>
  <c r="EE15" i="19"/>
  <c r="EF15" i="19"/>
  <c r="EE16" i="19"/>
  <c r="EI77" i="19"/>
  <c r="EI15" i="19"/>
  <c r="AV15" i="19"/>
  <c r="DH15" i="19"/>
  <c r="AQ16" i="19"/>
  <c r="EJ4" i="19"/>
  <c r="H7" i="19"/>
  <c r="L7" i="19"/>
  <c r="P7" i="19"/>
  <c r="T7" i="19"/>
  <c r="X7" i="19"/>
  <c r="AB7" i="19"/>
  <c r="AF7" i="19"/>
  <c r="AJ7" i="19"/>
  <c r="AN7" i="19"/>
  <c r="AR7" i="19"/>
  <c r="AV7" i="19"/>
  <c r="AZ7" i="19"/>
  <c r="BD7" i="19"/>
  <c r="BH7" i="19"/>
  <c r="BL7" i="19"/>
  <c r="BP7" i="19"/>
  <c r="BT7" i="19"/>
  <c r="BX7" i="19"/>
  <c r="CB7" i="19"/>
  <c r="CF7" i="19"/>
  <c r="CJ7" i="19"/>
  <c r="CN7" i="19"/>
  <c r="CR7" i="19"/>
  <c r="CV7" i="19"/>
  <c r="CZ7" i="19"/>
  <c r="DD7" i="19"/>
  <c r="DH7" i="19"/>
  <c r="DL7" i="19"/>
  <c r="DP7" i="19"/>
  <c r="DT7" i="19"/>
  <c r="DX7" i="19"/>
  <c r="EB7" i="19"/>
  <c r="EF7" i="19"/>
  <c r="L9" i="19"/>
  <c r="P9" i="19"/>
  <c r="T9" i="19"/>
  <c r="AB9" i="19"/>
  <c r="AF9" i="19"/>
  <c r="AJ9" i="19"/>
  <c r="AR9" i="19"/>
  <c r="AV9" i="19"/>
  <c r="AZ9" i="19"/>
  <c r="BH9" i="19"/>
  <c r="BL9" i="19"/>
  <c r="BP9" i="19"/>
  <c r="G10" i="19"/>
  <c r="W10" i="19"/>
  <c r="AM10" i="19"/>
  <c r="BC10" i="19"/>
  <c r="BS10" i="19"/>
  <c r="BX10" i="19"/>
  <c r="CI10" i="19"/>
  <c r="CN10" i="19"/>
  <c r="CY10" i="19"/>
  <c r="DD10" i="19"/>
  <c r="DO10" i="19"/>
  <c r="DT10" i="19"/>
  <c r="EE10" i="19"/>
  <c r="F77" i="19"/>
  <c r="F15" i="19"/>
  <c r="J77" i="19"/>
  <c r="J16" i="19"/>
  <c r="J15" i="19"/>
  <c r="N77" i="19"/>
  <c r="N16" i="19"/>
  <c r="N15" i="19"/>
  <c r="R77" i="19"/>
  <c r="R16" i="19"/>
  <c r="R15" i="19"/>
  <c r="V77" i="19"/>
  <c r="V16" i="19"/>
  <c r="V15" i="19"/>
  <c r="Z77" i="19"/>
  <c r="Z16" i="19"/>
  <c r="Z15" i="19"/>
  <c r="AD77" i="19"/>
  <c r="AD16" i="19"/>
  <c r="AD15" i="19"/>
  <c r="AH77" i="19"/>
  <c r="AH16" i="19"/>
  <c r="AH15" i="19"/>
  <c r="AL77" i="19"/>
  <c r="AL16" i="19"/>
  <c r="AL15" i="19"/>
  <c r="AP77" i="19"/>
  <c r="AP16" i="19"/>
  <c r="AP15" i="19"/>
  <c r="AT77" i="19"/>
  <c r="AT16" i="19"/>
  <c r="AT15" i="19"/>
  <c r="AX77" i="19"/>
  <c r="AX16" i="19"/>
  <c r="AX15" i="19"/>
  <c r="BB77" i="19"/>
  <c r="BB16" i="19"/>
  <c r="BB15" i="19"/>
  <c r="BF77" i="19"/>
  <c r="BF16" i="19"/>
  <c r="BF15" i="19"/>
  <c r="BJ77" i="19"/>
  <c r="BJ16" i="19"/>
  <c r="BJ15" i="19"/>
  <c r="BN77" i="19"/>
  <c r="BN16" i="19"/>
  <c r="BN15" i="19"/>
  <c r="BR77" i="19"/>
  <c r="BR16" i="19"/>
  <c r="BR15" i="19"/>
  <c r="BV77" i="19"/>
  <c r="BV16" i="19"/>
  <c r="BV15" i="19"/>
  <c r="BZ77" i="19"/>
  <c r="BZ16" i="19"/>
  <c r="BZ15" i="19"/>
  <c r="CD77" i="19"/>
  <c r="CD16" i="19"/>
  <c r="CD15" i="19"/>
  <c r="CH77" i="19"/>
  <c r="CH16" i="19"/>
  <c r="CH15" i="19"/>
  <c r="CL77" i="19"/>
  <c r="CL16" i="19"/>
  <c r="CL15" i="19"/>
  <c r="CP77" i="19"/>
  <c r="CP16" i="19"/>
  <c r="CP15" i="19"/>
  <c r="CT77" i="19"/>
  <c r="CT16" i="19"/>
  <c r="CT15" i="19"/>
  <c r="CX77" i="19"/>
  <c r="CX16" i="19"/>
  <c r="CX15" i="19"/>
  <c r="DB77" i="19"/>
  <c r="DB16" i="19"/>
  <c r="DB15" i="19"/>
  <c r="DF77" i="19"/>
  <c r="DF16" i="19"/>
  <c r="DF15" i="19"/>
  <c r="DJ77" i="19"/>
  <c r="DJ16" i="19"/>
  <c r="DJ15" i="19"/>
  <c r="DN77" i="19"/>
  <c r="DN16" i="19"/>
  <c r="DN15" i="19"/>
  <c r="DR77" i="19"/>
  <c r="DR16" i="19"/>
  <c r="DR15" i="19"/>
  <c r="DV77" i="19"/>
  <c r="J7" i="19"/>
  <c r="N7" i="19"/>
  <c r="R7" i="19"/>
  <c r="V7" i="19"/>
  <c r="Z7" i="19"/>
  <c r="AD7" i="19"/>
  <c r="AH7" i="19"/>
  <c r="AL7" i="19"/>
  <c r="AP7" i="19"/>
  <c r="AT7" i="19"/>
  <c r="AX7" i="19"/>
  <c r="BB7" i="19"/>
  <c r="BF7" i="19"/>
  <c r="BJ7" i="19"/>
  <c r="BN7" i="19"/>
  <c r="BR7" i="19"/>
  <c r="BV7" i="19"/>
  <c r="BZ7" i="19"/>
  <c r="CD7" i="19"/>
  <c r="CH7" i="19"/>
  <c r="CL7" i="19"/>
  <c r="CP7" i="19"/>
  <c r="CT7" i="19"/>
  <c r="CX7" i="19"/>
  <c r="DB7" i="19"/>
  <c r="DF7" i="19"/>
  <c r="DJ7" i="19"/>
  <c r="DN7" i="19"/>
  <c r="DR7" i="19"/>
  <c r="DV7" i="19"/>
  <c r="DZ7" i="19"/>
  <c r="ED7" i="19"/>
  <c r="EH7" i="19"/>
  <c r="F10" i="19"/>
  <c r="J10" i="19"/>
  <c r="N10" i="19"/>
  <c r="R10" i="19"/>
  <c r="V10" i="19"/>
  <c r="Z10" i="19"/>
  <c r="AD10" i="19"/>
  <c r="AH10" i="19"/>
  <c r="AL10" i="19"/>
  <c r="AP10" i="19"/>
  <c r="AT10" i="19"/>
  <c r="AX10" i="19"/>
  <c r="BB10" i="19"/>
  <c r="BF10" i="19"/>
  <c r="BJ10" i="19"/>
  <c r="BN10" i="19"/>
  <c r="BR10" i="19"/>
  <c r="BV10" i="19"/>
  <c r="BV9" i="19"/>
  <c r="BZ10" i="19"/>
  <c r="BZ9" i="19"/>
  <c r="CD10" i="19"/>
  <c r="CD9" i="19"/>
  <c r="CH10" i="19"/>
  <c r="CH9" i="19"/>
  <c r="CL10" i="19"/>
  <c r="CL9" i="19"/>
  <c r="CP10" i="19"/>
  <c r="CP9" i="19"/>
  <c r="CT10" i="19"/>
  <c r="CT9" i="19"/>
  <c r="CX10" i="19"/>
  <c r="CX9" i="19"/>
  <c r="DB10" i="19"/>
  <c r="DB9" i="19"/>
  <c r="DF10" i="19"/>
  <c r="DF9" i="19"/>
  <c r="DJ10" i="19"/>
  <c r="DJ9" i="19"/>
  <c r="DN10" i="19"/>
  <c r="DN9" i="19"/>
  <c r="DR10" i="19"/>
  <c r="DR9" i="19"/>
  <c r="DV10" i="19"/>
  <c r="DV9" i="19"/>
  <c r="DZ10" i="19"/>
  <c r="DZ9" i="19"/>
  <c r="ED10" i="19"/>
  <c r="ED9" i="19"/>
  <c r="EH10" i="19"/>
  <c r="EH9" i="19"/>
  <c r="J9" i="19"/>
  <c r="N9" i="19"/>
  <c r="R9" i="19"/>
  <c r="V9" i="19"/>
  <c r="Z9" i="19"/>
  <c r="AD9" i="19"/>
  <c r="AH9" i="19"/>
  <c r="AL9" i="19"/>
  <c r="AP9" i="19"/>
  <c r="AT9" i="19"/>
  <c r="AX9" i="19"/>
  <c r="BB9" i="19"/>
  <c r="BF9" i="19"/>
  <c r="BJ9" i="19"/>
  <c r="BN9" i="19"/>
  <c r="BR9" i="19"/>
  <c r="BW9" i="19"/>
  <c r="CB9" i="19"/>
  <c r="CM9" i="19"/>
  <c r="CR9" i="19"/>
  <c r="DC9" i="19"/>
  <c r="DH9" i="19"/>
  <c r="DS9" i="19"/>
  <c r="DX9" i="19"/>
  <c r="EI9" i="19"/>
  <c r="O10" i="19"/>
  <c r="AE10" i="19"/>
  <c r="AU10" i="19"/>
  <c r="BK10" i="19"/>
  <c r="E82" i="19"/>
  <c r="E31" i="19"/>
  <c r="I82" i="19"/>
  <c r="I32" i="19"/>
  <c r="I31" i="19"/>
  <c r="M82" i="19"/>
  <c r="M32" i="19"/>
  <c r="M31" i="19"/>
  <c r="Q82" i="19"/>
  <c r="Q64" i="19"/>
  <c r="Q32" i="19"/>
  <c r="Q31" i="19"/>
  <c r="U82" i="19"/>
  <c r="U32" i="19"/>
  <c r="U31" i="19"/>
  <c r="Y82" i="19"/>
  <c r="Y32" i="19"/>
  <c r="Y2" i="19" s="1"/>
  <c r="Y31" i="19"/>
  <c r="AC82" i="19"/>
  <c r="AC32" i="19"/>
  <c r="AC31" i="19"/>
  <c r="AG82" i="19"/>
  <c r="AG64" i="19"/>
  <c r="AG32" i="19"/>
  <c r="AG31" i="19"/>
  <c r="AK82" i="19"/>
  <c r="AK32" i="19"/>
  <c r="AK31" i="19"/>
  <c r="AO82" i="19"/>
  <c r="AO64" i="19"/>
  <c r="AO32" i="19"/>
  <c r="AO2" i="19" s="1"/>
  <c r="AO31" i="19"/>
  <c r="AS82" i="19"/>
  <c r="AS32" i="19"/>
  <c r="AS31" i="19"/>
  <c r="AW82" i="19"/>
  <c r="AW64" i="19"/>
  <c r="AW32" i="19"/>
  <c r="AW31" i="19"/>
  <c r="BA82" i="19"/>
  <c r="BE32" i="19"/>
  <c r="BA32" i="19"/>
  <c r="BA31" i="19"/>
  <c r="BE82" i="19"/>
  <c r="EM6" i="19"/>
  <c r="G7" i="19"/>
  <c r="K7" i="19"/>
  <c r="O7" i="19"/>
  <c r="S7" i="19"/>
  <c r="W7" i="19"/>
  <c r="AA7" i="19"/>
  <c r="AE7" i="19"/>
  <c r="AI7" i="19"/>
  <c r="AM7" i="19"/>
  <c r="AQ7" i="19"/>
  <c r="AU7" i="19"/>
  <c r="AY7" i="19"/>
  <c r="BC7" i="19"/>
  <c r="BG7" i="19"/>
  <c r="BK7" i="19"/>
  <c r="BO7" i="19"/>
  <c r="BS7" i="19"/>
  <c r="BW7" i="19"/>
  <c r="CA7" i="19"/>
  <c r="CE7" i="19"/>
  <c r="CI7" i="19"/>
  <c r="CM7" i="19"/>
  <c r="CQ7" i="19"/>
  <c r="CU7" i="19"/>
  <c r="CY7" i="19"/>
  <c r="DC7" i="19"/>
  <c r="DG7" i="19"/>
  <c r="DK7" i="19"/>
  <c r="DO7" i="19"/>
  <c r="DS7" i="19"/>
  <c r="DW7" i="19"/>
  <c r="EA7" i="19"/>
  <c r="EE7" i="19"/>
  <c r="EI7" i="19"/>
  <c r="K9" i="19"/>
  <c r="AA9" i="19"/>
  <c r="AQ9" i="19"/>
  <c r="BG9" i="19"/>
  <c r="E77" i="19"/>
  <c r="E15" i="19"/>
  <c r="I77" i="19"/>
  <c r="I16" i="19"/>
  <c r="I15" i="19"/>
  <c r="M77" i="19"/>
  <c r="M16" i="19"/>
  <c r="M15" i="19"/>
  <c r="Q77" i="19"/>
  <c r="Q16" i="19"/>
  <c r="Q15" i="19"/>
  <c r="U77" i="19"/>
  <c r="U16" i="19"/>
  <c r="U15" i="19"/>
  <c r="Y77" i="19"/>
  <c r="Y16" i="19"/>
  <c r="Y15" i="19"/>
  <c r="AC77" i="19"/>
  <c r="AC16" i="19"/>
  <c r="AC15" i="19"/>
  <c r="AG77" i="19"/>
  <c r="AG16" i="19"/>
  <c r="AG15" i="19"/>
  <c r="AK77" i="19"/>
  <c r="AK16" i="19"/>
  <c r="AK15" i="19"/>
  <c r="AO77" i="19"/>
  <c r="AO16" i="19"/>
  <c r="AO15" i="19"/>
  <c r="AS77" i="19"/>
  <c r="AS16" i="19"/>
  <c r="AS15" i="19"/>
  <c r="AW77" i="19"/>
  <c r="AW16" i="19"/>
  <c r="AW15" i="19"/>
  <c r="BA77" i="19"/>
  <c r="BA16" i="19"/>
  <c r="BA15" i="19"/>
  <c r="BE77" i="19"/>
  <c r="H29" i="19"/>
  <c r="L29" i="19"/>
  <c r="P29" i="19"/>
  <c r="T29" i="19"/>
  <c r="X29" i="19"/>
  <c r="AB29" i="19"/>
  <c r="AF29" i="19"/>
  <c r="AJ29" i="19"/>
  <c r="AN29" i="19"/>
  <c r="AR29" i="19"/>
  <c r="AV29" i="19"/>
  <c r="AZ29" i="19"/>
  <c r="BD29" i="19"/>
  <c r="BH29" i="19"/>
  <c r="BL29" i="19"/>
  <c r="BP29" i="19"/>
  <c r="BT29" i="19"/>
  <c r="BX29" i="19"/>
  <c r="CB29" i="19"/>
  <c r="CF29" i="19"/>
  <c r="CJ29" i="19"/>
  <c r="CN29" i="19"/>
  <c r="CR29" i="19"/>
  <c r="CV29" i="19"/>
  <c r="CZ29" i="19"/>
  <c r="DD29" i="19"/>
  <c r="DH29" i="19"/>
  <c r="DL29" i="19"/>
  <c r="DP29" i="19"/>
  <c r="DT29" i="19"/>
  <c r="DX29" i="19"/>
  <c r="EB29" i="19"/>
  <c r="EF29" i="19"/>
  <c r="T28" i="19"/>
  <c r="AJ28" i="19"/>
  <c r="AZ28" i="19"/>
  <c r="BP28" i="19"/>
  <c r="CF28" i="19"/>
  <c r="CV28" i="19"/>
  <c r="DL28" i="19"/>
  <c r="EB28" i="19"/>
  <c r="Q34" i="19"/>
  <c r="U34" i="19"/>
  <c r="Y34" i="19"/>
  <c r="AC34" i="19"/>
  <c r="AG34" i="19"/>
  <c r="AK34" i="19"/>
  <c r="AO34" i="19"/>
  <c r="AS34" i="19"/>
  <c r="AW34" i="19"/>
  <c r="BA34" i="19"/>
  <c r="BE34" i="19"/>
  <c r="BI34" i="19"/>
  <c r="BM34" i="19"/>
  <c r="BQ34" i="19"/>
  <c r="BU34" i="19"/>
  <c r="BY34" i="19"/>
  <c r="CC34" i="19"/>
  <c r="CG34" i="19"/>
  <c r="CK34" i="19"/>
  <c r="CO34" i="19"/>
  <c r="CS34" i="19"/>
  <c r="CW34" i="19"/>
  <c r="DA34" i="19"/>
  <c r="DE34" i="19"/>
  <c r="DI34" i="19"/>
  <c r="DM34" i="19"/>
  <c r="DQ34" i="19"/>
  <c r="DU34" i="19"/>
  <c r="DY34" i="19"/>
  <c r="EC34" i="19"/>
  <c r="EG90" i="19"/>
  <c r="EG34" i="19"/>
  <c r="F84" i="19"/>
  <c r="F37" i="19"/>
  <c r="J84" i="19"/>
  <c r="J37" i="19"/>
  <c r="N84" i="19"/>
  <c r="N37" i="19"/>
  <c r="R84" i="19"/>
  <c r="R37" i="19"/>
  <c r="V84" i="19"/>
  <c r="V37" i="19"/>
  <c r="Z84" i="19"/>
  <c r="Z37" i="19"/>
  <c r="AD84" i="19"/>
  <c r="AD37" i="19"/>
  <c r="AH84" i="19"/>
  <c r="AH37" i="19"/>
  <c r="AL84" i="19"/>
  <c r="AL37" i="19"/>
  <c r="AP84" i="19"/>
  <c r="AP37" i="19"/>
  <c r="AT84" i="19"/>
  <c r="AT37" i="19"/>
  <c r="AX84" i="19"/>
  <c r="AX37" i="19"/>
  <c r="BB84" i="19"/>
  <c r="BB37" i="19"/>
  <c r="BF84" i="19"/>
  <c r="BF37" i="19"/>
  <c r="BJ84" i="19"/>
  <c r="BJ37" i="19"/>
  <c r="BN84" i="19"/>
  <c r="BN37" i="19"/>
  <c r="BR84" i="19"/>
  <c r="BR37" i="19"/>
  <c r="BV84" i="19"/>
  <c r="BV37" i="19"/>
  <c r="BZ84" i="19"/>
  <c r="BZ37" i="19"/>
  <c r="CD84" i="19"/>
  <c r="CD37" i="19"/>
  <c r="CH84" i="19"/>
  <c r="CH37" i="19"/>
  <c r="CL84" i="19"/>
  <c r="CL37" i="19"/>
  <c r="CP84" i="19"/>
  <c r="CP37" i="19"/>
  <c r="CT84" i="19"/>
  <c r="CT37" i="19"/>
  <c r="CX84" i="19"/>
  <c r="CX37" i="19"/>
  <c r="DB84" i="19"/>
  <c r="DB37" i="19"/>
  <c r="DF84" i="19"/>
  <c r="DF37" i="19"/>
  <c r="DJ84" i="19"/>
  <c r="DJ37" i="19"/>
  <c r="DN84" i="19"/>
  <c r="DN37" i="19"/>
  <c r="DN36" i="19"/>
  <c r="DR84" i="19"/>
  <c r="DR37" i="19"/>
  <c r="DR36" i="19"/>
  <c r="DV84" i="19"/>
  <c r="DV37" i="19"/>
  <c r="DV36" i="19"/>
  <c r="DZ84" i="19"/>
  <c r="DZ36" i="19"/>
  <c r="DZ37" i="19"/>
  <c r="ED84" i="19"/>
  <c r="ED37" i="19"/>
  <c r="ED36" i="19"/>
  <c r="EH84" i="19"/>
  <c r="EH37" i="19"/>
  <c r="EH36" i="19"/>
  <c r="N36" i="19"/>
  <c r="AD36" i="19"/>
  <c r="AT36" i="19"/>
  <c r="BJ36" i="19"/>
  <c r="BZ36" i="19"/>
  <c r="CP36" i="19"/>
  <c r="DF36" i="19"/>
  <c r="D77" i="19"/>
  <c r="H77" i="19"/>
  <c r="L77" i="19"/>
  <c r="P77" i="19"/>
  <c r="T77" i="19"/>
  <c r="X77" i="19"/>
  <c r="AB77" i="19"/>
  <c r="AF77" i="19"/>
  <c r="AJ77" i="19"/>
  <c r="AN77" i="19"/>
  <c r="AR77" i="19"/>
  <c r="AV77" i="19"/>
  <c r="AZ77" i="19"/>
  <c r="BD77" i="19"/>
  <c r="BH77" i="19"/>
  <c r="BL77" i="19"/>
  <c r="BP77" i="19"/>
  <c r="BT77" i="19"/>
  <c r="BX77" i="19"/>
  <c r="CB77" i="19"/>
  <c r="CF77" i="19"/>
  <c r="CJ77" i="19"/>
  <c r="CN77" i="19"/>
  <c r="CR77" i="19"/>
  <c r="CV77" i="19"/>
  <c r="CZ77" i="19"/>
  <c r="DD77" i="19"/>
  <c r="DH77" i="19"/>
  <c r="DL77" i="19"/>
  <c r="DP77" i="19"/>
  <c r="DT77" i="19"/>
  <c r="DX77" i="19"/>
  <c r="EB77" i="19"/>
  <c r="EF77" i="19"/>
  <c r="BE15" i="19"/>
  <c r="H16" i="19"/>
  <c r="L16" i="19"/>
  <c r="P16" i="19"/>
  <c r="T16" i="19"/>
  <c r="X16" i="19"/>
  <c r="AB16" i="19"/>
  <c r="AF16" i="19"/>
  <c r="AJ16" i="19"/>
  <c r="AN16" i="19"/>
  <c r="AR16" i="19"/>
  <c r="AV16" i="19"/>
  <c r="AZ16" i="19"/>
  <c r="BD16" i="19"/>
  <c r="BH16" i="19"/>
  <c r="BL16" i="19"/>
  <c r="BP16" i="19"/>
  <c r="BT16" i="19"/>
  <c r="BX16" i="19"/>
  <c r="CB16" i="19"/>
  <c r="CF16" i="19"/>
  <c r="CJ16" i="19"/>
  <c r="CN16" i="19"/>
  <c r="CR16" i="19"/>
  <c r="CV16" i="19"/>
  <c r="CZ16" i="19"/>
  <c r="DD16" i="19"/>
  <c r="DH16" i="19"/>
  <c r="DL16" i="19"/>
  <c r="DP16" i="19"/>
  <c r="DT16" i="19"/>
  <c r="DX16" i="19"/>
  <c r="EB16" i="19"/>
  <c r="EF16" i="19"/>
  <c r="G25" i="19"/>
  <c r="K25" i="19"/>
  <c r="O25" i="19"/>
  <c r="S25" i="19"/>
  <c r="W25" i="19"/>
  <c r="AA25" i="19"/>
  <c r="AE25" i="19"/>
  <c r="AI25" i="19"/>
  <c r="AM25" i="19"/>
  <c r="AQ25" i="19"/>
  <c r="AU25" i="19"/>
  <c r="AY25" i="19"/>
  <c r="BC25" i="19"/>
  <c r="BG25" i="19"/>
  <c r="BK25" i="19"/>
  <c r="BO25" i="19"/>
  <c r="BS25" i="19"/>
  <c r="BW25" i="19"/>
  <c r="CA25" i="19"/>
  <c r="CE25" i="19"/>
  <c r="CI25" i="19"/>
  <c r="CM25" i="19"/>
  <c r="CQ25" i="19"/>
  <c r="CU25" i="19"/>
  <c r="CY25" i="19"/>
  <c r="DC25" i="19"/>
  <c r="DG25" i="19"/>
  <c r="DK25" i="19"/>
  <c r="DO25" i="19"/>
  <c r="DS25" i="19"/>
  <c r="DW25" i="19"/>
  <c r="EA25" i="19"/>
  <c r="EE25" i="19"/>
  <c r="EI25" i="19"/>
  <c r="I28" i="19"/>
  <c r="M28" i="19"/>
  <c r="Q28" i="19"/>
  <c r="U28" i="19"/>
  <c r="Y28" i="19"/>
  <c r="AC28" i="19"/>
  <c r="AG28" i="19"/>
  <c r="AO28" i="19"/>
  <c r="AS28" i="19"/>
  <c r="AW28" i="19"/>
  <c r="BE28" i="19"/>
  <c r="BI28" i="19"/>
  <c r="BM28" i="19"/>
  <c r="BU28" i="19"/>
  <c r="BY28" i="19"/>
  <c r="CC28" i="19"/>
  <c r="CK28" i="19"/>
  <c r="CO28" i="19"/>
  <c r="CS28" i="19"/>
  <c r="DA28" i="19"/>
  <c r="DE28" i="19"/>
  <c r="DI28" i="19"/>
  <c r="DQ28" i="19"/>
  <c r="DU28" i="19"/>
  <c r="DY28" i="19"/>
  <c r="EG28" i="19"/>
  <c r="AL29" i="19"/>
  <c r="AQ29" i="19"/>
  <c r="BB29" i="19"/>
  <c r="BG29" i="19"/>
  <c r="BR29" i="19"/>
  <c r="BW29" i="19"/>
  <c r="CH29" i="19"/>
  <c r="CM29" i="19"/>
  <c r="CX29" i="19"/>
  <c r="DC29" i="19"/>
  <c r="DN29" i="19"/>
  <c r="DS29" i="19"/>
  <c r="ED29" i="19"/>
  <c r="EI29" i="19"/>
  <c r="F82" i="19"/>
  <c r="F31" i="19"/>
  <c r="J82" i="19"/>
  <c r="J32" i="19"/>
  <c r="J2" i="19" s="1"/>
  <c r="J31" i="19"/>
  <c r="N82" i="19"/>
  <c r="N32" i="19"/>
  <c r="N31" i="19"/>
  <c r="R82" i="19"/>
  <c r="R32" i="19"/>
  <c r="R2" i="19" s="1"/>
  <c r="R31" i="19"/>
  <c r="V82" i="19"/>
  <c r="V64" i="19"/>
  <c r="V32" i="19"/>
  <c r="V31" i="19"/>
  <c r="Z82" i="19"/>
  <c r="Z32" i="19"/>
  <c r="Z2" i="19" s="1"/>
  <c r="Z31" i="19"/>
  <c r="AD82" i="19"/>
  <c r="AD32" i="19"/>
  <c r="AD31" i="19"/>
  <c r="AH82" i="19"/>
  <c r="AH32" i="19"/>
  <c r="AH31" i="19"/>
  <c r="AL82" i="19"/>
  <c r="AL32" i="19"/>
  <c r="AL31" i="19"/>
  <c r="AP82" i="19"/>
  <c r="AP72" i="19"/>
  <c r="AP32" i="19"/>
  <c r="AP2" i="19" s="1"/>
  <c r="AP31" i="19"/>
  <c r="AT82" i="19"/>
  <c r="AT32" i="19"/>
  <c r="AT2" i="19" s="1"/>
  <c r="AT31" i="19"/>
  <c r="AX82" i="19"/>
  <c r="AX32" i="19"/>
  <c r="AX31" i="19"/>
  <c r="BB82" i="19"/>
  <c r="BB32" i="19"/>
  <c r="BB31" i="19"/>
  <c r="BF82" i="19"/>
  <c r="BF32" i="19"/>
  <c r="BF2" i="19" s="1"/>
  <c r="BF31" i="19"/>
  <c r="BJ82" i="19"/>
  <c r="BJ32" i="19"/>
  <c r="BJ2" i="19" s="1"/>
  <c r="BJ31" i="19"/>
  <c r="BN82" i="19"/>
  <c r="BN32" i="19"/>
  <c r="BN31" i="19"/>
  <c r="BR82" i="19"/>
  <c r="BR32" i="19"/>
  <c r="BR31" i="19"/>
  <c r="BV82" i="19"/>
  <c r="BV32" i="19"/>
  <c r="BV2" i="19" s="1"/>
  <c r="BV31" i="19"/>
  <c r="BZ82" i="19"/>
  <c r="BZ32" i="19"/>
  <c r="BZ2" i="19" s="1"/>
  <c r="BZ31" i="19"/>
  <c r="CD82" i="19"/>
  <c r="CD32" i="19"/>
  <c r="CD31" i="19"/>
  <c r="CH82" i="19"/>
  <c r="CH32" i="19"/>
  <c r="CH31" i="19"/>
  <c r="CL82" i="19"/>
  <c r="CL32" i="19"/>
  <c r="CL2" i="19" s="1"/>
  <c r="CL31" i="19"/>
  <c r="CP82" i="19"/>
  <c r="CP32" i="19"/>
  <c r="CP2" i="19" s="1"/>
  <c r="CP31" i="19"/>
  <c r="CT82" i="19"/>
  <c r="CT32" i="19"/>
  <c r="CT31" i="19"/>
  <c r="CX82" i="19"/>
  <c r="CX32" i="19"/>
  <c r="CX31" i="19"/>
  <c r="DB82" i="19"/>
  <c r="DB72" i="19"/>
  <c r="DB32" i="19"/>
  <c r="DB2" i="19" s="1"/>
  <c r="DB31" i="19"/>
  <c r="DF82" i="19"/>
  <c r="DF32" i="19"/>
  <c r="DF31" i="19"/>
  <c r="DJ82" i="19"/>
  <c r="DJ32" i="19"/>
  <c r="DJ31" i="19"/>
  <c r="DN82" i="19"/>
  <c r="DN32" i="19"/>
  <c r="DN31" i="19"/>
  <c r="DR82" i="19"/>
  <c r="DR32" i="19"/>
  <c r="DR2" i="19" s="1"/>
  <c r="DR31" i="19"/>
  <c r="DV82" i="19"/>
  <c r="DV32" i="19"/>
  <c r="DV31" i="19"/>
  <c r="DZ82" i="19"/>
  <c r="DZ32" i="19"/>
  <c r="DZ31" i="19"/>
  <c r="ED82" i="19"/>
  <c r="ED32" i="19"/>
  <c r="ED31" i="19"/>
  <c r="EH82" i="19"/>
  <c r="EH32" i="19"/>
  <c r="EH31" i="19"/>
  <c r="R36" i="19"/>
  <c r="AH36" i="19"/>
  <c r="AX36" i="19"/>
  <c r="BN36" i="19"/>
  <c r="CD36" i="19"/>
  <c r="CT36" i="19"/>
  <c r="DJ36" i="19"/>
  <c r="BI77" i="19"/>
  <c r="BM77" i="19"/>
  <c r="BQ77" i="19"/>
  <c r="BU77" i="19"/>
  <c r="BY77" i="19"/>
  <c r="CC77" i="19"/>
  <c r="CG77" i="19"/>
  <c r="CK77" i="19"/>
  <c r="CO77" i="19"/>
  <c r="CS77" i="19"/>
  <c r="CW77" i="19"/>
  <c r="DA77" i="19"/>
  <c r="DE77" i="19"/>
  <c r="DI77" i="19"/>
  <c r="DM77" i="19"/>
  <c r="DQ77" i="19"/>
  <c r="DU77" i="19"/>
  <c r="DY77" i="19"/>
  <c r="EC77" i="19"/>
  <c r="EG77" i="19"/>
  <c r="DV15" i="19"/>
  <c r="BE16" i="19"/>
  <c r="BI16" i="19"/>
  <c r="BM16" i="19"/>
  <c r="BQ16" i="19"/>
  <c r="BU16" i="19"/>
  <c r="BY16" i="19"/>
  <c r="CC16" i="19"/>
  <c r="CG16" i="19"/>
  <c r="CK16" i="19"/>
  <c r="CO16" i="19"/>
  <c r="CS16" i="19"/>
  <c r="CW16" i="19"/>
  <c r="DA16" i="19"/>
  <c r="DE16" i="19"/>
  <c r="DI16" i="19"/>
  <c r="DM16" i="19"/>
  <c r="DQ16" i="19"/>
  <c r="DU16" i="19"/>
  <c r="DY16" i="19"/>
  <c r="EC16" i="19"/>
  <c r="EG16" i="19"/>
  <c r="H25" i="19"/>
  <c r="L25" i="19"/>
  <c r="P25" i="19"/>
  <c r="T25" i="19"/>
  <c r="X25" i="19"/>
  <c r="AB25" i="19"/>
  <c r="AF25" i="19"/>
  <c r="AJ25" i="19"/>
  <c r="AN25" i="19"/>
  <c r="AR25" i="19"/>
  <c r="AV25" i="19"/>
  <c r="AZ25" i="19"/>
  <c r="BD25" i="19"/>
  <c r="BH25" i="19"/>
  <c r="BL25" i="19"/>
  <c r="BP25" i="19"/>
  <c r="BT25" i="19"/>
  <c r="BX25" i="19"/>
  <c r="CB25" i="19"/>
  <c r="CF25" i="19"/>
  <c r="CJ25" i="19"/>
  <c r="CN25" i="19"/>
  <c r="CR25" i="19"/>
  <c r="CV25" i="19"/>
  <c r="CZ25" i="19"/>
  <c r="DD25" i="19"/>
  <c r="DH25" i="19"/>
  <c r="DL25" i="19"/>
  <c r="DP25" i="19"/>
  <c r="DT25" i="19"/>
  <c r="DX25" i="19"/>
  <c r="EB25" i="19"/>
  <c r="EF25" i="19"/>
  <c r="J28" i="19"/>
  <c r="N28" i="19"/>
  <c r="R28" i="19"/>
  <c r="V28" i="19"/>
  <c r="Z28" i="19"/>
  <c r="AD28" i="19"/>
  <c r="AH28" i="19"/>
  <c r="AT28" i="19"/>
  <c r="AX28" i="19"/>
  <c r="BJ28" i="19"/>
  <c r="BN28" i="19"/>
  <c r="BZ28" i="19"/>
  <c r="CD28" i="19"/>
  <c r="CP28" i="19"/>
  <c r="CT28" i="19"/>
  <c r="DF28" i="19"/>
  <c r="DJ28" i="19"/>
  <c r="DV28" i="19"/>
  <c r="DZ28" i="19"/>
  <c r="AM29" i="19"/>
  <c r="BC29" i="19"/>
  <c r="BS29" i="19"/>
  <c r="CI29" i="19"/>
  <c r="CY29" i="19"/>
  <c r="DO29" i="19"/>
  <c r="EE29" i="19"/>
  <c r="EK37" i="19"/>
  <c r="EJ35" i="19"/>
  <c r="V36" i="19"/>
  <c r="AL36" i="19"/>
  <c r="BB36" i="19"/>
  <c r="BR36" i="19"/>
  <c r="CH36" i="19"/>
  <c r="CX36" i="19"/>
  <c r="DZ77" i="19"/>
  <c r="ED77" i="19"/>
  <c r="EH77" i="19"/>
  <c r="DV16" i="19"/>
  <c r="DZ16" i="19"/>
  <c r="ED16" i="19"/>
  <c r="EH16" i="19"/>
  <c r="C69" i="19"/>
  <c r="AI28" i="19"/>
  <c r="AY28" i="19"/>
  <c r="BO28" i="19"/>
  <c r="CE28" i="19"/>
  <c r="CU28" i="19"/>
  <c r="DK28" i="19"/>
  <c r="EA28" i="19"/>
  <c r="D82" i="19"/>
  <c r="D31" i="19"/>
  <c r="H82" i="19"/>
  <c r="H64" i="19"/>
  <c r="H32" i="19"/>
  <c r="H31" i="19"/>
  <c r="L82" i="19"/>
  <c r="L32" i="19"/>
  <c r="L31" i="19"/>
  <c r="P82" i="19"/>
  <c r="P32" i="19"/>
  <c r="P2" i="19" s="1"/>
  <c r="P31" i="19"/>
  <c r="T82" i="19"/>
  <c r="T32" i="19"/>
  <c r="T2" i="19" s="1"/>
  <c r="T31" i="19"/>
  <c r="X82" i="19"/>
  <c r="X32" i="19"/>
  <c r="X31" i="19"/>
  <c r="AB82" i="19"/>
  <c r="AB32" i="19"/>
  <c r="AB31" i="19"/>
  <c r="AF82" i="19"/>
  <c r="AF32" i="19"/>
  <c r="AF2" i="19" s="1"/>
  <c r="AF31" i="19"/>
  <c r="AJ82" i="19"/>
  <c r="AJ32" i="19"/>
  <c r="AJ2" i="19" s="1"/>
  <c r="AJ31" i="19"/>
  <c r="AN82" i="19"/>
  <c r="AN32" i="19"/>
  <c r="AN31" i="19"/>
  <c r="AR82" i="19"/>
  <c r="AR32" i="19"/>
  <c r="AR31" i="19"/>
  <c r="AV82" i="19"/>
  <c r="AV32" i="19"/>
  <c r="AV2" i="19" s="1"/>
  <c r="AV31" i="19"/>
  <c r="AZ82" i="19"/>
  <c r="AZ32" i="19"/>
  <c r="AZ2" i="19" s="1"/>
  <c r="AZ31" i="19"/>
  <c r="BD82" i="19"/>
  <c r="BD32" i="19"/>
  <c r="BD31" i="19"/>
  <c r="BH82" i="19"/>
  <c r="BH32" i="19"/>
  <c r="BH31" i="19"/>
  <c r="BL82" i="19"/>
  <c r="BL32" i="19"/>
  <c r="BL2" i="19" s="1"/>
  <c r="BL31" i="19"/>
  <c r="BP82" i="19"/>
  <c r="BP32" i="19"/>
  <c r="BP2" i="19" s="1"/>
  <c r="BP31" i="19"/>
  <c r="BT82" i="19"/>
  <c r="BT32" i="19"/>
  <c r="BT31" i="19"/>
  <c r="BX82" i="19"/>
  <c r="BX32" i="19"/>
  <c r="BX31" i="19"/>
  <c r="CB82" i="19"/>
  <c r="CB32" i="19"/>
  <c r="CB2" i="19" s="1"/>
  <c r="CB31" i="19"/>
  <c r="CF82" i="19"/>
  <c r="CF32" i="19"/>
  <c r="CF2" i="19" s="1"/>
  <c r="CF31" i="19"/>
  <c r="CJ82" i="19"/>
  <c r="CJ32" i="19"/>
  <c r="CJ31" i="19"/>
  <c r="CN82" i="19"/>
  <c r="CN32" i="19"/>
  <c r="CN31" i="19"/>
  <c r="CR82" i="19"/>
  <c r="CR32" i="19"/>
  <c r="CR2" i="19" s="1"/>
  <c r="CR31" i="19"/>
  <c r="CV82" i="19"/>
  <c r="CV32" i="19"/>
  <c r="CV2" i="19" s="1"/>
  <c r="CV31" i="19"/>
  <c r="CZ82" i="19"/>
  <c r="CZ32" i="19"/>
  <c r="CZ31" i="19"/>
  <c r="DD82" i="19"/>
  <c r="DD32" i="19"/>
  <c r="DD31" i="19"/>
  <c r="DH82" i="19"/>
  <c r="DH32" i="19"/>
  <c r="DH2" i="19" s="1"/>
  <c r="DH31" i="19"/>
  <c r="DL82" i="19"/>
  <c r="DL32" i="19"/>
  <c r="DL2" i="19" s="1"/>
  <c r="DL31" i="19"/>
  <c r="DP82" i="19"/>
  <c r="DP32" i="19"/>
  <c r="DP31" i="19"/>
  <c r="DT82" i="19"/>
  <c r="DT32" i="19"/>
  <c r="DT31" i="19"/>
  <c r="DX82" i="19"/>
  <c r="DX32" i="19"/>
  <c r="DX2" i="19" s="1"/>
  <c r="DX31" i="19"/>
  <c r="EB82" i="19"/>
  <c r="EB32" i="19"/>
  <c r="EB2" i="19" s="1"/>
  <c r="EB31" i="19"/>
  <c r="EF82" i="19"/>
  <c r="EF32" i="19"/>
  <c r="EG92" i="19" s="1"/>
  <c r="EF31" i="19"/>
  <c r="EJ30" i="19"/>
  <c r="BE31" i="19"/>
  <c r="BM31" i="19"/>
  <c r="BU31" i="19"/>
  <c r="CC31" i="19"/>
  <c r="CK31" i="19"/>
  <c r="CS31" i="19"/>
  <c r="DA31" i="19"/>
  <c r="DI31" i="19"/>
  <c r="DQ31" i="19"/>
  <c r="DY31" i="19"/>
  <c r="EG31" i="19"/>
  <c r="EK33" i="19"/>
  <c r="EO33" i="19" s="1"/>
  <c r="J36" i="19"/>
  <c r="Z36" i="19"/>
  <c r="AP36" i="19"/>
  <c r="BF36" i="19"/>
  <c r="BV36" i="19"/>
  <c r="CL36" i="19"/>
  <c r="DB36" i="19"/>
  <c r="C82" i="19"/>
  <c r="G82" i="19"/>
  <c r="K82" i="19"/>
  <c r="O82" i="19"/>
  <c r="S82" i="19"/>
  <c r="W82" i="19"/>
  <c r="AA82" i="19"/>
  <c r="AA64" i="19"/>
  <c r="AE82" i="19"/>
  <c r="AI82" i="19"/>
  <c r="AM82" i="19"/>
  <c r="AQ82" i="19"/>
  <c r="AU82" i="19"/>
  <c r="AY82" i="19"/>
  <c r="BC82" i="19"/>
  <c r="BG82" i="19"/>
  <c r="BK82" i="19"/>
  <c r="BO82" i="19"/>
  <c r="BS82" i="19"/>
  <c r="BW82" i="19"/>
  <c r="CA82" i="19"/>
  <c r="CE82" i="19"/>
  <c r="CI82" i="19"/>
  <c r="CM82" i="19"/>
  <c r="CQ82" i="19"/>
  <c r="CU82" i="19"/>
  <c r="CY82" i="19"/>
  <c r="DC82" i="19"/>
  <c r="DG82" i="19"/>
  <c r="DK82" i="19"/>
  <c r="DO82" i="19"/>
  <c r="DS82" i="19"/>
  <c r="DW82" i="19"/>
  <c r="EA82" i="19"/>
  <c r="EE82" i="19"/>
  <c r="EI82" i="19"/>
  <c r="E84" i="19"/>
  <c r="I84" i="19"/>
  <c r="M84" i="19"/>
  <c r="Q84" i="19"/>
  <c r="U84" i="19"/>
  <c r="Y84" i="19"/>
  <c r="AC84" i="19"/>
  <c r="AG84" i="19"/>
  <c r="AK84" i="19"/>
  <c r="AO84" i="19"/>
  <c r="AS84" i="19"/>
  <c r="AW84" i="19"/>
  <c r="BA84" i="19"/>
  <c r="BE84" i="19"/>
  <c r="BI84" i="19"/>
  <c r="BM84" i="19"/>
  <c r="BQ84" i="19"/>
  <c r="BU84" i="19"/>
  <c r="BY84" i="19"/>
  <c r="CC84" i="19"/>
  <c r="CC37" i="19"/>
  <c r="CG84" i="19"/>
  <c r="CG37" i="19"/>
  <c r="CK84" i="19"/>
  <c r="CK37" i="19"/>
  <c r="CO84" i="19"/>
  <c r="CO37" i="19"/>
  <c r="CS84" i="19"/>
  <c r="CS37" i="19"/>
  <c r="CW84" i="19"/>
  <c r="CW37" i="19"/>
  <c r="DA84" i="19"/>
  <c r="DA37" i="19"/>
  <c r="DE84" i="19"/>
  <c r="DE37" i="19"/>
  <c r="DI84" i="19"/>
  <c r="DI37" i="19"/>
  <c r="DM84" i="19"/>
  <c r="DM37" i="19"/>
  <c r="DQ84" i="19"/>
  <c r="DQ37" i="19"/>
  <c r="DU84" i="19"/>
  <c r="DU37" i="19"/>
  <c r="DY84" i="19"/>
  <c r="DY37" i="19"/>
  <c r="EC84" i="19"/>
  <c r="EC37" i="19"/>
  <c r="EG91" i="19"/>
  <c r="EG84" i="19"/>
  <c r="EG37" i="19"/>
  <c r="I36" i="19"/>
  <c r="M36" i="19"/>
  <c r="Q36" i="19"/>
  <c r="U36" i="19"/>
  <c r="Y36" i="19"/>
  <c r="AC36" i="19"/>
  <c r="AG36" i="19"/>
  <c r="AK36" i="19"/>
  <c r="AO36" i="19"/>
  <c r="AS36" i="19"/>
  <c r="AW36" i="19"/>
  <c r="BA36" i="19"/>
  <c r="BE36" i="19"/>
  <c r="BI36" i="19"/>
  <c r="BM36" i="19"/>
  <c r="BQ36" i="19"/>
  <c r="BU36" i="19"/>
  <c r="BY36" i="19"/>
  <c r="CC36" i="19"/>
  <c r="CG36" i="19"/>
  <c r="CK36" i="19"/>
  <c r="CO36" i="19"/>
  <c r="CS36" i="19"/>
  <c r="CW36" i="19"/>
  <c r="DA36" i="19"/>
  <c r="DE36" i="19"/>
  <c r="DI36" i="19"/>
  <c r="DM36" i="19"/>
  <c r="DQ36" i="19"/>
  <c r="DU36" i="19"/>
  <c r="DY36" i="19"/>
  <c r="EC36" i="19"/>
  <c r="EG36" i="19"/>
  <c r="E37" i="19"/>
  <c r="I37" i="19"/>
  <c r="M37" i="19"/>
  <c r="Q37" i="19"/>
  <c r="U37" i="19"/>
  <c r="Y37" i="19"/>
  <c r="AC37" i="19"/>
  <c r="AG37" i="19"/>
  <c r="AK37" i="19"/>
  <c r="AO37" i="19"/>
  <c r="AS37" i="19"/>
  <c r="AW37" i="19"/>
  <c r="BA37" i="19"/>
  <c r="BE37" i="19"/>
  <c r="BI37" i="19"/>
  <c r="BM37" i="19"/>
  <c r="BQ37" i="19"/>
  <c r="BU37" i="19"/>
  <c r="BY37" i="19"/>
  <c r="E50" i="19"/>
  <c r="I50" i="19"/>
  <c r="M50" i="19"/>
  <c r="Q50" i="19"/>
  <c r="U50" i="19"/>
  <c r="Y50" i="19"/>
  <c r="AG50" i="19"/>
  <c r="AK50" i="19"/>
  <c r="AO50" i="19"/>
  <c r="AW50" i="19"/>
  <c r="BA50" i="19"/>
  <c r="BE50" i="19"/>
  <c r="BM50" i="19"/>
  <c r="BQ50" i="19"/>
  <c r="BU50" i="19"/>
  <c r="DA51" i="19"/>
  <c r="I45" i="19"/>
  <c r="M45" i="19"/>
  <c r="Q45" i="19"/>
  <c r="U45" i="19"/>
  <c r="Y45" i="19"/>
  <c r="AC45" i="19"/>
  <c r="AG45" i="19"/>
  <c r="AK45" i="19"/>
  <c r="AO45" i="19"/>
  <c r="AS45" i="19"/>
  <c r="AW45" i="19"/>
  <c r="BA45" i="19"/>
  <c r="BE45" i="19"/>
  <c r="BI45" i="19"/>
  <c r="BM45" i="19"/>
  <c r="BQ45" i="19"/>
  <c r="BU45" i="19"/>
  <c r="BY45" i="19"/>
  <c r="BI82" i="19"/>
  <c r="BI64" i="19"/>
  <c r="BM82" i="19"/>
  <c r="BQ82" i="19"/>
  <c r="BU82" i="19"/>
  <c r="BY82" i="19"/>
  <c r="BY64" i="19"/>
  <c r="CC82" i="19"/>
  <c r="CG82" i="19"/>
  <c r="CK99" i="19"/>
  <c r="CK82" i="19"/>
  <c r="CO99" i="19"/>
  <c r="CO82" i="19"/>
  <c r="CO64" i="19"/>
  <c r="CS82" i="19"/>
  <c r="CW82" i="19"/>
  <c r="DA99" i="19"/>
  <c r="DA82" i="19"/>
  <c r="DE99" i="19"/>
  <c r="DE82" i="19"/>
  <c r="DE64" i="19"/>
  <c r="DI82" i="19"/>
  <c r="DI71" i="19"/>
  <c r="DM82" i="19"/>
  <c r="DQ99" i="19"/>
  <c r="DQ82" i="19"/>
  <c r="DU99" i="19"/>
  <c r="DU82" i="19"/>
  <c r="DU64" i="19"/>
  <c r="DY82" i="19"/>
  <c r="EC82" i="19"/>
  <c r="EG82" i="19"/>
  <c r="EI34" i="19"/>
  <c r="C84" i="19"/>
  <c r="G84" i="19"/>
  <c r="K84" i="19"/>
  <c r="O84" i="19"/>
  <c r="S84" i="19"/>
  <c r="W84" i="19"/>
  <c r="AA84" i="19"/>
  <c r="AE84" i="19"/>
  <c r="AI84" i="19"/>
  <c r="AM84" i="19"/>
  <c r="AQ84" i="19"/>
  <c r="AU84" i="19"/>
  <c r="AY84" i="19"/>
  <c r="BC84" i="19"/>
  <c r="BG84" i="19"/>
  <c r="BK84" i="19"/>
  <c r="BO84" i="19"/>
  <c r="BS84" i="19"/>
  <c r="BW84" i="19"/>
  <c r="CA84" i="19"/>
  <c r="CE84" i="19"/>
  <c r="CI84" i="19"/>
  <c r="CM84" i="19"/>
  <c r="CQ84" i="19"/>
  <c r="CU84" i="19"/>
  <c r="CY84" i="19"/>
  <c r="DC84" i="19"/>
  <c r="DG84" i="19"/>
  <c r="DK84" i="19"/>
  <c r="DO84" i="19"/>
  <c r="DS84" i="19"/>
  <c r="DW84" i="19"/>
  <c r="EA84" i="19"/>
  <c r="EE84" i="19"/>
  <c r="EI84" i="19"/>
  <c r="G36" i="19"/>
  <c r="K36" i="19"/>
  <c r="O36" i="19"/>
  <c r="S36" i="19"/>
  <c r="W36" i="19"/>
  <c r="AA36" i="19"/>
  <c r="AE36" i="19"/>
  <c r="AI36" i="19"/>
  <c r="AM36" i="19"/>
  <c r="AQ36" i="19"/>
  <c r="AU36" i="19"/>
  <c r="AY36" i="19"/>
  <c r="BC36" i="19"/>
  <c r="BG36" i="19"/>
  <c r="BK36" i="19"/>
  <c r="BO36" i="19"/>
  <c r="BS36" i="19"/>
  <c r="BW36" i="19"/>
  <c r="CA36" i="19"/>
  <c r="CE36" i="19"/>
  <c r="CI36" i="19"/>
  <c r="CM36" i="19"/>
  <c r="CQ36" i="19"/>
  <c r="CU36" i="19"/>
  <c r="CY36" i="19"/>
  <c r="DC36" i="19"/>
  <c r="DG36" i="19"/>
  <c r="DK36" i="19"/>
  <c r="DO36" i="19"/>
  <c r="DS36" i="19"/>
  <c r="DW36" i="19"/>
  <c r="EA36" i="19"/>
  <c r="EE36" i="19"/>
  <c r="EI36" i="19"/>
  <c r="C37" i="19"/>
  <c r="G37" i="19"/>
  <c r="K37" i="19"/>
  <c r="O37" i="19"/>
  <c r="S37" i="19"/>
  <c r="W37" i="19"/>
  <c r="AA37" i="19"/>
  <c r="AE37" i="19"/>
  <c r="AI37" i="19"/>
  <c r="AM37" i="19"/>
  <c r="AQ37" i="19"/>
  <c r="AU37" i="19"/>
  <c r="AY37" i="19"/>
  <c r="BC37" i="19"/>
  <c r="BG37" i="19"/>
  <c r="BK37" i="19"/>
  <c r="BO37" i="19"/>
  <c r="BS37" i="19"/>
  <c r="BW37" i="19"/>
  <c r="CA37" i="19"/>
  <c r="CQ37" i="19"/>
  <c r="DG37" i="19"/>
  <c r="DW37" i="19"/>
  <c r="C85" i="19"/>
  <c r="F86" i="19" s="1"/>
  <c r="C70" i="19"/>
  <c r="C50" i="19"/>
  <c r="G85" i="19"/>
  <c r="G70" i="19"/>
  <c r="G50" i="19"/>
  <c r="K85" i="19"/>
  <c r="K70" i="19"/>
  <c r="K50" i="19"/>
  <c r="O85" i="19"/>
  <c r="O70" i="19"/>
  <c r="O50" i="19"/>
  <c r="S85" i="19"/>
  <c r="V86" i="19" s="1"/>
  <c r="S70" i="19"/>
  <c r="S50" i="19"/>
  <c r="W85" i="19"/>
  <c r="W70" i="19"/>
  <c r="W50" i="19"/>
  <c r="AA85" i="19"/>
  <c r="AA70" i="19"/>
  <c r="AA50" i="19"/>
  <c r="AE85" i="19"/>
  <c r="AE70" i="19"/>
  <c r="AE50" i="19"/>
  <c r="AI85" i="19"/>
  <c r="AL86" i="19" s="1"/>
  <c r="AI70" i="19"/>
  <c r="AI50" i="19"/>
  <c r="AM85" i="19"/>
  <c r="AM70" i="19"/>
  <c r="AM50" i="19"/>
  <c r="AQ85" i="19"/>
  <c r="AQ70" i="19"/>
  <c r="AQ50" i="19"/>
  <c r="AU85" i="19"/>
  <c r="AU70" i="19"/>
  <c r="AU50" i="19"/>
  <c r="AY85" i="19"/>
  <c r="BB86" i="19" s="1"/>
  <c r="AY70" i="19"/>
  <c r="AY50" i="19"/>
  <c r="BC85" i="19"/>
  <c r="BC70" i="19"/>
  <c r="BC50" i="19"/>
  <c r="BG85" i="19"/>
  <c r="BG70" i="19"/>
  <c r="BG50" i="19"/>
  <c r="BK85" i="19"/>
  <c r="BK70" i="19"/>
  <c r="BK50" i="19"/>
  <c r="BO85" i="19"/>
  <c r="BO70" i="19"/>
  <c r="BO50" i="19"/>
  <c r="BS85" i="19"/>
  <c r="BS70" i="19"/>
  <c r="BS50" i="19"/>
  <c r="BW85" i="19"/>
  <c r="BW70" i="19"/>
  <c r="BW50" i="19"/>
  <c r="CA85" i="19"/>
  <c r="CA70" i="19"/>
  <c r="CA50" i="19"/>
  <c r="CE85" i="19"/>
  <c r="CE70" i="19"/>
  <c r="CE50" i="19"/>
  <c r="CI70" i="19"/>
  <c r="CI50" i="19"/>
  <c r="CM85" i="19"/>
  <c r="CM70" i="19"/>
  <c r="CM50" i="19"/>
  <c r="CQ85" i="19"/>
  <c r="CQ70" i="19"/>
  <c r="CQ50" i="19"/>
  <c r="CU85" i="19"/>
  <c r="CU70" i="19"/>
  <c r="CU50" i="19"/>
  <c r="CY70" i="19"/>
  <c r="CY50" i="19"/>
  <c r="DC85" i="19"/>
  <c r="DC70" i="19"/>
  <c r="DC50" i="19"/>
  <c r="DG85" i="19"/>
  <c r="DG70" i="19"/>
  <c r="DG50" i="19"/>
  <c r="DK85" i="19"/>
  <c r="DK70" i="19"/>
  <c r="DK50" i="19"/>
  <c r="DO85" i="19"/>
  <c r="DO70" i="19"/>
  <c r="DO50" i="19"/>
  <c r="DS85" i="19"/>
  <c r="DS70" i="19"/>
  <c r="DS50" i="19"/>
  <c r="DW85" i="19"/>
  <c r="DW70" i="19"/>
  <c r="DW50" i="19"/>
  <c r="EA85" i="19"/>
  <c r="EA70" i="19"/>
  <c r="EA50" i="19"/>
  <c r="EE85" i="19"/>
  <c r="EE70" i="19"/>
  <c r="EE50" i="19"/>
  <c r="EI85" i="19"/>
  <c r="EI70" i="19"/>
  <c r="EI50" i="19"/>
  <c r="S39" i="19"/>
  <c r="AI39" i="19"/>
  <c r="AY39" i="19"/>
  <c r="BO39" i="19"/>
  <c r="CE39" i="19"/>
  <c r="CU39" i="19"/>
  <c r="DK39" i="19"/>
  <c r="EA39" i="19"/>
  <c r="C48" i="19"/>
  <c r="G48" i="19"/>
  <c r="K48" i="19"/>
  <c r="O48" i="19"/>
  <c r="S48" i="19"/>
  <c r="W48" i="19"/>
  <c r="AA48" i="19"/>
  <c r="AE48" i="19"/>
  <c r="AI48" i="19"/>
  <c r="AM48" i="19"/>
  <c r="AQ48" i="19"/>
  <c r="AU48" i="19"/>
  <c r="AY48" i="19"/>
  <c r="BC48" i="19"/>
  <c r="BG48" i="19"/>
  <c r="BK48" i="19"/>
  <c r="BO48" i="19"/>
  <c r="BS48" i="19"/>
  <c r="BW48" i="19"/>
  <c r="CA48" i="19"/>
  <c r="CE48" i="19"/>
  <c r="CI48" i="19"/>
  <c r="CM48" i="19"/>
  <c r="CQ48" i="19"/>
  <c r="CU48" i="19"/>
  <c r="CY48" i="19"/>
  <c r="DC48" i="19"/>
  <c r="DG48" i="19"/>
  <c r="DK48" i="19"/>
  <c r="DO48" i="19"/>
  <c r="DS48" i="19"/>
  <c r="DW48" i="19"/>
  <c r="EA48" i="19"/>
  <c r="EE48" i="19"/>
  <c r="EI48" i="19"/>
  <c r="EJ48" i="19" s="1"/>
  <c r="EK48" i="19" s="1"/>
  <c r="EL48" i="19" s="1"/>
  <c r="EM48" i="19" s="1"/>
  <c r="EN48" i="19" s="1"/>
  <c r="EO48" i="19" s="1"/>
  <c r="EP48" i="19" s="1"/>
  <c r="EQ48" i="19" s="1"/>
  <c r="ER48" i="19" s="1"/>
  <c r="ES48" i="19" s="1"/>
  <c r="ET48" i="19" s="1"/>
  <c r="EU48" i="19" s="1"/>
  <c r="EV48" i="19" s="1"/>
  <c r="EW48" i="19" s="1"/>
  <c r="EX48" i="19" s="1"/>
  <c r="EY48" i="19" s="1"/>
  <c r="EZ48" i="19" s="1"/>
  <c r="FA48" i="19" s="1"/>
  <c r="FB48" i="19" s="1"/>
  <c r="EM33" i="19"/>
  <c r="D84" i="19"/>
  <c r="H84" i="19"/>
  <c r="L84" i="19"/>
  <c r="P84" i="19"/>
  <c r="T84" i="19"/>
  <c r="X84" i="19"/>
  <c r="AB84" i="19"/>
  <c r="AF84" i="19"/>
  <c r="AJ84" i="19"/>
  <c r="AN84" i="19"/>
  <c r="AR84" i="19"/>
  <c r="AV84" i="19"/>
  <c r="AZ84" i="19"/>
  <c r="BD84" i="19"/>
  <c r="BH84" i="19"/>
  <c r="BL84" i="19"/>
  <c r="BP84" i="19"/>
  <c r="BT84" i="19"/>
  <c r="BX84" i="19"/>
  <c r="CB84" i="19"/>
  <c r="CF84" i="19"/>
  <c r="CJ84" i="19"/>
  <c r="CN84" i="19"/>
  <c r="CR84" i="19"/>
  <c r="CV84" i="19"/>
  <c r="CZ84" i="19"/>
  <c r="DD84" i="19"/>
  <c r="DH84" i="19"/>
  <c r="DL84" i="19"/>
  <c r="DP84" i="19"/>
  <c r="DT84" i="19"/>
  <c r="DX84" i="19"/>
  <c r="EB84" i="19"/>
  <c r="EF84" i="19"/>
  <c r="H36" i="19"/>
  <c r="L36" i="19"/>
  <c r="P36" i="19"/>
  <c r="T36" i="19"/>
  <c r="X36" i="19"/>
  <c r="AB36" i="19"/>
  <c r="AF36" i="19"/>
  <c r="AJ36" i="19"/>
  <c r="AN36" i="19"/>
  <c r="AR36" i="19"/>
  <c r="AV36" i="19"/>
  <c r="AZ36" i="19"/>
  <c r="BD36" i="19"/>
  <c r="BH36" i="19"/>
  <c r="BL36" i="19"/>
  <c r="BP36" i="19"/>
  <c r="BT36" i="19"/>
  <c r="BX36" i="19"/>
  <c r="CB36" i="19"/>
  <c r="CF36" i="19"/>
  <c r="CJ36" i="19"/>
  <c r="CN36" i="19"/>
  <c r="CR36" i="19"/>
  <c r="CV36" i="19"/>
  <c r="CZ36" i="19"/>
  <c r="DD36" i="19"/>
  <c r="DH36" i="19"/>
  <c r="DL36" i="19"/>
  <c r="DP36" i="19"/>
  <c r="DT36" i="19"/>
  <c r="DX36" i="19"/>
  <c r="EB36" i="19"/>
  <c r="EF36" i="19"/>
  <c r="D37" i="19"/>
  <c r="H37" i="19"/>
  <c r="L37" i="19"/>
  <c r="P37" i="19"/>
  <c r="T37" i="19"/>
  <c r="X37" i="19"/>
  <c r="AB37" i="19"/>
  <c r="AF37" i="19"/>
  <c r="AJ37" i="19"/>
  <c r="AN37" i="19"/>
  <c r="AR37" i="19"/>
  <c r="AV37" i="19"/>
  <c r="AZ37" i="19"/>
  <c r="BD37" i="19"/>
  <c r="BH37" i="19"/>
  <c r="BL37" i="19"/>
  <c r="BP37" i="19"/>
  <c r="BT37" i="19"/>
  <c r="BX37" i="19"/>
  <c r="CB37" i="19"/>
  <c r="CM37" i="19"/>
  <c r="CR37" i="19"/>
  <c r="DC37" i="19"/>
  <c r="DH37" i="19"/>
  <c r="DS37" i="19"/>
  <c r="DX37" i="19"/>
  <c r="D85" i="19"/>
  <c r="D70" i="19"/>
  <c r="D50" i="19"/>
  <c r="H85" i="19"/>
  <c r="H70" i="19"/>
  <c r="H39" i="19"/>
  <c r="H50" i="19"/>
  <c r="H51" i="19" s="1"/>
  <c r="L85" i="19"/>
  <c r="L70" i="19"/>
  <c r="L39" i="19"/>
  <c r="L50" i="19"/>
  <c r="L51" i="19" s="1"/>
  <c r="P85" i="19"/>
  <c r="P70" i="19"/>
  <c r="P39" i="19"/>
  <c r="P50" i="19"/>
  <c r="P51" i="19" s="1"/>
  <c r="T85" i="19"/>
  <c r="T70" i="19"/>
  <c r="T50" i="19"/>
  <c r="T39" i="19"/>
  <c r="X85" i="19"/>
  <c r="X70" i="19"/>
  <c r="X50" i="19"/>
  <c r="X51" i="19" s="1"/>
  <c r="X39" i="19"/>
  <c r="AB85" i="19"/>
  <c r="AB70" i="19"/>
  <c r="AB50" i="19"/>
  <c r="AB51" i="19" s="1"/>
  <c r="AB39" i="19"/>
  <c r="AF85" i="19"/>
  <c r="AF70" i="19"/>
  <c r="AF50" i="19"/>
  <c r="AF51" i="19" s="1"/>
  <c r="AF39" i="19"/>
  <c r="AJ85" i="19"/>
  <c r="AJ70" i="19"/>
  <c r="AJ50" i="19"/>
  <c r="AJ51" i="19" s="1"/>
  <c r="AJ39" i="19"/>
  <c r="AN85" i="19"/>
  <c r="AN70" i="19"/>
  <c r="AN50" i="19"/>
  <c r="AN51" i="19" s="1"/>
  <c r="AN39" i="19"/>
  <c r="AR85" i="19"/>
  <c r="AR70" i="19"/>
  <c r="AR50" i="19"/>
  <c r="AR51" i="19" s="1"/>
  <c r="AR39" i="19"/>
  <c r="AV85" i="19"/>
  <c r="AV70" i="19"/>
  <c r="AV50" i="19"/>
  <c r="AV51" i="19" s="1"/>
  <c r="AV39" i="19"/>
  <c r="AZ85" i="19"/>
  <c r="AZ70" i="19"/>
  <c r="AZ50" i="19"/>
  <c r="AZ51" i="19" s="1"/>
  <c r="AZ39" i="19"/>
  <c r="BD85" i="19"/>
  <c r="BD70" i="19"/>
  <c r="BD50" i="19"/>
  <c r="BD51" i="19" s="1"/>
  <c r="BD39" i="19"/>
  <c r="BH85" i="19"/>
  <c r="BH70" i="19"/>
  <c r="BH50" i="19"/>
  <c r="BH51" i="19" s="1"/>
  <c r="BH39" i="19"/>
  <c r="BL85" i="19"/>
  <c r="BL70" i="19"/>
  <c r="BL50" i="19"/>
  <c r="BL51" i="19" s="1"/>
  <c r="BL39" i="19"/>
  <c r="BP85" i="19"/>
  <c r="BP70" i="19"/>
  <c r="BP50" i="19"/>
  <c r="BP51" i="19" s="1"/>
  <c r="BP39" i="19"/>
  <c r="BT85" i="19"/>
  <c r="BT70" i="19"/>
  <c r="BT50" i="19"/>
  <c r="BT51" i="19" s="1"/>
  <c r="BT39" i="19"/>
  <c r="BX85" i="19"/>
  <c r="BX70" i="19"/>
  <c r="BX50" i="19"/>
  <c r="BX51" i="19" s="1"/>
  <c r="BX39" i="19"/>
  <c r="EI41" i="19"/>
  <c r="D48" i="19"/>
  <c r="H48" i="19"/>
  <c r="L48" i="19"/>
  <c r="P48" i="19"/>
  <c r="T48" i="19"/>
  <c r="X48" i="19"/>
  <c r="AB48" i="19"/>
  <c r="AF48" i="19"/>
  <c r="AJ48" i="19"/>
  <c r="AN48" i="19"/>
  <c r="AR48" i="19"/>
  <c r="AV48" i="19"/>
  <c r="AZ48" i="19"/>
  <c r="BD48" i="19"/>
  <c r="BH48" i="19"/>
  <c r="BL48" i="19"/>
  <c r="BP48" i="19"/>
  <c r="BT48" i="19"/>
  <c r="BX48" i="19"/>
  <c r="F85" i="19"/>
  <c r="F70" i="19"/>
  <c r="J85" i="19"/>
  <c r="J70" i="19"/>
  <c r="N85" i="19"/>
  <c r="N70" i="19"/>
  <c r="R85" i="19"/>
  <c r="R70" i="19"/>
  <c r="V85" i="19"/>
  <c r="V70" i="19"/>
  <c r="Z85" i="19"/>
  <c r="Z70" i="19"/>
  <c r="AD85" i="19"/>
  <c r="AD70" i="19"/>
  <c r="AH85" i="19"/>
  <c r="AH70" i="19"/>
  <c r="AL85" i="19"/>
  <c r="AL70" i="19"/>
  <c r="AP85" i="19"/>
  <c r="AP70" i="19"/>
  <c r="AT85" i="19"/>
  <c r="AT70" i="19"/>
  <c r="AX85" i="19"/>
  <c r="AX70" i="19"/>
  <c r="BB85" i="19"/>
  <c r="BB70" i="19"/>
  <c r="BF85" i="19"/>
  <c r="BF70" i="19"/>
  <c r="BJ85" i="19"/>
  <c r="BJ70" i="19"/>
  <c r="BN85" i="19"/>
  <c r="BN70" i="19"/>
  <c r="BR85" i="19"/>
  <c r="BR70" i="19"/>
  <c r="BV85" i="19"/>
  <c r="BV70" i="19"/>
  <c r="BZ85" i="19"/>
  <c r="BZ70" i="19"/>
  <c r="CD85" i="19"/>
  <c r="CD70" i="19"/>
  <c r="CH85" i="19"/>
  <c r="CH70" i="19"/>
  <c r="CL85" i="19"/>
  <c r="CL70" i="19"/>
  <c r="CP85" i="19"/>
  <c r="CP70" i="19"/>
  <c r="CT85" i="19"/>
  <c r="CT70" i="19"/>
  <c r="CX85" i="19"/>
  <c r="CX70" i="19"/>
  <c r="DB85" i="19"/>
  <c r="DB70" i="19"/>
  <c r="DF85" i="19"/>
  <c r="DF70" i="19"/>
  <c r="DJ85" i="19"/>
  <c r="DJ70" i="19"/>
  <c r="DN85" i="19"/>
  <c r="DN70" i="19"/>
  <c r="DR85" i="19"/>
  <c r="DR70" i="19"/>
  <c r="DV85" i="19"/>
  <c r="DV70" i="19"/>
  <c r="DZ85" i="19"/>
  <c r="DZ70" i="19"/>
  <c r="ED85" i="19"/>
  <c r="ED70" i="19"/>
  <c r="EH85" i="19"/>
  <c r="EH70" i="19"/>
  <c r="J39" i="19"/>
  <c r="N39" i="19"/>
  <c r="R39" i="19"/>
  <c r="V39" i="19"/>
  <c r="Z39" i="19"/>
  <c r="AD39" i="19"/>
  <c r="AH39" i="19"/>
  <c r="AL39" i="19"/>
  <c r="AP39" i="19"/>
  <c r="AT39" i="19"/>
  <c r="AX39" i="19"/>
  <c r="BB39" i="19"/>
  <c r="BF39" i="19"/>
  <c r="BJ39" i="19"/>
  <c r="BN39" i="19"/>
  <c r="BR39" i="19"/>
  <c r="BV39" i="19"/>
  <c r="BZ39" i="19"/>
  <c r="CD39" i="19"/>
  <c r="CH39" i="19"/>
  <c r="CL39" i="19"/>
  <c r="CP39" i="19"/>
  <c r="CT39" i="19"/>
  <c r="CX39" i="19"/>
  <c r="DB39" i="19"/>
  <c r="DF39" i="19"/>
  <c r="DJ39" i="19"/>
  <c r="DN39" i="19"/>
  <c r="DR39" i="19"/>
  <c r="DV39" i="19"/>
  <c r="DZ39" i="19"/>
  <c r="ED39" i="19"/>
  <c r="EH39" i="19"/>
  <c r="G47" i="19"/>
  <c r="K47" i="19"/>
  <c r="O47" i="19"/>
  <c r="S47" i="19"/>
  <c r="W47" i="19"/>
  <c r="AA47" i="19"/>
  <c r="AE47" i="19"/>
  <c r="AI47" i="19"/>
  <c r="AM47" i="19"/>
  <c r="AQ47" i="19"/>
  <c r="AU47" i="19"/>
  <c r="AY47" i="19"/>
  <c r="BC47" i="19"/>
  <c r="BG47" i="19"/>
  <c r="BK47" i="19"/>
  <c r="BO47" i="19"/>
  <c r="BS47" i="19"/>
  <c r="BW47" i="19"/>
  <c r="CA47" i="19"/>
  <c r="CE47" i="19"/>
  <c r="CI47" i="19"/>
  <c r="CM47" i="19"/>
  <c r="CQ47" i="19"/>
  <c r="CU47" i="19"/>
  <c r="CY47" i="19"/>
  <c r="DC47" i="19"/>
  <c r="DG47" i="19"/>
  <c r="DK47" i="19"/>
  <c r="DO47" i="19"/>
  <c r="DS47" i="19"/>
  <c r="DW47" i="19"/>
  <c r="EA47" i="19"/>
  <c r="EE47" i="19"/>
  <c r="EI47" i="19"/>
  <c r="AD50" i="19"/>
  <c r="AT50" i="19"/>
  <c r="BJ50" i="19"/>
  <c r="BZ50" i="19"/>
  <c r="CP50" i="19"/>
  <c r="DF50" i="19"/>
  <c r="DV50" i="19"/>
  <c r="EI55" i="19"/>
  <c r="EI56" i="19"/>
  <c r="H47" i="19"/>
  <c r="L47" i="19"/>
  <c r="P47" i="19"/>
  <c r="T47" i="19"/>
  <c r="X47" i="19"/>
  <c r="AB47" i="19"/>
  <c r="AF47" i="19"/>
  <c r="AJ47" i="19"/>
  <c r="AN47" i="19"/>
  <c r="AR47" i="19"/>
  <c r="AV47" i="19"/>
  <c r="AZ47" i="19"/>
  <c r="BD47" i="19"/>
  <c r="BH47" i="19"/>
  <c r="BL47" i="19"/>
  <c r="BP47" i="19"/>
  <c r="BT47" i="19"/>
  <c r="BX47" i="19"/>
  <c r="CB47" i="19"/>
  <c r="CF47" i="19"/>
  <c r="CJ47" i="19"/>
  <c r="CN47" i="19"/>
  <c r="CR47" i="19"/>
  <c r="CV47" i="19"/>
  <c r="CZ47" i="19"/>
  <c r="DD47" i="19"/>
  <c r="DH47" i="19"/>
  <c r="DL47" i="19"/>
  <c r="DP47" i="19"/>
  <c r="DT47" i="19"/>
  <c r="DX47" i="19"/>
  <c r="EB47" i="19"/>
  <c r="EF47" i="19"/>
  <c r="Z50" i="19"/>
  <c r="AP50" i="19"/>
  <c r="BF50" i="19"/>
  <c r="BV50" i="19"/>
  <c r="CL50" i="19"/>
  <c r="DB50" i="19"/>
  <c r="DR50" i="19"/>
  <c r="EH50" i="19"/>
  <c r="J72" i="19"/>
  <c r="BV72" i="19"/>
  <c r="EH72" i="19"/>
  <c r="R64" i="19"/>
  <c r="Z64" i="19"/>
  <c r="BM70" i="19"/>
  <c r="CB85" i="19"/>
  <c r="CB70" i="19"/>
  <c r="CB50" i="19"/>
  <c r="CF85" i="19"/>
  <c r="CF70" i="19"/>
  <c r="CF50" i="19"/>
  <c r="CJ85" i="19"/>
  <c r="CJ70" i="19"/>
  <c r="CJ50" i="19"/>
  <c r="CN85" i="19"/>
  <c r="CN70" i="19"/>
  <c r="CN50" i="19"/>
  <c r="CR85" i="19"/>
  <c r="CR70" i="19"/>
  <c r="CR50" i="19"/>
  <c r="CV85" i="19"/>
  <c r="CV70" i="19"/>
  <c r="CV50" i="19"/>
  <c r="CZ85" i="19"/>
  <c r="CZ70" i="19"/>
  <c r="CZ50" i="19"/>
  <c r="DD85" i="19"/>
  <c r="DD70" i="19"/>
  <c r="DD50" i="19"/>
  <c r="DH85" i="19"/>
  <c r="DH70" i="19"/>
  <c r="DH50" i="19"/>
  <c r="DL85" i="19"/>
  <c r="DL70" i="19"/>
  <c r="DL50" i="19"/>
  <c r="DP85" i="19"/>
  <c r="DP70" i="19"/>
  <c r="DP50" i="19"/>
  <c r="DT85" i="19"/>
  <c r="DT70" i="19"/>
  <c r="DT50" i="19"/>
  <c r="DX85" i="19"/>
  <c r="DX70" i="19"/>
  <c r="DX50" i="19"/>
  <c r="EB85" i="19"/>
  <c r="EB70" i="19"/>
  <c r="EB50" i="19"/>
  <c r="EF85" i="19"/>
  <c r="EF70" i="19"/>
  <c r="EF50" i="19"/>
  <c r="CB39" i="19"/>
  <c r="CF39" i="19"/>
  <c r="CJ39" i="19"/>
  <c r="CN39" i="19"/>
  <c r="CR39" i="19"/>
  <c r="CV39" i="19"/>
  <c r="CZ39" i="19"/>
  <c r="DD39" i="19"/>
  <c r="DH39" i="19"/>
  <c r="DL39" i="19"/>
  <c r="DP39" i="19"/>
  <c r="DT39" i="19"/>
  <c r="DX39" i="19"/>
  <c r="EB39" i="19"/>
  <c r="EF39" i="19"/>
  <c r="EI43" i="19"/>
  <c r="I47" i="19"/>
  <c r="M47" i="19"/>
  <c r="Q47" i="19"/>
  <c r="U47" i="19"/>
  <c r="Y47" i="19"/>
  <c r="AC47" i="19"/>
  <c r="AG47" i="19"/>
  <c r="AK47" i="19"/>
  <c r="AO47" i="19"/>
  <c r="AS47" i="19"/>
  <c r="AW47" i="19"/>
  <c r="BA47" i="19"/>
  <c r="BE47" i="19"/>
  <c r="BI47" i="19"/>
  <c r="BM47" i="19"/>
  <c r="BQ47" i="19"/>
  <c r="BU47" i="19"/>
  <c r="BY47" i="19"/>
  <c r="CC47" i="19"/>
  <c r="CG47" i="19"/>
  <c r="CK47" i="19"/>
  <c r="CO47" i="19"/>
  <c r="CS47" i="19"/>
  <c r="CW47" i="19"/>
  <c r="DA47" i="19"/>
  <c r="DE47" i="19"/>
  <c r="DI47" i="19"/>
  <c r="DM47" i="19"/>
  <c r="DQ47" i="19"/>
  <c r="DU47" i="19"/>
  <c r="DY47" i="19"/>
  <c r="EC47" i="19"/>
  <c r="EG47" i="19"/>
  <c r="V50" i="19"/>
  <c r="AL50" i="19"/>
  <c r="BB50" i="19"/>
  <c r="BR50" i="19"/>
  <c r="CH50" i="19"/>
  <c r="CX50" i="19"/>
  <c r="DN50" i="19"/>
  <c r="ED50" i="19"/>
  <c r="C71" i="19"/>
  <c r="C73" i="19"/>
  <c r="G71" i="19"/>
  <c r="G73" i="19"/>
  <c r="G56" i="19"/>
  <c r="G55" i="19"/>
  <c r="K71" i="19"/>
  <c r="K73" i="19"/>
  <c r="K55" i="19"/>
  <c r="O71" i="19"/>
  <c r="O73" i="19"/>
  <c r="O55" i="19"/>
  <c r="O56" i="19"/>
  <c r="S71" i="19"/>
  <c r="S73" i="19"/>
  <c r="S55" i="19"/>
  <c r="S56" i="19"/>
  <c r="W71" i="19"/>
  <c r="W73" i="19"/>
  <c r="W56" i="19"/>
  <c r="W55" i="19"/>
  <c r="AA71" i="19"/>
  <c r="AA73" i="19"/>
  <c r="AA55" i="19"/>
  <c r="AE71" i="19"/>
  <c r="AE73" i="19"/>
  <c r="AE55" i="19"/>
  <c r="AE56" i="19"/>
  <c r="AI71" i="19"/>
  <c r="AI73" i="19"/>
  <c r="AI55" i="19"/>
  <c r="AI56" i="19"/>
  <c r="AM71" i="19"/>
  <c r="AM73" i="19"/>
  <c r="AM56" i="19"/>
  <c r="AM55" i="19"/>
  <c r="AQ71" i="19"/>
  <c r="AQ73" i="19"/>
  <c r="AQ55" i="19"/>
  <c r="AU71" i="19"/>
  <c r="AU73" i="19"/>
  <c r="AU55" i="19"/>
  <c r="AU56" i="19"/>
  <c r="AY71" i="19"/>
  <c r="AY73" i="19"/>
  <c r="AY55" i="19"/>
  <c r="AY56" i="19"/>
  <c r="BC71" i="19"/>
  <c r="BC73" i="19"/>
  <c r="BC56" i="19"/>
  <c r="BC55" i="19"/>
  <c r="BG71" i="19"/>
  <c r="BG73" i="19"/>
  <c r="BG55" i="19"/>
  <c r="BK71" i="19"/>
  <c r="BK73" i="19"/>
  <c r="BK55" i="19"/>
  <c r="BK56" i="19"/>
  <c r="BO71" i="19"/>
  <c r="BO73" i="19"/>
  <c r="BO55" i="19"/>
  <c r="BO56" i="19"/>
  <c r="BS71" i="19"/>
  <c r="BS73" i="19"/>
  <c r="BS56" i="19"/>
  <c r="BS55" i="19"/>
  <c r="BW71" i="19"/>
  <c r="BW73" i="19"/>
  <c r="BW55" i="19"/>
  <c r="CA71" i="19"/>
  <c r="CA73" i="19"/>
  <c r="CA55" i="19"/>
  <c r="CA56" i="19"/>
  <c r="CE71" i="19"/>
  <c r="CE73" i="19"/>
  <c r="CE55" i="19"/>
  <c r="CE56" i="19"/>
  <c r="CI71" i="19"/>
  <c r="CI73" i="19"/>
  <c r="CI56" i="19"/>
  <c r="CI55" i="19"/>
  <c r="CM71" i="19"/>
  <c r="CM73" i="19"/>
  <c r="CM55" i="19"/>
  <c r="CQ71" i="19"/>
  <c r="CQ73" i="19"/>
  <c r="CQ55" i="19"/>
  <c r="CQ56" i="19"/>
  <c r="CU71" i="19"/>
  <c r="CU73" i="19"/>
  <c r="CU55" i="19"/>
  <c r="CU56" i="19"/>
  <c r="CY71" i="19"/>
  <c r="CY73" i="19"/>
  <c r="CY56" i="19"/>
  <c r="CY55" i="19"/>
  <c r="DC71" i="19"/>
  <c r="DC73" i="19"/>
  <c r="DC55" i="19"/>
  <c r="DG71" i="19"/>
  <c r="DG73" i="19"/>
  <c r="DG55" i="19"/>
  <c r="DG56" i="19"/>
  <c r="DK71" i="19"/>
  <c r="DK73" i="19"/>
  <c r="DK55" i="19"/>
  <c r="DK56" i="19"/>
  <c r="DO71" i="19"/>
  <c r="DO73" i="19"/>
  <c r="DO56" i="19"/>
  <c r="DO55" i="19"/>
  <c r="DS71" i="19"/>
  <c r="DS73" i="19"/>
  <c r="DS55" i="19"/>
  <c r="DW71" i="19"/>
  <c r="DW73" i="19"/>
  <c r="DW55" i="19"/>
  <c r="DW56" i="19"/>
  <c r="EA71" i="19"/>
  <c r="EA73" i="19"/>
  <c r="EA56" i="19"/>
  <c r="EA55" i="19"/>
  <c r="EE71" i="19"/>
  <c r="EE73" i="19"/>
  <c r="EE56" i="19"/>
  <c r="EF55" i="19"/>
  <c r="EE55" i="19"/>
  <c r="P55" i="19"/>
  <c r="AF55" i="19"/>
  <c r="AV55" i="19"/>
  <c r="BL55" i="19"/>
  <c r="CB55" i="19"/>
  <c r="CR55" i="19"/>
  <c r="DH55" i="19"/>
  <c r="DX55" i="19"/>
  <c r="AQ56" i="19"/>
  <c r="DC56" i="19"/>
  <c r="E85" i="19"/>
  <c r="E70" i="19"/>
  <c r="I85" i="19"/>
  <c r="I70" i="19"/>
  <c r="M85" i="19"/>
  <c r="M70" i="19"/>
  <c r="Q85" i="19"/>
  <c r="Q70" i="19"/>
  <c r="U85" i="19"/>
  <c r="U70" i="19"/>
  <c r="Y85" i="19"/>
  <c r="Y70" i="19"/>
  <c r="AC85" i="19"/>
  <c r="AC70" i="19"/>
  <c r="AG85" i="19"/>
  <c r="AG70" i="19"/>
  <c r="AK85" i="19"/>
  <c r="AK70" i="19"/>
  <c r="AO85" i="19"/>
  <c r="AO70" i="19"/>
  <c r="AS85" i="19"/>
  <c r="AS70" i="19"/>
  <c r="AW85" i="19"/>
  <c r="AW70" i="19"/>
  <c r="BA85" i="19"/>
  <c r="BA70" i="19"/>
  <c r="BE85" i="19"/>
  <c r="BE70" i="19"/>
  <c r="BI85" i="19"/>
  <c r="BI70" i="19"/>
  <c r="BM85" i="19"/>
  <c r="BQ85" i="19"/>
  <c r="BQ70" i="19"/>
  <c r="BU85" i="19"/>
  <c r="BU70" i="19"/>
  <c r="BY85" i="19"/>
  <c r="BY70" i="19"/>
  <c r="CC85" i="19"/>
  <c r="CC70" i="19"/>
  <c r="CG85" i="19"/>
  <c r="CG70" i="19"/>
  <c r="CK85" i="19"/>
  <c r="CK70" i="19"/>
  <c r="CO85" i="19"/>
  <c r="CO70" i="19"/>
  <c r="CS85" i="19"/>
  <c r="CS70" i="19"/>
  <c r="CW85" i="19"/>
  <c r="CW70" i="19"/>
  <c r="DA85" i="19"/>
  <c r="DA70" i="19"/>
  <c r="DE85" i="19"/>
  <c r="DE70" i="19"/>
  <c r="DI85" i="19"/>
  <c r="DI70" i="19"/>
  <c r="DM85" i="19"/>
  <c r="DM70" i="19"/>
  <c r="DQ85" i="19"/>
  <c r="DQ70" i="19"/>
  <c r="DU85" i="19"/>
  <c r="DU70" i="19"/>
  <c r="DY85" i="19"/>
  <c r="DY70" i="19"/>
  <c r="EC85" i="19"/>
  <c r="EC70" i="19"/>
  <c r="EG95" i="19"/>
  <c r="EG85" i="19"/>
  <c r="EG70" i="19"/>
  <c r="I39" i="19"/>
  <c r="M39" i="19"/>
  <c r="Q39" i="19"/>
  <c r="U39" i="19"/>
  <c r="Y39" i="19"/>
  <c r="AC39" i="19"/>
  <c r="AG39" i="19"/>
  <c r="AK39" i="19"/>
  <c r="AO39" i="19"/>
  <c r="AS39" i="19"/>
  <c r="AW39" i="19"/>
  <c r="BA39" i="19"/>
  <c r="BE39" i="19"/>
  <c r="BI39" i="19"/>
  <c r="BM39" i="19"/>
  <c r="BQ39" i="19"/>
  <c r="BU39" i="19"/>
  <c r="BY39" i="19"/>
  <c r="CC39" i="19"/>
  <c r="CG39" i="19"/>
  <c r="CK39" i="19"/>
  <c r="CO39" i="19"/>
  <c r="CS39" i="19"/>
  <c r="CW39" i="19"/>
  <c r="DA39" i="19"/>
  <c r="DE39" i="19"/>
  <c r="DI39" i="19"/>
  <c r="DM39" i="19"/>
  <c r="DQ39" i="19"/>
  <c r="DU39" i="19"/>
  <c r="DY39" i="19"/>
  <c r="EC39" i="19"/>
  <c r="EG39" i="19"/>
  <c r="J47" i="19"/>
  <c r="N47" i="19"/>
  <c r="R47" i="19"/>
  <c r="V47" i="19"/>
  <c r="Z47" i="19"/>
  <c r="AD47" i="19"/>
  <c r="AH47" i="19"/>
  <c r="AL47" i="19"/>
  <c r="AP47" i="19"/>
  <c r="AT47" i="19"/>
  <c r="AX47" i="19"/>
  <c r="BB47" i="19"/>
  <c r="BF47" i="19"/>
  <c r="BJ47" i="19"/>
  <c r="BN47" i="19"/>
  <c r="BR47" i="19"/>
  <c r="BV47" i="19"/>
  <c r="BZ47" i="19"/>
  <c r="CD47" i="19"/>
  <c r="CH47" i="19"/>
  <c r="CL47" i="19"/>
  <c r="CP47" i="19"/>
  <c r="CT47" i="19"/>
  <c r="CX47" i="19"/>
  <c r="DB47" i="19"/>
  <c r="DF47" i="19"/>
  <c r="DJ47" i="19"/>
  <c r="DN47" i="19"/>
  <c r="DR47" i="19"/>
  <c r="DV47" i="19"/>
  <c r="DZ47" i="19"/>
  <c r="ED47" i="19"/>
  <c r="EH47" i="19"/>
  <c r="F50" i="19"/>
  <c r="J50" i="19"/>
  <c r="N50" i="19"/>
  <c r="R50" i="19"/>
  <c r="AC50" i="19"/>
  <c r="AH50" i="19"/>
  <c r="AS50" i="19"/>
  <c r="AX50" i="19"/>
  <c r="BI50" i="19"/>
  <c r="BN50" i="19"/>
  <c r="BY50" i="19"/>
  <c r="CC51" i="19" s="1"/>
  <c r="CD50" i="19"/>
  <c r="CO50" i="19"/>
  <c r="CO51" i="19" s="1"/>
  <c r="CT50" i="19"/>
  <c r="DE50" i="19"/>
  <c r="DJ50" i="19"/>
  <c r="DU50" i="19"/>
  <c r="DU51" i="19" s="1"/>
  <c r="DZ50" i="19"/>
  <c r="D55" i="19"/>
  <c r="T55" i="19"/>
  <c r="AJ55" i="19"/>
  <c r="AZ55" i="19"/>
  <c r="BP55" i="19"/>
  <c r="CF55" i="19"/>
  <c r="CV55" i="19"/>
  <c r="DL55" i="19"/>
  <c r="BG56" i="19"/>
  <c r="DS56" i="19"/>
  <c r="L64" i="19"/>
  <c r="D73" i="19"/>
  <c r="D71" i="19"/>
  <c r="H73" i="19"/>
  <c r="H71" i="19"/>
  <c r="H56" i="19"/>
  <c r="L73" i="19"/>
  <c r="L71" i="19"/>
  <c r="L56" i="19"/>
  <c r="P73" i="19"/>
  <c r="P71" i="19"/>
  <c r="P56" i="19"/>
  <c r="T73" i="19"/>
  <c r="T71" i="19"/>
  <c r="T56" i="19"/>
  <c r="X73" i="19"/>
  <c r="X71" i="19"/>
  <c r="X56" i="19"/>
  <c r="AB73" i="19"/>
  <c r="AB71" i="19"/>
  <c r="AB56" i="19"/>
  <c r="AF73" i="19"/>
  <c r="AF71" i="19"/>
  <c r="AF56" i="19"/>
  <c r="AJ73" i="19"/>
  <c r="AJ71" i="19"/>
  <c r="AJ56" i="19"/>
  <c r="AN73" i="19"/>
  <c r="AN71" i="19"/>
  <c r="AN56" i="19"/>
  <c r="AR73" i="19"/>
  <c r="AR71" i="19"/>
  <c r="AR56" i="19"/>
  <c r="AV73" i="19"/>
  <c r="AV71" i="19"/>
  <c r="AV56" i="19"/>
  <c r="AZ73" i="19"/>
  <c r="AZ71" i="19"/>
  <c r="AZ56" i="19"/>
  <c r="BD73" i="19"/>
  <c r="BD71" i="19"/>
  <c r="BD56" i="19"/>
  <c r="BH73" i="19"/>
  <c r="BH71" i="19"/>
  <c r="BH56" i="19"/>
  <c r="BL73" i="19"/>
  <c r="BL71" i="19"/>
  <c r="BL56" i="19"/>
  <c r="BP73" i="19"/>
  <c r="BP71" i="19"/>
  <c r="BP56" i="19"/>
  <c r="BT73" i="19"/>
  <c r="BT71" i="19"/>
  <c r="BT56" i="19"/>
  <c r="BX73" i="19"/>
  <c r="BX71" i="19"/>
  <c r="BX56" i="19"/>
  <c r="CB73" i="19"/>
  <c r="CB71" i="19"/>
  <c r="CB56" i="19"/>
  <c r="CF73" i="19"/>
  <c r="CF71" i="19"/>
  <c r="CF56" i="19"/>
  <c r="CJ73" i="19"/>
  <c r="CJ71" i="19"/>
  <c r="CJ56" i="19"/>
  <c r="CN73" i="19"/>
  <c r="CN71" i="19"/>
  <c r="CN56" i="19"/>
  <c r="CR73" i="19"/>
  <c r="CR71" i="19"/>
  <c r="CR56" i="19"/>
  <c r="CV73" i="19"/>
  <c r="CV71" i="19"/>
  <c r="CV56" i="19"/>
  <c r="CZ73" i="19"/>
  <c r="CZ71" i="19"/>
  <c r="CZ56" i="19"/>
  <c r="DD73" i="19"/>
  <c r="DD71" i="19"/>
  <c r="DD56" i="19"/>
  <c r="DH73" i="19"/>
  <c r="DH71" i="19"/>
  <c r="DH56" i="19"/>
  <c r="DL73" i="19"/>
  <c r="DL71" i="19"/>
  <c r="DL56" i="19"/>
  <c r="DP73" i="19"/>
  <c r="DP71" i="19"/>
  <c r="DP56" i="19"/>
  <c r="DT73" i="19"/>
  <c r="DT71" i="19"/>
  <c r="DT56" i="19"/>
  <c r="DX73" i="19"/>
  <c r="DX71" i="19"/>
  <c r="DX56" i="19"/>
  <c r="EB73" i="19"/>
  <c r="EB71" i="19"/>
  <c r="EB56" i="19"/>
  <c r="EF73" i="19"/>
  <c r="EF71" i="19"/>
  <c r="EF56" i="19"/>
  <c r="AW55" i="19"/>
  <c r="DI55" i="19"/>
  <c r="C72" i="19"/>
  <c r="G72" i="19"/>
  <c r="G60" i="19"/>
  <c r="K72" i="19"/>
  <c r="K60" i="19"/>
  <c r="O72" i="19"/>
  <c r="O60" i="19"/>
  <c r="S72" i="19"/>
  <c r="S60" i="19"/>
  <c r="W72" i="19"/>
  <c r="W60" i="19"/>
  <c r="AA72" i="19"/>
  <c r="AA60" i="19"/>
  <c r="AE72" i="19"/>
  <c r="AE60" i="19"/>
  <c r="AI72" i="19"/>
  <c r="AI60" i="19"/>
  <c r="AM72" i="19"/>
  <c r="AM60" i="19"/>
  <c r="AQ72" i="19"/>
  <c r="AQ60" i="19"/>
  <c r="AU72" i="19"/>
  <c r="AU60" i="19"/>
  <c r="AY72" i="19"/>
  <c r="AY60" i="19"/>
  <c r="BC72" i="19"/>
  <c r="BC60" i="19"/>
  <c r="BG72" i="19"/>
  <c r="BG60" i="19"/>
  <c r="BK72" i="19"/>
  <c r="BK60" i="19"/>
  <c r="BO72" i="19"/>
  <c r="BO60" i="19"/>
  <c r="BS72" i="19"/>
  <c r="BS60" i="19"/>
  <c r="BW72" i="19"/>
  <c r="BW60" i="19"/>
  <c r="CA72" i="19"/>
  <c r="CA60" i="19"/>
  <c r="CE72" i="19"/>
  <c r="CE60" i="19"/>
  <c r="CI72" i="19"/>
  <c r="CI60" i="19"/>
  <c r="CM72" i="19"/>
  <c r="CM60" i="19"/>
  <c r="CQ72" i="19"/>
  <c r="CQ60" i="19"/>
  <c r="CU72" i="19"/>
  <c r="CU60" i="19"/>
  <c r="CY72" i="19"/>
  <c r="CY60" i="19"/>
  <c r="DC72" i="19"/>
  <c r="DC60" i="19"/>
  <c r="DG72" i="19"/>
  <c r="DG60" i="19"/>
  <c r="DK72" i="19"/>
  <c r="DK60" i="19"/>
  <c r="DO72" i="19"/>
  <c r="DO60" i="19"/>
  <c r="DS72" i="19"/>
  <c r="DS60" i="19"/>
  <c r="DW72" i="19"/>
  <c r="DW60" i="19"/>
  <c r="EA72" i="19"/>
  <c r="EA60" i="19"/>
  <c r="EE72" i="19"/>
  <c r="EE60" i="19"/>
  <c r="EI72" i="19"/>
  <c r="EJ59" i="19"/>
  <c r="EI60" i="19"/>
  <c r="P60" i="19"/>
  <c r="AF60" i="19"/>
  <c r="AV60" i="19"/>
  <c r="BL60" i="19"/>
  <c r="CB60" i="19"/>
  <c r="CR60" i="19"/>
  <c r="DH60" i="19"/>
  <c r="DX60" i="19"/>
  <c r="E73" i="19"/>
  <c r="E71" i="19"/>
  <c r="I73" i="19"/>
  <c r="I71" i="19"/>
  <c r="I56" i="19"/>
  <c r="M73" i="19"/>
  <c r="M71" i="19"/>
  <c r="M56" i="19"/>
  <c r="Q73" i="19"/>
  <c r="Q71" i="19"/>
  <c r="Q56" i="19"/>
  <c r="U73" i="19"/>
  <c r="U71" i="19"/>
  <c r="U56" i="19"/>
  <c r="Y73" i="19"/>
  <c r="Y71" i="19"/>
  <c r="Y56" i="19"/>
  <c r="AC73" i="19"/>
  <c r="AC71" i="19"/>
  <c r="AC56" i="19"/>
  <c r="AG73" i="19"/>
  <c r="AG56" i="19"/>
  <c r="AG71" i="19"/>
  <c r="AK73" i="19"/>
  <c r="AK71" i="19"/>
  <c r="AK56" i="19"/>
  <c r="AO73" i="19"/>
  <c r="AO71" i="19"/>
  <c r="AO56" i="19"/>
  <c r="AS73" i="19"/>
  <c r="AS71" i="19"/>
  <c r="AS56" i="19"/>
  <c r="AW73" i="19"/>
  <c r="AW56" i="19"/>
  <c r="BA73" i="19"/>
  <c r="BA71" i="19"/>
  <c r="BA56" i="19"/>
  <c r="BE73" i="19"/>
  <c r="BE71" i="19"/>
  <c r="BE56" i="19"/>
  <c r="BI73" i="19"/>
  <c r="BI71" i="19"/>
  <c r="BI56" i="19"/>
  <c r="BM73" i="19"/>
  <c r="BM56" i="19"/>
  <c r="BM71" i="19"/>
  <c r="BQ73" i="19"/>
  <c r="BQ71" i="19"/>
  <c r="BQ56" i="19"/>
  <c r="BU73" i="19"/>
  <c r="BU71" i="19"/>
  <c r="BU56" i="19"/>
  <c r="BY73" i="19"/>
  <c r="BY71" i="19"/>
  <c r="BY56" i="19"/>
  <c r="CC73" i="19"/>
  <c r="CC71" i="19"/>
  <c r="CC56" i="19"/>
  <c r="CG73" i="19"/>
  <c r="CG71" i="19"/>
  <c r="CG56" i="19"/>
  <c r="CK73" i="19"/>
  <c r="CK71" i="19"/>
  <c r="CK56" i="19"/>
  <c r="CO73" i="19"/>
  <c r="CO71" i="19"/>
  <c r="CO56" i="19"/>
  <c r="CS73" i="19"/>
  <c r="CS56" i="19"/>
  <c r="CS71" i="19"/>
  <c r="CW73" i="19"/>
  <c r="CW71" i="19"/>
  <c r="CW56" i="19"/>
  <c r="DA73" i="19"/>
  <c r="DA71" i="19"/>
  <c r="DA56" i="19"/>
  <c r="DE73" i="19"/>
  <c r="DE71" i="19"/>
  <c r="DE56" i="19"/>
  <c r="DI73" i="19"/>
  <c r="DI56" i="19"/>
  <c r="DM73" i="19"/>
  <c r="DM71" i="19"/>
  <c r="DM56" i="19"/>
  <c r="DQ73" i="19"/>
  <c r="DQ71" i="19"/>
  <c r="DQ56" i="19"/>
  <c r="DU73" i="19"/>
  <c r="DU71" i="19"/>
  <c r="DU56" i="19"/>
  <c r="DY73" i="19"/>
  <c r="DY56" i="19"/>
  <c r="DY71" i="19"/>
  <c r="EC73" i="19"/>
  <c r="EC71" i="19"/>
  <c r="EC56" i="19"/>
  <c r="EG73" i="19"/>
  <c r="EG71" i="19"/>
  <c r="EG56" i="19"/>
  <c r="D65" i="19"/>
  <c r="H65" i="19"/>
  <c r="L65" i="19"/>
  <c r="P65" i="19"/>
  <c r="P64" i="19"/>
  <c r="T65" i="19"/>
  <c r="T64" i="19"/>
  <c r="X65" i="19"/>
  <c r="X64" i="19"/>
  <c r="AB65" i="19"/>
  <c r="AB64" i="19"/>
  <c r="AF65" i="19"/>
  <c r="AF64" i="19"/>
  <c r="AJ65" i="19"/>
  <c r="AJ64" i="19"/>
  <c r="AN65" i="19"/>
  <c r="AN64" i="19"/>
  <c r="AR65" i="19"/>
  <c r="AR64" i="19"/>
  <c r="AV65" i="19"/>
  <c r="AV64" i="19"/>
  <c r="AZ65" i="19"/>
  <c r="AZ64" i="19"/>
  <c r="BD65" i="19"/>
  <c r="BD64" i="19"/>
  <c r="BH65" i="19"/>
  <c r="BH64" i="19"/>
  <c r="BL65" i="19"/>
  <c r="BL64" i="19"/>
  <c r="BP65" i="19"/>
  <c r="BP64" i="19"/>
  <c r="BT65" i="19"/>
  <c r="BT64" i="19"/>
  <c r="BX65" i="19"/>
  <c r="BX64" i="19"/>
  <c r="CB65" i="19"/>
  <c r="CB64" i="19"/>
  <c r="CF65" i="19"/>
  <c r="CF64" i="19"/>
  <c r="CJ65" i="19"/>
  <c r="CJ64" i="19"/>
  <c r="CN65" i="19"/>
  <c r="CN64" i="19"/>
  <c r="CR65" i="19"/>
  <c r="CR64" i="19"/>
  <c r="CV65" i="19"/>
  <c r="CV64" i="19"/>
  <c r="CZ65" i="19"/>
  <c r="CZ64" i="19"/>
  <c r="DD65" i="19"/>
  <c r="DD64" i="19"/>
  <c r="DH65" i="19"/>
  <c r="DH64" i="19"/>
  <c r="DL65" i="19"/>
  <c r="DL64" i="19"/>
  <c r="DP65" i="19"/>
  <c r="DP64" i="19"/>
  <c r="DT65" i="19"/>
  <c r="DT64" i="19"/>
  <c r="DX65" i="19"/>
  <c r="DX64" i="19"/>
  <c r="EB65" i="19"/>
  <c r="EB64" i="19"/>
  <c r="EF65" i="19"/>
  <c r="EF64" i="19"/>
  <c r="BM65" i="19"/>
  <c r="DY65" i="19"/>
  <c r="F71" i="19"/>
  <c r="F73" i="19"/>
  <c r="J71" i="19"/>
  <c r="J73" i="19"/>
  <c r="J56" i="19"/>
  <c r="N71" i="19"/>
  <c r="N56" i="19"/>
  <c r="R71" i="19"/>
  <c r="R73" i="19"/>
  <c r="R56" i="19"/>
  <c r="V71" i="19"/>
  <c r="V73" i="19"/>
  <c r="V56" i="19"/>
  <c r="Z71" i="19"/>
  <c r="Z73" i="19"/>
  <c r="Z56" i="19"/>
  <c r="AD71" i="19"/>
  <c r="AD73" i="19"/>
  <c r="AD56" i="19"/>
  <c r="AH71" i="19"/>
  <c r="AH73" i="19"/>
  <c r="AH56" i="19"/>
  <c r="AL71" i="19"/>
  <c r="AL73" i="19"/>
  <c r="AL56" i="19"/>
  <c r="AP71" i="19"/>
  <c r="AP73" i="19"/>
  <c r="AP56" i="19"/>
  <c r="AT71" i="19"/>
  <c r="AT73" i="19"/>
  <c r="AT56" i="19"/>
  <c r="AX71" i="19"/>
  <c r="AX73" i="19"/>
  <c r="AX56" i="19"/>
  <c r="BB71" i="19"/>
  <c r="BB73" i="19"/>
  <c r="BB56" i="19"/>
  <c r="BF71" i="19"/>
  <c r="BF73" i="19"/>
  <c r="BF56" i="19"/>
  <c r="BJ71" i="19"/>
  <c r="BJ73" i="19"/>
  <c r="BJ56" i="19"/>
  <c r="BN71" i="19"/>
  <c r="BN73" i="19"/>
  <c r="BN56" i="19"/>
  <c r="BR71" i="19"/>
  <c r="BR73" i="19"/>
  <c r="BR56" i="19"/>
  <c r="BV71" i="19"/>
  <c r="BV73" i="19"/>
  <c r="BV56" i="19"/>
  <c r="BZ71" i="19"/>
  <c r="BZ56" i="19"/>
  <c r="CD71" i="19"/>
  <c r="CD73" i="19"/>
  <c r="CD56" i="19"/>
  <c r="CH71" i="19"/>
  <c r="CH73" i="19"/>
  <c r="CH56" i="19"/>
  <c r="CL71" i="19"/>
  <c r="CL73" i="19"/>
  <c r="CL56" i="19"/>
  <c r="CP71" i="19"/>
  <c r="CP73" i="19"/>
  <c r="CP56" i="19"/>
  <c r="CT71" i="19"/>
  <c r="CT73" i="19"/>
  <c r="CT56" i="19"/>
  <c r="CX71" i="19"/>
  <c r="CX73" i="19"/>
  <c r="CX56" i="19"/>
  <c r="DB71" i="19"/>
  <c r="DB73" i="19"/>
  <c r="DB56" i="19"/>
  <c r="DF71" i="19"/>
  <c r="DF73" i="19"/>
  <c r="DF56" i="19"/>
  <c r="DJ71" i="19"/>
  <c r="DJ73" i="19"/>
  <c r="DJ56" i="19"/>
  <c r="DN71" i="19"/>
  <c r="DN73" i="19"/>
  <c r="DN56" i="19"/>
  <c r="DR71" i="19"/>
  <c r="DR73" i="19"/>
  <c r="DR56" i="19"/>
  <c r="DV71" i="19"/>
  <c r="DV73" i="19"/>
  <c r="DV56" i="19"/>
  <c r="DZ71" i="19"/>
  <c r="DZ73" i="19"/>
  <c r="DZ56" i="19"/>
  <c r="DZ55" i="19"/>
  <c r="ED71" i="19"/>
  <c r="ED73" i="19"/>
  <c r="ED56" i="19"/>
  <c r="ED55" i="19"/>
  <c r="EH73" i="19"/>
  <c r="EH56" i="19"/>
  <c r="EH55" i="19"/>
  <c r="EB55" i="19"/>
  <c r="EG55" i="19"/>
  <c r="H60" i="19"/>
  <c r="X60" i="19"/>
  <c r="AN60" i="19"/>
  <c r="BD60" i="19"/>
  <c r="BT60" i="19"/>
  <c r="CJ60" i="19"/>
  <c r="E65" i="19"/>
  <c r="I65" i="19"/>
  <c r="M64" i="19"/>
  <c r="U65" i="19"/>
  <c r="Y65" i="19"/>
  <c r="AC64" i="19"/>
  <c r="AK64" i="19"/>
  <c r="AO65" i="19"/>
  <c r="AS64" i="19"/>
  <c r="BA64" i="19"/>
  <c r="BE65" i="19"/>
  <c r="BI65" i="19"/>
  <c r="BM64" i="19"/>
  <c r="BQ64" i="19"/>
  <c r="BU65" i="19"/>
  <c r="BY65" i="19"/>
  <c r="CC64" i="19"/>
  <c r="CG64" i="19"/>
  <c r="CK65" i="19"/>
  <c r="CO65" i="19"/>
  <c r="CS64" i="19"/>
  <c r="CW64" i="19"/>
  <c r="DA65" i="19"/>
  <c r="DE65" i="19"/>
  <c r="DI64" i="19"/>
  <c r="DM64" i="19"/>
  <c r="DQ65" i="19"/>
  <c r="DU65" i="19"/>
  <c r="DY64" i="19"/>
  <c r="EC64" i="19"/>
  <c r="EG65" i="19"/>
  <c r="D64" i="19"/>
  <c r="Q65" i="19"/>
  <c r="CC65" i="19"/>
  <c r="AW71" i="19"/>
  <c r="N73" i="19"/>
  <c r="F72" i="19"/>
  <c r="N72" i="19"/>
  <c r="R72" i="19"/>
  <c r="V72" i="19"/>
  <c r="AD72" i="19"/>
  <c r="AH72" i="19"/>
  <c r="AL72" i="19"/>
  <c r="AT72" i="19"/>
  <c r="AX72" i="19"/>
  <c r="BB72" i="19"/>
  <c r="BJ72" i="19"/>
  <c r="BN72" i="19"/>
  <c r="BR72" i="19"/>
  <c r="BZ72" i="19"/>
  <c r="CD72" i="19"/>
  <c r="CH72" i="19"/>
  <c r="CP72" i="19"/>
  <c r="CT72" i="19"/>
  <c r="CX72" i="19"/>
  <c r="DF72" i="19"/>
  <c r="DJ72" i="19"/>
  <c r="DN72" i="19"/>
  <c r="DV72" i="19"/>
  <c r="DZ72" i="19"/>
  <c r="ED72" i="19"/>
  <c r="C65" i="19"/>
  <c r="G65" i="19"/>
  <c r="K65" i="19"/>
  <c r="O65" i="19"/>
  <c r="S65" i="19"/>
  <c r="W65" i="19"/>
  <c r="AA65" i="19"/>
  <c r="AE65" i="19"/>
  <c r="AI65" i="19"/>
  <c r="AM65" i="19"/>
  <c r="AQ65" i="19"/>
  <c r="AU65" i="19"/>
  <c r="AY65" i="19"/>
  <c r="BC65" i="19"/>
  <c r="BC64" i="19"/>
  <c r="BG65" i="19"/>
  <c r="BG64" i="19"/>
  <c r="BK65" i="19"/>
  <c r="BK64" i="19"/>
  <c r="BO65" i="19"/>
  <c r="BO64" i="19"/>
  <c r="BS65" i="19"/>
  <c r="BS64" i="19"/>
  <c r="BW65" i="19"/>
  <c r="BW64" i="19"/>
  <c r="CA65" i="19"/>
  <c r="CA64" i="19"/>
  <c r="CE65" i="19"/>
  <c r="CE64" i="19"/>
  <c r="CI65" i="19"/>
  <c r="CI64" i="19"/>
  <c r="CM65" i="19"/>
  <c r="CM64" i="19"/>
  <c r="CQ65" i="19"/>
  <c r="CQ64" i="19"/>
  <c r="CU65" i="19"/>
  <c r="CU64" i="19"/>
  <c r="CY65" i="19"/>
  <c r="CY64" i="19"/>
  <c r="DC65" i="19"/>
  <c r="DC64" i="19"/>
  <c r="DG65" i="19"/>
  <c r="DG64" i="19"/>
  <c r="DK65" i="19"/>
  <c r="DK64" i="19"/>
  <c r="DO65" i="19"/>
  <c r="DO64" i="19"/>
  <c r="DS65" i="19"/>
  <c r="DS64" i="19"/>
  <c r="DW65" i="19"/>
  <c r="DW64" i="19"/>
  <c r="EA65" i="19"/>
  <c r="EA64" i="19"/>
  <c r="EE65" i="19"/>
  <c r="EE64" i="19"/>
  <c r="EI65" i="19"/>
  <c r="EI64" i="19"/>
  <c r="C64" i="19"/>
  <c r="G64" i="19"/>
  <c r="K64" i="19"/>
  <c r="O64" i="19"/>
  <c r="U64" i="19"/>
  <c r="AE64" i="19"/>
  <c r="AM64" i="19"/>
  <c r="AU64" i="19"/>
  <c r="BE64" i="19"/>
  <c r="BU64" i="19"/>
  <c r="CK64" i="19"/>
  <c r="DA64" i="19"/>
  <c r="DQ64" i="19"/>
  <c r="EG64" i="19"/>
  <c r="M65" i="19"/>
  <c r="AC65" i="19"/>
  <c r="AS65" i="19"/>
  <c r="Z72" i="19"/>
  <c r="CL72" i="19"/>
  <c r="D72" i="19"/>
  <c r="H72" i="19"/>
  <c r="L72" i="19"/>
  <c r="P72" i="19"/>
  <c r="T72" i="19"/>
  <c r="X72" i="19"/>
  <c r="AB72" i="19"/>
  <c r="AF72" i="19"/>
  <c r="AJ72" i="19"/>
  <c r="AN72" i="19"/>
  <c r="AR72" i="19"/>
  <c r="AV72" i="19"/>
  <c r="AZ72" i="19"/>
  <c r="BD72" i="19"/>
  <c r="BH72" i="19"/>
  <c r="BL72" i="19"/>
  <c r="BP72" i="19"/>
  <c r="BT72" i="19"/>
  <c r="BX72" i="19"/>
  <c r="CB72" i="19"/>
  <c r="CF72" i="19"/>
  <c r="CJ72" i="19"/>
  <c r="CN72" i="19"/>
  <c r="CR72" i="19"/>
  <c r="CV72" i="19"/>
  <c r="CZ72" i="19"/>
  <c r="DD72" i="19"/>
  <c r="DH72" i="19"/>
  <c r="DL72" i="19"/>
  <c r="DP72" i="19"/>
  <c r="DT72" i="19"/>
  <c r="DX72" i="19"/>
  <c r="EB72" i="19"/>
  <c r="EF72" i="19"/>
  <c r="E64" i="19"/>
  <c r="I64" i="19"/>
  <c r="W64" i="19"/>
  <c r="AI64" i="19"/>
  <c r="AQ64" i="19"/>
  <c r="AY64" i="19"/>
  <c r="AK65" i="19"/>
  <c r="BA65" i="19"/>
  <c r="BQ65" i="19"/>
  <c r="CG65" i="19"/>
  <c r="CW65" i="19"/>
  <c r="DM65" i="19"/>
  <c r="EC65" i="19"/>
  <c r="BF72" i="19"/>
  <c r="DR72" i="19"/>
  <c r="E72" i="19"/>
  <c r="I72" i="19"/>
  <c r="M72" i="19"/>
  <c r="Q72" i="19"/>
  <c r="U72" i="19"/>
  <c r="Y72" i="19"/>
  <c r="AC72" i="19"/>
  <c r="AG72" i="19"/>
  <c r="AK72" i="19"/>
  <c r="AO72" i="19"/>
  <c r="AS72" i="19"/>
  <c r="AW72" i="19"/>
  <c r="BA72" i="19"/>
  <c r="BE72" i="19"/>
  <c r="BI72" i="19"/>
  <c r="BM72" i="19"/>
  <c r="BQ72" i="19"/>
  <c r="BU72" i="19"/>
  <c r="BY72" i="19"/>
  <c r="CC72" i="19"/>
  <c r="CG72" i="19"/>
  <c r="CK72" i="19"/>
  <c r="CO72" i="19"/>
  <c r="CS72" i="19"/>
  <c r="CW72" i="19"/>
  <c r="DA72" i="19"/>
  <c r="DE72" i="19"/>
  <c r="DI72" i="19"/>
  <c r="DM72" i="19"/>
  <c r="DQ72" i="19"/>
  <c r="DU72" i="19"/>
  <c r="DY72" i="19"/>
  <c r="EC72" i="19"/>
  <c r="EG72" i="19"/>
  <c r="F60" i="19"/>
  <c r="J60" i="19"/>
  <c r="N60" i="19"/>
  <c r="R60" i="19"/>
  <c r="V60" i="19"/>
  <c r="AD60" i="19"/>
  <c r="AH60" i="19"/>
  <c r="AL60" i="19"/>
  <c r="AT60" i="19"/>
  <c r="AX60" i="19"/>
  <c r="BB60" i="19"/>
  <c r="BJ60" i="19"/>
  <c r="BN60" i="19"/>
  <c r="BR60" i="19"/>
  <c r="BV60" i="19"/>
  <c r="BZ60" i="19"/>
  <c r="CD60" i="19"/>
  <c r="CH60" i="19"/>
  <c r="CP60" i="19"/>
  <c r="CT60" i="19"/>
  <c r="CX60" i="19"/>
  <c r="DF60" i="19"/>
  <c r="DJ60" i="19"/>
  <c r="DN60" i="19"/>
  <c r="DV60" i="19"/>
  <c r="DZ60" i="19"/>
  <c r="ED60" i="19"/>
  <c r="EH60" i="19"/>
  <c r="F65" i="19"/>
  <c r="J65" i="19"/>
  <c r="N65" i="19"/>
  <c r="R65" i="19"/>
  <c r="V65" i="19"/>
  <c r="Z65" i="19"/>
  <c r="AD65" i="19"/>
  <c r="AH65" i="19"/>
  <c r="AH64" i="19"/>
  <c r="AL65" i="19"/>
  <c r="AL64" i="19"/>
  <c r="AP65" i="19"/>
  <c r="AP64" i="19"/>
  <c r="AT65" i="19"/>
  <c r="AT64" i="19"/>
  <c r="AX65" i="19"/>
  <c r="AX64" i="19"/>
  <c r="BB65" i="19"/>
  <c r="BB64" i="19"/>
  <c r="BF65" i="19"/>
  <c r="BF64" i="19"/>
  <c r="BJ65" i="19"/>
  <c r="BJ64" i="19"/>
  <c r="BN65" i="19"/>
  <c r="BN64" i="19"/>
  <c r="BR65" i="19"/>
  <c r="BR64" i="19"/>
  <c r="BV65" i="19"/>
  <c r="BV64" i="19"/>
  <c r="BZ65" i="19"/>
  <c r="BZ64" i="19"/>
  <c r="CD65" i="19"/>
  <c r="CD64" i="19"/>
  <c r="CH65" i="19"/>
  <c r="CH64" i="19"/>
  <c r="CL65" i="19"/>
  <c r="CL64" i="19"/>
  <c r="CP65" i="19"/>
  <c r="CP64" i="19"/>
  <c r="CT65" i="19"/>
  <c r="CT64" i="19"/>
  <c r="CX65" i="19"/>
  <c r="CX64" i="19"/>
  <c r="DB65" i="19"/>
  <c r="DB64" i="19"/>
  <c r="DF65" i="19"/>
  <c r="DF64" i="19"/>
  <c r="DJ65" i="19"/>
  <c r="DJ64" i="19"/>
  <c r="DN65" i="19"/>
  <c r="DN64" i="19"/>
  <c r="DR65" i="19"/>
  <c r="DR64" i="19"/>
  <c r="DV65" i="19"/>
  <c r="DV64" i="19"/>
  <c r="DZ65" i="19"/>
  <c r="DZ64" i="19"/>
  <c r="ED65" i="19"/>
  <c r="ED64" i="19"/>
  <c r="EH65" i="19"/>
  <c r="EH64" i="19"/>
  <c r="F64" i="19"/>
  <c r="J64" i="19"/>
  <c r="N64" i="19"/>
  <c r="S64" i="19"/>
  <c r="Y64" i="19"/>
  <c r="AD64" i="19"/>
  <c r="CY99" i="19"/>
  <c r="EE99" i="19"/>
  <c r="CU99" i="19"/>
  <c r="EA99" i="19"/>
  <c r="CA99" i="19"/>
  <c r="CM99" i="19"/>
  <c r="CQ99" i="19"/>
  <c r="DC99" i="19"/>
  <c r="DG99" i="19"/>
  <c r="DS99" i="19"/>
  <c r="DW99" i="19"/>
  <c r="CC99" i="19"/>
  <c r="CG99" i="19"/>
  <c r="CS99" i="19"/>
  <c r="CW99" i="19"/>
  <c r="DI99" i="19"/>
  <c r="DM99" i="19"/>
  <c r="DY99" i="19"/>
  <c r="EC99" i="19"/>
  <c r="CE99" i="19"/>
  <c r="DK99" i="19"/>
  <c r="CD99" i="19"/>
  <c r="CH99" i="19"/>
  <c r="CL99" i="19"/>
  <c r="CP99" i="19"/>
  <c r="CT99" i="19"/>
  <c r="CX99" i="19"/>
  <c r="DB99" i="19"/>
  <c r="DF99" i="19"/>
  <c r="DJ99" i="19"/>
  <c r="DN99" i="19"/>
  <c r="DR99" i="19"/>
  <c r="DV99" i="19"/>
  <c r="DZ99" i="19"/>
  <c r="ED99" i="19"/>
  <c r="CI99" i="19"/>
  <c r="DO99" i="19"/>
  <c r="CB99" i="19"/>
  <c r="CF99" i="19"/>
  <c r="CJ99" i="19"/>
  <c r="CN99" i="19"/>
  <c r="CR99" i="19"/>
  <c r="CV99" i="19"/>
  <c r="CZ99" i="19"/>
  <c r="DD99" i="19"/>
  <c r="DH99" i="19"/>
  <c r="DL99" i="19"/>
  <c r="DP99" i="19"/>
  <c r="DT99" i="19"/>
  <c r="DX99" i="19"/>
  <c r="EB99" i="19"/>
  <c r="EF99" i="19"/>
  <c r="E140" i="14" l="1"/>
  <c r="V140" i="14"/>
  <c r="I140" i="14"/>
  <c r="U140" i="14"/>
  <c r="O140" i="14"/>
  <c r="S140" i="14"/>
  <c r="L140" i="14"/>
  <c r="F140" i="14"/>
  <c r="M140" i="14"/>
  <c r="Q140" i="14"/>
  <c r="N140" i="14"/>
  <c r="G140" i="14"/>
  <c r="C140" i="14"/>
  <c r="R140" i="14"/>
  <c r="W140" i="14"/>
  <c r="K140" i="14"/>
  <c r="Q40" i="14"/>
  <c r="CQ55" i="17"/>
  <c r="CW62" i="17"/>
  <c r="EE12" i="16"/>
  <c r="DO12" i="16"/>
  <c r="CY12" i="16"/>
  <c r="CI12" i="16"/>
  <c r="BS12" i="16"/>
  <c r="BC12" i="16"/>
  <c r="AM12" i="16"/>
  <c r="W12" i="16"/>
  <c r="G12" i="16"/>
  <c r="CQ122" i="15"/>
  <c r="AE122" i="15"/>
  <c r="BX122" i="15"/>
  <c r="BQ62" i="17"/>
  <c r="BH122" i="15"/>
  <c r="EA18" i="15"/>
  <c r="EF85" i="17"/>
  <c r="CZ85" i="17"/>
  <c r="AK62" i="17"/>
  <c r="C113" i="15"/>
  <c r="EJ122" i="15"/>
  <c r="L122" i="15"/>
  <c r="EH122" i="15"/>
  <c r="DK18" i="15"/>
  <c r="S18" i="15"/>
  <c r="DX85" i="17"/>
  <c r="CR85" i="17"/>
  <c r="DM41" i="18"/>
  <c r="EX90" i="15"/>
  <c r="EY90" i="15" s="1"/>
  <c r="AJ83" i="14"/>
  <c r="BB54" i="17"/>
  <c r="DQ13" i="18"/>
  <c r="EK11" i="18"/>
  <c r="EJ9" i="19" s="1"/>
  <c r="EJ8" i="19" s="1"/>
  <c r="EC62" i="17"/>
  <c r="E62" i="17"/>
  <c r="CH42" i="17"/>
  <c r="V42" i="17"/>
  <c r="EB12" i="16"/>
  <c r="DL12" i="16"/>
  <c r="CV12" i="16"/>
  <c r="CF12" i="16"/>
  <c r="BP12" i="16"/>
  <c r="AZ12" i="16"/>
  <c r="AJ12" i="16"/>
  <c r="T12" i="16"/>
  <c r="EI12" i="16"/>
  <c r="DS12" i="16"/>
  <c r="DC12" i="16"/>
  <c r="CM12" i="16"/>
  <c r="BW12" i="16"/>
  <c r="BG12" i="16"/>
  <c r="AQ12" i="16"/>
  <c r="AA12" i="16"/>
  <c r="K12" i="16"/>
  <c r="DV12" i="16"/>
  <c r="DF12" i="16"/>
  <c r="CP12" i="16"/>
  <c r="BZ12" i="16"/>
  <c r="BJ12" i="16"/>
  <c r="AT12" i="16"/>
  <c r="AD12" i="16"/>
  <c r="N12" i="16"/>
  <c r="DT122" i="15"/>
  <c r="J122" i="15"/>
  <c r="CU18" i="15"/>
  <c r="AY18" i="15"/>
  <c r="CG51" i="19"/>
  <c r="BY133" i="15"/>
  <c r="EW92" i="15"/>
  <c r="T140" i="14"/>
  <c r="J140" i="14"/>
  <c r="S212" i="14"/>
  <c r="R40" i="14"/>
  <c r="V202" i="14"/>
  <c r="S40" i="14"/>
  <c r="C40" i="14"/>
  <c r="AG61" i="14"/>
  <c r="Q61" i="14"/>
  <c r="J40" i="14"/>
  <c r="O211" i="14"/>
  <c r="P59" i="14"/>
  <c r="N211" i="14"/>
  <c r="O212" i="14"/>
  <c r="K40" i="14"/>
  <c r="T202" i="14"/>
  <c r="R212" i="14"/>
  <c r="AI61" i="14"/>
  <c r="AI64" i="14" s="1"/>
  <c r="S61" i="14"/>
  <c r="C61" i="14"/>
  <c r="AA61" i="14"/>
  <c r="K61" i="14"/>
  <c r="F40" i="14"/>
  <c r="W40" i="14"/>
  <c r="G40" i="14"/>
  <c r="V40" i="14"/>
  <c r="I59" i="14"/>
  <c r="AE61" i="14"/>
  <c r="O61" i="14"/>
  <c r="N50" i="14"/>
  <c r="C123" i="14"/>
  <c r="U40" i="14"/>
  <c r="E40" i="14"/>
  <c r="S202" i="14"/>
  <c r="AD40" i="14"/>
  <c r="H59" i="14"/>
  <c r="J211" i="14"/>
  <c r="J212" i="14"/>
  <c r="K211" i="14"/>
  <c r="O40" i="14"/>
  <c r="W211" i="14"/>
  <c r="N40" i="14"/>
  <c r="L121" i="14"/>
  <c r="T215" i="14"/>
  <c r="AC61" i="14"/>
  <c r="M61" i="14"/>
  <c r="V211" i="14"/>
  <c r="U59" i="14"/>
  <c r="E59" i="14"/>
  <c r="W212" i="14"/>
  <c r="W61" i="14"/>
  <c r="G61" i="14"/>
  <c r="Y193" i="14"/>
  <c r="M40" i="14"/>
  <c r="EC51" i="19"/>
  <c r="DY41" i="18"/>
  <c r="DN2" i="19"/>
  <c r="DC16" i="19"/>
  <c r="DW77" i="19"/>
  <c r="CY15" i="19"/>
  <c r="CI16" i="19"/>
  <c r="BW64" i="18"/>
  <c r="EC41" i="18"/>
  <c r="DI41" i="18"/>
  <c r="CW41" i="18"/>
  <c r="CM64" i="18"/>
  <c r="DG41" i="18"/>
  <c r="CA41" i="18"/>
  <c r="O41" i="18"/>
  <c r="BM2" i="19"/>
  <c r="DT24" i="18"/>
  <c r="CN24" i="18"/>
  <c r="BH24" i="18"/>
  <c r="X161" i="14"/>
  <c r="CY42" i="16"/>
  <c r="BG42" i="16"/>
  <c r="P60" i="16"/>
  <c r="L59" i="14"/>
  <c r="CM16" i="19"/>
  <c r="AM2" i="19"/>
  <c r="G2" i="19"/>
  <c r="BE48" i="16"/>
  <c r="BI48" i="16"/>
  <c r="CY85" i="19"/>
  <c r="CI85" i="19"/>
  <c r="DT2" i="19"/>
  <c r="DD2" i="19"/>
  <c r="CN2" i="19"/>
  <c r="BX2" i="19"/>
  <c r="BH2" i="19"/>
  <c r="AR2" i="19"/>
  <c r="AB2" i="19"/>
  <c r="L2" i="19"/>
  <c r="CX2" i="19"/>
  <c r="CH2" i="19"/>
  <c r="BR2" i="19"/>
  <c r="BB2" i="19"/>
  <c r="CY77" i="19"/>
  <c r="CJ15" i="19"/>
  <c r="DI64" i="18"/>
  <c r="AB41" i="18"/>
  <c r="BG64" i="18"/>
  <c r="AU41" i="18"/>
  <c r="K41" i="18"/>
  <c r="CW2" i="19"/>
  <c r="CC2" i="19"/>
  <c r="EI24" i="18"/>
  <c r="DS24" i="18"/>
  <c r="O161" i="14"/>
  <c r="K161" i="14"/>
  <c r="AV60" i="16"/>
  <c r="Q59" i="14"/>
  <c r="AR24" i="18"/>
  <c r="X202" i="14"/>
  <c r="AL2" i="19"/>
  <c r="V2" i="19"/>
  <c r="I2" i="19"/>
  <c r="DW16" i="19"/>
  <c r="AQ41" i="18"/>
  <c r="DM2" i="19"/>
  <c r="P202" i="14"/>
  <c r="X286" i="14"/>
  <c r="C121" i="14"/>
  <c r="CU2" i="19"/>
  <c r="CE2" i="19"/>
  <c r="BK2" i="19"/>
  <c r="DW60" i="16"/>
  <c r="AW48" i="16"/>
  <c r="CK51" i="19"/>
  <c r="AD2" i="19"/>
  <c r="CU64" i="18"/>
  <c r="EA41" i="18"/>
  <c r="CI41" i="18"/>
  <c r="DK64" i="18"/>
  <c r="CM42" i="16"/>
  <c r="G31" i="16"/>
  <c r="R211" i="14"/>
  <c r="AB121" i="14"/>
  <c r="BO64" i="18"/>
  <c r="EJ41" i="18"/>
  <c r="BX41" i="18"/>
  <c r="CU41" i="18"/>
  <c r="CE64" i="18"/>
  <c r="W161" i="14"/>
  <c r="H161" i="14"/>
  <c r="N2" i="19"/>
  <c r="DE51" i="19"/>
  <c r="DV2" i="19"/>
  <c r="DF2" i="19"/>
  <c r="G161" i="14"/>
  <c r="C161" i="14"/>
  <c r="U61" i="14"/>
  <c r="E61" i="14"/>
  <c r="CD51" i="19"/>
  <c r="BB42" i="16"/>
  <c r="CI36" i="16"/>
  <c r="W36" i="16"/>
  <c r="S31" i="16"/>
  <c r="Y59" i="14"/>
  <c r="Z42" i="16"/>
  <c r="BI36" i="16"/>
  <c r="DG2" i="19"/>
  <c r="AI42" i="16"/>
  <c r="DO41" i="18"/>
  <c r="DC36" i="16"/>
  <c r="AQ36" i="16"/>
  <c r="DL24" i="18"/>
  <c r="DL54" i="16"/>
  <c r="CF54" i="16"/>
  <c r="AZ54" i="16"/>
  <c r="T54" i="16"/>
  <c r="BC41" i="18"/>
  <c r="AA41" i="18"/>
  <c r="CF24" i="18"/>
  <c r="S54" i="16"/>
  <c r="G59" i="14"/>
  <c r="X40" i="14"/>
  <c r="DM51" i="19"/>
  <c r="BN42" i="16"/>
  <c r="EI36" i="16"/>
  <c r="BW36" i="16"/>
  <c r="DO36" i="16"/>
  <c r="BC36" i="16"/>
  <c r="BQ51" i="19"/>
  <c r="Y51" i="19"/>
  <c r="I51" i="19"/>
  <c r="CU42" i="16"/>
  <c r="S42" i="16"/>
  <c r="EH60" i="16"/>
  <c r="CL60" i="16"/>
  <c r="X59" i="14"/>
  <c r="CY36" i="16"/>
  <c r="AM36" i="16"/>
  <c r="CO36" i="16"/>
  <c r="W202" i="14"/>
  <c r="BI51" i="19"/>
  <c r="L161" i="14"/>
  <c r="S59" i="14"/>
  <c r="C59" i="14"/>
  <c r="DT54" i="16"/>
  <c r="CN54" i="16"/>
  <c r="BH54" i="16"/>
  <c r="AB54" i="16"/>
  <c r="BK25" i="18"/>
  <c r="O123" i="14"/>
  <c r="CW51" i="19"/>
  <c r="CM36" i="16"/>
  <c r="AA36" i="16"/>
  <c r="EE36" i="16"/>
  <c r="BS36" i="16"/>
  <c r="BU48" i="16"/>
  <c r="Y36" i="16"/>
  <c r="Y48" i="16"/>
  <c r="AG48" i="16"/>
  <c r="R202" i="14"/>
  <c r="EC24" i="18"/>
  <c r="EE51" i="19"/>
  <c r="CY51" i="19"/>
  <c r="BS51" i="19"/>
  <c r="AM51" i="19"/>
  <c r="BB60" i="16"/>
  <c r="CY54" i="16"/>
  <c r="AH121" i="14"/>
  <c r="W286" i="14"/>
  <c r="DC2" i="19"/>
  <c r="CM2" i="19"/>
  <c r="DQ2" i="19"/>
  <c r="BS2" i="19"/>
  <c r="DS41" i="18"/>
  <c r="CM41" i="18"/>
  <c r="U36" i="16"/>
  <c r="DU48" i="16"/>
  <c r="M48" i="16"/>
  <c r="I40" i="14"/>
  <c r="DO51" i="19"/>
  <c r="CI51" i="19"/>
  <c r="BC51" i="19"/>
  <c r="W51" i="19"/>
  <c r="G51" i="19"/>
  <c r="AS51" i="19"/>
  <c r="N51" i="19"/>
  <c r="EH90" i="19"/>
  <c r="BO42" i="16"/>
  <c r="AD36" i="16"/>
  <c r="AF59" i="14"/>
  <c r="DW2" i="19"/>
  <c r="AY2" i="19"/>
  <c r="BO25" i="18"/>
  <c r="AY25" i="18"/>
  <c r="DS36" i="16"/>
  <c r="BG36" i="16"/>
  <c r="AK48" i="16"/>
  <c r="BN37" i="16"/>
  <c r="DO25" i="18"/>
  <c r="EO83" i="19"/>
  <c r="CI25" i="18"/>
  <c r="DJ2" i="19"/>
  <c r="CH41" i="18"/>
  <c r="DO64" i="18"/>
  <c r="CI64" i="18"/>
  <c r="BC64" i="18"/>
  <c r="CS2" i="19"/>
  <c r="AG59" i="14"/>
  <c r="AB59" i="14"/>
  <c r="M59" i="14"/>
  <c r="AF40" i="14"/>
  <c r="EA2" i="19"/>
  <c r="DK5" i="19"/>
  <c r="DK2" i="19" s="1"/>
  <c r="AI2" i="19"/>
  <c r="ED42" i="16"/>
  <c r="EG48" i="16"/>
  <c r="EI41" i="18"/>
  <c r="W41" i="18"/>
  <c r="BY2" i="19"/>
  <c r="I161" i="14"/>
  <c r="DQ51" i="19"/>
  <c r="DP2" i="19"/>
  <c r="CZ2" i="19"/>
  <c r="CJ2" i="19"/>
  <c r="BT2" i="19"/>
  <c r="BD2" i="19"/>
  <c r="AN2" i="19"/>
  <c r="X2" i="19"/>
  <c r="H2" i="19"/>
  <c r="CT2" i="19"/>
  <c r="CD2" i="19"/>
  <c r="BN2" i="19"/>
  <c r="AX2" i="19"/>
  <c r="DU41" i="18"/>
  <c r="DE41" i="18"/>
  <c r="CO41" i="18"/>
  <c r="EE41" i="18"/>
  <c r="DK41" i="18"/>
  <c r="CY41" i="18"/>
  <c r="CE41" i="18"/>
  <c r="BS41" i="18"/>
  <c r="AY41" i="18"/>
  <c r="AI41" i="18"/>
  <c r="S41" i="18"/>
  <c r="DI2" i="19"/>
  <c r="CO2" i="19"/>
  <c r="CO24" i="18"/>
  <c r="EJ24" i="18"/>
  <c r="DD24" i="18"/>
  <c r="BX24" i="18"/>
  <c r="AY64" i="18"/>
  <c r="T161" i="14"/>
  <c r="D161" i="14"/>
  <c r="DH48" i="16"/>
  <c r="EA54" i="16"/>
  <c r="AM54" i="16"/>
  <c r="BL60" i="16"/>
  <c r="AF60" i="16"/>
  <c r="DZ42" i="16"/>
  <c r="CY37" i="16"/>
  <c r="CY31" i="16"/>
  <c r="AM31" i="16"/>
  <c r="H121" i="14"/>
  <c r="Y61" i="14"/>
  <c r="I61" i="14"/>
  <c r="G121" i="14"/>
  <c r="K59" i="14"/>
  <c r="CQ2" i="19"/>
  <c r="AU2" i="19"/>
  <c r="AE2" i="19"/>
  <c r="BK60" i="16"/>
  <c r="DD54" i="16"/>
  <c r="BX54" i="16"/>
  <c r="AR54" i="16"/>
  <c r="L54" i="16"/>
  <c r="CM31" i="16"/>
  <c r="G60" i="16"/>
  <c r="DE43" i="16"/>
  <c r="BY48" i="16"/>
  <c r="CY25" i="18"/>
  <c r="DZ2" i="19"/>
  <c r="DC41" i="18"/>
  <c r="BW41" i="18"/>
  <c r="AM41" i="18"/>
  <c r="DE24" i="18"/>
  <c r="Y161" i="14"/>
  <c r="EG94" i="19"/>
  <c r="AH2" i="19"/>
  <c r="BE2" i="19"/>
  <c r="BS64" i="18"/>
  <c r="BG41" i="18"/>
  <c r="DY2" i="19"/>
  <c r="DE2" i="19"/>
  <c r="EB48" i="16"/>
  <c r="BR60" i="16"/>
  <c r="Z60" i="16"/>
  <c r="CE54" i="16"/>
  <c r="BO54" i="16"/>
  <c r="AX48" i="16"/>
  <c r="BB37" i="16"/>
  <c r="AH40" i="14"/>
  <c r="K123" i="14"/>
  <c r="W121" i="14"/>
  <c r="Y139" i="14"/>
  <c r="Y140" i="14" s="1"/>
  <c r="T59" i="14"/>
  <c r="D59" i="14"/>
  <c r="BW2" i="19"/>
  <c r="BG2" i="19"/>
  <c r="EB54" i="16"/>
  <c r="CV54" i="16"/>
  <c r="BP54" i="16"/>
  <c r="AJ54" i="16"/>
  <c r="AA31" i="16"/>
  <c r="DT51" i="19"/>
  <c r="CN51" i="19"/>
  <c r="T51" i="19"/>
  <c r="DW51" i="19"/>
  <c r="DG51" i="19"/>
  <c r="O51" i="19"/>
  <c r="CT51" i="19"/>
  <c r="AH51" i="19"/>
  <c r="EF48" i="16"/>
  <c r="N36" i="16"/>
  <c r="DR60" i="16"/>
  <c r="CX60" i="16"/>
  <c r="AL60" i="16"/>
  <c r="DK54" i="16"/>
  <c r="AY54" i="16"/>
  <c r="DH31" i="16"/>
  <c r="AZ36" i="16"/>
  <c r="AC121" i="14"/>
  <c r="P123" i="14"/>
  <c r="J123" i="14"/>
  <c r="D61" i="14"/>
  <c r="BG31" i="16"/>
  <c r="EC48" i="16"/>
  <c r="DD51" i="19"/>
  <c r="CQ51" i="19"/>
  <c r="CA51" i="19"/>
  <c r="AU51" i="19"/>
  <c r="AC51" i="19"/>
  <c r="ED51" i="19"/>
  <c r="BR51" i="19"/>
  <c r="DN33" i="18"/>
  <c r="CX33" i="18"/>
  <c r="CH33" i="18"/>
  <c r="BR33" i="18"/>
  <c r="BB33" i="18"/>
  <c r="AL33" i="18"/>
  <c r="V33" i="18"/>
  <c r="DP48" i="16"/>
  <c r="CV48" i="16"/>
  <c r="ED60" i="16"/>
  <c r="DJ60" i="16"/>
  <c r="CH60" i="16"/>
  <c r="BF60" i="16"/>
  <c r="V60" i="16"/>
  <c r="EE54" i="16"/>
  <c r="CU54" i="16"/>
  <c r="BS54" i="16"/>
  <c r="AI54" i="16"/>
  <c r="G54" i="16"/>
  <c r="CX48" i="16"/>
  <c r="X121" i="14"/>
  <c r="L123" i="14"/>
  <c r="Z40" i="14"/>
  <c r="AC40" i="14"/>
  <c r="N121" i="14"/>
  <c r="F123" i="14"/>
  <c r="BW25" i="18"/>
  <c r="BG25" i="18"/>
  <c r="DS31" i="16"/>
  <c r="DY48" i="16"/>
  <c r="BK51" i="19"/>
  <c r="AE51" i="19"/>
  <c r="EA42" i="16"/>
  <c r="EN83" i="19"/>
  <c r="O2" i="19"/>
  <c r="EJ83" i="19"/>
  <c r="BS25" i="18"/>
  <c r="BC25" i="18"/>
  <c r="BX133" i="15"/>
  <c r="D121" i="14"/>
  <c r="EI55" i="16"/>
  <c r="EI60" i="16"/>
  <c r="DC55" i="16"/>
  <c r="DC60" i="16"/>
  <c r="BW55" i="16"/>
  <c r="BW60" i="16"/>
  <c r="AQ55" i="16"/>
  <c r="AQ60" i="16"/>
  <c r="K55" i="16"/>
  <c r="K60" i="16"/>
  <c r="BX49" i="16"/>
  <c r="L49" i="16"/>
  <c r="EF54" i="16"/>
  <c r="EF49" i="16"/>
  <c r="CZ54" i="16"/>
  <c r="CZ49" i="16"/>
  <c r="BT54" i="16"/>
  <c r="BT49" i="16"/>
  <c r="AN54" i="16"/>
  <c r="AN49" i="16"/>
  <c r="H54" i="16"/>
  <c r="H49" i="16"/>
  <c r="EB49" i="16"/>
  <c r="BP49" i="16"/>
  <c r="DN42" i="16"/>
  <c r="DJ37" i="16"/>
  <c r="BF42" i="16"/>
  <c r="V42" i="16"/>
  <c r="AQ31" i="16"/>
  <c r="BT55" i="16"/>
  <c r="AN55" i="16"/>
  <c r="H55" i="16"/>
  <c r="DK31" i="16"/>
  <c r="AY31" i="16"/>
  <c r="CC133" i="15"/>
  <c r="AG133" i="15"/>
  <c r="Q133" i="15"/>
  <c r="BP60" i="16"/>
  <c r="AJ60" i="16"/>
  <c r="DG60" i="16"/>
  <c r="CA60" i="16"/>
  <c r="AU60" i="16"/>
  <c r="O60" i="16"/>
  <c r="DW36" i="16"/>
  <c r="AU36" i="16"/>
  <c r="Q202" i="14"/>
  <c r="DJ51" i="19"/>
  <c r="AX51" i="19"/>
  <c r="R51" i="19"/>
  <c r="EF51" i="19"/>
  <c r="DP51" i="19"/>
  <c r="CZ51" i="19"/>
  <c r="CJ51" i="19"/>
  <c r="EI51" i="19"/>
  <c r="DS51" i="19"/>
  <c r="DC51" i="19"/>
  <c r="CM51" i="19"/>
  <c r="BW51" i="19"/>
  <c r="BG51" i="19"/>
  <c r="AQ51" i="19"/>
  <c r="AA51" i="19"/>
  <c r="K51" i="19"/>
  <c r="EK83" i="19"/>
  <c r="CM13" i="18"/>
  <c r="BG13" i="18"/>
  <c r="CD84" i="17"/>
  <c r="BN84" i="17"/>
  <c r="AX84" i="17"/>
  <c r="AH84" i="17"/>
  <c r="R84" i="17"/>
  <c r="DN99" i="17"/>
  <c r="BU84" i="17"/>
  <c r="BE84" i="17"/>
  <c r="AO84" i="17"/>
  <c r="Y84" i="17"/>
  <c r="I84" i="17"/>
  <c r="DU42" i="17"/>
  <c r="DE42" i="17"/>
  <c r="CO42" i="17"/>
  <c r="BY42" i="17"/>
  <c r="BI42" i="17"/>
  <c r="AS42" i="17"/>
  <c r="AC42" i="17"/>
  <c r="M42" i="17"/>
  <c r="EA48" i="17"/>
  <c r="DY62" i="17"/>
  <c r="CS62" i="17"/>
  <c r="BM62" i="17"/>
  <c r="AG62" i="17"/>
  <c r="ED42" i="17"/>
  <c r="BR42" i="17"/>
  <c r="F42" i="17"/>
  <c r="N42" i="17"/>
  <c r="DX48" i="16"/>
  <c r="DL48" i="16"/>
  <c r="DH43" i="16"/>
  <c r="CV43" i="16"/>
  <c r="DZ60" i="16"/>
  <c r="DN60" i="16"/>
  <c r="DJ55" i="16"/>
  <c r="CX55" i="16"/>
  <c r="CD60" i="16"/>
  <c r="BR55" i="16"/>
  <c r="AX60" i="16"/>
  <c r="AL55" i="16"/>
  <c r="R60" i="16"/>
  <c r="DW54" i="16"/>
  <c r="DK49" i="16"/>
  <c r="CE49" i="16"/>
  <c r="AY49" i="16"/>
  <c r="S49" i="16"/>
  <c r="BN48" i="16"/>
  <c r="DX31" i="16"/>
  <c r="EA122" i="15"/>
  <c r="BO122" i="15"/>
  <c r="DV122" i="15"/>
  <c r="BJ122" i="15"/>
  <c r="EM133" i="15"/>
  <c r="DW133" i="15"/>
  <c r="DG133" i="15"/>
  <c r="CQ133" i="15"/>
  <c r="CA133" i="15"/>
  <c r="BK133" i="15"/>
  <c r="AU133" i="15"/>
  <c r="AE133" i="15"/>
  <c r="O133" i="15"/>
  <c r="L133" i="15"/>
  <c r="DD122" i="15"/>
  <c r="AR122" i="15"/>
  <c r="DB122" i="15"/>
  <c r="K121" i="14"/>
  <c r="E121" i="14"/>
  <c r="H40" i="14"/>
  <c r="BU2" i="19"/>
  <c r="DB13" i="18"/>
  <c r="DF13" i="18"/>
  <c r="EA60" i="16"/>
  <c r="EA55" i="16"/>
  <c r="CU60" i="16"/>
  <c r="CU55" i="16"/>
  <c r="BO60" i="16"/>
  <c r="BO55" i="16"/>
  <c r="AI60" i="16"/>
  <c r="AI55" i="16"/>
  <c r="DT49" i="16"/>
  <c r="BH49" i="16"/>
  <c r="CL37" i="16"/>
  <c r="EK24" i="16"/>
  <c r="EL23" i="16"/>
  <c r="DX54" i="16"/>
  <c r="DX49" i="16"/>
  <c r="CR54" i="16"/>
  <c r="CR49" i="16"/>
  <c r="BL54" i="16"/>
  <c r="BL49" i="16"/>
  <c r="AF54" i="16"/>
  <c r="AF49" i="16"/>
  <c r="DL49" i="16"/>
  <c r="AZ49" i="16"/>
  <c r="DI43" i="16"/>
  <c r="DI48" i="16"/>
  <c r="AX42" i="16"/>
  <c r="AX37" i="16"/>
  <c r="BW31" i="16"/>
  <c r="EA36" i="16"/>
  <c r="EA31" i="16"/>
  <c r="BO36" i="16"/>
  <c r="BO31" i="16"/>
  <c r="BI133" i="15"/>
  <c r="BH60" i="16"/>
  <c r="AB60" i="16"/>
  <c r="CA36" i="16"/>
  <c r="AE36" i="16"/>
  <c r="AC2" i="19"/>
  <c r="DB51" i="19"/>
  <c r="AP51" i="19"/>
  <c r="BZ51" i="19"/>
  <c r="DA13" i="18"/>
  <c r="CX99" i="17"/>
  <c r="CR48" i="17"/>
  <c r="DK48" i="17"/>
  <c r="DM62" i="17"/>
  <c r="CG62" i="17"/>
  <c r="BA62" i="17"/>
  <c r="U62" i="17"/>
  <c r="EJ25" i="17"/>
  <c r="EJ23" i="17" s="1"/>
  <c r="CZ48" i="16"/>
  <c r="DB60" i="16"/>
  <c r="BV60" i="16"/>
  <c r="AP60" i="16"/>
  <c r="J60" i="16"/>
  <c r="DO54" i="16"/>
  <c r="CI54" i="16"/>
  <c r="BC54" i="16"/>
  <c r="W54" i="16"/>
  <c r="BL31" i="16"/>
  <c r="CN122" i="15"/>
  <c r="AB122" i="15"/>
  <c r="BV122" i="15"/>
  <c r="EL18" i="15"/>
  <c r="DV18" i="15"/>
  <c r="DF18" i="15"/>
  <c r="CP18" i="15"/>
  <c r="BZ18" i="15"/>
  <c r="BJ18" i="15"/>
  <c r="AT18" i="15"/>
  <c r="AD18" i="15"/>
  <c r="F121" i="14"/>
  <c r="R121" i="14"/>
  <c r="AC59" i="14"/>
  <c r="AD121" i="14"/>
  <c r="N123" i="14"/>
  <c r="DO2" i="19"/>
  <c r="W2" i="19"/>
  <c r="CP13" i="18"/>
  <c r="DS55" i="16"/>
  <c r="DS60" i="16"/>
  <c r="CM55" i="16"/>
  <c r="CM60" i="16"/>
  <c r="BG55" i="16"/>
  <c r="BG60" i="16"/>
  <c r="AA55" i="16"/>
  <c r="AA60" i="16"/>
  <c r="DD49" i="16"/>
  <c r="AR49" i="16"/>
  <c r="CD42" i="16"/>
  <c r="CD37" i="16"/>
  <c r="R42" i="16"/>
  <c r="R37" i="16"/>
  <c r="K36" i="16"/>
  <c r="K31" i="16"/>
  <c r="DP54" i="16"/>
  <c r="DP49" i="16"/>
  <c r="CJ54" i="16"/>
  <c r="CJ49" i="16"/>
  <c r="BD54" i="16"/>
  <c r="BD49" i="16"/>
  <c r="X54" i="16"/>
  <c r="X49" i="16"/>
  <c r="CV49" i="16"/>
  <c r="AJ49" i="16"/>
  <c r="CS43" i="16"/>
  <c r="CS48" i="16"/>
  <c r="CP42" i="16"/>
  <c r="CP37" i="16"/>
  <c r="DC31" i="16"/>
  <c r="CE31" i="16"/>
  <c r="EG133" i="15"/>
  <c r="AO133" i="15"/>
  <c r="AZ60" i="16"/>
  <c r="T60" i="16"/>
  <c r="EE60" i="16"/>
  <c r="CY60" i="16"/>
  <c r="BS60" i="16"/>
  <c r="AM60" i="16"/>
  <c r="DG36" i="16"/>
  <c r="BK36" i="16"/>
  <c r="O36" i="16"/>
  <c r="DX51" i="19"/>
  <c r="DH51" i="19"/>
  <c r="CR51" i="19"/>
  <c r="CB51" i="19"/>
  <c r="CL51" i="19"/>
  <c r="Z51" i="19"/>
  <c r="DV51" i="19"/>
  <c r="BJ51" i="19"/>
  <c r="CS51" i="19"/>
  <c r="BU51" i="19"/>
  <c r="BA51" i="19"/>
  <c r="AG51" i="19"/>
  <c r="M51" i="19"/>
  <c r="DG25" i="18"/>
  <c r="CQ25" i="18"/>
  <c r="CA25" i="18"/>
  <c r="EF48" i="17"/>
  <c r="DI62" i="17"/>
  <c r="CC62" i="17"/>
  <c r="AW62" i="17"/>
  <c r="Q62" i="17"/>
  <c r="BZ42" i="17"/>
  <c r="EB43" i="16"/>
  <c r="CR48" i="16"/>
  <c r="EG12" i="16"/>
  <c r="DQ12" i="16"/>
  <c r="DA12" i="16"/>
  <c r="CK12" i="16"/>
  <c r="BU12" i="16"/>
  <c r="BE12" i="16"/>
  <c r="AO12" i="16"/>
  <c r="Y12" i="16"/>
  <c r="I12" i="16"/>
  <c r="ED55" i="16"/>
  <c r="CT60" i="16"/>
  <c r="CH55" i="16"/>
  <c r="BN60" i="16"/>
  <c r="BB55" i="16"/>
  <c r="AH60" i="16"/>
  <c r="V55" i="16"/>
  <c r="EA49" i="16"/>
  <c r="DG54" i="16"/>
  <c r="CU49" i="16"/>
  <c r="BO49" i="16"/>
  <c r="AI49" i="16"/>
  <c r="N48" i="16"/>
  <c r="BX36" i="16"/>
  <c r="L36" i="16"/>
  <c r="ED48" i="16"/>
  <c r="EM122" i="15"/>
  <c r="CA122" i="15"/>
  <c r="O122" i="15"/>
  <c r="B113" i="15"/>
  <c r="EJ133" i="15"/>
  <c r="AP122" i="15"/>
  <c r="M121" i="14"/>
  <c r="J121" i="14"/>
  <c r="G123" i="14"/>
  <c r="AG40" i="14"/>
  <c r="Y202" i="14"/>
  <c r="T61" i="14"/>
  <c r="DA2" i="19"/>
  <c r="DZ13" i="18"/>
  <c r="BN13" i="18"/>
  <c r="DK60" i="16"/>
  <c r="DK55" i="16"/>
  <c r="CE60" i="16"/>
  <c r="CE55" i="16"/>
  <c r="AY60" i="16"/>
  <c r="AY55" i="16"/>
  <c r="S60" i="16"/>
  <c r="S55" i="16"/>
  <c r="CN49" i="16"/>
  <c r="AB49" i="16"/>
  <c r="DV42" i="16"/>
  <c r="DV37" i="16"/>
  <c r="BJ42" i="16"/>
  <c r="BJ37" i="16"/>
  <c r="Z37" i="16"/>
  <c r="DH54" i="16"/>
  <c r="DH49" i="16"/>
  <c r="CB54" i="16"/>
  <c r="CB49" i="16"/>
  <c r="AV54" i="16"/>
  <c r="AV49" i="16"/>
  <c r="P54" i="16"/>
  <c r="P49" i="16"/>
  <c r="CF49" i="16"/>
  <c r="T49" i="16"/>
  <c r="CC43" i="16"/>
  <c r="CC48" i="16"/>
  <c r="DR42" i="16"/>
  <c r="DR37" i="16"/>
  <c r="CH42" i="16"/>
  <c r="AD42" i="16"/>
  <c r="AD37" i="16"/>
  <c r="EI31" i="16"/>
  <c r="CU36" i="16"/>
  <c r="CU31" i="16"/>
  <c r="AI36" i="16"/>
  <c r="AI31" i="16"/>
  <c r="CW48" i="16"/>
  <c r="CQ36" i="16"/>
  <c r="U202" i="14"/>
  <c r="DU107" i="15"/>
  <c r="DU87" i="15"/>
  <c r="DE107" i="15"/>
  <c r="DE87" i="15"/>
  <c r="BI107" i="15"/>
  <c r="BI87" i="15"/>
  <c r="ET87" i="15"/>
  <c r="ET107" i="15"/>
  <c r="EP107" i="15"/>
  <c r="EP87" i="15"/>
  <c r="J87" i="15"/>
  <c r="J107" i="15"/>
  <c r="CU55" i="17"/>
  <c r="ER107" i="15"/>
  <c r="ER87" i="15"/>
  <c r="BL107" i="15"/>
  <c r="BL87" i="15"/>
  <c r="ES107" i="15"/>
  <c r="ES87" i="15"/>
  <c r="BM107" i="15"/>
  <c r="BM87" i="15"/>
  <c r="EJ107" i="15"/>
  <c r="EJ109" i="15" s="1"/>
  <c r="EJ87" i="15"/>
  <c r="DT107" i="15"/>
  <c r="DT87" i="15"/>
  <c r="DD107" i="15"/>
  <c r="DD87" i="15"/>
  <c r="CN107" i="15"/>
  <c r="CN87" i="15"/>
  <c r="BX107" i="15"/>
  <c r="BX87" i="15"/>
  <c r="AR107" i="15"/>
  <c r="AR87" i="15"/>
  <c r="AB107" i="15"/>
  <c r="AB109" i="15" s="1"/>
  <c r="AB87" i="15"/>
  <c r="L107" i="15"/>
  <c r="L87" i="15"/>
  <c r="EU107" i="15"/>
  <c r="EV86" i="15"/>
  <c r="EU87" i="15"/>
  <c r="EQ107" i="15"/>
  <c r="EQ87" i="15"/>
  <c r="DR86" i="19"/>
  <c r="EM83" i="19"/>
  <c r="EH64" i="18"/>
  <c r="EH24" i="18"/>
  <c r="EH25" i="18" s="1"/>
  <c r="EH41" i="18"/>
  <c r="EL40" i="18"/>
  <c r="AN41" i="18"/>
  <c r="AN24" i="18"/>
  <c r="BB64" i="18"/>
  <c r="BB41" i="18"/>
  <c r="BB24" i="18"/>
  <c r="AW2" i="19"/>
  <c r="DA33" i="18"/>
  <c r="DA24" i="18"/>
  <c r="DE25" i="18" s="1"/>
  <c r="BQ24" i="18"/>
  <c r="BQ33" i="18"/>
  <c r="AK24" i="18"/>
  <c r="AK33" i="18"/>
  <c r="BG63" i="18"/>
  <c r="BG9" i="18"/>
  <c r="DN24" i="18"/>
  <c r="CH24" i="18"/>
  <c r="DR51" i="17"/>
  <c r="DR49" i="17"/>
  <c r="DR48" i="17"/>
  <c r="DB51" i="17"/>
  <c r="DB49" i="17"/>
  <c r="DB48" i="17"/>
  <c r="EI62" i="17"/>
  <c r="EH62" i="17"/>
  <c r="DC62" i="17"/>
  <c r="DB62" i="17"/>
  <c r="BG62" i="17"/>
  <c r="BF62" i="17"/>
  <c r="AA62" i="17"/>
  <c r="Z62" i="17"/>
  <c r="DZ85" i="17"/>
  <c r="DZ84" i="17"/>
  <c r="DJ85" i="17"/>
  <c r="DJ84" i="17"/>
  <c r="CT85" i="17"/>
  <c r="CT84" i="17"/>
  <c r="DA51" i="17"/>
  <c r="DA49" i="17"/>
  <c r="DA48" i="17"/>
  <c r="DU84" i="17"/>
  <c r="DU85" i="17"/>
  <c r="DE84" i="17"/>
  <c r="DE85" i="17"/>
  <c r="CO84" i="17"/>
  <c r="CO85" i="17"/>
  <c r="DH51" i="17"/>
  <c r="DH49" i="17"/>
  <c r="DH48" i="17"/>
  <c r="DZ51" i="19"/>
  <c r="BN51" i="19"/>
  <c r="J51" i="19"/>
  <c r="CX51" i="19"/>
  <c r="AL51" i="19"/>
  <c r="DR51" i="19"/>
  <c r="BF51" i="19"/>
  <c r="CP51" i="19"/>
  <c r="AD51" i="19"/>
  <c r="DZ86" i="19"/>
  <c r="DJ86" i="19"/>
  <c r="CT86" i="19"/>
  <c r="CD86" i="19"/>
  <c r="BN86" i="19"/>
  <c r="AX86" i="19"/>
  <c r="BB87" i="19" s="1"/>
  <c r="AH86" i="19"/>
  <c r="AL87" i="19" s="1"/>
  <c r="R86" i="19"/>
  <c r="DY51" i="19"/>
  <c r="BM51" i="19"/>
  <c r="AO51" i="19"/>
  <c r="U51" i="19"/>
  <c r="EG93" i="19"/>
  <c r="DR64" i="18"/>
  <c r="DR24" i="18"/>
  <c r="DR41" i="18"/>
  <c r="CL64" i="18"/>
  <c r="CL24" i="18"/>
  <c r="CL41" i="18"/>
  <c r="BF64" i="18"/>
  <c r="BF24" i="18"/>
  <c r="BF41" i="18"/>
  <c r="Z24" i="18"/>
  <c r="Z41" i="18"/>
  <c r="EK64" i="18"/>
  <c r="DP64" i="18"/>
  <c r="DP41" i="18"/>
  <c r="DP24" i="18"/>
  <c r="CJ64" i="18"/>
  <c r="CJ41" i="18"/>
  <c r="CJ24" i="18"/>
  <c r="BD64" i="18"/>
  <c r="BD41" i="18"/>
  <c r="BD24" i="18"/>
  <c r="BD25" i="18" s="1"/>
  <c r="X41" i="18"/>
  <c r="X24" i="18"/>
  <c r="BR64" i="18"/>
  <c r="BR41" i="18"/>
  <c r="BR24" i="18"/>
  <c r="AL41" i="18"/>
  <c r="AL24" i="18"/>
  <c r="DV33" i="18"/>
  <c r="DF33" i="18"/>
  <c r="CP33" i="18"/>
  <c r="BZ33" i="18"/>
  <c r="BJ33" i="18"/>
  <c r="AT33" i="18"/>
  <c r="AD33" i="18"/>
  <c r="N33" i="18"/>
  <c r="EL83" i="19"/>
  <c r="AK2" i="19"/>
  <c r="Q2" i="19"/>
  <c r="DM24" i="18"/>
  <c r="DM33" i="18"/>
  <c r="CS33" i="18"/>
  <c r="CS24" i="18"/>
  <c r="BY33" i="18"/>
  <c r="BY24" i="18"/>
  <c r="BI33" i="18"/>
  <c r="BI24" i="18"/>
  <c r="AS33" i="18"/>
  <c r="AS24" i="18"/>
  <c r="AC33" i="18"/>
  <c r="AC24" i="18"/>
  <c r="M33" i="18"/>
  <c r="M24" i="18"/>
  <c r="DE33" i="18"/>
  <c r="BU13" i="18"/>
  <c r="CM63" i="18"/>
  <c r="CM9" i="18"/>
  <c r="DT41" i="18"/>
  <c r="CN41" i="18"/>
  <c r="BH41" i="18"/>
  <c r="CX24" i="18"/>
  <c r="DS25" i="18"/>
  <c r="DK25" i="18"/>
  <c r="DC25" i="18"/>
  <c r="CU25" i="18"/>
  <c r="CM25" i="18"/>
  <c r="CE25" i="18"/>
  <c r="DO13" i="18"/>
  <c r="DS13" i="18"/>
  <c r="BX13" i="18"/>
  <c r="CB13" i="18"/>
  <c r="DC13" i="18"/>
  <c r="BW13" i="18"/>
  <c r="DZ51" i="17"/>
  <c r="DZ49" i="17"/>
  <c r="DZ48" i="17"/>
  <c r="DJ51" i="17"/>
  <c r="DJ49" i="17"/>
  <c r="DJ48" i="17"/>
  <c r="BK13" i="18"/>
  <c r="EA62" i="17"/>
  <c r="DZ62" i="17"/>
  <c r="DK62" i="17"/>
  <c r="DJ62" i="17"/>
  <c r="CU62" i="17"/>
  <c r="CT62" i="17"/>
  <c r="CE62" i="17"/>
  <c r="CD62" i="17"/>
  <c r="BO62" i="17"/>
  <c r="BN62" i="17"/>
  <c r="AY62" i="17"/>
  <c r="AX62" i="17"/>
  <c r="AI62" i="17"/>
  <c r="AH62" i="17"/>
  <c r="S62" i="17"/>
  <c r="R62" i="17"/>
  <c r="EH85" i="17"/>
  <c r="EH84" i="17"/>
  <c r="EH65" i="17"/>
  <c r="DR85" i="17"/>
  <c r="DR84" i="17"/>
  <c r="DB85" i="17"/>
  <c r="DB84" i="17"/>
  <c r="CL85" i="17"/>
  <c r="CL84" i="17"/>
  <c r="DY51" i="17"/>
  <c r="DY49" i="17"/>
  <c r="DY48" i="17"/>
  <c r="DI51" i="17"/>
  <c r="DI49" i="17"/>
  <c r="DI48" i="17"/>
  <c r="CA13" i="18"/>
  <c r="EI87" i="17"/>
  <c r="EC84" i="17"/>
  <c r="EC85" i="17"/>
  <c r="EC65" i="17"/>
  <c r="DM84" i="17"/>
  <c r="DM85" i="17"/>
  <c r="CW84" i="17"/>
  <c r="CW85" i="17"/>
  <c r="DP51" i="17"/>
  <c r="DP49" i="17"/>
  <c r="DP48" i="17"/>
  <c r="CZ51" i="17"/>
  <c r="CZ49" i="17"/>
  <c r="CZ48" i="17"/>
  <c r="CQ13" i="18"/>
  <c r="EI51" i="17"/>
  <c r="EI49" i="17"/>
  <c r="EM49" i="17" s="1"/>
  <c r="EI48" i="17"/>
  <c r="CM51" i="17"/>
  <c r="CM49" i="17"/>
  <c r="CM48" i="17"/>
  <c r="X176" i="14"/>
  <c r="BW51" i="17"/>
  <c r="BW49" i="17"/>
  <c r="BW48" i="17"/>
  <c r="T176" i="14"/>
  <c r="BG51" i="17"/>
  <c r="BG49" i="17"/>
  <c r="BG48" i="17"/>
  <c r="P176" i="14"/>
  <c r="AQ51" i="17"/>
  <c r="AQ49" i="17"/>
  <c r="AQ48" i="17"/>
  <c r="L176" i="14"/>
  <c r="AA51" i="17"/>
  <c r="AA49" i="17"/>
  <c r="AA48" i="17"/>
  <c r="H176" i="14"/>
  <c r="K51" i="17"/>
  <c r="K49" i="17"/>
  <c r="K48" i="17"/>
  <c r="D176" i="14"/>
  <c r="CN48" i="17"/>
  <c r="BX48" i="17"/>
  <c r="BH48" i="17"/>
  <c r="AR48" i="17"/>
  <c r="AB48" i="17"/>
  <c r="L48" i="17"/>
  <c r="DY42" i="17"/>
  <c r="DI42" i="17"/>
  <c r="CS42" i="17"/>
  <c r="CC42" i="17"/>
  <c r="BM42" i="17"/>
  <c r="AW42" i="17"/>
  <c r="AG42" i="17"/>
  <c r="Q42" i="17"/>
  <c r="EG54" i="17"/>
  <c r="DY54" i="17"/>
  <c r="DI54" i="17"/>
  <c r="CS54" i="17"/>
  <c r="CT55" i="17" s="1"/>
  <c r="CC54" i="17"/>
  <c r="BM54" i="17"/>
  <c r="AW54" i="17"/>
  <c r="AG54" i="17"/>
  <c r="AH55" i="17" s="1"/>
  <c r="Q54" i="17"/>
  <c r="DS48" i="17"/>
  <c r="DC48" i="17"/>
  <c r="CJ42" i="17"/>
  <c r="W171" i="14"/>
  <c r="BT42" i="17"/>
  <c r="S171" i="14"/>
  <c r="BD42" i="17"/>
  <c r="O171" i="14"/>
  <c r="O172" i="14" s="1"/>
  <c r="AN42" i="17"/>
  <c r="K171" i="14"/>
  <c r="K172" i="14" s="1"/>
  <c r="X42" i="17"/>
  <c r="G171" i="14"/>
  <c r="G172" i="14" s="1"/>
  <c r="H42" i="17"/>
  <c r="C171" i="14"/>
  <c r="C172" i="14" s="1"/>
  <c r="EF54" i="17"/>
  <c r="EF55" i="17" s="1"/>
  <c r="DP54" i="17"/>
  <c r="CZ54" i="17"/>
  <c r="CJ54" i="17"/>
  <c r="BT54" i="17"/>
  <c r="BD54" i="17"/>
  <c r="AN54" i="17"/>
  <c r="X54" i="17"/>
  <c r="H54" i="17"/>
  <c r="DO55" i="17"/>
  <c r="CY55" i="17"/>
  <c r="EG62" i="17"/>
  <c r="DQ62" i="17"/>
  <c r="DA62" i="17"/>
  <c r="CK62" i="17"/>
  <c r="BU62" i="17"/>
  <c r="BE62" i="17"/>
  <c r="AO62" i="17"/>
  <c r="Y62" i="17"/>
  <c r="I62" i="17"/>
  <c r="CX42" i="17"/>
  <c r="AL42" i="17"/>
  <c r="DR54" i="17"/>
  <c r="DB54" i="17"/>
  <c r="CM19" i="17"/>
  <c r="CM54" i="17"/>
  <c r="BW19" i="17"/>
  <c r="BW54" i="17"/>
  <c r="BW55" i="17" s="1"/>
  <c r="BG19" i="17"/>
  <c r="BG54" i="17"/>
  <c r="BG55" i="17" s="1"/>
  <c r="AQ19" i="17"/>
  <c r="AQ54" i="17"/>
  <c r="AQ55" i="17" s="1"/>
  <c r="AA19" i="17"/>
  <c r="AA54" i="17"/>
  <c r="AA55" i="17" s="1"/>
  <c r="K19" i="17"/>
  <c r="K54" i="17"/>
  <c r="K55" i="17" s="1"/>
  <c r="DZ42" i="17"/>
  <c r="DF42" i="17"/>
  <c r="CL42" i="17"/>
  <c r="BN42" i="17"/>
  <c r="AT42" i="17"/>
  <c r="Z42" i="17"/>
  <c r="U161" i="14"/>
  <c r="DQ42" i="16"/>
  <c r="DQ37" i="16"/>
  <c r="CK42" i="16"/>
  <c r="CK37" i="16"/>
  <c r="BE42" i="16"/>
  <c r="BE37" i="16"/>
  <c r="Y42" i="16"/>
  <c r="Y37" i="16"/>
  <c r="DV36" i="16"/>
  <c r="DV31" i="16"/>
  <c r="CP36" i="16"/>
  <c r="CP31" i="16"/>
  <c r="BJ36" i="16"/>
  <c r="BJ31" i="16"/>
  <c r="DU12" i="16"/>
  <c r="DE12" i="16"/>
  <c r="CO12" i="16"/>
  <c r="BY12" i="16"/>
  <c r="BI12" i="16"/>
  <c r="AS12" i="16"/>
  <c r="AC12" i="16"/>
  <c r="M12" i="16"/>
  <c r="FA9" i="17"/>
  <c r="FB9" i="16"/>
  <c r="EK4" i="17"/>
  <c r="EO4" i="16"/>
  <c r="CQ54" i="16"/>
  <c r="CA54" i="16"/>
  <c r="BK54" i="16"/>
  <c r="AU54" i="16"/>
  <c r="AE54" i="16"/>
  <c r="O54" i="16"/>
  <c r="AT48" i="16"/>
  <c r="DD36" i="16"/>
  <c r="AR36" i="16"/>
  <c r="CD48" i="16"/>
  <c r="R48" i="16"/>
  <c r="DH36" i="16"/>
  <c r="AV36" i="16"/>
  <c r="DW12" i="16"/>
  <c r="DG12" i="16"/>
  <c r="CQ12" i="16"/>
  <c r="CA12" i="16"/>
  <c r="BK12" i="16"/>
  <c r="AU12" i="16"/>
  <c r="AE12" i="16"/>
  <c r="O12" i="16"/>
  <c r="EE4" i="17"/>
  <c r="EE5" i="16"/>
  <c r="EE5" i="17" s="1"/>
  <c r="DO4" i="17"/>
  <c r="DO5" i="16"/>
  <c r="DO5" i="17" s="1"/>
  <c r="CY4" i="17"/>
  <c r="CY5" i="16"/>
  <c r="CY5" i="17" s="1"/>
  <c r="CI4" i="17"/>
  <c r="CI5" i="16"/>
  <c r="CI5" i="17" s="1"/>
  <c r="W130" i="14"/>
  <c r="BS4" i="17"/>
  <c r="BS5" i="16"/>
  <c r="BS5" i="17" s="1"/>
  <c r="S130" i="14"/>
  <c r="BC4" i="17"/>
  <c r="BC5" i="16"/>
  <c r="BC5" i="17" s="1"/>
  <c r="O130" i="14"/>
  <c r="AM4" i="17"/>
  <c r="AM5" i="16"/>
  <c r="AM5" i="17" s="1"/>
  <c r="K130" i="14"/>
  <c r="W4" i="17"/>
  <c r="W5" i="16"/>
  <c r="W5" i="17" s="1"/>
  <c r="G130" i="14"/>
  <c r="G4" i="17"/>
  <c r="G5" i="16"/>
  <c r="G5" i="17" s="1"/>
  <c r="C130" i="14"/>
  <c r="CL31" i="16"/>
  <c r="CL36" i="16"/>
  <c r="Z31" i="16"/>
  <c r="Z36" i="16"/>
  <c r="ED12" i="16"/>
  <c r="DN12" i="16"/>
  <c r="CX12" i="16"/>
  <c r="CH12" i="16"/>
  <c r="BR12" i="16"/>
  <c r="BB12" i="16"/>
  <c r="AL12" i="16"/>
  <c r="V12" i="16"/>
  <c r="DZ4" i="17"/>
  <c r="DZ5" i="16"/>
  <c r="DZ5" i="17" s="1"/>
  <c r="DJ4" i="17"/>
  <c r="DJ5" i="16"/>
  <c r="DJ5" i="17" s="1"/>
  <c r="CT4" i="17"/>
  <c r="CT5" i="16"/>
  <c r="CT5" i="17" s="1"/>
  <c r="CD4" i="17"/>
  <c r="CD5" i="16"/>
  <c r="CD5" i="17" s="1"/>
  <c r="BN4" i="17"/>
  <c r="BN5" i="16"/>
  <c r="BN5" i="17" s="1"/>
  <c r="AX4" i="17"/>
  <c r="AX5" i="16"/>
  <c r="AX5" i="17" s="1"/>
  <c r="AH4" i="17"/>
  <c r="AH5" i="16"/>
  <c r="AH5" i="17" s="1"/>
  <c r="R4" i="17"/>
  <c r="R5" i="16"/>
  <c r="R5" i="17" s="1"/>
  <c r="EZ138" i="15"/>
  <c r="DN48" i="16"/>
  <c r="CH48" i="16"/>
  <c r="V48" i="16"/>
  <c r="FF140" i="15"/>
  <c r="EW115" i="15"/>
  <c r="EX115" i="15" s="1"/>
  <c r="AJ16" i="14"/>
  <c r="EV93" i="15"/>
  <c r="EV108" i="15"/>
  <c r="DZ108" i="15"/>
  <c r="DZ93" i="15"/>
  <c r="DE108" i="15"/>
  <c r="DE93" i="15"/>
  <c r="CJ93" i="15"/>
  <c r="CJ108" i="15"/>
  <c r="BN108" i="15"/>
  <c r="BN93" i="15"/>
  <c r="AS108" i="15"/>
  <c r="AS93" i="15"/>
  <c r="X93" i="15"/>
  <c r="X108" i="15"/>
  <c r="EZ90" i="15"/>
  <c r="ET73" i="15"/>
  <c r="EU73" i="15"/>
  <c r="ED73" i="15"/>
  <c r="EE73" i="15"/>
  <c r="DN73" i="15"/>
  <c r="DO73" i="15"/>
  <c r="CX73" i="15"/>
  <c r="CY73" i="15"/>
  <c r="CH73" i="15"/>
  <c r="CI73" i="15"/>
  <c r="BR73" i="15"/>
  <c r="BS73" i="15"/>
  <c r="BB73" i="15"/>
  <c r="BC73" i="15"/>
  <c r="AL73" i="15"/>
  <c r="AM73" i="15"/>
  <c r="V73" i="15"/>
  <c r="W73" i="15"/>
  <c r="CF36" i="16"/>
  <c r="T36" i="16"/>
  <c r="CP122" i="15"/>
  <c r="AD122" i="15"/>
  <c r="EJ93" i="15"/>
  <c r="EJ108" i="15"/>
  <c r="DD93" i="15"/>
  <c r="DD108" i="15"/>
  <c r="BX93" i="15"/>
  <c r="BX108" i="15"/>
  <c r="AR93" i="15"/>
  <c r="AR108" i="15"/>
  <c r="L93" i="15"/>
  <c r="L108" i="15"/>
  <c r="CF48" i="16"/>
  <c r="T48" i="16"/>
  <c r="DX133" i="15"/>
  <c r="BL133" i="15"/>
  <c r="EU133" i="15"/>
  <c r="EE133" i="15"/>
  <c r="DO133" i="15"/>
  <c r="CY133" i="15"/>
  <c r="CI133" i="15"/>
  <c r="BS133" i="15"/>
  <c r="BC133" i="15"/>
  <c r="AM133" i="15"/>
  <c r="W133" i="15"/>
  <c r="EN93" i="15"/>
  <c r="EN108" i="15"/>
  <c r="CB93" i="15"/>
  <c r="CB108" i="15"/>
  <c r="P93" i="15"/>
  <c r="P108" i="15"/>
  <c r="DZ36" i="16"/>
  <c r="BN36" i="16"/>
  <c r="DD133" i="15"/>
  <c r="AR133" i="15"/>
  <c r="EB122" i="15"/>
  <c r="BP122" i="15"/>
  <c r="DQ108" i="15"/>
  <c r="DQ93" i="15"/>
  <c r="BE108" i="15"/>
  <c r="BE93" i="15"/>
  <c r="EQ108" i="15"/>
  <c r="EQ93" i="15"/>
  <c r="EI108" i="15"/>
  <c r="EI93" i="15"/>
  <c r="EA108" i="15"/>
  <c r="EA93" i="15"/>
  <c r="DS108" i="15"/>
  <c r="DS93" i="15"/>
  <c r="DK108" i="15"/>
  <c r="DK93" i="15"/>
  <c r="DC108" i="15"/>
  <c r="DC93" i="15"/>
  <c r="CU108" i="15"/>
  <c r="CU93" i="15"/>
  <c r="CM108" i="15"/>
  <c r="CM93" i="15"/>
  <c r="CE108" i="15"/>
  <c r="CE93" i="15"/>
  <c r="BW108" i="15"/>
  <c r="BW93" i="15"/>
  <c r="BO108" i="15"/>
  <c r="BO93" i="15"/>
  <c r="BG108" i="15"/>
  <c r="BG93" i="15"/>
  <c r="AY108" i="15"/>
  <c r="AY93" i="15"/>
  <c r="AQ108" i="15"/>
  <c r="AQ93" i="15"/>
  <c r="AI108" i="15"/>
  <c r="AI93" i="15"/>
  <c r="AA108" i="15"/>
  <c r="AA93" i="15"/>
  <c r="S108" i="15"/>
  <c r="S93" i="15"/>
  <c r="K108" i="15"/>
  <c r="K93" i="15"/>
  <c r="EG106" i="15"/>
  <c r="EG85" i="15"/>
  <c r="EG82" i="15"/>
  <c r="DQ106" i="15"/>
  <c r="DQ85" i="15"/>
  <c r="DQ82" i="15"/>
  <c r="DE109" i="15"/>
  <c r="DA106" i="15"/>
  <c r="DA85" i="15"/>
  <c r="DA82" i="15"/>
  <c r="CK106" i="15"/>
  <c r="CK85" i="15"/>
  <c r="CK82" i="15"/>
  <c r="BU106" i="15"/>
  <c r="BU85" i="15"/>
  <c r="BU82" i="15"/>
  <c r="BE106" i="15"/>
  <c r="BE85" i="15"/>
  <c r="BE82" i="15"/>
  <c r="AO106" i="15"/>
  <c r="AO85" i="15"/>
  <c r="AO82" i="15"/>
  <c r="Y106" i="15"/>
  <c r="Y85" i="15"/>
  <c r="Y82" i="15"/>
  <c r="EA107" i="15"/>
  <c r="EA87" i="15"/>
  <c r="DK107" i="15"/>
  <c r="DK109" i="15" s="1"/>
  <c r="DK87" i="15"/>
  <c r="CU107" i="15"/>
  <c r="CU87" i="15"/>
  <c r="CE107" i="15"/>
  <c r="CE87" i="15"/>
  <c r="BO107" i="15"/>
  <c r="BO87" i="15"/>
  <c r="AU107" i="15"/>
  <c r="AU87" i="15"/>
  <c r="AQ107" i="15"/>
  <c r="AQ87" i="15"/>
  <c r="AE107" i="15"/>
  <c r="AE109" i="15" s="1"/>
  <c r="AE87" i="15"/>
  <c r="AA107" i="15"/>
  <c r="AA87" i="15"/>
  <c r="O107" i="15"/>
  <c r="O87" i="15"/>
  <c r="K107" i="15"/>
  <c r="K87" i="15"/>
  <c r="DQ2" i="17"/>
  <c r="DQ2" i="16"/>
  <c r="DA2" i="17"/>
  <c r="DA2" i="16"/>
  <c r="CK2" i="17"/>
  <c r="CK2" i="16"/>
  <c r="BU2" i="17"/>
  <c r="BU2" i="16"/>
  <c r="BE2" i="17"/>
  <c r="BE2" i="16"/>
  <c r="AO2" i="17"/>
  <c r="AO2" i="16"/>
  <c r="Y2" i="17"/>
  <c r="Y2" i="16"/>
  <c r="I2" i="17"/>
  <c r="I2" i="16"/>
  <c r="DR122" i="15"/>
  <c r="CL122" i="15"/>
  <c r="BF122" i="15"/>
  <c r="Z122" i="15"/>
  <c r="ER93" i="15"/>
  <c r="DL93" i="15"/>
  <c r="CF93" i="15"/>
  <c r="AZ93" i="15"/>
  <c r="T93" i="15"/>
  <c r="DN87" i="15"/>
  <c r="DN107" i="15"/>
  <c r="CH87" i="15"/>
  <c r="CH107" i="15"/>
  <c r="CH109" i="15" s="1"/>
  <c r="BR87" i="15"/>
  <c r="BR107" i="15"/>
  <c r="BB87" i="15"/>
  <c r="BB107" i="15"/>
  <c r="BB109" i="15" s="1"/>
  <c r="AL87" i="15"/>
  <c r="AL107" i="15"/>
  <c r="V87" i="15"/>
  <c r="V107" i="15"/>
  <c r="V109" i="15" s="1"/>
  <c r="EL31" i="15"/>
  <c r="EL55" i="15"/>
  <c r="EL34" i="15"/>
  <c r="DV31" i="15"/>
  <c r="DW32" i="15" s="1"/>
  <c r="DV55" i="15"/>
  <c r="DV34" i="15"/>
  <c r="DF31" i="15"/>
  <c r="DF55" i="15"/>
  <c r="DF34" i="15"/>
  <c r="CP31" i="15"/>
  <c r="CP55" i="15"/>
  <c r="CP34" i="15"/>
  <c r="BZ31" i="15"/>
  <c r="BZ55" i="15"/>
  <c r="BZ34" i="15"/>
  <c r="BJ31" i="15"/>
  <c r="BK32" i="15" s="1"/>
  <c r="BJ55" i="15"/>
  <c r="BJ34" i="15"/>
  <c r="AT31" i="15"/>
  <c r="AT55" i="15"/>
  <c r="AT34" i="15"/>
  <c r="AD31" i="15"/>
  <c r="AD55" i="15"/>
  <c r="AD34" i="15"/>
  <c r="N31" i="15"/>
  <c r="N55" i="15"/>
  <c r="N34" i="15"/>
  <c r="EI82" i="15"/>
  <c r="EI106" i="15"/>
  <c r="EI85" i="15"/>
  <c r="EE82" i="15"/>
  <c r="EE106" i="15"/>
  <c r="EE85" i="15"/>
  <c r="DS82" i="15"/>
  <c r="DS106" i="15"/>
  <c r="DS85" i="15"/>
  <c r="DO82" i="15"/>
  <c r="DO106" i="15"/>
  <c r="DO85" i="15"/>
  <c r="DC82" i="15"/>
  <c r="DC106" i="15"/>
  <c r="DC85" i="15"/>
  <c r="CY82" i="15"/>
  <c r="CY106" i="15"/>
  <c r="CY85" i="15"/>
  <c r="CM82" i="15"/>
  <c r="CM106" i="15"/>
  <c r="CM85" i="15"/>
  <c r="CI82" i="15"/>
  <c r="CI106" i="15"/>
  <c r="CI85" i="15"/>
  <c r="BW82" i="15"/>
  <c r="BW106" i="15"/>
  <c r="BW85" i="15"/>
  <c r="BS82" i="15"/>
  <c r="BS106" i="15"/>
  <c r="BS85" i="15"/>
  <c r="BG82" i="15"/>
  <c r="BG106" i="15"/>
  <c r="BG85" i="15"/>
  <c r="BC82" i="15"/>
  <c r="BC106" i="15"/>
  <c r="BC85" i="15"/>
  <c r="AQ82" i="15"/>
  <c r="AQ106" i="15"/>
  <c r="AQ85" i="15"/>
  <c r="AM82" i="15"/>
  <c r="AM106" i="15"/>
  <c r="AM85" i="15"/>
  <c r="AA82" i="15"/>
  <c r="AA106" i="15"/>
  <c r="AA85" i="15"/>
  <c r="W82" i="15"/>
  <c r="W106" i="15"/>
  <c r="W85" i="15"/>
  <c r="K82" i="15"/>
  <c r="K106" i="15"/>
  <c r="K85" i="15"/>
  <c r="EK57" i="15"/>
  <c r="EK42" i="15"/>
  <c r="DU57" i="15"/>
  <c r="DU42" i="15"/>
  <c r="DE57" i="15"/>
  <c r="DE42" i="15"/>
  <c r="CO57" i="15"/>
  <c r="CO42" i="15"/>
  <c r="BY57" i="15"/>
  <c r="BY42" i="15"/>
  <c r="BI57" i="15"/>
  <c r="BI42" i="15"/>
  <c r="AS57" i="15"/>
  <c r="AS42" i="15"/>
  <c r="AC57" i="15"/>
  <c r="AC42" i="15"/>
  <c r="M57" i="15"/>
  <c r="M42" i="15"/>
  <c r="EW39" i="15"/>
  <c r="AJ21" i="14" s="1"/>
  <c r="EK31" i="15"/>
  <c r="EK55" i="15"/>
  <c r="EK34" i="15"/>
  <c r="DU31" i="15"/>
  <c r="DU55" i="15"/>
  <c r="DU34" i="15"/>
  <c r="DE31" i="15"/>
  <c r="DE55" i="15"/>
  <c r="DE34" i="15"/>
  <c r="CO31" i="15"/>
  <c r="CO55" i="15"/>
  <c r="CO34" i="15"/>
  <c r="BY31" i="15"/>
  <c r="BY55" i="15"/>
  <c r="BY34" i="15"/>
  <c r="BI31" i="15"/>
  <c r="BI55" i="15"/>
  <c r="BI34" i="15"/>
  <c r="AS31" i="15"/>
  <c r="AS55" i="15"/>
  <c r="AS34" i="15"/>
  <c r="AC31" i="15"/>
  <c r="AC55" i="15"/>
  <c r="AC34" i="15"/>
  <c r="M31" i="15"/>
  <c r="M55" i="15"/>
  <c r="M34" i="15"/>
  <c r="EX22" i="15"/>
  <c r="EW24" i="15"/>
  <c r="DS2" i="17"/>
  <c r="DS2" i="16"/>
  <c r="DC2" i="17"/>
  <c r="DC2" i="16"/>
  <c r="CM2" i="17"/>
  <c r="CM2" i="16"/>
  <c r="BW2" i="17"/>
  <c r="BW2" i="16"/>
  <c r="BG2" i="17"/>
  <c r="BG2" i="16"/>
  <c r="AQ2" i="17"/>
  <c r="AQ2" i="16"/>
  <c r="AA2" i="17"/>
  <c r="AA2" i="16"/>
  <c r="K2" i="17"/>
  <c r="K2" i="16"/>
  <c r="R213" i="14"/>
  <c r="S214" i="14" s="1"/>
  <c r="EH93" i="15"/>
  <c r="CP93" i="15"/>
  <c r="BV93" i="15"/>
  <c r="AD93" i="15"/>
  <c r="J93" i="15"/>
  <c r="ED82" i="15"/>
  <c r="ED106" i="15"/>
  <c r="ED85" i="15"/>
  <c r="DN82" i="15"/>
  <c r="DN106" i="15"/>
  <c r="DN85" i="15"/>
  <c r="CX82" i="15"/>
  <c r="CX106" i="15"/>
  <c r="CX85" i="15"/>
  <c r="CH82" i="15"/>
  <c r="CH106" i="15"/>
  <c r="CH85" i="15"/>
  <c r="BR82" i="15"/>
  <c r="BR106" i="15"/>
  <c r="BR85" i="15"/>
  <c r="BB82" i="15"/>
  <c r="BB106" i="15"/>
  <c r="BB85" i="15"/>
  <c r="AL82" i="15"/>
  <c r="AL106" i="15"/>
  <c r="AL85" i="15"/>
  <c r="V82" i="15"/>
  <c r="V106" i="15"/>
  <c r="V85" i="15"/>
  <c r="G58" i="15"/>
  <c r="EF55" i="15"/>
  <c r="EF34" i="15"/>
  <c r="EF31" i="15"/>
  <c r="DP55" i="15"/>
  <c r="DP34" i="15"/>
  <c r="DP31" i="15"/>
  <c r="CZ55" i="15"/>
  <c r="CZ34" i="15"/>
  <c r="CZ31" i="15"/>
  <c r="CJ55" i="15"/>
  <c r="CJ34" i="15"/>
  <c r="CJ31" i="15"/>
  <c r="BT55" i="15"/>
  <c r="BT34" i="15"/>
  <c r="BT31" i="15"/>
  <c r="BD55" i="15"/>
  <c r="BD34" i="15"/>
  <c r="BD31" i="15"/>
  <c r="AN55" i="15"/>
  <c r="AN34" i="15"/>
  <c r="AN31" i="15"/>
  <c r="X55" i="15"/>
  <c r="X34" i="15"/>
  <c r="X31" i="15"/>
  <c r="H55" i="15"/>
  <c r="H34" i="15"/>
  <c r="H31" i="15"/>
  <c r="DV2" i="17"/>
  <c r="DV2" i="16"/>
  <c r="DF2" i="17"/>
  <c r="DF2" i="16"/>
  <c r="CP2" i="17"/>
  <c r="CP2" i="16"/>
  <c r="BZ2" i="17"/>
  <c r="BZ2" i="16"/>
  <c r="BJ2" i="17"/>
  <c r="BJ2" i="16"/>
  <c r="AT2" i="17"/>
  <c r="AT2" i="16"/>
  <c r="AD2" i="17"/>
  <c r="AD2" i="16"/>
  <c r="N2" i="17"/>
  <c r="N2" i="16"/>
  <c r="U214" i="14"/>
  <c r="U215" i="14"/>
  <c r="L211" i="14"/>
  <c r="L212" i="14"/>
  <c r="EU34" i="15"/>
  <c r="EE34" i="15"/>
  <c r="DO34" i="15"/>
  <c r="CY34" i="15"/>
  <c r="CI34" i="15"/>
  <c r="BS34" i="15"/>
  <c r="BC34" i="15"/>
  <c r="AM34" i="15"/>
  <c r="W34" i="15"/>
  <c r="T232" i="14"/>
  <c r="T87" i="14"/>
  <c r="T113" i="14"/>
  <c r="D232" i="14"/>
  <c r="D87" i="14"/>
  <c r="D113" i="14"/>
  <c r="X253" i="14"/>
  <c r="X123" i="14"/>
  <c r="H123" i="14"/>
  <c r="T227" i="14"/>
  <c r="T103" i="14"/>
  <c r="D227" i="14"/>
  <c r="D103" i="14"/>
  <c r="DW18" i="15"/>
  <c r="U212" i="14"/>
  <c r="M212" i="14"/>
  <c r="V121" i="14"/>
  <c r="W232" i="14"/>
  <c r="W113" i="14"/>
  <c r="W87" i="14"/>
  <c r="G232" i="14"/>
  <c r="G113" i="14"/>
  <c r="G87" i="14"/>
  <c r="AA123" i="14"/>
  <c r="AA253" i="14"/>
  <c r="W227" i="14"/>
  <c r="W103" i="14"/>
  <c r="G227" i="14"/>
  <c r="G103" i="14"/>
  <c r="U25" i="14"/>
  <c r="V60" i="14" s="1"/>
  <c r="U50" i="14"/>
  <c r="E25" i="14"/>
  <c r="F51" i="14" s="1"/>
  <c r="E50" i="14"/>
  <c r="Y40" i="14"/>
  <c r="Y171" i="14"/>
  <c r="Y172" i="14" s="1"/>
  <c r="Y209" i="14"/>
  <c r="Y191" i="14"/>
  <c r="Y203" i="14" s="1"/>
  <c r="Y210" i="14"/>
  <c r="Y192" i="14"/>
  <c r="Y213" i="14"/>
  <c r="G262" i="14"/>
  <c r="F271" i="14"/>
  <c r="F270" i="14"/>
  <c r="F269" i="14"/>
  <c r="F268" i="14"/>
  <c r="F267" i="14"/>
  <c r="Z121" i="14"/>
  <c r="Z232" i="14"/>
  <c r="Z113" i="14"/>
  <c r="Z87" i="14"/>
  <c r="J232" i="14"/>
  <c r="J113" i="14"/>
  <c r="J87" i="14"/>
  <c r="Z253" i="14"/>
  <c r="Z123" i="14"/>
  <c r="Z227" i="14"/>
  <c r="Z103" i="14"/>
  <c r="J227" i="14"/>
  <c r="J103" i="14"/>
  <c r="W59" i="14"/>
  <c r="T25" i="14"/>
  <c r="T50" i="14"/>
  <c r="D25" i="14"/>
  <c r="D50" i="14"/>
  <c r="AB40" i="14"/>
  <c r="EL57" i="15"/>
  <c r="BZ57" i="15"/>
  <c r="N57" i="15"/>
  <c r="EE18" i="15"/>
  <c r="FJ10" i="15"/>
  <c r="Y121" i="14"/>
  <c r="Y232" i="14"/>
  <c r="Y113" i="14"/>
  <c r="Y87" i="14"/>
  <c r="I232" i="14"/>
  <c r="I113" i="14"/>
  <c r="I87" i="14"/>
  <c r="Y253" i="14"/>
  <c r="Y123" i="14"/>
  <c r="I123" i="14"/>
  <c r="Y227" i="14"/>
  <c r="Y103" i="14"/>
  <c r="I227" i="14"/>
  <c r="I103" i="14"/>
  <c r="V59" i="14"/>
  <c r="F59" i="14"/>
  <c r="W50" i="14"/>
  <c r="W25" i="14"/>
  <c r="G50" i="14"/>
  <c r="G25" i="14"/>
  <c r="AE40" i="14"/>
  <c r="AH61" i="14"/>
  <c r="R61" i="14"/>
  <c r="X140" i="14"/>
  <c r="H140" i="14"/>
  <c r="X61" i="14"/>
  <c r="H61" i="14"/>
  <c r="L40" i="14"/>
  <c r="DB86" i="19"/>
  <c r="CL86" i="19"/>
  <c r="BV86" i="19"/>
  <c r="AP86" i="19"/>
  <c r="AP87" i="19" s="1"/>
  <c r="Z86" i="19"/>
  <c r="Z87" i="19" s="1"/>
  <c r="BV64" i="18"/>
  <c r="BV24" i="18"/>
  <c r="BV41" i="18"/>
  <c r="J24" i="18"/>
  <c r="J41" i="18"/>
  <c r="CZ64" i="18"/>
  <c r="CZ41" i="18"/>
  <c r="CZ24" i="18"/>
  <c r="CZ25" i="18" s="1"/>
  <c r="H41" i="18"/>
  <c r="H24" i="18"/>
  <c r="EG33" i="18"/>
  <c r="EK32" i="18"/>
  <c r="EK24" i="18" s="1"/>
  <c r="EG24" i="18"/>
  <c r="EG25" i="18" s="1"/>
  <c r="CH51" i="19"/>
  <c r="V51" i="19"/>
  <c r="ED86" i="19"/>
  <c r="DN86" i="19"/>
  <c r="CX86" i="19"/>
  <c r="CH86" i="19"/>
  <c r="BR86" i="19"/>
  <c r="V87" i="19"/>
  <c r="BE51" i="19"/>
  <c r="AK51" i="19"/>
  <c r="Q51" i="19"/>
  <c r="EJ82" i="19"/>
  <c r="EJ39" i="19"/>
  <c r="EJ38" i="19" s="1"/>
  <c r="EJ31" i="19"/>
  <c r="EJ84" i="19"/>
  <c r="EJ36" i="19"/>
  <c r="DJ64" i="18"/>
  <c r="DJ24" i="18"/>
  <c r="DJ41" i="18"/>
  <c r="CD64" i="18"/>
  <c r="CD24" i="18"/>
  <c r="CD41" i="18"/>
  <c r="AX24" i="18"/>
  <c r="AX41" i="18"/>
  <c r="R24" i="18"/>
  <c r="R41" i="18"/>
  <c r="DH64" i="18"/>
  <c r="DH41" i="18"/>
  <c r="DH24" i="18"/>
  <c r="DH25" i="18" s="1"/>
  <c r="CB64" i="18"/>
  <c r="CB41" i="18"/>
  <c r="CB24" i="18"/>
  <c r="CB25" i="18" s="1"/>
  <c r="AV41" i="18"/>
  <c r="AV24" i="18"/>
  <c r="AZ25" i="18" s="1"/>
  <c r="P41" i="18"/>
  <c r="P24" i="18"/>
  <c r="BJ64" i="18"/>
  <c r="BJ41" i="18"/>
  <c r="BJ24" i="18"/>
  <c r="AD41" i="18"/>
  <c r="AD24" i="18"/>
  <c r="DR33" i="18"/>
  <c r="DB33" i="18"/>
  <c r="CL33" i="18"/>
  <c r="BV33" i="18"/>
  <c r="BF33" i="18"/>
  <c r="AP33" i="18"/>
  <c r="Z33" i="18"/>
  <c r="EP83" i="19"/>
  <c r="BA2" i="19"/>
  <c r="AG2" i="19"/>
  <c r="M2" i="19"/>
  <c r="EE24" i="18"/>
  <c r="EE25" i="18" s="1"/>
  <c r="EE33" i="18"/>
  <c r="DI33" i="18"/>
  <c r="DI24" i="18"/>
  <c r="DI25" i="18" s="1"/>
  <c r="CK33" i="18"/>
  <c r="CK24" i="18"/>
  <c r="BU33" i="18"/>
  <c r="BU24" i="18"/>
  <c r="BU25" i="18" s="1"/>
  <c r="BE33" i="18"/>
  <c r="BE24" i="18"/>
  <c r="AO33" i="18"/>
  <c r="AO24" i="18"/>
  <c r="Y33" i="18"/>
  <c r="Y24" i="18"/>
  <c r="I33" i="18"/>
  <c r="I24" i="18"/>
  <c r="BK9" i="18"/>
  <c r="DC63" i="18"/>
  <c r="DC9" i="18"/>
  <c r="DV25" i="18"/>
  <c r="EA25" i="18"/>
  <c r="DW25" i="18"/>
  <c r="DV51" i="17"/>
  <c r="DV49" i="17"/>
  <c r="DV48" i="17"/>
  <c r="DF51" i="17"/>
  <c r="DF49" i="17"/>
  <c r="DF48" i="17"/>
  <c r="DW62" i="17"/>
  <c r="DV62" i="17"/>
  <c r="DG62" i="17"/>
  <c r="DF62" i="17"/>
  <c r="CQ62" i="17"/>
  <c r="CP62" i="17"/>
  <c r="CA62" i="17"/>
  <c r="BZ62" i="17"/>
  <c r="BK62" i="17"/>
  <c r="BJ62" i="17"/>
  <c r="AU62" i="17"/>
  <c r="AT62" i="17"/>
  <c r="AE62" i="17"/>
  <c r="AD62" i="17"/>
  <c r="O62" i="17"/>
  <c r="N62" i="17"/>
  <c r="ED85" i="17"/>
  <c r="ED84" i="17"/>
  <c r="ED65" i="17"/>
  <c r="DN85" i="17"/>
  <c r="DN84" i="17"/>
  <c r="CX85" i="17"/>
  <c r="CX84" i="17"/>
  <c r="DU51" i="17"/>
  <c r="DU49" i="17"/>
  <c r="DU48" i="17"/>
  <c r="DE51" i="17"/>
  <c r="DE49" i="17"/>
  <c r="DE48" i="17"/>
  <c r="DR99" i="17"/>
  <c r="DB99" i="17"/>
  <c r="EH87" i="17"/>
  <c r="DY84" i="17"/>
  <c r="DY85" i="17"/>
  <c r="DI84" i="17"/>
  <c r="DI85" i="17"/>
  <c r="CS84" i="17"/>
  <c r="CS85" i="17"/>
  <c r="EB51" i="17"/>
  <c r="EB49" i="17"/>
  <c r="EB48" i="17"/>
  <c r="DL51" i="17"/>
  <c r="DL49" i="17"/>
  <c r="DL48" i="17"/>
  <c r="CV51" i="17"/>
  <c r="CV49" i="17"/>
  <c r="CV48" i="17"/>
  <c r="DA99" i="17"/>
  <c r="EE51" i="17"/>
  <c r="EE49" i="17"/>
  <c r="EE48" i="17"/>
  <c r="CI51" i="17"/>
  <c r="CI49" i="17"/>
  <c r="CI48" i="17"/>
  <c r="W176" i="14"/>
  <c r="BS51" i="17"/>
  <c r="BS49" i="17"/>
  <c r="BS48" i="17"/>
  <c r="S176" i="14"/>
  <c r="BC51" i="17"/>
  <c r="BC49" i="17"/>
  <c r="BC48" i="17"/>
  <c r="O176" i="14"/>
  <c r="AM51" i="17"/>
  <c r="AM49" i="17"/>
  <c r="AM48" i="17"/>
  <c r="K176" i="14"/>
  <c r="W51" i="17"/>
  <c r="W49" i="17"/>
  <c r="W48" i="17"/>
  <c r="G176" i="14"/>
  <c r="G51" i="17"/>
  <c r="G49" i="17"/>
  <c r="G48" i="17"/>
  <c r="C176" i="14"/>
  <c r="DH99" i="17"/>
  <c r="DU54" i="17"/>
  <c r="DE54" i="17"/>
  <c r="CO54" i="17"/>
  <c r="CP55" i="17" s="1"/>
  <c r="BY54" i="17"/>
  <c r="BZ55" i="17" s="1"/>
  <c r="BI54" i="17"/>
  <c r="AS54" i="17"/>
  <c r="AC54" i="17"/>
  <c r="AD55" i="17" s="1"/>
  <c r="M54" i="17"/>
  <c r="N55" i="17" s="1"/>
  <c r="DW48" i="17"/>
  <c r="DG48" i="17"/>
  <c r="CF42" i="17"/>
  <c r="V171" i="14"/>
  <c r="BP42" i="17"/>
  <c r="R171" i="14"/>
  <c r="AZ42" i="17"/>
  <c r="N171" i="14"/>
  <c r="N172" i="14" s="1"/>
  <c r="AJ42" i="17"/>
  <c r="J171" i="14"/>
  <c r="J172" i="14" s="1"/>
  <c r="T42" i="17"/>
  <c r="F171" i="14"/>
  <c r="F172" i="14" s="1"/>
  <c r="D42" i="17"/>
  <c r="B171" i="14"/>
  <c r="B172" i="14" s="1"/>
  <c r="EB54" i="17"/>
  <c r="DL54" i="17"/>
  <c r="CV54" i="17"/>
  <c r="CF54" i="17"/>
  <c r="BP54" i="17"/>
  <c r="AZ54" i="17"/>
  <c r="AJ54" i="17"/>
  <c r="T54" i="17"/>
  <c r="D54" i="17"/>
  <c r="D55" i="17" s="1"/>
  <c r="EI55" i="17"/>
  <c r="EA55" i="17"/>
  <c r="DK55" i="17"/>
  <c r="ED54" i="17"/>
  <c r="EE55" i="17" s="1"/>
  <c r="CH54" i="17"/>
  <c r="BR54" i="17"/>
  <c r="V54" i="17"/>
  <c r="F54" i="17"/>
  <c r="CI19" i="17"/>
  <c r="CI54" i="17"/>
  <c r="BS19" i="17"/>
  <c r="BS54" i="17"/>
  <c r="BS55" i="17" s="1"/>
  <c r="BC19" i="17"/>
  <c r="BC54" i="17"/>
  <c r="AM19" i="17"/>
  <c r="AM54" i="17"/>
  <c r="AM55" i="17" s="1"/>
  <c r="W19" i="17"/>
  <c r="W54" i="17"/>
  <c r="G19" i="17"/>
  <c r="G54" i="17"/>
  <c r="G55" i="17" s="1"/>
  <c r="EJ24" i="17"/>
  <c r="G42" i="17"/>
  <c r="DV42" i="17"/>
  <c r="DB42" i="17"/>
  <c r="CD42" i="17"/>
  <c r="BJ42" i="17"/>
  <c r="AP42" i="17"/>
  <c r="R42" i="17"/>
  <c r="DK42" i="16"/>
  <c r="AY42" i="16"/>
  <c r="EJ6" i="17"/>
  <c r="EJ11" i="16"/>
  <c r="EJ7" i="16"/>
  <c r="EJ7" i="17" s="1"/>
  <c r="EK6" i="16"/>
  <c r="AD48" i="16"/>
  <c r="DE42" i="16"/>
  <c r="DE37" i="16"/>
  <c r="BY42" i="16"/>
  <c r="BY37" i="16"/>
  <c r="AS42" i="16"/>
  <c r="AS37" i="16"/>
  <c r="M42" i="16"/>
  <c r="M37" i="16"/>
  <c r="CN36" i="16"/>
  <c r="AB36" i="16"/>
  <c r="CQ19" i="17"/>
  <c r="BZ43" i="16"/>
  <c r="AD43" i="16"/>
  <c r="N43" i="16"/>
  <c r="CR36" i="16"/>
  <c r="AF36" i="16"/>
  <c r="CR31" i="16"/>
  <c r="AF31" i="16"/>
  <c r="AD31" i="16"/>
  <c r="EA4" i="17"/>
  <c r="EA5" i="16"/>
  <c r="EA5" i="17" s="1"/>
  <c r="DK4" i="17"/>
  <c r="DK5" i="16"/>
  <c r="DK5" i="17" s="1"/>
  <c r="CU4" i="17"/>
  <c r="CU5" i="16"/>
  <c r="CU5" i="17" s="1"/>
  <c r="CE4" i="17"/>
  <c r="CE5" i="16"/>
  <c r="CE5" i="17" s="1"/>
  <c r="V130" i="14"/>
  <c r="BO4" i="17"/>
  <c r="BO5" i="16"/>
  <c r="BO5" i="17" s="1"/>
  <c r="R130" i="14"/>
  <c r="AY4" i="17"/>
  <c r="AY5" i="16"/>
  <c r="AY5" i="17" s="1"/>
  <c r="N130" i="14"/>
  <c r="AI4" i="17"/>
  <c r="AI5" i="16"/>
  <c r="AI5" i="17" s="1"/>
  <c r="J130" i="14"/>
  <c r="S4" i="17"/>
  <c r="S5" i="16"/>
  <c r="S5" i="17" s="1"/>
  <c r="F130" i="14"/>
  <c r="C4" i="17"/>
  <c r="B130" i="14"/>
  <c r="EH31" i="16"/>
  <c r="EH36" i="16"/>
  <c r="BV31" i="16"/>
  <c r="BV36" i="16"/>
  <c r="J31" i="16"/>
  <c r="J36" i="16"/>
  <c r="DZ12" i="16"/>
  <c r="DJ12" i="16"/>
  <c r="CT12" i="16"/>
  <c r="CD12" i="16"/>
  <c r="BN12" i="16"/>
  <c r="AX12" i="16"/>
  <c r="AH12" i="16"/>
  <c r="R12" i="16"/>
  <c r="DV4" i="17"/>
  <c r="DV5" i="16"/>
  <c r="DV5" i="17" s="1"/>
  <c r="DF4" i="17"/>
  <c r="DF5" i="16"/>
  <c r="DF5" i="17" s="1"/>
  <c r="CP4" i="17"/>
  <c r="CP5" i="16"/>
  <c r="CP5" i="17" s="1"/>
  <c r="BZ4" i="17"/>
  <c r="BZ5" i="16"/>
  <c r="BZ5" i="17" s="1"/>
  <c r="BJ4" i="17"/>
  <c r="BJ5" i="16"/>
  <c r="BJ5" i="17" s="1"/>
  <c r="AT4" i="17"/>
  <c r="AT5" i="16"/>
  <c r="AT5" i="17" s="1"/>
  <c r="AD4" i="17"/>
  <c r="AD5" i="16"/>
  <c r="AD5" i="17" s="1"/>
  <c r="N4" i="17"/>
  <c r="N5" i="16"/>
  <c r="N5" i="17" s="1"/>
  <c r="DF48" i="16"/>
  <c r="BR48" i="16"/>
  <c r="DW122" i="15"/>
  <c r="BK122" i="15"/>
  <c r="EP108" i="15"/>
  <c r="EP109" i="15" s="1"/>
  <c r="EP93" i="15"/>
  <c r="DU108" i="15"/>
  <c r="DU109" i="15" s="1"/>
  <c r="DU93" i="15"/>
  <c r="CZ93" i="15"/>
  <c r="CZ108" i="15"/>
  <c r="CD108" i="15"/>
  <c r="CD93" i="15"/>
  <c r="BI108" i="15"/>
  <c r="BI109" i="15" s="1"/>
  <c r="BI93" i="15"/>
  <c r="AN93" i="15"/>
  <c r="AN108" i="15"/>
  <c r="R108" i="15"/>
  <c r="R93" i="15"/>
  <c r="EP73" i="15"/>
  <c r="EQ73" i="15"/>
  <c r="DZ73" i="15"/>
  <c r="EA73" i="15"/>
  <c r="DJ73" i="15"/>
  <c r="DK73" i="15"/>
  <c r="CT73" i="15"/>
  <c r="CU73" i="15"/>
  <c r="CD73" i="15"/>
  <c r="CE73" i="15"/>
  <c r="BN73" i="15"/>
  <c r="BO73" i="15"/>
  <c r="AX73" i="15"/>
  <c r="AY73" i="15"/>
  <c r="AH73" i="15"/>
  <c r="AI73" i="15"/>
  <c r="R73" i="15"/>
  <c r="S73" i="15"/>
  <c r="EL122" i="15"/>
  <c r="BZ122" i="15"/>
  <c r="N122" i="15"/>
  <c r="DY93" i="15"/>
  <c r="DY108" i="15"/>
  <c r="CS93" i="15"/>
  <c r="CS108" i="15"/>
  <c r="BM93" i="15"/>
  <c r="BM108" i="15"/>
  <c r="AG93" i="15"/>
  <c r="AG108" i="15"/>
  <c r="AJ48" i="16"/>
  <c r="DH133" i="15"/>
  <c r="AV133" i="15"/>
  <c r="DX93" i="15"/>
  <c r="DX108" i="15"/>
  <c r="BL93" i="15"/>
  <c r="BL108" i="15"/>
  <c r="R36" i="16"/>
  <c r="CN133" i="15"/>
  <c r="AB133" i="15"/>
  <c r="EN122" i="15"/>
  <c r="DX122" i="15"/>
  <c r="DH122" i="15"/>
  <c r="CR122" i="15"/>
  <c r="CB122" i="15"/>
  <c r="BL122" i="15"/>
  <c r="AV122" i="15"/>
  <c r="AF122" i="15"/>
  <c r="P122" i="15"/>
  <c r="DA108" i="15"/>
  <c r="DA93" i="15"/>
  <c r="AO108" i="15"/>
  <c r="AO93" i="15"/>
  <c r="EX65" i="15"/>
  <c r="AJ70" i="14"/>
  <c r="EC85" i="15"/>
  <c r="EC82" i="15"/>
  <c r="EC83" i="15" s="1"/>
  <c r="EC106" i="15"/>
  <c r="DM85" i="15"/>
  <c r="DM82" i="15"/>
  <c r="DM106" i="15"/>
  <c r="CW85" i="15"/>
  <c r="CW82" i="15"/>
  <c r="CW106" i="15"/>
  <c r="CG85" i="15"/>
  <c r="CG82" i="15"/>
  <c r="CG106" i="15"/>
  <c r="BQ85" i="15"/>
  <c r="BQ82" i="15"/>
  <c r="BQ83" i="15" s="1"/>
  <c r="BQ106" i="15"/>
  <c r="BA85" i="15"/>
  <c r="BA82" i="15"/>
  <c r="BA106" i="15"/>
  <c r="AK85" i="15"/>
  <c r="AK82" i="15"/>
  <c r="AK106" i="15"/>
  <c r="U85" i="15"/>
  <c r="U82" i="15"/>
  <c r="U106" i="15"/>
  <c r="EI107" i="15"/>
  <c r="EI109" i="15" s="1"/>
  <c r="EI87" i="15"/>
  <c r="DS107" i="15"/>
  <c r="DS87" i="15"/>
  <c r="DC107" i="15"/>
  <c r="DC109" i="15" s="1"/>
  <c r="DC87" i="15"/>
  <c r="CM107" i="15"/>
  <c r="CM87" i="15"/>
  <c r="BW107" i="15"/>
  <c r="BW109" i="15" s="1"/>
  <c r="BW87" i="15"/>
  <c r="BG107" i="15"/>
  <c r="BG87" i="15"/>
  <c r="AY107" i="15"/>
  <c r="AY109" i="15" s="1"/>
  <c r="AY87" i="15"/>
  <c r="AI107" i="15"/>
  <c r="AI87" i="15"/>
  <c r="S107" i="15"/>
  <c r="S109" i="15" s="1"/>
  <c r="S87" i="15"/>
  <c r="EV50" i="15"/>
  <c r="EW12" i="15"/>
  <c r="AJ9" i="14" s="1"/>
  <c r="DM2" i="17"/>
  <c r="DM2" i="16"/>
  <c r="CW2" i="17"/>
  <c r="CW2" i="16"/>
  <c r="CG2" i="17"/>
  <c r="CG2" i="16"/>
  <c r="BQ2" i="17"/>
  <c r="BQ2" i="16"/>
  <c r="BA2" i="17"/>
  <c r="BA2" i="16"/>
  <c r="AK2" i="17"/>
  <c r="AK2" i="16"/>
  <c r="U2" i="17"/>
  <c r="U2" i="16"/>
  <c r="E2" i="17"/>
  <c r="E2" i="16"/>
  <c r="ET122" i="15"/>
  <c r="DN122" i="15"/>
  <c r="CH122" i="15"/>
  <c r="BB122" i="15"/>
  <c r="V122" i="15"/>
  <c r="EB108" i="15"/>
  <c r="CV108" i="15"/>
  <c r="BP108" i="15"/>
  <c r="AJ108" i="15"/>
  <c r="EB106" i="15"/>
  <c r="EB85" i="15"/>
  <c r="EB82" i="15"/>
  <c r="DL106" i="15"/>
  <c r="DL85" i="15"/>
  <c r="DL82" i="15"/>
  <c r="CV106" i="15"/>
  <c r="CV85" i="15"/>
  <c r="CV82" i="15"/>
  <c r="CF106" i="15"/>
  <c r="CF85" i="15"/>
  <c r="CF82" i="15"/>
  <c r="BP106" i="15"/>
  <c r="BP85" i="15"/>
  <c r="BP82" i="15"/>
  <c r="BL109" i="15"/>
  <c r="AZ106" i="15"/>
  <c r="AZ85" i="15"/>
  <c r="AZ82" i="15"/>
  <c r="AJ106" i="15"/>
  <c r="AJ85" i="15"/>
  <c r="AJ82" i="15"/>
  <c r="T106" i="15"/>
  <c r="T85" i="15"/>
  <c r="T82" i="15"/>
  <c r="H106" i="15"/>
  <c r="H85" i="15"/>
  <c r="H82" i="15"/>
  <c r="CT107" i="15"/>
  <c r="CT87" i="15"/>
  <c r="CD107" i="15"/>
  <c r="CD87" i="15"/>
  <c r="BN107" i="15"/>
  <c r="BN87" i="15"/>
  <c r="EV35" i="15"/>
  <c r="EH31" i="15"/>
  <c r="EH55" i="15"/>
  <c r="EH34" i="15"/>
  <c r="DR31" i="15"/>
  <c r="DR55" i="15"/>
  <c r="DR34" i="15"/>
  <c r="DB31" i="15"/>
  <c r="DB55" i="15"/>
  <c r="DB34" i="15"/>
  <c r="CL31" i="15"/>
  <c r="CL55" i="15"/>
  <c r="CL34" i="15"/>
  <c r="BV31" i="15"/>
  <c r="BW32" i="15" s="1"/>
  <c r="BV55" i="15"/>
  <c r="BV34" i="15"/>
  <c r="BF31" i="15"/>
  <c r="BF55" i="15"/>
  <c r="BF34" i="15"/>
  <c r="AP31" i="15"/>
  <c r="AP55" i="15"/>
  <c r="AP34" i="15"/>
  <c r="Z31" i="15"/>
  <c r="Z55" i="15"/>
  <c r="Z34" i="15"/>
  <c r="J31" i="15"/>
  <c r="K32" i="15" s="1"/>
  <c r="J55" i="15"/>
  <c r="J34" i="15"/>
  <c r="W215" i="14"/>
  <c r="W214" i="14"/>
  <c r="EA106" i="15"/>
  <c r="EA82" i="15"/>
  <c r="EA85" i="15"/>
  <c r="DK106" i="15"/>
  <c r="DK82" i="15"/>
  <c r="DK85" i="15"/>
  <c r="CU106" i="15"/>
  <c r="CU82" i="15"/>
  <c r="CU85" i="15"/>
  <c r="CE106" i="15"/>
  <c r="CE82" i="15"/>
  <c r="CE85" i="15"/>
  <c r="BO106" i="15"/>
  <c r="BO82" i="15"/>
  <c r="BO85" i="15"/>
  <c r="AY106" i="15"/>
  <c r="AY82" i="15"/>
  <c r="AY85" i="15"/>
  <c r="AI106" i="15"/>
  <c r="AI82" i="15"/>
  <c r="AI85" i="15"/>
  <c r="S106" i="15"/>
  <c r="S82" i="15"/>
  <c r="S85" i="15"/>
  <c r="EC86" i="15"/>
  <c r="DQ86" i="15"/>
  <c r="DR107" i="15" s="1"/>
  <c r="DA86" i="15"/>
  <c r="BE86" i="15"/>
  <c r="BF87" i="15" s="1"/>
  <c r="AO86" i="15"/>
  <c r="AP87" i="15" s="1"/>
  <c r="Y86" i="15"/>
  <c r="Z107" i="15" s="1"/>
  <c r="EG57" i="15"/>
  <c r="EG42" i="15"/>
  <c r="DQ57" i="15"/>
  <c r="DQ42" i="15"/>
  <c r="DA57" i="15"/>
  <c r="DA42" i="15"/>
  <c r="CK57" i="15"/>
  <c r="CK42" i="15"/>
  <c r="BU57" i="15"/>
  <c r="BU42" i="15"/>
  <c r="BE57" i="15"/>
  <c r="BE42" i="15"/>
  <c r="AO57" i="15"/>
  <c r="AO42" i="15"/>
  <c r="Y57" i="15"/>
  <c r="Y42" i="15"/>
  <c r="I57" i="15"/>
  <c r="I42" i="15"/>
  <c r="EG31" i="15"/>
  <c r="EG55" i="15"/>
  <c r="EG34" i="15"/>
  <c r="DQ31" i="15"/>
  <c r="DQ55" i="15"/>
  <c r="DQ34" i="15"/>
  <c r="DA31" i="15"/>
  <c r="DA55" i="15"/>
  <c r="DA34" i="15"/>
  <c r="CK31" i="15"/>
  <c r="CK55" i="15"/>
  <c r="CK34" i="15"/>
  <c r="BU31" i="15"/>
  <c r="BU55" i="15"/>
  <c r="BU34" i="15"/>
  <c r="BE31" i="15"/>
  <c r="BE55" i="15"/>
  <c r="BE34" i="15"/>
  <c r="AO31" i="15"/>
  <c r="AO55" i="15"/>
  <c r="AO34" i="15"/>
  <c r="Y31" i="15"/>
  <c r="Y55" i="15"/>
  <c r="Y34" i="15"/>
  <c r="I31" i="15"/>
  <c r="I55" i="15"/>
  <c r="I34" i="15"/>
  <c r="EH18" i="15"/>
  <c r="DR18" i="15"/>
  <c r="DB18" i="15"/>
  <c r="CL18" i="15"/>
  <c r="BV18" i="15"/>
  <c r="BF18" i="15"/>
  <c r="AP18" i="15"/>
  <c r="Z18" i="15"/>
  <c r="DO2" i="17"/>
  <c r="DO2" i="16"/>
  <c r="CY2" i="17"/>
  <c r="CY2" i="16"/>
  <c r="CI2" i="17"/>
  <c r="CI2" i="16"/>
  <c r="BS2" i="17"/>
  <c r="BS2" i="16"/>
  <c r="BC2" i="17"/>
  <c r="BC2" i="16"/>
  <c r="AM2" i="17"/>
  <c r="AM2" i="16"/>
  <c r="W2" i="17"/>
  <c r="W2" i="16"/>
  <c r="G2" i="17"/>
  <c r="G2" i="16"/>
  <c r="DV108" i="15"/>
  <c r="DB108" i="15"/>
  <c r="BJ108" i="15"/>
  <c r="AP108" i="15"/>
  <c r="EV156" i="15"/>
  <c r="EV101" i="15"/>
  <c r="EW67" i="15"/>
  <c r="AJ71" i="14" s="1"/>
  <c r="DZ106" i="15"/>
  <c r="DZ82" i="15"/>
  <c r="DZ85" i="15"/>
  <c r="DN109" i="15"/>
  <c r="DJ106" i="15"/>
  <c r="DJ82" i="15"/>
  <c r="DJ85" i="15"/>
  <c r="CT106" i="15"/>
  <c r="CT82" i="15"/>
  <c r="CT85" i="15"/>
  <c r="CD106" i="15"/>
  <c r="CD82" i="15"/>
  <c r="CD85" i="15"/>
  <c r="BR109" i="15"/>
  <c r="BN106" i="15"/>
  <c r="BN82" i="15"/>
  <c r="BN85" i="15"/>
  <c r="AX106" i="15"/>
  <c r="AX82" i="15"/>
  <c r="AX85" i="15"/>
  <c r="AL109" i="15"/>
  <c r="AH106" i="15"/>
  <c r="AH82" i="15"/>
  <c r="AH85" i="15"/>
  <c r="R106" i="15"/>
  <c r="R82" i="15"/>
  <c r="R85" i="15"/>
  <c r="BP86" i="15"/>
  <c r="ER55" i="15"/>
  <c r="ER34" i="15"/>
  <c r="ER31" i="15"/>
  <c r="EB55" i="15"/>
  <c r="EB34" i="15"/>
  <c r="EB31" i="15"/>
  <c r="DL55" i="15"/>
  <c r="DL34" i="15"/>
  <c r="DL31" i="15"/>
  <c r="CV55" i="15"/>
  <c r="CV34" i="15"/>
  <c r="CV31" i="15"/>
  <c r="CF55" i="15"/>
  <c r="CF34" i="15"/>
  <c r="CF31" i="15"/>
  <c r="BP55" i="15"/>
  <c r="BP34" i="15"/>
  <c r="BP31" i="15"/>
  <c r="AZ55" i="15"/>
  <c r="AZ34" i="15"/>
  <c r="AZ31" i="15"/>
  <c r="AJ55" i="15"/>
  <c r="AJ34" i="15"/>
  <c r="AJ31" i="15"/>
  <c r="T55" i="15"/>
  <c r="T34" i="15"/>
  <c r="T31" i="15"/>
  <c r="EV117" i="15"/>
  <c r="EL33" i="18"/>
  <c r="EL32" i="18" s="1"/>
  <c r="DR2" i="17"/>
  <c r="DR2" i="16"/>
  <c r="DB2" i="17"/>
  <c r="DB2" i="16"/>
  <c r="CL2" i="17"/>
  <c r="CL2" i="16"/>
  <c r="BV2" i="17"/>
  <c r="BV2" i="16"/>
  <c r="BF2" i="17"/>
  <c r="BF2" i="16"/>
  <c r="AP2" i="17"/>
  <c r="AP2" i="16"/>
  <c r="Z2" i="17"/>
  <c r="Z2" i="16"/>
  <c r="J2" i="17"/>
  <c r="J2" i="16"/>
  <c r="Q213" i="14"/>
  <c r="X211" i="14"/>
  <c r="X212" i="14"/>
  <c r="H211" i="14"/>
  <c r="H212" i="14"/>
  <c r="CL57" i="15"/>
  <c r="Z57" i="15"/>
  <c r="EQ18" i="15"/>
  <c r="EM32" i="15"/>
  <c r="EI34" i="15"/>
  <c r="DS34" i="15"/>
  <c r="DG32" i="15"/>
  <c r="DC34" i="15"/>
  <c r="CQ32" i="15"/>
  <c r="CM34" i="15"/>
  <c r="CA32" i="15"/>
  <c r="BW34" i="15"/>
  <c r="BG34" i="15"/>
  <c r="AU32" i="15"/>
  <c r="AQ34" i="15"/>
  <c r="AE32" i="15"/>
  <c r="AA34" i="15"/>
  <c r="O32" i="15"/>
  <c r="K34" i="15"/>
  <c r="I121" i="14"/>
  <c r="AF232" i="14"/>
  <c r="AF87" i="14"/>
  <c r="AF113" i="14"/>
  <c r="P232" i="14"/>
  <c r="P87" i="14"/>
  <c r="P113" i="14"/>
  <c r="T253" i="14"/>
  <c r="T123" i="14"/>
  <c r="D123" i="14"/>
  <c r="AF227" i="14"/>
  <c r="AF103" i="14"/>
  <c r="P227" i="14"/>
  <c r="P103" i="14"/>
  <c r="AH25" i="14"/>
  <c r="AH50" i="14"/>
  <c r="Q121" i="14"/>
  <c r="AI232" i="14"/>
  <c r="AI113" i="14"/>
  <c r="AI87" i="14"/>
  <c r="S232" i="14"/>
  <c r="S113" i="14"/>
  <c r="S87" i="14"/>
  <c r="C232" i="14"/>
  <c r="C113" i="14"/>
  <c r="C87" i="14"/>
  <c r="W123" i="14"/>
  <c r="W253" i="14"/>
  <c r="AI227" i="14"/>
  <c r="AI103" i="14"/>
  <c r="S227" i="14"/>
  <c r="S103" i="14"/>
  <c r="C227" i="14"/>
  <c r="C103" i="14"/>
  <c r="AE121" i="14"/>
  <c r="O121" i="14"/>
  <c r="AG25" i="14"/>
  <c r="AG50" i="14"/>
  <c r="Q25" i="14"/>
  <c r="Q50" i="14"/>
  <c r="Y196" i="14"/>
  <c r="Y187" i="14"/>
  <c r="X214" i="14"/>
  <c r="P213" i="14"/>
  <c r="U121" i="14"/>
  <c r="V232" i="14"/>
  <c r="V113" i="14"/>
  <c r="V87" i="14"/>
  <c r="F232" i="14"/>
  <c r="F113" i="14"/>
  <c r="F87" i="14"/>
  <c r="V253" i="14"/>
  <c r="V123" i="14"/>
  <c r="V227" i="14"/>
  <c r="V103" i="14"/>
  <c r="F227" i="14"/>
  <c r="F103" i="14"/>
  <c r="AI59" i="14"/>
  <c r="AF25" i="14"/>
  <c r="AF50" i="14"/>
  <c r="P25" i="14"/>
  <c r="P50" i="14"/>
  <c r="DV57" i="15"/>
  <c r="BJ57" i="15"/>
  <c r="DO18" i="15"/>
  <c r="T121" i="14"/>
  <c r="U232" i="14"/>
  <c r="U113" i="14"/>
  <c r="U87" i="14"/>
  <c r="E232" i="14"/>
  <c r="E113" i="14"/>
  <c r="E87" i="14"/>
  <c r="U253" i="14"/>
  <c r="U123" i="14"/>
  <c r="E123" i="14"/>
  <c r="U227" i="14"/>
  <c r="U103" i="14"/>
  <c r="E227" i="14"/>
  <c r="E103" i="14"/>
  <c r="AH59" i="14"/>
  <c r="R59" i="14"/>
  <c r="AI50" i="14"/>
  <c r="AI25" i="14"/>
  <c r="S50" i="14"/>
  <c r="S25" i="14"/>
  <c r="C50" i="14"/>
  <c r="C25" i="14"/>
  <c r="AA40" i="14"/>
  <c r="AD61" i="14"/>
  <c r="N61" i="14"/>
  <c r="V50" i="14"/>
  <c r="F50" i="14"/>
  <c r="J86" i="19"/>
  <c r="J87" i="19" s="1"/>
  <c r="EL37" i="19"/>
  <c r="EK35" i="19"/>
  <c r="DB64" i="18"/>
  <c r="DB24" i="18"/>
  <c r="DB41" i="18"/>
  <c r="AP24" i="18"/>
  <c r="AP41" i="18"/>
  <c r="EF64" i="18"/>
  <c r="EF41" i="18"/>
  <c r="EF24" i="18"/>
  <c r="EF25" i="18" s="1"/>
  <c r="BT64" i="18"/>
  <c r="BT41" i="18"/>
  <c r="BT24" i="18"/>
  <c r="BT25" i="18" s="1"/>
  <c r="V41" i="18"/>
  <c r="V24" i="18"/>
  <c r="DY33" i="18"/>
  <c r="DY24" i="18"/>
  <c r="DY25" i="18" s="1"/>
  <c r="CG24" i="18"/>
  <c r="CG33" i="18"/>
  <c r="BA24" i="18"/>
  <c r="BA33" i="18"/>
  <c r="U33" i="18"/>
  <c r="U24" i="18"/>
  <c r="DS63" i="18"/>
  <c r="DS9" i="18"/>
  <c r="DD41" i="18"/>
  <c r="AR41" i="18"/>
  <c r="CN13" i="18"/>
  <c r="CR13" i="18"/>
  <c r="BH13" i="18"/>
  <c r="BL13" i="18"/>
  <c r="EK52" i="17"/>
  <c r="CU51" i="17"/>
  <c r="CU49" i="17"/>
  <c r="CU48" i="17"/>
  <c r="CE51" i="17"/>
  <c r="CE49" i="17"/>
  <c r="CE48" i="17"/>
  <c r="V176" i="14"/>
  <c r="BO51" i="17"/>
  <c r="BO49" i="17"/>
  <c r="BO48" i="17"/>
  <c r="R176" i="14"/>
  <c r="AY51" i="17"/>
  <c r="AY49" i="17"/>
  <c r="AY48" i="17"/>
  <c r="N176" i="14"/>
  <c r="AI51" i="17"/>
  <c r="AI49" i="17"/>
  <c r="AI48" i="17"/>
  <c r="J176" i="14"/>
  <c r="S51" i="17"/>
  <c r="S49" i="17"/>
  <c r="S48" i="17"/>
  <c r="F176" i="14"/>
  <c r="C51" i="17"/>
  <c r="C49" i="17"/>
  <c r="B176" i="14"/>
  <c r="B183" i="14" s="1"/>
  <c r="CF48" i="17"/>
  <c r="BP48" i="17"/>
  <c r="AZ48" i="17"/>
  <c r="AJ48" i="17"/>
  <c r="T48" i="17"/>
  <c r="DQ54" i="17"/>
  <c r="DA54" i="17"/>
  <c r="CK54" i="17"/>
  <c r="CL55" i="17" s="1"/>
  <c r="BU54" i="17"/>
  <c r="BE54" i="17"/>
  <c r="BE55" i="17" s="1"/>
  <c r="AO54" i="17"/>
  <c r="AO55" i="17" s="1"/>
  <c r="Y54" i="17"/>
  <c r="Y55" i="17" s="1"/>
  <c r="I54" i="17"/>
  <c r="CB42" i="17"/>
  <c r="U171" i="14"/>
  <c r="BL42" i="17"/>
  <c r="Q171" i="14"/>
  <c r="AV42" i="17"/>
  <c r="M171" i="14"/>
  <c r="M172" i="14" s="1"/>
  <c r="AF42" i="17"/>
  <c r="I171" i="14"/>
  <c r="I172" i="14" s="1"/>
  <c r="P42" i="17"/>
  <c r="E171" i="14"/>
  <c r="E172" i="14" s="1"/>
  <c r="DX54" i="17"/>
  <c r="DZ91" i="17" s="1"/>
  <c r="DH54" i="17"/>
  <c r="CR54" i="17"/>
  <c r="CB54" i="17"/>
  <c r="BL54" i="17"/>
  <c r="AV54" i="17"/>
  <c r="AF54" i="17"/>
  <c r="P54" i="17"/>
  <c r="EP49" i="17"/>
  <c r="EH55" i="17"/>
  <c r="DZ55" i="17"/>
  <c r="DJ55" i="17"/>
  <c r="CD55" i="17"/>
  <c r="BN55" i="17"/>
  <c r="AX55" i="17"/>
  <c r="R55" i="17"/>
  <c r="CE54" i="17"/>
  <c r="BO54" i="17"/>
  <c r="BO55" i="17" s="1"/>
  <c r="AY54" i="17"/>
  <c r="AY55" i="17" s="1"/>
  <c r="AI54" i="17"/>
  <c r="AI55" i="17" s="1"/>
  <c r="S54" i="17"/>
  <c r="S55" i="17" s="1"/>
  <c r="DR42" i="17"/>
  <c r="BF42" i="17"/>
  <c r="EG42" i="16"/>
  <c r="EG37" i="16"/>
  <c r="DA42" i="16"/>
  <c r="DA37" i="16"/>
  <c r="BU42" i="16"/>
  <c r="BU37" i="16"/>
  <c r="AO42" i="16"/>
  <c r="AO37" i="16"/>
  <c r="I42" i="16"/>
  <c r="I37" i="16"/>
  <c r="DF36" i="16"/>
  <c r="DF31" i="16"/>
  <c r="BZ36" i="16"/>
  <c r="BZ31" i="16"/>
  <c r="AT36" i="16"/>
  <c r="AT31" i="16"/>
  <c r="EK8" i="17"/>
  <c r="EK10" i="16"/>
  <c r="EK28" i="17" s="1"/>
  <c r="EK26" i="17" s="1"/>
  <c r="EL15" i="18" s="1"/>
  <c r="EL14" i="18" s="1"/>
  <c r="EL8" i="16"/>
  <c r="ET14" i="17"/>
  <c r="ET18" i="16"/>
  <c r="ET13" i="17" s="1"/>
  <c r="CB36" i="16"/>
  <c r="P36" i="16"/>
  <c r="BX31" i="16"/>
  <c r="L31" i="16"/>
  <c r="DW4" i="17"/>
  <c r="DW5" i="16"/>
  <c r="DW5" i="17" s="1"/>
  <c r="DG4" i="17"/>
  <c r="DG5" i="16"/>
  <c r="DG5" i="17" s="1"/>
  <c r="CQ4" i="17"/>
  <c r="CQ5" i="16"/>
  <c r="CQ5" i="17" s="1"/>
  <c r="CA4" i="17"/>
  <c r="CA5" i="16"/>
  <c r="CA5" i="17" s="1"/>
  <c r="U130" i="14"/>
  <c r="BK4" i="17"/>
  <c r="BK5" i="16"/>
  <c r="BK5" i="17" s="1"/>
  <c r="Q130" i="14"/>
  <c r="AU4" i="17"/>
  <c r="AU5" i="16"/>
  <c r="AU5" i="17" s="1"/>
  <c r="M130" i="14"/>
  <c r="AE4" i="17"/>
  <c r="AE5" i="16"/>
  <c r="AE5" i="17" s="1"/>
  <c r="I130" i="14"/>
  <c r="O4" i="17"/>
  <c r="O5" i="16"/>
  <c r="O5" i="17" s="1"/>
  <c r="E130" i="14"/>
  <c r="DR31" i="16"/>
  <c r="DR36" i="16"/>
  <c r="BF31" i="16"/>
  <c r="BF36" i="16"/>
  <c r="EY14" i="17"/>
  <c r="EY18" i="16"/>
  <c r="EY13" i="17" s="1"/>
  <c r="EZ19" i="16"/>
  <c r="EH4" i="17"/>
  <c r="EH5" i="16"/>
  <c r="EH5" i="17" s="1"/>
  <c r="EL4" i="16"/>
  <c r="DR4" i="17"/>
  <c r="DR5" i="16"/>
  <c r="DR5" i="17" s="1"/>
  <c r="DB4" i="17"/>
  <c r="DB5" i="16"/>
  <c r="DB5" i="17" s="1"/>
  <c r="CL4" i="17"/>
  <c r="CL5" i="16"/>
  <c r="CL5" i="17" s="1"/>
  <c r="BV4" i="17"/>
  <c r="BV5" i="16"/>
  <c r="BV5" i="17" s="1"/>
  <c r="BF4" i="17"/>
  <c r="BF5" i="16"/>
  <c r="BF5" i="17" s="1"/>
  <c r="AP4" i="17"/>
  <c r="AP5" i="16"/>
  <c r="AP5" i="17" s="1"/>
  <c r="Z4" i="17"/>
  <c r="Z5" i="16"/>
  <c r="Z5" i="17" s="1"/>
  <c r="J4" i="17"/>
  <c r="J5" i="16"/>
  <c r="J5" i="17" s="1"/>
  <c r="BB48" i="16"/>
  <c r="EK108" i="15"/>
  <c r="EK93" i="15"/>
  <c r="DP93" i="15"/>
  <c r="DP108" i="15"/>
  <c r="CT108" i="15"/>
  <c r="CT109" i="15" s="1"/>
  <c r="CT93" i="15"/>
  <c r="BY108" i="15"/>
  <c r="BY93" i="15"/>
  <c r="BD93" i="15"/>
  <c r="BD108" i="15"/>
  <c r="AH108" i="15"/>
  <c r="AH93" i="15"/>
  <c r="M108" i="15"/>
  <c r="M93" i="15"/>
  <c r="EL73" i="15"/>
  <c r="EM73" i="15"/>
  <c r="DV73" i="15"/>
  <c r="DW73" i="15"/>
  <c r="DF73" i="15"/>
  <c r="DG73" i="15"/>
  <c r="CP73" i="15"/>
  <c r="CQ73" i="15"/>
  <c r="BZ73" i="15"/>
  <c r="CA73" i="15"/>
  <c r="BJ73" i="15"/>
  <c r="BK73" i="15"/>
  <c r="AT73" i="15"/>
  <c r="AU73" i="15"/>
  <c r="AD73" i="15"/>
  <c r="AE73" i="15"/>
  <c r="N73" i="15"/>
  <c r="O73" i="15"/>
  <c r="DT93" i="15"/>
  <c r="DT108" i="15"/>
  <c r="DT109" i="15" s="1"/>
  <c r="CN93" i="15"/>
  <c r="CN108" i="15"/>
  <c r="BH93" i="15"/>
  <c r="BH108" i="15"/>
  <c r="AB93" i="15"/>
  <c r="AB108" i="15"/>
  <c r="AZ48" i="16"/>
  <c r="DH93" i="15"/>
  <c r="DH108" i="15"/>
  <c r="AV93" i="15"/>
  <c r="AV108" i="15"/>
  <c r="CT36" i="16"/>
  <c r="AH36" i="16"/>
  <c r="CK108" i="15"/>
  <c r="CK93" i="15"/>
  <c r="Y108" i="15"/>
  <c r="Y93" i="15"/>
  <c r="EU108" i="15"/>
  <c r="EU93" i="15"/>
  <c r="EM108" i="15"/>
  <c r="EM93" i="15"/>
  <c r="EE108" i="15"/>
  <c r="EE93" i="15"/>
  <c r="DW108" i="15"/>
  <c r="DW93" i="15"/>
  <c r="DO108" i="15"/>
  <c r="DO93" i="15"/>
  <c r="DG108" i="15"/>
  <c r="DG93" i="15"/>
  <c r="CY108" i="15"/>
  <c r="CY93" i="15"/>
  <c r="CQ108" i="15"/>
  <c r="CQ93" i="15"/>
  <c r="CI108" i="15"/>
  <c r="CI93" i="15"/>
  <c r="CA108" i="15"/>
  <c r="CA93" i="15"/>
  <c r="BS108" i="15"/>
  <c r="BS93" i="15"/>
  <c r="BK108" i="15"/>
  <c r="BK93" i="15"/>
  <c r="BC108" i="15"/>
  <c r="BC93" i="15"/>
  <c r="AU108" i="15"/>
  <c r="AU93" i="15"/>
  <c r="AM108" i="15"/>
  <c r="AM93" i="15"/>
  <c r="AE108" i="15"/>
  <c r="AE93" i="15"/>
  <c r="W108" i="15"/>
  <c r="W93" i="15"/>
  <c r="O108" i="15"/>
  <c r="O93" i="15"/>
  <c r="G108" i="15"/>
  <c r="G93" i="15"/>
  <c r="ES85" i="15"/>
  <c r="ES82" i="15"/>
  <c r="ES106" i="15"/>
  <c r="EO85" i="15"/>
  <c r="EO106" i="15"/>
  <c r="EO82" i="15"/>
  <c r="DY85" i="15"/>
  <c r="DY106" i="15"/>
  <c r="DY82" i="15"/>
  <c r="DI85" i="15"/>
  <c r="DI106" i="15"/>
  <c r="DI82" i="15"/>
  <c r="CS85" i="15"/>
  <c r="CS106" i="15"/>
  <c r="CS82" i="15"/>
  <c r="CC85" i="15"/>
  <c r="CC106" i="15"/>
  <c r="CC82" i="15"/>
  <c r="BM85" i="15"/>
  <c r="BM106" i="15"/>
  <c r="BM82" i="15"/>
  <c r="AW85" i="15"/>
  <c r="AW106" i="15"/>
  <c r="AW82" i="15"/>
  <c r="AG85" i="15"/>
  <c r="AG106" i="15"/>
  <c r="AG82" i="15"/>
  <c r="Q85" i="15"/>
  <c r="Q106" i="15"/>
  <c r="Q82" i="15"/>
  <c r="I106" i="15"/>
  <c r="I85" i="15"/>
  <c r="I82" i="15"/>
  <c r="EM107" i="15"/>
  <c r="EM87" i="15"/>
  <c r="EE107" i="15"/>
  <c r="EE109" i="15" s="1"/>
  <c r="EE87" i="15"/>
  <c r="DW107" i="15"/>
  <c r="DW87" i="15"/>
  <c r="DO107" i="15"/>
  <c r="DO109" i="15" s="1"/>
  <c r="DO87" i="15"/>
  <c r="DG107" i="15"/>
  <c r="DG87" i="15"/>
  <c r="CY107" i="15"/>
  <c r="CY109" i="15" s="1"/>
  <c r="CY87" i="15"/>
  <c r="CQ107" i="15"/>
  <c r="CQ109" i="15" s="1"/>
  <c r="CQ87" i="15"/>
  <c r="CI107" i="15"/>
  <c r="CI109" i="15" s="1"/>
  <c r="CI87" i="15"/>
  <c r="CA107" i="15"/>
  <c r="CA87" i="15"/>
  <c r="BS107" i="15"/>
  <c r="BS109" i="15" s="1"/>
  <c r="BS87" i="15"/>
  <c r="BK107" i="15"/>
  <c r="BK109" i="15" s="1"/>
  <c r="BK87" i="15"/>
  <c r="BC107" i="15"/>
  <c r="BC109" i="15" s="1"/>
  <c r="BC87" i="15"/>
  <c r="AM107" i="15"/>
  <c r="AM109" i="15" s="1"/>
  <c r="AM87" i="15"/>
  <c r="W107" i="15"/>
  <c r="W109" i="15" s="1"/>
  <c r="W87" i="15"/>
  <c r="G107" i="15"/>
  <c r="G109" i="15" s="1"/>
  <c r="G87" i="15"/>
  <c r="DY2" i="17"/>
  <c r="DY2" i="16"/>
  <c r="DI2" i="17"/>
  <c r="DI2" i="16"/>
  <c r="CS2" i="17"/>
  <c r="CS2" i="16"/>
  <c r="CC2" i="17"/>
  <c r="CC2" i="16"/>
  <c r="BM2" i="17"/>
  <c r="BM2" i="16"/>
  <c r="AW2" i="17"/>
  <c r="AW2" i="16"/>
  <c r="AG2" i="17"/>
  <c r="AG2" i="16"/>
  <c r="Q2" i="17"/>
  <c r="Q2" i="16"/>
  <c r="ER106" i="15"/>
  <c r="ER85" i="15"/>
  <c r="ER82" i="15"/>
  <c r="EN106" i="15"/>
  <c r="EN85" i="15"/>
  <c r="EN82" i="15"/>
  <c r="DX106" i="15"/>
  <c r="DX85" i="15"/>
  <c r="DX82" i="15"/>
  <c r="DH106" i="15"/>
  <c r="DH85" i="15"/>
  <c r="DH82" i="15"/>
  <c r="DD109" i="15"/>
  <c r="CR106" i="15"/>
  <c r="CR85" i="15"/>
  <c r="CR82" i="15"/>
  <c r="CN109" i="15"/>
  <c r="CB106" i="15"/>
  <c r="CB85" i="15"/>
  <c r="CB82" i="15"/>
  <c r="BX109" i="15"/>
  <c r="BL106" i="15"/>
  <c r="BL85" i="15"/>
  <c r="BL82" i="15"/>
  <c r="AV106" i="15"/>
  <c r="AV85" i="15"/>
  <c r="AV82" i="15"/>
  <c r="AR109" i="15"/>
  <c r="AF106" i="15"/>
  <c r="AF85" i="15"/>
  <c r="AF82" i="15"/>
  <c r="P106" i="15"/>
  <c r="P85" i="15"/>
  <c r="P82" i="15"/>
  <c r="L109" i="15"/>
  <c r="EL87" i="15"/>
  <c r="EL107" i="15"/>
  <c r="DV87" i="15"/>
  <c r="DV107" i="15"/>
  <c r="DF87" i="15"/>
  <c r="DF107" i="15"/>
  <c r="CP87" i="15"/>
  <c r="CP107" i="15"/>
  <c r="CP109" i="15" s="1"/>
  <c r="BZ87" i="15"/>
  <c r="BZ107" i="15"/>
  <c r="BJ87" i="15"/>
  <c r="BJ107" i="15"/>
  <c r="AT87" i="15"/>
  <c r="AT107" i="15"/>
  <c r="AD87" i="15"/>
  <c r="AD107" i="15"/>
  <c r="AD109" i="15" s="1"/>
  <c r="N87" i="15"/>
  <c r="N107" i="15"/>
  <c r="ET31" i="15"/>
  <c r="ET55" i="15"/>
  <c r="ET34" i="15"/>
  <c r="ED31" i="15"/>
  <c r="ED55" i="15"/>
  <c r="ED34" i="15"/>
  <c r="DN31" i="15"/>
  <c r="DN55" i="15"/>
  <c r="DN34" i="15"/>
  <c r="CX31" i="15"/>
  <c r="CX55" i="15"/>
  <c r="CX34" i="15"/>
  <c r="CH31" i="15"/>
  <c r="CH55" i="15"/>
  <c r="CH34" i="15"/>
  <c r="BR31" i="15"/>
  <c r="BR55" i="15"/>
  <c r="BR34" i="15"/>
  <c r="BB31" i="15"/>
  <c r="BC32" i="15" s="1"/>
  <c r="BB55" i="15"/>
  <c r="BB34" i="15"/>
  <c r="AL31" i="15"/>
  <c r="AL55" i="15"/>
  <c r="AL34" i="15"/>
  <c r="V31" i="15"/>
  <c r="V55" i="15"/>
  <c r="V34" i="15"/>
  <c r="EU82" i="15"/>
  <c r="EU106" i="15"/>
  <c r="EU85" i="15"/>
  <c r="EQ106" i="15"/>
  <c r="EQ82" i="15"/>
  <c r="EQ85" i="15"/>
  <c r="EA109" i="15"/>
  <c r="DW109" i="15"/>
  <c r="CU109" i="15"/>
  <c r="CE109" i="15"/>
  <c r="BO109" i="15"/>
  <c r="AU109" i="15"/>
  <c r="AI109" i="15"/>
  <c r="O109" i="15"/>
  <c r="G82" i="15"/>
  <c r="G83" i="15" s="1"/>
  <c r="G106" i="15"/>
  <c r="G85" i="15"/>
  <c r="EK107" i="15"/>
  <c r="EK109" i="15" s="1"/>
  <c r="EK87" i="15"/>
  <c r="DY86" i="15"/>
  <c r="DZ87" i="15" s="1"/>
  <c r="CO107" i="15"/>
  <c r="CO87" i="15"/>
  <c r="BY107" i="15"/>
  <c r="BY109" i="15" s="1"/>
  <c r="BY87" i="15"/>
  <c r="AS107" i="15"/>
  <c r="AS109" i="15" s="1"/>
  <c r="AS87" i="15"/>
  <c r="AC107" i="15"/>
  <c r="AC87" i="15"/>
  <c r="M107" i="15"/>
  <c r="M109" i="15" s="1"/>
  <c r="M87" i="15"/>
  <c r="ES57" i="15"/>
  <c r="ES42" i="15"/>
  <c r="EC57" i="15"/>
  <c r="EC42" i="15"/>
  <c r="DM57" i="15"/>
  <c r="DM42" i="15"/>
  <c r="CW57" i="15"/>
  <c r="CW42" i="15"/>
  <c r="CG57" i="15"/>
  <c r="CG42" i="15"/>
  <c r="BQ57" i="15"/>
  <c r="BQ42" i="15"/>
  <c r="BA57" i="15"/>
  <c r="BA42" i="15"/>
  <c r="AK57" i="15"/>
  <c r="AK42" i="15"/>
  <c r="U57" i="15"/>
  <c r="U42" i="15"/>
  <c r="ES31" i="15"/>
  <c r="ES55" i="15"/>
  <c r="ES34" i="15"/>
  <c r="EC31" i="15"/>
  <c r="EC55" i="15"/>
  <c r="EC34" i="15"/>
  <c r="DM31" i="15"/>
  <c r="DM55" i="15"/>
  <c r="DM34" i="15"/>
  <c r="CW31" i="15"/>
  <c r="CW55" i="15"/>
  <c r="CW34" i="15"/>
  <c r="CG31" i="15"/>
  <c r="CG55" i="15"/>
  <c r="CG34" i="15"/>
  <c r="BQ31" i="15"/>
  <c r="BQ55" i="15"/>
  <c r="BQ34" i="15"/>
  <c r="BA31" i="15"/>
  <c r="BA55" i="15"/>
  <c r="BA34" i="15"/>
  <c r="AK31" i="15"/>
  <c r="AK55" i="15"/>
  <c r="AK34" i="15"/>
  <c r="U31" i="15"/>
  <c r="U55" i="15"/>
  <c r="U34" i="15"/>
  <c r="EW118" i="15"/>
  <c r="EW27" i="15"/>
  <c r="EX25" i="15"/>
  <c r="EV17" i="15"/>
  <c r="EV18" i="15" s="1"/>
  <c r="EV15" i="15" s="1"/>
  <c r="EV52" i="15"/>
  <c r="EW19" i="15"/>
  <c r="EV21" i="15"/>
  <c r="EA2" i="17"/>
  <c r="EA2" i="16"/>
  <c r="DK2" i="17"/>
  <c r="DK2" i="16"/>
  <c r="CU2" i="17"/>
  <c r="CU2" i="16"/>
  <c r="CE2" i="17"/>
  <c r="CE2" i="16"/>
  <c r="BO2" i="17"/>
  <c r="BO2" i="16"/>
  <c r="AY2" i="17"/>
  <c r="AY2" i="16"/>
  <c r="AI2" i="17"/>
  <c r="AI2" i="16"/>
  <c r="S2" i="17"/>
  <c r="S2" i="16"/>
  <c r="S256" i="14"/>
  <c r="T248" i="14"/>
  <c r="EL93" i="15"/>
  <c r="DR93" i="15"/>
  <c r="DF93" i="15"/>
  <c r="CL93" i="15"/>
  <c r="BZ93" i="15"/>
  <c r="BF93" i="15"/>
  <c r="AT93" i="15"/>
  <c r="Z93" i="15"/>
  <c r="N93" i="15"/>
  <c r="ET82" i="15"/>
  <c r="ET83" i="15" s="1"/>
  <c r="ET106" i="15"/>
  <c r="ET85" i="15"/>
  <c r="EP106" i="15"/>
  <c r="EP82" i="15"/>
  <c r="EP83" i="15" s="1"/>
  <c r="EP85" i="15"/>
  <c r="EL106" i="15"/>
  <c r="EL82" i="15"/>
  <c r="EL85" i="15"/>
  <c r="DV106" i="15"/>
  <c r="DV82" i="15"/>
  <c r="DV85" i="15"/>
  <c r="DF106" i="15"/>
  <c r="DF82" i="15"/>
  <c r="DF85" i="15"/>
  <c r="CP106" i="15"/>
  <c r="CP82" i="15"/>
  <c r="CP85" i="15"/>
  <c r="BZ106" i="15"/>
  <c r="BZ82" i="15"/>
  <c r="BZ85" i="15"/>
  <c r="BN109" i="15"/>
  <c r="BJ106" i="15"/>
  <c r="BJ82" i="15"/>
  <c r="BJ85" i="15"/>
  <c r="AT106" i="15"/>
  <c r="AT82" i="15"/>
  <c r="AT85" i="15"/>
  <c r="AD106" i="15"/>
  <c r="AD82" i="15"/>
  <c r="AD85" i="15"/>
  <c r="N106" i="15"/>
  <c r="N82" i="15"/>
  <c r="N85" i="15"/>
  <c r="J82" i="15"/>
  <c r="J106" i="15"/>
  <c r="J85" i="15"/>
  <c r="EN86" i="15"/>
  <c r="EO107" i="15" s="1"/>
  <c r="EB86" i="15"/>
  <c r="DX86" i="15"/>
  <c r="DL86" i="15"/>
  <c r="DM87" i="15" s="1"/>
  <c r="DH86" i="15"/>
  <c r="CV86" i="15"/>
  <c r="CR86" i="15"/>
  <c r="CF86" i="15"/>
  <c r="CG107" i="15" s="1"/>
  <c r="CG109" i="15" s="1"/>
  <c r="CB86" i="15"/>
  <c r="BH107" i="15"/>
  <c r="BH87" i="15"/>
  <c r="AZ86" i="15"/>
  <c r="BA107" i="15" s="1"/>
  <c r="BA109" i="15" s="1"/>
  <c r="AV86" i="15"/>
  <c r="AJ86" i="15"/>
  <c r="AK107" i="15" s="1"/>
  <c r="AK109" i="15" s="1"/>
  <c r="AF86" i="15"/>
  <c r="T86" i="15"/>
  <c r="U107" i="15" s="1"/>
  <c r="U109" i="15" s="1"/>
  <c r="P86" i="15"/>
  <c r="EN55" i="15"/>
  <c r="EN34" i="15"/>
  <c r="EN31" i="15"/>
  <c r="DX55" i="15"/>
  <c r="DX34" i="15"/>
  <c r="DX31" i="15"/>
  <c r="DH55" i="15"/>
  <c r="DH34" i="15"/>
  <c r="DH31" i="15"/>
  <c r="CR55" i="15"/>
  <c r="CR34" i="15"/>
  <c r="CR31" i="15"/>
  <c r="CB55" i="15"/>
  <c r="CB34" i="15"/>
  <c r="CB31" i="15"/>
  <c r="BL55" i="15"/>
  <c r="BL34" i="15"/>
  <c r="BL31" i="15"/>
  <c r="AV55" i="15"/>
  <c r="AV34" i="15"/>
  <c r="AV31" i="15"/>
  <c r="AF55" i="15"/>
  <c r="AF34" i="15"/>
  <c r="AF31" i="15"/>
  <c r="P55" i="15"/>
  <c r="P34" i="15"/>
  <c r="P31" i="15"/>
  <c r="DN2" i="17"/>
  <c r="DN2" i="16"/>
  <c r="CX2" i="17"/>
  <c r="CX2" i="16"/>
  <c r="CH2" i="17"/>
  <c r="CH2" i="16"/>
  <c r="BR2" i="17"/>
  <c r="BR2" i="16"/>
  <c r="BB2" i="17"/>
  <c r="BB2" i="16"/>
  <c r="AL2" i="17"/>
  <c r="AL2" i="16"/>
  <c r="V2" i="17"/>
  <c r="V2" i="16"/>
  <c r="F2" i="17"/>
  <c r="F2" i="16"/>
  <c r="T211" i="14"/>
  <c r="T212" i="14"/>
  <c r="EI55" i="15"/>
  <c r="DS55" i="15"/>
  <c r="DC55" i="15"/>
  <c r="CM55" i="15"/>
  <c r="BW55" i="15"/>
  <c r="BG55" i="15"/>
  <c r="AQ55" i="15"/>
  <c r="AA55" i="15"/>
  <c r="K55" i="15"/>
  <c r="AB232" i="14"/>
  <c r="AB87" i="14"/>
  <c r="AB113" i="14"/>
  <c r="L232" i="14"/>
  <c r="L87" i="14"/>
  <c r="L113" i="14"/>
  <c r="AF253" i="14"/>
  <c r="AF123" i="14"/>
  <c r="AB227" i="14"/>
  <c r="AB103" i="14"/>
  <c r="L227" i="14"/>
  <c r="L103" i="14"/>
  <c r="AD25" i="14"/>
  <c r="AD50" i="14"/>
  <c r="ET57" i="15"/>
  <c r="CH57" i="15"/>
  <c r="V57" i="15"/>
  <c r="O213" i="14"/>
  <c r="N208" i="14"/>
  <c r="AE232" i="14"/>
  <c r="AE113" i="14"/>
  <c r="AE87" i="14"/>
  <c r="O232" i="14"/>
  <c r="O113" i="14"/>
  <c r="O87" i="14"/>
  <c r="AI123" i="14"/>
  <c r="AI253" i="14"/>
  <c r="S123" i="14"/>
  <c r="S253" i="14"/>
  <c r="AE227" i="14"/>
  <c r="AE103" i="14"/>
  <c r="O227" i="14"/>
  <c r="O103" i="14"/>
  <c r="AC25" i="14"/>
  <c r="AC50" i="14"/>
  <c r="M25" i="14"/>
  <c r="N60" i="14" s="1"/>
  <c r="M50" i="14"/>
  <c r="Y130" i="14"/>
  <c r="Y188" i="14"/>
  <c r="Y284" i="14" s="1"/>
  <c r="Y286" i="14" s="1"/>
  <c r="Y197" i="14"/>
  <c r="EI18" i="15"/>
  <c r="X215" i="14"/>
  <c r="P121" i="14"/>
  <c r="AH232" i="14"/>
  <c r="AH113" i="14"/>
  <c r="AH87" i="14"/>
  <c r="R232" i="14"/>
  <c r="R113" i="14"/>
  <c r="R87" i="14"/>
  <c r="AH253" i="14"/>
  <c r="AH123" i="14"/>
  <c r="R253" i="14"/>
  <c r="R123" i="14"/>
  <c r="AH227" i="14"/>
  <c r="AH103" i="14"/>
  <c r="R227" i="14"/>
  <c r="R103" i="14"/>
  <c r="AE59" i="14"/>
  <c r="O59" i="14"/>
  <c r="AB25" i="14"/>
  <c r="AB50" i="14"/>
  <c r="L25" i="14"/>
  <c r="L50" i="14"/>
  <c r="DF57" i="15"/>
  <c r="AT57" i="15"/>
  <c r="AG232" i="14"/>
  <c r="AG113" i="14"/>
  <c r="AG87" i="14"/>
  <c r="Q232" i="14"/>
  <c r="Q113" i="14"/>
  <c r="Q87" i="14"/>
  <c r="AG253" i="14"/>
  <c r="AG123" i="14"/>
  <c r="Q253" i="14"/>
  <c r="Q123" i="14"/>
  <c r="AG227" i="14"/>
  <c r="AG103" i="14"/>
  <c r="Q227" i="14"/>
  <c r="Q103" i="14"/>
  <c r="AD59" i="14"/>
  <c r="N59" i="14"/>
  <c r="AE50" i="14"/>
  <c r="AE25" i="14"/>
  <c r="O50" i="14"/>
  <c r="O25" i="14"/>
  <c r="Z61" i="14"/>
  <c r="J61" i="14"/>
  <c r="P140" i="14"/>
  <c r="AF61" i="14"/>
  <c r="P61" i="14"/>
  <c r="T40" i="14"/>
  <c r="D40" i="14"/>
  <c r="EH86" i="19"/>
  <c r="BF86" i="19"/>
  <c r="BF87" i="19" s="1"/>
  <c r="DS62" i="17"/>
  <c r="DR62" i="17"/>
  <c r="CM62" i="17"/>
  <c r="CL62" i="17"/>
  <c r="BW62" i="17"/>
  <c r="BV62" i="17"/>
  <c r="AQ62" i="17"/>
  <c r="AP62" i="17"/>
  <c r="K62" i="17"/>
  <c r="J62" i="17"/>
  <c r="DQ51" i="17"/>
  <c r="DQ49" i="17"/>
  <c r="DQ48" i="17"/>
  <c r="DX51" i="17"/>
  <c r="DX49" i="17"/>
  <c r="DX48" i="17"/>
  <c r="D51" i="17"/>
  <c r="D49" i="17"/>
  <c r="D48" i="17"/>
  <c r="EJ72" i="19"/>
  <c r="BY51" i="19"/>
  <c r="DN51" i="19"/>
  <c r="BB51" i="19"/>
  <c r="EB51" i="19"/>
  <c r="DL51" i="19"/>
  <c r="CV51" i="19"/>
  <c r="CF51" i="19"/>
  <c r="EH51" i="19"/>
  <c r="BV51" i="19"/>
  <c r="DF51" i="19"/>
  <c r="AT51" i="19"/>
  <c r="EA51" i="19"/>
  <c r="DV86" i="19"/>
  <c r="DK51" i="19"/>
  <c r="DF86" i="19"/>
  <c r="CU51" i="19"/>
  <c r="CP86" i="19"/>
  <c r="CE51" i="19"/>
  <c r="BZ86" i="19"/>
  <c r="BO51" i="19"/>
  <c r="BJ86" i="19"/>
  <c r="AY51" i="19"/>
  <c r="AT86" i="19"/>
  <c r="AI51" i="19"/>
  <c r="AD86" i="19"/>
  <c r="S51" i="19"/>
  <c r="N86" i="19"/>
  <c r="DI51" i="19"/>
  <c r="AW51" i="19"/>
  <c r="EJ14" i="19"/>
  <c r="DZ64" i="18"/>
  <c r="DZ24" i="18"/>
  <c r="DZ41" i="18"/>
  <c r="CT64" i="18"/>
  <c r="CT24" i="18"/>
  <c r="CT25" i="18" s="1"/>
  <c r="CT41" i="18"/>
  <c r="BN64" i="18"/>
  <c r="BN24" i="18"/>
  <c r="BN25" i="18" s="1"/>
  <c r="BN41" i="18"/>
  <c r="AH24" i="18"/>
  <c r="AH41" i="18"/>
  <c r="DX64" i="18"/>
  <c r="DX41" i="18"/>
  <c r="DX24" i="18"/>
  <c r="DX25" i="18" s="1"/>
  <c r="CR64" i="18"/>
  <c r="CR41" i="18"/>
  <c r="CR24" i="18"/>
  <c r="CR25" i="18" s="1"/>
  <c r="BL64" i="18"/>
  <c r="BL41" i="18"/>
  <c r="BL24" i="18"/>
  <c r="BL25" i="18" s="1"/>
  <c r="AF41" i="18"/>
  <c r="AF24" i="18"/>
  <c r="BZ64" i="18"/>
  <c r="BZ41" i="18"/>
  <c r="BZ24" i="18"/>
  <c r="AT41" i="18"/>
  <c r="AT24" i="18"/>
  <c r="N41" i="18"/>
  <c r="N24" i="18"/>
  <c r="DJ33" i="18"/>
  <c r="CT33" i="18"/>
  <c r="CD33" i="18"/>
  <c r="BN33" i="18"/>
  <c r="AX33" i="18"/>
  <c r="AH33" i="18"/>
  <c r="R33" i="18"/>
  <c r="DZ33" i="18"/>
  <c r="AS2" i="19"/>
  <c r="U2" i="19"/>
  <c r="DQ33" i="18"/>
  <c r="DQ24" i="18"/>
  <c r="CW24" i="18"/>
  <c r="CW33" i="18"/>
  <c r="CC33" i="18"/>
  <c r="CC24" i="18"/>
  <c r="BM33" i="18"/>
  <c r="BM24" i="18"/>
  <c r="BM25" i="18" s="1"/>
  <c r="AW33" i="18"/>
  <c r="AW24" i="18"/>
  <c r="AG33" i="18"/>
  <c r="AG24" i="18"/>
  <c r="Q33" i="18"/>
  <c r="Q24" i="18"/>
  <c r="EC33" i="18"/>
  <c r="EI63" i="18"/>
  <c r="EI9" i="18"/>
  <c r="BW63" i="18"/>
  <c r="BW9" i="18"/>
  <c r="DT25" i="18"/>
  <c r="DL41" i="18"/>
  <c r="CN25" i="18"/>
  <c r="CF41" i="18"/>
  <c r="AZ41" i="18"/>
  <c r="DF24" i="18"/>
  <c r="EK10" i="18"/>
  <c r="EK12" i="18"/>
  <c r="EK13" i="18" s="1"/>
  <c r="ED51" i="17"/>
  <c r="ED49" i="17"/>
  <c r="ED48" i="17"/>
  <c r="DN51" i="17"/>
  <c r="DN49" i="17"/>
  <c r="DN48" i="17"/>
  <c r="CX51" i="17"/>
  <c r="CX49" i="17"/>
  <c r="CX48" i="17"/>
  <c r="DJ91" i="17"/>
  <c r="EE62" i="17"/>
  <c r="ED62" i="17"/>
  <c r="DO62" i="17"/>
  <c r="DN62" i="17"/>
  <c r="CY62" i="17"/>
  <c r="CX62" i="17"/>
  <c r="CI62" i="17"/>
  <c r="CH62" i="17"/>
  <c r="BS62" i="17"/>
  <c r="BR62" i="17"/>
  <c r="BC62" i="17"/>
  <c r="BB62" i="17"/>
  <c r="AM62" i="17"/>
  <c r="AL62" i="17"/>
  <c r="W62" i="17"/>
  <c r="V62" i="17"/>
  <c r="G62" i="17"/>
  <c r="F62" i="17"/>
  <c r="DV85" i="17"/>
  <c r="DV84" i="17"/>
  <c r="DF85" i="17"/>
  <c r="DF84" i="17"/>
  <c r="CP85" i="17"/>
  <c r="CP84" i="17"/>
  <c r="EC51" i="17"/>
  <c r="EC49" i="17"/>
  <c r="EC48" i="17"/>
  <c r="DM51" i="17"/>
  <c r="DM49" i="17"/>
  <c r="DM48" i="17"/>
  <c r="CW51" i="17"/>
  <c r="CW49" i="17"/>
  <c r="CW48" i="17"/>
  <c r="DZ99" i="17"/>
  <c r="DJ99" i="17"/>
  <c r="EG84" i="17"/>
  <c r="EG85" i="17"/>
  <c r="EG65" i="17"/>
  <c r="DQ84" i="17"/>
  <c r="DQ85" i="17"/>
  <c r="DA84" i="17"/>
  <c r="DA85" i="17"/>
  <c r="CK84" i="17"/>
  <c r="CK85" i="17"/>
  <c r="DT51" i="17"/>
  <c r="DT49" i="17"/>
  <c r="DT48" i="17"/>
  <c r="DD51" i="17"/>
  <c r="DD49" i="17"/>
  <c r="DD48" i="17"/>
  <c r="DY99" i="17"/>
  <c r="DI99" i="17"/>
  <c r="DG13" i="18"/>
  <c r="CQ51" i="17"/>
  <c r="CQ49" i="17"/>
  <c r="CQ48" i="17"/>
  <c r="CA51" i="17"/>
  <c r="CA49" i="17"/>
  <c r="CA48" i="17"/>
  <c r="U176" i="14"/>
  <c r="BK51" i="17"/>
  <c r="BK49" i="17"/>
  <c r="BK48" i="17"/>
  <c r="Q176" i="14"/>
  <c r="AU51" i="17"/>
  <c r="AU49" i="17"/>
  <c r="AU48" i="17"/>
  <c r="M176" i="14"/>
  <c r="AE51" i="17"/>
  <c r="AE49" i="17"/>
  <c r="AE48" i="17"/>
  <c r="I176" i="14"/>
  <c r="O51" i="17"/>
  <c r="O49" i="17"/>
  <c r="O48" i="17"/>
  <c r="E176" i="14"/>
  <c r="DP99" i="17"/>
  <c r="CZ99" i="17"/>
  <c r="EJ47" i="17"/>
  <c r="EN49" i="17"/>
  <c r="CJ48" i="17"/>
  <c r="BT48" i="17"/>
  <c r="BD48" i="17"/>
  <c r="AN48" i="17"/>
  <c r="X48" i="17"/>
  <c r="H48" i="17"/>
  <c r="EC42" i="17"/>
  <c r="DM42" i="17"/>
  <c r="CW42" i="17"/>
  <c r="CG42" i="17"/>
  <c r="BQ42" i="17"/>
  <c r="BA42" i="17"/>
  <c r="AK42" i="17"/>
  <c r="U42" i="17"/>
  <c r="E42" i="17"/>
  <c r="EC54" i="17"/>
  <c r="DM54" i="17"/>
  <c r="CW54" i="17"/>
  <c r="CG54" i="17"/>
  <c r="BQ54" i="17"/>
  <c r="BA54" i="17"/>
  <c r="AK54" i="17"/>
  <c r="AK55" i="17" s="1"/>
  <c r="U54" i="17"/>
  <c r="U55" i="17" s="1"/>
  <c r="E54" i="17"/>
  <c r="DO48" i="17"/>
  <c r="CY48" i="17"/>
  <c r="CN42" i="17"/>
  <c r="X171" i="14"/>
  <c r="BX42" i="17"/>
  <c r="T171" i="14"/>
  <c r="BH42" i="17"/>
  <c r="P171" i="14"/>
  <c r="AR42" i="17"/>
  <c r="L171" i="14"/>
  <c r="L172" i="14" s="1"/>
  <c r="AB42" i="17"/>
  <c r="H171" i="14"/>
  <c r="H172" i="14" s="1"/>
  <c r="L42" i="17"/>
  <c r="D171" i="14"/>
  <c r="D172" i="14" s="1"/>
  <c r="EJ54" i="17"/>
  <c r="EJ55" i="17" s="1"/>
  <c r="EJ59" i="17" s="1"/>
  <c r="EJ58" i="17" s="1"/>
  <c r="EJ27" i="17"/>
  <c r="EJ18" i="17"/>
  <c r="EJ19" i="17" s="1"/>
  <c r="DT54" i="17"/>
  <c r="DD54" i="17"/>
  <c r="CN54" i="17"/>
  <c r="BX54" i="17"/>
  <c r="BH54" i="17"/>
  <c r="BH55" i="17" s="1"/>
  <c r="AR54" i="17"/>
  <c r="AR55" i="17" s="1"/>
  <c r="AB54" i="17"/>
  <c r="AB55" i="17" s="1"/>
  <c r="L54" i="17"/>
  <c r="L55" i="17" s="1"/>
  <c r="EE42" i="17"/>
  <c r="CI42" i="17"/>
  <c r="BS42" i="17"/>
  <c r="W42" i="17"/>
  <c r="DS55" i="17"/>
  <c r="DC55" i="17"/>
  <c r="DU62" i="17"/>
  <c r="DE62" i="17"/>
  <c r="CO62" i="17"/>
  <c r="BY62" i="17"/>
  <c r="BI62" i="17"/>
  <c r="AS62" i="17"/>
  <c r="AC62" i="17"/>
  <c r="M62" i="17"/>
  <c r="EO49" i="17"/>
  <c r="DN42" i="17"/>
  <c r="BB42" i="17"/>
  <c r="DV54" i="17"/>
  <c r="DF54" i="17"/>
  <c r="DG55" i="17" s="1"/>
  <c r="BJ55" i="17"/>
  <c r="AT55" i="17"/>
  <c r="CA54" i="17"/>
  <c r="BK54" i="17"/>
  <c r="BK55" i="17" s="1"/>
  <c r="AU54" i="17"/>
  <c r="AU55" i="17" s="1"/>
  <c r="AE54" i="17"/>
  <c r="AE55" i="17" s="1"/>
  <c r="O54" i="17"/>
  <c r="O55" i="17" s="1"/>
  <c r="EH42" i="17"/>
  <c r="DJ42" i="17"/>
  <c r="CP42" i="17"/>
  <c r="BV42" i="17"/>
  <c r="AX42" i="17"/>
  <c r="AD42" i="17"/>
  <c r="J42" i="17"/>
  <c r="EF43" i="16"/>
  <c r="DT48" i="16"/>
  <c r="DP43" i="16"/>
  <c r="DD48" i="16"/>
  <c r="CZ43" i="16"/>
  <c r="CN48" i="16"/>
  <c r="CJ43" i="16"/>
  <c r="CB43" i="16"/>
  <c r="BL43" i="16"/>
  <c r="AV43" i="16"/>
  <c r="AF43" i="16"/>
  <c r="P43" i="16"/>
  <c r="DY12" i="16"/>
  <c r="DI12" i="16"/>
  <c r="CS12" i="16"/>
  <c r="CC12" i="16"/>
  <c r="BM12" i="16"/>
  <c r="AW12" i="16"/>
  <c r="AG12" i="16"/>
  <c r="Q12" i="16"/>
  <c r="EH55" i="16"/>
  <c r="DV60" i="16"/>
  <c r="DR55" i="16"/>
  <c r="DF60" i="16"/>
  <c r="DB55" i="16"/>
  <c r="CP60" i="16"/>
  <c r="CL55" i="16"/>
  <c r="BZ60" i="16"/>
  <c r="BV55" i="16"/>
  <c r="BJ60" i="16"/>
  <c r="BF55" i="16"/>
  <c r="AT60" i="16"/>
  <c r="AP55" i="16"/>
  <c r="AD60" i="16"/>
  <c r="Z55" i="16"/>
  <c r="N60" i="16"/>
  <c r="J55" i="16"/>
  <c r="EI54" i="16"/>
  <c r="EE49" i="16"/>
  <c r="DS54" i="16"/>
  <c r="DO49" i="16"/>
  <c r="DC54" i="16"/>
  <c r="CY49" i="16"/>
  <c r="CM54" i="16"/>
  <c r="CI49" i="16"/>
  <c r="BW54" i="16"/>
  <c r="BS49" i="16"/>
  <c r="BG54" i="16"/>
  <c r="BC49" i="16"/>
  <c r="AQ54" i="16"/>
  <c r="AM49" i="16"/>
  <c r="AA54" i="16"/>
  <c r="W49" i="16"/>
  <c r="K54" i="16"/>
  <c r="G49" i="16"/>
  <c r="BJ48" i="16"/>
  <c r="DU42" i="16"/>
  <c r="DU37" i="16"/>
  <c r="CO42" i="16"/>
  <c r="CO37" i="16"/>
  <c r="BI42" i="16"/>
  <c r="BI37" i="16"/>
  <c r="AC42" i="16"/>
  <c r="AC37" i="16"/>
  <c r="DT36" i="16"/>
  <c r="BH36" i="16"/>
  <c r="EF12" i="16"/>
  <c r="DP12" i="16"/>
  <c r="CZ12" i="16"/>
  <c r="CJ12" i="16"/>
  <c r="BT12" i="16"/>
  <c r="BD12" i="16"/>
  <c r="AN12" i="16"/>
  <c r="X12" i="16"/>
  <c r="H12" i="16"/>
  <c r="EJ4" i="17"/>
  <c r="EN4" i="16"/>
  <c r="EJ14" i="16"/>
  <c r="AH48" i="16"/>
  <c r="EH43" i="16"/>
  <c r="DZ43" i="16"/>
  <c r="DR43" i="16"/>
  <c r="DJ43" i="16"/>
  <c r="DB43" i="16"/>
  <c r="CT43" i="16"/>
  <c r="CL43" i="16"/>
  <c r="CD43" i="16"/>
  <c r="BN43" i="16"/>
  <c r="BF43" i="16"/>
  <c r="AX43" i="16"/>
  <c r="AP43" i="16"/>
  <c r="AH43" i="16"/>
  <c r="Z43" i="16"/>
  <c r="R43" i="16"/>
  <c r="J43" i="16"/>
  <c r="DX36" i="16"/>
  <c r="BL36" i="16"/>
  <c r="EF31" i="16"/>
  <c r="DP31" i="16"/>
  <c r="CZ31" i="16"/>
  <c r="CJ31" i="16"/>
  <c r="BT31" i="16"/>
  <c r="BD31" i="16"/>
  <c r="AN31" i="16"/>
  <c r="X31" i="16"/>
  <c r="H31" i="16"/>
  <c r="N31" i="16"/>
  <c r="EA12" i="16"/>
  <c r="DK12" i="16"/>
  <c r="CU12" i="16"/>
  <c r="CE12" i="16"/>
  <c r="BO12" i="16"/>
  <c r="AY12" i="16"/>
  <c r="AI12" i="16"/>
  <c r="S12" i="16"/>
  <c r="EI4" i="17"/>
  <c r="EI5" i="16"/>
  <c r="EI5" i="17" s="1"/>
  <c r="EM4" i="16"/>
  <c r="DS4" i="17"/>
  <c r="DS5" i="16"/>
  <c r="DS5" i="17" s="1"/>
  <c r="DC4" i="17"/>
  <c r="DC5" i="16"/>
  <c r="DC5" i="17" s="1"/>
  <c r="CM4" i="17"/>
  <c r="CM5" i="16"/>
  <c r="CM5" i="17" s="1"/>
  <c r="X130" i="14"/>
  <c r="BW4" i="17"/>
  <c r="BW5" i="16"/>
  <c r="BW5" i="17" s="1"/>
  <c r="T130" i="14"/>
  <c r="BG4" i="17"/>
  <c r="BG5" i="16"/>
  <c r="BG5" i="17" s="1"/>
  <c r="P130" i="14"/>
  <c r="AQ4" i="17"/>
  <c r="AQ5" i="16"/>
  <c r="AQ5" i="17" s="1"/>
  <c r="L130" i="14"/>
  <c r="AA4" i="17"/>
  <c r="AA5" i="16"/>
  <c r="AA5" i="17" s="1"/>
  <c r="H130" i="14"/>
  <c r="K4" i="17"/>
  <c r="K5" i="16"/>
  <c r="K5" i="17" s="1"/>
  <c r="D130" i="14"/>
  <c r="DW37" i="16"/>
  <c r="DG37" i="16"/>
  <c r="CQ37" i="16"/>
  <c r="CA37" i="16"/>
  <c r="BK37" i="16"/>
  <c r="AU37" i="16"/>
  <c r="AE37" i="16"/>
  <c r="O37" i="16"/>
  <c r="DB31" i="16"/>
  <c r="DB36" i="16"/>
  <c r="AP31" i="16"/>
  <c r="AP36" i="16"/>
  <c r="EH12" i="16"/>
  <c r="DR12" i="16"/>
  <c r="DB12" i="16"/>
  <c r="CL12" i="16"/>
  <c r="BV12" i="16"/>
  <c r="BF12" i="16"/>
  <c r="AP12" i="16"/>
  <c r="Z12" i="16"/>
  <c r="J12" i="16"/>
  <c r="ED4" i="17"/>
  <c r="ED5" i="16"/>
  <c r="ED5" i="17" s="1"/>
  <c r="DN4" i="17"/>
  <c r="DN5" i="16"/>
  <c r="DN5" i="17" s="1"/>
  <c r="CX4" i="17"/>
  <c r="CX5" i="16"/>
  <c r="CX5" i="17" s="1"/>
  <c r="CH4" i="17"/>
  <c r="CH5" i="16"/>
  <c r="CH5" i="17" s="1"/>
  <c r="BR4" i="17"/>
  <c r="BR5" i="16"/>
  <c r="BR5" i="17" s="1"/>
  <c r="BB4" i="17"/>
  <c r="BB5" i="16"/>
  <c r="BB5" i="17" s="1"/>
  <c r="AL4" i="17"/>
  <c r="AL5" i="16"/>
  <c r="AL5" i="17" s="1"/>
  <c r="V4" i="17"/>
  <c r="V5" i="16"/>
  <c r="V5" i="17" s="1"/>
  <c r="DV48" i="16"/>
  <c r="CP48" i="16"/>
  <c r="AL48" i="16"/>
  <c r="DY42" i="16"/>
  <c r="BM42" i="16"/>
  <c r="EQ122" i="15"/>
  <c r="DK122" i="15"/>
  <c r="CU122" i="15"/>
  <c r="CE122" i="15"/>
  <c r="AY122" i="15"/>
  <c r="AI122" i="15"/>
  <c r="S122" i="15"/>
  <c r="EF93" i="15"/>
  <c r="EF108" i="15"/>
  <c r="DJ108" i="15"/>
  <c r="DJ93" i="15"/>
  <c r="CO108" i="15"/>
  <c r="CO93" i="15"/>
  <c r="BT93" i="15"/>
  <c r="BT108" i="15"/>
  <c r="AX108" i="15"/>
  <c r="AX93" i="15"/>
  <c r="AC108" i="15"/>
  <c r="AC93" i="15"/>
  <c r="H93" i="15"/>
  <c r="H108" i="15"/>
  <c r="EX92" i="15"/>
  <c r="EY88" i="15"/>
  <c r="EH73" i="15"/>
  <c r="EI73" i="15"/>
  <c r="DR73" i="15"/>
  <c r="DS73" i="15"/>
  <c r="DB73" i="15"/>
  <c r="DC73" i="15"/>
  <c r="CL73" i="15"/>
  <c r="CM73" i="15"/>
  <c r="BV73" i="15"/>
  <c r="BW73" i="15"/>
  <c r="BF73" i="15"/>
  <c r="BG73" i="15"/>
  <c r="AP73" i="15"/>
  <c r="AQ73" i="15"/>
  <c r="Z73" i="15"/>
  <c r="AA73" i="15"/>
  <c r="J73" i="15"/>
  <c r="K73" i="15"/>
  <c r="CV36" i="16"/>
  <c r="AJ36" i="16"/>
  <c r="DF122" i="15"/>
  <c r="AT122" i="15"/>
  <c r="EO93" i="15"/>
  <c r="EO108" i="15"/>
  <c r="DI93" i="15"/>
  <c r="DI108" i="15"/>
  <c r="CC93" i="15"/>
  <c r="CC108" i="15"/>
  <c r="AW93" i="15"/>
  <c r="AW108" i="15"/>
  <c r="Q93" i="15"/>
  <c r="Q108" i="15"/>
  <c r="BP48" i="16"/>
  <c r="EN133" i="15"/>
  <c r="CB133" i="15"/>
  <c r="P133" i="15"/>
  <c r="EQ133" i="15"/>
  <c r="EA133" i="15"/>
  <c r="DK133" i="15"/>
  <c r="CU133" i="15"/>
  <c r="CE133" i="15"/>
  <c r="BO133" i="15"/>
  <c r="AY133" i="15"/>
  <c r="AI133" i="15"/>
  <c r="S133" i="15"/>
  <c r="G133" i="15"/>
  <c r="CR93" i="15"/>
  <c r="CR108" i="15"/>
  <c r="AF93" i="15"/>
  <c r="AF108" i="15"/>
  <c r="DJ36" i="16"/>
  <c r="AX36" i="16"/>
  <c r="DT133" i="15"/>
  <c r="BH133" i="15"/>
  <c r="EF122" i="15"/>
  <c r="DP122" i="15"/>
  <c r="CZ122" i="15"/>
  <c r="CJ122" i="15"/>
  <c r="BT122" i="15"/>
  <c r="BD122" i="15"/>
  <c r="AN122" i="15"/>
  <c r="X122" i="15"/>
  <c r="H122" i="15"/>
  <c r="EG108" i="15"/>
  <c r="EG93" i="15"/>
  <c r="BU108" i="15"/>
  <c r="BU93" i="15"/>
  <c r="I108" i="15"/>
  <c r="I93" i="15"/>
  <c r="ES109" i="15"/>
  <c r="EK85" i="15"/>
  <c r="EK106" i="15"/>
  <c r="EK82" i="15"/>
  <c r="DU85" i="15"/>
  <c r="DU106" i="15"/>
  <c r="DU82" i="15"/>
  <c r="DE85" i="15"/>
  <c r="DE106" i="15"/>
  <c r="DE82" i="15"/>
  <c r="CO85" i="15"/>
  <c r="CO106" i="15"/>
  <c r="CO82" i="15"/>
  <c r="BY85" i="15"/>
  <c r="BY106" i="15"/>
  <c r="BY82" i="15"/>
  <c r="BM109" i="15"/>
  <c r="BI85" i="15"/>
  <c r="BI106" i="15"/>
  <c r="BI82" i="15"/>
  <c r="AS85" i="15"/>
  <c r="AS106" i="15"/>
  <c r="AS82" i="15"/>
  <c r="AC85" i="15"/>
  <c r="AC106" i="15"/>
  <c r="AC82" i="15"/>
  <c r="M85" i="15"/>
  <c r="M106" i="15"/>
  <c r="M82" i="15"/>
  <c r="EV41" i="15"/>
  <c r="EW37" i="15"/>
  <c r="AJ20" i="14" s="1"/>
  <c r="FA68" i="15"/>
  <c r="FB13" i="15"/>
  <c r="EV11" i="15"/>
  <c r="EV49" i="15"/>
  <c r="EW9" i="15"/>
  <c r="DU2" i="17"/>
  <c r="DU2" i="16"/>
  <c r="DE2" i="17"/>
  <c r="DE2" i="16"/>
  <c r="CO2" i="17"/>
  <c r="CO2" i="16"/>
  <c r="BY2" i="17"/>
  <c r="BY2" i="16"/>
  <c r="BI2" i="17"/>
  <c r="BI2" i="16"/>
  <c r="AS2" i="17"/>
  <c r="AS2" i="16"/>
  <c r="AC2" i="17"/>
  <c r="AC2" i="16"/>
  <c r="M2" i="17"/>
  <c r="M2" i="16"/>
  <c r="ED122" i="15"/>
  <c r="CX122" i="15"/>
  <c r="BR122" i="15"/>
  <c r="AL122" i="15"/>
  <c r="ER108" i="15"/>
  <c r="ER109" i="15" s="1"/>
  <c r="DL108" i="15"/>
  <c r="CF108" i="15"/>
  <c r="AZ108" i="15"/>
  <c r="T108" i="15"/>
  <c r="EV155" i="15"/>
  <c r="EJ106" i="15"/>
  <c r="EJ85" i="15"/>
  <c r="EJ82" i="15"/>
  <c r="EJ83" i="15" s="1"/>
  <c r="EF106" i="15"/>
  <c r="EF85" i="15"/>
  <c r="EF82" i="15"/>
  <c r="EF83" i="15" s="1"/>
  <c r="DT106" i="15"/>
  <c r="DT85" i="15"/>
  <c r="DT82" i="15"/>
  <c r="DT83" i="15" s="1"/>
  <c r="DP106" i="15"/>
  <c r="DP85" i="15"/>
  <c r="DP82" i="15"/>
  <c r="DP83" i="15" s="1"/>
  <c r="DD106" i="15"/>
  <c r="DD85" i="15"/>
  <c r="DD82" i="15"/>
  <c r="DD83" i="15" s="1"/>
  <c r="CZ106" i="15"/>
  <c r="CZ85" i="15"/>
  <c r="CZ82" i="15"/>
  <c r="CZ83" i="15" s="1"/>
  <c r="CN106" i="15"/>
  <c r="CN85" i="15"/>
  <c r="CN82" i="15"/>
  <c r="CN83" i="15" s="1"/>
  <c r="CJ106" i="15"/>
  <c r="CJ85" i="15"/>
  <c r="CJ82" i="15"/>
  <c r="CJ83" i="15" s="1"/>
  <c r="BX106" i="15"/>
  <c r="BX85" i="15"/>
  <c r="BX82" i="15"/>
  <c r="BX83" i="15" s="1"/>
  <c r="BT106" i="15"/>
  <c r="BT85" i="15"/>
  <c r="BT82" i="15"/>
  <c r="BT83" i="15" s="1"/>
  <c r="BH106" i="15"/>
  <c r="BH85" i="15"/>
  <c r="BH82" i="15"/>
  <c r="BH83" i="15" s="1"/>
  <c r="BD106" i="15"/>
  <c r="BD85" i="15"/>
  <c r="BD82" i="15"/>
  <c r="BD83" i="15" s="1"/>
  <c r="AR106" i="15"/>
  <c r="AR85" i="15"/>
  <c r="AR82" i="15"/>
  <c r="AR83" i="15" s="1"/>
  <c r="AN106" i="15"/>
  <c r="AN85" i="15"/>
  <c r="AN82" i="15"/>
  <c r="AB106" i="15"/>
  <c r="AB85" i="15"/>
  <c r="AB82" i="15"/>
  <c r="AB83" i="15" s="1"/>
  <c r="X106" i="15"/>
  <c r="X85" i="15"/>
  <c r="X82" i="15"/>
  <c r="X83" i="15" s="1"/>
  <c r="L106" i="15"/>
  <c r="L85" i="15"/>
  <c r="L82" i="15"/>
  <c r="L83" i="15" s="1"/>
  <c r="DR87" i="15"/>
  <c r="DB107" i="15"/>
  <c r="DB109" i="15" s="1"/>
  <c r="BF107" i="15"/>
  <c r="EP31" i="15"/>
  <c r="EP55" i="15"/>
  <c r="EP34" i="15"/>
  <c r="DZ31" i="15"/>
  <c r="DZ55" i="15"/>
  <c r="DZ34" i="15"/>
  <c r="DJ31" i="15"/>
  <c r="DJ55" i="15"/>
  <c r="DJ34" i="15"/>
  <c r="CT31" i="15"/>
  <c r="CT55" i="15"/>
  <c r="CT34" i="15"/>
  <c r="CD31" i="15"/>
  <c r="CD55" i="15"/>
  <c r="CD34" i="15"/>
  <c r="BN31" i="15"/>
  <c r="BN55" i="15"/>
  <c r="BN34" i="15"/>
  <c r="AX31" i="15"/>
  <c r="AX55" i="15"/>
  <c r="AX34" i="15"/>
  <c r="AH31" i="15"/>
  <c r="AH55" i="15"/>
  <c r="AH34" i="15"/>
  <c r="R31" i="15"/>
  <c r="R55" i="15"/>
  <c r="R34" i="15"/>
  <c r="EU109" i="15"/>
  <c r="EQ109" i="15"/>
  <c r="EM82" i="15"/>
  <c r="EM83" i="15" s="1"/>
  <c r="EM85" i="15"/>
  <c r="EM106" i="15"/>
  <c r="DW82" i="15"/>
  <c r="DW83" i="15" s="1"/>
  <c r="DW85" i="15"/>
  <c r="DW106" i="15"/>
  <c r="DS109" i="15"/>
  <c r="DG82" i="15"/>
  <c r="DG83" i="15" s="1"/>
  <c r="DG85" i="15"/>
  <c r="DG106" i="15"/>
  <c r="CQ82" i="15"/>
  <c r="CQ85" i="15"/>
  <c r="CQ106" i="15"/>
  <c r="CM109" i="15"/>
  <c r="CA82" i="15"/>
  <c r="CA83" i="15" s="1"/>
  <c r="CA85" i="15"/>
  <c r="CA106" i="15"/>
  <c r="BK82" i="15"/>
  <c r="BK83" i="15" s="1"/>
  <c r="BK85" i="15"/>
  <c r="BK106" i="15"/>
  <c r="BG109" i="15"/>
  <c r="AU82" i="15"/>
  <c r="AU83" i="15" s="1"/>
  <c r="AU85" i="15"/>
  <c r="AU106" i="15"/>
  <c r="AQ109" i="15"/>
  <c r="AE82" i="15"/>
  <c r="AE83" i="15" s="1"/>
  <c r="AE85" i="15"/>
  <c r="AE106" i="15"/>
  <c r="AA109" i="15"/>
  <c r="O82" i="15"/>
  <c r="O85" i="15"/>
  <c r="O106" i="15"/>
  <c r="K109" i="15"/>
  <c r="EG86" i="15"/>
  <c r="EH107" i="15" s="1"/>
  <c r="EH109" i="15" s="1"/>
  <c r="DI86" i="15"/>
  <c r="CW86" i="15"/>
  <c r="CX87" i="15" s="1"/>
  <c r="CK86" i="15"/>
  <c r="CL87" i="15" s="1"/>
  <c r="BU86" i="15"/>
  <c r="BV107" i="15" s="1"/>
  <c r="BV109" i="15" s="1"/>
  <c r="AW86" i="15"/>
  <c r="AX87" i="15" s="1"/>
  <c r="AG86" i="15"/>
  <c r="AH107" i="15" s="1"/>
  <c r="AH109" i="15" s="1"/>
  <c r="Q86" i="15"/>
  <c r="EO57" i="15"/>
  <c r="EO42" i="15"/>
  <c r="DY57" i="15"/>
  <c r="DY42" i="15"/>
  <c r="DI57" i="15"/>
  <c r="DI42" i="15"/>
  <c r="CS57" i="15"/>
  <c r="CS42" i="15"/>
  <c r="CC57" i="15"/>
  <c r="CC42" i="15"/>
  <c r="BM57" i="15"/>
  <c r="BM42" i="15"/>
  <c r="AW57" i="15"/>
  <c r="AW42" i="15"/>
  <c r="AG57" i="15"/>
  <c r="AG42" i="15"/>
  <c r="Q57" i="15"/>
  <c r="Q42" i="15"/>
  <c r="FL91" i="15"/>
  <c r="FM40" i="15"/>
  <c r="FM91" i="15" s="1"/>
  <c r="EO31" i="15"/>
  <c r="EO55" i="15"/>
  <c r="EO34" i="15"/>
  <c r="DY31" i="15"/>
  <c r="DY55" i="15"/>
  <c r="DY34" i="15"/>
  <c r="DI31" i="15"/>
  <c r="DI55" i="15"/>
  <c r="DI34" i="15"/>
  <c r="CS31" i="15"/>
  <c r="CS55" i="15"/>
  <c r="CS34" i="15"/>
  <c r="CC31" i="15"/>
  <c r="CC55" i="15"/>
  <c r="CC34" i="15"/>
  <c r="BM31" i="15"/>
  <c r="BM55" i="15"/>
  <c r="BM34" i="15"/>
  <c r="AW31" i="15"/>
  <c r="AW55" i="15"/>
  <c r="AW34" i="15"/>
  <c r="AG31" i="15"/>
  <c r="AG55" i="15"/>
  <c r="AG34" i="15"/>
  <c r="Q31" i="15"/>
  <c r="Q55" i="15"/>
  <c r="Q34" i="15"/>
  <c r="FP116" i="15"/>
  <c r="FP23" i="15"/>
  <c r="FQ20" i="15"/>
  <c r="CY18" i="15"/>
  <c r="CI18" i="15"/>
  <c r="BS18" i="15"/>
  <c r="BC18" i="15"/>
  <c r="AM18" i="15"/>
  <c r="W18" i="15"/>
  <c r="DW2" i="17"/>
  <c r="DW2" i="16"/>
  <c r="DG2" i="17"/>
  <c r="DG2" i="16"/>
  <c r="CQ2" i="17"/>
  <c r="CQ2" i="16"/>
  <c r="CA2" i="17"/>
  <c r="CA2" i="16"/>
  <c r="BK2" i="17"/>
  <c r="BK2" i="16"/>
  <c r="AU2" i="17"/>
  <c r="AU2" i="16"/>
  <c r="AE2" i="17"/>
  <c r="AE2" i="16"/>
  <c r="O2" i="17"/>
  <c r="O2" i="16"/>
  <c r="V214" i="14"/>
  <c r="V215" i="14"/>
  <c r="EL108" i="15"/>
  <c r="DR108" i="15"/>
  <c r="DF108" i="15"/>
  <c r="CL108" i="15"/>
  <c r="BZ108" i="15"/>
  <c r="BF108" i="15"/>
  <c r="AT108" i="15"/>
  <c r="Z108" i="15"/>
  <c r="N108" i="15"/>
  <c r="ET109" i="15"/>
  <c r="EH82" i="15"/>
  <c r="EH83" i="15" s="1"/>
  <c r="EH106" i="15"/>
  <c r="EH85" i="15"/>
  <c r="DR82" i="15"/>
  <c r="DR83" i="15" s="1"/>
  <c r="DR106" i="15"/>
  <c r="DR85" i="15"/>
  <c r="DB82" i="15"/>
  <c r="DB83" i="15" s="1"/>
  <c r="DB106" i="15"/>
  <c r="DB85" i="15"/>
  <c r="CL82" i="15"/>
  <c r="CL83" i="15" s="1"/>
  <c r="CL106" i="15"/>
  <c r="CL85" i="15"/>
  <c r="BV82" i="15"/>
  <c r="BV83" i="15" s="1"/>
  <c r="BV106" i="15"/>
  <c r="BV85" i="15"/>
  <c r="BF82" i="15"/>
  <c r="BF83" i="15" s="1"/>
  <c r="BF106" i="15"/>
  <c r="BF85" i="15"/>
  <c r="AP82" i="15"/>
  <c r="AP83" i="15" s="1"/>
  <c r="AP106" i="15"/>
  <c r="AP85" i="15"/>
  <c r="Z82" i="15"/>
  <c r="Z83" i="15" s="1"/>
  <c r="Z106" i="15"/>
  <c r="Z85" i="15"/>
  <c r="J109" i="15"/>
  <c r="EF86" i="15"/>
  <c r="DP86" i="15"/>
  <c r="CZ86" i="15"/>
  <c r="CJ86" i="15"/>
  <c r="BT86" i="15"/>
  <c r="BD86" i="15"/>
  <c r="AN86" i="15"/>
  <c r="X86" i="15"/>
  <c r="H86" i="15"/>
  <c r="EJ55" i="15"/>
  <c r="EJ34" i="15"/>
  <c r="EJ31" i="15"/>
  <c r="DT55" i="15"/>
  <c r="DT34" i="15"/>
  <c r="DT31" i="15"/>
  <c r="DD55" i="15"/>
  <c r="DD34" i="15"/>
  <c r="DD31" i="15"/>
  <c r="CN55" i="15"/>
  <c r="CN34" i="15"/>
  <c r="CN31" i="15"/>
  <c r="BX55" i="15"/>
  <c r="BX34" i="15"/>
  <c r="BX31" i="15"/>
  <c r="BH55" i="15"/>
  <c r="BH34" i="15"/>
  <c r="BH31" i="15"/>
  <c r="AR55" i="15"/>
  <c r="AR34" i="15"/>
  <c r="AR31" i="15"/>
  <c r="AB55" i="15"/>
  <c r="AB34" i="15"/>
  <c r="AB31" i="15"/>
  <c r="L55" i="15"/>
  <c r="L34" i="15"/>
  <c r="L31" i="15"/>
  <c r="DZ2" i="17"/>
  <c r="DZ2" i="16"/>
  <c r="DJ2" i="17"/>
  <c r="DJ2" i="16"/>
  <c r="CT2" i="17"/>
  <c r="CT2" i="16"/>
  <c r="CD2" i="17"/>
  <c r="CD2" i="16"/>
  <c r="BN2" i="17"/>
  <c r="BN2" i="16"/>
  <c r="AX2" i="17"/>
  <c r="AX2" i="16"/>
  <c r="AH2" i="17"/>
  <c r="AH2" i="16"/>
  <c r="R2" i="17"/>
  <c r="R2" i="16"/>
  <c r="P211" i="14"/>
  <c r="P212" i="14"/>
  <c r="DR57" i="15"/>
  <c r="BF57" i="15"/>
  <c r="EX30" i="15"/>
  <c r="EY28" i="15"/>
  <c r="EU32" i="15"/>
  <c r="EQ34" i="15"/>
  <c r="EM55" i="15"/>
  <c r="EA34" i="15"/>
  <c r="DW55" i="15"/>
  <c r="DO32" i="15"/>
  <c r="DK34" i="15"/>
  <c r="DG55" i="15"/>
  <c r="CY32" i="15"/>
  <c r="CU34" i="15"/>
  <c r="CQ55" i="15"/>
  <c r="CI32" i="15"/>
  <c r="CE34" i="15"/>
  <c r="CA55" i="15"/>
  <c r="BO34" i="15"/>
  <c r="BK55" i="15"/>
  <c r="AY34" i="15"/>
  <c r="AU55" i="15"/>
  <c r="AM32" i="15"/>
  <c r="AI34" i="15"/>
  <c r="AE55" i="15"/>
  <c r="W32" i="15"/>
  <c r="S34" i="15"/>
  <c r="O55" i="15"/>
  <c r="X232" i="14"/>
  <c r="X87" i="14"/>
  <c r="X113" i="14"/>
  <c r="H232" i="14"/>
  <c r="H87" i="14"/>
  <c r="H113" i="14"/>
  <c r="AB253" i="14"/>
  <c r="AB123" i="14"/>
  <c r="X227" i="14"/>
  <c r="X103" i="14"/>
  <c r="H227" i="14"/>
  <c r="H103" i="14"/>
  <c r="Z25" i="14"/>
  <c r="Z50" i="14"/>
  <c r="Z132" i="14"/>
  <c r="AB243" i="14"/>
  <c r="AB244" i="14"/>
  <c r="Z184" i="14"/>
  <c r="Z181" i="14"/>
  <c r="Z180" i="14"/>
  <c r="Z179" i="14"/>
  <c r="Z193" i="14" s="1"/>
  <c r="Z178" i="14"/>
  <c r="Z176" i="14"/>
  <c r="Z175" i="14"/>
  <c r="Z200" i="14" s="1"/>
  <c r="Z174" i="14"/>
  <c r="Z201" i="14" s="1"/>
  <c r="Z171" i="14"/>
  <c r="Z170" i="14"/>
  <c r="Z169" i="14"/>
  <c r="Z168" i="14"/>
  <c r="Z162" i="14"/>
  <c r="Z159" i="14"/>
  <c r="Z160" i="14" s="1"/>
  <c r="Z130" i="14"/>
  <c r="Z137" i="14"/>
  <c r="Z161" i="14"/>
  <c r="Z157" i="14"/>
  <c r="Z158" i="14" s="1"/>
  <c r="Z155" i="14"/>
  <c r="Z156" i="14" s="1"/>
  <c r="Z138" i="14"/>
  <c r="Z134" i="14"/>
  <c r="Z136" i="14"/>
  <c r="AO74" i="14"/>
  <c r="AP3" i="14"/>
  <c r="ED57" i="15"/>
  <c r="BR57" i="15"/>
  <c r="EM18" i="15"/>
  <c r="Q211" i="14"/>
  <c r="I211" i="14"/>
  <c r="Y141" i="14"/>
  <c r="Y133" i="14"/>
  <c r="Y142" i="14"/>
  <c r="AG121" i="14"/>
  <c r="AA232" i="14"/>
  <c r="AA113" i="14"/>
  <c r="AA87" i="14"/>
  <c r="K232" i="14"/>
  <c r="K113" i="14"/>
  <c r="K87" i="14"/>
  <c r="AE123" i="14"/>
  <c r="AE253" i="14"/>
  <c r="AA227" i="14"/>
  <c r="AA103" i="14"/>
  <c r="K227" i="14"/>
  <c r="K103" i="14"/>
  <c r="AI121" i="14"/>
  <c r="AA121" i="14"/>
  <c r="S121" i="14"/>
  <c r="Y25" i="14"/>
  <c r="Y50" i="14"/>
  <c r="I25" i="14"/>
  <c r="J51" i="14" s="1"/>
  <c r="I50" i="14"/>
  <c r="Y198" i="14"/>
  <c r="Y189" i="14"/>
  <c r="Y176" i="14"/>
  <c r="Y182" i="14"/>
  <c r="DJ57" i="15"/>
  <c r="AX57" i="15"/>
  <c r="DS18" i="15"/>
  <c r="T214" i="14"/>
  <c r="AF121" i="14"/>
  <c r="AD232" i="14"/>
  <c r="AD113" i="14"/>
  <c r="AD87" i="14"/>
  <c r="N232" i="14"/>
  <c r="N113" i="14"/>
  <c r="N87" i="14"/>
  <c r="AD253" i="14"/>
  <c r="AD123" i="14"/>
  <c r="AD227" i="14"/>
  <c r="AD103" i="14"/>
  <c r="N227" i="14"/>
  <c r="N103" i="14"/>
  <c r="AA59" i="14"/>
  <c r="X25" i="14"/>
  <c r="X50" i="14"/>
  <c r="H25" i="14"/>
  <c r="H50" i="14"/>
  <c r="CP57" i="15"/>
  <c r="AD57" i="15"/>
  <c r="EU18" i="15"/>
  <c r="AC232" i="14"/>
  <c r="AC113" i="14"/>
  <c r="AC87" i="14"/>
  <c r="M232" i="14"/>
  <c r="M113" i="14"/>
  <c r="M87" i="14"/>
  <c r="AC253" i="14"/>
  <c r="AC123" i="14"/>
  <c r="M123" i="14"/>
  <c r="AC227" i="14"/>
  <c r="AC103" i="14"/>
  <c r="M227" i="14"/>
  <c r="M103" i="14"/>
  <c r="Z59" i="14"/>
  <c r="J59" i="14"/>
  <c r="AA50" i="14"/>
  <c r="AA25" i="14"/>
  <c r="K50" i="14"/>
  <c r="K25" i="14"/>
  <c r="AI40" i="14"/>
  <c r="V61" i="14"/>
  <c r="F61" i="14"/>
  <c r="R50" i="14"/>
  <c r="J50" i="14"/>
  <c r="AB61" i="14"/>
  <c r="L61" i="14"/>
  <c r="P40" i="14"/>
  <c r="L131" i="14" l="1"/>
  <c r="V51" i="14"/>
  <c r="DV109" i="15"/>
  <c r="CW83" i="15"/>
  <c r="CO25" i="18"/>
  <c r="AJ84" i="14"/>
  <c r="AJ111" i="14"/>
  <c r="BH109" i="15"/>
  <c r="J83" i="15"/>
  <c r="I55" i="17"/>
  <c r="BU55" i="17"/>
  <c r="Z109" i="15"/>
  <c r="DR109" i="15"/>
  <c r="EA83" i="15"/>
  <c r="BC55" i="17"/>
  <c r="AH87" i="15"/>
  <c r="E55" i="17"/>
  <c r="BQ55" i="17"/>
  <c r="CT91" i="17"/>
  <c r="AC109" i="15"/>
  <c r="CA109" i="15"/>
  <c r="DG109" i="15"/>
  <c r="EM109" i="15"/>
  <c r="Z131" i="14"/>
  <c r="F60" i="14"/>
  <c r="CC25" i="18"/>
  <c r="DF87" i="19"/>
  <c r="EH87" i="19"/>
  <c r="DB25" i="18"/>
  <c r="DD25" i="18"/>
  <c r="DP25" i="18"/>
  <c r="DN87" i="19"/>
  <c r="CS25" i="18"/>
  <c r="S215" i="14"/>
  <c r="P131" i="14"/>
  <c r="CJ25" i="18"/>
  <c r="DR25" i="18"/>
  <c r="U254" i="14"/>
  <c r="N51" i="14"/>
  <c r="BJ25" i="18"/>
  <c r="DQ25" i="18"/>
  <c r="BR87" i="19"/>
  <c r="ED87" i="19"/>
  <c r="AB254" i="14"/>
  <c r="CW25" i="18"/>
  <c r="BZ25" i="18"/>
  <c r="BZ87" i="19"/>
  <c r="CH87" i="19"/>
  <c r="BF25" i="18"/>
  <c r="V254" i="14"/>
  <c r="CL25" i="18"/>
  <c r="H131" i="14"/>
  <c r="X131" i="14"/>
  <c r="BH25" i="18"/>
  <c r="EJ77" i="19"/>
  <c r="Y254" i="14"/>
  <c r="Z199" i="14"/>
  <c r="D131" i="14"/>
  <c r="T131" i="14"/>
  <c r="AD87" i="19"/>
  <c r="BJ87" i="19"/>
  <c r="CP87" i="19"/>
  <c r="DV87" i="19"/>
  <c r="CP25" i="18"/>
  <c r="CX87" i="19"/>
  <c r="BV25" i="18"/>
  <c r="AT109" i="15"/>
  <c r="DF109" i="15"/>
  <c r="R254" i="14"/>
  <c r="I83" i="15"/>
  <c r="DJ83" i="15"/>
  <c r="DZ83" i="15"/>
  <c r="BA83" i="15"/>
  <c r="DM83" i="15"/>
  <c r="ES83" i="15"/>
  <c r="O83" i="15"/>
  <c r="AT87" i="19"/>
  <c r="CO109" i="15"/>
  <c r="BJ109" i="15"/>
  <c r="M131" i="14"/>
  <c r="R83" i="15"/>
  <c r="AH83" i="15"/>
  <c r="AX83" i="15"/>
  <c r="BN83" i="15"/>
  <c r="CD83" i="15"/>
  <c r="CT83" i="15"/>
  <c r="AK83" i="15"/>
  <c r="BX25" i="18"/>
  <c r="CQ83" i="15"/>
  <c r="N109" i="15"/>
  <c r="BZ109" i="15"/>
  <c r="EL109" i="15"/>
  <c r="BF109" i="15"/>
  <c r="AN83" i="15"/>
  <c r="BA55" i="17"/>
  <c r="EO109" i="15"/>
  <c r="DM107" i="15"/>
  <c r="DM109" i="15" s="1"/>
  <c r="BL55" i="17"/>
  <c r="U83" i="15"/>
  <c r="CG83" i="15"/>
  <c r="CD109" i="15"/>
  <c r="R131" i="14"/>
  <c r="CX91" i="17"/>
  <c r="EK25" i="18"/>
  <c r="EK22" i="18" s="1"/>
  <c r="EK21" i="18" s="1"/>
  <c r="EK23" i="18" s="1"/>
  <c r="DB87" i="19"/>
  <c r="EL24" i="16"/>
  <c r="EM23" i="16"/>
  <c r="AJ22" i="14"/>
  <c r="AJ61" i="14" s="1"/>
  <c r="AJ64" i="14" s="1"/>
  <c r="AJ47" i="14"/>
  <c r="AJ229" i="14"/>
  <c r="AJ48" i="14"/>
  <c r="AJ230" i="14"/>
  <c r="K51" i="14"/>
  <c r="K60" i="14"/>
  <c r="AC254" i="14"/>
  <c r="Z209" i="14"/>
  <c r="Z191" i="14"/>
  <c r="Z203" i="14" s="1"/>
  <c r="Z210" i="14"/>
  <c r="Z192" i="14"/>
  <c r="Z213" i="14"/>
  <c r="CJ87" i="15"/>
  <c r="CJ107" i="15"/>
  <c r="CJ109" i="15" s="1"/>
  <c r="Q107" i="15"/>
  <c r="Q109" i="15" s="1"/>
  <c r="Q87" i="15"/>
  <c r="R87" i="15"/>
  <c r="EX9" i="15"/>
  <c r="EW11" i="15"/>
  <c r="BX55" i="17"/>
  <c r="CA91" i="17"/>
  <c r="X199" i="14"/>
  <c r="X172" i="14"/>
  <c r="EC55" i="17"/>
  <c r="EF91" i="17"/>
  <c r="I190" i="14"/>
  <c r="I183" i="14"/>
  <c r="U190" i="14"/>
  <c r="U183" i="14"/>
  <c r="AG254" i="14"/>
  <c r="AV107" i="15"/>
  <c r="AV109" i="15" s="1"/>
  <c r="AV87" i="15"/>
  <c r="DH107" i="15"/>
  <c r="DH109" i="15" s="1"/>
  <c r="DH87" i="15"/>
  <c r="EU83" i="15"/>
  <c r="BR32" i="15"/>
  <c r="BR35" i="15"/>
  <c r="ED32" i="15"/>
  <c r="ED35" i="15"/>
  <c r="F190" i="14"/>
  <c r="F183" i="14"/>
  <c r="N190" i="14"/>
  <c r="N183" i="14"/>
  <c r="V190" i="14"/>
  <c r="V183" i="14"/>
  <c r="C51" i="14"/>
  <c r="C60" i="14"/>
  <c r="EW117" i="15"/>
  <c r="AJ17" i="14" s="1"/>
  <c r="AZ32" i="15"/>
  <c r="AZ35" i="15"/>
  <c r="AZ56" i="15" s="1"/>
  <c r="AZ58" i="15" s="1"/>
  <c r="DA32" i="15"/>
  <c r="DA35" i="15"/>
  <c r="S83" i="15"/>
  <c r="AY83" i="15"/>
  <c r="CE83" i="15"/>
  <c r="EH32" i="15"/>
  <c r="EH35" i="15"/>
  <c r="AA51" i="14"/>
  <c r="AA60" i="14"/>
  <c r="AC243" i="14"/>
  <c r="AA161" i="14"/>
  <c r="AA155" i="14"/>
  <c r="AA156" i="14" s="1"/>
  <c r="AA134" i="14"/>
  <c r="AC244" i="14"/>
  <c r="AA184" i="14"/>
  <c r="AA181" i="14"/>
  <c r="AA180" i="14"/>
  <c r="AA179" i="14"/>
  <c r="AA193" i="14" s="1"/>
  <c r="AA178" i="14"/>
  <c r="AA176" i="14"/>
  <c r="AA175" i="14"/>
  <c r="AA200" i="14" s="1"/>
  <c r="AA174" i="14"/>
  <c r="AA201" i="14" s="1"/>
  <c r="AA132" i="14"/>
  <c r="AA170" i="14"/>
  <c r="AA159" i="14"/>
  <c r="AA160" i="14" s="1"/>
  <c r="AA157" i="14"/>
  <c r="AA158" i="14" s="1"/>
  <c r="AA138" i="14"/>
  <c r="AA130" i="14"/>
  <c r="AA131" i="14" s="1"/>
  <c r="AA162" i="14"/>
  <c r="AA171" i="14"/>
  <c r="AA199" i="14" s="1"/>
  <c r="AA168" i="14"/>
  <c r="AA136" i="14"/>
  <c r="AQ3" i="14"/>
  <c r="AA169" i="14"/>
  <c r="AA137" i="14"/>
  <c r="Z188" i="14"/>
  <c r="Z284" i="14" s="1"/>
  <c r="Z197" i="14"/>
  <c r="AB32" i="15"/>
  <c r="AB35" i="15"/>
  <c r="AB56" i="15" s="1"/>
  <c r="AB58" i="15" s="1"/>
  <c r="CN32" i="15"/>
  <c r="CN35" i="15"/>
  <c r="CN56" i="15" s="1"/>
  <c r="CN58" i="15" s="1"/>
  <c r="BD87" i="15"/>
  <c r="BD107" i="15"/>
  <c r="BD109" i="15" s="1"/>
  <c r="DP87" i="15"/>
  <c r="DP107" i="15"/>
  <c r="DP109" i="15" s="1"/>
  <c r="Q32" i="15"/>
  <c r="Q35" i="15"/>
  <c r="CC32" i="15"/>
  <c r="CC35" i="15"/>
  <c r="EO32" i="15"/>
  <c r="EO35" i="15"/>
  <c r="AW107" i="15"/>
  <c r="AW109" i="15" s="1"/>
  <c r="AW87" i="15"/>
  <c r="DI107" i="15"/>
  <c r="DI109" i="15" s="1"/>
  <c r="DI87" i="15"/>
  <c r="BN32" i="15"/>
  <c r="BN35" i="15"/>
  <c r="DZ32" i="15"/>
  <c r="DZ35" i="15"/>
  <c r="CL107" i="15"/>
  <c r="CL109" i="15" s="1"/>
  <c r="M83" i="15"/>
  <c r="AC83" i="15"/>
  <c r="AS83" i="15"/>
  <c r="BI83" i="15"/>
  <c r="BY83" i="15"/>
  <c r="CO83" i="15"/>
  <c r="DE83" i="15"/>
  <c r="DU83" i="15"/>
  <c r="EK83" i="15"/>
  <c r="EN4" i="17"/>
  <c r="ER4" i="16"/>
  <c r="DF55" i="17"/>
  <c r="DI91" i="17"/>
  <c r="DD55" i="17"/>
  <c r="DG91" i="17"/>
  <c r="DF91" i="17"/>
  <c r="T199" i="14"/>
  <c r="T172" i="14"/>
  <c r="CW55" i="17"/>
  <c r="CZ91" i="17"/>
  <c r="EK8" i="18"/>
  <c r="L51" i="14"/>
  <c r="L60" i="14"/>
  <c r="AH254" i="14"/>
  <c r="AH233" i="14"/>
  <c r="AH114" i="14"/>
  <c r="AH122" i="14"/>
  <c r="AE233" i="14"/>
  <c r="AE114" i="14"/>
  <c r="AE122" i="14"/>
  <c r="AB233" i="14"/>
  <c r="AB114" i="14"/>
  <c r="AB122" i="14"/>
  <c r="AV32" i="15"/>
  <c r="AV35" i="15"/>
  <c r="AV56" i="15" s="1"/>
  <c r="AV58" i="15" s="1"/>
  <c r="DH32" i="15"/>
  <c r="DH35" i="15"/>
  <c r="DH56" i="15" s="1"/>
  <c r="DH58" i="15" s="1"/>
  <c r="AF107" i="15"/>
  <c r="AF109" i="15" s="1"/>
  <c r="AF87" i="15"/>
  <c r="CR107" i="15"/>
  <c r="CR109" i="15" s="1"/>
  <c r="CR87" i="15"/>
  <c r="DX107" i="15"/>
  <c r="DX109" i="15" s="1"/>
  <c r="DX87" i="15"/>
  <c r="T256" i="14"/>
  <c r="U248" i="14"/>
  <c r="BA32" i="15"/>
  <c r="BA35" i="15"/>
  <c r="BA56" i="15" s="1"/>
  <c r="BA58" i="15" s="1"/>
  <c r="DM32" i="15"/>
  <c r="DM35" i="15"/>
  <c r="AL32" i="15"/>
  <c r="AL35" i="15"/>
  <c r="CX32" i="15"/>
  <c r="CX35" i="15"/>
  <c r="P83" i="15"/>
  <c r="AF83" i="15"/>
  <c r="AV83" i="15"/>
  <c r="BL83" i="15"/>
  <c r="CB83" i="15"/>
  <c r="CR83" i="15"/>
  <c r="DH83" i="15"/>
  <c r="DX83" i="15"/>
  <c r="EN83" i="15"/>
  <c r="Q83" i="15"/>
  <c r="AG83" i="15"/>
  <c r="AW83" i="15"/>
  <c r="BM83" i="15"/>
  <c r="CC83" i="15"/>
  <c r="CS83" i="15"/>
  <c r="DI83" i="15"/>
  <c r="DY83" i="15"/>
  <c r="EO83" i="15"/>
  <c r="EL4" i="17"/>
  <c r="EP4" i="16"/>
  <c r="E131" i="14"/>
  <c r="U131" i="14"/>
  <c r="EK27" i="17"/>
  <c r="CE55" i="17"/>
  <c r="CH91" i="17"/>
  <c r="AF55" i="17"/>
  <c r="CR55" i="17"/>
  <c r="CU91" i="17"/>
  <c r="DQ55" i="17"/>
  <c r="DT91" i="17"/>
  <c r="CG25" i="18"/>
  <c r="EK36" i="19"/>
  <c r="S51" i="14"/>
  <c r="S60" i="14"/>
  <c r="U233" i="14"/>
  <c r="U114" i="14"/>
  <c r="U122" i="14"/>
  <c r="P51" i="14"/>
  <c r="P60" i="14"/>
  <c r="Q51" i="14"/>
  <c r="Q60" i="14"/>
  <c r="S233" i="14"/>
  <c r="S114" i="14"/>
  <c r="S122" i="14"/>
  <c r="AH60" i="14"/>
  <c r="AH51" i="14"/>
  <c r="AF233" i="14"/>
  <c r="AF114" i="14"/>
  <c r="AF122" i="14"/>
  <c r="Q214" i="14"/>
  <c r="Q215" i="14"/>
  <c r="T32" i="15"/>
  <c r="T35" i="15"/>
  <c r="T56" i="15" s="1"/>
  <c r="T58" i="15" s="1"/>
  <c r="CF32" i="15"/>
  <c r="CF35" i="15"/>
  <c r="CF56" i="15" s="1"/>
  <c r="CF58" i="15" s="1"/>
  <c r="ER32" i="15"/>
  <c r="ER35" i="15"/>
  <c r="ER56" i="15" s="1"/>
  <c r="ER58" i="15" s="1"/>
  <c r="BP107" i="15"/>
  <c r="BP109" i="15" s="1"/>
  <c r="BP87" i="15"/>
  <c r="I32" i="15"/>
  <c r="I35" i="15"/>
  <c r="BU32" i="15"/>
  <c r="BU35" i="15"/>
  <c r="EG32" i="15"/>
  <c r="EG35" i="15"/>
  <c r="AO107" i="15"/>
  <c r="AO109" i="15" s="1"/>
  <c r="AO87" i="15"/>
  <c r="EC107" i="15"/>
  <c r="EC109" i="15" s="1"/>
  <c r="EC87" i="15"/>
  <c r="AP32" i="15"/>
  <c r="AP35" i="15"/>
  <c r="DB32" i="15"/>
  <c r="DB35" i="15"/>
  <c r="EV36" i="15"/>
  <c r="EV56" i="15"/>
  <c r="EW35" i="15"/>
  <c r="AP107" i="15"/>
  <c r="AP109" i="15" s="1"/>
  <c r="DJ87" i="15"/>
  <c r="H83" i="15"/>
  <c r="T83" i="15"/>
  <c r="AJ83" i="15"/>
  <c r="AZ83" i="15"/>
  <c r="BP83" i="15"/>
  <c r="CF83" i="15"/>
  <c r="CV83" i="15"/>
  <c r="DL83" i="15"/>
  <c r="EB83" i="15"/>
  <c r="AJ98" i="14"/>
  <c r="AJ117" i="14"/>
  <c r="EW155" i="15"/>
  <c r="J131" i="14"/>
  <c r="BB55" i="17"/>
  <c r="T55" i="17"/>
  <c r="CF55" i="17"/>
  <c r="CI91" i="17"/>
  <c r="R199" i="14"/>
  <c r="R172" i="14"/>
  <c r="AS55" i="17"/>
  <c r="DE55" i="17"/>
  <c r="DH91" i="17"/>
  <c r="CS91" i="17"/>
  <c r="DU25" i="18"/>
  <c r="DJ25" i="18"/>
  <c r="CL87" i="19"/>
  <c r="R51" i="14"/>
  <c r="W51" i="14"/>
  <c r="W60" i="14"/>
  <c r="T51" i="14"/>
  <c r="T60" i="14"/>
  <c r="J233" i="14"/>
  <c r="J114" i="14"/>
  <c r="J122" i="14"/>
  <c r="H262" i="14"/>
  <c r="G271" i="14"/>
  <c r="G270" i="14"/>
  <c r="G269" i="14"/>
  <c r="G268" i="14"/>
  <c r="G267" i="14"/>
  <c r="AA254" i="14"/>
  <c r="D233" i="14"/>
  <c r="D114" i="14"/>
  <c r="D122" i="14"/>
  <c r="BD32" i="15"/>
  <c r="BD35" i="15"/>
  <c r="BD56" i="15" s="1"/>
  <c r="BD58" i="15" s="1"/>
  <c r="DP32" i="15"/>
  <c r="DP35" i="15"/>
  <c r="DP56" i="15" s="1"/>
  <c r="DP58" i="15" s="1"/>
  <c r="BI32" i="15"/>
  <c r="BI35" i="15"/>
  <c r="DU32" i="15"/>
  <c r="DU35" i="15"/>
  <c r="AM83" i="15"/>
  <c r="BS83" i="15"/>
  <c r="CY83" i="15"/>
  <c r="EE83" i="15"/>
  <c r="AT32" i="15"/>
  <c r="AT35" i="15"/>
  <c r="DF32" i="15"/>
  <c r="DF35" i="15"/>
  <c r="ED87" i="15"/>
  <c r="EY115" i="15"/>
  <c r="EZ115" i="15" s="1"/>
  <c r="FA115" i="15" s="1"/>
  <c r="FB115" i="15" s="1"/>
  <c r="FA138" i="15"/>
  <c r="G131" i="14"/>
  <c r="W131" i="14"/>
  <c r="J55" i="17"/>
  <c r="BV55" i="17"/>
  <c r="BD55" i="17"/>
  <c r="DP55" i="17"/>
  <c r="DR91" i="17"/>
  <c r="DS91" i="17"/>
  <c r="W199" i="14"/>
  <c r="W172" i="14"/>
  <c r="Q55" i="17"/>
  <c r="CC55" i="17"/>
  <c r="CF91" i="17"/>
  <c r="EG55" i="17"/>
  <c r="EQ49" i="17"/>
  <c r="EI25" i="18"/>
  <c r="EJ25" i="18"/>
  <c r="BI25" i="18"/>
  <c r="R87" i="19"/>
  <c r="CD87" i="19"/>
  <c r="CF25" i="18"/>
  <c r="DA25" i="18"/>
  <c r="EL24" i="18"/>
  <c r="EL25" i="18" s="1"/>
  <c r="EL22" i="18" s="1"/>
  <c r="EL21" i="18" s="1"/>
  <c r="CS107" i="15"/>
  <c r="CS109" i="15" s="1"/>
  <c r="CX55" i="17"/>
  <c r="BQ107" i="15"/>
  <c r="BQ109" i="15" s="1"/>
  <c r="AD254" i="14"/>
  <c r="X233" i="14"/>
  <c r="X114" i="14"/>
  <c r="X122" i="14"/>
  <c r="AH32" i="15"/>
  <c r="AH35" i="15"/>
  <c r="CT32" i="15"/>
  <c r="CT35" i="15"/>
  <c r="EV42" i="15"/>
  <c r="EV57" i="15"/>
  <c r="ER49" i="17"/>
  <c r="Q190" i="14"/>
  <c r="Q183" i="14"/>
  <c r="P32" i="15"/>
  <c r="P35" i="15"/>
  <c r="P56" i="15" s="1"/>
  <c r="P58" i="15" s="1"/>
  <c r="CB32" i="15"/>
  <c r="CB35" i="15"/>
  <c r="CB56" i="15" s="1"/>
  <c r="CB58" i="15" s="1"/>
  <c r="CB107" i="15"/>
  <c r="CB109" i="15" s="1"/>
  <c r="CB87" i="15"/>
  <c r="U32" i="15"/>
  <c r="U35" i="15"/>
  <c r="H51" i="14"/>
  <c r="H60" i="14"/>
  <c r="Y51" i="14"/>
  <c r="Y60" i="14"/>
  <c r="AE254" i="14"/>
  <c r="Z198" i="14"/>
  <c r="Z189" i="14"/>
  <c r="Z190" i="14"/>
  <c r="Z183" i="14"/>
  <c r="Z182" i="14"/>
  <c r="Z141" i="14"/>
  <c r="Z133" i="14"/>
  <c r="Z142" i="14"/>
  <c r="L32" i="15"/>
  <c r="L35" i="15"/>
  <c r="L56" i="15" s="1"/>
  <c r="L58" i="15" s="1"/>
  <c r="BX32" i="15"/>
  <c r="BX35" i="15"/>
  <c r="BX56" i="15" s="1"/>
  <c r="BX58" i="15" s="1"/>
  <c r="EJ32" i="15"/>
  <c r="EJ35" i="15"/>
  <c r="EJ56" i="15" s="1"/>
  <c r="EJ58" i="15" s="1"/>
  <c r="H87" i="15"/>
  <c r="H107" i="15"/>
  <c r="H109" i="15" s="1"/>
  <c r="BT87" i="15"/>
  <c r="BT107" i="15"/>
  <c r="BT109" i="15" s="1"/>
  <c r="EF87" i="15"/>
  <c r="EF107" i="15"/>
  <c r="EF109" i="15" s="1"/>
  <c r="BM32" i="15"/>
  <c r="BM35" i="15"/>
  <c r="DY32" i="15"/>
  <c r="DY35" i="15"/>
  <c r="BU107" i="15"/>
  <c r="BU109" i="15" s="1"/>
  <c r="BU87" i="15"/>
  <c r="EG107" i="15"/>
  <c r="EG109" i="15" s="1"/>
  <c r="EG87" i="15"/>
  <c r="AX32" i="15"/>
  <c r="AX35" i="15"/>
  <c r="DJ32" i="15"/>
  <c r="DJ35" i="15"/>
  <c r="AJ8" i="14"/>
  <c r="EW41" i="15"/>
  <c r="EX37" i="15"/>
  <c r="EW158" i="15"/>
  <c r="CA55" i="17"/>
  <c r="CD91" i="17"/>
  <c r="CC91" i="17"/>
  <c r="DV55" i="17"/>
  <c r="DY91" i="17"/>
  <c r="ES49" i="17"/>
  <c r="DT55" i="17"/>
  <c r="DW91" i="17"/>
  <c r="DV91" i="17"/>
  <c r="EJ70" i="17"/>
  <c r="EJ60" i="17"/>
  <c r="DM55" i="17"/>
  <c r="DP91" i="17"/>
  <c r="DF25" i="18"/>
  <c r="DZ25" i="18"/>
  <c r="ED25" i="18"/>
  <c r="O51" i="14"/>
  <c r="O60" i="14"/>
  <c r="R233" i="14"/>
  <c r="R114" i="14"/>
  <c r="R122" i="14"/>
  <c r="M51" i="14"/>
  <c r="M60" i="14"/>
  <c r="S254" i="14"/>
  <c r="O233" i="14"/>
  <c r="O114" i="14"/>
  <c r="O122" i="14"/>
  <c r="AD60" i="14"/>
  <c r="AD51" i="14"/>
  <c r="L233" i="14"/>
  <c r="L114" i="14"/>
  <c r="L122" i="14"/>
  <c r="AI32" i="15"/>
  <c r="BO32" i="15"/>
  <c r="CU32" i="15"/>
  <c r="EA32" i="15"/>
  <c r="AF32" i="15"/>
  <c r="AF35" i="15"/>
  <c r="AF56" i="15" s="1"/>
  <c r="AF58" i="15" s="1"/>
  <c r="CR32" i="15"/>
  <c r="CR35" i="15"/>
  <c r="CR56" i="15" s="1"/>
  <c r="CR58" i="15" s="1"/>
  <c r="AJ107" i="15"/>
  <c r="AJ109" i="15" s="1"/>
  <c r="AJ87" i="15"/>
  <c r="CV107" i="15"/>
  <c r="CV109" i="15" s="1"/>
  <c r="CV87" i="15"/>
  <c r="EB107" i="15"/>
  <c r="EB109" i="15" s="1"/>
  <c r="EB87" i="15"/>
  <c r="EX19" i="15"/>
  <c r="EW21" i="15"/>
  <c r="EW17" i="15"/>
  <c r="EW18" i="15" s="1"/>
  <c r="EW15" i="15" s="1"/>
  <c r="EX118" i="15"/>
  <c r="EX27" i="15"/>
  <c r="EY25" i="15"/>
  <c r="AK32" i="15"/>
  <c r="AK35" i="15"/>
  <c r="CW32" i="15"/>
  <c r="CW35" i="15"/>
  <c r="V32" i="15"/>
  <c r="V35" i="15"/>
  <c r="CH32" i="15"/>
  <c r="CH35" i="15"/>
  <c r="ET32" i="15"/>
  <c r="ET35" i="15"/>
  <c r="Q131" i="14"/>
  <c r="ET49" i="17"/>
  <c r="AV55" i="17"/>
  <c r="DH55" i="17"/>
  <c r="DK91" i="17"/>
  <c r="Q199" i="14"/>
  <c r="Q172" i="14"/>
  <c r="EL52" i="17"/>
  <c r="EM41" i="18"/>
  <c r="EM40" i="18" s="1"/>
  <c r="EM37" i="19"/>
  <c r="EL35" i="19"/>
  <c r="E233" i="14"/>
  <c r="E114" i="14"/>
  <c r="E122" i="14"/>
  <c r="V233" i="14"/>
  <c r="V114" i="14"/>
  <c r="V122" i="14"/>
  <c r="P215" i="14"/>
  <c r="P214" i="14"/>
  <c r="C233" i="14"/>
  <c r="C114" i="14"/>
  <c r="C122" i="14"/>
  <c r="T254" i="14"/>
  <c r="P233" i="14"/>
  <c r="P114" i="14"/>
  <c r="P122" i="14"/>
  <c r="BP32" i="15"/>
  <c r="BP35" i="15"/>
  <c r="BP56" i="15" s="1"/>
  <c r="BP58" i="15" s="1"/>
  <c r="EB32" i="15"/>
  <c r="EB35" i="15"/>
  <c r="EB56" i="15" s="1"/>
  <c r="EB58" i="15" s="1"/>
  <c r="BE32" i="15"/>
  <c r="BE35" i="15"/>
  <c r="BE56" i="15" s="1"/>
  <c r="BE58" i="15" s="1"/>
  <c r="DQ32" i="15"/>
  <c r="DQ35" i="15"/>
  <c r="DQ56" i="15" s="1"/>
  <c r="DQ58" i="15" s="1"/>
  <c r="BE107" i="15"/>
  <c r="BE109" i="15" s="1"/>
  <c r="BE87" i="15"/>
  <c r="Z32" i="15"/>
  <c r="Z35" i="15"/>
  <c r="CL32" i="15"/>
  <c r="CL35" i="15"/>
  <c r="DJ107" i="15"/>
  <c r="DJ109" i="15" s="1"/>
  <c r="EM81" i="17"/>
  <c r="EX155" i="15"/>
  <c r="EL81" i="17"/>
  <c r="F131" i="14"/>
  <c r="V131" i="14"/>
  <c r="F55" i="17"/>
  <c r="BR55" i="17"/>
  <c r="AJ55" i="17"/>
  <c r="CV55" i="17"/>
  <c r="CY91" i="17"/>
  <c r="BI55" i="17"/>
  <c r="DU55" i="17"/>
  <c r="DX91" i="17"/>
  <c r="CD25" i="18"/>
  <c r="R60" i="14"/>
  <c r="Y214" i="14"/>
  <c r="Y215" i="14"/>
  <c r="E51" i="14"/>
  <c r="E60" i="14"/>
  <c r="W233" i="14"/>
  <c r="W114" i="14"/>
  <c r="W122" i="14"/>
  <c r="AQ32" i="15"/>
  <c r="DC32" i="15"/>
  <c r="EI32" i="15"/>
  <c r="AN32" i="15"/>
  <c r="AN35" i="15"/>
  <c r="AN56" i="15" s="1"/>
  <c r="AN58" i="15" s="1"/>
  <c r="CZ32" i="15"/>
  <c r="CZ35" i="15"/>
  <c r="CZ56" i="15" s="1"/>
  <c r="CZ58" i="15" s="1"/>
  <c r="R214" i="14"/>
  <c r="R215" i="14"/>
  <c r="AS32" i="15"/>
  <c r="AS35" i="15"/>
  <c r="DE32" i="15"/>
  <c r="DE35" i="15"/>
  <c r="EX39" i="15"/>
  <c r="EW159" i="15"/>
  <c r="AA83" i="15"/>
  <c r="BG83" i="15"/>
  <c r="CM83" i="15"/>
  <c r="DS83" i="15"/>
  <c r="AD32" i="15"/>
  <c r="AD35" i="15"/>
  <c r="CP32" i="15"/>
  <c r="CP35" i="15"/>
  <c r="Y83" i="15"/>
  <c r="AO83" i="15"/>
  <c r="BE83" i="15"/>
  <c r="BU83" i="15"/>
  <c r="CK83" i="15"/>
  <c r="DA83" i="15"/>
  <c r="DQ83" i="15"/>
  <c r="EG83" i="15"/>
  <c r="C131" i="14"/>
  <c r="S131" i="14"/>
  <c r="FB9" i="17"/>
  <c r="FC9" i="16"/>
  <c r="Z55" i="17"/>
  <c r="H55" i="17"/>
  <c r="BT55" i="17"/>
  <c r="AG55" i="17"/>
  <c r="CS55" i="17"/>
  <c r="CV91" i="17"/>
  <c r="CX25" i="18"/>
  <c r="CV25" i="18"/>
  <c r="EC25" i="18"/>
  <c r="AH87" i="19"/>
  <c r="CT87" i="19"/>
  <c r="CH25" i="18"/>
  <c r="DL25" i="18"/>
  <c r="I87" i="15"/>
  <c r="CC87" i="15"/>
  <c r="EO87" i="15"/>
  <c r="DQ91" i="17"/>
  <c r="U87" i="15"/>
  <c r="BA87" i="15"/>
  <c r="CG87" i="15"/>
  <c r="EK6" i="17"/>
  <c r="EK18" i="17" s="1"/>
  <c r="EK19" i="17" s="1"/>
  <c r="EK11" i="16"/>
  <c r="EK7" i="16"/>
  <c r="EK7" i="17" s="1"/>
  <c r="EL6" i="16"/>
  <c r="V55" i="17"/>
  <c r="CH55" i="17"/>
  <c r="CK91" i="17"/>
  <c r="AZ55" i="17"/>
  <c r="DL55" i="17"/>
  <c r="DO91" i="17"/>
  <c r="DN91" i="17"/>
  <c r="V199" i="14"/>
  <c r="V172" i="14"/>
  <c r="M55" i="17"/>
  <c r="BY55" i="17"/>
  <c r="CB91" i="17"/>
  <c r="EJ85" i="19"/>
  <c r="EJ70" i="19"/>
  <c r="EJ46" i="19"/>
  <c r="EJ47" i="19" s="1"/>
  <c r="G51" i="14"/>
  <c r="G60" i="14"/>
  <c r="Y233" i="14"/>
  <c r="Y114" i="14"/>
  <c r="Y122" i="14"/>
  <c r="FK10" i="15"/>
  <c r="D51" i="14"/>
  <c r="D60" i="14"/>
  <c r="Y199" i="14"/>
  <c r="G233" i="14"/>
  <c r="G114" i="14"/>
  <c r="G122" i="14"/>
  <c r="X254" i="14"/>
  <c r="X32" i="15"/>
  <c r="X35" i="15"/>
  <c r="X56" i="15" s="1"/>
  <c r="X58" i="15" s="1"/>
  <c r="CJ32" i="15"/>
  <c r="CJ35" i="15"/>
  <c r="CJ56" i="15" s="1"/>
  <c r="CJ58" i="15" s="1"/>
  <c r="V83" i="15"/>
  <c r="AL83" i="15"/>
  <c r="BB83" i="15"/>
  <c r="BR83" i="15"/>
  <c r="CH83" i="15"/>
  <c r="CX83" i="15"/>
  <c r="DN83" i="15"/>
  <c r="ED83" i="15"/>
  <c r="AC32" i="15"/>
  <c r="AC35" i="15"/>
  <c r="AC56" i="15" s="1"/>
  <c r="AC58" i="15" s="1"/>
  <c r="CO32" i="15"/>
  <c r="CO35" i="15"/>
  <c r="CO56" i="15" s="1"/>
  <c r="CO58" i="15" s="1"/>
  <c r="W83" i="15"/>
  <c r="BC83" i="15"/>
  <c r="CI83" i="15"/>
  <c r="DO83" i="15"/>
  <c r="N32" i="15"/>
  <c r="N35" i="15"/>
  <c r="BZ32" i="15"/>
  <c r="BZ35" i="15"/>
  <c r="EL32" i="15"/>
  <c r="EL35" i="15"/>
  <c r="O131" i="14"/>
  <c r="EK14" i="16"/>
  <c r="CM55" i="17"/>
  <c r="CO91" i="17"/>
  <c r="CP91" i="17"/>
  <c r="AP55" i="17"/>
  <c r="DB55" i="17"/>
  <c r="DE91" i="17"/>
  <c r="X55" i="17"/>
  <c r="CJ55" i="17"/>
  <c r="CM91" i="17"/>
  <c r="S199" i="14"/>
  <c r="S172" i="14"/>
  <c r="AW55" i="17"/>
  <c r="DI55" i="17"/>
  <c r="DL91" i="17"/>
  <c r="BY25" i="18"/>
  <c r="BR25" i="18"/>
  <c r="AX87" i="19"/>
  <c r="DJ87" i="19"/>
  <c r="DN25" i="18"/>
  <c r="DR87" i="19"/>
  <c r="I107" i="15"/>
  <c r="I109" i="15" s="1"/>
  <c r="CC107" i="15"/>
  <c r="CC109" i="15" s="1"/>
  <c r="EL11" i="18"/>
  <c r="DN55" i="17"/>
  <c r="CG91" i="17"/>
  <c r="AC233" i="14"/>
  <c r="AC122" i="14"/>
  <c r="AC114" i="14"/>
  <c r="AD233" i="14"/>
  <c r="AD114" i="14"/>
  <c r="AD122" i="14"/>
  <c r="AA233" i="14"/>
  <c r="AA114" i="14"/>
  <c r="AA122" i="14"/>
  <c r="Z135" i="14"/>
  <c r="Z285" i="14" s="1"/>
  <c r="Z139" i="14"/>
  <c r="Z140" i="14" s="1"/>
  <c r="BH32" i="15"/>
  <c r="BH35" i="15"/>
  <c r="BH56" i="15" s="1"/>
  <c r="BH58" i="15" s="1"/>
  <c r="DT32" i="15"/>
  <c r="DT35" i="15"/>
  <c r="DT56" i="15" s="1"/>
  <c r="DT58" i="15" s="1"/>
  <c r="X87" i="15"/>
  <c r="X107" i="15"/>
  <c r="X109" i="15" s="1"/>
  <c r="AW32" i="15"/>
  <c r="AW35" i="15"/>
  <c r="AW56" i="15" s="1"/>
  <c r="AW58" i="15" s="1"/>
  <c r="DI32" i="15"/>
  <c r="DI35" i="15"/>
  <c r="DI56" i="15" s="1"/>
  <c r="DI58" i="15" s="1"/>
  <c r="CK107" i="15"/>
  <c r="CK109" i="15" s="1"/>
  <c r="CK87" i="15"/>
  <c r="FB68" i="15"/>
  <c r="FC13" i="15"/>
  <c r="P199" i="14"/>
  <c r="P172" i="14"/>
  <c r="E190" i="14"/>
  <c r="E183" i="14"/>
  <c r="M190" i="14"/>
  <c r="M183" i="14"/>
  <c r="AG233" i="14"/>
  <c r="AG114" i="14"/>
  <c r="AG122" i="14"/>
  <c r="AB51" i="14"/>
  <c r="AB60" i="14"/>
  <c r="EN32" i="15"/>
  <c r="EN35" i="15"/>
  <c r="EN56" i="15" s="1"/>
  <c r="EN58" i="15" s="1"/>
  <c r="P107" i="15"/>
  <c r="P109" i="15" s="1"/>
  <c r="P87" i="15"/>
  <c r="EN107" i="15"/>
  <c r="EN109" i="15" s="1"/>
  <c r="EN87" i="15"/>
  <c r="S258" i="14"/>
  <c r="S259" i="14"/>
  <c r="CG32" i="15"/>
  <c r="CG35" i="15"/>
  <c r="CG56" i="15" s="1"/>
  <c r="CG58" i="15" s="1"/>
  <c r="ES32" i="15"/>
  <c r="ES35" i="15"/>
  <c r="ES56" i="15" s="1"/>
  <c r="ES58" i="15" s="1"/>
  <c r="DY107" i="15"/>
  <c r="DY109" i="15" s="1"/>
  <c r="DY87" i="15"/>
  <c r="EQ83" i="15"/>
  <c r="ET1" i="17"/>
  <c r="EV1" i="17"/>
  <c r="DX55" i="17"/>
  <c r="EA91" i="17"/>
  <c r="CK55" i="17"/>
  <c r="CN91" i="17"/>
  <c r="J190" i="14"/>
  <c r="J183" i="14"/>
  <c r="R190" i="14"/>
  <c r="R183" i="14"/>
  <c r="BA25" i="18"/>
  <c r="AI51" i="14"/>
  <c r="AI60" i="14"/>
  <c r="AF51" i="14"/>
  <c r="AF60" i="14"/>
  <c r="F233" i="14"/>
  <c r="F114" i="14"/>
  <c r="F122" i="14"/>
  <c r="AG51" i="14"/>
  <c r="AG60" i="14"/>
  <c r="DL32" i="15"/>
  <c r="DL35" i="15"/>
  <c r="DL56" i="15" s="1"/>
  <c r="DL58" i="15" s="1"/>
  <c r="AJ118" i="14"/>
  <c r="AJ223" i="14"/>
  <c r="AJ99" i="14"/>
  <c r="AO32" i="15"/>
  <c r="AO35" i="15"/>
  <c r="DA107" i="15"/>
  <c r="DA109" i="15" s="1"/>
  <c r="DA87" i="15"/>
  <c r="AI83" i="15"/>
  <c r="BO83" i="15"/>
  <c r="CU83" i="15"/>
  <c r="DK83" i="15"/>
  <c r="J32" i="15"/>
  <c r="J35" i="15"/>
  <c r="BV32" i="15"/>
  <c r="BV35" i="15"/>
  <c r="AJ55" i="14"/>
  <c r="AJ36" i="14"/>
  <c r="M233" i="14"/>
  <c r="M114" i="14"/>
  <c r="M122" i="14"/>
  <c r="X51" i="14"/>
  <c r="X60" i="14"/>
  <c r="N233" i="14"/>
  <c r="N114" i="14"/>
  <c r="N122" i="14"/>
  <c r="Y190" i="14"/>
  <c r="Y183" i="14"/>
  <c r="I51" i="14"/>
  <c r="I60" i="14"/>
  <c r="K233" i="14"/>
  <c r="K114" i="14"/>
  <c r="K122" i="14"/>
  <c r="Z196" i="14"/>
  <c r="Z187" i="14"/>
  <c r="Z172" i="14"/>
  <c r="Z202" i="14"/>
  <c r="Z60" i="14"/>
  <c r="Z51" i="14"/>
  <c r="H233" i="14"/>
  <c r="H114" i="14"/>
  <c r="H122" i="14"/>
  <c r="BS32" i="15"/>
  <c r="EE32" i="15"/>
  <c r="EZ28" i="15"/>
  <c r="EY30" i="15"/>
  <c r="AR32" i="15"/>
  <c r="AR35" i="15"/>
  <c r="AR56" i="15" s="1"/>
  <c r="AR58" i="15" s="1"/>
  <c r="DD32" i="15"/>
  <c r="DD35" i="15"/>
  <c r="DD56" i="15" s="1"/>
  <c r="DD58" i="15" s="1"/>
  <c r="AN87" i="15"/>
  <c r="AN107" i="15"/>
  <c r="AN109" i="15" s="1"/>
  <c r="CZ87" i="15"/>
  <c r="CZ107" i="15"/>
  <c r="CZ109" i="15" s="1"/>
  <c r="FQ116" i="15"/>
  <c r="FQ23" i="15"/>
  <c r="AG32" i="15"/>
  <c r="AG35" i="15"/>
  <c r="CS32" i="15"/>
  <c r="CS35" i="15"/>
  <c r="CS56" i="15" s="1"/>
  <c r="CS58" i="15" s="1"/>
  <c r="AG107" i="15"/>
  <c r="AG109" i="15" s="1"/>
  <c r="AG87" i="15"/>
  <c r="CW107" i="15"/>
  <c r="CW109" i="15" s="1"/>
  <c r="CW87" i="15"/>
  <c r="R32" i="15"/>
  <c r="R35" i="15"/>
  <c r="CD32" i="15"/>
  <c r="CD35" i="15"/>
  <c r="EP32" i="15"/>
  <c r="EP35" i="15"/>
  <c r="R107" i="15"/>
  <c r="R109" i="15" s="1"/>
  <c r="AX107" i="15"/>
  <c r="AX109" i="15" s="1"/>
  <c r="BV87" i="15"/>
  <c r="DB87" i="15"/>
  <c r="EH87" i="15"/>
  <c r="EV131" i="15"/>
  <c r="EV130" i="15" s="1"/>
  <c r="EV127" i="15"/>
  <c r="EY92" i="15"/>
  <c r="EZ88" i="15"/>
  <c r="EM4" i="17"/>
  <c r="EQ4" i="16"/>
  <c r="EJ11" i="17"/>
  <c r="EJ20" i="16"/>
  <c r="EJ15" i="17" s="1"/>
  <c r="CN55" i="17"/>
  <c r="CQ91" i="17"/>
  <c r="CG55" i="17"/>
  <c r="CJ91" i="17"/>
  <c r="EJ51" i="17"/>
  <c r="EJ48" i="17"/>
  <c r="EJ43" i="17"/>
  <c r="EJ45" i="17" s="1"/>
  <c r="N87" i="19"/>
  <c r="AE51" i="14"/>
  <c r="AE60" i="14"/>
  <c r="Q233" i="14"/>
  <c r="Q114" i="14"/>
  <c r="Q122" i="14"/>
  <c r="Y131" i="14"/>
  <c r="AC51" i="14"/>
  <c r="AC60" i="14"/>
  <c r="AI254" i="14"/>
  <c r="M208" i="14"/>
  <c r="N213" i="14"/>
  <c r="O215" i="14" s="1"/>
  <c r="AF254" i="14"/>
  <c r="S32" i="15"/>
  <c r="AY32" i="15"/>
  <c r="CE32" i="15"/>
  <c r="DK32" i="15"/>
  <c r="EQ32" i="15"/>
  <c r="BL32" i="15"/>
  <c r="BL35" i="15"/>
  <c r="BL56" i="15" s="1"/>
  <c r="BL58" i="15" s="1"/>
  <c r="DX32" i="15"/>
  <c r="DX35" i="15"/>
  <c r="DX56" i="15" s="1"/>
  <c r="DX58" i="15" s="1"/>
  <c r="T107" i="15"/>
  <c r="T109" i="15" s="1"/>
  <c r="T87" i="15"/>
  <c r="AZ107" i="15"/>
  <c r="AZ109" i="15" s="1"/>
  <c r="AZ87" i="15"/>
  <c r="CF107" i="15"/>
  <c r="CF109" i="15" s="1"/>
  <c r="CF87" i="15"/>
  <c r="DL107" i="15"/>
  <c r="DL109" i="15" s="1"/>
  <c r="DL87" i="15"/>
  <c r="FU87" i="15" s="1"/>
  <c r="N83" i="15"/>
  <c r="AD83" i="15"/>
  <c r="AT83" i="15"/>
  <c r="BJ83" i="15"/>
  <c r="BZ83" i="15"/>
  <c r="CP83" i="15"/>
  <c r="DF83" i="15"/>
  <c r="DV83" i="15"/>
  <c r="EL83" i="15"/>
  <c r="AJ12" i="14"/>
  <c r="EV70" i="15"/>
  <c r="EV69" i="15" s="1"/>
  <c r="EV14" i="15"/>
  <c r="BQ32" i="15"/>
  <c r="BQ35" i="15"/>
  <c r="EC32" i="15"/>
  <c r="EC35" i="15"/>
  <c r="EC56" i="15" s="1"/>
  <c r="EC58" i="15" s="1"/>
  <c r="BB32" i="15"/>
  <c r="BB35" i="15"/>
  <c r="DN32" i="15"/>
  <c r="DN35" i="15"/>
  <c r="ER83" i="15"/>
  <c r="EZ14" i="17"/>
  <c r="FA19" i="16"/>
  <c r="EZ18" i="16"/>
  <c r="EZ13" i="17" s="1"/>
  <c r="I131" i="14"/>
  <c r="EL8" i="17"/>
  <c r="EM8" i="16"/>
  <c r="EL10" i="16"/>
  <c r="EL28" i="17" s="1"/>
  <c r="EL26" i="17" s="1"/>
  <c r="EM11" i="18" s="1"/>
  <c r="DW55" i="17"/>
  <c r="P55" i="17"/>
  <c r="CB55" i="17"/>
  <c r="CE91" i="17"/>
  <c r="U199" i="14"/>
  <c r="U172" i="14"/>
  <c r="DA55" i="17"/>
  <c r="DD91" i="17"/>
  <c r="W254" i="14"/>
  <c r="AI233" i="14"/>
  <c r="AI114" i="14"/>
  <c r="AI122" i="14"/>
  <c r="EV129" i="15"/>
  <c r="AJ32" i="15"/>
  <c r="AJ35" i="15"/>
  <c r="AJ56" i="15" s="1"/>
  <c r="AJ58" i="15" s="1"/>
  <c r="CV32" i="15"/>
  <c r="CV35" i="15"/>
  <c r="CV56" i="15" s="1"/>
  <c r="CV58" i="15" s="1"/>
  <c r="EW156" i="15"/>
  <c r="EX67" i="15"/>
  <c r="Y32" i="15"/>
  <c r="Y35" i="15"/>
  <c r="CK32" i="15"/>
  <c r="CK35" i="15"/>
  <c r="Y107" i="15"/>
  <c r="Y109" i="15" s="1"/>
  <c r="Y87" i="15"/>
  <c r="DQ107" i="15"/>
  <c r="DQ109" i="15" s="1"/>
  <c r="DQ87" i="15"/>
  <c r="BF32" i="15"/>
  <c r="BF35" i="15"/>
  <c r="DR32" i="15"/>
  <c r="DR35" i="15"/>
  <c r="Z87" i="15"/>
  <c r="DZ107" i="15"/>
  <c r="DZ109" i="15" s="1"/>
  <c r="EX12" i="15"/>
  <c r="EM33" i="18"/>
  <c r="EM32" i="18" s="1"/>
  <c r="N131" i="14"/>
  <c r="W55" i="17"/>
  <c r="CI55" i="17"/>
  <c r="CL91" i="17"/>
  <c r="AL55" i="17"/>
  <c r="ED55" i="17"/>
  <c r="BP55" i="17"/>
  <c r="EB55" i="17"/>
  <c r="EE91" i="17"/>
  <c r="ED91" i="17"/>
  <c r="AC55" i="17"/>
  <c r="CO55" i="17"/>
  <c r="CR91" i="17"/>
  <c r="C190" i="14"/>
  <c r="C183" i="14"/>
  <c r="G190" i="14"/>
  <c r="G183" i="14"/>
  <c r="K190" i="14"/>
  <c r="K183" i="14"/>
  <c r="O190" i="14"/>
  <c r="O183" i="14"/>
  <c r="S190" i="14"/>
  <c r="S183" i="14"/>
  <c r="W190" i="14"/>
  <c r="W183" i="14"/>
  <c r="BE25" i="18"/>
  <c r="CK25" i="18"/>
  <c r="BV87" i="19"/>
  <c r="J60" i="14"/>
  <c r="I233" i="14"/>
  <c r="I114" i="14"/>
  <c r="I122" i="14"/>
  <c r="Z254" i="14"/>
  <c r="Z233" i="14"/>
  <c r="Z114" i="14"/>
  <c r="Z122" i="14"/>
  <c r="Y211" i="14"/>
  <c r="Y212" i="14"/>
  <c r="U51" i="14"/>
  <c r="U60" i="14"/>
  <c r="T233" i="14"/>
  <c r="T114" i="14"/>
  <c r="T122" i="14"/>
  <c r="AA32" i="15"/>
  <c r="BG32" i="15"/>
  <c r="CM32" i="15"/>
  <c r="DS32" i="15"/>
  <c r="H32" i="15"/>
  <c r="H35" i="15"/>
  <c r="H56" i="15" s="1"/>
  <c r="H58" i="15" s="1"/>
  <c r="BT32" i="15"/>
  <c r="BT35" i="15"/>
  <c r="BT56" i="15" s="1"/>
  <c r="BT58" i="15" s="1"/>
  <c r="EF32" i="15"/>
  <c r="EF35" i="15"/>
  <c r="EF56" i="15" s="1"/>
  <c r="EF58" i="15" s="1"/>
  <c r="EY22" i="15"/>
  <c r="EX24" i="15"/>
  <c r="M32" i="15"/>
  <c r="M35" i="15"/>
  <c r="BY32" i="15"/>
  <c r="BY35" i="15"/>
  <c r="BY56" i="15" s="1"/>
  <c r="BY58" i="15" s="1"/>
  <c r="EK32" i="15"/>
  <c r="EK35" i="15"/>
  <c r="K83" i="15"/>
  <c r="AQ83" i="15"/>
  <c r="BW83" i="15"/>
  <c r="DC83" i="15"/>
  <c r="EI83" i="15"/>
  <c r="BJ32" i="15"/>
  <c r="BJ35" i="15"/>
  <c r="DV32" i="15"/>
  <c r="DV35" i="15"/>
  <c r="CX107" i="15"/>
  <c r="CX109" i="15" s="1"/>
  <c r="ED107" i="15"/>
  <c r="ED109" i="15" s="1"/>
  <c r="FA90" i="15"/>
  <c r="AJ43" i="14"/>
  <c r="C305" i="14" s="1"/>
  <c r="FJ140" i="15"/>
  <c r="EY146" i="15"/>
  <c r="EN82" i="17" s="1"/>
  <c r="FC140" i="15"/>
  <c r="EY66" i="15"/>
  <c r="EN69" i="17" s="1"/>
  <c r="EN68" i="17" s="1"/>
  <c r="K131" i="14"/>
  <c r="EO4" i="17"/>
  <c r="ES4" i="16"/>
  <c r="BF55" i="17"/>
  <c r="DR55" i="17"/>
  <c r="DU91" i="17"/>
  <c r="AN55" i="17"/>
  <c r="CZ55" i="17"/>
  <c r="DB91" i="17"/>
  <c r="DC91" i="17"/>
  <c r="BM55" i="17"/>
  <c r="DY55" i="17"/>
  <c r="EB91" i="17"/>
  <c r="D190" i="14"/>
  <c r="D183" i="14"/>
  <c r="H190" i="14"/>
  <c r="H183" i="14"/>
  <c r="L190" i="14"/>
  <c r="L183" i="14"/>
  <c r="P190" i="14"/>
  <c r="P183" i="14"/>
  <c r="T190" i="14"/>
  <c r="T183" i="14"/>
  <c r="X190" i="14"/>
  <c r="X183" i="14"/>
  <c r="BP25" i="18"/>
  <c r="EB25" i="18"/>
  <c r="DM25" i="18"/>
  <c r="BN87" i="19"/>
  <c r="DZ87" i="19"/>
  <c r="BQ25" i="18"/>
  <c r="BB25" i="18"/>
  <c r="EW86" i="15"/>
  <c r="EV107" i="15"/>
  <c r="CS87" i="15"/>
  <c r="DA91" i="17"/>
  <c r="AK87" i="15"/>
  <c r="BQ87" i="15"/>
  <c r="CW91" i="17"/>
  <c r="DM91" i="17"/>
  <c r="EC91" i="17"/>
  <c r="AJ123" i="14" l="1"/>
  <c r="AJ253" i="14"/>
  <c r="AJ254" i="14" s="1"/>
  <c r="Y56" i="15"/>
  <c r="Y58" i="15" s="1"/>
  <c r="EK56" i="15"/>
  <c r="EK58" i="15" s="1"/>
  <c r="M56" i="15"/>
  <c r="M58" i="15" s="1"/>
  <c r="FT87" i="15"/>
  <c r="AG56" i="15"/>
  <c r="AG58" i="15" s="1"/>
  <c r="AO56" i="15"/>
  <c r="AO58" i="15" s="1"/>
  <c r="BI56" i="15"/>
  <c r="BI58" i="15" s="1"/>
  <c r="FR87" i="15"/>
  <c r="FS87" i="15"/>
  <c r="EJ50" i="19"/>
  <c r="EJ51" i="19" s="1"/>
  <c r="EJ56" i="19" s="1"/>
  <c r="EJ54" i="19" s="1"/>
  <c r="EJ73" i="19" s="1"/>
  <c r="Z286" i="14"/>
  <c r="FZ87" i="15"/>
  <c r="EM24" i="16"/>
  <c r="EN23" i="16"/>
  <c r="AJ44" i="14"/>
  <c r="C306" i="14" s="1"/>
  <c r="EX86" i="15"/>
  <c r="FG140" i="15"/>
  <c r="FC66" i="15"/>
  <c r="ER69" i="17" s="1"/>
  <c r="EK60" i="19"/>
  <c r="EK59" i="19" s="1"/>
  <c r="EV128" i="15"/>
  <c r="EQ4" i="17"/>
  <c r="EU4" i="16"/>
  <c r="EK11" i="17"/>
  <c r="EK20" i="16"/>
  <c r="EK15" i="17" s="1"/>
  <c r="AT56" i="15"/>
  <c r="AT58" i="15" s="1"/>
  <c r="AU56" i="15"/>
  <c r="AU58" i="15" s="1"/>
  <c r="ES4" i="17"/>
  <c r="EW4" i="16"/>
  <c r="FB90" i="15"/>
  <c r="AK83" i="14"/>
  <c r="DV56" i="15"/>
  <c r="DV58" i="15" s="1"/>
  <c r="DW56" i="15"/>
  <c r="DW58" i="15" s="1"/>
  <c r="EY24" i="15"/>
  <c r="EZ22" i="15"/>
  <c r="BF56" i="15"/>
  <c r="BF58" i="15" s="1"/>
  <c r="BG56" i="15"/>
  <c r="BG58" i="15" s="1"/>
  <c r="EL27" i="17"/>
  <c r="EM15" i="18"/>
  <c r="EM14" i="18" s="1"/>
  <c r="GE87" i="15"/>
  <c r="GF87" i="15"/>
  <c r="GG87" i="15"/>
  <c r="GD87" i="15"/>
  <c r="BB56" i="15"/>
  <c r="BB58" i="15" s="1"/>
  <c r="BC56" i="15"/>
  <c r="BC58" i="15" s="1"/>
  <c r="BQ56" i="15"/>
  <c r="BQ58" i="15" s="1"/>
  <c r="EV123" i="15"/>
  <c r="EV157" i="15"/>
  <c r="EV102" i="15"/>
  <c r="EV109" i="15" s="1"/>
  <c r="EV71" i="15"/>
  <c r="EV84" i="15"/>
  <c r="EZ92" i="15"/>
  <c r="FA88" i="15"/>
  <c r="CD56" i="15"/>
  <c r="CD58" i="15" s="1"/>
  <c r="CE56" i="15"/>
  <c r="CE58" i="15" s="1"/>
  <c r="BV56" i="15"/>
  <c r="BV58" i="15" s="1"/>
  <c r="BW56" i="15"/>
  <c r="BW58" i="15" s="1"/>
  <c r="FL10" i="15"/>
  <c r="EL6" i="17"/>
  <c r="EL18" i="17" s="1"/>
  <c r="EL19" i="17" s="1"/>
  <c r="EM6" i="16"/>
  <c r="EL11" i="16"/>
  <c r="EL7" i="16"/>
  <c r="EL7" i="17" s="1"/>
  <c r="FC9" i="17"/>
  <c r="FD9" i="16"/>
  <c r="CP56" i="15"/>
  <c r="CP58" i="15" s="1"/>
  <c r="CQ56" i="15"/>
  <c r="CQ58" i="15" s="1"/>
  <c r="AS56" i="15"/>
  <c r="AS58" i="15" s="1"/>
  <c r="EL36" i="19"/>
  <c r="EM52" i="17"/>
  <c r="ET56" i="15"/>
  <c r="ET58" i="15" s="1"/>
  <c r="EU56" i="15"/>
  <c r="EU58" i="15" s="1"/>
  <c r="V56" i="15"/>
  <c r="V58" i="15" s="1"/>
  <c r="W56" i="15"/>
  <c r="W58" i="15" s="1"/>
  <c r="AK56" i="15"/>
  <c r="AK58" i="15" s="1"/>
  <c r="EX21" i="15"/>
  <c r="EX17" i="15"/>
  <c r="EX18" i="15" s="1"/>
  <c r="EX15" i="15" s="1"/>
  <c r="EY19" i="15"/>
  <c r="AX56" i="15"/>
  <c r="AX58" i="15" s="1"/>
  <c r="AY56" i="15"/>
  <c r="AY58" i="15" s="1"/>
  <c r="BM56" i="15"/>
  <c r="BM58" i="15" s="1"/>
  <c r="EV49" i="17"/>
  <c r="CT56" i="15"/>
  <c r="CT58" i="15" s="1"/>
  <c r="CU56" i="15"/>
  <c r="CU58" i="15" s="1"/>
  <c r="AK16" i="14"/>
  <c r="I262" i="14"/>
  <c r="H271" i="14"/>
  <c r="H270" i="14"/>
  <c r="H269" i="14"/>
  <c r="H268" i="14"/>
  <c r="H267" i="14"/>
  <c r="DB56" i="15"/>
  <c r="DB58" i="15" s="1"/>
  <c r="DC56" i="15"/>
  <c r="DC58" i="15" s="1"/>
  <c r="EG56" i="15"/>
  <c r="EG58" i="15" s="1"/>
  <c r="I56" i="15"/>
  <c r="I58" i="15" s="1"/>
  <c r="BN56" i="15"/>
  <c r="BN58" i="15" s="1"/>
  <c r="BO56" i="15"/>
  <c r="BO58" i="15" s="1"/>
  <c r="CC56" i="15"/>
  <c r="CC58" i="15" s="1"/>
  <c r="AA188" i="14"/>
  <c r="AA284" i="14" s="1"/>
  <c r="AA197" i="14"/>
  <c r="AA202" i="14"/>
  <c r="ED56" i="15"/>
  <c r="ED58" i="15" s="1"/>
  <c r="EE56" i="15"/>
  <c r="EE58" i="15" s="1"/>
  <c r="EY9" i="15"/>
  <c r="EX11" i="15"/>
  <c r="Z214" i="14"/>
  <c r="Z215" i="14"/>
  <c r="BZ56" i="15"/>
  <c r="BZ58" i="15" s="1"/>
  <c r="CA56" i="15"/>
  <c r="CA58" i="15" s="1"/>
  <c r="CL56" i="15"/>
  <c r="CL58" i="15" s="1"/>
  <c r="CM56" i="15"/>
  <c r="CM58" i="15" s="1"/>
  <c r="EW131" i="15"/>
  <c r="EW130" i="15" s="1"/>
  <c r="EW127" i="15"/>
  <c r="EL72" i="17" s="1"/>
  <c r="T258" i="14"/>
  <c r="T259" i="14"/>
  <c r="EY12" i="15"/>
  <c r="EO33" i="18" s="1"/>
  <c r="EO32" i="18" s="1"/>
  <c r="EN33" i="18"/>
  <c r="EN32" i="18" s="1"/>
  <c r="EM8" i="17"/>
  <c r="EN8" i="16"/>
  <c r="EM10" i="16"/>
  <c r="EM28" i="17" s="1"/>
  <c r="EM26" i="17" s="1"/>
  <c r="AJ57" i="14"/>
  <c r="AJ39" i="14"/>
  <c r="EY39" i="15"/>
  <c r="EX159" i="15"/>
  <c r="EX129" i="15" s="1"/>
  <c r="EM60" i="19" s="1"/>
  <c r="EN37" i="19"/>
  <c r="EM35" i="19"/>
  <c r="EJ84" i="17"/>
  <c r="EJ85" i="17"/>
  <c r="EJ65" i="17"/>
  <c r="EJ63" i="17" s="1"/>
  <c r="EL9" i="19"/>
  <c r="EL8" i="19" s="1"/>
  <c r="EM10" i="18"/>
  <c r="AL56" i="15"/>
  <c r="AL58" i="15" s="1"/>
  <c r="AM56" i="15"/>
  <c r="AM58" i="15" s="1"/>
  <c r="AB157" i="14"/>
  <c r="AB158" i="14" s="1"/>
  <c r="AB138" i="14"/>
  <c r="AB137" i="14"/>
  <c r="AB136" i="14"/>
  <c r="AD244" i="14"/>
  <c r="AB184" i="14"/>
  <c r="AB181" i="14"/>
  <c r="AB180" i="14"/>
  <c r="AB179" i="14"/>
  <c r="AB193" i="14" s="1"/>
  <c r="AB178" i="14"/>
  <c r="AB176" i="14"/>
  <c r="AB175" i="14"/>
  <c r="AB200" i="14" s="1"/>
  <c r="AB174" i="14"/>
  <c r="AB201" i="14" s="1"/>
  <c r="AB171" i="14"/>
  <c r="AB199" i="14" s="1"/>
  <c r="AB170" i="14"/>
  <c r="AB169" i="14"/>
  <c r="AB168" i="14"/>
  <c r="AB162" i="14"/>
  <c r="AD243" i="14"/>
  <c r="AB161" i="14"/>
  <c r="AB155" i="14"/>
  <c r="AB156" i="14" s="1"/>
  <c r="AB134" i="14"/>
  <c r="AB132" i="14"/>
  <c r="AR3" i="14"/>
  <c r="AB159" i="14"/>
  <c r="AB160" i="14" s="1"/>
  <c r="AB130" i="14"/>
  <c r="AB131" i="14" s="1"/>
  <c r="BJ56" i="15"/>
  <c r="BJ58" i="15" s="1"/>
  <c r="BK56" i="15"/>
  <c r="BK58" i="15" s="1"/>
  <c r="DR56" i="15"/>
  <c r="DR58" i="15" s="1"/>
  <c r="DS56" i="15"/>
  <c r="DS58" i="15" s="1"/>
  <c r="CK56" i="15"/>
  <c r="CK58" i="15" s="1"/>
  <c r="EX156" i="15"/>
  <c r="EY67" i="15"/>
  <c r="FW87" i="15"/>
  <c r="FX87" i="15"/>
  <c r="FY87" i="15"/>
  <c r="FV87" i="15"/>
  <c r="DN56" i="15"/>
  <c r="DN58" i="15" s="1"/>
  <c r="DO56" i="15"/>
  <c r="DO58" i="15" s="1"/>
  <c r="EW129" i="15"/>
  <c r="EL60" i="19" s="1"/>
  <c r="EJ46" i="17"/>
  <c r="EP56" i="15"/>
  <c r="EP58" i="15" s="1"/>
  <c r="EQ56" i="15"/>
  <c r="EQ58" i="15" s="1"/>
  <c r="R56" i="15"/>
  <c r="R58" i="15" s="1"/>
  <c r="S56" i="15"/>
  <c r="S58" i="15" s="1"/>
  <c r="J56" i="15"/>
  <c r="J58" i="15" s="1"/>
  <c r="K56" i="15"/>
  <c r="K58" i="15" s="1"/>
  <c r="EK9" i="19"/>
  <c r="EK8" i="19" s="1"/>
  <c r="EL10" i="18"/>
  <c r="AD56" i="15"/>
  <c r="AD58" i="15" s="1"/>
  <c r="AE56" i="15"/>
  <c r="AE58" i="15" s="1"/>
  <c r="DE56" i="15"/>
  <c r="DE58" i="15" s="1"/>
  <c r="EN41" i="18"/>
  <c r="EN40" i="18" s="1"/>
  <c r="EZ1" i="17"/>
  <c r="CH56" i="15"/>
  <c r="CH58" i="15" s="1"/>
  <c r="CI56" i="15"/>
  <c r="CI58" i="15" s="1"/>
  <c r="CW56" i="15"/>
  <c r="CW58" i="15" s="1"/>
  <c r="EW70" i="15"/>
  <c r="EW69" i="15" s="1"/>
  <c r="DJ56" i="15"/>
  <c r="DJ58" i="15" s="1"/>
  <c r="DK56" i="15"/>
  <c r="DK58" i="15" s="1"/>
  <c r="DY56" i="15"/>
  <c r="DY58" i="15" s="1"/>
  <c r="U56" i="15"/>
  <c r="U58" i="15" s="1"/>
  <c r="AH56" i="15"/>
  <c r="AH58" i="15" s="1"/>
  <c r="AI56" i="15"/>
  <c r="AI58" i="15" s="1"/>
  <c r="EZ146" i="15"/>
  <c r="EO82" i="17" s="1"/>
  <c r="FD140" i="15"/>
  <c r="EZ66" i="15"/>
  <c r="EO69" i="17" s="1"/>
  <c r="EO68" i="17" s="1"/>
  <c r="AJ121" i="14"/>
  <c r="AP56" i="15"/>
  <c r="AP58" i="15" s="1"/>
  <c r="AQ56" i="15"/>
  <c r="AQ58" i="15" s="1"/>
  <c r="BU56" i="15"/>
  <c r="BU58" i="15" s="1"/>
  <c r="EP4" i="17"/>
  <c r="ET4" i="16"/>
  <c r="DZ56" i="15"/>
  <c r="DZ58" i="15" s="1"/>
  <c r="EA56" i="15"/>
  <c r="EA58" i="15" s="1"/>
  <c r="EO56" i="15"/>
  <c r="EO58" i="15" s="1"/>
  <c r="Q56" i="15"/>
  <c r="Q58" i="15" s="1"/>
  <c r="AA189" i="14"/>
  <c r="AA198" i="14"/>
  <c r="AA190" i="14"/>
  <c r="AA183" i="14"/>
  <c r="AA182" i="14"/>
  <c r="DA56" i="15"/>
  <c r="DA58" i="15" s="1"/>
  <c r="BR56" i="15"/>
  <c r="BR58" i="15" s="1"/>
  <c r="BS56" i="15"/>
  <c r="BS58" i="15" s="1"/>
  <c r="Z212" i="14"/>
  <c r="Z211" i="14"/>
  <c r="FN140" i="15"/>
  <c r="AJ54" i="14"/>
  <c r="AJ35" i="14"/>
  <c r="FC115" i="15"/>
  <c r="FD115" i="15" s="1"/>
  <c r="FE115" i="15" s="1"/>
  <c r="FF115" i="15" s="1"/>
  <c r="AJ222" i="14"/>
  <c r="EX35" i="15"/>
  <c r="AA135" i="14"/>
  <c r="AA285" i="14" s="1"/>
  <c r="AA139" i="14"/>
  <c r="AA140" i="14" s="1"/>
  <c r="EH56" i="15"/>
  <c r="EH58" i="15" s="1"/>
  <c r="EI56" i="15"/>
  <c r="EI58" i="15" s="1"/>
  <c r="FA14" i="17"/>
  <c r="FB19" i="16"/>
  <c r="FA18" i="16"/>
  <c r="FA13" i="17" s="1"/>
  <c r="GA87" i="15"/>
  <c r="GB87" i="15"/>
  <c r="GC87" i="15"/>
  <c r="EV112" i="15"/>
  <c r="EV51" i="15"/>
  <c r="EV58" i="15" s="1"/>
  <c r="EV16" i="15"/>
  <c r="EW14" i="15"/>
  <c r="AJ11" i="14" s="1"/>
  <c r="EV33" i="15"/>
  <c r="L208" i="14"/>
  <c r="M213" i="14"/>
  <c r="N214" i="14" s="1"/>
  <c r="EJ44" i="17"/>
  <c r="EK72" i="17"/>
  <c r="EK71" i="17" s="1"/>
  <c r="EL71" i="17" s="1"/>
  <c r="EV126" i="15"/>
  <c r="FA28" i="15"/>
  <c r="EZ30" i="15"/>
  <c r="FC68" i="15"/>
  <c r="FD13" i="15"/>
  <c r="EL56" i="15"/>
  <c r="EL58" i="15" s="1"/>
  <c r="EM56" i="15"/>
  <c r="EM58" i="15" s="1"/>
  <c r="N56" i="15"/>
  <c r="N58" i="15" s="1"/>
  <c r="O56" i="15"/>
  <c r="O58" i="15" s="1"/>
  <c r="EY65" i="15"/>
  <c r="Z56" i="15"/>
  <c r="Z58" i="15" s="1"/>
  <c r="AA56" i="15"/>
  <c r="AA58" i="15" s="1"/>
  <c r="EM24" i="18"/>
  <c r="EM25" i="18" s="1"/>
  <c r="EM22" i="18" s="1"/>
  <c r="EM21" i="18" s="1"/>
  <c r="EX49" i="17"/>
  <c r="EY118" i="15"/>
  <c r="EY27" i="15"/>
  <c r="EZ25" i="15"/>
  <c r="EJ76" i="17"/>
  <c r="EJ73" i="17"/>
  <c r="EJ77" i="17" s="1"/>
  <c r="EW49" i="17"/>
  <c r="EX41" i="15"/>
  <c r="EY37" i="15"/>
  <c r="EX158" i="15"/>
  <c r="EU49" i="17"/>
  <c r="FB138" i="15"/>
  <c r="FC138" i="15" s="1"/>
  <c r="FD138" i="15" s="1"/>
  <c r="FE138" i="15" s="1"/>
  <c r="FF138" i="15" s="1"/>
  <c r="FG138" i="15" s="1"/>
  <c r="FH138" i="15" s="1"/>
  <c r="FI138" i="15" s="1"/>
  <c r="FJ138" i="15" s="1"/>
  <c r="FK138" i="15" s="1"/>
  <c r="FL138" i="15" s="1"/>
  <c r="FM138" i="15" s="1"/>
  <c r="DF56" i="15"/>
  <c r="DF58" i="15" s="1"/>
  <c r="DG56" i="15"/>
  <c r="DG58" i="15" s="1"/>
  <c r="DU56" i="15"/>
  <c r="DU58" i="15" s="1"/>
  <c r="EV87" i="15"/>
  <c r="EL14" i="16"/>
  <c r="CX56" i="15"/>
  <c r="CX58" i="15" s="1"/>
  <c r="CY56" i="15"/>
  <c r="CY58" i="15" s="1"/>
  <c r="DM56" i="15"/>
  <c r="DM58" i="15" s="1"/>
  <c r="U256" i="14"/>
  <c r="V248" i="14"/>
  <c r="O214" i="14"/>
  <c r="EK63" i="18"/>
  <c r="EK9" i="18"/>
  <c r="EK6" i="18" s="1"/>
  <c r="EK5" i="18" s="1"/>
  <c r="ER4" i="17"/>
  <c r="EV4" i="16"/>
  <c r="AA172" i="14"/>
  <c r="AA196" i="14"/>
  <c r="AA187" i="14"/>
  <c r="AA142" i="14"/>
  <c r="AA133" i="14"/>
  <c r="AA141" i="14"/>
  <c r="AA210" i="14"/>
  <c r="AA192" i="14"/>
  <c r="AA213" i="14"/>
  <c r="AA209" i="14"/>
  <c r="AA191" i="14"/>
  <c r="AA203" i="14" s="1"/>
  <c r="EX117" i="15"/>
  <c r="EX127" i="15" l="1"/>
  <c r="EM72" i="17" s="1"/>
  <c r="EM71" i="17" s="1"/>
  <c r="EX131" i="15"/>
  <c r="EJ55" i="19"/>
  <c r="EJ61" i="19"/>
  <c r="EX70" i="15"/>
  <c r="EO23" i="16"/>
  <c r="EN24" i="16"/>
  <c r="AB182" i="14"/>
  <c r="AJ13" i="14"/>
  <c r="AJ40" i="14" s="1"/>
  <c r="AJ56" i="14"/>
  <c r="AJ59" i="14" s="1"/>
  <c r="AJ38" i="14"/>
  <c r="AJ58" i="14"/>
  <c r="AJ24" i="14"/>
  <c r="EW157" i="15"/>
  <c r="EW123" i="15"/>
  <c r="EW71" i="15"/>
  <c r="EX69" i="15"/>
  <c r="EW84" i="15"/>
  <c r="AJ73" i="14"/>
  <c r="EX130" i="15"/>
  <c r="AJ80" i="14"/>
  <c r="AJ108" i="14" s="1"/>
  <c r="V256" i="14"/>
  <c r="W248" i="14"/>
  <c r="FA49" i="17"/>
  <c r="EZ118" i="15"/>
  <c r="EZ27" i="15"/>
  <c r="FA25" i="15"/>
  <c r="FB49" i="17"/>
  <c r="K208" i="14"/>
  <c r="L213" i="14"/>
  <c r="M214" i="14" s="1"/>
  <c r="EY35" i="15"/>
  <c r="FG115" i="15"/>
  <c r="FH115" i="15" s="1"/>
  <c r="FI115" i="15" s="1"/>
  <c r="FJ115" i="15" s="1"/>
  <c r="AB142" i="14"/>
  <c r="AB133" i="14"/>
  <c r="AB141" i="14"/>
  <c r="AB189" i="14"/>
  <c r="AB198" i="14"/>
  <c r="AB190" i="14"/>
  <c r="AB183" i="14"/>
  <c r="EO37" i="19"/>
  <c r="EN35" i="19"/>
  <c r="EN8" i="17"/>
  <c r="EO8" i="16"/>
  <c r="EN10" i="16"/>
  <c r="EN28" i="17" s="1"/>
  <c r="EN26" i="17" s="1"/>
  <c r="EZ9" i="15"/>
  <c r="EY11" i="15"/>
  <c r="I271" i="14"/>
  <c r="I270" i="14"/>
  <c r="I269" i="14"/>
  <c r="I268" i="14"/>
  <c r="I267" i="14"/>
  <c r="J262" i="14"/>
  <c r="EN52" i="17"/>
  <c r="FM10" i="15"/>
  <c r="FA92" i="15"/>
  <c r="FB88" i="15"/>
  <c r="EY117" i="15"/>
  <c r="AA215" i="14"/>
  <c r="AA214" i="14"/>
  <c r="EK60" i="18"/>
  <c r="EK7" i="18"/>
  <c r="EV55" i="15"/>
  <c r="EV34" i="15"/>
  <c r="EV31" i="15"/>
  <c r="EV32" i="15" s="1"/>
  <c r="EV5" i="15"/>
  <c r="EY156" i="15"/>
  <c r="EZ67" i="15"/>
  <c r="AB135" i="14"/>
  <c r="AB285" i="14" s="1"/>
  <c r="AB139" i="14"/>
  <c r="AB140" i="14" s="1"/>
  <c r="AB213" i="14"/>
  <c r="AB209" i="14"/>
  <c r="AB191" i="14"/>
  <c r="AB203" i="14" s="1"/>
  <c r="AB210" i="14"/>
  <c r="AB192" i="14"/>
  <c r="EZ12" i="15"/>
  <c r="AK43" i="14"/>
  <c r="D305" i="14" s="1"/>
  <c r="FD9" i="17"/>
  <c r="FE9" i="16"/>
  <c r="EM6" i="17"/>
  <c r="EM18" i="17" s="1"/>
  <c r="EM19" i="17" s="1"/>
  <c r="EN6" i="16"/>
  <c r="EM11" i="16"/>
  <c r="EM7" i="16"/>
  <c r="EM7" i="17" s="1"/>
  <c r="EM14" i="16"/>
  <c r="EV132" i="15"/>
  <c r="EV124" i="15"/>
  <c r="EN11" i="18"/>
  <c r="EZ24" i="15"/>
  <c r="FA22" i="15"/>
  <c r="EJ65" i="19"/>
  <c r="EJ64" i="19"/>
  <c r="EU4" i="17"/>
  <c r="EY4" i="16"/>
  <c r="FE140" i="15"/>
  <c r="FA146" i="15"/>
  <c r="EP82" i="17" s="1"/>
  <c r="FA66" i="15"/>
  <c r="EP69" i="17" s="1"/>
  <c r="EP68" i="17" s="1"/>
  <c r="FB66" i="15"/>
  <c r="EQ69" i="17" s="1"/>
  <c r="AK146" i="14"/>
  <c r="U259" i="14"/>
  <c r="U258" i="14"/>
  <c r="EL11" i="17"/>
  <c r="EL20" i="16"/>
  <c r="EL15" i="17" s="1"/>
  <c r="EY41" i="15"/>
  <c r="EZ37" i="15"/>
  <c r="EY158" i="15"/>
  <c r="FA30" i="15"/>
  <c r="FB28" i="15"/>
  <c r="EV121" i="15"/>
  <c r="EV122" i="15" s="1"/>
  <c r="EV133" i="15" s="1"/>
  <c r="EV114" i="15"/>
  <c r="EV113" i="15"/>
  <c r="FH140" i="15"/>
  <c r="FD66" i="15"/>
  <c r="ES69" i="17" s="1"/>
  <c r="EK84" i="19"/>
  <c r="AB172" i="14"/>
  <c r="AB196" i="14"/>
  <c r="AB187" i="14"/>
  <c r="AB202" i="14"/>
  <c r="EZ49" i="17"/>
  <c r="EY17" i="15"/>
  <c r="EY18" i="15" s="1"/>
  <c r="EY15" i="15" s="1"/>
  <c r="EZ19" i="15"/>
  <c r="EY21" i="15"/>
  <c r="AK111" i="14"/>
  <c r="EW128" i="15"/>
  <c r="EX128" i="15" s="1"/>
  <c r="FK140" i="15"/>
  <c r="FG66" i="15"/>
  <c r="EV69" i="17" s="1"/>
  <c r="AA212" i="14"/>
  <c r="AA211" i="14"/>
  <c r="EV4" i="17"/>
  <c r="EZ4" i="16"/>
  <c r="EY49" i="17"/>
  <c r="EN81" i="17"/>
  <c r="EY155" i="15"/>
  <c r="EZ65" i="15"/>
  <c r="FD68" i="15"/>
  <c r="FE13" i="15"/>
  <c r="FE68" i="15" s="1"/>
  <c r="EW126" i="15"/>
  <c r="EX126" i="15" s="1"/>
  <c r="AJ78" i="14"/>
  <c r="AJ106" i="14" s="1"/>
  <c r="EW112" i="15"/>
  <c r="D112" i="15" s="1"/>
  <c r="D113" i="15" s="1"/>
  <c r="EX14" i="15"/>
  <c r="EW51" i="15"/>
  <c r="EW16" i="15"/>
  <c r="EW33" i="15"/>
  <c r="FB14" i="17"/>
  <c r="FB1" i="17" s="1"/>
  <c r="FB18" i="16"/>
  <c r="FB13" i="17" s="1"/>
  <c r="FC19" i="16"/>
  <c r="AL16" i="14"/>
  <c r="ET4" i="17"/>
  <c r="EX4" i="16"/>
  <c r="EN24" i="18"/>
  <c r="EN25" i="18" s="1"/>
  <c r="EN22" i="18" s="1"/>
  <c r="EN21" i="18" s="1"/>
  <c r="N215" i="14"/>
  <c r="AE244" i="14"/>
  <c r="AC184" i="14"/>
  <c r="AC181" i="14"/>
  <c r="AC180" i="14"/>
  <c r="AC179" i="14"/>
  <c r="AC193" i="14" s="1"/>
  <c r="AC178" i="14"/>
  <c r="AC176" i="14"/>
  <c r="AC175" i="14"/>
  <c r="AC200" i="14" s="1"/>
  <c r="AC174" i="14"/>
  <c r="AC201" i="14" s="1"/>
  <c r="AC171" i="14"/>
  <c r="AC199" i="14" s="1"/>
  <c r="AC170" i="14"/>
  <c r="AC169" i="14"/>
  <c r="AC168" i="14"/>
  <c r="AC162" i="14"/>
  <c r="AC159" i="14"/>
  <c r="AC160" i="14" s="1"/>
  <c r="AC130" i="14"/>
  <c r="AC131" i="14" s="1"/>
  <c r="AE243" i="14"/>
  <c r="AC157" i="14"/>
  <c r="AC158" i="14" s="1"/>
  <c r="AC138" i="14"/>
  <c r="AC137" i="14"/>
  <c r="AC136" i="14"/>
  <c r="AC161" i="14"/>
  <c r="AC155" i="14"/>
  <c r="AC156" i="14" s="1"/>
  <c r="AC134" i="14"/>
  <c r="AS3" i="14"/>
  <c r="AC132" i="14"/>
  <c r="AB197" i="14"/>
  <c r="AB188" i="14"/>
  <c r="AB284" i="14" s="1"/>
  <c r="EJ64" i="17"/>
  <c r="EJ61" i="17"/>
  <c r="EJ62" i="17" s="1"/>
  <c r="EM36" i="19"/>
  <c r="EZ39" i="15"/>
  <c r="EY159" i="15"/>
  <c r="EM27" i="17"/>
  <c r="AA286" i="14"/>
  <c r="EO41" i="18"/>
  <c r="EO40" i="18" s="1"/>
  <c r="EL84" i="19"/>
  <c r="AK82" i="14"/>
  <c r="EV106" i="15"/>
  <c r="EV85" i="15"/>
  <c r="EV82" i="15"/>
  <c r="EV83" i="15" s="1"/>
  <c r="EV61" i="15"/>
  <c r="EW102" i="15" s="1"/>
  <c r="EN15" i="18"/>
  <c r="EN14" i="18" s="1"/>
  <c r="FC90" i="15"/>
  <c r="EW4" i="17"/>
  <c r="FA4" i="16"/>
  <c r="EL59" i="19"/>
  <c r="EY86" i="15"/>
  <c r="M215" i="14" l="1"/>
  <c r="AB286" i="14"/>
  <c r="AC182" i="14"/>
  <c r="AC202" i="14"/>
  <c r="EY129" i="15"/>
  <c r="EN60" i="19" s="1"/>
  <c r="AM16" i="14"/>
  <c r="AM43" i="14" s="1"/>
  <c r="EP23" i="16"/>
  <c r="EP24" i="16" s="1"/>
  <c r="EO24" i="16"/>
  <c r="EQ68" i="17"/>
  <c r="ER68" i="17" s="1"/>
  <c r="ES68" i="17" s="1"/>
  <c r="AD132" i="14"/>
  <c r="AF243" i="14"/>
  <c r="AF244" i="14"/>
  <c r="AD184" i="14"/>
  <c r="AD181" i="14"/>
  <c r="AD180" i="14"/>
  <c r="AD179" i="14"/>
  <c r="AD193" i="14" s="1"/>
  <c r="AD178" i="14"/>
  <c r="AD176" i="14"/>
  <c r="AD175" i="14"/>
  <c r="AD200" i="14" s="1"/>
  <c r="AD174" i="14"/>
  <c r="AD201" i="14" s="1"/>
  <c r="AD171" i="14"/>
  <c r="AD199" i="14" s="1"/>
  <c r="AD170" i="14"/>
  <c r="AD169" i="14"/>
  <c r="AD168" i="14"/>
  <c r="AD162" i="14"/>
  <c r="AD159" i="14"/>
  <c r="AD160" i="14" s="1"/>
  <c r="AD130" i="14"/>
  <c r="AD131" i="14" s="1"/>
  <c r="AD136" i="14"/>
  <c r="AD137" i="14"/>
  <c r="AD161" i="14"/>
  <c r="AD157" i="14"/>
  <c r="AD158" i="14" s="1"/>
  <c r="AD155" i="14"/>
  <c r="AD156" i="14" s="1"/>
  <c r="AD138" i="14"/>
  <c r="AD134" i="14"/>
  <c r="AT3" i="14"/>
  <c r="AC172" i="14"/>
  <c r="AC196" i="14"/>
  <c r="AC187" i="14"/>
  <c r="FC49" i="17"/>
  <c r="FO140" i="15"/>
  <c r="FK66" i="15"/>
  <c r="EZ69" i="17" s="1"/>
  <c r="FD49" i="17"/>
  <c r="EM11" i="17"/>
  <c r="EM20" i="16"/>
  <c r="EM15" i="17" s="1"/>
  <c r="FA12" i="15"/>
  <c r="AK9" i="14" s="1"/>
  <c r="EP33" i="18"/>
  <c r="EP32" i="18" s="1"/>
  <c r="EZ156" i="15"/>
  <c r="FA67" i="15"/>
  <c r="AK71" i="14" s="1"/>
  <c r="FB92" i="15"/>
  <c r="FC88" i="15"/>
  <c r="EO52" i="17"/>
  <c r="EN27" i="17"/>
  <c r="EO11" i="18"/>
  <c r="EO15" i="18"/>
  <c r="EO14" i="18" s="1"/>
  <c r="EP37" i="19"/>
  <c r="EO35" i="19"/>
  <c r="EX157" i="15"/>
  <c r="EX123" i="15"/>
  <c r="EX71" i="15"/>
  <c r="EX84" i="15"/>
  <c r="FA4" i="17"/>
  <c r="FE4" i="16"/>
  <c r="EM59" i="19"/>
  <c r="EO24" i="18"/>
  <c r="EO25" i="18" s="1"/>
  <c r="EO22" i="18" s="1"/>
  <c r="EO21" i="18" s="1"/>
  <c r="AC135" i="14"/>
  <c r="AC285" i="14" s="1"/>
  <c r="AC139" i="14"/>
  <c r="AC140" i="14" s="1"/>
  <c r="AC188" i="14"/>
  <c r="AC284" i="14" s="1"/>
  <c r="AC197" i="14"/>
  <c r="AJ79" i="14"/>
  <c r="AJ107" i="14" s="1"/>
  <c r="EZ17" i="15"/>
  <c r="EZ18" i="15" s="1"/>
  <c r="EZ15" i="15" s="1"/>
  <c r="FA19" i="15"/>
  <c r="EZ21" i="15"/>
  <c r="FL140" i="15"/>
  <c r="FH66" i="15"/>
  <c r="EW69" i="17" s="1"/>
  <c r="FI140" i="15"/>
  <c r="FE66" i="15"/>
  <c r="ET69" i="17" s="1"/>
  <c r="FF66" i="15"/>
  <c r="EU69" i="17" s="1"/>
  <c r="FE9" i="17"/>
  <c r="FF9" i="16"/>
  <c r="FF9" i="17" s="1"/>
  <c r="EQ41" i="18"/>
  <c r="EQ40" i="18" s="1"/>
  <c r="AB215" i="14"/>
  <c r="AB214" i="14"/>
  <c r="EK61" i="18"/>
  <c r="EK77" i="18"/>
  <c r="EZ117" i="15"/>
  <c r="EO8" i="17"/>
  <c r="EO10" i="16"/>
  <c r="EO28" i="17" s="1"/>
  <c r="EO26" i="17" s="1"/>
  <c r="EP8" i="16"/>
  <c r="K213" i="14"/>
  <c r="L215" i="14" s="1"/>
  <c r="J208" i="14"/>
  <c r="FE49" i="17"/>
  <c r="V258" i="14"/>
  <c r="V259" i="14"/>
  <c r="AL146" i="14"/>
  <c r="AC198" i="14"/>
  <c r="AC189" i="14"/>
  <c r="AL43" i="14"/>
  <c r="EY131" i="15"/>
  <c r="EY130" i="15" s="1"/>
  <c r="EY127" i="15"/>
  <c r="EN72" i="17" s="1"/>
  <c r="EN71" i="17" s="1"/>
  <c r="EZ4" i="17"/>
  <c r="FD4" i="16"/>
  <c r="FB30" i="15"/>
  <c r="FC28" i="15"/>
  <c r="EY4" i="17"/>
  <c r="FC4" i="16"/>
  <c r="EM9" i="19"/>
  <c r="EM8" i="19" s="1"/>
  <c r="EN10" i="18"/>
  <c r="AB211" i="14"/>
  <c r="AB212" i="14"/>
  <c r="K262" i="14"/>
  <c r="J271" i="14"/>
  <c r="J270" i="14"/>
  <c r="J269" i="14"/>
  <c r="J268" i="14"/>
  <c r="J267" i="14"/>
  <c r="EZ11" i="15"/>
  <c r="FA9" i="15"/>
  <c r="EZ35" i="15"/>
  <c r="FA118" i="15"/>
  <c r="FA27" i="15"/>
  <c r="FB25" i="15"/>
  <c r="AJ225" i="14"/>
  <c r="AJ75" i="14"/>
  <c r="AJ101" i="14"/>
  <c r="AJ86" i="14"/>
  <c r="AJ25" i="14"/>
  <c r="AJ51" i="14" s="1"/>
  <c r="AJ50" i="14"/>
  <c r="AC190" i="14"/>
  <c r="AC183" i="14"/>
  <c r="EX4" i="17"/>
  <c r="FB4" i="16"/>
  <c r="EX112" i="15"/>
  <c r="EY14" i="15"/>
  <c r="EX16" i="15"/>
  <c r="EX33" i="15"/>
  <c r="EZ86" i="15"/>
  <c r="FD90" i="15"/>
  <c r="EV154" i="15"/>
  <c r="EW103" i="15"/>
  <c r="EV99" i="15"/>
  <c r="EW104" i="15"/>
  <c r="EV62" i="15"/>
  <c r="EV64" i="15"/>
  <c r="EV63" i="15"/>
  <c r="EW108" i="15"/>
  <c r="EL65" i="18"/>
  <c r="EW100" i="15"/>
  <c r="EW93" i="15"/>
  <c r="EW101" i="15"/>
  <c r="EL64" i="18"/>
  <c r="EL23" i="18"/>
  <c r="EW107" i="15"/>
  <c r="AK110" i="14"/>
  <c r="AK84" i="14"/>
  <c r="FA39" i="15"/>
  <c r="EZ159" i="15"/>
  <c r="AC141" i="14"/>
  <c r="AC133" i="14"/>
  <c r="AC142" i="14"/>
  <c r="AC209" i="14"/>
  <c r="AC191" i="14"/>
  <c r="AC203" i="14" s="1"/>
  <c r="AC210" i="14"/>
  <c r="AC192" i="14"/>
  <c r="AC213" i="14"/>
  <c r="FC14" i="17"/>
  <c r="FC18" i="16"/>
  <c r="FC13" i="17" s="1"/>
  <c r="FD19" i="16"/>
  <c r="EW31" i="15"/>
  <c r="EW32" i="15" s="1"/>
  <c r="EW5" i="15"/>
  <c r="EX51" i="15" s="1"/>
  <c r="EW55" i="15"/>
  <c r="EW34" i="15"/>
  <c r="EW121" i="15"/>
  <c r="EW122" i="15" s="1"/>
  <c r="EW133" i="15" s="1"/>
  <c r="EW114" i="15"/>
  <c r="EW113" i="15"/>
  <c r="EY126" i="15"/>
  <c r="EO81" i="17"/>
  <c r="EZ155" i="15"/>
  <c r="FA65" i="15"/>
  <c r="EY70" i="15"/>
  <c r="EY69" i="15" s="1"/>
  <c r="EZ41" i="15"/>
  <c r="FA37" i="15"/>
  <c r="EZ158" i="15"/>
  <c r="FB22" i="15"/>
  <c r="FA24" i="15"/>
  <c r="EN6" i="17"/>
  <c r="EN18" i="17" s="1"/>
  <c r="EN19" i="17" s="1"/>
  <c r="EN11" i="16"/>
  <c r="EN7" i="16"/>
  <c r="EN7" i="17" s="1"/>
  <c r="EO6" i="16"/>
  <c r="EN14" i="16"/>
  <c r="EV8" i="15"/>
  <c r="EV7" i="15"/>
  <c r="EV48" i="15"/>
  <c r="EV6" i="15"/>
  <c r="AJ28" i="14"/>
  <c r="EW53" i="15"/>
  <c r="EW54" i="15"/>
  <c r="EW52" i="15"/>
  <c r="EW49" i="15"/>
  <c r="EW50" i="15"/>
  <c r="EW42" i="15"/>
  <c r="EW36" i="15"/>
  <c r="EW87" i="15" s="1"/>
  <c r="EW56" i="15"/>
  <c r="EW57" i="15"/>
  <c r="FN10" i="15"/>
  <c r="EP41" i="18"/>
  <c r="EP40" i="18" s="1"/>
  <c r="EN36" i="19"/>
  <c r="FK115" i="15"/>
  <c r="FL115" i="15" s="1"/>
  <c r="FM115" i="15" s="1"/>
  <c r="FN115" i="15" s="1"/>
  <c r="FF49" i="17"/>
  <c r="W256" i="14"/>
  <c r="X248" i="14"/>
  <c r="EP11" i="18"/>
  <c r="EW106" i="15"/>
  <c r="EW85" i="15"/>
  <c r="EW82" i="15"/>
  <c r="EW83" i="15" s="1"/>
  <c r="EW61" i="15"/>
  <c r="EW132" i="15"/>
  <c r="EW124" i="15"/>
  <c r="AD202" i="14" l="1"/>
  <c r="EY128" i="15"/>
  <c r="ET68" i="17"/>
  <c r="EU68" i="17" s="1"/>
  <c r="EV68" i="17" s="1"/>
  <c r="EW68" i="17" s="1"/>
  <c r="EW109" i="15"/>
  <c r="AN16" i="14"/>
  <c r="AN43" i="14" s="1"/>
  <c r="EO9" i="19"/>
  <c r="EO8" i="19" s="1"/>
  <c r="EP10" i="18"/>
  <c r="EP24" i="18"/>
  <c r="EP25" i="18" s="1"/>
  <c r="EP22" i="18" s="1"/>
  <c r="EP21" i="18" s="1"/>
  <c r="EW58" i="15"/>
  <c r="AJ62" i="14"/>
  <c r="AJ63" i="14" s="1"/>
  <c r="AJ60" i="14"/>
  <c r="AJ302" i="14"/>
  <c r="AJ300" i="14"/>
  <c r="AJ301" i="14"/>
  <c r="AJ280" i="14"/>
  <c r="AJ281" i="14"/>
  <c r="EO6" i="17"/>
  <c r="EO11" i="16"/>
  <c r="EO7" i="16"/>
  <c r="EO7" i="17" s="1"/>
  <c r="EP6" i="16"/>
  <c r="EO14" i="16"/>
  <c r="FA41" i="15"/>
  <c r="FB37" i="15"/>
  <c r="AK20" i="14"/>
  <c r="FA158" i="15"/>
  <c r="AC211" i="14"/>
  <c r="AC212" i="14"/>
  <c r="AK253" i="14"/>
  <c r="EK32" i="19"/>
  <c r="EL17" i="18"/>
  <c r="EL16" i="18" s="1"/>
  <c r="EK21" i="17"/>
  <c r="EX114" i="15"/>
  <c r="EX113" i="15"/>
  <c r="EX121" i="15"/>
  <c r="EX122" i="15" s="1"/>
  <c r="EX133" i="15" s="1"/>
  <c r="AJ232" i="14"/>
  <c r="AJ87" i="14"/>
  <c r="AJ113" i="14"/>
  <c r="FC4" i="17"/>
  <c r="FD4" i="17"/>
  <c r="EO27" i="17"/>
  <c r="EO18" i="17"/>
  <c r="EO19" i="17" s="1"/>
  <c r="EP15" i="18"/>
  <c r="EP14" i="18" s="1"/>
  <c r="EM23" i="18"/>
  <c r="FB19" i="15"/>
  <c r="FA21" i="15"/>
  <c r="FA17" i="15"/>
  <c r="FA18" i="15" s="1"/>
  <c r="FA15" i="15" s="1"/>
  <c r="EX132" i="15"/>
  <c r="EX124" i="15"/>
  <c r="EN9" i="19"/>
  <c r="EN8" i="19" s="1"/>
  <c r="EO10" i="18"/>
  <c r="FB12" i="15"/>
  <c r="AD135" i="14"/>
  <c r="AD285" i="14" s="1"/>
  <c r="AD139" i="14"/>
  <c r="AD140" i="14" s="1"/>
  <c r="AD198" i="14"/>
  <c r="AD189" i="14"/>
  <c r="AD190" i="14"/>
  <c r="AD183" i="14"/>
  <c r="AD182" i="14"/>
  <c r="AD141" i="14"/>
  <c r="AD142" i="14"/>
  <c r="AD133" i="14"/>
  <c r="FD14" i="17"/>
  <c r="FE19" i="16"/>
  <c r="FD18" i="16"/>
  <c r="FD13" i="17" s="1"/>
  <c r="FA86" i="15"/>
  <c r="I208" i="14"/>
  <c r="J213" i="14"/>
  <c r="K215" i="14" s="1"/>
  <c r="FA117" i="15"/>
  <c r="FE4" i="17"/>
  <c r="EY157" i="15"/>
  <c r="EY123" i="15"/>
  <c r="EY71" i="15"/>
  <c r="EY84" i="15"/>
  <c r="EO84" i="19"/>
  <c r="EO36" i="19"/>
  <c r="AK223" i="14"/>
  <c r="AK99" i="14"/>
  <c r="AK55" i="14"/>
  <c r="AK36" i="14"/>
  <c r="AD209" i="14"/>
  <c r="AD191" i="14"/>
  <c r="AD203" i="14" s="1"/>
  <c r="AD210" i="14"/>
  <c r="AD192" i="14"/>
  <c r="AD213" i="14"/>
  <c r="EW154" i="15"/>
  <c r="EX104" i="15"/>
  <c r="EW99" i="15"/>
  <c r="EX103" i="15"/>
  <c r="EW64" i="15"/>
  <c r="EW63" i="15"/>
  <c r="EW62" i="15"/>
  <c r="EX108" i="15"/>
  <c r="EX93" i="15"/>
  <c r="EX100" i="15"/>
  <c r="EX101" i="15"/>
  <c r="EX107" i="15"/>
  <c r="FO115" i="15"/>
  <c r="FP115" i="15" s="1"/>
  <c r="FQ115" i="15" s="1"/>
  <c r="FC22" i="15"/>
  <c r="FC120" i="15" s="1"/>
  <c r="FB24" i="15"/>
  <c r="FB4" i="17"/>
  <c r="FF4" i="16"/>
  <c r="FB118" i="15"/>
  <c r="FB27" i="15"/>
  <c r="FC25" i="15"/>
  <c r="EZ131" i="15"/>
  <c r="EZ130" i="15" s="1"/>
  <c r="EZ127" i="15"/>
  <c r="EO72" i="17" s="1"/>
  <c r="EO71" i="17" s="1"/>
  <c r="AC214" i="14"/>
  <c r="AC215" i="14"/>
  <c r="EM65" i="18"/>
  <c r="AJ90" i="14"/>
  <c r="AK118" i="14" s="1"/>
  <c r="FA35" i="15"/>
  <c r="L262" i="14"/>
  <c r="K271" i="14"/>
  <c r="K270" i="14"/>
  <c r="K269" i="14"/>
  <c r="K268" i="14"/>
  <c r="K267" i="14"/>
  <c r="EK78" i="18"/>
  <c r="FP140" i="15"/>
  <c r="FL66" i="15"/>
  <c r="FA69" i="17" s="1"/>
  <c r="EZ70" i="15"/>
  <c r="EZ69" i="15" s="1"/>
  <c r="AC286" i="14"/>
  <c r="EN59" i="19"/>
  <c r="EZ129" i="15"/>
  <c r="EO60" i="19" s="1"/>
  <c r="EQ37" i="19"/>
  <c r="EP35" i="19"/>
  <c r="FC92" i="15"/>
  <c r="FD88" i="15"/>
  <c r="FA156" i="15"/>
  <c r="FB67" i="15"/>
  <c r="AD196" i="14"/>
  <c r="AD187" i="14"/>
  <c r="AD172" i="14"/>
  <c r="AK12" i="14"/>
  <c r="W258" i="14"/>
  <c r="W259" i="14"/>
  <c r="FO10" i="15"/>
  <c r="FB9" i="15"/>
  <c r="FA11" i="15"/>
  <c r="AK8" i="14"/>
  <c r="X256" i="14"/>
  <c r="Y248" i="14"/>
  <c r="EN11" i="17"/>
  <c r="EN20" i="16"/>
  <c r="EN15" i="17" s="1"/>
  <c r="EP81" i="17"/>
  <c r="FA155" i="15"/>
  <c r="FB65" i="15"/>
  <c r="AK70" i="14"/>
  <c r="EW48" i="15"/>
  <c r="EW6" i="15"/>
  <c r="EW8" i="15"/>
  <c r="EW7" i="15"/>
  <c r="EX54" i="15"/>
  <c r="EX53" i="15"/>
  <c r="EX52" i="15"/>
  <c r="EX49" i="15"/>
  <c r="EX50" i="15"/>
  <c r="EX57" i="15"/>
  <c r="EX36" i="15"/>
  <c r="EX87" i="15" s="1"/>
  <c r="EX42" i="15"/>
  <c r="EX56" i="15"/>
  <c r="FB39" i="15"/>
  <c r="FA159" i="15"/>
  <c r="EM64" i="18"/>
  <c r="FE90" i="15"/>
  <c r="AL83" i="14"/>
  <c r="EX31" i="15"/>
  <c r="EX32" i="15" s="1"/>
  <c r="EX5" i="15"/>
  <c r="EX55" i="15"/>
  <c r="EX34" i="15"/>
  <c r="EY112" i="15"/>
  <c r="EY51" i="15"/>
  <c r="EY16" i="15"/>
  <c r="EZ14" i="15"/>
  <c r="EY33" i="15"/>
  <c r="EM84" i="19"/>
  <c r="FD28" i="15"/>
  <c r="FC30" i="15"/>
  <c r="EP8" i="17"/>
  <c r="EQ8" i="16"/>
  <c r="EP10" i="16"/>
  <c r="EP28" i="17" s="1"/>
  <c r="EP26" i="17" s="1"/>
  <c r="FM140" i="15"/>
  <c r="FI66" i="15"/>
  <c r="EX69" i="17" s="1"/>
  <c r="FJ66" i="15"/>
  <c r="EY69" i="17" s="1"/>
  <c r="AM146" i="14"/>
  <c r="EX82" i="15"/>
  <c r="EX83" i="15" s="1"/>
  <c r="EX106" i="15"/>
  <c r="EX85" i="15"/>
  <c r="EX61" i="15"/>
  <c r="EX102" i="15"/>
  <c r="L214" i="14"/>
  <c r="EP52" i="17"/>
  <c r="EQ33" i="18"/>
  <c r="EQ32" i="18" s="1"/>
  <c r="EQ24" i="18" s="1"/>
  <c r="EQ25" i="18" s="1"/>
  <c r="EQ22" i="18" s="1"/>
  <c r="EQ21" i="18" s="1"/>
  <c r="AN146" i="14"/>
  <c r="AG243" i="14"/>
  <c r="AE161" i="14"/>
  <c r="AE155" i="14"/>
  <c r="AE156" i="14" s="1"/>
  <c r="AE134" i="14"/>
  <c r="AG244" i="14"/>
  <c r="AE184" i="14"/>
  <c r="AE181" i="14"/>
  <c r="AE180" i="14"/>
  <c r="AE179" i="14"/>
  <c r="AE193" i="14" s="1"/>
  <c r="AE178" i="14"/>
  <c r="AE176" i="14"/>
  <c r="AE175" i="14"/>
  <c r="AE200" i="14" s="1"/>
  <c r="AE174" i="14"/>
  <c r="AE201" i="14" s="1"/>
  <c r="AE132" i="14"/>
  <c r="AE162" i="14"/>
  <c r="AE136" i="14"/>
  <c r="AE171" i="14"/>
  <c r="AE199" i="14" s="1"/>
  <c r="AE168" i="14"/>
  <c r="AE137" i="14"/>
  <c r="AE169" i="14"/>
  <c r="AE159" i="14"/>
  <c r="AE160" i="14" s="1"/>
  <c r="AE157" i="14"/>
  <c r="AE158" i="14" s="1"/>
  <c r="AE138" i="14"/>
  <c r="AE130" i="14"/>
  <c r="AE131" i="14" s="1"/>
  <c r="AU3" i="14"/>
  <c r="AE170" i="14"/>
  <c r="AD188" i="14"/>
  <c r="AD284" i="14" s="1"/>
  <c r="AD197" i="14"/>
  <c r="AK21" i="14"/>
  <c r="EX58" i="15" l="1"/>
  <c r="AD286" i="14"/>
  <c r="AE182" i="14"/>
  <c r="K214" i="14"/>
  <c r="FA129" i="15"/>
  <c r="EP60" i="19" s="1"/>
  <c r="FB117" i="15"/>
  <c r="EZ123" i="15"/>
  <c r="EZ157" i="15"/>
  <c r="EZ71" i="15"/>
  <c r="EZ84" i="15"/>
  <c r="EX154" i="15"/>
  <c r="EX99" i="15"/>
  <c r="EY104" i="15"/>
  <c r="EY103" i="15"/>
  <c r="EX62" i="15"/>
  <c r="EX64" i="15"/>
  <c r="EX63" i="15"/>
  <c r="EY108" i="15"/>
  <c r="EY93" i="15"/>
  <c r="EY101" i="15"/>
  <c r="EY100" i="15"/>
  <c r="EY107" i="15"/>
  <c r="EQ81" i="17"/>
  <c r="FB155" i="15"/>
  <c r="FB129" i="15" s="1"/>
  <c r="EQ60" i="19" s="1"/>
  <c r="FC65" i="15"/>
  <c r="FC9" i="15"/>
  <c r="FB11" i="15"/>
  <c r="FF4" i="17"/>
  <c r="EN84" i="19"/>
  <c r="AE189" i="14"/>
  <c r="AE198" i="14"/>
  <c r="AE172" i="14"/>
  <c r="AE196" i="14"/>
  <c r="AE187" i="14"/>
  <c r="AE142" i="14"/>
  <c r="AE133" i="14"/>
  <c r="AE141" i="14"/>
  <c r="AE210" i="14"/>
  <c r="AE192" i="14"/>
  <c r="AE213" i="14"/>
  <c r="AE209" i="14"/>
  <c r="AE191" i="14"/>
  <c r="AE203" i="14" s="1"/>
  <c r="EP27" i="17"/>
  <c r="FF90" i="15"/>
  <c r="FC39" i="15"/>
  <c r="FB159" i="15"/>
  <c r="X258" i="14"/>
  <c r="X259" i="14"/>
  <c r="FP10" i="15"/>
  <c r="FO66" i="15"/>
  <c r="FD69" i="17" s="1"/>
  <c r="AK39" i="14"/>
  <c r="AK57" i="14"/>
  <c r="EO59" i="19"/>
  <c r="FC118" i="15"/>
  <c r="FC27" i="15"/>
  <c r="FD25" i="15"/>
  <c r="FC24" i="15"/>
  <c r="FD22" i="15"/>
  <c r="AD212" i="14"/>
  <c r="AD211" i="14"/>
  <c r="EY82" i="15"/>
  <c r="EY83" i="15" s="1"/>
  <c r="EY106" i="15"/>
  <c r="EY85" i="15"/>
  <c r="EY61" i="15"/>
  <c r="EY132" i="15"/>
  <c r="EY124" i="15"/>
  <c r="EO23" i="18"/>
  <c r="EQ11" i="18"/>
  <c r="EL12" i="18"/>
  <c r="EL13" i="18" s="1"/>
  <c r="EL8" i="18"/>
  <c r="AK22" i="14"/>
  <c r="AK61" i="14" s="1"/>
  <c r="AK64" i="14" s="1"/>
  <c r="AK47" i="14"/>
  <c r="AK229" i="14"/>
  <c r="EP6" i="17"/>
  <c r="EP18" i="17" s="1"/>
  <c r="EP19" i="17" s="1"/>
  <c r="EQ6" i="16"/>
  <c r="EP11" i="16"/>
  <c r="EP7" i="16"/>
  <c r="EP7" i="17" s="1"/>
  <c r="EP14" i="16"/>
  <c r="AE190" i="14"/>
  <c r="AE183" i="14"/>
  <c r="FQ140" i="15"/>
  <c r="FM66" i="15"/>
  <c r="FB69" i="17" s="1"/>
  <c r="EZ112" i="15"/>
  <c r="EZ16" i="15"/>
  <c r="FA14" i="15"/>
  <c r="AK11" i="14" s="1"/>
  <c r="EZ33" i="15"/>
  <c r="AL111" i="14"/>
  <c r="AJ124" i="14"/>
  <c r="AJ125" i="14" s="1"/>
  <c r="AJ235" i="14"/>
  <c r="AJ122" i="14"/>
  <c r="FA70" i="15"/>
  <c r="FA69" i="15" s="1"/>
  <c r="EK42" i="17"/>
  <c r="EK25" i="17"/>
  <c r="AK254" i="14"/>
  <c r="AK256" i="14" s="1"/>
  <c r="AK48" i="14"/>
  <c r="AK230" i="14"/>
  <c r="AF157" i="14"/>
  <c r="AF158" i="14" s="1"/>
  <c r="AF138" i="14"/>
  <c r="AF137" i="14"/>
  <c r="AF136" i="14"/>
  <c r="AH244" i="14"/>
  <c r="AF184" i="14"/>
  <c r="AF181" i="14"/>
  <c r="AF180" i="14"/>
  <c r="AF179" i="14"/>
  <c r="AF193" i="14" s="1"/>
  <c r="AF178" i="14"/>
  <c r="AF176" i="14"/>
  <c r="AF175" i="14"/>
  <c r="AF200" i="14" s="1"/>
  <c r="AF174" i="14"/>
  <c r="AF201" i="14" s="1"/>
  <c r="AF171" i="14"/>
  <c r="AF199" i="14" s="1"/>
  <c r="AF170" i="14"/>
  <c r="AF169" i="14"/>
  <c r="AF168" i="14"/>
  <c r="AF162" i="14"/>
  <c r="AH243" i="14"/>
  <c r="AF161" i="14"/>
  <c r="AF155" i="14"/>
  <c r="AF156" i="14" s="1"/>
  <c r="AF134" i="14"/>
  <c r="AF159" i="14"/>
  <c r="AF160" i="14" s="1"/>
  <c r="AF130" i="14"/>
  <c r="AF131" i="14" s="1"/>
  <c r="AV3" i="14"/>
  <c r="AF132" i="14"/>
  <c r="AE202" i="14"/>
  <c r="EQ52" i="17"/>
  <c r="ES41" i="18" s="1"/>
  <c r="ES40" i="18" s="1"/>
  <c r="ER41" i="18"/>
  <c r="ER40" i="18" s="1"/>
  <c r="EQ8" i="17"/>
  <c r="ER8" i="16"/>
  <c r="EQ10" i="16"/>
  <c r="EQ28" i="17" s="1"/>
  <c r="FD120" i="15"/>
  <c r="FE28" i="15"/>
  <c r="FD30" i="15"/>
  <c r="EX6" i="15"/>
  <c r="EX8" i="15"/>
  <c r="EX7" i="15"/>
  <c r="EX48" i="15"/>
  <c r="EY53" i="15"/>
  <c r="EY54" i="15"/>
  <c r="EY52" i="15"/>
  <c r="EY50" i="15"/>
  <c r="EY49" i="15"/>
  <c r="EY57" i="15"/>
  <c r="EY36" i="15"/>
  <c r="EY87" i="15" s="1"/>
  <c r="EY42" i="15"/>
  <c r="EY56" i="15"/>
  <c r="AK54" i="14"/>
  <c r="AK35" i="14"/>
  <c r="FN66" i="15"/>
  <c r="FC69" i="17" s="1"/>
  <c r="FE88" i="15"/>
  <c r="AL82" i="14" s="1"/>
  <c r="FD92" i="15"/>
  <c r="EP36" i="19"/>
  <c r="EX68" i="17"/>
  <c r="EY68" i="17" s="1"/>
  <c r="EZ68" i="17" s="1"/>
  <c r="FA68" i="17" s="1"/>
  <c r="H208" i="14"/>
  <c r="I213" i="14"/>
  <c r="FE14" i="17"/>
  <c r="FF19" i="16"/>
  <c r="FE18" i="16"/>
  <c r="FE13" i="17" s="1"/>
  <c r="FB21" i="15"/>
  <c r="FB17" i="15"/>
  <c r="FB18" i="15" s="1"/>
  <c r="FB15" i="15" s="1"/>
  <c r="FC19" i="15"/>
  <c r="EQ15" i="18"/>
  <c r="EQ14" i="18" s="1"/>
  <c r="EK5" i="19"/>
  <c r="EK4" i="19" s="1"/>
  <c r="EK30" i="19"/>
  <c r="FB41" i="15"/>
  <c r="FC37" i="15"/>
  <c r="FB158" i="15"/>
  <c r="EO64" i="18"/>
  <c r="FB35" i="15"/>
  <c r="EL32" i="19"/>
  <c r="EM17" i="18"/>
  <c r="EM16" i="18" s="1"/>
  <c r="EL21" i="17"/>
  <c r="FC12" i="15"/>
  <c r="ES33" i="18" s="1"/>
  <c r="ES32" i="18" s="1"/>
  <c r="ER33" i="18"/>
  <c r="ER32" i="18" s="1"/>
  <c r="EO11" i="17"/>
  <c r="EO20" i="16"/>
  <c r="EO15" i="17" s="1"/>
  <c r="AE188" i="14"/>
  <c r="AE284" i="14" s="1"/>
  <c r="AE197" i="14"/>
  <c r="AE135" i="14"/>
  <c r="AE285" i="14" s="1"/>
  <c r="AE139" i="14"/>
  <c r="AE140" i="14" s="1"/>
  <c r="FC119" i="15"/>
  <c r="EY55" i="15"/>
  <c r="EY34" i="15"/>
  <c r="EY31" i="15"/>
  <c r="EY32" i="15" s="1"/>
  <c r="EY5" i="15"/>
  <c r="EZ51" i="15" s="1"/>
  <c r="EY121" i="15"/>
  <c r="EY122" i="15" s="1"/>
  <c r="EY133" i="15" s="1"/>
  <c r="EY113" i="15"/>
  <c r="EY114" i="15"/>
  <c r="AK222" i="14"/>
  <c r="AK98" i="14"/>
  <c r="AK117" i="14"/>
  <c r="AK121" i="14" s="1"/>
  <c r="FA131" i="15"/>
  <c r="FA130" i="15" s="1"/>
  <c r="FA127" i="15"/>
  <c r="EP72" i="17" s="1"/>
  <c r="EP71" i="17" s="1"/>
  <c r="Y256" i="14"/>
  <c r="Z248" i="14"/>
  <c r="FB156" i="15"/>
  <c r="FC67" i="15"/>
  <c r="ER37" i="19"/>
  <c r="EZ128" i="15"/>
  <c r="M262" i="14"/>
  <c r="L271" i="14"/>
  <c r="L270" i="14"/>
  <c r="L269" i="14"/>
  <c r="L268" i="14"/>
  <c r="L267" i="14"/>
  <c r="EO65" i="18"/>
  <c r="EZ126" i="15"/>
  <c r="AO16" i="14"/>
  <c r="EX109" i="15"/>
  <c r="AD214" i="14"/>
  <c r="AD215" i="14"/>
  <c r="EY102" i="15"/>
  <c r="AK17" i="14"/>
  <c r="EN64" i="18"/>
  <c r="AJ233" i="14"/>
  <c r="AJ114" i="14"/>
  <c r="AK123" i="14"/>
  <c r="EN23" i="18"/>
  <c r="EN65" i="18"/>
  <c r="FB70" i="15" l="1"/>
  <c r="FB68" i="17"/>
  <c r="AF182" i="14"/>
  <c r="AK13" i="14"/>
  <c r="AK40" i="14" s="1"/>
  <c r="AK56" i="14"/>
  <c r="AK59" i="14" s="1"/>
  <c r="AK38" i="14"/>
  <c r="AK24" i="14"/>
  <c r="AK58" i="14"/>
  <c r="FA157" i="15"/>
  <c r="FA123" i="15"/>
  <c r="FA71" i="15"/>
  <c r="FB69" i="15"/>
  <c r="FA84" i="15"/>
  <c r="AK73" i="14"/>
  <c r="AK80" i="14"/>
  <c r="AK108" i="14" s="1"/>
  <c r="AF197" i="14"/>
  <c r="AF188" i="14"/>
  <c r="AF284" i="14" s="1"/>
  <c r="EZ55" i="15"/>
  <c r="EZ34" i="15"/>
  <c r="EZ31" i="15"/>
  <c r="EZ32" i="15" s="1"/>
  <c r="EZ5" i="15"/>
  <c r="FG90" i="15"/>
  <c r="AP43" i="14"/>
  <c r="AO43" i="14"/>
  <c r="FA128" i="15"/>
  <c r="FB128" i="15" s="1"/>
  <c r="AK79" i="14"/>
  <c r="AK107" i="14" s="1"/>
  <c r="Y259" i="14"/>
  <c r="Y258" i="14"/>
  <c r="AE286" i="14"/>
  <c r="FC35" i="15"/>
  <c r="EK14" i="19"/>
  <c r="ER8" i="17"/>
  <c r="ES8" i="16"/>
  <c r="ER10" i="16"/>
  <c r="ER28" i="17" s="1"/>
  <c r="ER52" i="17"/>
  <c r="AI244" i="14"/>
  <c r="AG184" i="14"/>
  <c r="AG181" i="14"/>
  <c r="AG180" i="14"/>
  <c r="AG179" i="14"/>
  <c r="AG193" i="14" s="1"/>
  <c r="AG178" i="14"/>
  <c r="AG176" i="14"/>
  <c r="AG175" i="14"/>
  <c r="AG200" i="14" s="1"/>
  <c r="AG174" i="14"/>
  <c r="AG201" i="14" s="1"/>
  <c r="AG171" i="14"/>
  <c r="AG199" i="14" s="1"/>
  <c r="AG170" i="14"/>
  <c r="AG169" i="14"/>
  <c r="AG168" i="14"/>
  <c r="AG162" i="14"/>
  <c r="AG159" i="14"/>
  <c r="AG160" i="14" s="1"/>
  <c r="AG130" i="14"/>
  <c r="AG131" i="14" s="1"/>
  <c r="AI243" i="14"/>
  <c r="AG157" i="14"/>
  <c r="AG158" i="14" s="1"/>
  <c r="AG138" i="14"/>
  <c r="AG137" i="14"/>
  <c r="AG136" i="14"/>
  <c r="AW3" i="14"/>
  <c r="AG132" i="14"/>
  <c r="AG161" i="14"/>
  <c r="AG155" i="14"/>
  <c r="AG156" i="14" s="1"/>
  <c r="AG134" i="14"/>
  <c r="AF172" i="14"/>
  <c r="AF196" i="14"/>
  <c r="AF187" i="14"/>
  <c r="AF202" i="14"/>
  <c r="J214" i="14"/>
  <c r="EY154" i="15"/>
  <c r="EZ104" i="15"/>
  <c r="EZ103" i="15"/>
  <c r="EY99" i="15"/>
  <c r="EY62" i="15"/>
  <c r="EY64" i="15"/>
  <c r="EY63" i="15"/>
  <c r="EZ93" i="15"/>
  <c r="EZ108" i="15"/>
  <c r="EZ101" i="15"/>
  <c r="EZ100" i="15"/>
  <c r="EZ107" i="15"/>
  <c r="FD39" i="15"/>
  <c r="FC159" i="15"/>
  <c r="AE215" i="14"/>
  <c r="AE214" i="14"/>
  <c r="FD9" i="15"/>
  <c r="FC11" i="15"/>
  <c r="ER81" i="17"/>
  <c r="FC155" i="15"/>
  <c r="FD65" i="15"/>
  <c r="EM32" i="19"/>
  <c r="EN17" i="18"/>
  <c r="EN16" i="18" s="1"/>
  <c r="EM21" i="17"/>
  <c r="EZ102" i="15"/>
  <c r="EM12" i="18"/>
  <c r="EM13" i="18" s="1"/>
  <c r="EM8" i="18"/>
  <c r="G208" i="14"/>
  <c r="H213" i="14"/>
  <c r="I215" i="14" s="1"/>
  <c r="EZ106" i="15"/>
  <c r="EZ85" i="15"/>
  <c r="EZ82" i="15"/>
  <c r="EZ83" i="15" s="1"/>
  <c r="EZ61" i="15"/>
  <c r="Z256" i="14"/>
  <c r="AA248" i="14"/>
  <c r="EY6" i="15"/>
  <c r="EY8" i="15"/>
  <c r="EY7" i="15"/>
  <c r="EY48" i="15"/>
  <c r="EZ54" i="15"/>
  <c r="EZ53" i="15"/>
  <c r="EZ49" i="15"/>
  <c r="EZ50" i="15"/>
  <c r="EZ52" i="15"/>
  <c r="EZ57" i="15"/>
  <c r="EZ42" i="15"/>
  <c r="EZ36" i="15"/>
  <c r="EZ87" i="15" s="1"/>
  <c r="EZ56" i="15"/>
  <c r="FD119" i="15"/>
  <c r="EL5" i="19"/>
  <c r="EL4" i="19" s="1"/>
  <c r="EL30" i="19"/>
  <c r="FF14" i="17"/>
  <c r="FF18" i="16"/>
  <c r="FF13" i="17" s="1"/>
  <c r="FC68" i="17"/>
  <c r="FD68" i="17" s="1"/>
  <c r="EY58" i="15"/>
  <c r="ES24" i="18"/>
  <c r="ES25" i="18" s="1"/>
  <c r="ES22" i="18" s="1"/>
  <c r="ES21" i="18" s="1"/>
  <c r="AF189" i="14"/>
  <c r="AF198" i="14"/>
  <c r="AF190" i="14"/>
  <c r="AF183" i="14"/>
  <c r="EL25" i="17"/>
  <c r="EK23" i="17"/>
  <c r="FC117" i="15"/>
  <c r="FA112" i="15"/>
  <c r="FB14" i="15"/>
  <c r="FA51" i="15"/>
  <c r="FA16" i="15"/>
  <c r="FA33" i="15"/>
  <c r="EP11" i="17"/>
  <c r="EP20" i="16"/>
  <c r="EP15" i="17" s="1"/>
  <c r="EL63" i="18"/>
  <c r="EL9" i="18"/>
  <c r="EL6" i="18" s="1"/>
  <c r="EL5" i="18" s="1"/>
  <c r="EP9" i="19"/>
  <c r="EP8" i="19" s="1"/>
  <c r="EQ10" i="18"/>
  <c r="FD118" i="15"/>
  <c r="FD27" i="15"/>
  <c r="FE25" i="15"/>
  <c r="EP59" i="19"/>
  <c r="AE212" i="14"/>
  <c r="AE211" i="14"/>
  <c r="EY109" i="15"/>
  <c r="EZ132" i="15"/>
  <c r="EZ124" i="15"/>
  <c r="FA126" i="15"/>
  <c r="AK78" i="14"/>
  <c r="AK106" i="14" s="1"/>
  <c r="FD12" i="15"/>
  <c r="FC41" i="15"/>
  <c r="FD37" i="15"/>
  <c r="FC158" i="15"/>
  <c r="AL84" i="14"/>
  <c r="AL110" i="14"/>
  <c r="FE30" i="15"/>
  <c r="FF28" i="15"/>
  <c r="EZ121" i="15"/>
  <c r="EZ122" i="15" s="1"/>
  <c r="EZ133" i="15" s="1"/>
  <c r="EZ113" i="15"/>
  <c r="EZ114" i="15"/>
  <c r="EQ6" i="17"/>
  <c r="ER6" i="16"/>
  <c r="EQ11" i="16"/>
  <c r="EQ7" i="16"/>
  <c r="EQ7" i="17" s="1"/>
  <c r="EQ14" i="16"/>
  <c r="AK44" i="14"/>
  <c r="D306" i="14" s="1"/>
  <c r="M271" i="14"/>
  <c r="M270" i="14"/>
  <c r="M269" i="14"/>
  <c r="M268" i="14"/>
  <c r="M267" i="14"/>
  <c r="N262" i="14"/>
  <c r="ES37" i="19"/>
  <c r="FC156" i="15"/>
  <c r="FD67" i="15"/>
  <c r="EK82" i="19"/>
  <c r="EK39" i="19"/>
  <c r="EK38" i="19" s="1"/>
  <c r="EK31" i="19"/>
  <c r="EK72" i="19"/>
  <c r="FC17" i="15"/>
  <c r="FC18" i="15" s="1"/>
  <c r="FC15" i="15" s="1"/>
  <c r="FD19" i="15"/>
  <c r="FC21" i="15"/>
  <c r="FF88" i="15"/>
  <c r="FE92" i="15"/>
  <c r="EQ34" i="19"/>
  <c r="EQ26" i="17"/>
  <c r="ER24" i="18"/>
  <c r="ER25" i="18" s="1"/>
  <c r="ER22" i="18" s="1"/>
  <c r="ER21" i="18" s="1"/>
  <c r="AF142" i="14"/>
  <c r="AF133" i="14"/>
  <c r="AF141" i="14"/>
  <c r="AF135" i="14"/>
  <c r="AF285" i="14" s="1"/>
  <c r="AF139" i="14"/>
  <c r="AF140" i="14" s="1"/>
  <c r="AF213" i="14"/>
  <c r="AF209" i="14"/>
  <c r="AF191" i="14"/>
  <c r="AF203" i="14" s="1"/>
  <c r="AF210" i="14"/>
  <c r="AF192" i="14"/>
  <c r="EL42" i="17"/>
  <c r="EM42" i="17" s="1"/>
  <c r="EK41" i="17"/>
  <c r="FR66" i="15"/>
  <c r="AO146" i="14"/>
  <c r="J215" i="14"/>
  <c r="FD24" i="15"/>
  <c r="FE22" i="15"/>
  <c r="FP66" i="15"/>
  <c r="FE69" i="17" s="1"/>
  <c r="FQ10" i="15"/>
  <c r="FQ66" i="15" s="1"/>
  <c r="FF69" i="17" s="1"/>
  <c r="EP64" i="18"/>
  <c r="FB131" i="15"/>
  <c r="FB130" i="15" s="1"/>
  <c r="FB127" i="15"/>
  <c r="EQ72" i="17" s="1"/>
  <c r="EQ71" i="17" s="1"/>
  <c r="ET33" i="18"/>
  <c r="ET32" i="18" s="1"/>
  <c r="AG202" i="14" l="1"/>
  <c r="FE68" i="17"/>
  <c r="FF68" i="17" s="1"/>
  <c r="EL41" i="17"/>
  <c r="EM41" i="17" s="1"/>
  <c r="AL253" i="14"/>
  <c r="AL254" i="14" s="1"/>
  <c r="AL256" i="14" s="1"/>
  <c r="FE118" i="15"/>
  <c r="FE27" i="15"/>
  <c r="FF25" i="15"/>
  <c r="FF22" i="15"/>
  <c r="FE24" i="15"/>
  <c r="AF215" i="14"/>
  <c r="AF214" i="14"/>
  <c r="FD17" i="15"/>
  <c r="FD18" i="15" s="1"/>
  <c r="FD15" i="15" s="1"/>
  <c r="FE19" i="15"/>
  <c r="FD21" i="15"/>
  <c r="ER6" i="17"/>
  <c r="ER11" i="16"/>
  <c r="ER7" i="16"/>
  <c r="ER7" i="17" s="1"/>
  <c r="ES6" i="16"/>
  <c r="ER14" i="16"/>
  <c r="FD41" i="15"/>
  <c r="FE37" i="15"/>
  <c r="FD158" i="15"/>
  <c r="EK24" i="17"/>
  <c r="EK47" i="17"/>
  <c r="EK54" i="17" s="1"/>
  <c r="EK55" i="17" s="1"/>
  <c r="EK59" i="17" s="1"/>
  <c r="EK58" i="17" s="1"/>
  <c r="EZ58" i="15"/>
  <c r="G213" i="14"/>
  <c r="H214" i="14" s="1"/>
  <c r="F208" i="14"/>
  <c r="EN12" i="18"/>
  <c r="EN13" i="18" s="1"/>
  <c r="EN8" i="18"/>
  <c r="EZ109" i="15"/>
  <c r="AG141" i="14"/>
  <c r="AG133" i="14"/>
  <c r="AG142" i="14"/>
  <c r="AG198" i="14"/>
  <c r="AG189" i="14"/>
  <c r="AG190" i="14"/>
  <c r="AG183" i="14"/>
  <c r="AG182" i="14"/>
  <c r="ES52" i="17"/>
  <c r="EU41" i="18" s="1"/>
  <c r="EU40" i="18" s="1"/>
  <c r="FD35" i="15"/>
  <c r="EZ8" i="15"/>
  <c r="EZ7" i="15"/>
  <c r="EZ48" i="15"/>
  <c r="EZ6" i="15"/>
  <c r="FA53" i="15"/>
  <c r="FA54" i="15"/>
  <c r="FA52" i="15"/>
  <c r="FA49" i="15"/>
  <c r="FA58" i="15" s="1"/>
  <c r="FA50" i="15"/>
  <c r="FA36" i="15"/>
  <c r="FA87" i="15" s="1"/>
  <c r="FA56" i="15"/>
  <c r="FA42" i="15"/>
  <c r="FA57" i="15"/>
  <c r="AF286" i="14"/>
  <c r="AK225" i="14"/>
  <c r="AK101" i="14"/>
  <c r="AK75" i="14"/>
  <c r="AK86" i="14"/>
  <c r="AF211" i="14"/>
  <c r="AF212" i="14"/>
  <c r="FF92" i="15"/>
  <c r="FG88" i="15"/>
  <c r="EQ11" i="17"/>
  <c r="EQ20" i="16"/>
  <c r="EQ15" i="17" s="1"/>
  <c r="EP84" i="19"/>
  <c r="FB112" i="15"/>
  <c r="FC14" i="15"/>
  <c r="FB16" i="15"/>
  <c r="FB33" i="15"/>
  <c r="EM25" i="17"/>
  <c r="EL23" i="17"/>
  <c r="Z258" i="14"/>
  <c r="Z259" i="14"/>
  <c r="EM5" i="19"/>
  <c r="EM4" i="19" s="1"/>
  <c r="EM30" i="19"/>
  <c r="FC127" i="15"/>
  <c r="ER72" i="17" s="1"/>
  <c r="ER71" i="17" s="1"/>
  <c r="FC131" i="15"/>
  <c r="FC130" i="15" s="1"/>
  <c r="FD11" i="15"/>
  <c r="FE9" i="15"/>
  <c r="AL8" i="14"/>
  <c r="EN32" i="19"/>
  <c r="EO17" i="18"/>
  <c r="EO16" i="18" s="1"/>
  <c r="EN21" i="17"/>
  <c r="EN42" i="17" s="1"/>
  <c r="EN41" i="17" s="1"/>
  <c r="AG135" i="14"/>
  <c r="AG285" i="14" s="1"/>
  <c r="AG139" i="14"/>
  <c r="AG140" i="14" s="1"/>
  <c r="AH132" i="14"/>
  <c r="AH184" i="14"/>
  <c r="AH181" i="14"/>
  <c r="AH180" i="14"/>
  <c r="AH179" i="14"/>
  <c r="AH193" i="14" s="1"/>
  <c r="AH178" i="14"/>
  <c r="AH176" i="14"/>
  <c r="AH175" i="14"/>
  <c r="AH200" i="14" s="1"/>
  <c r="AH174" i="14"/>
  <c r="AH201" i="14" s="1"/>
  <c r="AH171" i="14"/>
  <c r="AH199" i="14" s="1"/>
  <c r="AH170" i="14"/>
  <c r="AH169" i="14"/>
  <c r="AH168" i="14"/>
  <c r="AH162" i="14"/>
  <c r="AH159" i="14"/>
  <c r="AH160" i="14" s="1"/>
  <c r="AH130" i="14"/>
  <c r="AH131" i="14" s="1"/>
  <c r="AH137" i="14"/>
  <c r="AH161" i="14"/>
  <c r="AH157" i="14"/>
  <c r="AH158" i="14" s="1"/>
  <c r="AH155" i="14"/>
  <c r="AH156" i="14" s="1"/>
  <c r="AH138" i="14"/>
  <c r="AH134" i="14"/>
  <c r="AH136" i="14"/>
  <c r="AX3" i="14"/>
  <c r="AG209" i="14"/>
  <c r="AG191" i="14"/>
  <c r="AG203" i="14" s="1"/>
  <c r="AG210" i="14"/>
  <c r="AG192" i="14"/>
  <c r="AG213" i="14"/>
  <c r="EK77" i="19"/>
  <c r="FH90" i="15"/>
  <c r="FA85" i="15"/>
  <c r="FA106" i="15"/>
  <c r="FA82" i="15"/>
  <c r="FA83" i="15" s="1"/>
  <c r="FA61" i="15"/>
  <c r="FB102" i="15" s="1"/>
  <c r="FA132" i="15"/>
  <c r="FA124" i="15"/>
  <c r="EQ27" i="17"/>
  <c r="EQ18" i="17"/>
  <c r="EQ19" i="17" s="1"/>
  <c r="ER15" i="18"/>
  <c r="ER14" i="18" s="1"/>
  <c r="ER11" i="18"/>
  <c r="EQ7" i="19"/>
  <c r="EQ6" i="19" s="1"/>
  <c r="EQ33" i="19"/>
  <c r="FC70" i="15"/>
  <c r="FC69" i="15" s="1"/>
  <c r="EK85" i="19"/>
  <c r="EK70" i="19"/>
  <c r="EK46" i="19"/>
  <c r="EK47" i="19" s="1"/>
  <c r="FD156" i="15"/>
  <c r="FE67" i="15"/>
  <c r="AL71" i="14" s="1"/>
  <c r="ET37" i="19"/>
  <c r="FE12" i="15"/>
  <c r="FB126" i="15"/>
  <c r="EQ59" i="19"/>
  <c r="EL60" i="18"/>
  <c r="EL7" i="18"/>
  <c r="FA31" i="15"/>
  <c r="FA32" i="15" s="1"/>
  <c r="FA5" i="15"/>
  <c r="FB51" i="15" s="1"/>
  <c r="FA55" i="15"/>
  <c r="FA34" i="15"/>
  <c r="FA121" i="15"/>
  <c r="FA122" i="15" s="1"/>
  <c r="FA133" i="15" s="1"/>
  <c r="FA114" i="15"/>
  <c r="FA113" i="15"/>
  <c r="EL82" i="19"/>
  <c r="EL90" i="19" s="1"/>
  <c r="EL91" i="19" s="1"/>
  <c r="EL39" i="19"/>
  <c r="EL38" i="19" s="1"/>
  <c r="EL31" i="19"/>
  <c r="EL72" i="19"/>
  <c r="EZ154" i="15"/>
  <c r="FA103" i="15"/>
  <c r="EZ99" i="15"/>
  <c r="FA104" i="15"/>
  <c r="EZ62" i="15"/>
  <c r="EZ64" i="15"/>
  <c r="EZ63" i="15"/>
  <c r="FA93" i="15"/>
  <c r="FA108" i="15"/>
  <c r="FA100" i="15"/>
  <c r="FA101" i="15"/>
  <c r="EP23" i="18"/>
  <c r="EQ64" i="18"/>
  <c r="EP65" i="18"/>
  <c r="FA107" i="15"/>
  <c r="EQ23" i="18"/>
  <c r="ES81" i="17"/>
  <c r="FD155" i="15"/>
  <c r="FE65" i="15"/>
  <c r="FE39" i="15"/>
  <c r="FD159" i="15"/>
  <c r="AG172" i="14"/>
  <c r="AG196" i="14"/>
  <c r="AG187" i="14"/>
  <c r="ER34" i="19"/>
  <c r="ER26" i="17"/>
  <c r="FB157" i="15"/>
  <c r="FB123" i="15"/>
  <c r="FB71" i="15"/>
  <c r="FB84" i="15"/>
  <c r="AK25" i="14"/>
  <c r="AK51" i="14" s="1"/>
  <c r="AK50" i="14"/>
  <c r="FF30" i="15"/>
  <c r="FG28" i="15"/>
  <c r="O262" i="14"/>
  <c r="N271" i="14"/>
  <c r="N270" i="14"/>
  <c r="N269" i="14"/>
  <c r="N268" i="14"/>
  <c r="N267" i="14"/>
  <c r="FE120" i="15"/>
  <c r="FE119" i="15" s="1"/>
  <c r="FD117" i="15"/>
  <c r="FE117" i="15" s="1"/>
  <c r="EL14" i="19"/>
  <c r="EL77" i="19" s="1"/>
  <c r="AA256" i="14"/>
  <c r="AB248" i="14"/>
  <c r="EM63" i="18"/>
  <c r="EM9" i="18"/>
  <c r="EM6" i="18" s="1"/>
  <c r="EM5" i="18" s="1"/>
  <c r="AG188" i="14"/>
  <c r="AG284" i="14" s="1"/>
  <c r="AG197" i="14"/>
  <c r="ET41" i="18"/>
  <c r="ET40" i="18" s="1"/>
  <c r="ES8" i="17"/>
  <c r="ES10" i="16"/>
  <c r="ES28" i="17" s="1"/>
  <c r="ET8" i="16"/>
  <c r="I214" i="14"/>
  <c r="FC129" i="15"/>
  <c r="ER60" i="19" s="1"/>
  <c r="FA102" i="15"/>
  <c r="AL20" i="14"/>
  <c r="H215" i="14" l="1"/>
  <c r="FD129" i="15"/>
  <c r="ES60" i="19" s="1"/>
  <c r="AH182" i="14"/>
  <c r="AG286" i="14"/>
  <c r="AH202" i="14"/>
  <c r="EK50" i="19"/>
  <c r="EK51" i="19" s="1"/>
  <c r="EK56" i="19" s="1"/>
  <c r="EK54" i="19" s="1"/>
  <c r="EK73" i="19" s="1"/>
  <c r="AL18" i="14"/>
  <c r="EK70" i="17"/>
  <c r="EK60" i="17"/>
  <c r="EK55" i="19"/>
  <c r="AG214" i="14"/>
  <c r="AG215" i="14"/>
  <c r="AL47" i="14"/>
  <c r="AL229" i="14"/>
  <c r="FC157" i="15"/>
  <c r="FC123" i="15"/>
  <c r="FC71" i="15"/>
  <c r="FC84" i="15"/>
  <c r="FC128" i="15"/>
  <c r="ET81" i="17"/>
  <c r="FE155" i="15"/>
  <c r="FF65" i="15"/>
  <c r="AL70" i="14"/>
  <c r="FE156" i="15"/>
  <c r="FF67" i="15"/>
  <c r="AH135" i="14"/>
  <c r="AH285" i="14" s="1"/>
  <c r="AH139" i="14"/>
  <c r="AH140" i="14" s="1"/>
  <c r="AH209" i="14"/>
  <c r="AH191" i="14"/>
  <c r="AH203" i="14" s="1"/>
  <c r="AH210" i="14"/>
  <c r="AH192" i="14"/>
  <c r="AH213" i="14"/>
  <c r="FF9" i="15"/>
  <c r="FE11" i="15"/>
  <c r="EM23" i="17"/>
  <c r="EN25" i="17"/>
  <c r="FG92" i="15"/>
  <c r="FH88" i="15"/>
  <c r="FE41" i="15"/>
  <c r="FF37" i="15"/>
  <c r="FE158" i="15"/>
  <c r="ET24" i="18"/>
  <c r="ET25" i="18" s="1"/>
  <c r="ET22" i="18" s="1"/>
  <c r="ET21" i="18" s="1"/>
  <c r="AB256" i="14"/>
  <c r="AC248" i="14"/>
  <c r="FC126" i="15"/>
  <c r="EQ35" i="19"/>
  <c r="ES11" i="18"/>
  <c r="AH196" i="14"/>
  <c r="AH187" i="14"/>
  <c r="AH172" i="14"/>
  <c r="AH141" i="14"/>
  <c r="AH133" i="14"/>
  <c r="AH142" i="14"/>
  <c r="FB31" i="15"/>
  <c r="FB32" i="15" s="1"/>
  <c r="FB5" i="15"/>
  <c r="FC51" i="15" s="1"/>
  <c r="FB55" i="15"/>
  <c r="FB34" i="15"/>
  <c r="FC112" i="15"/>
  <c r="FC16" i="15"/>
  <c r="FD14" i="15"/>
  <c r="FC33" i="15"/>
  <c r="AK232" i="14"/>
  <c r="AK113" i="14"/>
  <c r="AK87" i="14"/>
  <c r="FE35" i="15"/>
  <c r="E208" i="14"/>
  <c r="F213" i="14"/>
  <c r="G214" i="14" s="1"/>
  <c r="EK51" i="17"/>
  <c r="EK48" i="17"/>
  <c r="EK43" i="17"/>
  <c r="FF19" i="15"/>
  <c r="FE21" i="15"/>
  <c r="FE17" i="15"/>
  <c r="FE18" i="15" s="1"/>
  <c r="FE15" i="15" s="1"/>
  <c r="FG22" i="15"/>
  <c r="FF24" i="15"/>
  <c r="ET8" i="17"/>
  <c r="EU8" i="16"/>
  <c r="ET10" i="16"/>
  <c r="ET28" i="17" s="1"/>
  <c r="AL17" i="14"/>
  <c r="FB106" i="15"/>
  <c r="FB82" i="15"/>
  <c r="FB83" i="15" s="1"/>
  <c r="FB85" i="15"/>
  <c r="FB61" i="15"/>
  <c r="ER7" i="19"/>
  <c r="ER6" i="19" s="1"/>
  <c r="ER33" i="19"/>
  <c r="FA48" i="15"/>
  <c r="FA6" i="15"/>
  <c r="FA8" i="15"/>
  <c r="FA7" i="15"/>
  <c r="FB54" i="15"/>
  <c r="FB53" i="15"/>
  <c r="FB49" i="15"/>
  <c r="FB50" i="15"/>
  <c r="FB52" i="15"/>
  <c r="FB36" i="15"/>
  <c r="FB87" i="15" s="1"/>
  <c r="AK28" i="14"/>
  <c r="AL54" i="14" s="1"/>
  <c r="FB56" i="15"/>
  <c r="FB57" i="15"/>
  <c r="FB42" i="15"/>
  <c r="EL61" i="18"/>
  <c r="EL77" i="18"/>
  <c r="FF12" i="15"/>
  <c r="EU33" i="18"/>
  <c r="EU32" i="18" s="1"/>
  <c r="EU24" i="18" s="1"/>
  <c r="EU25" i="18" s="1"/>
  <c r="EU22" i="18" s="1"/>
  <c r="EU21" i="18" s="1"/>
  <c r="EU37" i="19"/>
  <c r="EQ83" i="19"/>
  <c r="FA154" i="15"/>
  <c r="FB104" i="15"/>
  <c r="FA99" i="15"/>
  <c r="FB103" i="15"/>
  <c r="FA64" i="15"/>
  <c r="FA63" i="15"/>
  <c r="FA62" i="15"/>
  <c r="FB93" i="15"/>
  <c r="FB108" i="15"/>
  <c r="FB100" i="15"/>
  <c r="FB107" i="15"/>
  <c r="FB101" i="15"/>
  <c r="AK90" i="14"/>
  <c r="AL118" i="14" s="1"/>
  <c r="EQ65" i="18"/>
  <c r="ER64" i="18"/>
  <c r="FI90" i="15"/>
  <c r="AI161" i="14"/>
  <c r="AI155" i="14"/>
  <c r="AI156" i="14" s="1"/>
  <c r="AI134" i="14"/>
  <c r="AI184" i="14"/>
  <c r="AI181" i="14"/>
  <c r="AI180" i="14"/>
  <c r="AI179" i="14"/>
  <c r="AI193" i="14" s="1"/>
  <c r="AI178" i="14"/>
  <c r="AI176" i="14"/>
  <c r="AI175" i="14"/>
  <c r="AI200" i="14" s="1"/>
  <c r="AI174" i="14"/>
  <c r="AI201" i="14" s="1"/>
  <c r="AI132" i="14"/>
  <c r="AI171" i="14"/>
  <c r="AI199" i="14" s="1"/>
  <c r="AI168" i="14"/>
  <c r="AI159" i="14"/>
  <c r="AI160" i="14" s="1"/>
  <c r="AI157" i="14"/>
  <c r="AI158" i="14" s="1"/>
  <c r="AI138" i="14"/>
  <c r="AI130" i="14"/>
  <c r="AI131" i="14" s="1"/>
  <c r="AI169" i="14"/>
  <c r="AI170" i="14"/>
  <c r="AI136" i="14"/>
  <c r="AY3" i="14"/>
  <c r="AI162" i="14"/>
  <c r="AI137" i="14"/>
  <c r="AH188" i="14"/>
  <c r="AH284" i="14" s="1"/>
  <c r="AH197" i="14"/>
  <c r="EN5" i="19"/>
  <c r="EN4" i="19" s="1"/>
  <c r="EN30" i="19"/>
  <c r="EM82" i="19"/>
  <c r="EM39" i="19"/>
  <c r="EM38" i="19" s="1"/>
  <c r="EM31" i="19"/>
  <c r="EM72" i="19"/>
  <c r="FB114" i="15"/>
  <c r="FB113" i="15"/>
  <c r="FB121" i="15"/>
  <c r="FB122" i="15" s="1"/>
  <c r="FB133" i="15" s="1"/>
  <c r="EN63" i="18"/>
  <c r="EN9" i="18"/>
  <c r="EN6" i="18" s="1"/>
  <c r="EN5" i="18" s="1"/>
  <c r="G215" i="14"/>
  <c r="ER11" i="17"/>
  <c r="ER20" i="16"/>
  <c r="ER15" i="17" s="1"/>
  <c r="AL9" i="14"/>
  <c r="AL223" i="14" s="1"/>
  <c r="EM60" i="18"/>
  <c r="EM7" i="18"/>
  <c r="FH28" i="15"/>
  <c r="FG30" i="15"/>
  <c r="ER27" i="17"/>
  <c r="ER18" i="17"/>
  <c r="ER19" i="17" s="1"/>
  <c r="EL85" i="19"/>
  <c r="EL86" i="19" s="1"/>
  <c r="EL87" i="19" s="1"/>
  <c r="EL70" i="19"/>
  <c r="EL46" i="19"/>
  <c r="EL47" i="19" s="1"/>
  <c r="EQ9" i="19"/>
  <c r="EQ8" i="19" s="1"/>
  <c r="ER10" i="18"/>
  <c r="EO12" i="18"/>
  <c r="EO13" i="18" s="1"/>
  <c r="EO8" i="18"/>
  <c r="FF118" i="15"/>
  <c r="FF117" i="15" s="1"/>
  <c r="FF27" i="15"/>
  <c r="FG25" i="15"/>
  <c r="ES34" i="19"/>
  <c r="ES26" i="17"/>
  <c r="ET15" i="18" s="1"/>
  <c r="ET14" i="18" s="1"/>
  <c r="AA258" i="14"/>
  <c r="AA259" i="14"/>
  <c r="P262" i="14"/>
  <c r="O271" i="14"/>
  <c r="O270" i="14"/>
  <c r="O269" i="14"/>
  <c r="O268" i="14"/>
  <c r="O267" i="14"/>
  <c r="FF120" i="15"/>
  <c r="FB132" i="15"/>
  <c r="FB124" i="15"/>
  <c r="FF39" i="15"/>
  <c r="FE159" i="15"/>
  <c r="AL21" i="14"/>
  <c r="FD127" i="15"/>
  <c r="ES72" i="17" s="1"/>
  <c r="ES71" i="17" s="1"/>
  <c r="FD131" i="15"/>
  <c r="FD130" i="15" s="1"/>
  <c r="FA109" i="15"/>
  <c r="EO32" i="19"/>
  <c r="EP17" i="18"/>
  <c r="EP16" i="18" s="1"/>
  <c r="EO21" i="17"/>
  <c r="EO42" i="17" s="1"/>
  <c r="ER59" i="19"/>
  <c r="AL99" i="14"/>
  <c r="ES15" i="18"/>
  <c r="ES14" i="18" s="1"/>
  <c r="AG211" i="14"/>
  <c r="AG212" i="14"/>
  <c r="AH198" i="14"/>
  <c r="AH189" i="14"/>
  <c r="AH190" i="14"/>
  <c r="AH183" i="14"/>
  <c r="AL35" i="14"/>
  <c r="EM14" i="19"/>
  <c r="EL24" i="17"/>
  <c r="EL47" i="17"/>
  <c r="EL54" i="17" s="1"/>
  <c r="EL55" i="17" s="1"/>
  <c r="EL59" i="17" s="1"/>
  <c r="EL58" i="17" s="1"/>
  <c r="ET52" i="17"/>
  <c r="EV41" i="18"/>
  <c r="EV40" i="18" s="1"/>
  <c r="ES6" i="17"/>
  <c r="ES11" i="16"/>
  <c r="ES7" i="16"/>
  <c r="ES7" i="17" s="1"/>
  <c r="ET6" i="16"/>
  <c r="ES14" i="16"/>
  <c r="AL12" i="14"/>
  <c r="FD70" i="15"/>
  <c r="FD69" i="15" s="1"/>
  <c r="FB109" i="15" l="1"/>
  <c r="FE131" i="15"/>
  <c r="FE130" i="15" s="1"/>
  <c r="EK61" i="19"/>
  <c r="EM77" i="19"/>
  <c r="EL50" i="19"/>
  <c r="EL51" i="19" s="1"/>
  <c r="EL56" i="19" s="1"/>
  <c r="EL54" i="19" s="1"/>
  <c r="EL73" i="19" s="1"/>
  <c r="AI202" i="14"/>
  <c r="ET11" i="18"/>
  <c r="EO41" i="17"/>
  <c r="AL80" i="14"/>
  <c r="AL108" i="14" s="1"/>
  <c r="EO63" i="18"/>
  <c r="EO9" i="18"/>
  <c r="EO6" i="18" s="1"/>
  <c r="EO5" i="18" s="1"/>
  <c r="EN82" i="19"/>
  <c r="EN39" i="19"/>
  <c r="EN38" i="19" s="1"/>
  <c r="EN31" i="19"/>
  <c r="EN72" i="19"/>
  <c r="AI189" i="14"/>
  <c r="AI198" i="14"/>
  <c r="AI142" i="14"/>
  <c r="AI133" i="14"/>
  <c r="AI141" i="14"/>
  <c r="EL78" i="18"/>
  <c r="ER35" i="19"/>
  <c r="EU8" i="17"/>
  <c r="EV8" i="16"/>
  <c r="EU10" i="16"/>
  <c r="EU28" i="17" s="1"/>
  <c r="FG24" i="15"/>
  <c r="FH22" i="15"/>
  <c r="EK44" i="17"/>
  <c r="EQ84" i="19"/>
  <c r="EQ36" i="19"/>
  <c r="ES9" i="19"/>
  <c r="ES8" i="19" s="1"/>
  <c r="ET10" i="18"/>
  <c r="AL222" i="14"/>
  <c r="AL117" i="14"/>
  <c r="AL121" i="14" s="1"/>
  <c r="AL98" i="14"/>
  <c r="FF119" i="15"/>
  <c r="ES11" i="17"/>
  <c r="ES20" i="16"/>
  <c r="ES15" i="17" s="1"/>
  <c r="FG39" i="15"/>
  <c r="FF159" i="15"/>
  <c r="AK235" i="14"/>
  <c r="AK124" i="14"/>
  <c r="AK125" i="14" s="1"/>
  <c r="AK122" i="14"/>
  <c r="AL123" i="14"/>
  <c r="EP32" i="19"/>
  <c r="EQ17" i="18"/>
  <c r="EQ16" i="18" s="1"/>
  <c r="EP21" i="17"/>
  <c r="EP42" i="17" s="1"/>
  <c r="FB58" i="15"/>
  <c r="ER83" i="19"/>
  <c r="D208" i="14"/>
  <c r="E213" i="14"/>
  <c r="EU52" i="17"/>
  <c r="ES59" i="19"/>
  <c r="EO5" i="19"/>
  <c r="EO4" i="19" s="1"/>
  <c r="EO30" i="19"/>
  <c r="AL48" i="14"/>
  <c r="AL230" i="14"/>
  <c r="ES7" i="19"/>
  <c r="ES6" i="19" s="1"/>
  <c r="ES33" i="19"/>
  <c r="FG118" i="15"/>
  <c r="FG117" i="15" s="1"/>
  <c r="FG27" i="15"/>
  <c r="FH25" i="15"/>
  <c r="AL55" i="14"/>
  <c r="AL36" i="14"/>
  <c r="AH286" i="14"/>
  <c r="AI190" i="14"/>
  <c r="AI183" i="14"/>
  <c r="AI182" i="14"/>
  <c r="EV37" i="19"/>
  <c r="ET34" i="19"/>
  <c r="ET26" i="17"/>
  <c r="EK45" i="17"/>
  <c r="FB6" i="15"/>
  <c r="FB8" i="15"/>
  <c r="FB7" i="15"/>
  <c r="FB48" i="15"/>
  <c r="FC54" i="15"/>
  <c r="FC53" i="15"/>
  <c r="FC49" i="15"/>
  <c r="FC50" i="15"/>
  <c r="FC52" i="15"/>
  <c r="FC56" i="15"/>
  <c r="FC42" i="15"/>
  <c r="FC57" i="15"/>
  <c r="FC36" i="15"/>
  <c r="FC87" i="15" s="1"/>
  <c r="ER9" i="19"/>
  <c r="ER8" i="19" s="1"/>
  <c r="ES10" i="18"/>
  <c r="FD126" i="15"/>
  <c r="FF41" i="15"/>
  <c r="FG37" i="15"/>
  <c r="FF158" i="15"/>
  <c r="AH214" i="14"/>
  <c r="AH215" i="14"/>
  <c r="FC82" i="15"/>
  <c r="FC83" i="15" s="1"/>
  <c r="FC85" i="15"/>
  <c r="FC106" i="15"/>
  <c r="FC61" i="15"/>
  <c r="FC132" i="15"/>
  <c r="FC124" i="15"/>
  <c r="EK84" i="17"/>
  <c r="EK85" i="17"/>
  <c r="EK65" i="17"/>
  <c r="EK63" i="17" s="1"/>
  <c r="AL45" i="14"/>
  <c r="AL39" i="14"/>
  <c r="AL57" i="14"/>
  <c r="AI210" i="14"/>
  <c r="AI192" i="14"/>
  <c r="AI213" i="14"/>
  <c r="AI209" i="14"/>
  <c r="AI191" i="14"/>
  <c r="AI203" i="14" s="1"/>
  <c r="FJ90" i="15"/>
  <c r="FF21" i="15"/>
  <c r="FF17" i="15"/>
  <c r="FF18" i="15" s="1"/>
  <c r="FF15" i="15" s="1"/>
  <c r="FG19" i="15"/>
  <c r="F215" i="14"/>
  <c r="FC55" i="15"/>
  <c r="FC34" i="15"/>
  <c r="FC31" i="15"/>
  <c r="FC32" i="15" s="1"/>
  <c r="FC5" i="15"/>
  <c r="FC121" i="15"/>
  <c r="FC122" i="15" s="1"/>
  <c r="FC133" i="15" s="1"/>
  <c r="FC114" i="15"/>
  <c r="FC113" i="15"/>
  <c r="AC256" i="14"/>
  <c r="AD248" i="14"/>
  <c r="FG9" i="15"/>
  <c r="FF11" i="15"/>
  <c r="FE127" i="15"/>
  <c r="ET72" i="17" s="1"/>
  <c r="ET71" i="17" s="1"/>
  <c r="EL70" i="17"/>
  <c r="EL60" i="17"/>
  <c r="AM83" i="14"/>
  <c r="FI28" i="15"/>
  <c r="FH30" i="15"/>
  <c r="EN60" i="18"/>
  <c r="EN7" i="18"/>
  <c r="EN14" i="19"/>
  <c r="EN77" i="19" s="1"/>
  <c r="AI188" i="14"/>
  <c r="AI284" i="14" s="1"/>
  <c r="AI197" i="14"/>
  <c r="AI135" i="14"/>
  <c r="AI285" i="14" s="1"/>
  <c r="AI139" i="14"/>
  <c r="AI140" i="14" s="1"/>
  <c r="FG12" i="15"/>
  <c r="AK62" i="14"/>
  <c r="AK63" i="14" s="1"/>
  <c r="AK60" i="14"/>
  <c r="AK302" i="14"/>
  <c r="AK300" i="14"/>
  <c r="AK280" i="14"/>
  <c r="AK281" i="14"/>
  <c r="AK301" i="14"/>
  <c r="AK233" i="14"/>
  <c r="AK114" i="14"/>
  <c r="FD112" i="15"/>
  <c r="FD16" i="15"/>
  <c r="FE14" i="15"/>
  <c r="FD33" i="15"/>
  <c r="EO25" i="17"/>
  <c r="EN23" i="17"/>
  <c r="AH212" i="14"/>
  <c r="AH211" i="14"/>
  <c r="FF156" i="15"/>
  <c r="FG67" i="15"/>
  <c r="EU81" i="17"/>
  <c r="FF155" i="15"/>
  <c r="FF131" i="15" s="1"/>
  <c r="FG65" i="15"/>
  <c r="FD123" i="15"/>
  <c r="FD157" i="15"/>
  <c r="FD71" i="15"/>
  <c r="FD84" i="15"/>
  <c r="EK65" i="19"/>
  <c r="EK64" i="19"/>
  <c r="EK76" i="17"/>
  <c r="EK73" i="17"/>
  <c r="EK77" i="17" s="1"/>
  <c r="FE129" i="15"/>
  <c r="ET60" i="19" s="1"/>
  <c r="ET6" i="17"/>
  <c r="EU6" i="16"/>
  <c r="ET11" i="16"/>
  <c r="ET7" i="16"/>
  <c r="ET7" i="17" s="1"/>
  <c r="ET14" i="16"/>
  <c r="EL51" i="17"/>
  <c r="EL48" i="17"/>
  <c r="EL43" i="17"/>
  <c r="EL45" i="17" s="1"/>
  <c r="EP12" i="18"/>
  <c r="EP13" i="18" s="1"/>
  <c r="EP8" i="18"/>
  <c r="Q262" i="14"/>
  <c r="P271" i="14"/>
  <c r="P270" i="14"/>
  <c r="P269" i="14"/>
  <c r="P268" i="14"/>
  <c r="P267" i="14"/>
  <c r="ES27" i="17"/>
  <c r="ES18" i="17"/>
  <c r="ES19" i="17" s="1"/>
  <c r="FG120" i="15"/>
  <c r="EM61" i="18"/>
  <c r="EM77" i="18"/>
  <c r="EV33" i="18"/>
  <c r="EV32" i="18" s="1"/>
  <c r="EV24" i="18" s="1"/>
  <c r="EV25" i="18" s="1"/>
  <c r="EV22" i="18" s="1"/>
  <c r="EV21" i="18" s="1"/>
  <c r="EM85" i="19"/>
  <c r="EM70" i="19"/>
  <c r="EM46" i="19"/>
  <c r="EM47" i="19" s="1"/>
  <c r="AJ138" i="14"/>
  <c r="AJ137" i="14"/>
  <c r="AJ136" i="14"/>
  <c r="AJ184" i="14"/>
  <c r="AJ181" i="14"/>
  <c r="AJ180" i="14"/>
  <c r="AJ178" i="14"/>
  <c r="AJ176" i="14"/>
  <c r="AJ174" i="14"/>
  <c r="AJ201" i="14" s="1"/>
  <c r="AJ171" i="14"/>
  <c r="AJ199" i="14" s="1"/>
  <c r="AJ170" i="14"/>
  <c r="AJ169" i="14"/>
  <c r="AJ168" i="14"/>
  <c r="AJ162" i="14"/>
  <c r="AJ161" i="14"/>
  <c r="AJ134" i="14"/>
  <c r="AJ132" i="14"/>
  <c r="AZ3" i="14"/>
  <c r="AJ159" i="14"/>
  <c r="AJ160" i="14" s="1"/>
  <c r="AJ130" i="14"/>
  <c r="AJ131" i="14" s="1"/>
  <c r="AI172" i="14"/>
  <c r="AI196" i="14"/>
  <c r="AI187" i="14"/>
  <c r="FB154" i="15"/>
  <c r="FB99" i="15"/>
  <c r="FC107" i="15"/>
  <c r="FC104" i="15"/>
  <c r="FC103" i="15"/>
  <c r="FB62" i="15"/>
  <c r="FB64" i="15"/>
  <c r="FB63" i="15"/>
  <c r="FC108" i="15"/>
  <c r="FC93" i="15"/>
  <c r="FC100" i="15"/>
  <c r="FC101" i="15"/>
  <c r="ER23" i="18"/>
  <c r="ES23" i="18"/>
  <c r="ER65" i="18"/>
  <c r="AL44" i="14"/>
  <c r="FE70" i="15"/>
  <c r="FE69" i="15" s="1"/>
  <c r="FF35" i="15"/>
  <c r="AB258" i="14"/>
  <c r="AB259" i="14"/>
  <c r="FI88" i="15"/>
  <c r="FH92" i="15"/>
  <c r="AM82" i="14"/>
  <c r="EM24" i="17"/>
  <c r="EM47" i="17"/>
  <c r="EM54" i="17" s="1"/>
  <c r="EM55" i="17" s="1"/>
  <c r="EM59" i="17" s="1"/>
  <c r="EM58" i="17" s="1"/>
  <c r="FD128" i="15"/>
  <c r="FC102" i="15"/>
  <c r="AL22" i="14"/>
  <c r="AL61" i="14" s="1"/>
  <c r="AL64" i="14" s="1"/>
  <c r="EU11" i="18"/>
  <c r="EL55" i="19" l="1"/>
  <c r="EL61" i="19"/>
  <c r="FE128" i="15"/>
  <c r="AJ182" i="14"/>
  <c r="FC58" i="15"/>
  <c r="EM70" i="17"/>
  <c r="EM60" i="17"/>
  <c r="ET9" i="19"/>
  <c r="ET8" i="19" s="1"/>
  <c r="EU10" i="18"/>
  <c r="AJ189" i="14"/>
  <c r="AJ198" i="14"/>
  <c r="EP63" i="18"/>
  <c r="EP9" i="18"/>
  <c r="EP6" i="18" s="1"/>
  <c r="EP5" i="18" s="1"/>
  <c r="EL85" i="17"/>
  <c r="EL84" i="17"/>
  <c r="EL65" i="17"/>
  <c r="EL63" i="17" s="1"/>
  <c r="AC259" i="14"/>
  <c r="AC258" i="14"/>
  <c r="AC260" i="14"/>
  <c r="FK90" i="15"/>
  <c r="AI215" i="14"/>
  <c r="AI214" i="14"/>
  <c r="EK64" i="17"/>
  <c r="EK61" i="17"/>
  <c r="EK62" i="17" s="1"/>
  <c r="EL46" i="17"/>
  <c r="EK46" i="17"/>
  <c r="ET59" i="19"/>
  <c r="FH24" i="15"/>
  <c r="FI22" i="15"/>
  <c r="EV8" i="17"/>
  <c r="EW8" i="16"/>
  <c r="EV10" i="16"/>
  <c r="EV28" i="17" s="1"/>
  <c r="EO60" i="18"/>
  <c r="EO7" i="18"/>
  <c r="EQ32" i="19"/>
  <c r="ER17" i="18"/>
  <c r="ER16" i="18" s="1"/>
  <c r="EQ25" i="17"/>
  <c r="EQ23" i="17" s="1"/>
  <c r="EQ21" i="17"/>
  <c r="AJ190" i="14"/>
  <c r="AJ183" i="14"/>
  <c r="FD132" i="15"/>
  <c r="FD124" i="15"/>
  <c r="FG156" i="15"/>
  <c r="FH67" i="15"/>
  <c r="FE112" i="15"/>
  <c r="FF14" i="15"/>
  <c r="FE16" i="15"/>
  <c r="FE33" i="15"/>
  <c r="FH12" i="15"/>
  <c r="FC6" i="15"/>
  <c r="FC8" i="15"/>
  <c r="FC7" i="15"/>
  <c r="FC48" i="15"/>
  <c r="FD53" i="15"/>
  <c r="FD54" i="15"/>
  <c r="FD50" i="15"/>
  <c r="FD52" i="15"/>
  <c r="FD49" i="15"/>
  <c r="FD57" i="15"/>
  <c r="FD56" i="15"/>
  <c r="FD42" i="15"/>
  <c r="FD36" i="15"/>
  <c r="FD87" i="15" s="1"/>
  <c r="AM84" i="14"/>
  <c r="AM110" i="14"/>
  <c r="FG35" i="15"/>
  <c r="AK184" i="14"/>
  <c r="AK180" i="14"/>
  <c r="AK171" i="14"/>
  <c r="AK199" i="14" s="1"/>
  <c r="AK170" i="14"/>
  <c r="AK169" i="14"/>
  <c r="AK162" i="14"/>
  <c r="AK159" i="14"/>
  <c r="AK160" i="14" s="1"/>
  <c r="AK130" i="14"/>
  <c r="AK131" i="14" s="1"/>
  <c r="AK138" i="14"/>
  <c r="AK137" i="14"/>
  <c r="AK136" i="14"/>
  <c r="AK161" i="14"/>
  <c r="AK134" i="14"/>
  <c r="BA3" i="14"/>
  <c r="AK132" i="14"/>
  <c r="EN24" i="17"/>
  <c r="EN47" i="17"/>
  <c r="EN54" i="17" s="1"/>
  <c r="EN55" i="17" s="1"/>
  <c r="EN59" i="17" s="1"/>
  <c r="EN58" i="17" s="1"/>
  <c r="FI120" i="15"/>
  <c r="FI30" i="15"/>
  <c r="FJ28" i="15"/>
  <c r="EL76" i="17"/>
  <c r="EL73" i="17"/>
  <c r="EL77" i="17" s="1"/>
  <c r="FF70" i="15"/>
  <c r="FF69" i="15" s="1"/>
  <c r="FG119" i="15"/>
  <c r="EM51" i="17"/>
  <c r="EM48" i="17"/>
  <c r="EM43" i="17"/>
  <c r="AJ142" i="14"/>
  <c r="AJ133" i="14"/>
  <c r="AJ141" i="14"/>
  <c r="AJ172" i="14"/>
  <c r="AJ196" i="14"/>
  <c r="AJ187" i="14"/>
  <c r="EP25" i="17"/>
  <c r="EP23" i="17" s="1"/>
  <c r="EO23" i="17"/>
  <c r="EW33" i="18"/>
  <c r="EW32" i="18" s="1"/>
  <c r="FH120" i="15"/>
  <c r="AD256" i="14"/>
  <c r="AE248" i="14"/>
  <c r="ET7" i="19"/>
  <c r="ET6" i="19" s="1"/>
  <c r="ET33" i="19"/>
  <c r="FH118" i="15"/>
  <c r="FH117" i="15" s="1"/>
  <c r="FH27" i="15"/>
  <c r="FI25" i="15"/>
  <c r="ES35" i="19"/>
  <c r="EO82" i="19"/>
  <c r="EO39" i="19"/>
  <c r="EO38" i="19" s="1"/>
  <c r="EO31" i="19"/>
  <c r="EO72" i="19"/>
  <c r="EV52" i="17"/>
  <c r="EX41" i="18" s="1"/>
  <c r="EX40" i="18" s="1"/>
  <c r="EW41" i="18"/>
  <c r="EW40" i="18" s="1"/>
  <c r="EQ12" i="18"/>
  <c r="EQ13" i="18" s="1"/>
  <c r="EQ8" i="18"/>
  <c r="FH39" i="15"/>
  <c r="FG159" i="15"/>
  <c r="ER84" i="19"/>
  <c r="ER36" i="19"/>
  <c r="EN85" i="19"/>
  <c r="EN70" i="19"/>
  <c r="EN46" i="19"/>
  <c r="EN47" i="19" s="1"/>
  <c r="EP41" i="17"/>
  <c r="EQ41" i="17" s="1"/>
  <c r="ER41" i="17" s="1"/>
  <c r="ES41" i="17" s="1"/>
  <c r="ET41" i="17" s="1"/>
  <c r="EU41" i="17" s="1"/>
  <c r="EV41" i="17" s="1"/>
  <c r="EW41" i="17" s="1"/>
  <c r="EX41" i="17" s="1"/>
  <c r="EY41" i="17" s="1"/>
  <c r="EZ41" i="17" s="1"/>
  <c r="FA41" i="17" s="1"/>
  <c r="FB41" i="17" s="1"/>
  <c r="FC41" i="17" s="1"/>
  <c r="FD41" i="17" s="1"/>
  <c r="FE41" i="17" s="1"/>
  <c r="FF41" i="17" s="1"/>
  <c r="EM78" i="18"/>
  <c r="ET11" i="17"/>
  <c r="ET20" i="16"/>
  <c r="ET15" i="17" s="1"/>
  <c r="AJ213" i="14"/>
  <c r="AJ209" i="14"/>
  <c r="AJ191" i="14"/>
  <c r="AJ203" i="14" s="1"/>
  <c r="AJ210" i="14"/>
  <c r="AJ192" i="14"/>
  <c r="FE157" i="15"/>
  <c r="FE123" i="15"/>
  <c r="FE71" i="15"/>
  <c r="FE84" i="15"/>
  <c r="FF127" i="15"/>
  <c r="EU72" i="17" s="1"/>
  <c r="EU71" i="17" s="1"/>
  <c r="FH9" i="15"/>
  <c r="FG11" i="15"/>
  <c r="F214" i="14"/>
  <c r="FC154" i="15"/>
  <c r="FC99" i="15"/>
  <c r="FD107" i="15"/>
  <c r="FD104" i="15"/>
  <c r="FD103" i="15"/>
  <c r="FC62" i="15"/>
  <c r="FC64" i="15"/>
  <c r="FC63" i="15"/>
  <c r="FD108" i="15"/>
  <c r="FD93" i="15"/>
  <c r="FD101" i="15"/>
  <c r="FD100" i="15"/>
  <c r="ES64" i="18"/>
  <c r="ET27" i="17"/>
  <c r="ET18" i="17"/>
  <c r="ET19" i="17" s="1"/>
  <c r="EU15" i="18"/>
  <c r="EU14" i="18" s="1"/>
  <c r="C208" i="14"/>
  <c r="D213" i="14"/>
  <c r="E215" i="14" s="1"/>
  <c r="FF130" i="15"/>
  <c r="AJ179" i="14"/>
  <c r="AJ193" i="14" s="1"/>
  <c r="AL11" i="14"/>
  <c r="FD106" i="15"/>
  <c r="FD85" i="15"/>
  <c r="FD82" i="15"/>
  <c r="FD83" i="15" s="1"/>
  <c r="FD61" i="15"/>
  <c r="ET23" i="18" s="1"/>
  <c r="FD102" i="15"/>
  <c r="EV81" i="17"/>
  <c r="FG155" i="15"/>
  <c r="FH65" i="15"/>
  <c r="FD51" i="15"/>
  <c r="AI286" i="14"/>
  <c r="AM111" i="14"/>
  <c r="AI212" i="14"/>
  <c r="AI211" i="14"/>
  <c r="AL79" i="14"/>
  <c r="AL107" i="14" s="1"/>
  <c r="FJ88" i="15"/>
  <c r="FI92" i="15"/>
  <c r="ES65" i="18"/>
  <c r="FC109" i="15"/>
  <c r="AJ135" i="14"/>
  <c r="AJ285" i="14" s="1"/>
  <c r="AJ139" i="14"/>
  <c r="AJ140" i="14" s="1"/>
  <c r="AJ197" i="14"/>
  <c r="AJ188" i="14"/>
  <c r="AJ284" i="14" s="1"/>
  <c r="AJ175" i="14"/>
  <c r="AJ200" i="14" s="1"/>
  <c r="AJ202" i="14" s="1"/>
  <c r="EM50" i="19"/>
  <c r="EM51" i="19" s="1"/>
  <c r="EM56" i="19" s="1"/>
  <c r="EM54" i="19" s="1"/>
  <c r="EL65" i="19"/>
  <c r="EL64" i="19"/>
  <c r="Q271" i="14"/>
  <c r="Q270" i="14"/>
  <c r="Q269" i="14"/>
  <c r="Q268" i="14"/>
  <c r="Q267" i="14"/>
  <c r="R262" i="14"/>
  <c r="EU6" i="17"/>
  <c r="EV6" i="16"/>
  <c r="EU11" i="16"/>
  <c r="EU7" i="16"/>
  <c r="EU7" i="17" s="1"/>
  <c r="EU14" i="16"/>
  <c r="AL73" i="14"/>
  <c r="FD55" i="15"/>
  <c r="FD34" i="15"/>
  <c r="FD31" i="15"/>
  <c r="FD32" i="15" s="1"/>
  <c r="FD5" i="15"/>
  <c r="FD121" i="15"/>
  <c r="FD122" i="15" s="1"/>
  <c r="FD133" i="15" s="1"/>
  <c r="FD114" i="15"/>
  <c r="FD113" i="15"/>
  <c r="EN61" i="18"/>
  <c r="EN77" i="18"/>
  <c r="FF129" i="15"/>
  <c r="EU60" i="19" s="1"/>
  <c r="FG17" i="15"/>
  <c r="FG18" i="15" s="1"/>
  <c r="FG15" i="15" s="1"/>
  <c r="FH19" i="15"/>
  <c r="FG21" i="15"/>
  <c r="FG41" i="15"/>
  <c r="FH37" i="15"/>
  <c r="FG158" i="15"/>
  <c r="FE126" i="15"/>
  <c r="EW37" i="19"/>
  <c r="EV11" i="18"/>
  <c r="ES83" i="19"/>
  <c r="EO14" i="19"/>
  <c r="EP5" i="19"/>
  <c r="EP4" i="19" s="1"/>
  <c r="EP30" i="19"/>
  <c r="EL44" i="17"/>
  <c r="EU34" i="19"/>
  <c r="EU26" i="17"/>
  <c r="EV15" i="18" s="1"/>
  <c r="EV14" i="18" s="1"/>
  <c r="EN50" i="19" l="1"/>
  <c r="EN51" i="19" s="1"/>
  <c r="EN56" i="19" s="1"/>
  <c r="EN54" i="19" s="1"/>
  <c r="AJ286" i="14"/>
  <c r="FD58" i="15"/>
  <c r="FH119" i="15"/>
  <c r="FI119" i="15" s="1"/>
  <c r="EN70" i="17"/>
  <c r="EN60" i="17"/>
  <c r="FF157" i="15"/>
  <c r="FF123" i="15"/>
  <c r="FF71" i="15"/>
  <c r="FF84" i="15"/>
  <c r="EU9" i="19"/>
  <c r="EU8" i="19" s="1"/>
  <c r="EV10" i="18"/>
  <c r="FD8" i="15"/>
  <c r="FD7" i="15"/>
  <c r="FD48" i="15"/>
  <c r="FD6" i="15"/>
  <c r="FE53" i="15"/>
  <c r="FE54" i="15"/>
  <c r="FE49" i="15"/>
  <c r="FE50" i="15"/>
  <c r="FE52" i="15"/>
  <c r="FE57" i="15"/>
  <c r="FE42" i="15"/>
  <c r="FE56" i="15"/>
  <c r="FE36" i="15"/>
  <c r="FE87" i="15" s="1"/>
  <c r="S262" i="14"/>
  <c r="R271" i="14"/>
  <c r="R270" i="14"/>
  <c r="R269" i="14"/>
  <c r="R268" i="14"/>
  <c r="R267" i="14"/>
  <c r="AL13" i="14"/>
  <c r="AL40" i="14" s="1"/>
  <c r="AL56" i="14"/>
  <c r="AL59" i="14" s="1"/>
  <c r="AL38" i="14"/>
  <c r="AL24" i="14"/>
  <c r="AL58" i="14"/>
  <c r="ET65" i="18"/>
  <c r="EO85" i="19"/>
  <c r="EO70" i="19"/>
  <c r="EO46" i="19"/>
  <c r="EO47" i="19" s="1"/>
  <c r="ET35" i="19"/>
  <c r="EO24" i="17"/>
  <c r="EO47" i="17"/>
  <c r="EO54" i="17" s="1"/>
  <c r="EO55" i="17" s="1"/>
  <c r="EO59" i="17" s="1"/>
  <c r="EO58" i="17" s="1"/>
  <c r="FH35" i="15"/>
  <c r="FE31" i="15"/>
  <c r="FE32" i="15" s="1"/>
  <c r="FE5" i="15"/>
  <c r="FE55" i="15"/>
  <c r="FE34" i="15"/>
  <c r="FE121" i="15"/>
  <c r="FE122" i="15" s="1"/>
  <c r="FE133" i="15" s="1"/>
  <c r="FE114" i="15"/>
  <c r="FE113" i="15"/>
  <c r="FL90" i="15"/>
  <c r="EO77" i="19"/>
  <c r="FH17" i="15"/>
  <c r="FH18" i="15" s="1"/>
  <c r="FH15" i="15" s="1"/>
  <c r="FI19" i="15"/>
  <c r="FH21" i="15"/>
  <c r="AM12" i="14"/>
  <c r="AL225" i="14"/>
  <c r="AL101" i="14"/>
  <c r="AL75" i="14"/>
  <c r="AL86" i="14"/>
  <c r="FG127" i="15"/>
  <c r="EV72" i="17" s="1"/>
  <c r="EV71" i="17" s="1"/>
  <c r="FD109" i="15"/>
  <c r="FH11" i="15"/>
  <c r="FI9" i="15"/>
  <c r="AJ211" i="14"/>
  <c r="AJ212" i="14"/>
  <c r="FF128" i="15"/>
  <c r="EW24" i="18"/>
  <c r="EW25" i="18" s="1"/>
  <c r="EW22" i="18" s="1"/>
  <c r="EW21" i="18" s="1"/>
  <c r="ET83" i="19"/>
  <c r="EP24" i="17"/>
  <c r="EP47" i="17"/>
  <c r="EP54" i="17" s="1"/>
  <c r="EP55" i="17" s="1"/>
  <c r="EP59" i="17" s="1"/>
  <c r="AL132" i="14"/>
  <c r="AL184" i="14"/>
  <c r="AL180" i="14"/>
  <c r="AL171" i="14"/>
  <c r="AL170" i="14"/>
  <c r="AL169" i="14"/>
  <c r="AL162" i="14"/>
  <c r="AL130" i="14"/>
  <c r="AL131" i="14" s="1"/>
  <c r="AL136" i="14"/>
  <c r="AL137" i="14"/>
  <c r="AL138" i="14"/>
  <c r="AL134" i="14"/>
  <c r="AL135" i="14" s="1"/>
  <c r="AL285" i="14" s="1"/>
  <c r="BB3" i="14"/>
  <c r="EU7" i="19"/>
  <c r="EU6" i="19" s="1"/>
  <c r="EU33" i="19"/>
  <c r="FH41" i="15"/>
  <c r="FI37" i="15"/>
  <c r="AM20" i="14" s="1"/>
  <c r="FH158" i="15"/>
  <c r="EN78" i="18"/>
  <c r="FE102" i="15"/>
  <c r="EQ63" i="18"/>
  <c r="EQ9" i="18"/>
  <c r="EQ6" i="18" s="1"/>
  <c r="EQ5" i="18" s="1"/>
  <c r="ES84" i="19"/>
  <c r="ES36" i="19"/>
  <c r="AE256" i="14"/>
  <c r="AF248" i="14"/>
  <c r="EM44" i="17"/>
  <c r="EM45" i="17"/>
  <c r="AK135" i="14"/>
  <c r="AK285" i="14" s="1"/>
  <c r="AK139" i="14"/>
  <c r="AK140" i="14" s="1"/>
  <c r="AK168" i="14"/>
  <c r="AM253" i="14"/>
  <c r="AM254" i="14" s="1"/>
  <c r="AM256" i="14" s="1"/>
  <c r="FE51" i="15"/>
  <c r="ER12" i="18"/>
  <c r="ER13" i="18" s="1"/>
  <c r="ER8" i="18"/>
  <c r="EM84" i="17"/>
  <c r="EM85" i="17"/>
  <c r="EM65" i="17"/>
  <c r="EM63" i="17" s="1"/>
  <c r="FF126" i="15"/>
  <c r="AL78" i="14"/>
  <c r="AL106" i="14" s="1"/>
  <c r="FJ92" i="15"/>
  <c r="FK88" i="15"/>
  <c r="FD154" i="15"/>
  <c r="FE107" i="15"/>
  <c r="FE103" i="15"/>
  <c r="FE104" i="15"/>
  <c r="FD99" i="15"/>
  <c r="FD62" i="15"/>
  <c r="FD64" i="15"/>
  <c r="FD63" i="15"/>
  <c r="FE108" i="15"/>
  <c r="FE93" i="15"/>
  <c r="FE101" i="15"/>
  <c r="FE100" i="15"/>
  <c r="C213" i="14"/>
  <c r="D215" i="14" s="1"/>
  <c r="B208" i="14"/>
  <c r="FE85" i="15"/>
  <c r="FE106" i="15"/>
  <c r="FE82" i="15"/>
  <c r="FE83" i="15" s="1"/>
  <c r="FE61" i="15"/>
  <c r="FE132" i="15"/>
  <c r="FE124" i="15"/>
  <c r="AJ215" i="14"/>
  <c r="AJ214" i="14"/>
  <c r="AD258" i="14"/>
  <c r="AD259" i="14"/>
  <c r="AD260" i="14"/>
  <c r="AK141" i="14"/>
  <c r="AK133" i="14"/>
  <c r="AK142" i="14"/>
  <c r="AK198" i="14"/>
  <c r="AK189" i="14"/>
  <c r="EV34" i="19"/>
  <c r="EV26" i="17"/>
  <c r="EU59" i="19"/>
  <c r="EP60" i="18"/>
  <c r="EP7" i="18"/>
  <c r="EU27" i="17"/>
  <c r="EU18" i="17"/>
  <c r="EU19" i="17" s="1"/>
  <c r="EW15" i="18"/>
  <c r="EW14" i="18" s="1"/>
  <c r="EW11" i="18"/>
  <c r="EP82" i="19"/>
  <c r="EP39" i="19"/>
  <c r="EP38" i="19" s="1"/>
  <c r="EP31" i="19"/>
  <c r="EP72" i="19"/>
  <c r="EV6" i="17"/>
  <c r="EV11" i="16"/>
  <c r="EV7" i="16"/>
  <c r="EV7" i="17" s="1"/>
  <c r="EW6" i="16"/>
  <c r="EV14" i="16"/>
  <c r="FG129" i="15"/>
  <c r="EV60" i="19" s="1"/>
  <c r="EN73" i="19"/>
  <c r="EN61" i="19"/>
  <c r="EN55" i="19"/>
  <c r="FI39" i="15"/>
  <c r="AM21" i="14" s="1"/>
  <c r="FH159" i="15"/>
  <c r="FI118" i="15"/>
  <c r="FI27" i="15"/>
  <c r="FJ25" i="15"/>
  <c r="FI12" i="15"/>
  <c r="EY33" i="18" s="1"/>
  <c r="EY32" i="18" s="1"/>
  <c r="FH156" i="15"/>
  <c r="FI67" i="15"/>
  <c r="EQ24" i="17"/>
  <c r="EQ47" i="17"/>
  <c r="EQ54" i="17" s="1"/>
  <c r="EW8" i="17"/>
  <c r="EW10" i="16"/>
  <c r="EW28" i="17" s="1"/>
  <c r="EX8" i="16"/>
  <c r="EL61" i="17"/>
  <c r="EL62" i="17" s="1"/>
  <c r="EL64" i="17"/>
  <c r="EP14" i="19"/>
  <c r="EX37" i="19"/>
  <c r="EU11" i="17"/>
  <c r="EU20" i="16"/>
  <c r="EU15" i="17" s="1"/>
  <c r="EM73" i="19"/>
  <c r="EM61" i="19"/>
  <c r="EM55" i="19"/>
  <c r="EW81" i="17"/>
  <c r="FH155" i="15"/>
  <c r="FH131" i="15" s="1"/>
  <c r="FI65" i="15"/>
  <c r="AM70" i="14"/>
  <c r="ER32" i="19"/>
  <c r="ES17" i="18"/>
  <c r="ES16" i="18" s="1"/>
  <c r="ER25" i="17"/>
  <c r="ER23" i="17" s="1"/>
  <c r="ER21" i="17"/>
  <c r="FG70" i="15"/>
  <c r="FG69" i="15" s="1"/>
  <c r="ET64" i="18"/>
  <c r="EW52" i="17"/>
  <c r="FG131" i="15"/>
  <c r="FG130" i="15" s="1"/>
  <c r="AM18" i="14"/>
  <c r="FJ30" i="15"/>
  <c r="FK28" i="15"/>
  <c r="EN51" i="17"/>
  <c r="EN48" i="17"/>
  <c r="EN43" i="17"/>
  <c r="AK188" i="14"/>
  <c r="AK284" i="14" s="1"/>
  <c r="AK197" i="14"/>
  <c r="FF112" i="15"/>
  <c r="FG14" i="15"/>
  <c r="FF16" i="15"/>
  <c r="FF33" i="15"/>
  <c r="EQ5" i="19"/>
  <c r="EQ4" i="19" s="1"/>
  <c r="EQ30" i="19"/>
  <c r="EO61" i="18"/>
  <c r="EO77" i="18"/>
  <c r="FJ22" i="15"/>
  <c r="FJ120" i="15" s="1"/>
  <c r="FI24" i="15"/>
  <c r="E214" i="14"/>
  <c r="EX33" i="18"/>
  <c r="EX32" i="18" s="1"/>
  <c r="EM76" i="17"/>
  <c r="EM73" i="17"/>
  <c r="EM77" i="17" s="1"/>
  <c r="AK286" i="14" l="1"/>
  <c r="D214" i="14"/>
  <c r="EP77" i="19"/>
  <c r="FH129" i="15"/>
  <c r="EW60" i="19" s="1"/>
  <c r="FG157" i="15"/>
  <c r="FG123" i="15"/>
  <c r="FG71" i="15"/>
  <c r="FG84" i="15"/>
  <c r="EO70" i="17"/>
  <c r="EP58" i="17"/>
  <c r="EO60" i="17"/>
  <c r="AK178" i="14"/>
  <c r="AL198" i="14" s="1"/>
  <c r="FJ119" i="15"/>
  <c r="EN44" i="17"/>
  <c r="FH130" i="15"/>
  <c r="EQ55" i="17"/>
  <c r="EQ59" i="17" s="1"/>
  <c r="EN65" i="19"/>
  <c r="EN64" i="19"/>
  <c r="FE154" i="15"/>
  <c r="FF104" i="15"/>
  <c r="FE99" i="15"/>
  <c r="FF107" i="15"/>
  <c r="FF103" i="15"/>
  <c r="FE64" i="15"/>
  <c r="FE63" i="15"/>
  <c r="FE62" i="15"/>
  <c r="FF93" i="15"/>
  <c r="FF108" i="15"/>
  <c r="FF101" i="15"/>
  <c r="FF100" i="15"/>
  <c r="EU65" i="18"/>
  <c r="FG126" i="15"/>
  <c r="ER63" i="18"/>
  <c r="ER9" i="18"/>
  <c r="ER6" i="18" s="1"/>
  <c r="ER5" i="18" s="1"/>
  <c r="EU83" i="19"/>
  <c r="AM39" i="14"/>
  <c r="FE48" i="15"/>
  <c r="FE6" i="15"/>
  <c r="FE8" i="15"/>
  <c r="FE7" i="15"/>
  <c r="FF54" i="15"/>
  <c r="FF53" i="15"/>
  <c r="FF49" i="15"/>
  <c r="FF50" i="15"/>
  <c r="FF52" i="15"/>
  <c r="FF57" i="15"/>
  <c r="FF36" i="15"/>
  <c r="FF87" i="15" s="1"/>
  <c r="FF42" i="15"/>
  <c r="FF56" i="15"/>
  <c r="FF106" i="15"/>
  <c r="FF82" i="15"/>
  <c r="FF83" i="15" s="1"/>
  <c r="FF85" i="15"/>
  <c r="FF61" i="15"/>
  <c r="FG102" i="15" s="1"/>
  <c r="EQ14" i="19"/>
  <c r="FF51" i="15"/>
  <c r="AL90" i="14"/>
  <c r="AM117" i="14" s="1"/>
  <c r="EU23" i="18"/>
  <c r="ER5" i="19"/>
  <c r="ER4" i="19" s="1"/>
  <c r="ER30" i="19"/>
  <c r="EX81" i="17"/>
  <c r="FI155" i="15"/>
  <c r="FJ65" i="15"/>
  <c r="EY37" i="19"/>
  <c r="EW34" i="19"/>
  <c r="EW26" i="17"/>
  <c r="EV65" i="18"/>
  <c r="EW6" i="17"/>
  <c r="EW11" i="16"/>
  <c r="EW7" i="16"/>
  <c r="EW7" i="17" s="1"/>
  <c r="EX6" i="16"/>
  <c r="EW14" i="16"/>
  <c r="EV27" i="17"/>
  <c r="EV18" i="17"/>
  <c r="EV19" i="17" s="1"/>
  <c r="EX15" i="18"/>
  <c r="EX14" i="18" s="1"/>
  <c r="FE109" i="15"/>
  <c r="AK172" i="14"/>
  <c r="AK196" i="14"/>
  <c r="AK187" i="14"/>
  <c r="AL189" i="14"/>
  <c r="FJ9" i="15"/>
  <c r="FI11" i="15"/>
  <c r="AM8" i="14"/>
  <c r="FJ19" i="15"/>
  <c r="FI21" i="15"/>
  <c r="FI17" i="15"/>
  <c r="FI18" i="15" s="1"/>
  <c r="FI15" i="15" s="1"/>
  <c r="FM90" i="15"/>
  <c r="FI117" i="15"/>
  <c r="ET84" i="19"/>
  <c r="ET36" i="19"/>
  <c r="FE58" i="15"/>
  <c r="EN84" i="17"/>
  <c r="EN85" i="17"/>
  <c r="EN65" i="17"/>
  <c r="EN63" i="17" s="1"/>
  <c r="EO78" i="18"/>
  <c r="FF31" i="15"/>
  <c r="FF32" i="15" s="1"/>
  <c r="FF5" i="15"/>
  <c r="FF55" i="15"/>
  <c r="FF34" i="15"/>
  <c r="FG112" i="15"/>
  <c r="FG51" i="15"/>
  <c r="FG16" i="15"/>
  <c r="FH14" i="15"/>
  <c r="FG33" i="15"/>
  <c r="EN45" i="17"/>
  <c r="EN46" i="17" s="1"/>
  <c r="AM45" i="14"/>
  <c r="FJ12" i="15"/>
  <c r="AM9" i="14"/>
  <c r="AM48" i="14"/>
  <c r="AM230" i="14"/>
  <c r="EU64" i="18"/>
  <c r="EV9" i="19"/>
  <c r="EV8" i="19" s="1"/>
  <c r="EW10" i="18"/>
  <c r="EP61" i="18"/>
  <c r="EP77" i="18"/>
  <c r="EV7" i="19"/>
  <c r="EV6" i="19" s="1"/>
  <c r="EV33" i="19"/>
  <c r="ES32" i="19"/>
  <c r="ET17" i="18"/>
  <c r="ET16" i="18" s="1"/>
  <c r="ES25" i="17"/>
  <c r="ES23" i="17" s="1"/>
  <c r="ES21" i="17"/>
  <c r="AF256" i="14"/>
  <c r="AG248" i="14"/>
  <c r="EQ60" i="18"/>
  <c r="EQ7" i="18"/>
  <c r="AM47" i="14"/>
  <c r="AM22" i="14"/>
  <c r="AM229" i="14"/>
  <c r="EU35" i="19"/>
  <c r="EP51" i="17"/>
  <c r="EP48" i="17"/>
  <c r="EP43" i="17"/>
  <c r="FG128" i="15"/>
  <c r="EO51" i="17"/>
  <c r="EO48" i="17"/>
  <c r="EO43" i="17"/>
  <c r="EP44" i="17" s="1"/>
  <c r="AK176" i="14"/>
  <c r="AL25" i="14"/>
  <c r="AL51" i="14" s="1"/>
  <c r="AL50" i="14"/>
  <c r="T262" i="14"/>
  <c r="S271" i="14"/>
  <c r="S270" i="14"/>
  <c r="S269" i="14"/>
  <c r="S268" i="14"/>
  <c r="S267" i="14"/>
  <c r="FF102" i="15"/>
  <c r="EN76" i="17"/>
  <c r="EN73" i="17"/>
  <c r="EN77" i="17" s="1"/>
  <c r="FF114" i="15"/>
  <c r="FF113" i="15"/>
  <c r="FF121" i="15"/>
  <c r="FF122" i="15" s="1"/>
  <c r="FF133" i="15" s="1"/>
  <c r="FL28" i="15"/>
  <c r="FK30" i="15"/>
  <c r="EX52" i="17"/>
  <c r="EZ41" i="18" s="1"/>
  <c r="EZ40" i="18" s="1"/>
  <c r="EY41" i="18"/>
  <c r="EY40" i="18" s="1"/>
  <c r="ER24" i="17"/>
  <c r="ER47" i="17"/>
  <c r="ER54" i="17" s="1"/>
  <c r="ER55" i="17" s="1"/>
  <c r="ER59" i="17" s="1"/>
  <c r="FI156" i="15"/>
  <c r="FJ67" i="15"/>
  <c r="AM71" i="14"/>
  <c r="FJ118" i="15"/>
  <c r="FJ27" i="15"/>
  <c r="FK25" i="15"/>
  <c r="EV59" i="19"/>
  <c r="FK92" i="15"/>
  <c r="FL88" i="15"/>
  <c r="AL141" i="14"/>
  <c r="AL142" i="14"/>
  <c r="AL133" i="14"/>
  <c r="AL232" i="14"/>
  <c r="AL113" i="14"/>
  <c r="AL87" i="14"/>
  <c r="FH70" i="15"/>
  <c r="FH69" i="15" s="1"/>
  <c r="FI35" i="15"/>
  <c r="FK22" i="15"/>
  <c r="FK120" i="15" s="1"/>
  <c r="FJ24" i="15"/>
  <c r="EQ82" i="19"/>
  <c r="EQ39" i="19"/>
  <c r="EQ38" i="19" s="1"/>
  <c r="EQ31" i="19"/>
  <c r="EQ72" i="19"/>
  <c r="EZ33" i="18"/>
  <c r="EZ32" i="18" s="1"/>
  <c r="AL28" i="14"/>
  <c r="ES12" i="18"/>
  <c r="ES13" i="18" s="1"/>
  <c r="ES8" i="18"/>
  <c r="AM98" i="14"/>
  <c r="FH127" i="15"/>
  <c r="EW72" i="17" s="1"/>
  <c r="EW71" i="17" s="1"/>
  <c r="EM65" i="19"/>
  <c r="EM64" i="19"/>
  <c r="EX8" i="17"/>
  <c r="EY8" i="16"/>
  <c r="EX10" i="16"/>
  <c r="EX28" i="17" s="1"/>
  <c r="EQ48" i="17"/>
  <c r="EQ43" i="17"/>
  <c r="EQ45" i="17" s="1"/>
  <c r="FJ39" i="15"/>
  <c r="FI159" i="15"/>
  <c r="FI129" i="15" s="1"/>
  <c r="EX60" i="19" s="1"/>
  <c r="EV11" i="17"/>
  <c r="EV20" i="16"/>
  <c r="EV15" i="17" s="1"/>
  <c r="EP85" i="19"/>
  <c r="EP86" i="19" s="1"/>
  <c r="EP87" i="19" s="1"/>
  <c r="EP70" i="19"/>
  <c r="EP46" i="19"/>
  <c r="EP47" i="19" s="1"/>
  <c r="EM61" i="17"/>
  <c r="EM62" i="17" s="1"/>
  <c r="EM64" i="17"/>
  <c r="EM46" i="17"/>
  <c r="AE258" i="14"/>
  <c r="AE259" i="14"/>
  <c r="AE260" i="14"/>
  <c r="EX24" i="18"/>
  <c r="EX25" i="18" s="1"/>
  <c r="EX22" i="18" s="1"/>
  <c r="EX21" i="18" s="1"/>
  <c r="FI41" i="15"/>
  <c r="FJ37" i="15"/>
  <c r="FI158" i="15"/>
  <c r="AM134" i="14"/>
  <c r="AM135" i="14" s="1"/>
  <c r="AM285" i="14" s="1"/>
  <c r="AM180" i="14"/>
  <c r="AM132" i="14"/>
  <c r="AM170" i="14"/>
  <c r="AM137" i="14"/>
  <c r="AM162" i="14"/>
  <c r="AM138" i="14"/>
  <c r="AM130" i="14"/>
  <c r="AM131" i="14" s="1"/>
  <c r="BC3" i="14"/>
  <c r="AM171" i="14"/>
  <c r="AM161" i="14"/>
  <c r="AL188" i="14"/>
  <c r="AL284" i="14" s="1"/>
  <c r="AL286" i="14" s="1"/>
  <c r="EO50" i="19"/>
  <c r="EO51" i="19" s="1"/>
  <c r="EO56" i="19" s="1"/>
  <c r="EO54" i="19" s="1"/>
  <c r="FF132" i="15"/>
  <c r="FF124" i="15"/>
  <c r="AK174" i="14"/>
  <c r="AK201" i="14" s="1"/>
  <c r="AL197" i="14" l="1"/>
  <c r="FH128" i="15"/>
  <c r="FI70" i="15"/>
  <c r="FI69" i="15" s="1"/>
  <c r="FH126" i="15"/>
  <c r="FH123" i="15"/>
  <c r="FH157" i="15"/>
  <c r="FH71" i="15"/>
  <c r="FH84" i="15"/>
  <c r="AM73" i="14"/>
  <c r="AN161" i="14"/>
  <c r="AN138" i="14"/>
  <c r="AN137" i="14"/>
  <c r="AN180" i="14"/>
  <c r="AN171" i="14"/>
  <c r="AN162" i="14"/>
  <c r="AN130" i="14"/>
  <c r="AN131" i="14" s="1"/>
  <c r="BD3" i="14"/>
  <c r="EO73" i="19"/>
  <c r="EO61" i="19"/>
  <c r="EO55" i="19"/>
  <c r="EY8" i="17"/>
  <c r="EZ8" i="16"/>
  <c r="EY10" i="16"/>
  <c r="EY28" i="17" s="1"/>
  <c r="AL60" i="14"/>
  <c r="AL139" i="14"/>
  <c r="AL140" i="14" s="1"/>
  <c r="AL62" i="14"/>
  <c r="AL63" i="14" s="1"/>
  <c r="AL300" i="14"/>
  <c r="AL280" i="14"/>
  <c r="AL302" i="14"/>
  <c r="AL301" i="14"/>
  <c r="AL281" i="14"/>
  <c r="EW59" i="19"/>
  <c r="EY52" i="17"/>
  <c r="AK190" i="14"/>
  <c r="AK183" i="14"/>
  <c r="EO45" i="17"/>
  <c r="EQ44" i="17"/>
  <c r="EU84" i="19"/>
  <c r="EU36" i="19"/>
  <c r="AG256" i="14"/>
  <c r="AH248" i="14"/>
  <c r="ES24" i="17"/>
  <c r="ES47" i="17"/>
  <c r="ES54" i="17" s="1"/>
  <c r="ES55" i="17" s="1"/>
  <c r="ES59" i="17" s="1"/>
  <c r="EV83" i="19"/>
  <c r="AM36" i="14"/>
  <c r="AM55" i="14"/>
  <c r="FG55" i="15"/>
  <c r="FG34" i="15"/>
  <c r="FG31" i="15"/>
  <c r="FG32" i="15" s="1"/>
  <c r="FG5" i="15"/>
  <c r="FG121" i="15"/>
  <c r="FG122" i="15" s="1"/>
  <c r="FG133" i="15" s="1"/>
  <c r="FG113" i="15"/>
  <c r="FG114" i="15"/>
  <c r="EN64" i="17"/>
  <c r="EN61" i="17"/>
  <c r="EN62" i="17" s="1"/>
  <c r="FN90" i="15"/>
  <c r="AN83" i="14"/>
  <c r="FJ21" i="15"/>
  <c r="FJ17" i="15"/>
  <c r="FJ18" i="15" s="1"/>
  <c r="FJ15" i="15" s="1"/>
  <c r="FK19" i="15"/>
  <c r="FK9" i="15"/>
  <c r="FJ11" i="15"/>
  <c r="EW27" i="17"/>
  <c r="EW18" i="17"/>
  <c r="EW19" i="17" s="1"/>
  <c r="EX11" i="18"/>
  <c r="EY81" i="17"/>
  <c r="FJ155" i="15"/>
  <c r="FK65" i="15"/>
  <c r="AL235" i="14"/>
  <c r="AL122" i="14"/>
  <c r="AL257" i="14"/>
  <c r="AL124" i="14"/>
  <c r="AL125" i="14" s="1"/>
  <c r="AM119" i="14"/>
  <c r="AM123" i="14"/>
  <c r="FF58" i="15"/>
  <c r="AM57" i="14"/>
  <c r="FF109" i="15"/>
  <c r="EO44" i="17"/>
  <c r="FK119" i="15"/>
  <c r="EP70" i="17"/>
  <c r="EP60" i="17"/>
  <c r="EQ58" i="17"/>
  <c r="FJ41" i="15"/>
  <c r="FK37" i="15"/>
  <c r="FJ158" i="15"/>
  <c r="FK39" i="15"/>
  <c r="FJ159" i="15"/>
  <c r="FJ129" i="15" s="1"/>
  <c r="EY60" i="19" s="1"/>
  <c r="ES63" i="18"/>
  <c r="ES9" i="18"/>
  <c r="ES6" i="18" s="1"/>
  <c r="ES5" i="18" s="1"/>
  <c r="EV64" i="18"/>
  <c r="FL92" i="15"/>
  <c r="FM88" i="15"/>
  <c r="U262" i="14"/>
  <c r="T271" i="14"/>
  <c r="T270" i="14"/>
  <c r="T269" i="14"/>
  <c r="T268" i="14"/>
  <c r="T267" i="14"/>
  <c r="ET12" i="18"/>
  <c r="ET13" i="18" s="1"/>
  <c r="ET8" i="18"/>
  <c r="EP78" i="18"/>
  <c r="FK12" i="15"/>
  <c r="FH112" i="15"/>
  <c r="FH51" i="15"/>
  <c r="FH16" i="15"/>
  <c r="FI14" i="15"/>
  <c r="AM11" i="14" s="1"/>
  <c r="AM24" i="14" s="1"/>
  <c r="FH33" i="15"/>
  <c r="EW11" i="17"/>
  <c r="EW20" i="16"/>
  <c r="EW15" i="17" s="1"/>
  <c r="EW7" i="19"/>
  <c r="EW6" i="19" s="1"/>
  <c r="EW33" i="19"/>
  <c r="ER82" i="19"/>
  <c r="ER39" i="19"/>
  <c r="ER38" i="19" s="1"/>
  <c r="ER31" i="19"/>
  <c r="ER72" i="19"/>
  <c r="EO76" i="17"/>
  <c r="EO73" i="17"/>
  <c r="EO77" i="17" s="1"/>
  <c r="FG106" i="15"/>
  <c r="FG82" i="15"/>
  <c r="FG83" i="15" s="1"/>
  <c r="FG85" i="15"/>
  <c r="FG61" i="15"/>
  <c r="FK24" i="15"/>
  <c r="FL22" i="15"/>
  <c r="AL233" i="14"/>
  <c r="AL114" i="14"/>
  <c r="FI128" i="15"/>
  <c r="AM35" i="14"/>
  <c r="AM54" i="14"/>
  <c r="EX6" i="17"/>
  <c r="EY6" i="16"/>
  <c r="EX11" i="16"/>
  <c r="EX7" i="16"/>
  <c r="EX7" i="17" s="1"/>
  <c r="EX14" i="16"/>
  <c r="ER14" i="19"/>
  <c r="FF154" i="15"/>
  <c r="FG103" i="15"/>
  <c r="FF99" i="15"/>
  <c r="FG107" i="15"/>
  <c r="FG104" i="15"/>
  <c r="FF62" i="15"/>
  <c r="FF64" i="15"/>
  <c r="FF63" i="15"/>
  <c r="FG93" i="15"/>
  <c r="FG108" i="15"/>
  <c r="FG100" i="15"/>
  <c r="FG101" i="15"/>
  <c r="ET32" i="19"/>
  <c r="EU17" i="18"/>
  <c r="EU16" i="18" s="1"/>
  <c r="ET25" i="17"/>
  <c r="ET23" i="17" s="1"/>
  <c r="ET21" i="17"/>
  <c r="AK209" i="14"/>
  <c r="AK191" i="14"/>
  <c r="AK203" i="14" s="1"/>
  <c r="AK210" i="14"/>
  <c r="AK192" i="14"/>
  <c r="AK213" i="14"/>
  <c r="AM142" i="14"/>
  <c r="AM133" i="14"/>
  <c r="AM141" i="14"/>
  <c r="FJ35" i="15"/>
  <c r="AM223" i="14"/>
  <c r="AM118" i="14"/>
  <c r="AM99" i="14"/>
  <c r="EZ24" i="18"/>
  <c r="EZ25" i="18" s="1"/>
  <c r="EZ22" i="18" s="1"/>
  <c r="EZ21" i="18" s="1"/>
  <c r="AF258" i="14"/>
  <c r="AF259" i="14"/>
  <c r="AF260" i="14"/>
  <c r="ES5" i="19"/>
  <c r="ES4" i="19" s="1"/>
  <c r="ES30" i="19"/>
  <c r="AM189" i="14"/>
  <c r="EV23" i="18"/>
  <c r="EP50" i="19"/>
  <c r="EP51" i="19" s="1"/>
  <c r="EP56" i="19" s="1"/>
  <c r="EP54" i="19" s="1"/>
  <c r="EX34" i="19"/>
  <c r="EX26" i="17"/>
  <c r="AM222" i="14"/>
  <c r="EQ85" i="19"/>
  <c r="EQ70" i="19"/>
  <c r="EQ46" i="19"/>
  <c r="EQ47" i="19" s="1"/>
  <c r="FK118" i="15"/>
  <c r="FK27" i="15"/>
  <c r="FL25" i="15"/>
  <c r="FJ156" i="15"/>
  <c r="FK67" i="15"/>
  <c r="ER48" i="17"/>
  <c r="ER43" i="17"/>
  <c r="ER44" i="17" s="1"/>
  <c r="EY24" i="18"/>
  <c r="EY25" i="18" s="1"/>
  <c r="EY22" i="18" s="1"/>
  <c r="EY21" i="18" s="1"/>
  <c r="FL120" i="15"/>
  <c r="FM28" i="15"/>
  <c r="FL30" i="15"/>
  <c r="EP45" i="17"/>
  <c r="EQ46" i="17" s="1"/>
  <c r="AL199" i="14"/>
  <c r="AM61" i="14"/>
  <c r="AM64" i="14" s="1"/>
  <c r="EQ61" i="18"/>
  <c r="EQ77" i="18"/>
  <c r="EV35" i="19"/>
  <c r="EO46" i="17"/>
  <c r="FF6" i="15"/>
  <c r="FF8" i="15"/>
  <c r="FF7" i="15"/>
  <c r="FF48" i="15"/>
  <c r="FG53" i="15"/>
  <c r="FG54" i="15"/>
  <c r="FG49" i="15"/>
  <c r="FG52" i="15"/>
  <c r="FG50" i="15"/>
  <c r="FG36" i="15"/>
  <c r="FG87" i="15" s="1"/>
  <c r="FG57" i="15"/>
  <c r="FG56" i="15"/>
  <c r="FG42" i="15"/>
  <c r="FJ117" i="15"/>
  <c r="AM17" i="14"/>
  <c r="EZ37" i="19"/>
  <c r="FI127" i="15"/>
  <c r="EX72" i="17" s="1"/>
  <c r="EX71" i="17" s="1"/>
  <c r="AM184" i="14" s="1"/>
  <c r="FI131" i="15"/>
  <c r="FI130" i="15" s="1"/>
  <c r="EQ77" i="19"/>
  <c r="EW23" i="18"/>
  <c r="ER60" i="18"/>
  <c r="ER7" i="18"/>
  <c r="AN82" i="14"/>
  <c r="EO84" i="17"/>
  <c r="EO85" i="17"/>
  <c r="EO65" i="17"/>
  <c r="EO63" i="17" s="1"/>
  <c r="FG132" i="15"/>
  <c r="FG124" i="15"/>
  <c r="EQ50" i="19" l="1"/>
  <c r="EQ51" i="19" s="1"/>
  <c r="EQ56" i="19" s="1"/>
  <c r="EQ54" i="19" s="1"/>
  <c r="ER45" i="17"/>
  <c r="ER77" i="19"/>
  <c r="FG58" i="15"/>
  <c r="FI126" i="15"/>
  <c r="AM80" i="14"/>
  <c r="AM108" i="14" s="1"/>
  <c r="EX64" i="18"/>
  <c r="FA37" i="19"/>
  <c r="FM30" i="15"/>
  <c r="FN28" i="15"/>
  <c r="EP73" i="19"/>
  <c r="EP61" i="19"/>
  <c r="EP55" i="19"/>
  <c r="AM50" i="14"/>
  <c r="AM25" i="14"/>
  <c r="AM51" i="14" s="1"/>
  <c r="AM56" i="14"/>
  <c r="AM59" i="14" s="1"/>
  <c r="AM38" i="14"/>
  <c r="AM13" i="14"/>
  <c r="AM40" i="14" s="1"/>
  <c r="AM58" i="14"/>
  <c r="EY15" i="18"/>
  <c r="EY14" i="18" s="1"/>
  <c r="EZ52" i="17"/>
  <c r="FB41" i="18" s="1"/>
  <c r="FB40" i="18" s="1"/>
  <c r="FA41" i="18"/>
  <c r="FA40" i="18" s="1"/>
  <c r="EO64" i="19"/>
  <c r="EO65" i="19"/>
  <c r="FH106" i="15"/>
  <c r="FH85" i="15"/>
  <c r="FH82" i="15"/>
  <c r="FH83" i="15" s="1"/>
  <c r="FH61" i="15"/>
  <c r="FI102" i="15" s="1"/>
  <c r="EQ78" i="18"/>
  <c r="FK156" i="15"/>
  <c r="FL67" i="15"/>
  <c r="ES14" i="19"/>
  <c r="AK214" i="14"/>
  <c r="AK215" i="14"/>
  <c r="EU12" i="18"/>
  <c r="EU13" i="18" s="1"/>
  <c r="EU8" i="18"/>
  <c r="FG109" i="15"/>
  <c r="AM78" i="14"/>
  <c r="AM106" i="14" s="1"/>
  <c r="ER85" i="19"/>
  <c r="ER70" i="19"/>
  <c r="ER46" i="19"/>
  <c r="ER47" i="19" s="1"/>
  <c r="FI112" i="15"/>
  <c r="FJ14" i="15"/>
  <c r="FI16" i="15"/>
  <c r="FI33" i="15"/>
  <c r="EQ60" i="17"/>
  <c r="EQ70" i="17"/>
  <c r="ER58" i="17"/>
  <c r="EQ51" i="17"/>
  <c r="FL119" i="15"/>
  <c r="FJ127" i="15"/>
  <c r="EY72" i="17" s="1"/>
  <c r="FJ131" i="15"/>
  <c r="FJ130" i="15" s="1"/>
  <c r="EY11" i="18"/>
  <c r="FO90" i="15"/>
  <c r="FG6" i="15"/>
  <c r="FG8" i="15"/>
  <c r="FG7" i="15"/>
  <c r="FG48" i="15"/>
  <c r="FH53" i="15"/>
  <c r="FH54" i="15"/>
  <c r="FH52" i="15"/>
  <c r="FH49" i="15"/>
  <c r="FH50" i="15"/>
  <c r="FH42" i="15"/>
  <c r="FH56" i="15"/>
  <c r="FH57" i="15"/>
  <c r="FH36" i="15"/>
  <c r="FH87" i="15" s="1"/>
  <c r="EX59" i="19"/>
  <c r="FI157" i="15"/>
  <c r="FI123" i="15"/>
  <c r="FI71" i="15"/>
  <c r="FI84" i="15"/>
  <c r="AM44" i="14"/>
  <c r="EV84" i="19"/>
  <c r="EV36" i="19"/>
  <c r="AK211" i="14"/>
  <c r="AK212" i="14"/>
  <c r="FJ128" i="15"/>
  <c r="FG154" i="15"/>
  <c r="FG99" i="15"/>
  <c r="FH107" i="15"/>
  <c r="FH104" i="15"/>
  <c r="FH103" i="15"/>
  <c r="FG62" i="15"/>
  <c r="FG64" i="15"/>
  <c r="FG63" i="15"/>
  <c r="FH108" i="15"/>
  <c r="FH93" i="15"/>
  <c r="FH101" i="15"/>
  <c r="FH100" i="15"/>
  <c r="EW35" i="19"/>
  <c r="ET63" i="18"/>
  <c r="ET9" i="18"/>
  <c r="ET6" i="18" s="1"/>
  <c r="ET5" i="18" s="1"/>
  <c r="FK41" i="15"/>
  <c r="FL37" i="15"/>
  <c r="FK158" i="15"/>
  <c r="EX65" i="18"/>
  <c r="EZ8" i="17"/>
  <c r="FA8" i="16"/>
  <c r="EZ10" i="16"/>
  <c r="EZ28" i="17" s="1"/>
  <c r="ER61" i="18"/>
  <c r="ER77" i="18"/>
  <c r="EW64" i="18"/>
  <c r="EQ73" i="19"/>
  <c r="EQ61" i="19"/>
  <c r="EQ55" i="19"/>
  <c r="ER46" i="17"/>
  <c r="ET5" i="19"/>
  <c r="ET4" i="19" s="1"/>
  <c r="ET30" i="19"/>
  <c r="EU32" i="19"/>
  <c r="EV17" i="18"/>
  <c r="EV16" i="18" s="1"/>
  <c r="EU25" i="17"/>
  <c r="EU23" i="17" s="1"/>
  <c r="EU21" i="17"/>
  <c r="FL12" i="15"/>
  <c r="FA33" i="18"/>
  <c r="FA32" i="18" s="1"/>
  <c r="AM79" i="14"/>
  <c r="AM107" i="14" s="1"/>
  <c r="FN88" i="15"/>
  <c r="FM92" i="15"/>
  <c r="EP85" i="17"/>
  <c r="EP84" i="17"/>
  <c r="EP65" i="17"/>
  <c r="EP63" i="17" s="1"/>
  <c r="EZ81" i="17"/>
  <c r="FK155" i="15"/>
  <c r="FL65" i="15"/>
  <c r="FJ70" i="15"/>
  <c r="FJ69" i="15" s="1"/>
  <c r="AH256" i="14"/>
  <c r="AI248" i="14"/>
  <c r="EY34" i="19"/>
  <c r="EY26" i="17"/>
  <c r="AO180" i="14"/>
  <c r="AO171" i="14"/>
  <c r="AO162" i="14"/>
  <c r="AO130" i="14"/>
  <c r="AO131" i="14" s="1"/>
  <c r="AO161" i="14"/>
  <c r="AO138" i="14"/>
  <c r="AO137" i="14"/>
  <c r="BE3" i="14"/>
  <c r="BF3" i="14" s="1"/>
  <c r="BG3" i="14" s="1"/>
  <c r="BH3" i="14" s="1"/>
  <c r="BI3" i="14" s="1"/>
  <c r="BJ3" i="14" s="1"/>
  <c r="BK3" i="14" s="1"/>
  <c r="BL3" i="14" s="1"/>
  <c r="BM3" i="14" s="1"/>
  <c r="BN3" i="14" s="1"/>
  <c r="BO3" i="14" s="1"/>
  <c r="BP3" i="14" s="1"/>
  <c r="BQ3" i="14" s="1"/>
  <c r="BR3" i="14" s="1"/>
  <c r="BS3" i="14" s="1"/>
  <c r="BT3" i="14" s="1"/>
  <c r="BU3" i="14" s="1"/>
  <c r="BV3" i="14" s="1"/>
  <c r="BW3" i="14" s="1"/>
  <c r="BX3" i="14" s="1"/>
  <c r="BY3" i="14" s="1"/>
  <c r="BZ3" i="14" s="1"/>
  <c r="CA3" i="14" s="1"/>
  <c r="CB3" i="14" s="1"/>
  <c r="CC3" i="14" s="1"/>
  <c r="CD3" i="14" s="1"/>
  <c r="CE3" i="14" s="1"/>
  <c r="CF3" i="14" s="1"/>
  <c r="CG3" i="14" s="1"/>
  <c r="CH3" i="14" s="1"/>
  <c r="CI3" i="14" s="1"/>
  <c r="CJ3" i="14" s="1"/>
  <c r="CK3" i="14" s="1"/>
  <c r="CL3" i="14" s="1"/>
  <c r="CM3" i="14" s="1"/>
  <c r="CN3" i="14" s="1"/>
  <c r="CO3" i="14" s="1"/>
  <c r="CP3" i="14" s="1"/>
  <c r="CQ3" i="14" s="1"/>
  <c r="CR3" i="14" s="1"/>
  <c r="CS3" i="14" s="1"/>
  <c r="CT3" i="14" s="1"/>
  <c r="CU3" i="14" s="1"/>
  <c r="CV3" i="14" s="1"/>
  <c r="CW3" i="14" s="1"/>
  <c r="CX3" i="14" s="1"/>
  <c r="CY3" i="14" s="1"/>
  <c r="CZ3" i="14" s="1"/>
  <c r="DA3" i="14" s="1"/>
  <c r="DB3" i="14" s="1"/>
  <c r="DC3" i="14" s="1"/>
  <c r="DD3" i="14" s="1"/>
  <c r="DE3" i="14" s="1"/>
  <c r="DF3" i="14" s="1"/>
  <c r="DG3" i="14" s="1"/>
  <c r="DH3" i="14" s="1"/>
  <c r="DI3" i="14" s="1"/>
  <c r="DJ3" i="14" s="1"/>
  <c r="DK3" i="14" s="1"/>
  <c r="DL3" i="14" s="1"/>
  <c r="DM3" i="14" s="1"/>
  <c r="DN3" i="14" s="1"/>
  <c r="DO3" i="14" s="1"/>
  <c r="DP3" i="14" s="1"/>
  <c r="DQ3" i="14" s="1"/>
  <c r="DR3" i="14" s="1"/>
  <c r="DS3" i="14" s="1"/>
  <c r="DT3" i="14" s="1"/>
  <c r="DU3" i="14" s="1"/>
  <c r="DV3" i="14" s="1"/>
  <c r="DW3" i="14" s="1"/>
  <c r="DX3" i="14" s="1"/>
  <c r="DY3" i="14" s="1"/>
  <c r="DZ3" i="14" s="1"/>
  <c r="EA3" i="14" s="1"/>
  <c r="EB3" i="14" s="1"/>
  <c r="EC3" i="14" s="1"/>
  <c r="ED3" i="14" s="1"/>
  <c r="EE3" i="14" s="1"/>
  <c r="EF3" i="14" s="1"/>
  <c r="EG3" i="14" s="1"/>
  <c r="EH3" i="14" s="1"/>
  <c r="EI3" i="14" s="1"/>
  <c r="EJ3" i="14" s="1"/>
  <c r="EK3" i="14" s="1"/>
  <c r="EL3" i="14" s="1"/>
  <c r="EM3" i="14" s="1"/>
  <c r="EN3" i="14" s="1"/>
  <c r="EO3" i="14" s="1"/>
  <c r="EP3" i="14" s="1"/>
  <c r="EQ3" i="14" s="1"/>
  <c r="ER3" i="14" s="1"/>
  <c r="ES3" i="14" s="1"/>
  <c r="ET3" i="14" s="1"/>
  <c r="EU3" i="14" s="1"/>
  <c r="EV3" i="14" s="1"/>
  <c r="EW3" i="14" s="1"/>
  <c r="EX3" i="14" s="1"/>
  <c r="EY3" i="14" s="1"/>
  <c r="EZ3" i="14" s="1"/>
  <c r="FA3" i="14" s="1"/>
  <c r="FB3" i="14" s="1"/>
  <c r="FC3" i="14" s="1"/>
  <c r="FD3" i="14" s="1"/>
  <c r="FE3" i="14" s="1"/>
  <c r="FF3" i="14" s="1"/>
  <c r="FG3" i="14" s="1"/>
  <c r="FH3" i="14" s="1"/>
  <c r="FI3" i="14" s="1"/>
  <c r="FJ3" i="14" s="1"/>
  <c r="FK3" i="14" s="1"/>
  <c r="FL3" i="14" s="1"/>
  <c r="FM3" i="14" s="1"/>
  <c r="FN3" i="14" s="1"/>
  <c r="FO3" i="14" s="1"/>
  <c r="FP3" i="14" s="1"/>
  <c r="FQ3" i="14" s="1"/>
  <c r="FR3" i="14" s="1"/>
  <c r="FS3" i="14" s="1"/>
  <c r="FT3" i="14" s="1"/>
  <c r="FU3" i="14" s="1"/>
  <c r="FV3" i="14" s="1"/>
  <c r="FW3" i="14" s="1"/>
  <c r="FX3" i="14" s="1"/>
  <c r="FY3" i="14" s="1"/>
  <c r="FZ3" i="14" s="1"/>
  <c r="GA3" i="14" s="1"/>
  <c r="GB3" i="14" s="1"/>
  <c r="GC3" i="14" s="1"/>
  <c r="GD3" i="14" s="1"/>
  <c r="GE3" i="14" s="1"/>
  <c r="GF3" i="14" s="1"/>
  <c r="GG3" i="14" s="1"/>
  <c r="GH3" i="14" s="1"/>
  <c r="GI3" i="14" s="1"/>
  <c r="GJ3" i="14" s="1"/>
  <c r="GK3" i="14" s="1"/>
  <c r="GL3" i="14" s="1"/>
  <c r="GM3" i="14" s="1"/>
  <c r="GN3" i="14" s="1"/>
  <c r="GO3" i="14" s="1"/>
  <c r="GP3" i="14" s="1"/>
  <c r="GQ3" i="14" s="1"/>
  <c r="GR3" i="14" s="1"/>
  <c r="GS3" i="14" s="1"/>
  <c r="GT3" i="14" s="1"/>
  <c r="GU3" i="14" s="1"/>
  <c r="GV3" i="14" s="1"/>
  <c r="GW3" i="14" s="1"/>
  <c r="GX3" i="14" s="1"/>
  <c r="GY3" i="14" s="1"/>
  <c r="GZ3" i="14" s="1"/>
  <c r="HA3" i="14" s="1"/>
  <c r="HB3" i="14" s="1"/>
  <c r="HC3" i="14" s="1"/>
  <c r="HD3" i="14" s="1"/>
  <c r="HE3" i="14" s="1"/>
  <c r="HF3" i="14" s="1"/>
  <c r="HG3" i="14" s="1"/>
  <c r="HH3" i="14" s="1"/>
  <c r="HI3" i="14" s="1"/>
  <c r="HJ3" i="14" s="1"/>
  <c r="HK3" i="14" s="1"/>
  <c r="HL3" i="14" s="1"/>
  <c r="HM3" i="14" s="1"/>
  <c r="HN3" i="14" s="1"/>
  <c r="HO3" i="14" s="1"/>
  <c r="HP3" i="14" s="1"/>
  <c r="HQ3" i="14" s="1"/>
  <c r="HR3" i="14" s="1"/>
  <c r="HS3" i="14" s="1"/>
  <c r="HT3" i="14" s="1"/>
  <c r="HU3" i="14" s="1"/>
  <c r="HV3" i="14" s="1"/>
  <c r="HW3" i="14" s="1"/>
  <c r="HX3" i="14" s="1"/>
  <c r="HY3" i="14" s="1"/>
  <c r="HZ3" i="14" s="1"/>
  <c r="IA3" i="14" s="1"/>
  <c r="IB3" i="14" s="1"/>
  <c r="IC3" i="14" s="1"/>
  <c r="ID3" i="14" s="1"/>
  <c r="IE3" i="14" s="1"/>
  <c r="IF3" i="14" s="1"/>
  <c r="IG3" i="14" s="1"/>
  <c r="IH3" i="14" s="1"/>
  <c r="II3" i="14" s="1"/>
  <c r="IJ3" i="14" s="1"/>
  <c r="IK3" i="14" s="1"/>
  <c r="IL3" i="14" s="1"/>
  <c r="IM3" i="14" s="1"/>
  <c r="IN3" i="14" s="1"/>
  <c r="IO3" i="14" s="1"/>
  <c r="IP3" i="14" s="1"/>
  <c r="IQ3" i="14" s="1"/>
  <c r="IR3" i="14" s="1"/>
  <c r="IS3" i="14" s="1"/>
  <c r="IT3" i="14" s="1"/>
  <c r="IU3" i="14" s="1"/>
  <c r="IV3" i="14" s="1"/>
  <c r="AM225" i="14"/>
  <c r="AM101" i="14"/>
  <c r="AM75" i="14"/>
  <c r="AM120" i="14"/>
  <c r="AM121" i="14" s="1"/>
  <c r="AM86" i="14"/>
  <c r="FH102" i="15"/>
  <c r="AN84" i="14"/>
  <c r="AN110" i="14"/>
  <c r="EX27" i="17"/>
  <c r="EX18" i="17"/>
  <c r="EX19" i="17" s="1"/>
  <c r="AM169" i="14"/>
  <c r="EY6" i="17"/>
  <c r="EZ6" i="16"/>
  <c r="EY11" i="16"/>
  <c r="EY7" i="16"/>
  <c r="EY7" i="17" s="1"/>
  <c r="EY14" i="16"/>
  <c r="EP76" i="17"/>
  <c r="EP73" i="17"/>
  <c r="EP77" i="17" s="1"/>
  <c r="AK181" i="14"/>
  <c r="AK182" i="14" s="1"/>
  <c r="ES48" i="17"/>
  <c r="ES43" i="17"/>
  <c r="ES45" i="17" s="1"/>
  <c r="AL176" i="14"/>
  <c r="EY71" i="17"/>
  <c r="EO64" i="17"/>
  <c r="EO61" i="17"/>
  <c r="EO62" i="17" s="1"/>
  <c r="AK179" i="14"/>
  <c r="AK193" i="14" s="1"/>
  <c r="FK117" i="15"/>
  <c r="FL118" i="15"/>
  <c r="FL27" i="15"/>
  <c r="FM25" i="15"/>
  <c r="EX7" i="19"/>
  <c r="EX6" i="19" s="1"/>
  <c r="EX33" i="19"/>
  <c r="ES82" i="19"/>
  <c r="ES39" i="19"/>
  <c r="ES38" i="19" s="1"/>
  <c r="ES31" i="19"/>
  <c r="ES72" i="19"/>
  <c r="FK35" i="15"/>
  <c r="ET24" i="17"/>
  <c r="ET47" i="17"/>
  <c r="ET54" i="17" s="1"/>
  <c r="ET55" i="17" s="1"/>
  <c r="ET59" i="17" s="1"/>
  <c r="AL168" i="14"/>
  <c r="EX11" i="17"/>
  <c r="EX20" i="16"/>
  <c r="EX15" i="17" s="1"/>
  <c r="AM136" i="14"/>
  <c r="FL24" i="15"/>
  <c r="FM22" i="15"/>
  <c r="FM120" i="15" s="1"/>
  <c r="EW83" i="19"/>
  <c r="FH55" i="15"/>
  <c r="FH34" i="15"/>
  <c r="FH31" i="15"/>
  <c r="FH32" i="15" s="1"/>
  <c r="FH5" i="15"/>
  <c r="FI51" i="15" s="1"/>
  <c r="FH121" i="15"/>
  <c r="FH122" i="15" s="1"/>
  <c r="FH133" i="15" s="1"/>
  <c r="FH113" i="15"/>
  <c r="FH114" i="15"/>
  <c r="U271" i="14"/>
  <c r="U270" i="14"/>
  <c r="U269" i="14"/>
  <c r="U268" i="14"/>
  <c r="U267" i="14"/>
  <c r="V262" i="14"/>
  <c r="ES60" i="18"/>
  <c r="ES7" i="18"/>
  <c r="FL39" i="15"/>
  <c r="FK159" i="15"/>
  <c r="EW9" i="19"/>
  <c r="EW8" i="19" s="1"/>
  <c r="EX10" i="18"/>
  <c r="EW65" i="18"/>
  <c r="FL9" i="15"/>
  <c r="FK11" i="15"/>
  <c r="FK17" i="15"/>
  <c r="FK18" i="15" s="1"/>
  <c r="FK15" i="15" s="1"/>
  <c r="FL19" i="15"/>
  <c r="FK21" i="15"/>
  <c r="AN111" i="14"/>
  <c r="AG259" i="14"/>
  <c r="AG258" i="14"/>
  <c r="AG260" i="14"/>
  <c r="EP46" i="17"/>
  <c r="AK175" i="14"/>
  <c r="AK200" i="14" s="1"/>
  <c r="AK202" i="14" s="1"/>
  <c r="EX23" i="18"/>
  <c r="FH132" i="15"/>
  <c r="FH124" i="15"/>
  <c r="FL117" i="15" l="1"/>
  <c r="FM117" i="15" s="1"/>
  <c r="FN117" i="15" s="1"/>
  <c r="FK129" i="15"/>
  <c r="EZ60" i="19" s="1"/>
  <c r="ES44" i="17"/>
  <c r="FK70" i="15"/>
  <c r="FK69" i="15" s="1"/>
  <c r="ER50" i="19"/>
  <c r="ER51" i="19" s="1"/>
  <c r="ER56" i="19" s="1"/>
  <c r="ER54" i="19" s="1"/>
  <c r="ER61" i="19" s="1"/>
  <c r="FJ126" i="15"/>
  <c r="FJ157" i="15"/>
  <c r="FJ123" i="15"/>
  <c r="FJ71" i="15"/>
  <c r="FJ84" i="15"/>
  <c r="W262" i="14"/>
  <c r="V271" i="14"/>
  <c r="V270" i="14"/>
  <c r="V269" i="14"/>
  <c r="V268" i="14"/>
  <c r="V267" i="14"/>
  <c r="AL190" i="14"/>
  <c r="EY27" i="17"/>
  <c r="EY18" i="17"/>
  <c r="EY19" i="17" s="1"/>
  <c r="EU24" i="17"/>
  <c r="EU47" i="17"/>
  <c r="EU54" i="17" s="1"/>
  <c r="EU55" i="17" s="1"/>
  <c r="EU59" i="17" s="1"/>
  <c r="EQ65" i="19"/>
  <c r="EQ64" i="19"/>
  <c r="FA8" i="17"/>
  <c r="FA10" i="16"/>
  <c r="FA28" i="17" s="1"/>
  <c r="FB8" i="16"/>
  <c r="EX35" i="19"/>
  <c r="FL17" i="15"/>
  <c r="FL18" i="15" s="1"/>
  <c r="FL15" i="15" s="1"/>
  <c r="FM19" i="15"/>
  <c r="FL21" i="15"/>
  <c r="AN12" i="14"/>
  <c r="ES61" i="18"/>
  <c r="ES77" i="18"/>
  <c r="FL35" i="15"/>
  <c r="ES85" i="19"/>
  <c r="ES70" i="19"/>
  <c r="ES46" i="19"/>
  <c r="ES47" i="19" s="1"/>
  <c r="AN17" i="14"/>
  <c r="EZ6" i="17"/>
  <c r="EZ11" i="16"/>
  <c r="EZ7" i="16"/>
  <c r="EZ7" i="17" s="1"/>
  <c r="FA6" i="16"/>
  <c r="EZ14" i="16"/>
  <c r="AN253" i="14"/>
  <c r="AN254" i="14" s="1"/>
  <c r="AN256" i="14" s="1"/>
  <c r="EP61" i="17"/>
  <c r="EP62" i="17" s="1"/>
  <c r="EP64" i="17"/>
  <c r="ET82" i="19"/>
  <c r="ET39" i="19"/>
  <c r="ET38" i="19" s="1"/>
  <c r="ET31" i="19"/>
  <c r="ET72" i="19"/>
  <c r="EZ34" i="19"/>
  <c r="EZ26" i="17"/>
  <c r="EW84" i="19"/>
  <c r="EW36" i="19"/>
  <c r="FM119" i="15"/>
  <c r="AN18" i="14" s="1"/>
  <c r="EQ76" i="17"/>
  <c r="EQ73" i="17"/>
  <c r="EQ77" i="17" s="1"/>
  <c r="FL156" i="15"/>
  <c r="FM67" i="15"/>
  <c r="EP65" i="19"/>
  <c r="EP64" i="19"/>
  <c r="FL11" i="15"/>
  <c r="FM9" i="15"/>
  <c r="AN8" i="14" s="1"/>
  <c r="FN22" i="15"/>
  <c r="FM24" i="15"/>
  <c r="FO117" i="15"/>
  <c r="FP117" i="15" s="1"/>
  <c r="FQ117" i="15" s="1"/>
  <c r="AH258" i="14"/>
  <c r="AH259" i="14"/>
  <c r="AH260" i="14"/>
  <c r="FN92" i="15"/>
  <c r="FO88" i="15"/>
  <c r="ET14" i="19"/>
  <c r="EX9" i="19"/>
  <c r="EX8" i="19" s="1"/>
  <c r="EY10" i="18"/>
  <c r="EQ84" i="17"/>
  <c r="EQ85" i="17"/>
  <c r="EQ65" i="17"/>
  <c r="EQ63" i="17" s="1"/>
  <c r="EY7" i="19"/>
  <c r="EY6" i="19" s="1"/>
  <c r="EY33" i="19"/>
  <c r="EY35" i="19" s="1"/>
  <c r="FK127" i="15"/>
  <c r="EZ72" i="17" s="1"/>
  <c r="EZ71" i="17" s="1"/>
  <c r="FK131" i="15"/>
  <c r="FK130" i="15" s="1"/>
  <c r="EV12" i="18"/>
  <c r="EV13" i="18" s="1"/>
  <c r="EV8" i="18"/>
  <c r="ER78" i="18"/>
  <c r="FL41" i="15"/>
  <c r="FM37" i="15"/>
  <c r="FL158" i="15"/>
  <c r="ET60" i="18"/>
  <c r="ET7" i="18"/>
  <c r="FH109" i="15"/>
  <c r="ES46" i="17"/>
  <c r="FH58" i="15"/>
  <c r="FI31" i="15"/>
  <c r="FI32" i="15" s="1"/>
  <c r="FI5" i="15"/>
  <c r="FJ51" i="15" s="1"/>
  <c r="FI55" i="15"/>
  <c r="FI34" i="15"/>
  <c r="FI121" i="15"/>
  <c r="FI122" i="15" s="1"/>
  <c r="FI133" i="15" s="1"/>
  <c r="FI114" i="15"/>
  <c r="FI113" i="15"/>
  <c r="EZ15" i="18"/>
  <c r="EZ14" i="18" s="1"/>
  <c r="FA24" i="18"/>
  <c r="FA25" i="18" s="1"/>
  <c r="FA22" i="18" s="1"/>
  <c r="FA21" i="18" s="1"/>
  <c r="FN120" i="15"/>
  <c r="FN30" i="15"/>
  <c r="FO28" i="15"/>
  <c r="FB37" i="19"/>
  <c r="FM39" i="15"/>
  <c r="AN21" i="14" s="1"/>
  <c r="FL159" i="15"/>
  <c r="AL196" i="14"/>
  <c r="AL187" i="14"/>
  <c r="AL172" i="14"/>
  <c r="EY11" i="17"/>
  <c r="EY20" i="16"/>
  <c r="EY15" i="17" s="1"/>
  <c r="FM12" i="15"/>
  <c r="FB33" i="18"/>
  <c r="FB32" i="18" s="1"/>
  <c r="FB24" i="18" s="1"/>
  <c r="FB25" i="18" s="1"/>
  <c r="FB22" i="18" s="1"/>
  <c r="FB21" i="18" s="1"/>
  <c r="FJ112" i="15"/>
  <c r="FK14" i="15"/>
  <c r="FJ16" i="15"/>
  <c r="FJ33" i="15"/>
  <c r="FM27" i="15"/>
  <c r="FN25" i="15"/>
  <c r="EZ11" i="18"/>
  <c r="AN134" i="14"/>
  <c r="AN135" i="14" s="1"/>
  <c r="AN285" i="14" s="1"/>
  <c r="FC33" i="18"/>
  <c r="FC32" i="18" s="1"/>
  <c r="FH8" i="15"/>
  <c r="FH7" i="15"/>
  <c r="FH48" i="15"/>
  <c r="FH6" i="15"/>
  <c r="FI54" i="15"/>
  <c r="FI53" i="15"/>
  <c r="FI49" i="15"/>
  <c r="FI50" i="15"/>
  <c r="FI52" i="15"/>
  <c r="FI57" i="15"/>
  <c r="FI56" i="15"/>
  <c r="FI42" i="15"/>
  <c r="FI36" i="15"/>
  <c r="FI87" i="15" s="1"/>
  <c r="ET48" i="17"/>
  <c r="ET43" i="17"/>
  <c r="ET45" i="17" s="1"/>
  <c r="EX83" i="19"/>
  <c r="AM188" i="14"/>
  <c r="AM284" i="14" s="1"/>
  <c r="AM286" i="14" s="1"/>
  <c r="AM232" i="14"/>
  <c r="AM113" i="14"/>
  <c r="AM87" i="14"/>
  <c r="AJ248" i="14"/>
  <c r="AK248" i="14" s="1"/>
  <c r="AL248" i="14" s="1"/>
  <c r="AM248" i="14" s="1"/>
  <c r="AN248" i="14" s="1"/>
  <c r="FA81" i="17"/>
  <c r="FL155" i="15"/>
  <c r="FM65" i="15"/>
  <c r="AN70" i="14" s="1"/>
  <c r="EU5" i="19"/>
  <c r="EU4" i="19" s="1"/>
  <c r="EU30" i="19"/>
  <c r="FA11" i="18"/>
  <c r="EV32" i="19"/>
  <c r="EW17" i="18"/>
  <c r="EW16" i="18" s="1"/>
  <c r="EV25" i="17"/>
  <c r="EV23" i="17" s="1"/>
  <c r="EV21" i="17"/>
  <c r="FK128" i="15"/>
  <c r="FI85" i="15"/>
  <c r="FI82" i="15"/>
  <c r="FI83" i="15" s="1"/>
  <c r="FI106" i="15"/>
  <c r="FI61" i="15"/>
  <c r="FI132" i="15"/>
  <c r="FI124" i="15"/>
  <c r="EY59" i="19"/>
  <c r="FP90" i="15"/>
  <c r="ER70" i="17"/>
  <c r="ES58" i="17"/>
  <c r="ER60" i="17"/>
  <c r="ER51" i="17"/>
  <c r="EU63" i="18"/>
  <c r="EU9" i="18"/>
  <c r="EU6" i="18" s="1"/>
  <c r="EU5" i="18" s="1"/>
  <c r="ES77" i="19"/>
  <c r="FH154" i="15"/>
  <c r="FI107" i="15"/>
  <c r="FI103" i="15"/>
  <c r="FH99" i="15"/>
  <c r="FI104" i="15"/>
  <c r="FH62" i="15"/>
  <c r="FH64" i="15"/>
  <c r="FH63" i="15"/>
  <c r="FI108" i="15"/>
  <c r="FI93" i="15"/>
  <c r="FI100" i="15"/>
  <c r="FI101" i="15"/>
  <c r="FA52" i="17"/>
  <c r="FA15" i="18"/>
  <c r="FA14" i="18" s="1"/>
  <c r="AM28" i="14" l="1"/>
  <c r="AM62" i="14" s="1"/>
  <c r="AM63" i="14" s="1"/>
  <c r="ER55" i="19"/>
  <c r="ER73" i="19"/>
  <c r="ET77" i="19"/>
  <c r="ES50" i="19"/>
  <c r="ES51" i="19" s="1"/>
  <c r="ES56" i="19" s="1"/>
  <c r="ES54" i="19" s="1"/>
  <c r="ES73" i="19" s="1"/>
  <c r="AL178" i="14"/>
  <c r="AL175" i="14"/>
  <c r="AL200" i="14" s="1"/>
  <c r="ET46" i="17"/>
  <c r="AN222" i="14"/>
  <c r="AN98" i="14"/>
  <c r="AN48" i="14"/>
  <c r="AN230" i="14"/>
  <c r="AN54" i="14"/>
  <c r="AN35" i="14"/>
  <c r="EZ59" i="19"/>
  <c r="ER76" i="17"/>
  <c r="ER73" i="17"/>
  <c r="ER77" i="17" s="1"/>
  <c r="EV5" i="19"/>
  <c r="EV4" i="19" s="1"/>
  <c r="EV30" i="19"/>
  <c r="EU82" i="19"/>
  <c r="EU39" i="19"/>
  <c r="EU38" i="19" s="1"/>
  <c r="EU31" i="19"/>
  <c r="EU72" i="19"/>
  <c r="FI58" i="15"/>
  <c r="FN27" i="15"/>
  <c r="FO25" i="15"/>
  <c r="FJ31" i="15"/>
  <c r="FJ32" i="15" s="1"/>
  <c r="FJ5" i="15"/>
  <c r="FJ55" i="15"/>
  <c r="FJ34" i="15"/>
  <c r="FK112" i="15"/>
  <c r="FK51" i="15"/>
  <c r="FK16" i="15"/>
  <c r="FL14" i="15"/>
  <c r="FK33" i="15"/>
  <c r="ET61" i="18"/>
  <c r="ET77" i="18"/>
  <c r="EY83" i="19"/>
  <c r="FO22" i="15"/>
  <c r="FN24" i="15"/>
  <c r="FN119" i="15"/>
  <c r="EZ7" i="19"/>
  <c r="EZ6" i="19" s="1"/>
  <c r="EZ33" i="19"/>
  <c r="EZ35" i="19" s="1"/>
  <c r="ET85" i="19"/>
  <c r="ET86" i="19" s="1"/>
  <c r="ET87" i="19" s="1"/>
  <c r="ET70" i="19"/>
  <c r="ET46" i="19"/>
  <c r="ET47" i="19" s="1"/>
  <c r="EZ11" i="17"/>
  <c r="EZ20" i="16"/>
  <c r="EZ15" i="17" s="1"/>
  <c r="EU48" i="17"/>
  <c r="EU43" i="17"/>
  <c r="EU45" i="17" s="1"/>
  <c r="FJ132" i="15"/>
  <c r="FJ124" i="15"/>
  <c r="FI154" i="15"/>
  <c r="FJ104" i="15"/>
  <c r="FI99" i="15"/>
  <c r="FJ107" i="15"/>
  <c r="FJ103" i="15"/>
  <c r="FI64" i="15"/>
  <c r="FI63" i="15"/>
  <c r="FI62" i="15"/>
  <c r="FJ93" i="15"/>
  <c r="FJ108" i="15"/>
  <c r="FJ100" i="15"/>
  <c r="FJ101" i="15"/>
  <c r="EY64" i="18"/>
  <c r="EY65" i="18"/>
  <c r="EY23" i="18"/>
  <c r="AM90" i="14"/>
  <c r="FQ90" i="15"/>
  <c r="EU14" i="19"/>
  <c r="AJ255" i="14"/>
  <c r="AK255" i="14" s="1"/>
  <c r="AL255" i="14" s="1"/>
  <c r="AM255" i="14" s="1"/>
  <c r="AN255" i="14" s="1"/>
  <c r="AI256" i="14"/>
  <c r="EY9" i="19"/>
  <c r="EY8" i="19" s="1"/>
  <c r="EY84" i="19" s="1"/>
  <c r="EZ10" i="18"/>
  <c r="FJ114" i="15"/>
  <c r="FJ113" i="15"/>
  <c r="FJ121" i="15"/>
  <c r="FJ122" i="15" s="1"/>
  <c r="FJ133" i="15" s="1"/>
  <c r="FO120" i="15"/>
  <c r="FP28" i="15"/>
  <c r="FO30" i="15"/>
  <c r="FI48" i="15"/>
  <c r="FI6" i="15"/>
  <c r="FI8" i="15"/>
  <c r="FI7" i="15"/>
  <c r="FJ53" i="15"/>
  <c r="FJ54" i="15"/>
  <c r="FJ49" i="15"/>
  <c r="FJ50" i="15"/>
  <c r="FJ52" i="15"/>
  <c r="FJ36" i="15"/>
  <c r="FJ87" i="15" s="1"/>
  <c r="FJ57" i="15"/>
  <c r="FJ42" i="15"/>
  <c r="FJ56" i="15"/>
  <c r="AO17" i="14"/>
  <c r="FM156" i="15"/>
  <c r="FN67" i="15"/>
  <c r="AN71" i="14"/>
  <c r="FA6" i="17"/>
  <c r="FA11" i="16"/>
  <c r="FA7" i="16"/>
  <c r="FA7" i="17" s="1"/>
  <c r="FB6" i="16"/>
  <c r="FA14" i="16"/>
  <c r="AN44" i="14"/>
  <c r="FN19" i="15"/>
  <c r="FM21" i="15"/>
  <c r="FM17" i="15"/>
  <c r="FM18" i="15" s="1"/>
  <c r="FM15" i="15" s="1"/>
  <c r="ER65" i="19"/>
  <c r="ER64" i="19"/>
  <c r="FB8" i="17"/>
  <c r="FC8" i="16"/>
  <c r="FB10" i="16"/>
  <c r="FB28" i="17" s="1"/>
  <c r="X262" i="14"/>
  <c r="W271" i="14"/>
  <c r="W270" i="14"/>
  <c r="W269" i="14"/>
  <c r="W268" i="14"/>
  <c r="W267" i="14"/>
  <c r="AN9" i="14"/>
  <c r="FK157" i="15"/>
  <c r="FK123" i="15"/>
  <c r="FK71" i="15"/>
  <c r="FK84" i="15"/>
  <c r="FB52" i="17"/>
  <c r="FC41" i="18"/>
  <c r="FC40" i="18" s="1"/>
  <c r="AN170" i="14"/>
  <c r="FI109" i="15"/>
  <c r="EW32" i="19"/>
  <c r="EX17" i="18"/>
  <c r="EX16" i="18" s="1"/>
  <c r="EW25" i="17"/>
  <c r="EW23" i="17" s="1"/>
  <c r="EW21" i="17"/>
  <c r="ER84" i="17"/>
  <c r="ER85" i="17"/>
  <c r="ER65" i="17"/>
  <c r="ER63" i="17" s="1"/>
  <c r="EV24" i="17"/>
  <c r="EV47" i="17"/>
  <c r="EV54" i="17" s="1"/>
  <c r="EV55" i="17" s="1"/>
  <c r="EV59" i="17" s="1"/>
  <c r="FL127" i="15"/>
  <c r="FA72" i="17" s="1"/>
  <c r="FA71" i="17" s="1"/>
  <c r="FL131" i="15"/>
  <c r="FL130" i="15" s="1"/>
  <c r="AI258" i="14"/>
  <c r="AI259" i="14"/>
  <c r="AI260" i="14"/>
  <c r="AJ260" i="14" s="1"/>
  <c r="ET44" i="17"/>
  <c r="FN39" i="15"/>
  <c r="FM159" i="15"/>
  <c r="FM41" i="15"/>
  <c r="FN37" i="15"/>
  <c r="AN20" i="14"/>
  <c r="FM158" i="15"/>
  <c r="EV63" i="18"/>
  <c r="EV9" i="18"/>
  <c r="EV6" i="18" s="1"/>
  <c r="EV5" i="18" s="1"/>
  <c r="FK126" i="15"/>
  <c r="EQ61" i="17"/>
  <c r="EQ62" i="17" s="1"/>
  <c r="EQ64" i="17"/>
  <c r="FO92" i="15"/>
  <c r="FP88" i="15"/>
  <c r="FL129" i="15"/>
  <c r="FA60" i="19" s="1"/>
  <c r="FM35" i="15"/>
  <c r="FA34" i="19"/>
  <c r="FA26" i="17"/>
  <c r="AO83" i="14"/>
  <c r="FJ102" i="15"/>
  <c r="AL174" i="14"/>
  <c r="AL201" i="14" s="1"/>
  <c r="EU60" i="18"/>
  <c r="EU7" i="18"/>
  <c r="ES70" i="17"/>
  <c r="ET58" i="17"/>
  <c r="ES60" i="17"/>
  <c r="ES51" i="17"/>
  <c r="EW12" i="18"/>
  <c r="EW13" i="18" s="1"/>
  <c r="EW8" i="18"/>
  <c r="EZ9" i="19"/>
  <c r="EZ8" i="19" s="1"/>
  <c r="FA10" i="18"/>
  <c r="FB81" i="17"/>
  <c r="FM155" i="15"/>
  <c r="FN65" i="15"/>
  <c r="AM233" i="14"/>
  <c r="AM114" i="14"/>
  <c r="FN12" i="15"/>
  <c r="FD33" i="18" s="1"/>
  <c r="FD32" i="18" s="1"/>
  <c r="EY36" i="19"/>
  <c r="FN9" i="15"/>
  <c r="FM11" i="15"/>
  <c r="AN45" i="14"/>
  <c r="EZ27" i="17"/>
  <c r="EZ18" i="17"/>
  <c r="EZ19" i="17" s="1"/>
  <c r="FB15" i="18"/>
  <c r="FB14" i="18" s="1"/>
  <c r="ES78" i="18"/>
  <c r="AN39" i="14"/>
  <c r="FL70" i="15"/>
  <c r="FL69" i="15" s="1"/>
  <c r="EX84" i="19"/>
  <c r="EX36" i="19"/>
  <c r="FD41" i="18"/>
  <c r="FD40" i="18" s="1"/>
  <c r="FJ82" i="15"/>
  <c r="FJ83" i="15" s="1"/>
  <c r="FJ106" i="15"/>
  <c r="FJ85" i="15"/>
  <c r="FJ61" i="15"/>
  <c r="AM302" i="14" l="1"/>
  <c r="AM139" i="14"/>
  <c r="AM140" i="14" s="1"/>
  <c r="AN57" i="14"/>
  <c r="AM301" i="14"/>
  <c r="AM60" i="14"/>
  <c r="AM280" i="14"/>
  <c r="AM300" i="14"/>
  <c r="AM281" i="14"/>
  <c r="AL202" i="14"/>
  <c r="ES55" i="19"/>
  <c r="ES61" i="19"/>
  <c r="ES65" i="19" s="1"/>
  <c r="EU77" i="19"/>
  <c r="EZ83" i="19"/>
  <c r="EU44" i="17"/>
  <c r="FL123" i="15"/>
  <c r="FL157" i="15"/>
  <c r="FL71" i="15"/>
  <c r="FL84" i="15"/>
  <c r="ES76" i="17"/>
  <c r="ES73" i="17"/>
  <c r="ES77" i="17" s="1"/>
  <c r="EW24" i="17"/>
  <c r="EW47" i="17"/>
  <c r="EW54" i="17" s="1"/>
  <c r="EW55" i="17" s="1"/>
  <c r="EW59" i="17" s="1"/>
  <c r="AM257" i="14"/>
  <c r="AM235" i="14"/>
  <c r="AM124" i="14"/>
  <c r="AM125" i="14" s="1"/>
  <c r="AM122" i="14"/>
  <c r="AN119" i="14"/>
  <c r="AN123" i="14"/>
  <c r="FO27" i="15"/>
  <c r="FP25" i="15"/>
  <c r="ES64" i="19"/>
  <c r="FM129" i="15"/>
  <c r="FB60" i="19" s="1"/>
  <c r="FM127" i="15"/>
  <c r="FB72" i="17" s="1"/>
  <c r="FB71" i="17" s="1"/>
  <c r="AN184" i="14" s="1"/>
  <c r="FM131" i="15"/>
  <c r="FM130" i="15" s="1"/>
  <c r="EW63" i="18"/>
  <c r="EW9" i="18"/>
  <c r="EW6" i="18" s="1"/>
  <c r="EW5" i="18" s="1"/>
  <c r="ES84" i="17"/>
  <c r="ES85" i="17"/>
  <c r="ES65" i="17"/>
  <c r="ES63" i="17" s="1"/>
  <c r="AO111" i="14"/>
  <c r="FN35" i="15"/>
  <c r="FL126" i="15"/>
  <c r="AN78" i="14"/>
  <c r="AN106" i="14" s="1"/>
  <c r="AN22" i="14"/>
  <c r="AN61" i="14" s="1"/>
  <c r="AN64" i="14" s="1"/>
  <c r="AN47" i="14"/>
  <c r="AN229" i="14"/>
  <c r="EW5" i="19"/>
  <c r="EW4" i="19" s="1"/>
  <c r="EW30" i="19"/>
  <c r="FC52" i="17"/>
  <c r="FE41" i="18" s="1"/>
  <c r="FE40" i="18" s="1"/>
  <c r="FB34" i="19"/>
  <c r="FB26" i="17"/>
  <c r="FA11" i="17"/>
  <c r="FA20" i="16"/>
  <c r="FA15" i="17" s="1"/>
  <c r="FJ109" i="15"/>
  <c r="FO24" i="15"/>
  <c r="FP22" i="15"/>
  <c r="FK55" i="15"/>
  <c r="FK34" i="15"/>
  <c r="FK31" i="15"/>
  <c r="FK32" i="15" s="1"/>
  <c r="FK5" i="15"/>
  <c r="FK121" i="15"/>
  <c r="FK122" i="15" s="1"/>
  <c r="FK133" i="15" s="1"/>
  <c r="FK114" i="15"/>
  <c r="FK113" i="15"/>
  <c r="EU85" i="19"/>
  <c r="EU70" i="19"/>
  <c r="EU46" i="19"/>
  <c r="EU47" i="19" s="1"/>
  <c r="FL128" i="15"/>
  <c r="FD24" i="18"/>
  <c r="FD25" i="18" s="1"/>
  <c r="FD22" i="18" s="1"/>
  <c r="FD21" i="18" s="1"/>
  <c r="FA27" i="17"/>
  <c r="FA18" i="17"/>
  <c r="FA19" i="17" s="1"/>
  <c r="FK132" i="15"/>
  <c r="FK124" i="15"/>
  <c r="FN156" i="15"/>
  <c r="FO67" i="15"/>
  <c r="FC11" i="18"/>
  <c r="FO9" i="15"/>
  <c r="FN11" i="15"/>
  <c r="FC81" i="17"/>
  <c r="FN155" i="15"/>
  <c r="FO65" i="15"/>
  <c r="ET70" i="17"/>
  <c r="ET60" i="17"/>
  <c r="EU58" i="17"/>
  <c r="ET51" i="17"/>
  <c r="EU61" i="18"/>
  <c r="EU77" i="18"/>
  <c r="FP92" i="15"/>
  <c r="FQ88" i="15"/>
  <c r="EV60" i="18"/>
  <c r="EV7" i="18"/>
  <c r="FN41" i="15"/>
  <c r="FO37" i="15"/>
  <c r="FN158" i="15"/>
  <c r="FO39" i="15"/>
  <c r="FN159" i="15"/>
  <c r="AK260" i="14"/>
  <c r="AK257" i="14" s="1"/>
  <c r="AK259" i="14" s="1"/>
  <c r="AJ257" i="14"/>
  <c r="AJ259" i="14" s="1"/>
  <c r="FK102" i="15"/>
  <c r="AN55" i="14"/>
  <c r="AN36" i="14"/>
  <c r="FC8" i="17"/>
  <c r="FD8" i="16"/>
  <c r="FC10" i="16"/>
  <c r="FC28" i="17" s="1"/>
  <c r="FC26" i="17" s="1"/>
  <c r="FM70" i="15"/>
  <c r="FM69" i="15" s="1"/>
  <c r="FB6" i="17"/>
  <c r="FC6" i="16"/>
  <c r="FB11" i="16"/>
  <c r="FB7" i="16"/>
  <c r="FB7" i="17" s="1"/>
  <c r="FB14" i="16"/>
  <c r="AN136" i="14" s="1"/>
  <c r="AN118" i="14"/>
  <c r="AN223" i="14"/>
  <c r="AN99" i="14"/>
  <c r="AP44" i="14"/>
  <c r="AO44" i="14"/>
  <c r="EZ65" i="18"/>
  <c r="EX32" i="19"/>
  <c r="EY17" i="18"/>
  <c r="EY16" i="18" s="1"/>
  <c r="EX25" i="17"/>
  <c r="EX23" i="17" s="1"/>
  <c r="AM168" i="14" s="1"/>
  <c r="EX21" i="17"/>
  <c r="FO119" i="15"/>
  <c r="FL112" i="15"/>
  <c r="FL51" i="15"/>
  <c r="FL16" i="15"/>
  <c r="FM14" i="15"/>
  <c r="FL33" i="15"/>
  <c r="FC15" i="18"/>
  <c r="FC14" i="18" s="1"/>
  <c r="EU46" i="17"/>
  <c r="FJ154" i="15"/>
  <c r="FK107" i="15"/>
  <c r="FK104" i="15"/>
  <c r="FK103" i="15"/>
  <c r="FJ99" i="15"/>
  <c r="FJ62" i="15"/>
  <c r="FJ64" i="15"/>
  <c r="FJ63" i="15"/>
  <c r="FK93" i="15"/>
  <c r="FK108" i="15"/>
  <c r="FK101" i="15"/>
  <c r="FK100" i="15"/>
  <c r="ER64" i="17"/>
  <c r="ER61" i="17"/>
  <c r="ER62" i="17" s="1"/>
  <c r="AN189" i="14"/>
  <c r="AL181" i="14"/>
  <c r="AL182" i="14" s="1"/>
  <c r="EV82" i="19"/>
  <c r="EV39" i="19"/>
  <c r="EV38" i="19" s="1"/>
  <c r="EV31" i="19"/>
  <c r="EV72" i="19"/>
  <c r="AL209" i="14"/>
  <c r="AL191" i="14"/>
  <c r="AL203" i="14" s="1"/>
  <c r="AL210" i="14"/>
  <c r="AL192" i="14"/>
  <c r="AL213" i="14"/>
  <c r="AM199" i="14"/>
  <c r="AM198" i="14"/>
  <c r="AL183" i="14"/>
  <c r="AM197" i="14"/>
  <c r="AN169" i="14"/>
  <c r="FB11" i="18"/>
  <c r="FO12" i="15"/>
  <c r="FE33" i="18" s="1"/>
  <c r="FE32" i="18" s="1"/>
  <c r="FA7" i="19"/>
  <c r="FA6" i="19" s="1"/>
  <c r="FA33" i="19"/>
  <c r="FA35" i="19" s="1"/>
  <c r="EV48" i="17"/>
  <c r="EV43" i="17"/>
  <c r="EV45" i="17" s="1"/>
  <c r="EV46" i="17" s="1"/>
  <c r="EX12" i="18"/>
  <c r="EX13" i="18" s="1"/>
  <c r="EX8" i="18"/>
  <c r="FC24" i="18"/>
  <c r="FC25" i="18" s="1"/>
  <c r="FC22" i="18" s="1"/>
  <c r="FC21" i="18" s="1"/>
  <c r="FK82" i="15"/>
  <c r="FK83" i="15" s="1"/>
  <c r="FK106" i="15"/>
  <c r="FK85" i="15"/>
  <c r="FK61" i="15"/>
  <c r="Y262" i="14"/>
  <c r="X271" i="14"/>
  <c r="X270" i="14"/>
  <c r="X269" i="14"/>
  <c r="X268" i="14"/>
  <c r="X267" i="14"/>
  <c r="FN21" i="15"/>
  <c r="FN17" i="15"/>
  <c r="FN18" i="15" s="1"/>
  <c r="FN15" i="15" s="1"/>
  <c r="FN70" i="15" s="1"/>
  <c r="FO19" i="15"/>
  <c r="AN132" i="14"/>
  <c r="FJ58" i="15"/>
  <c r="FP120" i="15"/>
  <c r="FQ28" i="15"/>
  <c r="FP30" i="15"/>
  <c r="FR90" i="15"/>
  <c r="ET50" i="19"/>
  <c r="ET51" i="19" s="1"/>
  <c r="ET56" i="19" s="1"/>
  <c r="ET54" i="19" s="1"/>
  <c r="EZ84" i="19"/>
  <c r="EZ36" i="19"/>
  <c r="ET78" i="18"/>
  <c r="FJ6" i="15"/>
  <c r="FJ8" i="15"/>
  <c r="FJ7" i="15"/>
  <c r="FJ48" i="15"/>
  <c r="FK54" i="15"/>
  <c r="FK53" i="15"/>
  <c r="FK49" i="15"/>
  <c r="FK52" i="15"/>
  <c r="FK50" i="15"/>
  <c r="FK42" i="15"/>
  <c r="FK36" i="15"/>
  <c r="FK87" i="15" s="1"/>
  <c r="FK57" i="15"/>
  <c r="FK56" i="15"/>
  <c r="EV14" i="19"/>
  <c r="EZ64" i="18"/>
  <c r="FA59" i="19"/>
  <c r="AN117" i="14"/>
  <c r="EZ23" i="18"/>
  <c r="EV77" i="19" l="1"/>
  <c r="FM126" i="15"/>
  <c r="FK109" i="15"/>
  <c r="FA83" i="19"/>
  <c r="FM157" i="15"/>
  <c r="FM123" i="15"/>
  <c r="FM71" i="15"/>
  <c r="FN69" i="15"/>
  <c r="FM84" i="15"/>
  <c r="AN73" i="14"/>
  <c r="AN80" i="14"/>
  <c r="AN108" i="14" s="1"/>
  <c r="AM172" i="14"/>
  <c r="AM196" i="14"/>
  <c r="AM187" i="14"/>
  <c r="FK58" i="15"/>
  <c r="ET73" i="19"/>
  <c r="ET61" i="19"/>
  <c r="ET55" i="19"/>
  <c r="Y271" i="14"/>
  <c r="Y270" i="14"/>
  <c r="Y269" i="14"/>
  <c r="Y268" i="14"/>
  <c r="Y267" i="14"/>
  <c r="Z262" i="14"/>
  <c r="EX63" i="18"/>
  <c r="EX9" i="18"/>
  <c r="EX6" i="18" s="1"/>
  <c r="EX5" i="18" s="1"/>
  <c r="FA36" i="19"/>
  <c r="AN188" i="14"/>
  <c r="AN284" i="14" s="1"/>
  <c r="AN286" i="14" s="1"/>
  <c r="EY32" i="19"/>
  <c r="EZ17" i="18"/>
  <c r="EZ16" i="18" s="1"/>
  <c r="EY25" i="17"/>
  <c r="EY23" i="17" s="1"/>
  <c r="EY21" i="17"/>
  <c r="FM112" i="15"/>
  <c r="FN14" i="15"/>
  <c r="FM16" i="15"/>
  <c r="FM33" i="15"/>
  <c r="FO41" i="15"/>
  <c r="FP37" i="15"/>
  <c r="FO158" i="15"/>
  <c r="EV61" i="18"/>
  <c r="EV77" i="18"/>
  <c r="EU70" i="17"/>
  <c r="EU60" i="17"/>
  <c r="EV58" i="17"/>
  <c r="EU51" i="17"/>
  <c r="FD81" i="17"/>
  <c r="FO155" i="15"/>
  <c r="FP65" i="15"/>
  <c r="FB9" i="19"/>
  <c r="FB8" i="19" s="1"/>
  <c r="FC10" i="18"/>
  <c r="FM128" i="15"/>
  <c r="AN79" i="14"/>
  <c r="AN107" i="14" s="1"/>
  <c r="FB27" i="17"/>
  <c r="FB18" i="17"/>
  <c r="FB19" i="17" s="1"/>
  <c r="EW60" i="18"/>
  <c r="EW7" i="18"/>
  <c r="FP27" i="15"/>
  <c r="FQ25" i="15"/>
  <c r="FB59" i="19"/>
  <c r="AN142" i="14"/>
  <c r="AN133" i="14"/>
  <c r="AN141" i="14"/>
  <c r="FK154" i="15"/>
  <c r="FL103" i="15"/>
  <c r="FK99" i="15"/>
  <c r="FL107" i="15"/>
  <c r="FL104" i="15"/>
  <c r="FK62" i="15"/>
  <c r="FK64" i="15"/>
  <c r="FK63" i="15"/>
  <c r="FL93" i="15"/>
  <c r="FL108" i="15"/>
  <c r="FL101" i="15"/>
  <c r="FL100" i="15"/>
  <c r="AL214" i="14"/>
  <c r="AL215" i="14"/>
  <c r="FP119" i="15"/>
  <c r="EX24" i="17"/>
  <c r="EX47" i="17"/>
  <c r="EX54" i="17" s="1"/>
  <c r="EX55" i="17" s="1"/>
  <c r="EX59" i="17" s="1"/>
  <c r="FA65" i="18"/>
  <c r="FP39" i="15"/>
  <c r="FO159" i="15"/>
  <c r="FQ92" i="15"/>
  <c r="FR88" i="15"/>
  <c r="AO82" i="14"/>
  <c r="EU78" i="18"/>
  <c r="ET85" i="17"/>
  <c r="ET84" i="17"/>
  <c r="ET65" i="17"/>
  <c r="ET63" i="17" s="1"/>
  <c r="FK6" i="15"/>
  <c r="FK8" i="15"/>
  <c r="FK7" i="15"/>
  <c r="FK48" i="15"/>
  <c r="FL53" i="15"/>
  <c r="FL54" i="15"/>
  <c r="FL52" i="15"/>
  <c r="FL49" i="15"/>
  <c r="FL50" i="15"/>
  <c r="FL42" i="15"/>
  <c r="FL36" i="15"/>
  <c r="FL87" i="15" s="1"/>
  <c r="FL56" i="15"/>
  <c r="FL57" i="15"/>
  <c r="FP24" i="15"/>
  <c r="FQ22" i="15"/>
  <c r="FQ120" i="15" s="1"/>
  <c r="FB7" i="19"/>
  <c r="FB6" i="19" s="1"/>
  <c r="FB33" i="19"/>
  <c r="FB35" i="19" s="1"/>
  <c r="EW82" i="19"/>
  <c r="EW39" i="19"/>
  <c r="EW38" i="19" s="1"/>
  <c r="EW31" i="19"/>
  <c r="EW72" i="19"/>
  <c r="FO35" i="15"/>
  <c r="ES64" i="17"/>
  <c r="ES61" i="17"/>
  <c r="ES62" i="17" s="1"/>
  <c r="FL102" i="15"/>
  <c r="FQ30" i="15"/>
  <c r="EV85" i="19"/>
  <c r="EV70" i="19"/>
  <c r="EV46" i="19"/>
  <c r="EV47" i="19" s="1"/>
  <c r="FL55" i="15"/>
  <c r="FL34" i="15"/>
  <c r="FL31" i="15"/>
  <c r="FL32" i="15" s="1"/>
  <c r="FL5" i="15"/>
  <c r="FM51" i="15" s="1"/>
  <c r="EY12" i="18"/>
  <c r="EY13" i="18" s="1"/>
  <c r="EY8" i="18"/>
  <c r="FC6" i="17"/>
  <c r="FC18" i="17" s="1"/>
  <c r="FC19" i="17" s="1"/>
  <c r="FD6" i="16"/>
  <c r="FC11" i="16"/>
  <c r="FC7" i="16"/>
  <c r="FC7" i="17" s="1"/>
  <c r="FC14" i="16"/>
  <c r="FC27" i="17"/>
  <c r="ET76" i="17"/>
  <c r="ET73" i="17"/>
  <c r="ET77" i="17" s="1"/>
  <c r="FD15" i="18"/>
  <c r="FD14" i="18" s="1"/>
  <c r="FO156" i="15"/>
  <c r="FP67" i="15"/>
  <c r="FE24" i="18"/>
  <c r="FE25" i="18" s="1"/>
  <c r="FE22" i="18" s="1"/>
  <c r="FE21" i="18" s="1"/>
  <c r="EW14" i="19"/>
  <c r="EW48" i="17"/>
  <c r="EW43" i="17"/>
  <c r="EW45" i="17" s="1"/>
  <c r="FL106" i="15"/>
  <c r="FL85" i="15"/>
  <c r="FL82" i="15"/>
  <c r="FL83" i="15" s="1"/>
  <c r="FL61" i="15"/>
  <c r="FD11" i="18"/>
  <c r="FD10" i="18" s="1"/>
  <c r="FS90" i="15"/>
  <c r="FO17" i="15"/>
  <c r="FO18" i="15" s="1"/>
  <c r="FO15" i="15" s="1"/>
  <c r="FO70" i="15" s="1"/>
  <c r="FP19" i="15"/>
  <c r="FO21" i="15"/>
  <c r="FA64" i="18"/>
  <c r="FP12" i="15"/>
  <c r="FF33" i="18" s="1"/>
  <c r="FF32" i="18" s="1"/>
  <c r="FA9" i="19"/>
  <c r="FA8" i="19" s="1"/>
  <c r="FA84" i="19" s="1"/>
  <c r="FB10" i="18"/>
  <c r="AL212" i="14"/>
  <c r="AL211" i="14"/>
  <c r="AN11" i="14"/>
  <c r="FL121" i="15"/>
  <c r="FL122" i="15" s="1"/>
  <c r="FL133" i="15" s="1"/>
  <c r="FL114" i="15"/>
  <c r="FL113" i="15"/>
  <c r="EV44" i="17"/>
  <c r="EX5" i="19"/>
  <c r="EX4" i="19" s="1"/>
  <c r="EX30" i="19"/>
  <c r="FB11" i="17"/>
  <c r="FB20" i="16"/>
  <c r="FB15" i="17" s="1"/>
  <c r="FD8" i="17"/>
  <c r="FE8" i="16"/>
  <c r="FD10" i="16"/>
  <c r="FD28" i="17" s="1"/>
  <c r="FD26" i="17" s="1"/>
  <c r="FE11" i="18" s="1"/>
  <c r="FE10" i="18" s="1"/>
  <c r="FN129" i="15"/>
  <c r="FN127" i="15"/>
  <c r="FC72" i="17" s="1"/>
  <c r="FC71" i="17" s="1"/>
  <c r="FN131" i="15"/>
  <c r="FN130" i="15" s="1"/>
  <c r="FP9" i="15"/>
  <c r="FO11" i="15"/>
  <c r="EU50" i="19"/>
  <c r="EU51" i="19" s="1"/>
  <c r="EU56" i="19" s="1"/>
  <c r="EU54" i="19" s="1"/>
  <c r="FD52" i="17"/>
  <c r="FL132" i="15"/>
  <c r="FL124" i="15"/>
  <c r="FA23" i="18"/>
  <c r="EW44" i="17" l="1"/>
  <c r="EW77" i="19"/>
  <c r="EV50" i="19"/>
  <c r="EV51" i="19" s="1"/>
  <c r="EV56" i="19" s="1"/>
  <c r="EV54" i="19" s="1"/>
  <c r="FE15" i="18"/>
  <c r="FE14" i="18" s="1"/>
  <c r="EW46" i="17"/>
  <c r="FE52" i="17"/>
  <c r="FF52" i="17" s="1"/>
  <c r="FF41" i="18"/>
  <c r="FF40" i="18" s="1"/>
  <c r="ET61" i="17"/>
  <c r="ET62" i="17" s="1"/>
  <c r="ET64" i="17"/>
  <c r="FQ39" i="15"/>
  <c r="FP159" i="15"/>
  <c r="FE81" i="17"/>
  <c r="FP155" i="15"/>
  <c r="FQ65" i="15"/>
  <c r="EX60" i="18"/>
  <c r="EX7" i="18"/>
  <c r="FM132" i="15"/>
  <c r="FM124" i="15"/>
  <c r="EU73" i="19"/>
  <c r="EU61" i="19"/>
  <c r="EU55" i="19"/>
  <c r="AO70" i="14"/>
  <c r="EX14" i="19"/>
  <c r="FQ12" i="15"/>
  <c r="FG33" i="18" s="1"/>
  <c r="FG32" i="18" s="1"/>
  <c r="FP156" i="15"/>
  <c r="FQ67" i="15"/>
  <c r="AO71" i="14" s="1"/>
  <c r="EY63" i="18"/>
  <c r="EY9" i="18"/>
  <c r="EY6" i="18" s="1"/>
  <c r="EY5" i="18" s="1"/>
  <c r="FB83" i="19"/>
  <c r="AO110" i="14"/>
  <c r="AO84" i="14"/>
  <c r="FL109" i="15"/>
  <c r="FN128" i="15"/>
  <c r="EU76" i="17"/>
  <c r="EU73" i="17"/>
  <c r="EU77" i="17" s="1"/>
  <c r="FP41" i="15"/>
  <c r="FQ37" i="15"/>
  <c r="FP158" i="15"/>
  <c r="EY24" i="17"/>
  <c r="EY47" i="17"/>
  <c r="EY54" i="17" s="1"/>
  <c r="EY55" i="17" s="1"/>
  <c r="EY59" i="17" s="1"/>
  <c r="AO21" i="14"/>
  <c r="FB64" i="18"/>
  <c r="FN157" i="15"/>
  <c r="FN123" i="15"/>
  <c r="FN71" i="15"/>
  <c r="FO69" i="15"/>
  <c r="FN84" i="15"/>
  <c r="FP11" i="15"/>
  <c r="FQ9" i="15"/>
  <c r="AO8" i="14" s="1"/>
  <c r="FE8" i="17"/>
  <c r="FE10" i="16"/>
  <c r="FE28" i="17" s="1"/>
  <c r="FE26" i="17" s="1"/>
  <c r="FF8" i="16"/>
  <c r="AO134" i="14" s="1"/>
  <c r="AO135" i="14" s="1"/>
  <c r="AO285" i="14" s="1"/>
  <c r="FC11" i="17"/>
  <c r="FC20" i="16"/>
  <c r="FC15" i="17" s="1"/>
  <c r="FL8" i="15"/>
  <c r="FL7" i="15"/>
  <c r="FL48" i="15"/>
  <c r="FL6" i="15"/>
  <c r="FM54" i="15"/>
  <c r="FM53" i="15"/>
  <c r="FM49" i="15"/>
  <c r="FM52" i="15"/>
  <c r="FM50" i="15"/>
  <c r="FM42" i="15"/>
  <c r="FM56" i="15"/>
  <c r="FM36" i="15"/>
  <c r="FM87" i="15" s="1"/>
  <c r="FM57" i="15"/>
  <c r="FB84" i="19"/>
  <c r="FB36" i="19"/>
  <c r="EW61" i="18"/>
  <c r="EW77" i="18"/>
  <c r="EU84" i="17"/>
  <c r="EU85" i="17"/>
  <c r="EU65" i="17"/>
  <c r="EU63" i="17" s="1"/>
  <c r="FM106" i="15"/>
  <c r="FM85" i="15"/>
  <c r="FM82" i="15"/>
  <c r="FM83" i="15" s="1"/>
  <c r="FM61" i="15"/>
  <c r="FN126" i="15"/>
  <c r="AN13" i="14"/>
  <c r="AN40" i="14" s="1"/>
  <c r="AN56" i="14"/>
  <c r="AN59" i="14" s="1"/>
  <c r="AN38" i="14"/>
  <c r="AN58" i="14"/>
  <c r="AN24" i="14"/>
  <c r="FP35" i="15"/>
  <c r="EW85" i="19"/>
  <c r="EW70" i="19"/>
  <c r="EW46" i="19"/>
  <c r="EW47" i="19" s="1"/>
  <c r="FQ24" i="15"/>
  <c r="FL58" i="15"/>
  <c r="FR158" i="15"/>
  <c r="FR92" i="15"/>
  <c r="FS88" i="15"/>
  <c r="FQ119" i="15"/>
  <c r="EZ32" i="19"/>
  <c r="FA17" i="18"/>
  <c r="FA16" i="18" s="1"/>
  <c r="EZ21" i="17"/>
  <c r="EZ25" i="17"/>
  <c r="EZ23" i="17" s="1"/>
  <c r="EV78" i="18"/>
  <c r="FN112" i="15"/>
  <c r="FO14" i="15"/>
  <c r="FN16" i="15"/>
  <c r="FN33" i="15"/>
  <c r="EZ12" i="18"/>
  <c r="EZ13" i="18" s="1"/>
  <c r="EZ8" i="18"/>
  <c r="AA262" i="14"/>
  <c r="Z271" i="14"/>
  <c r="Z270" i="14"/>
  <c r="Z269" i="14"/>
  <c r="Z268" i="14"/>
  <c r="Z267" i="14"/>
  <c r="ET65" i="19"/>
  <c r="ET64" i="19"/>
  <c r="FG41" i="18"/>
  <c r="FG40" i="18" s="1"/>
  <c r="AO18" i="14"/>
  <c r="EX82" i="19"/>
  <c r="EX39" i="19"/>
  <c r="EX38" i="19" s="1"/>
  <c r="EX31" i="19"/>
  <c r="EX72" i="19"/>
  <c r="FQ27" i="15"/>
  <c r="AO170" i="14"/>
  <c r="FD27" i="17"/>
  <c r="FP17" i="15"/>
  <c r="FP18" i="15" s="1"/>
  <c r="FP15" i="15" s="1"/>
  <c r="FP70" i="15" s="1"/>
  <c r="FQ19" i="15"/>
  <c r="AO12" i="14" s="1"/>
  <c r="FP21" i="15"/>
  <c r="FS159" i="15"/>
  <c r="FT90" i="15"/>
  <c r="FL154" i="15"/>
  <c r="FM107" i="15"/>
  <c r="FM103" i="15"/>
  <c r="FL99" i="15"/>
  <c r="FM104" i="15"/>
  <c r="FL62" i="15"/>
  <c r="FL64" i="15"/>
  <c r="FL63" i="15"/>
  <c r="FM93" i="15"/>
  <c r="FM108" i="15"/>
  <c r="FM101" i="15"/>
  <c r="FM100" i="15"/>
  <c r="FB65" i="18"/>
  <c r="FD6" i="17"/>
  <c r="FD18" i="17" s="1"/>
  <c r="FD19" i="17" s="1"/>
  <c r="FD11" i="16"/>
  <c r="FD7" i="16"/>
  <c r="FD7" i="17" s="1"/>
  <c r="FE6" i="16"/>
  <c r="FD14" i="16"/>
  <c r="EV73" i="19"/>
  <c r="EV55" i="19"/>
  <c r="EV61" i="19"/>
  <c r="FB23" i="18"/>
  <c r="AL179" i="14"/>
  <c r="AL193" i="14" s="1"/>
  <c r="EX48" i="17"/>
  <c r="EX43" i="17"/>
  <c r="EX45" i="17" s="1"/>
  <c r="AM176" i="14"/>
  <c r="FO129" i="15"/>
  <c r="FO127" i="15"/>
  <c r="FD72" i="17" s="1"/>
  <c r="FD71" i="17" s="1"/>
  <c r="FO131" i="15"/>
  <c r="FO130" i="15" s="1"/>
  <c r="EW58" i="17"/>
  <c r="EV70" i="17"/>
  <c r="EV60" i="17"/>
  <c r="EV51" i="17"/>
  <c r="FM31" i="15"/>
  <c r="FM32" i="15" s="1"/>
  <c r="FM5" i="15"/>
  <c r="FN51" i="15" s="1"/>
  <c r="FM55" i="15"/>
  <c r="FM34" i="15"/>
  <c r="FM121" i="15"/>
  <c r="FM122" i="15" s="1"/>
  <c r="FM133" i="15" s="1"/>
  <c r="FM114" i="15"/>
  <c r="FM113" i="15"/>
  <c r="EY5" i="19"/>
  <c r="EY4" i="19" s="1"/>
  <c r="EY14" i="19" s="1"/>
  <c r="EY30" i="19"/>
  <c r="AN225" i="14"/>
  <c r="AN75" i="14"/>
  <c r="AN101" i="14"/>
  <c r="AN120" i="14"/>
  <c r="AN121" i="14" s="1"/>
  <c r="AN86" i="14"/>
  <c r="FM102" i="15"/>
  <c r="AM174" i="14"/>
  <c r="AM201" i="14" s="1"/>
  <c r="EW50" i="19" l="1"/>
  <c r="EW51" i="19" s="1"/>
  <c r="EW56" i="19" s="1"/>
  <c r="EW54" i="19" s="1"/>
  <c r="AO99" i="14"/>
  <c r="EX46" i="17"/>
  <c r="AM175" i="14"/>
  <c r="AM200" i="14" s="1"/>
  <c r="AM202" i="14" s="1"/>
  <c r="AP39" i="14"/>
  <c r="AO39" i="14"/>
  <c r="AO189" i="14"/>
  <c r="AP45" i="14"/>
  <c r="AO45" i="14"/>
  <c r="EZ5" i="19"/>
  <c r="EZ4" i="19" s="1"/>
  <c r="EZ14" i="19" s="1"/>
  <c r="EZ30" i="19"/>
  <c r="FQ35" i="15"/>
  <c r="FO126" i="15"/>
  <c r="EW78" i="18"/>
  <c r="FE27" i="17"/>
  <c r="FN132" i="15"/>
  <c r="FN124" i="15"/>
  <c r="FF15" i="18"/>
  <c r="FF14" i="18" s="1"/>
  <c r="AO253" i="14"/>
  <c r="AO254" i="14" s="1"/>
  <c r="AO256" i="14" s="1"/>
  <c r="AO255" i="14" s="1"/>
  <c r="EY60" i="18"/>
  <c r="EY7" i="18"/>
  <c r="AO222" i="14"/>
  <c r="AO98" i="14"/>
  <c r="FQ159" i="15"/>
  <c r="FR159" i="15"/>
  <c r="FF24" i="18"/>
  <c r="FF25" i="18" s="1"/>
  <c r="FF22" i="18" s="1"/>
  <c r="FF21" i="18" s="1"/>
  <c r="EV84" i="17"/>
  <c r="EV85" i="17"/>
  <c r="EV65" i="17"/>
  <c r="EV63" i="17" s="1"/>
  <c r="FD11" i="17"/>
  <c r="FD20" i="16"/>
  <c r="FD15" i="17" s="1"/>
  <c r="FM109" i="15"/>
  <c r="FG24" i="18"/>
  <c r="FG25" i="18" s="1"/>
  <c r="FG22" i="18" s="1"/>
  <c r="FG21" i="18" s="1"/>
  <c r="AB262" i="14"/>
  <c r="AA271" i="14"/>
  <c r="AA270" i="14"/>
  <c r="AA269" i="14"/>
  <c r="AA268" i="14"/>
  <c r="AA267" i="14"/>
  <c r="FN31" i="15"/>
  <c r="FN32" i="15" s="1"/>
  <c r="FN5" i="15"/>
  <c r="FN55" i="15"/>
  <c r="FN34" i="15"/>
  <c r="FO112" i="15"/>
  <c r="FO51" i="15"/>
  <c r="FO16" i="15"/>
  <c r="FP14" i="15"/>
  <c r="FO33" i="15"/>
  <c r="EZ24" i="17"/>
  <c r="EZ47" i="17"/>
  <c r="EZ54" i="17" s="1"/>
  <c r="EZ55" i="17" s="1"/>
  <c r="EZ59" i="17" s="1"/>
  <c r="EW73" i="19"/>
  <c r="EW61" i="19"/>
  <c r="EW55" i="19"/>
  <c r="FM154" i="15"/>
  <c r="FN104" i="15"/>
  <c r="FM99" i="15"/>
  <c r="FN103" i="15"/>
  <c r="FM64" i="15"/>
  <c r="FM63" i="15"/>
  <c r="FM62" i="15"/>
  <c r="FN108" i="15"/>
  <c r="FN93" i="15"/>
  <c r="FN101" i="15"/>
  <c r="FN100" i="15"/>
  <c r="FC65" i="18"/>
  <c r="FC23" i="18"/>
  <c r="AN90" i="14"/>
  <c r="AO118" i="14" s="1"/>
  <c r="EU61" i="17"/>
  <c r="EU62" i="17" s="1"/>
  <c r="EU64" i="17"/>
  <c r="FO157" i="15"/>
  <c r="FO123" i="15"/>
  <c r="FP69" i="15"/>
  <c r="FO71" i="15"/>
  <c r="FO84" i="15"/>
  <c r="FQ156" i="15"/>
  <c r="FR67" i="15"/>
  <c r="FC64" i="18"/>
  <c r="EX61" i="18"/>
  <c r="EX77" i="18"/>
  <c r="FP129" i="15"/>
  <c r="FP127" i="15"/>
  <c r="FE72" i="17" s="1"/>
  <c r="FE71" i="17" s="1"/>
  <c r="FP131" i="15"/>
  <c r="FP130" i="15" s="1"/>
  <c r="AN232" i="14"/>
  <c r="AN87" i="14"/>
  <c r="AN113" i="14"/>
  <c r="FM48" i="15"/>
  <c r="FM6" i="15"/>
  <c r="FM8" i="15"/>
  <c r="FM7" i="15"/>
  <c r="FN54" i="15"/>
  <c r="FN53" i="15"/>
  <c r="FN49" i="15"/>
  <c r="FN50" i="15"/>
  <c r="FN52" i="15"/>
  <c r="FN57" i="15"/>
  <c r="FN42" i="15"/>
  <c r="FN36" i="15"/>
  <c r="FN87" i="15" s="1"/>
  <c r="FN86" i="15" s="1"/>
  <c r="FN107" i="15" s="1"/>
  <c r="FN56" i="15"/>
  <c r="EV76" i="17"/>
  <c r="EV73" i="17"/>
  <c r="EV77" i="17" s="1"/>
  <c r="EV65" i="19"/>
  <c r="EV64" i="19"/>
  <c r="FE6" i="17"/>
  <c r="FE18" i="17" s="1"/>
  <c r="FE19" i="17" s="1"/>
  <c r="FE11" i="16"/>
  <c r="FE7" i="16"/>
  <c r="FE7" i="17" s="1"/>
  <c r="FF6" i="16"/>
  <c r="AO132" i="14" s="1"/>
  <c r="FE14" i="16"/>
  <c r="FA32" i="19"/>
  <c r="FB17" i="18"/>
  <c r="FB16" i="18" s="1"/>
  <c r="FA25" i="17"/>
  <c r="FA23" i="17" s="1"/>
  <c r="FA21" i="17"/>
  <c r="FT159" i="15"/>
  <c r="FU90" i="15"/>
  <c r="FQ21" i="15"/>
  <c r="FQ17" i="15"/>
  <c r="FQ18" i="15" s="1"/>
  <c r="FQ15" i="15" s="1"/>
  <c r="EX85" i="19"/>
  <c r="EX86" i="19" s="1"/>
  <c r="EX87" i="19" s="1"/>
  <c r="EX70" i="19"/>
  <c r="EX46" i="19"/>
  <c r="EX47" i="19" s="1"/>
  <c r="EZ63" i="18"/>
  <c r="EZ9" i="18"/>
  <c r="EZ6" i="18" s="1"/>
  <c r="EZ5" i="18" s="1"/>
  <c r="FN114" i="15"/>
  <c r="FN113" i="15"/>
  <c r="FN121" i="15"/>
  <c r="FN122" i="15" s="1"/>
  <c r="FN133" i="15" s="1"/>
  <c r="FS158" i="15"/>
  <c r="FS92" i="15"/>
  <c r="FT88" i="15"/>
  <c r="AN25" i="14"/>
  <c r="AN51" i="14" s="1"/>
  <c r="AN50" i="14"/>
  <c r="AP35" i="14"/>
  <c r="AO35" i="14"/>
  <c r="EY48" i="17"/>
  <c r="EY43" i="17"/>
  <c r="EY44" i="17" s="1"/>
  <c r="FQ41" i="15"/>
  <c r="AO20" i="14"/>
  <c r="FQ158" i="15"/>
  <c r="FF81" i="17"/>
  <c r="FQ155" i="15"/>
  <c r="FR65" i="15"/>
  <c r="EY82" i="19"/>
  <c r="EY39" i="19"/>
  <c r="EY38" i="19" s="1"/>
  <c r="EY31" i="19"/>
  <c r="EY72" i="19"/>
  <c r="EW70" i="17"/>
  <c r="EX58" i="17"/>
  <c r="EW60" i="17"/>
  <c r="EW51" i="17"/>
  <c r="AM190" i="14"/>
  <c r="EX44" i="17"/>
  <c r="FA12" i="18"/>
  <c r="FA13" i="18" s="1"/>
  <c r="FA8" i="18"/>
  <c r="AN28" i="14"/>
  <c r="FM58" i="15"/>
  <c r="FF8" i="17"/>
  <c r="FF10" i="16"/>
  <c r="FF28" i="17" s="1"/>
  <c r="FF26" i="17" s="1"/>
  <c r="FQ11" i="15"/>
  <c r="FN82" i="15"/>
  <c r="FN83" i="15" s="1"/>
  <c r="FN106" i="15"/>
  <c r="FN85" i="15"/>
  <c r="FN61" i="15"/>
  <c r="FN102" i="15"/>
  <c r="AP48" i="14"/>
  <c r="AO48" i="14"/>
  <c r="AO230" i="14"/>
  <c r="FO128" i="15"/>
  <c r="FP128" i="15" s="1"/>
  <c r="AO169" i="14"/>
  <c r="AO9" i="14"/>
  <c r="EX77" i="19"/>
  <c r="EU65" i="19"/>
  <c r="EU64" i="19"/>
  <c r="FF11" i="18"/>
  <c r="FF10" i="18" s="1"/>
  <c r="EY45" i="17" l="1"/>
  <c r="AO188" i="14"/>
  <c r="AO284" i="14" s="1"/>
  <c r="AO286" i="14" s="1"/>
  <c r="AN139" i="14"/>
  <c r="AN140" i="14" s="1"/>
  <c r="AN62" i="14"/>
  <c r="AN63" i="14" s="1"/>
  <c r="AN60" i="14"/>
  <c r="AN300" i="14"/>
  <c r="AN302" i="14"/>
  <c r="AN301" i="14"/>
  <c r="AN280" i="14"/>
  <c r="AN281" i="14"/>
  <c r="EX70" i="17"/>
  <c r="EX60" i="17"/>
  <c r="EY58" i="17"/>
  <c r="EX51" i="17"/>
  <c r="EY85" i="19"/>
  <c r="EY70" i="19"/>
  <c r="EY46" i="19"/>
  <c r="EY47" i="19" s="1"/>
  <c r="FD65" i="18"/>
  <c r="AO54" i="14"/>
  <c r="FT158" i="15"/>
  <c r="FU88" i="15"/>
  <c r="FT92" i="15"/>
  <c r="AO141" i="14"/>
  <c r="AO133" i="14"/>
  <c r="AO142" i="14"/>
  <c r="FN58" i="15"/>
  <c r="AN233" i="14"/>
  <c r="AN114" i="14"/>
  <c r="FR156" i="15"/>
  <c r="FS67" i="15"/>
  <c r="FO82" i="15"/>
  <c r="FO83" i="15" s="1"/>
  <c r="FO106" i="15"/>
  <c r="FO85" i="15"/>
  <c r="FO132" i="15"/>
  <c r="FO124" i="15"/>
  <c r="FN6" i="15"/>
  <c r="FN8" i="15"/>
  <c r="FN7" i="15"/>
  <c r="FN48" i="15"/>
  <c r="FO54" i="15"/>
  <c r="FO53" i="15"/>
  <c r="FO52" i="15"/>
  <c r="FO50" i="15"/>
  <c r="FO49" i="15"/>
  <c r="FO36" i="15"/>
  <c r="FO87" i="15" s="1"/>
  <c r="FO86" i="15" s="1"/>
  <c r="FO107" i="15" s="1"/>
  <c r="FO57" i="15"/>
  <c r="FO56" i="15"/>
  <c r="FO42" i="15"/>
  <c r="AO57" i="14"/>
  <c r="FN154" i="15"/>
  <c r="FN99" i="15"/>
  <c r="FO104" i="15"/>
  <c r="FO103" i="15"/>
  <c r="FN62" i="15"/>
  <c r="FN64" i="15"/>
  <c r="FN63" i="15"/>
  <c r="FO108" i="15"/>
  <c r="FO93" i="15"/>
  <c r="FO101" i="15"/>
  <c r="FO100" i="15"/>
  <c r="FD64" i="18"/>
  <c r="FD23" i="18"/>
  <c r="FF27" i="17"/>
  <c r="FG15" i="18"/>
  <c r="FG14" i="18" s="1"/>
  <c r="EW76" i="17"/>
  <c r="EW73" i="17"/>
  <c r="EW77" i="17" s="1"/>
  <c r="FQ129" i="15"/>
  <c r="FQ127" i="15"/>
  <c r="FF72" i="17" s="1"/>
  <c r="FF71" i="17" s="1"/>
  <c r="AO184" i="14" s="1"/>
  <c r="FQ131" i="15"/>
  <c r="FQ130" i="15" s="1"/>
  <c r="AO80" i="14" s="1"/>
  <c r="AO108" i="14" s="1"/>
  <c r="FA24" i="17"/>
  <c r="FA47" i="17"/>
  <c r="FA54" i="17" s="1"/>
  <c r="FA55" i="17" s="1"/>
  <c r="FA59" i="17" s="1"/>
  <c r="FE11" i="17"/>
  <c r="FE20" i="16"/>
  <c r="FE15" i="17" s="1"/>
  <c r="EX78" i="18"/>
  <c r="FN109" i="15"/>
  <c r="FO55" i="15"/>
  <c r="FO34" i="15"/>
  <c r="FO31" i="15"/>
  <c r="FO32" i="15" s="1"/>
  <c r="FO5" i="15"/>
  <c r="FO121" i="15"/>
  <c r="FO122" i="15" s="1"/>
  <c r="FO133" i="15" s="1"/>
  <c r="FO113" i="15"/>
  <c r="FO114" i="15"/>
  <c r="EY77" i="19"/>
  <c r="EY46" i="17"/>
  <c r="FQ128" i="15"/>
  <c r="AO79" i="14" s="1"/>
  <c r="AO107" i="14" s="1"/>
  <c r="AM178" i="14"/>
  <c r="FR155" i="15"/>
  <c r="FR70" i="15" s="1"/>
  <c r="FS65" i="15"/>
  <c r="AP47" i="14"/>
  <c r="AO22" i="14"/>
  <c r="AO61" i="14" s="1"/>
  <c r="AO64" i="14" s="1"/>
  <c r="AO47" i="14"/>
  <c r="AO229" i="14"/>
  <c r="EX50" i="19"/>
  <c r="EX51" i="19" s="1"/>
  <c r="EX56" i="19" s="1"/>
  <c r="EX54" i="19" s="1"/>
  <c r="FQ70" i="15"/>
  <c r="FQ69" i="15" s="1"/>
  <c r="FU159" i="15"/>
  <c r="FV90" i="15"/>
  <c r="FB12" i="18"/>
  <c r="FB13" i="18" s="1"/>
  <c r="FB8" i="18"/>
  <c r="FF6" i="17"/>
  <c r="FF18" i="17" s="1"/>
  <c r="FF19" i="17" s="1"/>
  <c r="FF11" i="16"/>
  <c r="FF7" i="16"/>
  <c r="FF7" i="17" s="1"/>
  <c r="FF14" i="16"/>
  <c r="FO102" i="15"/>
  <c r="AN257" i="14"/>
  <c r="AN124" i="14"/>
  <c r="AN125" i="14" s="1"/>
  <c r="AN235" i="14"/>
  <c r="AN122" i="14"/>
  <c r="AO119" i="14"/>
  <c r="EZ48" i="17"/>
  <c r="EZ43" i="17"/>
  <c r="EZ45" i="17" s="1"/>
  <c r="EZ46" i="17" s="1"/>
  <c r="FP112" i="15"/>
  <c r="FP16" i="15"/>
  <c r="FQ14" i="15"/>
  <c r="FP33" i="15"/>
  <c r="EV64" i="17"/>
  <c r="EV61" i="17"/>
  <c r="EV62" i="17" s="1"/>
  <c r="AO117" i="14"/>
  <c r="EY61" i="18"/>
  <c r="EY77" i="18"/>
  <c r="FP126" i="15"/>
  <c r="EZ82" i="19"/>
  <c r="EZ39" i="19"/>
  <c r="EZ38" i="19" s="1"/>
  <c r="EZ31" i="19"/>
  <c r="EZ72" i="19"/>
  <c r="AO55" i="14"/>
  <c r="AP36" i="14"/>
  <c r="AO36" i="14"/>
  <c r="FA63" i="18"/>
  <c r="FA9" i="18"/>
  <c r="FA6" i="18" s="1"/>
  <c r="FA5" i="18" s="1"/>
  <c r="EW84" i="17"/>
  <c r="EW85" i="17"/>
  <c r="EW65" i="17"/>
  <c r="EW63" i="17" s="1"/>
  <c r="FG11" i="18"/>
  <c r="FG10" i="18" s="1"/>
  <c r="EZ60" i="18"/>
  <c r="EZ7" i="18"/>
  <c r="FA5" i="19"/>
  <c r="FA4" i="19" s="1"/>
  <c r="FA14" i="19" s="1"/>
  <c r="FA30" i="19"/>
  <c r="FP123" i="15"/>
  <c r="FP157" i="15"/>
  <c r="FP71" i="15"/>
  <c r="FP84" i="15"/>
  <c r="AO73" i="14"/>
  <c r="FB32" i="19"/>
  <c r="FC17" i="18"/>
  <c r="FC16" i="18" s="1"/>
  <c r="FB25" i="17"/>
  <c r="FB23" i="17" s="1"/>
  <c r="AN168" i="14" s="1"/>
  <c r="FB21" i="17"/>
  <c r="EW65" i="19"/>
  <c r="EW64" i="19"/>
  <c r="AC262" i="14"/>
  <c r="AB271" i="14"/>
  <c r="AB270" i="14"/>
  <c r="AB269" i="14"/>
  <c r="AB268" i="14"/>
  <c r="AB267" i="14"/>
  <c r="AO123" i="14"/>
  <c r="AO223" i="14"/>
  <c r="FO61" i="15" l="1"/>
  <c r="FP102" i="15" s="1"/>
  <c r="AN172" i="14"/>
  <c r="AN196" i="14"/>
  <c r="AN187" i="14"/>
  <c r="AO101" i="14"/>
  <c r="AO75" i="14"/>
  <c r="AO120" i="14"/>
  <c r="AO86" i="14"/>
  <c r="FA82" i="19"/>
  <c r="FA39" i="19"/>
  <c r="FA38" i="19" s="1"/>
  <c r="FA31" i="19"/>
  <c r="FA72" i="19"/>
  <c r="FA60" i="18"/>
  <c r="FA7" i="18"/>
  <c r="FV159" i="15"/>
  <c r="FW90" i="15"/>
  <c r="FO154" i="15"/>
  <c r="FP104" i="15"/>
  <c r="FO62" i="15"/>
  <c r="FO64" i="15"/>
  <c r="FP93" i="15"/>
  <c r="FP100" i="15"/>
  <c r="FE64" i="18"/>
  <c r="FE23" i="18"/>
  <c r="FB5" i="19"/>
  <c r="FB4" i="19" s="1"/>
  <c r="FB14" i="19" s="1"/>
  <c r="FB30" i="19"/>
  <c r="FQ157" i="15"/>
  <c r="FQ123" i="15"/>
  <c r="FQ71" i="15"/>
  <c r="FR69" i="15"/>
  <c r="FQ84" i="15"/>
  <c r="EY78" i="18"/>
  <c r="FQ112" i="15"/>
  <c r="FQ16" i="15"/>
  <c r="AO11" i="14"/>
  <c r="FQ33" i="15"/>
  <c r="EX73" i="19"/>
  <c r="EX61" i="19"/>
  <c r="EX55" i="19"/>
  <c r="FD17" i="18"/>
  <c r="FD16" i="18" s="1"/>
  <c r="FC25" i="17"/>
  <c r="FC23" i="17" s="1"/>
  <c r="FC21" i="17"/>
  <c r="FO58" i="15"/>
  <c r="EY50" i="19"/>
  <c r="EY51" i="19" s="1"/>
  <c r="EY56" i="19" s="1"/>
  <c r="EY54" i="19" s="1"/>
  <c r="EY60" i="17"/>
  <c r="EY70" i="17"/>
  <c r="EZ58" i="17"/>
  <c r="EY51" i="17"/>
  <c r="FO6" i="15"/>
  <c r="FO8" i="15"/>
  <c r="FO7" i="15"/>
  <c r="FO48" i="15"/>
  <c r="FP54" i="15"/>
  <c r="FP53" i="15"/>
  <c r="FP52" i="15"/>
  <c r="FP50" i="15"/>
  <c r="FP49" i="15"/>
  <c r="FP57" i="15"/>
  <c r="FP36" i="15"/>
  <c r="FP87" i="15" s="1"/>
  <c r="FP86" i="15" s="1"/>
  <c r="FP107" i="15" s="1"/>
  <c r="FP56" i="15"/>
  <c r="FP42" i="15"/>
  <c r="EX85" i="17"/>
  <c r="EX84" i="17"/>
  <c r="EX65" i="17"/>
  <c r="EX63" i="17" s="1"/>
  <c r="AC271" i="14"/>
  <c r="AC270" i="14"/>
  <c r="AC269" i="14"/>
  <c r="AC268" i="14"/>
  <c r="AC267" i="14"/>
  <c r="AD262" i="14"/>
  <c r="FB24" i="17"/>
  <c r="FB47" i="17"/>
  <c r="FB54" i="17" s="1"/>
  <c r="FB55" i="17" s="1"/>
  <c r="FB59" i="17" s="1"/>
  <c r="FP106" i="15"/>
  <c r="FP85" i="15"/>
  <c r="FP82" i="15"/>
  <c r="FP83" i="15" s="1"/>
  <c r="FA77" i="19"/>
  <c r="EW64" i="17"/>
  <c r="EW61" i="17"/>
  <c r="EW62" i="17" s="1"/>
  <c r="AM179" i="14"/>
  <c r="AM193" i="14" s="1"/>
  <c r="AO121" i="14"/>
  <c r="FP51" i="15"/>
  <c r="FF11" i="17"/>
  <c r="FF20" i="16"/>
  <c r="FF15" i="17" s="1"/>
  <c r="AO136" i="14"/>
  <c r="FB63" i="18"/>
  <c r="FB9" i="18"/>
  <c r="FB6" i="18" s="1"/>
  <c r="FB5" i="18" s="1"/>
  <c r="EZ44" i="17"/>
  <c r="FO109" i="15"/>
  <c r="FF65" i="18"/>
  <c r="EX76" i="17"/>
  <c r="EX73" i="17"/>
  <c r="EX77" i="17" s="1"/>
  <c r="EZ61" i="18"/>
  <c r="EZ77" i="18"/>
  <c r="EZ85" i="19"/>
  <c r="EZ70" i="19"/>
  <c r="EZ46" i="19"/>
  <c r="EZ47" i="19" s="1"/>
  <c r="FS156" i="15"/>
  <c r="FT67" i="15"/>
  <c r="EZ77" i="19"/>
  <c r="FC12" i="18"/>
  <c r="FC13" i="18" s="1"/>
  <c r="FC8" i="18"/>
  <c r="FP132" i="15"/>
  <c r="FP124" i="15"/>
  <c r="FQ126" i="15"/>
  <c r="AO78" i="14" s="1"/>
  <c r="AO106" i="14" s="1"/>
  <c r="FP55" i="15"/>
  <c r="FP34" i="15"/>
  <c r="FP31" i="15"/>
  <c r="FP32" i="15" s="1"/>
  <c r="FP5" i="15"/>
  <c r="FQ51" i="15" s="1"/>
  <c r="FP121" i="15"/>
  <c r="FP122" i="15" s="1"/>
  <c r="FP133" i="15" s="1"/>
  <c r="FP113" i="15"/>
  <c r="FP114" i="15"/>
  <c r="FS155" i="15"/>
  <c r="FS70" i="15" s="1"/>
  <c r="FT65" i="15"/>
  <c r="AM210" i="14"/>
  <c r="AM192" i="14"/>
  <c r="AM213" i="14"/>
  <c r="AM209" i="14"/>
  <c r="AM191" i="14"/>
  <c r="AM203" i="14" s="1"/>
  <c r="AN199" i="14"/>
  <c r="AN198" i="14"/>
  <c r="AN197" i="14"/>
  <c r="AM183" i="14"/>
  <c r="FA48" i="17"/>
  <c r="FA43" i="17"/>
  <c r="FA45" i="17" s="1"/>
  <c r="AN176" i="14"/>
  <c r="FE65" i="18"/>
  <c r="FU158" i="15"/>
  <c r="FV88" i="15"/>
  <c r="FU92" i="15"/>
  <c r="AM181" i="14"/>
  <c r="AM182" i="14" s="1"/>
  <c r="FP108" i="15" l="1"/>
  <c r="FO99" i="15"/>
  <c r="FP101" i="15"/>
  <c r="FO63" i="15"/>
  <c r="FP103" i="15"/>
  <c r="FP61" i="15"/>
  <c r="FA46" i="17"/>
  <c r="AM215" i="14"/>
  <c r="AM214" i="14"/>
  <c r="FC63" i="18"/>
  <c r="FC9" i="18"/>
  <c r="FC6" i="18" s="1"/>
  <c r="FC5" i="18" s="1"/>
  <c r="EX61" i="17"/>
  <c r="EX62" i="17" s="1"/>
  <c r="EX64" i="17"/>
  <c r="EY76" i="17"/>
  <c r="EY73" i="17"/>
  <c r="EY77" i="17" s="1"/>
  <c r="FA44" i="17"/>
  <c r="FP109" i="15"/>
  <c r="FE17" i="18"/>
  <c r="FE16" i="18" s="1"/>
  <c r="FD25" i="17"/>
  <c r="FD23" i="17" s="1"/>
  <c r="FD21" i="17"/>
  <c r="FV158" i="15"/>
  <c r="FV92" i="15"/>
  <c r="FW88" i="15"/>
  <c r="AN190" i="14"/>
  <c r="FT156" i="15"/>
  <c r="FU67" i="15"/>
  <c r="EZ78" i="18"/>
  <c r="EY84" i="17"/>
  <c r="EY85" i="17"/>
  <c r="EY65" i="17"/>
  <c r="EY63" i="17" s="1"/>
  <c r="FC24" i="17"/>
  <c r="FC47" i="17"/>
  <c r="FC54" i="17" s="1"/>
  <c r="FC55" i="17" s="1"/>
  <c r="FC59" i="17" s="1"/>
  <c r="FQ31" i="15"/>
  <c r="FQ32" i="15" s="1"/>
  <c r="FQ5" i="15"/>
  <c r="FR55" i="15" s="1"/>
  <c r="FQ55" i="15"/>
  <c r="FQ34" i="15"/>
  <c r="FQ85" i="15"/>
  <c r="FQ106" i="15"/>
  <c r="FQ82" i="15"/>
  <c r="FQ83" i="15" s="1"/>
  <c r="FQ132" i="15"/>
  <c r="FQ124" i="15"/>
  <c r="FA85" i="19"/>
  <c r="FA70" i="19"/>
  <c r="FA46" i="19"/>
  <c r="FA47" i="19" s="1"/>
  <c r="AN174" i="14"/>
  <c r="AN201" i="14" s="1"/>
  <c r="AM212" i="14"/>
  <c r="AM211" i="14"/>
  <c r="EZ50" i="19"/>
  <c r="EZ51" i="19" s="1"/>
  <c r="EZ56" i="19" s="1"/>
  <c r="EZ54" i="19" s="1"/>
  <c r="FB60" i="18"/>
  <c r="FB7" i="18"/>
  <c r="FP154" i="15"/>
  <c r="FQ103" i="15"/>
  <c r="FP99" i="15"/>
  <c r="FQ104" i="15"/>
  <c r="FP62" i="15"/>
  <c r="FP64" i="15"/>
  <c r="FP63" i="15"/>
  <c r="FQ108" i="15"/>
  <c r="FQ93" i="15"/>
  <c r="FQ101" i="15"/>
  <c r="FQ100" i="15"/>
  <c r="AE262" i="14"/>
  <c r="AD271" i="14"/>
  <c r="AD270" i="14"/>
  <c r="AD269" i="14"/>
  <c r="AD268" i="14"/>
  <c r="AD267" i="14"/>
  <c r="EY73" i="19"/>
  <c r="EY61" i="19"/>
  <c r="EY55" i="19"/>
  <c r="FD8" i="18"/>
  <c r="FD12" i="18"/>
  <c r="FD13" i="18" s="1"/>
  <c r="EX65" i="19"/>
  <c r="EX64" i="19"/>
  <c r="AP38" i="14"/>
  <c r="AO13" i="14"/>
  <c r="AO56" i="14"/>
  <c r="AO59" i="14" s="1"/>
  <c r="AO38" i="14"/>
  <c r="AO58" i="14"/>
  <c r="AO24" i="14"/>
  <c r="AO232" i="14" s="1"/>
  <c r="FQ121" i="15"/>
  <c r="FQ122" i="15" s="1"/>
  <c r="FQ133" i="15" s="1"/>
  <c r="FQ114" i="15"/>
  <c r="FQ113" i="15"/>
  <c r="FR157" i="15"/>
  <c r="FR71" i="15"/>
  <c r="FS69" i="15"/>
  <c r="FR84" i="15"/>
  <c r="FW159" i="15"/>
  <c r="FX90" i="15"/>
  <c r="FA61" i="18"/>
  <c r="FA77" i="18"/>
  <c r="FT155" i="15"/>
  <c r="FT70" i="15" s="1"/>
  <c r="FU65" i="15"/>
  <c r="FP8" i="15"/>
  <c r="FP7" i="15"/>
  <c r="FP48" i="15"/>
  <c r="FP6" i="15"/>
  <c r="FQ53" i="15"/>
  <c r="FQ54" i="15"/>
  <c r="FQ49" i="15"/>
  <c r="FQ50" i="15"/>
  <c r="FQ52" i="15"/>
  <c r="FQ57" i="15"/>
  <c r="FQ42" i="15"/>
  <c r="FQ56" i="15"/>
  <c r="FQ36" i="15"/>
  <c r="FQ87" i="15" s="1"/>
  <c r="FQ86" i="15" s="1"/>
  <c r="FQ107" i="15" s="1"/>
  <c r="FF64" i="18"/>
  <c r="FB48" i="17"/>
  <c r="FB43" i="17"/>
  <c r="FB44" i="17" s="1"/>
  <c r="FP58" i="15"/>
  <c r="EZ70" i="17"/>
  <c r="FA58" i="17"/>
  <c r="EZ60" i="17"/>
  <c r="EZ51" i="17"/>
  <c r="FF23" i="18"/>
  <c r="FQ102" i="15"/>
  <c r="FB82" i="19"/>
  <c r="FB39" i="19"/>
  <c r="FB38" i="19" s="1"/>
  <c r="FB31" i="19"/>
  <c r="FB72" i="19"/>
  <c r="AO113" i="14"/>
  <c r="AO87" i="14"/>
  <c r="AO225" i="14"/>
  <c r="FB45" i="17" l="1"/>
  <c r="FB46" i="17" s="1"/>
  <c r="AO114" i="14"/>
  <c r="EZ76" i="17"/>
  <c r="EZ73" i="17"/>
  <c r="EZ77" i="17" s="1"/>
  <c r="FA78" i="18"/>
  <c r="FR82" i="15"/>
  <c r="FR83" i="15" s="1"/>
  <c r="FR85" i="15"/>
  <c r="AO25" i="14"/>
  <c r="AO51" i="14" s="1"/>
  <c r="AO50" i="14"/>
  <c r="AP40" i="14"/>
  <c r="AO40" i="14"/>
  <c r="FQ109" i="15"/>
  <c r="FA50" i="19"/>
  <c r="FA51" i="19" s="1"/>
  <c r="FA56" i="19" s="1"/>
  <c r="FA54" i="19" s="1"/>
  <c r="FQ48" i="15"/>
  <c r="FQ6" i="15"/>
  <c r="FR48" i="15"/>
  <c r="FQ8" i="15"/>
  <c r="FQ7" i="15"/>
  <c r="FR54" i="15"/>
  <c r="FR53" i="15"/>
  <c r="FR52" i="15"/>
  <c r="FR50" i="15"/>
  <c r="FR49" i="15"/>
  <c r="FR57" i="15"/>
  <c r="FR56" i="15"/>
  <c r="FR51" i="15"/>
  <c r="AO28" i="14"/>
  <c r="FC48" i="17"/>
  <c r="FC43" i="17"/>
  <c r="FC45" i="17" s="1"/>
  <c r="FC46" i="17" s="1"/>
  <c r="FW158" i="15"/>
  <c r="FW92" i="15"/>
  <c r="FX88" i="15"/>
  <c r="FD24" i="17"/>
  <c r="FD47" i="17"/>
  <c r="FD54" i="17" s="1"/>
  <c r="FD55" i="17" s="1"/>
  <c r="FD59" i="17" s="1"/>
  <c r="EZ84" i="17"/>
  <c r="EZ85" i="17"/>
  <c r="EZ65" i="17"/>
  <c r="EZ63" i="17" s="1"/>
  <c r="FU155" i="15"/>
  <c r="FU70" i="15" s="1"/>
  <c r="FV65" i="15"/>
  <c r="FX159" i="15"/>
  <c r="FY90" i="15"/>
  <c r="AF262" i="14"/>
  <c r="AE271" i="14"/>
  <c r="AE272" i="14" s="1"/>
  <c r="AE270" i="14"/>
  <c r="AE269" i="14"/>
  <c r="AE268" i="14"/>
  <c r="AE267" i="14"/>
  <c r="EZ73" i="19"/>
  <c r="EZ61" i="19"/>
  <c r="EZ55" i="19"/>
  <c r="FB86" i="19"/>
  <c r="FB87" i="19" s="1"/>
  <c r="EY61" i="17"/>
  <c r="EY62" i="17" s="1"/>
  <c r="EY64" i="17"/>
  <c r="AN175" i="14"/>
  <c r="AN200" i="14" s="1"/>
  <c r="AN202" i="14" s="1"/>
  <c r="FB85" i="19"/>
  <c r="FB70" i="19"/>
  <c r="FB46" i="19"/>
  <c r="FB47" i="19" s="1"/>
  <c r="FS157" i="15"/>
  <c r="FT69" i="15"/>
  <c r="FS71" i="15"/>
  <c r="FS84" i="15"/>
  <c r="FD63" i="18"/>
  <c r="FD9" i="18"/>
  <c r="FD6" i="18" s="1"/>
  <c r="FD5" i="18" s="1"/>
  <c r="FF17" i="18"/>
  <c r="FF16" i="18" s="1"/>
  <c r="FE25" i="17"/>
  <c r="FE23" i="17" s="1"/>
  <c r="FE21" i="17"/>
  <c r="FB61" i="18"/>
  <c r="FB77" i="18"/>
  <c r="FQ61" i="15"/>
  <c r="FR106" i="15" s="1"/>
  <c r="FE8" i="18"/>
  <c r="FE12" i="18"/>
  <c r="FE13" i="18" s="1"/>
  <c r="FA70" i="17"/>
  <c r="FB58" i="17"/>
  <c r="FA60" i="17"/>
  <c r="AN178" i="14"/>
  <c r="FA51" i="17"/>
  <c r="FC44" i="17"/>
  <c r="FQ58" i="15"/>
  <c r="EY65" i="19"/>
  <c r="EY64" i="19"/>
  <c r="FU156" i="15"/>
  <c r="FV67" i="15"/>
  <c r="FB77" i="19"/>
  <c r="FC60" i="18"/>
  <c r="FC7" i="18"/>
  <c r="FV155" i="15" l="1"/>
  <c r="FV70" i="15" s="1"/>
  <c r="FW65" i="15"/>
  <c r="FA84" i="17"/>
  <c r="FA85" i="17"/>
  <c r="FA65" i="17"/>
  <c r="FA63" i="17" s="1"/>
  <c r="FE63" i="18"/>
  <c r="FE9" i="18"/>
  <c r="FE6" i="18" s="1"/>
  <c r="FE5" i="18" s="1"/>
  <c r="AG262" i="14"/>
  <c r="AF271" i="14"/>
  <c r="AF272" i="14" s="1"/>
  <c r="AF270" i="14"/>
  <c r="AF269" i="14"/>
  <c r="AF268" i="14"/>
  <c r="AF267" i="14"/>
  <c r="EZ64" i="17"/>
  <c r="EZ61" i="17"/>
  <c r="EZ62" i="17" s="1"/>
  <c r="FX158" i="15"/>
  <c r="FY88" i="15"/>
  <c r="FX92" i="15"/>
  <c r="AO139" i="14"/>
  <c r="AO140" i="14" s="1"/>
  <c r="AO62" i="14"/>
  <c r="AO63" i="14" s="1"/>
  <c r="AO60" i="14"/>
  <c r="AP62" i="14"/>
  <c r="AO300" i="14"/>
  <c r="AO301" i="14"/>
  <c r="AO302" i="14"/>
  <c r="FR58" i="15"/>
  <c r="AN213" i="14"/>
  <c r="AN209" i="14"/>
  <c r="AN191" i="14"/>
  <c r="AN203" i="14" s="1"/>
  <c r="AN210" i="14"/>
  <c r="AN192" i="14"/>
  <c r="AO199" i="14"/>
  <c r="AO198" i="14"/>
  <c r="AO197" i="14"/>
  <c r="AN183" i="14"/>
  <c r="FD60" i="18"/>
  <c r="FD7" i="18"/>
  <c r="FT157" i="15"/>
  <c r="FU69" i="15"/>
  <c r="FT71" i="15"/>
  <c r="FT84" i="15"/>
  <c r="FC61" i="18"/>
  <c r="FC77" i="18"/>
  <c r="FB70" i="17"/>
  <c r="FB60" i="17"/>
  <c r="FC58" i="17"/>
  <c r="FB51" i="17"/>
  <c r="FQ154" i="15"/>
  <c r="FR104" i="15"/>
  <c r="FQ99" i="15"/>
  <c r="FR103" i="15"/>
  <c r="FQ64" i="15"/>
  <c r="FQ63" i="15"/>
  <c r="FQ62" i="15"/>
  <c r="FR86" i="15"/>
  <c r="FR108" i="15"/>
  <c r="FR93" i="15"/>
  <c r="FR101" i="15"/>
  <c r="FR100" i="15"/>
  <c r="FG65" i="18"/>
  <c r="FG23" i="18"/>
  <c r="FG64" i="18"/>
  <c r="FR102" i="15"/>
  <c r="AO90" i="14"/>
  <c r="FE24" i="17"/>
  <c r="FE47" i="17"/>
  <c r="FS82" i="15"/>
  <c r="FS83" i="15" s="1"/>
  <c r="FS85" i="15"/>
  <c r="EZ65" i="19"/>
  <c r="EZ64" i="19"/>
  <c r="FY159" i="15"/>
  <c r="FZ90" i="15"/>
  <c r="AO233" i="14"/>
  <c r="FV156" i="15"/>
  <c r="FW67" i="15"/>
  <c r="FA76" i="17"/>
  <c r="FA73" i="17"/>
  <c r="FA77" i="17" s="1"/>
  <c r="AN181" i="14"/>
  <c r="AN182" i="14" s="1"/>
  <c r="FB78" i="18"/>
  <c r="FF12" i="18"/>
  <c r="FF13" i="18" s="1"/>
  <c r="FF8" i="18"/>
  <c r="FB50" i="19"/>
  <c r="FB51" i="19" s="1"/>
  <c r="FB56" i="19" s="1"/>
  <c r="FB54" i="19" s="1"/>
  <c r="FD48" i="17"/>
  <c r="FD43" i="17"/>
  <c r="FD45" i="17" s="1"/>
  <c r="FD46" i="17" s="1"/>
  <c r="FA73" i="19"/>
  <c r="FA61" i="19"/>
  <c r="FA55" i="19"/>
  <c r="FC70" i="17" l="1"/>
  <c r="FC60" i="17"/>
  <c r="FD58" i="17"/>
  <c r="FC51" i="17"/>
  <c r="AN215" i="14"/>
  <c r="AN214" i="14"/>
  <c r="FY158" i="15"/>
  <c r="FZ88" i="15"/>
  <c r="FY92" i="15"/>
  <c r="FW155" i="15"/>
  <c r="FW70" i="15" s="1"/>
  <c r="FX65" i="15"/>
  <c r="FT85" i="15"/>
  <c r="FT82" i="15"/>
  <c r="FT83" i="15" s="1"/>
  <c r="AN211" i="14"/>
  <c r="AN212" i="14"/>
  <c r="FB61" i="19"/>
  <c r="FB73" i="19"/>
  <c r="FB55" i="19"/>
  <c r="FW156" i="15"/>
  <c r="FX67" i="15"/>
  <c r="FZ159" i="15"/>
  <c r="GA90" i="15"/>
  <c r="AO235" i="14"/>
  <c r="AO257" i="14"/>
  <c r="AO124" i="14"/>
  <c r="AO125" i="14" s="1"/>
  <c r="AO122" i="14"/>
  <c r="FG17" i="18"/>
  <c r="FG16" i="18" s="1"/>
  <c r="FF25" i="17"/>
  <c r="FF23" i="17" s="1"/>
  <c r="FF21" i="17"/>
  <c r="FB76" i="17"/>
  <c r="FB73" i="17"/>
  <c r="FB77" i="17" s="1"/>
  <c r="AG271" i="14"/>
  <c r="AG272" i="14" s="1"/>
  <c r="AG270" i="14"/>
  <c r="AG269" i="14"/>
  <c r="AG268" i="14"/>
  <c r="AG267" i="14"/>
  <c r="AH262" i="14"/>
  <c r="FA65" i="19"/>
  <c r="FA64" i="19"/>
  <c r="FE48" i="17"/>
  <c r="FE43" i="17"/>
  <c r="FB85" i="17"/>
  <c r="FB84" i="17"/>
  <c r="FB65" i="17"/>
  <c r="FB63" i="17" s="1"/>
  <c r="FA64" i="17"/>
  <c r="FA61" i="17"/>
  <c r="FA62" i="17" s="1"/>
  <c r="AN179" i="14"/>
  <c r="AN193" i="14" s="1"/>
  <c r="FF63" i="18"/>
  <c r="FF9" i="18"/>
  <c r="FF6" i="18" s="1"/>
  <c r="FF5" i="18" s="1"/>
  <c r="FD44" i="17"/>
  <c r="FE54" i="17"/>
  <c r="FE55" i="17" s="1"/>
  <c r="FE59" i="17" s="1"/>
  <c r="FR107" i="15"/>
  <c r="FR109" i="15" s="1"/>
  <c r="FR61" i="15"/>
  <c r="FC78" i="18"/>
  <c r="FU157" i="15"/>
  <c r="FU71" i="15"/>
  <c r="FV69" i="15"/>
  <c r="FU84" i="15"/>
  <c r="FD61" i="18"/>
  <c r="FD77" i="18"/>
  <c r="FD78" i="18" s="1"/>
  <c r="FE60" i="18"/>
  <c r="FE7" i="18"/>
  <c r="FE61" i="18" l="1"/>
  <c r="FE77" i="18"/>
  <c r="FE78" i="18" s="1"/>
  <c r="FR154" i="15"/>
  <c r="FR99" i="15"/>
  <c r="FS104" i="15"/>
  <c r="FS103" i="15"/>
  <c r="FR62" i="15"/>
  <c r="FR64" i="15"/>
  <c r="FR63" i="15"/>
  <c r="FS86" i="15"/>
  <c r="FS108" i="15"/>
  <c r="FS93" i="15"/>
  <c r="FS101" i="15"/>
  <c r="FS100" i="15"/>
  <c r="FS102" i="15"/>
  <c r="FS106" i="15"/>
  <c r="FG8" i="18"/>
  <c r="FG12" i="18"/>
  <c r="FG13" i="18" s="1"/>
  <c r="FX156" i="15"/>
  <c r="FY67" i="15"/>
  <c r="FU85" i="15"/>
  <c r="FU82" i="15"/>
  <c r="FU83" i="15" s="1"/>
  <c r="FF60" i="18"/>
  <c r="FF7" i="18"/>
  <c r="GA159" i="15"/>
  <c r="GB90" i="15"/>
  <c r="FB65" i="19"/>
  <c r="FB64" i="19"/>
  <c r="FE58" i="17"/>
  <c r="FD70" i="17"/>
  <c r="FD60" i="17"/>
  <c r="FD51" i="17"/>
  <c r="FV157" i="15"/>
  <c r="FV71" i="15"/>
  <c r="FW69" i="15"/>
  <c r="FV84" i="15"/>
  <c r="AH277" i="14"/>
  <c r="AH276" i="14"/>
  <c r="AI262" i="14"/>
  <c r="AH271" i="14"/>
  <c r="AH272" i="14" s="1"/>
  <c r="AH270" i="14"/>
  <c r="AH269" i="14"/>
  <c r="AH268" i="14"/>
  <c r="AH267" i="14"/>
  <c r="FE44" i="17"/>
  <c r="FX155" i="15"/>
  <c r="FX70" i="15" s="1"/>
  <c r="FY65" i="15"/>
  <c r="FC84" i="17"/>
  <c r="FC85" i="17"/>
  <c r="FC65" i="17"/>
  <c r="FC63" i="17" s="1"/>
  <c r="FB61" i="17"/>
  <c r="FB62" i="17" s="1"/>
  <c r="FB64" i="17"/>
  <c r="FE45" i="17"/>
  <c r="FF24" i="17"/>
  <c r="FF47" i="17"/>
  <c r="FF54" i="17" s="1"/>
  <c r="FF55" i="17" s="1"/>
  <c r="FF59" i="17" s="1"/>
  <c r="AO168" i="14"/>
  <c r="FZ158" i="15"/>
  <c r="FZ92" i="15"/>
  <c r="GA88" i="15"/>
  <c r="FC76" i="17"/>
  <c r="FC73" i="17"/>
  <c r="FC77" i="17" s="1"/>
  <c r="AJ262" i="14" l="1"/>
  <c r="AI271" i="14"/>
  <c r="AI270" i="14"/>
  <c r="AI269" i="14"/>
  <c r="AI268" i="14"/>
  <c r="AI267" i="14"/>
  <c r="AI277" i="14"/>
  <c r="AI276" i="14"/>
  <c r="FW157" i="15"/>
  <c r="FX69" i="15"/>
  <c r="FW71" i="15"/>
  <c r="FW84" i="15"/>
  <c r="GA158" i="15"/>
  <c r="GA92" i="15"/>
  <c r="GB88" i="15"/>
  <c r="AO172" i="14"/>
  <c r="AO196" i="14"/>
  <c r="AO187" i="14"/>
  <c r="FE46" i="17"/>
  <c r="FC61" i="17"/>
  <c r="FC62" i="17" s="1"/>
  <c r="FC64" i="17"/>
  <c r="FD84" i="17"/>
  <c r="FD85" i="17"/>
  <c r="FD65" i="17"/>
  <c r="FD63" i="17" s="1"/>
  <c r="FF61" i="18"/>
  <c r="FF77" i="18"/>
  <c r="FF78" i="18" s="1"/>
  <c r="FY155" i="15"/>
  <c r="FY70" i="15" s="1"/>
  <c r="FZ65" i="15"/>
  <c r="FD76" i="17"/>
  <c r="FD73" i="17"/>
  <c r="FD77" i="17" s="1"/>
  <c r="GB159" i="15"/>
  <c r="GC90" i="15"/>
  <c r="FY156" i="15"/>
  <c r="FZ67" i="15"/>
  <c r="FG63" i="18"/>
  <c r="FG9" i="18"/>
  <c r="FG6" i="18" s="1"/>
  <c r="FG5" i="18" s="1"/>
  <c r="FS107" i="15"/>
  <c r="FS109" i="15" s="1"/>
  <c r="FS61" i="15"/>
  <c r="FF48" i="17"/>
  <c r="FF43" i="17"/>
  <c r="FF45" i="17" s="1"/>
  <c r="AO175" i="14" s="1"/>
  <c r="AO200" i="14" s="1"/>
  <c r="AO176" i="14"/>
  <c r="FV82" i="15"/>
  <c r="FV83" i="15" s="1"/>
  <c r="FV85" i="15"/>
  <c r="FE70" i="17"/>
  <c r="FF58" i="17"/>
  <c r="AO178" i="14" s="1"/>
  <c r="FE60" i="17"/>
  <c r="FE51" i="17"/>
  <c r="AO209" i="14" l="1"/>
  <c r="AO191" i="14"/>
  <c r="AO203" i="14" s="1"/>
  <c r="AO210" i="14"/>
  <c r="AO192" i="14"/>
  <c r="AO213" i="14"/>
  <c r="FZ155" i="15"/>
  <c r="FZ70" i="15" s="1"/>
  <c r="GA65" i="15"/>
  <c r="FE84" i="17"/>
  <c r="FE85" i="17"/>
  <c r="FE65" i="17"/>
  <c r="FE63" i="17" s="1"/>
  <c r="FS154" i="15"/>
  <c r="FS99" i="15"/>
  <c r="FT104" i="15"/>
  <c r="FT103" i="15"/>
  <c r="FS62" i="15"/>
  <c r="FS64" i="15"/>
  <c r="FS63" i="15"/>
  <c r="FT86" i="15"/>
  <c r="FT108" i="15"/>
  <c r="FT93" i="15"/>
  <c r="FT100" i="15"/>
  <c r="FT101" i="15"/>
  <c r="FT102" i="15"/>
  <c r="FT106" i="15"/>
  <c r="GC159" i="15"/>
  <c r="GD90" i="15"/>
  <c r="GB158" i="15"/>
  <c r="GB92" i="15"/>
  <c r="GC88" i="15"/>
  <c r="FX157" i="15"/>
  <c r="FY69" i="15"/>
  <c r="FX71" i="15"/>
  <c r="FX84" i="15"/>
  <c r="FE76" i="17"/>
  <c r="FE73" i="17"/>
  <c r="FE77" i="17" s="1"/>
  <c r="AO181" i="14"/>
  <c r="AO182" i="14" s="1"/>
  <c r="AI278" i="14"/>
  <c r="AI272" i="14"/>
  <c r="FD64" i="17"/>
  <c r="FD61" i="17"/>
  <c r="FD62" i="17" s="1"/>
  <c r="FF46" i="17"/>
  <c r="FF70" i="17"/>
  <c r="FF60" i="17"/>
  <c r="FF44" i="17"/>
  <c r="AO174" i="14"/>
  <c r="AO201" i="14" s="1"/>
  <c r="AO202" i="14" s="1"/>
  <c r="FZ156" i="15"/>
  <c r="GA67" i="15"/>
  <c r="AO190" i="14"/>
  <c r="AO183" i="14"/>
  <c r="FF51" i="17"/>
  <c r="FG60" i="18"/>
  <c r="FG7" i="18"/>
  <c r="FW82" i="15"/>
  <c r="FW83" i="15" s="1"/>
  <c r="FW85" i="15"/>
  <c r="AK262" i="14"/>
  <c r="AJ271" i="14"/>
  <c r="AJ270" i="14"/>
  <c r="AJ269" i="14"/>
  <c r="AJ268" i="14"/>
  <c r="AJ267" i="14"/>
  <c r="AJ277" i="14"/>
  <c r="AJ276" i="14"/>
  <c r="FF85" i="17" l="1"/>
  <c r="FF84" i="17"/>
  <c r="FF65" i="17"/>
  <c r="FF63" i="17" s="1"/>
  <c r="FY157" i="15"/>
  <c r="FY71" i="15"/>
  <c r="FZ69" i="15"/>
  <c r="FY84" i="15"/>
  <c r="FT107" i="15"/>
  <c r="FT109" i="15" s="1"/>
  <c r="FT61" i="15"/>
  <c r="FF76" i="17"/>
  <c r="FF73" i="17"/>
  <c r="FF77" i="17" s="1"/>
  <c r="GC158" i="15"/>
  <c r="GD88" i="15"/>
  <c r="GC92" i="15"/>
  <c r="AO211" i="14"/>
  <c r="AO212" i="14"/>
  <c r="AK271" i="14"/>
  <c r="AK270" i="14"/>
  <c r="AK269" i="14"/>
  <c r="AK268" i="14"/>
  <c r="AK267" i="14"/>
  <c r="AK277" i="14"/>
  <c r="AK276" i="14"/>
  <c r="AL262" i="14"/>
  <c r="FE64" i="17"/>
  <c r="FE61" i="17"/>
  <c r="FE62" i="17" s="1"/>
  <c r="FX85" i="15"/>
  <c r="FX82" i="15"/>
  <c r="FX83" i="15" s="1"/>
  <c r="GD159" i="15"/>
  <c r="GE90" i="15"/>
  <c r="AJ272" i="14"/>
  <c r="AJ278" i="14"/>
  <c r="FG61" i="18"/>
  <c r="FG77" i="18"/>
  <c r="FG78" i="18" s="1"/>
  <c r="GA156" i="15"/>
  <c r="GB67" i="15"/>
  <c r="GA155" i="15"/>
  <c r="GA70" i="15" s="1"/>
  <c r="GB65" i="15"/>
  <c r="AO214" i="14"/>
  <c r="AO215" i="14"/>
  <c r="GB155" i="15" l="1"/>
  <c r="GB70" i="15" s="1"/>
  <c r="GC65" i="15"/>
  <c r="GB156" i="15"/>
  <c r="GC67" i="15"/>
  <c r="FZ157" i="15"/>
  <c r="FZ71" i="15"/>
  <c r="GA69" i="15"/>
  <c r="FZ84" i="15"/>
  <c r="FF61" i="17"/>
  <c r="FF62" i="17" s="1"/>
  <c r="FF64" i="17"/>
  <c r="AM262" i="14"/>
  <c r="AL271" i="14"/>
  <c r="AL278" i="14" s="1"/>
  <c r="AL270" i="14"/>
  <c r="AL269" i="14"/>
  <c r="AL268" i="14"/>
  <c r="AL267" i="14"/>
  <c r="GD158" i="15"/>
  <c r="GD92" i="15"/>
  <c r="GE88" i="15"/>
  <c r="FT154" i="15"/>
  <c r="FU103" i="15"/>
  <c r="FU104" i="15"/>
  <c r="FT99" i="15"/>
  <c r="FT62" i="15"/>
  <c r="FT64" i="15"/>
  <c r="FT63" i="15"/>
  <c r="FU86" i="15"/>
  <c r="FU108" i="15"/>
  <c r="FU93" i="15"/>
  <c r="FU100" i="15"/>
  <c r="FU101" i="15"/>
  <c r="FU102" i="15"/>
  <c r="FU106" i="15"/>
  <c r="AK272" i="14"/>
  <c r="AK278" i="14"/>
  <c r="GE159" i="15"/>
  <c r="GF90" i="15"/>
  <c r="FY85" i="15"/>
  <c r="FY82" i="15"/>
  <c r="FY83" i="15" s="1"/>
  <c r="AO179" i="14"/>
  <c r="AO193" i="14" s="1"/>
  <c r="GF159" i="15" l="1"/>
  <c r="GG90" i="15"/>
  <c r="GG159" i="15" s="1"/>
  <c r="GC156" i="15"/>
  <c r="GD67" i="15"/>
  <c r="GC155" i="15"/>
  <c r="GC70" i="15" s="1"/>
  <c r="GD65" i="15"/>
  <c r="FZ82" i="15"/>
  <c r="FZ83" i="15" s="1"/>
  <c r="FZ85" i="15"/>
  <c r="FU107" i="15"/>
  <c r="FU109" i="15" s="1"/>
  <c r="FU61" i="15"/>
  <c r="GE158" i="15"/>
  <c r="GE92" i="15"/>
  <c r="GF88" i="15"/>
  <c r="AN262" i="14"/>
  <c r="AM271" i="14"/>
  <c r="AM278" i="14" s="1"/>
  <c r="AM270" i="14"/>
  <c r="AM269" i="14"/>
  <c r="AM268" i="14"/>
  <c r="AM267" i="14"/>
  <c r="GA157" i="15"/>
  <c r="GB69" i="15"/>
  <c r="GA71" i="15"/>
  <c r="GA84" i="15"/>
  <c r="GA82" i="15" l="1"/>
  <c r="GA83" i="15" s="1"/>
  <c r="GA85" i="15"/>
  <c r="GD155" i="15"/>
  <c r="GD70" i="15" s="1"/>
  <c r="GE65" i="15"/>
  <c r="GD156" i="15"/>
  <c r="GE67" i="15"/>
  <c r="AO262" i="14"/>
  <c r="AN271" i="14"/>
  <c r="AN270" i="14"/>
  <c r="AN269" i="14"/>
  <c r="AN268" i="14"/>
  <c r="AN267" i="14"/>
  <c r="FU154" i="15"/>
  <c r="FV104" i="15"/>
  <c r="FU99" i="15"/>
  <c r="FV103" i="15"/>
  <c r="FU64" i="15"/>
  <c r="FU63" i="15"/>
  <c r="FU62" i="15"/>
  <c r="FV86" i="15"/>
  <c r="FV108" i="15"/>
  <c r="FV93" i="15"/>
  <c r="FV101" i="15"/>
  <c r="FV100" i="15"/>
  <c r="FV102" i="15"/>
  <c r="FV106" i="15"/>
  <c r="GB157" i="15"/>
  <c r="GC69" i="15"/>
  <c r="GB71" i="15"/>
  <c r="GB84" i="15"/>
  <c r="GF158" i="15"/>
  <c r="GF92" i="15"/>
  <c r="GG88" i="15"/>
  <c r="FV107" i="15" l="1"/>
  <c r="FV109" i="15" s="1"/>
  <c r="FV61" i="15"/>
  <c r="GE156" i="15"/>
  <c r="GF67" i="15"/>
  <c r="GC157" i="15"/>
  <c r="GC71" i="15"/>
  <c r="GD69" i="15"/>
  <c r="GC84" i="15"/>
  <c r="GE155" i="15"/>
  <c r="GE70" i="15" s="1"/>
  <c r="GF65" i="15"/>
  <c r="GB85" i="15"/>
  <c r="GB82" i="15"/>
  <c r="GB83" i="15" s="1"/>
  <c r="AO271" i="14"/>
  <c r="AO270" i="14"/>
  <c r="AO269" i="14"/>
  <c r="AO268" i="14"/>
  <c r="AO267" i="14"/>
  <c r="GG158" i="15"/>
  <c r="GG92" i="15"/>
  <c r="GF156" i="15" l="1"/>
  <c r="GG67" i="15"/>
  <c r="GD157" i="15"/>
  <c r="GD71" i="15"/>
  <c r="GE69" i="15"/>
  <c r="GD84" i="15"/>
  <c r="GF155" i="15"/>
  <c r="GF70" i="15" s="1"/>
  <c r="GG65" i="15"/>
  <c r="GC85" i="15"/>
  <c r="GC82" i="15"/>
  <c r="GC83" i="15" s="1"/>
  <c r="FV154" i="15"/>
  <c r="FW103" i="15"/>
  <c r="FV99" i="15"/>
  <c r="FW104" i="15"/>
  <c r="FV62" i="15"/>
  <c r="FV64" i="15"/>
  <c r="FV63" i="15"/>
  <c r="FW86" i="15"/>
  <c r="FW93" i="15"/>
  <c r="FW108" i="15"/>
  <c r="FW101" i="15"/>
  <c r="FW100" i="15"/>
  <c r="FW102" i="15"/>
  <c r="FW106" i="15"/>
  <c r="FW107" i="15" l="1"/>
  <c r="FW109" i="15" s="1"/>
  <c r="FW61" i="15"/>
  <c r="GG155" i="15"/>
  <c r="GG70" i="15" s="1"/>
  <c r="GD82" i="15"/>
  <c r="GD83" i="15" s="1"/>
  <c r="GD85" i="15"/>
  <c r="GE157" i="15"/>
  <c r="GF69" i="15"/>
  <c r="GE71" i="15"/>
  <c r="GE84" i="15"/>
  <c r="GG156" i="15"/>
  <c r="GE82" i="15" l="1"/>
  <c r="GE83" i="15" s="1"/>
  <c r="GE85" i="15"/>
  <c r="FW154" i="15"/>
  <c r="FW99" i="15"/>
  <c r="FX104" i="15"/>
  <c r="FX103" i="15"/>
  <c r="FW62" i="15"/>
  <c r="FW64" i="15"/>
  <c r="FW63" i="15"/>
  <c r="FX86" i="15"/>
  <c r="FX93" i="15"/>
  <c r="FX108" i="15"/>
  <c r="FX101" i="15"/>
  <c r="FX100" i="15"/>
  <c r="FX102" i="15"/>
  <c r="FX106" i="15"/>
  <c r="GF157" i="15"/>
  <c r="GG69" i="15"/>
  <c r="GF71" i="15"/>
  <c r="GF84" i="15"/>
  <c r="FX107" i="15" l="1"/>
  <c r="FX109" i="15" s="1"/>
  <c r="FX61" i="15"/>
  <c r="GF85" i="15"/>
  <c r="GF82" i="15"/>
  <c r="GF83" i="15" s="1"/>
  <c r="GG157" i="15"/>
  <c r="GG71" i="15"/>
  <c r="GG84" i="15"/>
  <c r="GG85" i="15" l="1"/>
  <c r="GG82" i="15"/>
  <c r="GG83" i="15" s="1"/>
  <c r="FX154" i="15"/>
  <c r="FY103" i="15"/>
  <c r="FX99" i="15"/>
  <c r="FY104" i="15"/>
  <c r="FX62" i="15"/>
  <c r="FX64" i="15"/>
  <c r="FX63" i="15"/>
  <c r="FY86" i="15"/>
  <c r="FY108" i="15"/>
  <c r="FY93" i="15"/>
  <c r="FY100" i="15"/>
  <c r="FY101" i="15"/>
  <c r="FY102" i="15"/>
  <c r="FY106" i="15"/>
  <c r="FY107" i="15" l="1"/>
  <c r="FY109" i="15" s="1"/>
  <c r="FY61" i="15"/>
  <c r="FY154" i="15" l="1"/>
  <c r="FZ104" i="15"/>
  <c r="FY99" i="15"/>
  <c r="FZ103" i="15"/>
  <c r="FY64" i="15"/>
  <c r="FY63" i="15"/>
  <c r="FY62" i="15"/>
  <c r="FZ86" i="15"/>
  <c r="FZ108" i="15"/>
  <c r="FZ93" i="15"/>
  <c r="FZ101" i="15"/>
  <c r="FZ100" i="15"/>
  <c r="FZ102" i="15"/>
  <c r="FZ106" i="15"/>
  <c r="FZ107" i="15" l="1"/>
  <c r="FZ109" i="15" s="1"/>
  <c r="FZ61" i="15"/>
  <c r="FZ154" i="15" l="1"/>
  <c r="GA104" i="15"/>
  <c r="GA103" i="15"/>
  <c r="FZ99" i="15"/>
  <c r="FZ62" i="15"/>
  <c r="FZ64" i="15"/>
  <c r="FZ63" i="15"/>
  <c r="GA86" i="15"/>
  <c r="GA93" i="15"/>
  <c r="GA108" i="15"/>
  <c r="GA100" i="15"/>
  <c r="GA101" i="15"/>
  <c r="GA102" i="15"/>
  <c r="GA106" i="15"/>
  <c r="GA107" i="15" l="1"/>
  <c r="GA109" i="15" s="1"/>
  <c r="GA61" i="15"/>
  <c r="GA154" i="15" l="1"/>
  <c r="GB103" i="15"/>
  <c r="GA99" i="15"/>
  <c r="GB104" i="15"/>
  <c r="GA62" i="15"/>
  <c r="GA64" i="15"/>
  <c r="GA63" i="15"/>
  <c r="GB86" i="15"/>
  <c r="GB93" i="15"/>
  <c r="GB108" i="15"/>
  <c r="GB100" i="15"/>
  <c r="GB101" i="15"/>
  <c r="GB102" i="15"/>
  <c r="GB106" i="15"/>
  <c r="GB107" i="15" l="1"/>
  <c r="GB109" i="15" s="1"/>
  <c r="GB61" i="15"/>
  <c r="GB154" i="15" l="1"/>
  <c r="GC103" i="15"/>
  <c r="GB99" i="15"/>
  <c r="GC104" i="15"/>
  <c r="GB62" i="15"/>
  <c r="GB64" i="15"/>
  <c r="GB63" i="15"/>
  <c r="GC86" i="15"/>
  <c r="GC93" i="15"/>
  <c r="GC108" i="15"/>
  <c r="GC100" i="15"/>
  <c r="GC101" i="15"/>
  <c r="GC102" i="15"/>
  <c r="GC106" i="15"/>
  <c r="GC107" i="15" l="1"/>
  <c r="GC109" i="15" s="1"/>
  <c r="GC61" i="15"/>
  <c r="GC154" i="15" l="1"/>
  <c r="GD104" i="15"/>
  <c r="GC99" i="15"/>
  <c r="GD103" i="15"/>
  <c r="GC64" i="15"/>
  <c r="GC63" i="15"/>
  <c r="GC62" i="15"/>
  <c r="GD86" i="15"/>
  <c r="GD108" i="15"/>
  <c r="GD93" i="15"/>
  <c r="GD100" i="15"/>
  <c r="GD101" i="15"/>
  <c r="GD102" i="15"/>
  <c r="GD106" i="15"/>
  <c r="GD107" i="15" l="1"/>
  <c r="GD109" i="15" s="1"/>
  <c r="GD61" i="15"/>
  <c r="GD154" i="15" l="1"/>
  <c r="GD99" i="15"/>
  <c r="GE104" i="15"/>
  <c r="GE103" i="15"/>
  <c r="GD62" i="15"/>
  <c r="GD64" i="15"/>
  <c r="GD63" i="15"/>
  <c r="GE86" i="15"/>
  <c r="GE93" i="15"/>
  <c r="GE108" i="15"/>
  <c r="GE101" i="15"/>
  <c r="GE100" i="15"/>
  <c r="GE102" i="15"/>
  <c r="GE106" i="15"/>
  <c r="GE107" i="15" l="1"/>
  <c r="GE109" i="15" s="1"/>
  <c r="GE61" i="15"/>
  <c r="GE154" i="15" l="1"/>
  <c r="GF104" i="15"/>
  <c r="GF103" i="15"/>
  <c r="GE99" i="15"/>
  <c r="GE62" i="15"/>
  <c r="GE64" i="15"/>
  <c r="GE63" i="15"/>
  <c r="GF86" i="15"/>
  <c r="GF93" i="15"/>
  <c r="GF108" i="15"/>
  <c r="GF100" i="15"/>
  <c r="GF101" i="15"/>
  <c r="GF102" i="15"/>
  <c r="GF106" i="15"/>
  <c r="GF107" i="15" l="1"/>
  <c r="GF109" i="15" s="1"/>
  <c r="GF61" i="15"/>
  <c r="GF154" i="15" l="1"/>
  <c r="GG103" i="15"/>
  <c r="GF99" i="15"/>
  <c r="GG104" i="15"/>
  <c r="GF62" i="15"/>
  <c r="GF64" i="15"/>
  <c r="GF63" i="15"/>
  <c r="GG86" i="15"/>
  <c r="GG108" i="15"/>
  <c r="GG93" i="15"/>
  <c r="GG100" i="15"/>
  <c r="GG101" i="15"/>
  <c r="GG102" i="15"/>
  <c r="GG106" i="15"/>
  <c r="GG107" i="15" l="1"/>
  <c r="GG109" i="15" s="1"/>
  <c r="GG61" i="15"/>
  <c r="GG154" i="15" l="1"/>
  <c r="GG99" i="15"/>
  <c r="GG64" i="15"/>
  <c r="GG63" i="15"/>
  <c r="GG62" i="15"/>
</calcChain>
</file>

<file path=xl/comments1.xml><?xml version="1.0" encoding="utf-8"?>
<comments xmlns="http://schemas.openxmlformats.org/spreadsheetml/2006/main">
  <authors>
    <author>Louise Rabier</author>
  </authors>
  <commentList>
    <comment ref="A193" authorId="0" shapeId="0">
      <text>
        <r>
          <rPr>
            <b/>
            <sz val="9"/>
            <color indexed="81"/>
            <rFont val="Tahoma"/>
            <family val="2"/>
          </rPr>
          <t>Louise Rabier:</t>
        </r>
        <r>
          <rPr>
            <sz val="9"/>
            <color indexed="81"/>
            <rFont val="Tahoma"/>
            <family val="2"/>
          </rPr>
          <t xml:space="preserve">
Vérifier la formule</t>
        </r>
      </text>
    </comment>
  </commentList>
</comments>
</file>

<file path=xl/comments2.xml><?xml version="1.0" encoding="utf-8"?>
<comments xmlns="http://schemas.openxmlformats.org/spreadsheetml/2006/main">
  <authors>
    <author>Gilles Toinon</author>
    <author>Louise Rabier</author>
  </authors>
  <commentList>
    <comment ref="Y53" authorId="0" shapeId="0">
      <text>
        <r>
          <rPr>
            <b/>
            <sz val="8"/>
            <color indexed="81"/>
            <rFont val="Tahoma"/>
            <family val="2"/>
          </rPr>
          <t>Gilles Toinon:</t>
        </r>
        <r>
          <rPr>
            <sz val="8"/>
            <color indexed="81"/>
            <rFont val="Tahoma"/>
            <family val="2"/>
          </rPr>
          <t xml:space="preserve">
Calcul de la var du PIB sur les chiffres INSEE !
Différent de la résultante calculée</t>
        </r>
      </text>
    </comment>
    <comment ref="Y104" authorId="0" shapeId="0">
      <text>
        <r>
          <rPr>
            <b/>
            <sz val="8"/>
            <color indexed="81"/>
            <rFont val="Tahoma"/>
            <family val="2"/>
          </rPr>
          <t>Gilles Toinon:</t>
        </r>
        <r>
          <rPr>
            <sz val="8"/>
            <color indexed="81"/>
            <rFont val="Tahoma"/>
            <family val="2"/>
          </rPr>
          <t xml:space="preserve">
Calcul de la var du PIB sur les chiffres INSEE !
Différent de la résultante calculée</t>
        </r>
      </text>
    </comment>
    <comment ref="ET120" authorId="1" shapeId="0">
      <text>
        <r>
          <rPr>
            <b/>
            <sz val="9"/>
            <color indexed="81"/>
            <rFont val="Tahoma"/>
            <family val="2"/>
          </rPr>
          <t>Louise Rabier:</t>
        </r>
        <r>
          <rPr>
            <sz val="9"/>
            <color indexed="81"/>
            <rFont val="Tahoma"/>
            <family val="2"/>
          </rPr>
          <t xml:space="preserve">
Changé la formule</t>
        </r>
      </text>
    </comment>
  </commentList>
</comments>
</file>

<file path=xl/comments3.xml><?xml version="1.0" encoding="utf-8"?>
<comments xmlns="http://schemas.openxmlformats.org/spreadsheetml/2006/main">
  <authors>
    <author>BIPE</author>
  </authors>
  <commentList>
    <comment ref="C44" authorId="0" shapeId="0">
      <text>
        <r>
          <rPr>
            <b/>
            <sz val="8"/>
            <color indexed="81"/>
            <rFont val="Tahoma"/>
            <family val="2"/>
          </rPr>
          <t>BIPE:</t>
        </r>
        <r>
          <rPr>
            <sz val="8"/>
            <color indexed="81"/>
            <rFont val="Tahoma"/>
            <family val="2"/>
          </rPr>
          <t xml:space="preserve">
principalement transferts à l'UE</t>
        </r>
      </text>
    </comment>
  </commentList>
</comments>
</file>

<file path=xl/sharedStrings.xml><?xml version="1.0" encoding="utf-8"?>
<sst xmlns="http://schemas.openxmlformats.org/spreadsheetml/2006/main" count="898" uniqueCount="431">
  <si>
    <t>IMMAT. VP NEUVES  DEMONSTRATION + Constructeurs FRANCE</t>
  </si>
  <si>
    <t>Contribution à la croissance</t>
  </si>
  <si>
    <t xml:space="preserve"> CJO 5 J</t>
  </si>
  <si>
    <t>BRUT</t>
  </si>
  <si>
    <t>T1 2008</t>
  </si>
  <si>
    <t>T2 2008</t>
  </si>
  <si>
    <t>T3 2008</t>
  </si>
  <si>
    <t>T4 2008</t>
  </si>
  <si>
    <t>T1 2009</t>
  </si>
  <si>
    <t>T2 2009</t>
  </si>
  <si>
    <t>T3 2009</t>
  </si>
  <si>
    <t>T4 2009</t>
  </si>
  <si>
    <t>T1 2010</t>
  </si>
  <si>
    <t>T2 2010</t>
  </si>
  <si>
    <t>T3 2010</t>
  </si>
  <si>
    <t>T4 2010</t>
  </si>
  <si>
    <t>T1 2011</t>
  </si>
  <si>
    <t>T2 2011</t>
  </si>
  <si>
    <t>T3 2011</t>
  </si>
  <si>
    <t>T4 2011</t>
  </si>
  <si>
    <t>T1 2012</t>
  </si>
  <si>
    <t>T2 2012</t>
  </si>
  <si>
    <t>T3 2012</t>
  </si>
  <si>
    <t>T4 2012</t>
  </si>
  <si>
    <t>T1 2013</t>
  </si>
  <si>
    <t>T2 2013</t>
  </si>
  <si>
    <t>T3 2013</t>
  </si>
  <si>
    <t>T4 2013</t>
  </si>
  <si>
    <t>T1 2014</t>
  </si>
  <si>
    <t>T2 2014</t>
  </si>
  <si>
    <t>T3 2014</t>
  </si>
  <si>
    <t>IMMAT. VP NEUVES FRANCE</t>
  </si>
  <si>
    <t>T1 2007</t>
  </si>
  <si>
    <t>T2 2007</t>
  </si>
  <si>
    <t>T3 2007</t>
  </si>
  <si>
    <t>T4 2007</t>
  </si>
  <si>
    <t>T4 2014</t>
  </si>
  <si>
    <t>BRUT  OCC.</t>
  </si>
  <si>
    <t>occasion</t>
  </si>
  <si>
    <t>brut occasion</t>
  </si>
  <si>
    <t>France</t>
  </si>
  <si>
    <t>Volume (milliards euros)</t>
  </si>
  <si>
    <t>Personal consumption expenditure</t>
  </si>
  <si>
    <t>Government consumption expenditure</t>
  </si>
  <si>
    <t>Investissements</t>
  </si>
  <si>
    <t>Construction</t>
  </si>
  <si>
    <t>Autres investissement</t>
  </si>
  <si>
    <t>ménages</t>
  </si>
  <si>
    <t>entreprises</t>
  </si>
  <si>
    <t>APU</t>
  </si>
  <si>
    <t>Exports of goods and services</t>
  </si>
  <si>
    <t>Imports of goods and services</t>
  </si>
  <si>
    <t>External demand</t>
  </si>
  <si>
    <t>Total demand int excl. Stock</t>
  </si>
  <si>
    <t>Total demand excl. Stock</t>
  </si>
  <si>
    <t>Stock contrib. to growth</t>
  </si>
  <si>
    <t>PIB</t>
  </si>
  <si>
    <t>Volume, variation annuelle</t>
  </si>
  <si>
    <t>Private and public sector Investment</t>
  </si>
  <si>
    <t>Plant and equipment</t>
  </si>
  <si>
    <t>Conso privée</t>
  </si>
  <si>
    <t>Conso publique</t>
  </si>
  <si>
    <t>Investissement</t>
  </si>
  <si>
    <t>Invt construction</t>
  </si>
  <si>
    <t>Autres invt</t>
  </si>
  <si>
    <t>Demande interne hors stocks</t>
  </si>
  <si>
    <t>Stocks</t>
  </si>
  <si>
    <t>Net exports</t>
  </si>
  <si>
    <t>Valeur (milliards euros)</t>
  </si>
  <si>
    <t>Valeur, variation annuelle</t>
  </si>
  <si>
    <t>Private sector Investment</t>
  </si>
  <si>
    <t>Contribution à la croissance (en points de pourcentage)</t>
  </si>
  <si>
    <t>Marché du travail</t>
  </si>
  <si>
    <t>Population active (France entière)</t>
  </si>
  <si>
    <t>YoY</t>
  </si>
  <si>
    <t>Emploi</t>
  </si>
  <si>
    <t>Emploi , yoy</t>
  </si>
  <si>
    <t>Emploi salarié</t>
  </si>
  <si>
    <t>Emploi salarié , yoy</t>
  </si>
  <si>
    <t>Chômeurs</t>
  </si>
  <si>
    <t>Taux de chômage (%, métro)</t>
  </si>
  <si>
    <t>Taux de chômage (%, total)</t>
  </si>
  <si>
    <t>Productivité</t>
  </si>
  <si>
    <t>Emploi (var. en milliers)</t>
  </si>
  <si>
    <t>Prix (variation sur un an)</t>
  </si>
  <si>
    <t>ENSEMBLE</t>
  </si>
  <si>
    <t>ENSEMBLE HORS ENERGIE</t>
  </si>
  <si>
    <t>ENSEMBLE HORS TABAC</t>
  </si>
  <si>
    <t>IPCH</t>
  </si>
  <si>
    <t>IPCH sous-jacent (excl nrj &amp; food)</t>
  </si>
  <si>
    <t>Salaire et heures travaillées</t>
  </si>
  <si>
    <t>Heures effectives, marchand non agri.</t>
  </si>
  <si>
    <t>Heures effectives travaillées (total)</t>
  </si>
  <si>
    <t>SMIC (€/h)</t>
  </si>
  <si>
    <t>SMPH Total</t>
  </si>
  <si>
    <t>SMPT Total</t>
  </si>
  <si>
    <t>Comptes des ménages et EI</t>
  </si>
  <si>
    <t>EBE des ménages</t>
  </si>
  <si>
    <t>Masse salariale totale</t>
  </si>
  <si>
    <t>Prestations sociales</t>
  </si>
  <si>
    <t>Autres</t>
  </si>
  <si>
    <t>Total ressources</t>
  </si>
  <si>
    <t>Impots</t>
  </si>
  <si>
    <t>Charges sociales</t>
  </si>
  <si>
    <t>Total imposition</t>
  </si>
  <si>
    <t>RDB non ajusté</t>
  </si>
  <si>
    <t>RDB</t>
  </si>
  <si>
    <t>Consommation en valeur</t>
  </si>
  <si>
    <t>Epargne</t>
  </si>
  <si>
    <t>Taux d'épargne</t>
  </si>
  <si>
    <t>Taux de pression fiscale</t>
  </si>
  <si>
    <t>var sur un an (%)</t>
  </si>
  <si>
    <t>EBE</t>
  </si>
  <si>
    <t>Masse salariale</t>
  </si>
  <si>
    <t>Pouvoir d'achat</t>
  </si>
  <si>
    <t>Pouvoi d'achat (IPC)</t>
  </si>
  <si>
    <t>Contribution RDB</t>
  </si>
  <si>
    <t>Excédent brut d'exploitation</t>
  </si>
  <si>
    <t>Autres ressources</t>
  </si>
  <si>
    <t>Cotisations sociales</t>
  </si>
  <si>
    <t>Imposition</t>
  </si>
  <si>
    <t>Impôts et cotisations</t>
  </si>
  <si>
    <t>Nombre d'habitants (France totale, Source : INSEE, prévisions BIPE)</t>
  </si>
  <si>
    <t>Nombre de ménages (France totale, Source : Comptes du logement, prévisions BIPE)</t>
  </si>
  <si>
    <t>Nombre d'UC (France totale, Source BIPE)</t>
  </si>
  <si>
    <t>RDB / habitant (k€)</t>
  </si>
  <si>
    <t>RDB / Ménages (k€)</t>
  </si>
  <si>
    <t>RDB / Ménages (YoY)</t>
  </si>
  <si>
    <t>Pouvoir d'achat du RDB par ménages, var en %</t>
  </si>
  <si>
    <t>RDB / UC (k€)</t>
  </si>
  <si>
    <t>RDB / UC  (YoY)</t>
  </si>
  <si>
    <t>Pouvoir d'achat du RDB /UC, var en %</t>
  </si>
  <si>
    <t>Croissance du nombre d'UC (passé : INSEE, prev, BIPE)</t>
  </si>
  <si>
    <t>Prix du PIB</t>
  </si>
  <si>
    <t>Consommation des ménages</t>
  </si>
  <si>
    <t>Consommation publique</t>
  </si>
  <si>
    <t>Exports</t>
  </si>
  <si>
    <t>Imports</t>
  </si>
  <si>
    <t>Demande totale hors stocks</t>
  </si>
  <si>
    <t>Taux</t>
  </si>
  <si>
    <t>Taux directeur BCE</t>
  </si>
  <si>
    <t>Taux 10 ans France</t>
  </si>
  <si>
    <t>Solde extérieur</t>
  </si>
  <si>
    <t>Balance des biens et services</t>
  </si>
  <si>
    <t>Variation en milliards d'euros</t>
  </si>
  <si>
    <t>Balance commerciale</t>
  </si>
  <si>
    <t>Balance courante</t>
  </si>
  <si>
    <t>Balance courante, en % du PIB</t>
  </si>
  <si>
    <t>Net income &amp; net current transfers</t>
  </si>
  <si>
    <t>dépenses publiques, en % du PIB</t>
  </si>
  <si>
    <t>recettes publiques, en % du PIB</t>
  </si>
  <si>
    <t>prélèvements obligatoires (% du PIB)</t>
  </si>
  <si>
    <t>dette publique (% du PIB)</t>
  </si>
  <si>
    <t>deficit public (% PIB)</t>
  </si>
  <si>
    <t>deficit public (% du PIB)</t>
  </si>
  <si>
    <t>dette publique (Md euros)</t>
  </si>
  <si>
    <t>deficit public (Md euros)</t>
  </si>
  <si>
    <t>Emploi salarié total</t>
  </si>
  <si>
    <t>SMPT</t>
  </si>
  <si>
    <t>Actif fixe des SNF (001641230)</t>
  </si>
  <si>
    <t>Rendement du capital</t>
  </si>
  <si>
    <t>Nombre d'habitants (Source : ancien chiffre)</t>
  </si>
  <si>
    <t>Nombre de ménages (Source : ancien chiffre)</t>
  </si>
  <si>
    <t>Nombre d'UC (source ancien chiffre)</t>
  </si>
  <si>
    <t>Ménages</t>
  </si>
  <si>
    <t>Entreprises</t>
  </si>
  <si>
    <t>Administrations publiques</t>
  </si>
  <si>
    <t>RESSOURCES EMPLOIS DE BIENS ET SERVICES</t>
  </si>
  <si>
    <t xml:space="preserve"> </t>
  </si>
  <si>
    <t>Acquis pour 2014 à la fin 2013</t>
  </si>
  <si>
    <t>France, Calendar Adjusted, SA, EUR</t>
  </si>
  <si>
    <t>Volume (Md€ 2010)</t>
  </si>
  <si>
    <t>P.I.B. Total</t>
  </si>
  <si>
    <t>QoQa</t>
  </si>
  <si>
    <t>QoQ</t>
  </si>
  <si>
    <t xml:space="preserve">         Somme des princ compo</t>
  </si>
  <si>
    <t>Residential</t>
  </si>
  <si>
    <t>Construction hors résidentiel</t>
  </si>
  <si>
    <t>Machinery and equipment</t>
  </si>
  <si>
    <t>Transport</t>
  </si>
  <si>
    <t>Total demand excl stocks</t>
  </si>
  <si>
    <t>Stocks (incl. stat disp)</t>
  </si>
  <si>
    <t>Stocks contrib. to growth</t>
  </si>
  <si>
    <t>Net exports contrib. to growth</t>
  </si>
  <si>
    <t>Contibution à la croissance trimestrielle</t>
  </si>
  <si>
    <t>Gross domestic product</t>
  </si>
  <si>
    <t>Investment</t>
  </si>
  <si>
    <t>Dwellings</t>
  </si>
  <si>
    <t>Machinery and Transport</t>
  </si>
  <si>
    <t>Total demand int excl. stocks</t>
  </si>
  <si>
    <t>Calcul</t>
  </si>
  <si>
    <t>Valeur (Md€)</t>
  </si>
  <si>
    <t>Total demand excl, stocks</t>
  </si>
  <si>
    <t>FBCF par secteur</t>
  </si>
  <si>
    <t>volume</t>
  </si>
  <si>
    <t>SNF</t>
  </si>
  <si>
    <t>valeur</t>
  </si>
  <si>
    <t>Acquis</t>
  </si>
  <si>
    <t>Prix</t>
  </si>
  <si>
    <t>Indice</t>
  </si>
  <si>
    <t>var annu %</t>
  </si>
  <si>
    <t>Taux %</t>
  </si>
  <si>
    <t>Directeur</t>
  </si>
  <si>
    <t xml:space="preserve">10 ans </t>
  </si>
  <si>
    <t>EMPLOI (Métropole et DOM)</t>
  </si>
  <si>
    <t>Population active</t>
  </si>
  <si>
    <t xml:space="preserve">Emploi intérieur total </t>
  </si>
  <si>
    <t>Qoq</t>
  </si>
  <si>
    <t>Emploi salarié, éch. gauche</t>
  </si>
  <si>
    <t>Emploi non salarié</t>
  </si>
  <si>
    <t>Nb de chômeurs (total)</t>
  </si>
  <si>
    <t>Nb de chômeurs (métro-OCDE)</t>
  </si>
  <si>
    <t>Nb de chômeurs (métro-INSEE)</t>
  </si>
  <si>
    <t>Population active métro recalculée (INSEE)</t>
  </si>
  <si>
    <t>Taux de chômage (total, %)</t>
  </si>
  <si>
    <t>Taux de chômage (France métropolitaine, %), nouvelle enquête, éch. droite</t>
  </si>
  <si>
    <t>Taux de chômage calculé</t>
  </si>
  <si>
    <t>Indicateur de salaire (Métropole et DOM)</t>
  </si>
  <si>
    <t>Revalorisation du Smic</t>
  </si>
  <si>
    <t>SMPH marchand non agricole (YoY)</t>
  </si>
  <si>
    <t>Salaire horaire moyen</t>
  </si>
  <si>
    <t>SMPH total (YoY)</t>
  </si>
  <si>
    <t>SMPT total</t>
  </si>
  <si>
    <t>Emplois (postes, milliers)</t>
  </si>
  <si>
    <t>Agriculture</t>
  </si>
  <si>
    <t>Salariés</t>
  </si>
  <si>
    <t>Industrie</t>
  </si>
  <si>
    <t>Services marchands (y compris SAP)</t>
  </si>
  <si>
    <t>Services non-marchands</t>
  </si>
  <si>
    <t>Heures travaillées effectives (sal, hebdo)</t>
  </si>
  <si>
    <t>Total marchand non agricole</t>
  </si>
  <si>
    <t>Total</t>
  </si>
  <si>
    <t>Salaire horaire moyen (sal)</t>
  </si>
  <si>
    <t>Energie, eau, déchets</t>
  </si>
  <si>
    <t>Industries agro-alimentaires</t>
  </si>
  <si>
    <t>Cokéfaction et raffinage</t>
  </si>
  <si>
    <t>Biens d'équipement</t>
  </si>
  <si>
    <t>Matériels de transport</t>
  </si>
  <si>
    <t>Autres branches industrielles</t>
  </si>
  <si>
    <t>Commerce</t>
  </si>
  <si>
    <t>Hébergement-restauration</t>
  </si>
  <si>
    <t>Information-communication</t>
  </si>
  <si>
    <t>Services financiers</t>
  </si>
  <si>
    <t>Services immobiliers</t>
  </si>
  <si>
    <t>Services aux entreprises</t>
  </si>
  <si>
    <t>Services non marchands</t>
  </si>
  <si>
    <t>Services aux ménages</t>
  </si>
  <si>
    <t>Taux de chômage (total, %) ancienne enquête, éch. Droite</t>
  </si>
  <si>
    <t>Taux de chômage (France métropolitaine, %) ancienne enquête, éch droite</t>
  </si>
  <si>
    <t>Nb de chômeurs (métro)</t>
  </si>
  <si>
    <t>Taux de chômage (métro, %)</t>
  </si>
  <si>
    <t>Comptes des ménages</t>
  </si>
  <si>
    <t>Milliards d'euros, sa</t>
  </si>
  <si>
    <t>EBE des ménages et EI</t>
  </si>
  <si>
    <t>Revenus salariaux</t>
  </si>
  <si>
    <t>Cotisations sociales reçues</t>
  </si>
  <si>
    <t>Intérêt perçus</t>
  </si>
  <si>
    <t>Intérêt payés</t>
  </si>
  <si>
    <t>Dividendes</t>
  </si>
  <si>
    <t>Revenus attribués aux assurés</t>
  </si>
  <si>
    <t>Autres revenus et transferts (net)</t>
  </si>
  <si>
    <t>Autres revenus (total)</t>
  </si>
  <si>
    <t>Impôts sur le revenu</t>
  </si>
  <si>
    <t>Contribution sociales</t>
  </si>
  <si>
    <t>Taux d'imposition (% revenus primaires)</t>
  </si>
  <si>
    <t>Taux d'imposition (% revenus totaux)</t>
  </si>
  <si>
    <t>Prestations sociales reçues</t>
  </si>
  <si>
    <t>RDB calculé</t>
  </si>
  <si>
    <t>RDB des ménages</t>
  </si>
  <si>
    <t>Transferts en nature et autres ajustements</t>
  </si>
  <si>
    <t>RDB ajusté</t>
  </si>
  <si>
    <t>Consommation en valeur (hors ISBLSM)</t>
  </si>
  <si>
    <t>Épargne</t>
  </si>
  <si>
    <t>Besoin de financement</t>
  </si>
  <si>
    <t>Taux d'épargne brute (% RDB)</t>
  </si>
  <si>
    <t>Capacité de financement (% RDB)</t>
  </si>
  <si>
    <t>GA, %</t>
  </si>
  <si>
    <t>Déflateur de la consommation ménages</t>
  </si>
  <si>
    <t>IPC</t>
  </si>
  <si>
    <t>HIPC</t>
  </si>
  <si>
    <t>Pouvoir d'achat du rdb (defl conso)</t>
  </si>
  <si>
    <t>Pouvoir d'achat du rdb (HIPC)</t>
  </si>
  <si>
    <t>Endettement bancaire CT</t>
  </si>
  <si>
    <t>Endettement bancaire LT</t>
  </si>
  <si>
    <t>Endettement bancaire total</t>
  </si>
  <si>
    <t>Endettement/RDB</t>
  </si>
  <si>
    <t>Comptes des administrations</t>
  </si>
  <si>
    <t>Milliards d'euros</t>
  </si>
  <si>
    <t>cumul 4T</t>
  </si>
  <si>
    <t>Recettes</t>
  </si>
  <si>
    <t>% du PIB</t>
  </si>
  <si>
    <t>Principales recettes</t>
  </si>
  <si>
    <t>Cotisation sociale</t>
  </si>
  <si>
    <t>Impôts</t>
  </si>
  <si>
    <t>Impôts sur le revenu, patrimoine…</t>
  </si>
  <si>
    <t>Impôts sur la prod (TVA, douanes…)</t>
  </si>
  <si>
    <t>Dépenses</t>
  </si>
  <si>
    <t>Principales dépenses</t>
  </si>
  <si>
    <t>Consommation intermédaires</t>
  </si>
  <si>
    <t>Masse salariale brute</t>
  </si>
  <si>
    <t>Cotisations sociales versées</t>
  </si>
  <si>
    <t>Rémunération des salariés</t>
  </si>
  <si>
    <t>Cotiz en % des salaires bruts</t>
  </si>
  <si>
    <t xml:space="preserve">Prestations sociales (hors nature) </t>
  </si>
  <si>
    <t>Prestations sociales en nature</t>
  </si>
  <si>
    <t>Prestations totales</t>
  </si>
  <si>
    <t>Subvention</t>
  </si>
  <si>
    <t>Autres tranferts courants</t>
  </si>
  <si>
    <t>Transferts en capital</t>
  </si>
  <si>
    <t>Impôts sur la production versés</t>
  </si>
  <si>
    <t>Intérêts</t>
  </si>
  <si>
    <t>Solde hors invt</t>
  </si>
  <si>
    <t>Solde primaire</t>
  </si>
  <si>
    <t>Solde public</t>
  </si>
  <si>
    <t>Prélèvements obligatoires (% du PIB)</t>
  </si>
  <si>
    <t>Prestations sociales (% du PIB)</t>
  </si>
  <si>
    <t>Charge d'intérêt (% du PIB)</t>
  </si>
  <si>
    <t>Consommation finale (valeur)</t>
  </si>
  <si>
    <t>Prêts court terme</t>
  </si>
  <si>
    <t>Prêts long terme</t>
  </si>
  <si>
    <t>Dettes court terme</t>
  </si>
  <si>
    <t>Dette long terme</t>
  </si>
  <si>
    <t>Dette publique</t>
  </si>
  <si>
    <t>% du PIB (Maastricht)</t>
  </si>
  <si>
    <t xml:space="preserve">Intitulés </t>
  </si>
  <si>
    <t xml:space="preserve">En milliards d'euros </t>
  </si>
  <si>
    <t xml:space="preserve">Administrations centrales (S1311) </t>
  </si>
  <si>
    <t xml:space="preserve">dont : Etat (S13111) </t>
  </si>
  <si>
    <t xml:space="preserve">         Organismes divers d'administration centrale (S13112) </t>
  </si>
  <si>
    <t xml:space="preserve">Administrations locales (S1313) </t>
  </si>
  <si>
    <t xml:space="preserve">Administrations de sécurité sociale (S1314) </t>
  </si>
  <si>
    <t xml:space="preserve">Total administrations publiques (S13) </t>
  </si>
  <si>
    <t xml:space="preserve">  </t>
  </si>
  <si>
    <t xml:space="preserve">Résultat d’exécution des lois de finances (hors FMI) </t>
  </si>
  <si>
    <t xml:space="preserve">N.D. </t>
  </si>
  <si>
    <t xml:space="preserve">Correction des droits constatés </t>
  </si>
  <si>
    <t xml:space="preserve">  Impôt sur le revenu </t>
  </si>
  <si>
    <t xml:space="preserve">  Traitement sur les dépenses d'équipement militaire </t>
  </si>
  <si>
    <t xml:space="preserve">  Traitement des amendes </t>
  </si>
  <si>
    <t xml:space="preserve">  Exonérations de cotisations sociales </t>
  </si>
  <si>
    <t xml:space="preserve">  TVA </t>
  </si>
  <si>
    <t xml:space="preserve">  Intérêts </t>
  </si>
  <si>
    <t xml:space="preserve">  Autres décalages comptables </t>
  </si>
  <si>
    <t xml:space="preserve">Opérations budgétaires traitées en opérations financières </t>
  </si>
  <si>
    <t xml:space="preserve">  Budget général </t>
  </si>
  <si>
    <t xml:space="preserve">    Indemnisation de l'AFD et de la BCFE (Dakar) </t>
  </si>
  <si>
    <t xml:space="preserve">    Participation au financement des organismes internationaux </t>
  </si>
  <si>
    <t xml:space="preserve">    Retrait des billets Banque de France </t>
  </si>
  <si>
    <t xml:space="preserve">    Soulte SAAD </t>
  </si>
  <si>
    <t xml:space="preserve">    Dotation "non consommables" Grand Emprunt </t>
  </si>
  <si>
    <t xml:space="preserve">    Traitement des dividendes </t>
  </si>
  <si>
    <t xml:space="preserve">    Traitement du reversement de la COFACE </t>
  </si>
  <si>
    <t xml:space="preserve">    Versement à OSEO </t>
  </si>
  <si>
    <t xml:space="preserve">    Autres </t>
  </si>
  <si>
    <t xml:space="preserve">  Comptes spéciaux du Trésor </t>
  </si>
  <si>
    <t xml:space="preserve">      dont Comptes d'affectation spéciale </t>
  </si>
  <si>
    <t xml:space="preserve">             dont Compte de participations financières de l'Etat </t>
  </si>
  <si>
    <t xml:space="preserve">             Comptes de prêts et d'avances </t>
  </si>
  <si>
    <t xml:space="preserve">             Comptes de commerce dont compte de privatisation </t>
  </si>
  <si>
    <t xml:space="preserve">             Comptes d'opérations monétaires </t>
  </si>
  <si>
    <t xml:space="preserve">  Budgets annexes </t>
  </si>
  <si>
    <t xml:space="preserve">Opérations non budgétaires impactant la capacité de financement </t>
  </si>
  <si>
    <t xml:space="preserve">  Engagements et remises de dette </t>
  </si>
  <si>
    <t xml:space="preserve">  Apurement de dettes de l'Etat envers les organismes sociaux </t>
  </si>
  <si>
    <t xml:space="preserve">  Transferts de titres de l'ERAP à l'Etat </t>
  </si>
  <si>
    <t xml:space="preserve">  Dividendes sous forme de titres </t>
  </si>
  <si>
    <t xml:space="preserve">  Gains et pertes sur adjudication </t>
  </si>
  <si>
    <t xml:space="preserve">  Autres </t>
  </si>
  <si>
    <t xml:space="preserve">Corrections Insee dont crédit-bail </t>
  </si>
  <si>
    <t xml:space="preserve">Capacité de financement de l'Etat </t>
  </si>
  <si>
    <t xml:space="preserve">Gains ou perte d'intérêts sur produits dérivés </t>
  </si>
  <si>
    <t xml:space="preserve">Déficit de l'Etat au sens de Maastricht </t>
  </si>
  <si>
    <t>http://www.insee.fr/fr/indicateurs/cnat_trim/series/t_recapagent_val.xls</t>
  </si>
  <si>
    <t>Comptes des EI (non financier)</t>
  </si>
  <si>
    <t>Milliards d'euros, valeur, sa</t>
  </si>
  <si>
    <t>Valeur ajoutée</t>
  </si>
  <si>
    <t>yoy</t>
  </si>
  <si>
    <t>Cotisations totales (incl. Impots salaires)</t>
  </si>
  <si>
    <t>Taux d'imposition des salaires bruts (%)</t>
  </si>
  <si>
    <t>Impôts sur la production</t>
  </si>
  <si>
    <t>EBE des EI</t>
  </si>
  <si>
    <t>Taux de marge (EBE, %  VA)</t>
  </si>
  <si>
    <t>Comptes des SNF</t>
  </si>
  <si>
    <t>Production</t>
  </si>
  <si>
    <t>QOQ</t>
  </si>
  <si>
    <t>Consommation intermédiaire</t>
  </si>
  <si>
    <t>Valeur ajoutée produite</t>
  </si>
  <si>
    <t>Masse salariale versée</t>
  </si>
  <si>
    <t>Cotisation patronales (incl. cotis imp + impôts salaires)</t>
  </si>
  <si>
    <t>EBE des SNF</t>
  </si>
  <si>
    <t>Intérêts payés (net)</t>
  </si>
  <si>
    <t>Dividendes versées (net)</t>
  </si>
  <si>
    <t>Transferts courants (net)</t>
  </si>
  <si>
    <t>Taux d'imposition ( % EBE)</t>
  </si>
  <si>
    <t>calcul intermédiaire</t>
  </si>
  <si>
    <t>RDB des SNF</t>
  </si>
  <si>
    <t>FBCF des SNF</t>
  </si>
  <si>
    <t>Capacité de financement (% VA, éch. droite)</t>
  </si>
  <si>
    <t>Taux de consommation intermédiaire (% prod)</t>
  </si>
  <si>
    <t>Taux de marge (EBE, %  VA, éch.gauche)</t>
  </si>
  <si>
    <t>Taux d'épargne (RDB, % VA)</t>
  </si>
  <si>
    <t>Taux d'investissement (FBCF, % VA, éch. gauche)</t>
  </si>
  <si>
    <t>Taux d'autofinancement (RDB, % FBCF, éch. gauche)</t>
  </si>
  <si>
    <t>ENF</t>
  </si>
  <si>
    <t>Valeur ajoutée SNF-EI</t>
  </si>
  <si>
    <t>Salaires</t>
  </si>
  <si>
    <t>Cotisations SNF-EI</t>
  </si>
  <si>
    <t>EBE SNF-EI</t>
  </si>
  <si>
    <t>Endettement/VA*4</t>
  </si>
  <si>
    <t>Stock de capital</t>
  </si>
  <si>
    <t>rendement du capital</t>
  </si>
  <si>
    <t>LCD</t>
  </si>
  <si>
    <t>LLD</t>
  </si>
  <si>
    <t>LLD+Ent</t>
  </si>
  <si>
    <t>VD_cstr</t>
  </si>
  <si>
    <t>Iotot</t>
  </si>
  <si>
    <t>IO1</t>
  </si>
  <si>
    <t>IO14</t>
  </si>
  <si>
    <t>IO4</t>
  </si>
  <si>
    <t>INE</t>
  </si>
  <si>
    <t>INP</t>
  </si>
  <si>
    <t>IN</t>
  </si>
  <si>
    <t>Année</t>
  </si>
  <si>
    <t>Trimsestre</t>
  </si>
  <si>
    <t>IPC_VN</t>
  </si>
  <si>
    <t>IPC_VO</t>
  </si>
  <si>
    <t xml:space="preserve"> CJO_5J</t>
  </si>
  <si>
    <t>Ratio_IPC</t>
  </si>
  <si>
    <t>conso_VN</t>
  </si>
  <si>
    <t>IPC_carbu</t>
  </si>
  <si>
    <t>Croissance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</si>
</sst>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6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00"/>
    <numFmt numFmtId="165" formatCode="0.0000"/>
    <numFmt numFmtId="166" formatCode="0.0"/>
    <numFmt numFmtId="167" formatCode="0.0%"/>
    <numFmt numFmtId="168" formatCode="_(* #,##0.00_);_(* \(#,##0.00\);_(* &quot;-&quot;??_);_(@_)"/>
    <numFmt numFmtId="169" formatCode="_(* #,##0_);_(* \(#,##0\);_(* &quot;-&quot;??_);_(@_)"/>
    <numFmt numFmtId="170" formatCode="#,###,##0"/>
    <numFmt numFmtId="171" formatCode="_-* #,##0.00\ _F_-;\-* #,##0.00\ _F_-;_-* &quot;-&quot;??\ _F_-;_-@_-"/>
    <numFmt numFmtId="172" formatCode="_(* #,##0.000_);_(* \(#,##0.000\);_(* &quot;-&quot;??_);_(@_)"/>
    <numFmt numFmtId="173" formatCode="0.000%"/>
    <numFmt numFmtId="174" formatCode="0.00000"/>
    <numFmt numFmtId="175" formatCode="#,##0.000"/>
    <numFmt numFmtId="176" formatCode="0.0_)"/>
    <numFmt numFmtId="177" formatCode="0.00_)"/>
    <numFmt numFmtId="178" formatCode="_-* #,##0.0\ _€_-;\-* #,##0.0\ _€_-;_-* &quot;-&quot;??\ _€_-;_-@_-"/>
    <numFmt numFmtId="179" formatCode="#,##0.0"/>
    <numFmt numFmtId="180" formatCode="0.00000%"/>
    <numFmt numFmtId="181" formatCode="_-* #,##0\ _€_-;\-* #,##0\ _€_-;_-* &quot;-&quot;??\ _€_-;_-@_-"/>
    <numFmt numFmtId="182" formatCode="0.0000_)"/>
    <numFmt numFmtId="183" formatCode="0_)"/>
    <numFmt numFmtId="184" formatCode="#,##0.0000"/>
    <numFmt numFmtId="185" formatCode="[$-40C]mmm\-yy;@"/>
    <numFmt numFmtId="186" formatCode="mmmm\ d\,\ yyyy"/>
    <numFmt numFmtId="187" formatCode="#,##0\ &quot;F&quot;;\-#,##0\ &quot;F&quot;"/>
  </numFmts>
  <fonts count="73">
    <font>
      <sz val="11"/>
      <color theme="1"/>
      <name val="Calibri"/>
      <family val="2"/>
      <scheme val="minor"/>
    </font>
    <font>
      <sz val="10"/>
      <name val="Geneva"/>
      <family val="2"/>
    </font>
    <font>
      <sz val="10"/>
      <name val="Calibri"/>
      <family val="2"/>
    </font>
    <font>
      <b/>
      <sz val="9"/>
      <name val="Calibri"/>
      <family val="2"/>
    </font>
    <font>
      <b/>
      <sz val="10"/>
      <name val="Calibri"/>
      <family val="2"/>
    </font>
    <font>
      <sz val="9"/>
      <name val="Calibri"/>
      <family val="2"/>
    </font>
    <font>
      <sz val="10"/>
      <color indexed="12"/>
      <name val="Calibri"/>
      <family val="2"/>
    </font>
    <font>
      <b/>
      <sz val="9"/>
      <name val="Geneva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indexed="8"/>
      <name val="Calibri"/>
      <family val="2"/>
    </font>
    <font>
      <sz val="10"/>
      <name val="Times New Roman"/>
      <family val="1"/>
    </font>
    <font>
      <b/>
      <sz val="10"/>
      <color indexed="8"/>
      <name val="Arial"/>
      <family val="2"/>
    </font>
    <font>
      <sz val="10"/>
      <color theme="3" tint="-0.249977111117893"/>
      <name val="Calibri"/>
      <family val="2"/>
    </font>
    <font>
      <sz val="10"/>
      <name val="Geneva"/>
    </font>
    <font>
      <b/>
      <sz val="8"/>
      <name val="Arial"/>
      <family val="2"/>
    </font>
    <font>
      <b/>
      <sz val="9"/>
      <name val="Geneva"/>
    </font>
    <font>
      <sz val="8"/>
      <name val="Helvetica-Narrow"/>
      <family val="2"/>
    </font>
    <font>
      <b/>
      <u/>
      <sz val="10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0"/>
      <color indexed="10"/>
      <name val="Arial Narrow"/>
      <family val="2"/>
    </font>
    <font>
      <b/>
      <sz val="10"/>
      <color indexed="10"/>
      <name val="Arial Narrow"/>
      <family val="2"/>
    </font>
    <font>
      <sz val="10"/>
      <color indexed="8"/>
      <name val="Arial Narrow"/>
      <family val="2"/>
    </font>
    <font>
      <sz val="10"/>
      <color rgb="FFFF0000"/>
      <name val="Arial Narrow"/>
      <family val="2"/>
    </font>
    <font>
      <sz val="10"/>
      <color indexed="63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0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i/>
      <sz val="8"/>
      <name val="Arial Narrow"/>
      <family val="2"/>
    </font>
    <font>
      <b/>
      <u/>
      <sz val="8"/>
      <name val="Arial"/>
      <family val="2"/>
    </font>
    <font>
      <b/>
      <sz val="12"/>
      <name val="Arial Narrow"/>
      <family val="2"/>
    </font>
    <font>
      <b/>
      <sz val="10"/>
      <name val="Arial"/>
      <family val="2"/>
    </font>
    <font>
      <b/>
      <i/>
      <sz val="8"/>
      <name val="Arial Narrow"/>
      <family val="2"/>
    </font>
    <font>
      <b/>
      <i/>
      <sz val="8"/>
      <color indexed="12"/>
      <name val="Arial Narrow"/>
      <family val="2"/>
    </font>
    <font>
      <sz val="8"/>
      <color indexed="56"/>
      <name val="Arial"/>
      <family val="2"/>
    </font>
    <font>
      <b/>
      <sz val="8"/>
      <color indexed="56"/>
      <name val="Arial"/>
      <family val="2"/>
    </font>
    <font>
      <b/>
      <sz val="8"/>
      <color indexed="10"/>
      <name val="Arial Narrow"/>
      <family val="2"/>
    </font>
    <font>
      <sz val="8"/>
      <color indexed="10"/>
      <name val="Arial Narrow"/>
      <family val="2"/>
    </font>
    <font>
      <i/>
      <sz val="1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b/>
      <sz val="8"/>
      <color indexed="12"/>
      <name val="Arial Narrow"/>
      <family val="2"/>
    </font>
    <font>
      <sz val="8"/>
      <color indexed="12"/>
      <name val="Arial Narrow"/>
      <family val="2"/>
    </font>
    <font>
      <i/>
      <sz val="8"/>
      <color indexed="12"/>
      <name val="Arial Narrow"/>
      <family val="2"/>
    </font>
    <font>
      <sz val="8"/>
      <color indexed="48"/>
      <name val="Arial Narrow"/>
      <family val="2"/>
    </font>
    <font>
      <b/>
      <i/>
      <sz val="12"/>
      <color indexed="10"/>
      <name val="Arial Narrow"/>
      <family val="2"/>
    </font>
    <font>
      <sz val="8"/>
      <color indexed="56"/>
      <name val="Arial Narrow"/>
      <family val="2"/>
    </font>
    <font>
      <b/>
      <i/>
      <sz val="12"/>
      <name val="Arial Narrow"/>
      <family val="2"/>
    </font>
    <font>
      <b/>
      <sz val="10"/>
      <color indexed="10"/>
      <name val="Arial"/>
      <family val="2"/>
    </font>
    <font>
      <b/>
      <i/>
      <sz val="8"/>
      <color indexed="10"/>
      <name val="Arial Narrow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rgb="FF00B050"/>
      <name val="Arial Narrow"/>
      <family val="2"/>
    </font>
    <font>
      <b/>
      <sz val="10"/>
      <color rgb="FFFF0000"/>
      <name val="Arial Narrow"/>
      <family val="2"/>
    </font>
    <font>
      <b/>
      <sz val="10"/>
      <color rgb="FF00B050"/>
      <name val="Arial Narrow"/>
      <family val="2"/>
    </font>
    <font>
      <b/>
      <sz val="10"/>
      <color indexed="39"/>
      <name val="Arial Narrow"/>
      <family val="2"/>
    </font>
    <font>
      <sz val="10"/>
      <color rgb="FF0070C0"/>
      <name val="Arial Narrow"/>
      <family val="2"/>
    </font>
    <font>
      <b/>
      <sz val="10"/>
      <color rgb="FF0070C0"/>
      <name val="Arial Narrow"/>
      <family val="2"/>
    </font>
    <font>
      <sz val="9"/>
      <name val="Arial"/>
      <family val="2"/>
    </font>
    <font>
      <u/>
      <sz val="10"/>
      <name val="Arial Narrow"/>
      <family val="2"/>
    </font>
    <font>
      <b/>
      <i/>
      <sz val="10"/>
      <name val="Arial Narrow"/>
      <family val="2"/>
    </font>
    <font>
      <u/>
      <sz val="10"/>
      <color indexed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u/>
      <sz val="10"/>
      <color indexed="12"/>
      <name val="MS Sans Serif"/>
      <family val="2"/>
    </font>
    <font>
      <sz val="12"/>
      <name val="Times New Roman"/>
      <family val="1"/>
    </font>
    <font>
      <i/>
      <sz val="10"/>
      <name val="Helv"/>
    </font>
    <font>
      <sz val="11"/>
      <name val="Calibri"/>
      <family val="2"/>
    </font>
    <font>
      <sz val="11"/>
      <name val="Times New Roman"/>
      <family val="1"/>
    </font>
    <font>
      <sz val="9"/>
      <name val="Arial"/>
    </font>
  </fonts>
  <fills count="2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gray0625">
        <fgColor indexed="9"/>
        <bgColor indexed="9"/>
      </patternFill>
    </fill>
    <fill>
      <patternFill patternType="gray125">
        <fgColor indexed="13"/>
        <bgColor indexed="9"/>
      </patternFill>
    </fill>
    <fill>
      <patternFill patternType="solid">
        <fgColor indexed="55"/>
        <bgColor indexed="64"/>
      </patternFill>
    </fill>
    <fill>
      <patternFill patternType="gray0625">
        <fgColor indexed="15"/>
        <bgColor indexed="9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37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47"/>
      </right>
      <top style="medium">
        <color indexed="8"/>
      </top>
      <bottom style="medium">
        <color indexed="8"/>
      </bottom>
      <diagonal/>
    </border>
    <border>
      <left style="medium">
        <color indexed="47"/>
      </left>
      <right style="medium">
        <color indexed="47"/>
      </right>
      <top style="medium">
        <color indexed="8"/>
      </top>
      <bottom style="medium">
        <color indexed="8"/>
      </bottom>
      <diagonal/>
    </border>
    <border>
      <left style="medium">
        <color indexed="47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1">
    <xf numFmtId="0" fontId="0" fillId="0" borderId="0"/>
    <xf numFmtId="168" fontId="7" fillId="0" borderId="0" applyFont="0" applyFill="0" applyBorder="0" applyAlignment="0" applyProtection="0"/>
    <xf numFmtId="0" fontId="7" fillId="0" borderId="0" applyFill="0" applyBorder="0" applyProtection="0">
      <alignment vertical="top"/>
    </xf>
    <xf numFmtId="0" fontId="1" fillId="0" borderId="0"/>
    <xf numFmtId="170" fontId="8" fillId="7" borderId="0" applyNumberFormat="0" applyBorder="0">
      <protection locked="0"/>
    </xf>
    <xf numFmtId="170" fontId="8" fillId="8" borderId="0" applyNumberFormat="0" applyBorder="0">
      <alignment horizontal="center"/>
      <protection locked="0"/>
    </xf>
    <xf numFmtId="170" fontId="8" fillId="8" borderId="0" applyNumberFormat="0" applyBorder="0">
      <alignment horizontal="left"/>
      <protection locked="0"/>
    </xf>
    <xf numFmtId="170" fontId="12" fillId="10" borderId="0" applyNumberFormat="0" applyBorder="0">
      <alignment horizontal="center"/>
      <protection locked="0"/>
    </xf>
    <xf numFmtId="0" fontId="14" fillId="0" borderId="0"/>
    <xf numFmtId="0" fontId="16" fillId="0" borderId="0" applyFill="0" applyBorder="0" applyProtection="0">
      <alignment vertical="top"/>
    </xf>
    <xf numFmtId="168" fontId="16" fillId="0" borderId="0" applyFont="0" applyFill="0" applyBorder="0" applyAlignment="0" applyProtection="0"/>
    <xf numFmtId="176" fontId="17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64" fillId="0" borderId="0" applyNumberFormat="0" applyFill="0" applyBorder="0" applyAlignment="0" applyProtection="0">
      <alignment vertical="top"/>
      <protection locked="0"/>
    </xf>
    <xf numFmtId="0" fontId="9" fillId="0" borderId="0"/>
    <xf numFmtId="186" fontId="9" fillId="0" borderId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44" fontId="9" fillId="0" borderId="0" applyFont="0" applyFill="0" applyBorder="0" applyAlignment="0" applyProtection="0"/>
    <xf numFmtId="179" fontId="9" fillId="0" borderId="0" applyFill="0" applyBorder="0" applyAlignment="0" applyProtection="0"/>
    <xf numFmtId="3" fontId="9" fillId="0" borderId="0" applyFill="0" applyBorder="0" applyAlignment="0" applyProtection="0"/>
    <xf numFmtId="0" fontId="67" fillId="0" borderId="0" applyNumberFormat="0" applyFill="0" applyBorder="0" applyAlignment="0" applyProtection="0"/>
    <xf numFmtId="187" fontId="9" fillId="0" borderId="0" applyFill="0" applyBorder="0" applyAlignment="0" applyProtection="0"/>
    <xf numFmtId="0" fontId="68" fillId="0" borderId="0"/>
    <xf numFmtId="0" fontId="69" fillId="0" borderId="29"/>
    <xf numFmtId="0" fontId="9" fillId="0" borderId="0"/>
    <xf numFmtId="2" fontId="9" fillId="0" borderId="0" applyFill="0" applyBorder="0" applyAlignment="0" applyProtection="0"/>
  </cellStyleXfs>
  <cellXfs count="668">
    <xf numFmtId="0" fontId="0" fillId="0" borderId="0" xfId="0"/>
    <xf numFmtId="0" fontId="2" fillId="0" borderId="0" xfId="3" applyFont="1"/>
    <xf numFmtId="0" fontId="3" fillId="0" borderId="0" xfId="3" applyNumberFormat="1" applyFont="1" applyAlignment="1">
      <alignment vertical="top"/>
    </xf>
    <xf numFmtId="0" fontId="2" fillId="0" borderId="0" xfId="3" applyFont="1" applyAlignment="1">
      <alignment horizontal="center"/>
    </xf>
    <xf numFmtId="0" fontId="5" fillId="0" borderId="0" xfId="3" applyNumberFormat="1" applyFont="1" applyAlignment="1">
      <alignment vertical="top"/>
    </xf>
    <xf numFmtId="0" fontId="5" fillId="0" borderId="0" xfId="3" applyNumberFormat="1" applyFont="1" applyAlignment="1">
      <alignment horizontal="right" vertical="top"/>
    </xf>
    <xf numFmtId="164" fontId="5" fillId="3" borderId="0" xfId="3" applyNumberFormat="1" applyFont="1" applyFill="1" applyAlignment="1">
      <alignment horizontal="right"/>
    </xf>
    <xf numFmtId="164" fontId="5" fillId="4" borderId="0" xfId="3" applyNumberFormat="1" applyFont="1" applyFill="1" applyAlignment="1">
      <alignment horizontal="right"/>
    </xf>
    <xf numFmtId="164" fontId="5" fillId="0" borderId="0" xfId="3" applyNumberFormat="1" applyFont="1" applyAlignment="1">
      <alignment horizontal="right"/>
    </xf>
    <xf numFmtId="164" fontId="2" fillId="0" borderId="0" xfId="3" applyNumberFormat="1" applyFont="1"/>
    <xf numFmtId="0" fontId="2" fillId="0" borderId="0" xfId="3" applyFont="1" applyFill="1"/>
    <xf numFmtId="0" fontId="2" fillId="5" borderId="0" xfId="3" applyFont="1" applyFill="1"/>
    <xf numFmtId="164" fontId="2" fillId="5" borderId="0" xfId="3" applyNumberFormat="1" applyFont="1" applyFill="1"/>
    <xf numFmtId="0" fontId="5" fillId="5" borderId="0" xfId="3" applyNumberFormat="1" applyFont="1" applyFill="1" applyAlignment="1">
      <alignment horizontal="right" vertical="top"/>
    </xf>
    <xf numFmtId="0" fontId="2" fillId="5" borderId="0" xfId="3" applyFont="1" applyFill="1" applyAlignment="1">
      <alignment horizontal="center"/>
    </xf>
    <xf numFmtId="164" fontId="2" fillId="0" borderId="0" xfId="3" applyNumberFormat="1" applyFont="1" applyFill="1"/>
    <xf numFmtId="164" fontId="2" fillId="0" borderId="0" xfId="3" applyNumberFormat="1" applyFont="1" applyAlignment="1">
      <alignment horizontal="center"/>
    </xf>
    <xf numFmtId="0" fontId="2" fillId="5" borderId="1" xfId="3" applyFont="1" applyFill="1" applyBorder="1" applyAlignment="1">
      <alignment horizontal="center"/>
    </xf>
    <xf numFmtId="164" fontId="2" fillId="5" borderId="0" xfId="3" applyNumberFormat="1" applyFont="1" applyFill="1" applyAlignment="1">
      <alignment horizontal="center"/>
    </xf>
    <xf numFmtId="164" fontId="2" fillId="0" borderId="0" xfId="3" applyNumberFormat="1" applyFont="1" applyBorder="1" applyAlignment="1">
      <alignment horizontal="center"/>
    </xf>
    <xf numFmtId="0" fontId="2" fillId="0" borderId="0" xfId="3" applyFont="1" applyFill="1" applyAlignment="1">
      <alignment horizontal="center"/>
    </xf>
    <xf numFmtId="164" fontId="2" fillId="0" borderId="0" xfId="3" applyNumberFormat="1" applyFont="1" applyFill="1" applyAlignment="1">
      <alignment horizontal="center"/>
    </xf>
    <xf numFmtId="164" fontId="10" fillId="5" borderId="0" xfId="3" applyNumberFormat="1" applyFont="1" applyFill="1" applyBorder="1" applyAlignment="1">
      <alignment horizontal="center"/>
    </xf>
    <xf numFmtId="0" fontId="4" fillId="0" borderId="0" xfId="3" applyFont="1"/>
    <xf numFmtId="0" fontId="2" fillId="0" borderId="0" xfId="3" applyFont="1" applyFill="1" applyAlignment="1">
      <alignment horizontal="right"/>
    </xf>
    <xf numFmtId="164" fontId="10" fillId="0" borderId="0" xfId="3" applyNumberFormat="1" applyFont="1" applyBorder="1" applyAlignment="1">
      <alignment horizontal="center"/>
    </xf>
    <xf numFmtId="164" fontId="2" fillId="5" borderId="0" xfId="3" applyNumberFormat="1" applyFont="1" applyFill="1" applyBorder="1" applyAlignment="1">
      <alignment horizontal="center"/>
    </xf>
    <xf numFmtId="164" fontId="2" fillId="5" borderId="0" xfId="3" applyNumberFormat="1" applyFont="1" applyFill="1" applyBorder="1"/>
    <xf numFmtId="168" fontId="2" fillId="0" borderId="0" xfId="1" applyFont="1" applyBorder="1" applyAlignment="1">
      <alignment horizontal="center"/>
    </xf>
    <xf numFmtId="168" fontId="2" fillId="5" borderId="0" xfId="1" applyFont="1" applyFill="1" applyBorder="1" applyAlignment="1">
      <alignment horizontal="center"/>
    </xf>
    <xf numFmtId="171" fontId="11" fillId="9" borderId="0" xfId="1" applyNumberFormat="1" applyFont="1" applyFill="1"/>
    <xf numFmtId="171" fontId="11" fillId="0" borderId="0" xfId="1" applyNumberFormat="1" applyFont="1"/>
    <xf numFmtId="0" fontId="11" fillId="0" borderId="0" xfId="3" applyFont="1"/>
    <xf numFmtId="168" fontId="2" fillId="0" borderId="0" xfId="1" applyFont="1" applyFill="1" applyBorder="1" applyAlignment="1">
      <alignment horizontal="center"/>
    </xf>
    <xf numFmtId="165" fontId="2" fillId="0" borderId="0" xfId="3" applyNumberFormat="1" applyFont="1"/>
    <xf numFmtId="172" fontId="2" fillId="0" borderId="0" xfId="3" applyNumberFormat="1" applyFont="1"/>
    <xf numFmtId="169" fontId="2" fillId="0" borderId="0" xfId="3" applyNumberFormat="1" applyFont="1"/>
    <xf numFmtId="173" fontId="4" fillId="0" borderId="0" xfId="3" applyNumberFormat="1" applyFont="1" applyAlignment="1">
      <alignment horizontal="center"/>
    </xf>
    <xf numFmtId="169" fontId="7" fillId="0" borderId="0" xfId="1" applyNumberFormat="1" applyBorder="1" applyAlignment="1">
      <alignment vertical="top"/>
    </xf>
    <xf numFmtId="1" fontId="2" fillId="0" borderId="0" xfId="3" applyNumberFormat="1" applyFont="1" applyAlignment="1">
      <alignment horizontal="center"/>
    </xf>
    <xf numFmtId="2" fontId="2" fillId="0" borderId="0" xfId="3" applyNumberFormat="1" applyFont="1" applyAlignment="1">
      <alignment horizontal="center"/>
    </xf>
    <xf numFmtId="2" fontId="2" fillId="0" borderId="0" xfId="3" applyNumberFormat="1" applyFont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164" fontId="5" fillId="0" borderId="0" xfId="3" applyNumberFormat="1" applyFont="1" applyBorder="1" applyAlignment="1">
      <alignment horizontal="center" vertical="top"/>
    </xf>
    <xf numFmtId="164" fontId="10" fillId="10" borderId="0" xfId="7" applyNumberFormat="1" applyFont="1" applyBorder="1" applyAlignment="1">
      <alignment horizontal="center"/>
      <protection locked="0"/>
    </xf>
    <xf numFmtId="0" fontId="5" fillId="5" borderId="0" xfId="3" applyNumberFormat="1" applyFont="1" applyFill="1" applyAlignment="1">
      <alignment horizontal="center" vertical="top"/>
    </xf>
    <xf numFmtId="168" fontId="2" fillId="0" borderId="0" xfId="3" applyNumberFormat="1" applyFont="1" applyAlignment="1">
      <alignment horizontal="center"/>
    </xf>
    <xf numFmtId="10" fontId="7" fillId="0" borderId="0" xfId="2" applyNumberFormat="1" applyBorder="1" applyAlignment="1">
      <alignment horizontal="center" vertical="top"/>
    </xf>
    <xf numFmtId="0" fontId="7" fillId="0" borderId="0" xfId="2" applyBorder="1" applyAlignment="1">
      <alignment horizontal="center" vertical="top"/>
    </xf>
    <xf numFmtId="169" fontId="7" fillId="0" borderId="0" xfId="1" applyNumberFormat="1" applyBorder="1" applyAlignment="1">
      <alignment horizontal="center" vertical="top"/>
    </xf>
    <xf numFmtId="164" fontId="7" fillId="0" borderId="0" xfId="2" applyNumberFormat="1" applyBorder="1" applyAlignment="1">
      <alignment horizontal="center" vertical="top"/>
    </xf>
    <xf numFmtId="1" fontId="2" fillId="0" borderId="0" xfId="3" applyNumberFormat="1" applyFont="1" applyBorder="1" applyAlignment="1">
      <alignment horizontal="center"/>
    </xf>
    <xf numFmtId="164" fontId="2" fillId="0" borderId="0" xfId="3" applyNumberFormat="1" applyFont="1" applyFill="1" applyBorder="1" applyAlignment="1" applyProtection="1">
      <alignment horizontal="center" vertical="top"/>
    </xf>
    <xf numFmtId="0" fontId="7" fillId="0" borderId="0" xfId="2" applyAlignment="1">
      <alignment horizontal="center" vertical="top"/>
    </xf>
    <xf numFmtId="2" fontId="7" fillId="0" borderId="0" xfId="2" applyNumberFormat="1" applyBorder="1" applyAlignment="1">
      <alignment horizontal="center" vertical="top"/>
    </xf>
    <xf numFmtId="0" fontId="6" fillId="0" borderId="0" xfId="3" applyFont="1" applyAlignment="1">
      <alignment horizontal="center"/>
    </xf>
    <xf numFmtId="164" fontId="6" fillId="0" borderId="0" xfId="3" applyNumberFormat="1" applyFont="1" applyAlignment="1">
      <alignment horizontal="center"/>
    </xf>
    <xf numFmtId="164" fontId="6" fillId="5" borderId="0" xfId="3" applyNumberFormat="1" applyFont="1" applyFill="1" applyAlignment="1">
      <alignment horizontal="center"/>
    </xf>
    <xf numFmtId="168" fontId="7" fillId="0" borderId="0" xfId="1" applyAlignment="1">
      <alignment horizontal="center" vertical="top"/>
    </xf>
    <xf numFmtId="17" fontId="5" fillId="0" borderId="0" xfId="3" applyNumberFormat="1" applyFont="1" applyAlignment="1">
      <alignment vertical="top"/>
    </xf>
    <xf numFmtId="0" fontId="2" fillId="0" borderId="0" xfId="8" applyFont="1"/>
    <xf numFmtId="0" fontId="2" fillId="0" borderId="0" xfId="8" applyFont="1" applyAlignment="1">
      <alignment horizontal="center"/>
    </xf>
    <xf numFmtId="0" fontId="5" fillId="0" borderId="0" xfId="8" applyNumberFormat="1" applyFont="1" applyAlignment="1">
      <alignment vertical="top"/>
    </xf>
    <xf numFmtId="0" fontId="5" fillId="0" borderId="0" xfId="8" applyNumberFormat="1" applyFont="1" applyAlignment="1">
      <alignment horizontal="center" vertical="top"/>
    </xf>
    <xf numFmtId="164" fontId="2" fillId="0" borderId="0" xfId="8" applyNumberFormat="1" applyFont="1" applyFill="1"/>
    <xf numFmtId="164" fontId="2" fillId="0" borderId="0" xfId="8" applyNumberFormat="1" applyFont="1"/>
    <xf numFmtId="164" fontId="2" fillId="0" borderId="0" xfId="8" applyNumberFormat="1" applyFont="1" applyAlignment="1">
      <alignment horizontal="center"/>
    </xf>
    <xf numFmtId="175" fontId="2" fillId="0" borderId="0" xfId="8" applyNumberFormat="1" applyFont="1"/>
    <xf numFmtId="3" fontId="2" fillId="0" borderId="0" xfId="8" applyNumberFormat="1" applyFont="1"/>
    <xf numFmtId="0" fontId="2" fillId="0" borderId="0" xfId="8" applyNumberFormat="1" applyFont="1"/>
    <xf numFmtId="10" fontId="2" fillId="0" borderId="0" xfId="8" applyNumberFormat="1" applyFont="1"/>
    <xf numFmtId="176" fontId="18" fillId="0" borderId="0" xfId="11" applyFont="1" applyAlignment="1" applyProtection="1">
      <alignment horizontal="centerContinuous" vertical="center"/>
    </xf>
    <xf numFmtId="176" fontId="19" fillId="0" borderId="0" xfId="11" applyFont="1" applyAlignment="1">
      <alignment horizontal="centerContinuous"/>
    </xf>
    <xf numFmtId="176" fontId="19" fillId="0" borderId="0" xfId="11" applyFont="1"/>
    <xf numFmtId="166" fontId="19" fillId="0" borderId="0" xfId="12" applyNumberFormat="1" applyFont="1" applyBorder="1" applyAlignment="1">
      <alignment horizontal="center" vertical="center"/>
    </xf>
    <xf numFmtId="167" fontId="19" fillId="0" borderId="0" xfId="12" applyNumberFormat="1" applyFont="1"/>
    <xf numFmtId="9" fontId="19" fillId="0" borderId="0" xfId="12" applyFont="1" applyAlignment="1">
      <alignment horizontal="centerContinuous" vertical="center"/>
    </xf>
    <xf numFmtId="176" fontId="19" fillId="6" borderId="3" xfId="11" applyFont="1" applyFill="1" applyBorder="1" applyAlignment="1" applyProtection="1">
      <alignment horizontal="center" vertical="center"/>
    </xf>
    <xf numFmtId="1" fontId="20" fillId="6" borderId="4" xfId="11" applyNumberFormat="1" applyFont="1" applyFill="1" applyBorder="1" applyAlignment="1" applyProtection="1">
      <alignment horizontal="center" vertical="center"/>
    </xf>
    <xf numFmtId="176" fontId="19" fillId="6" borderId="5" xfId="11" applyFont="1" applyFill="1" applyBorder="1" applyAlignment="1" applyProtection="1">
      <alignment horizontal="center" vertical="center"/>
    </xf>
    <xf numFmtId="176" fontId="20" fillId="6" borderId="0" xfId="11" applyFont="1" applyFill="1" applyBorder="1" applyAlignment="1" applyProtection="1">
      <alignment horizontal="left" vertical="center"/>
    </xf>
    <xf numFmtId="176" fontId="19" fillId="0" borderId="0" xfId="11" applyFont="1" applyFill="1" applyBorder="1" applyAlignment="1">
      <alignment horizontal="center" vertical="center"/>
    </xf>
    <xf numFmtId="176" fontId="19" fillId="0" borderId="6" xfId="11" applyFont="1" applyFill="1" applyBorder="1" applyAlignment="1">
      <alignment horizontal="center" vertical="center"/>
    </xf>
    <xf numFmtId="176" fontId="19" fillId="0" borderId="6" xfId="11" applyFont="1" applyBorder="1"/>
    <xf numFmtId="167" fontId="19" fillId="5" borderId="6" xfId="12" applyNumberFormat="1" applyFont="1" applyFill="1" applyBorder="1" applyAlignment="1">
      <alignment horizontal="center" vertical="center"/>
    </xf>
    <xf numFmtId="176" fontId="19" fillId="5" borderId="6" xfId="11" applyFont="1" applyFill="1" applyBorder="1" applyAlignment="1">
      <alignment horizontal="center" vertical="center"/>
    </xf>
    <xf numFmtId="166" fontId="20" fillId="0" borderId="0" xfId="12" applyNumberFormat="1" applyFont="1" applyBorder="1" applyAlignment="1" applyProtection="1">
      <alignment horizontal="center" vertical="center"/>
    </xf>
    <xf numFmtId="166" fontId="20" fillId="5" borderId="0" xfId="12" applyNumberFormat="1" applyFont="1" applyFill="1" applyBorder="1" applyAlignment="1" applyProtection="1">
      <alignment horizontal="center" vertical="center"/>
    </xf>
    <xf numFmtId="176" fontId="19" fillId="6" borderId="0" xfId="11" applyFont="1" applyFill="1" applyBorder="1" applyAlignment="1" applyProtection="1">
      <alignment horizontal="left" vertical="center"/>
    </xf>
    <xf numFmtId="177" fontId="19" fillId="0" borderId="0" xfId="11" applyNumberFormat="1" applyFont="1"/>
    <xf numFmtId="176" fontId="19" fillId="5" borderId="0" xfId="11" applyFont="1" applyFill="1"/>
    <xf numFmtId="166" fontId="19" fillId="0" borderId="0" xfId="12" applyNumberFormat="1" applyFont="1" applyBorder="1" applyAlignment="1" applyProtection="1">
      <alignment horizontal="center" vertical="center"/>
    </xf>
    <xf numFmtId="166" fontId="19" fillId="5" borderId="0" xfId="12" applyNumberFormat="1" applyFont="1" applyFill="1" applyBorder="1" applyAlignment="1" applyProtection="1">
      <alignment horizontal="center" vertical="center"/>
    </xf>
    <xf numFmtId="2" fontId="20" fillId="0" borderId="0" xfId="12" applyNumberFormat="1" applyFont="1" applyBorder="1" applyAlignment="1" applyProtection="1">
      <alignment horizontal="center" vertical="center"/>
    </xf>
    <xf numFmtId="166" fontId="19" fillId="0" borderId="0" xfId="12" applyNumberFormat="1" applyFont="1" applyFill="1" applyBorder="1" applyAlignment="1" applyProtection="1">
      <alignment horizontal="center" vertical="center"/>
    </xf>
    <xf numFmtId="176" fontId="19" fillId="0" borderId="0" xfId="11" applyFont="1" applyFill="1"/>
    <xf numFmtId="177" fontId="20" fillId="0" borderId="0" xfId="11" applyNumberFormat="1" applyFont="1"/>
    <xf numFmtId="177" fontId="20" fillId="5" borderId="0" xfId="11" applyNumberFormat="1" applyFont="1" applyFill="1" applyAlignment="1">
      <alignment horizontal="center"/>
    </xf>
    <xf numFmtId="177" fontId="20" fillId="5" borderId="0" xfId="11" applyNumberFormat="1" applyFont="1" applyFill="1"/>
    <xf numFmtId="176" fontId="20" fillId="6" borderId="7" xfId="11" applyFont="1" applyFill="1" applyBorder="1" applyAlignment="1" applyProtection="1">
      <alignment horizontal="left" vertical="center"/>
    </xf>
    <xf numFmtId="166" fontId="20" fillId="0" borderId="8" xfId="12" applyNumberFormat="1" applyFont="1" applyBorder="1" applyAlignment="1" applyProtection="1">
      <alignment horizontal="center" vertical="center"/>
    </xf>
    <xf numFmtId="166" fontId="20" fillId="5" borderId="8" xfId="12" applyNumberFormat="1" applyFont="1" applyFill="1" applyBorder="1" applyAlignment="1" applyProtection="1">
      <alignment horizontal="center" vertical="center"/>
    </xf>
    <xf numFmtId="176" fontId="19" fillId="0" borderId="0" xfId="11" applyFont="1" applyBorder="1"/>
    <xf numFmtId="166" fontId="19" fillId="0" borderId="0" xfId="11" applyNumberFormat="1" applyFont="1"/>
    <xf numFmtId="176" fontId="20" fillId="6" borderId="9" xfId="11" applyFont="1" applyFill="1" applyBorder="1" applyAlignment="1" applyProtection="1">
      <alignment horizontal="left" vertical="center"/>
    </xf>
    <xf numFmtId="176" fontId="20" fillId="6" borderId="10" xfId="11" applyFont="1" applyFill="1" applyBorder="1" applyAlignment="1" applyProtection="1">
      <alignment horizontal="left" vertical="center"/>
    </xf>
    <xf numFmtId="167" fontId="19" fillId="0" borderId="0" xfId="12" applyNumberFormat="1" applyFont="1" applyBorder="1" applyAlignment="1" applyProtection="1">
      <alignment horizontal="center" vertical="center"/>
    </xf>
    <xf numFmtId="167" fontId="19" fillId="5" borderId="0" xfId="12" applyNumberFormat="1" applyFont="1" applyFill="1" applyBorder="1" applyAlignment="1" applyProtection="1">
      <alignment horizontal="center" vertical="center"/>
    </xf>
    <xf numFmtId="176" fontId="19" fillId="6" borderId="10" xfId="11" applyFont="1" applyFill="1" applyBorder="1" applyAlignment="1" applyProtection="1">
      <alignment horizontal="left" vertical="center"/>
    </xf>
    <xf numFmtId="167" fontId="19" fillId="5" borderId="0" xfId="12" applyNumberFormat="1" applyFont="1" applyFill="1"/>
    <xf numFmtId="167" fontId="20" fillId="0" borderId="0" xfId="12" applyNumberFormat="1" applyFont="1" applyBorder="1" applyAlignment="1" applyProtection="1">
      <alignment horizontal="center" vertical="center"/>
    </xf>
    <xf numFmtId="167" fontId="20" fillId="5" borderId="0" xfId="12" applyNumberFormat="1" applyFont="1" applyFill="1" applyBorder="1" applyAlignment="1" applyProtection="1">
      <alignment horizontal="center" vertical="center"/>
    </xf>
    <xf numFmtId="166" fontId="20" fillId="0" borderId="0" xfId="12" applyNumberFormat="1" applyFont="1" applyFill="1" applyBorder="1" applyAlignment="1" applyProtection="1">
      <alignment horizontal="center" vertical="center"/>
    </xf>
    <xf numFmtId="167" fontId="19" fillId="0" borderId="0" xfId="12" applyNumberFormat="1" applyFont="1" applyFill="1" applyBorder="1" applyAlignment="1" applyProtection="1">
      <alignment horizontal="center" vertical="center"/>
    </xf>
    <xf numFmtId="167" fontId="20" fillId="0" borderId="0" xfId="12" applyNumberFormat="1" applyFont="1"/>
    <xf numFmtId="167" fontId="20" fillId="5" borderId="0" xfId="12" applyNumberFormat="1" applyFont="1" applyFill="1"/>
    <xf numFmtId="176" fontId="20" fillId="6" borderId="10" xfId="11" applyFont="1" applyFill="1" applyBorder="1" applyAlignment="1" applyProtection="1">
      <alignment horizontal="center" vertical="center"/>
    </xf>
    <xf numFmtId="166" fontId="20" fillId="0" borderId="6" xfId="12" applyNumberFormat="1" applyFont="1" applyBorder="1" applyAlignment="1" applyProtection="1">
      <alignment horizontal="center" vertical="center"/>
    </xf>
    <xf numFmtId="166" fontId="20" fillId="5" borderId="6" xfId="12" applyNumberFormat="1" applyFont="1" applyFill="1" applyBorder="1" applyAlignment="1" applyProtection="1">
      <alignment horizontal="center" vertical="center"/>
    </xf>
    <xf numFmtId="176" fontId="19" fillId="6" borderId="11" xfId="11" applyFont="1" applyFill="1" applyBorder="1" applyAlignment="1" applyProtection="1">
      <alignment horizontal="left" vertical="center"/>
    </xf>
    <xf numFmtId="166" fontId="19" fillId="0" borderId="12" xfId="12" applyNumberFormat="1" applyFont="1" applyBorder="1" applyAlignment="1" applyProtection="1">
      <alignment horizontal="center" vertical="center"/>
    </xf>
    <xf numFmtId="166" fontId="19" fillId="5" borderId="12" xfId="12" applyNumberFormat="1" applyFont="1" applyFill="1" applyBorder="1" applyAlignment="1" applyProtection="1">
      <alignment horizontal="center" vertical="center"/>
    </xf>
    <xf numFmtId="166" fontId="20" fillId="0" borderId="0" xfId="12" applyNumberFormat="1" applyFont="1" applyBorder="1" applyAlignment="1">
      <alignment horizontal="center"/>
    </xf>
    <xf numFmtId="166" fontId="20" fillId="5" borderId="0" xfId="12" applyNumberFormat="1" applyFont="1" applyFill="1" applyBorder="1" applyAlignment="1">
      <alignment horizontal="center"/>
    </xf>
    <xf numFmtId="176" fontId="20" fillId="6" borderId="11" xfId="11" applyFont="1" applyFill="1" applyBorder="1" applyAlignment="1" applyProtection="1">
      <alignment horizontal="left" vertical="center"/>
    </xf>
    <xf numFmtId="166" fontId="20" fillId="0" borderId="12" xfId="12" applyNumberFormat="1" applyFont="1" applyBorder="1" applyAlignment="1" applyProtection="1">
      <alignment horizontal="center" vertical="center"/>
    </xf>
    <xf numFmtId="166" fontId="20" fillId="5" borderId="12" xfId="12" applyNumberFormat="1" applyFont="1" applyFill="1" applyBorder="1" applyAlignment="1" applyProtection="1">
      <alignment horizontal="center" vertical="center"/>
    </xf>
    <xf numFmtId="176" fontId="20" fillId="6" borderId="13" xfId="11" applyFont="1" applyFill="1" applyBorder="1" applyAlignment="1" applyProtection="1">
      <alignment horizontal="left" vertical="center"/>
    </xf>
    <xf numFmtId="166" fontId="20" fillId="11" borderId="8" xfId="12" applyNumberFormat="1" applyFont="1" applyFill="1" applyBorder="1" applyAlignment="1" applyProtection="1">
      <alignment horizontal="center" vertical="center"/>
    </xf>
    <xf numFmtId="167" fontId="20" fillId="5" borderId="8" xfId="12" applyNumberFormat="1" applyFont="1" applyFill="1" applyBorder="1" applyAlignment="1" applyProtection="1">
      <alignment horizontal="center" vertical="center"/>
    </xf>
    <xf numFmtId="178" fontId="20" fillId="0" borderId="0" xfId="13" applyNumberFormat="1" applyFont="1" applyBorder="1" applyAlignment="1" applyProtection="1">
      <alignment horizontal="center" vertical="center"/>
    </xf>
    <xf numFmtId="178" fontId="20" fillId="9" borderId="0" xfId="13" applyNumberFormat="1" applyFont="1" applyFill="1" applyBorder="1" applyAlignment="1" applyProtection="1">
      <alignment horizontal="center" vertical="center"/>
    </xf>
    <xf numFmtId="176" fontId="19" fillId="12" borderId="3" xfId="11" applyFont="1" applyFill="1" applyBorder="1" applyAlignment="1" applyProtection="1">
      <alignment horizontal="center" vertical="center"/>
    </xf>
    <xf numFmtId="1" fontId="20" fillId="12" borderId="4" xfId="11" applyNumberFormat="1" applyFont="1" applyFill="1" applyBorder="1" applyAlignment="1" applyProtection="1">
      <alignment horizontal="center" vertical="center"/>
    </xf>
    <xf numFmtId="176" fontId="19" fillId="12" borderId="5" xfId="11" applyFont="1" applyFill="1" applyBorder="1" applyAlignment="1" applyProtection="1">
      <alignment horizontal="center" vertical="center"/>
    </xf>
    <xf numFmtId="176" fontId="20" fillId="12" borderId="0" xfId="11" applyFont="1" applyFill="1" applyBorder="1" applyAlignment="1" applyProtection="1">
      <alignment horizontal="left" vertical="center"/>
    </xf>
    <xf numFmtId="176" fontId="19" fillId="12" borderId="0" xfId="11" applyFont="1" applyFill="1" applyBorder="1" applyAlignment="1" applyProtection="1">
      <alignment horizontal="left" vertical="center"/>
    </xf>
    <xf numFmtId="166" fontId="20" fillId="0" borderId="12" xfId="12" applyNumberFormat="1" applyFont="1" applyBorder="1" applyAlignment="1">
      <alignment horizontal="center" vertical="center"/>
    </xf>
    <xf numFmtId="166" fontId="20" fillId="5" borderId="12" xfId="12" applyNumberFormat="1" applyFont="1" applyFill="1" applyBorder="1" applyAlignment="1">
      <alignment horizontal="center" vertical="center"/>
    </xf>
    <xf numFmtId="9" fontId="19" fillId="0" borderId="0" xfId="12" applyFont="1"/>
    <xf numFmtId="176" fontId="20" fillId="12" borderId="9" xfId="11" applyFont="1" applyFill="1" applyBorder="1" applyAlignment="1" applyProtection="1">
      <alignment horizontal="left" vertical="center"/>
    </xf>
    <xf numFmtId="176" fontId="20" fillId="12" borderId="10" xfId="11" applyFont="1" applyFill="1" applyBorder="1" applyAlignment="1" applyProtection="1">
      <alignment horizontal="left" vertical="center"/>
    </xf>
    <xf numFmtId="176" fontId="19" fillId="12" borderId="10" xfId="11" applyFont="1" applyFill="1" applyBorder="1" applyAlignment="1" applyProtection="1">
      <alignment horizontal="left" vertical="center"/>
    </xf>
    <xf numFmtId="176" fontId="20" fillId="12" borderId="10" xfId="11" applyFont="1" applyFill="1" applyBorder="1" applyAlignment="1" applyProtection="1">
      <alignment horizontal="center" vertical="center"/>
    </xf>
    <xf numFmtId="176" fontId="20" fillId="12" borderId="11" xfId="11" applyFont="1" applyFill="1" applyBorder="1" applyAlignment="1" applyProtection="1">
      <alignment horizontal="left" vertical="center"/>
    </xf>
    <xf numFmtId="176" fontId="19" fillId="0" borderId="12" xfId="11" applyFont="1" applyBorder="1"/>
    <xf numFmtId="166" fontId="19" fillId="13" borderId="0" xfId="12" applyNumberFormat="1" applyFont="1" applyFill="1" applyBorder="1" applyAlignment="1" applyProtection="1">
      <alignment horizontal="center" vertical="center"/>
    </xf>
    <xf numFmtId="167" fontId="19" fillId="13" borderId="0" xfId="12" applyNumberFormat="1" applyFont="1" applyFill="1" applyBorder="1" applyAlignment="1" applyProtection="1">
      <alignment horizontal="center" vertical="center"/>
    </xf>
    <xf numFmtId="166" fontId="20" fillId="13" borderId="0" xfId="12" applyNumberFormat="1" applyFont="1" applyFill="1" applyBorder="1" applyAlignment="1" applyProtection="1">
      <alignment horizontal="center" vertical="center"/>
    </xf>
    <xf numFmtId="176" fontId="20" fillId="0" borderId="0" xfId="11" applyFont="1"/>
    <xf numFmtId="43" fontId="19" fillId="0" borderId="0" xfId="13" applyFont="1" applyBorder="1" applyAlignment="1" applyProtection="1">
      <alignment horizontal="center" vertical="center"/>
    </xf>
    <xf numFmtId="43" fontId="19" fillId="13" borderId="0" xfId="13" applyFont="1" applyFill="1" applyBorder="1" applyAlignment="1" applyProtection="1">
      <alignment horizontal="center" vertical="center"/>
    </xf>
    <xf numFmtId="176" fontId="19" fillId="13" borderId="0" xfId="11" applyFont="1" applyFill="1"/>
    <xf numFmtId="176" fontId="19" fillId="14" borderId="3" xfId="11" applyFont="1" applyFill="1" applyBorder="1" applyAlignment="1" applyProtection="1">
      <alignment horizontal="center" vertical="center"/>
    </xf>
    <xf numFmtId="1" fontId="20" fillId="14" borderId="4" xfId="11" applyNumberFormat="1" applyFont="1" applyFill="1" applyBorder="1" applyAlignment="1" applyProtection="1">
      <alignment horizontal="center" vertical="center"/>
    </xf>
    <xf numFmtId="176" fontId="19" fillId="14" borderId="5" xfId="11" applyFont="1" applyFill="1" applyBorder="1" applyAlignment="1" applyProtection="1">
      <alignment horizontal="center" vertical="center"/>
    </xf>
    <xf numFmtId="176" fontId="19" fillId="14" borderId="0" xfId="11" applyFont="1" applyFill="1" applyBorder="1" applyAlignment="1" applyProtection="1">
      <alignment horizontal="left" vertical="center"/>
    </xf>
    <xf numFmtId="176" fontId="20" fillId="14" borderId="0" xfId="11" applyFont="1" applyFill="1" applyBorder="1" applyAlignment="1" applyProtection="1">
      <alignment horizontal="left" vertical="center"/>
    </xf>
    <xf numFmtId="167" fontId="20" fillId="14" borderId="0" xfId="12" applyNumberFormat="1" applyFont="1" applyFill="1" applyBorder="1" applyAlignment="1" applyProtection="1">
      <alignment horizontal="center" vertical="center"/>
    </xf>
    <xf numFmtId="2" fontId="19" fillId="0" borderId="0" xfId="12" applyNumberFormat="1" applyFont="1" applyBorder="1" applyAlignment="1" applyProtection="1">
      <alignment horizontal="center" vertical="center"/>
    </xf>
    <xf numFmtId="176" fontId="19" fillId="0" borderId="0" xfId="11" applyFont="1" applyFill="1" applyBorder="1" applyAlignment="1" applyProtection="1">
      <alignment horizontal="center" vertical="center"/>
    </xf>
    <xf numFmtId="1" fontId="20" fillId="0" borderId="0" xfId="11" applyNumberFormat="1" applyFont="1" applyFill="1" applyBorder="1" applyAlignment="1" applyProtection="1">
      <alignment horizontal="center" vertical="center"/>
    </xf>
    <xf numFmtId="166" fontId="19" fillId="9" borderId="0" xfId="12" applyNumberFormat="1" applyFont="1" applyFill="1" applyBorder="1" applyAlignment="1" applyProtection="1">
      <alignment horizontal="center" vertical="center"/>
    </xf>
    <xf numFmtId="167" fontId="20" fillId="0" borderId="0" xfId="12" applyNumberFormat="1" applyFont="1" applyFill="1" applyBorder="1" applyAlignment="1" applyProtection="1">
      <alignment horizontal="center" vertical="center"/>
    </xf>
    <xf numFmtId="166" fontId="20" fillId="9" borderId="0" xfId="12" applyNumberFormat="1" applyFont="1" applyFill="1" applyBorder="1" applyAlignment="1" applyProtection="1">
      <alignment horizontal="center" vertical="center"/>
    </xf>
    <xf numFmtId="179" fontId="9" fillId="0" borderId="0" xfId="14" applyNumberFormat="1" applyAlignment="1">
      <alignment horizontal="right"/>
    </xf>
    <xf numFmtId="167" fontId="19" fillId="9" borderId="0" xfId="12" applyNumberFormat="1" applyFont="1" applyFill="1" applyBorder="1" applyAlignment="1" applyProtection="1">
      <alignment horizontal="center" vertical="center"/>
    </xf>
    <xf numFmtId="167" fontId="20" fillId="9" borderId="0" xfId="12" applyNumberFormat="1" applyFont="1" applyFill="1" applyBorder="1" applyAlignment="1" applyProtection="1">
      <alignment horizontal="center" vertical="center"/>
    </xf>
    <xf numFmtId="176" fontId="21" fillId="12" borderId="0" xfId="11" applyFont="1" applyFill="1" applyBorder="1" applyAlignment="1" applyProtection="1">
      <alignment horizontal="left" vertical="center"/>
    </xf>
    <xf numFmtId="166" fontId="22" fillId="0" borderId="12" xfId="12" applyNumberFormat="1" applyFont="1" applyBorder="1" applyAlignment="1">
      <alignment horizontal="center" vertical="center"/>
    </xf>
    <xf numFmtId="176" fontId="21" fillId="0" borderId="0" xfId="11" applyFont="1"/>
    <xf numFmtId="167" fontId="22" fillId="0" borderId="12" xfId="12" applyNumberFormat="1" applyFont="1" applyBorder="1" applyAlignment="1">
      <alignment horizontal="center" vertical="center"/>
    </xf>
    <xf numFmtId="167" fontId="22" fillId="0" borderId="12" xfId="12" applyNumberFormat="1" applyFont="1" applyFill="1" applyBorder="1" applyAlignment="1">
      <alignment horizontal="center" vertical="center"/>
    </xf>
    <xf numFmtId="167" fontId="22" fillId="9" borderId="12" xfId="12" applyNumberFormat="1" applyFont="1" applyFill="1" applyBorder="1" applyAlignment="1">
      <alignment horizontal="center" vertical="center"/>
    </xf>
    <xf numFmtId="166" fontId="20" fillId="0" borderId="0" xfId="12" applyNumberFormat="1" applyFont="1" applyBorder="1" applyAlignment="1">
      <alignment horizontal="center" vertical="center"/>
    </xf>
    <xf numFmtId="167" fontId="20" fillId="0" borderId="0" xfId="12" applyNumberFormat="1" applyFont="1" applyBorder="1" applyAlignment="1">
      <alignment horizontal="center" vertical="center"/>
    </xf>
    <xf numFmtId="167" fontId="20" fillId="9" borderId="0" xfId="12" applyNumberFormat="1" applyFont="1" applyFill="1" applyBorder="1" applyAlignment="1">
      <alignment horizontal="center" vertical="center"/>
    </xf>
    <xf numFmtId="180" fontId="20" fillId="0" borderId="0" xfId="12" applyNumberFormat="1" applyFont="1" applyBorder="1" applyAlignment="1">
      <alignment horizontal="center" vertical="center"/>
    </xf>
    <xf numFmtId="167" fontId="20" fillId="0" borderId="0" xfId="12" applyNumberFormat="1" applyFont="1" applyFill="1" applyBorder="1" applyAlignment="1">
      <alignment horizontal="center" vertical="center"/>
    </xf>
    <xf numFmtId="166" fontId="20" fillId="9" borderId="0" xfId="12" applyNumberFormat="1" applyFont="1" applyFill="1" applyBorder="1" applyAlignment="1">
      <alignment horizontal="center" vertical="center"/>
    </xf>
    <xf numFmtId="174" fontId="20" fillId="0" borderId="0" xfId="12" applyNumberFormat="1" applyFont="1" applyFill="1" applyBorder="1" applyAlignment="1">
      <alignment horizontal="center" vertical="center"/>
    </xf>
    <xf numFmtId="165" fontId="20" fillId="9" borderId="0" xfId="12" applyNumberFormat="1" applyFont="1" applyFill="1" applyBorder="1" applyAlignment="1">
      <alignment horizontal="center" vertical="center"/>
    </xf>
    <xf numFmtId="166" fontId="20" fillId="0" borderId="0" xfId="12" applyNumberFormat="1" applyFont="1" applyFill="1" applyBorder="1" applyAlignment="1">
      <alignment horizontal="center" vertical="center"/>
    </xf>
    <xf numFmtId="166" fontId="19" fillId="0" borderId="0" xfId="12" applyNumberFormat="1" applyFont="1" applyFill="1" applyBorder="1" applyAlignment="1">
      <alignment horizontal="center" vertical="center"/>
    </xf>
    <xf numFmtId="166" fontId="19" fillId="9" borderId="0" xfId="12" applyNumberFormat="1" applyFont="1" applyFill="1" applyBorder="1" applyAlignment="1">
      <alignment horizontal="center" vertical="center"/>
    </xf>
    <xf numFmtId="181" fontId="23" fillId="0" borderId="0" xfId="13" applyNumberFormat="1" applyFont="1" applyBorder="1" applyAlignment="1">
      <alignment vertical="center"/>
    </xf>
    <xf numFmtId="166" fontId="24" fillId="0" borderId="0" xfId="12" applyNumberFormat="1" applyFont="1" applyBorder="1" applyAlignment="1">
      <alignment horizontal="center" vertical="center"/>
    </xf>
    <xf numFmtId="166" fontId="20" fillId="0" borderId="0" xfId="12" applyNumberFormat="1" applyFont="1" applyAlignment="1">
      <alignment horizontal="center" vertical="center"/>
    </xf>
    <xf numFmtId="0" fontId="19" fillId="0" borderId="0" xfId="12" applyNumberFormat="1" applyFont="1"/>
    <xf numFmtId="182" fontId="19" fillId="0" borderId="0" xfId="11" applyNumberFormat="1" applyFont="1"/>
    <xf numFmtId="176" fontId="19" fillId="9" borderId="6" xfId="11" applyFont="1" applyFill="1" applyBorder="1" applyAlignment="1">
      <alignment horizontal="center" vertical="center"/>
    </xf>
    <xf numFmtId="167" fontId="19" fillId="0" borderId="0" xfId="12" applyNumberFormat="1" applyFont="1" applyFill="1"/>
    <xf numFmtId="167" fontId="19" fillId="9" borderId="0" xfId="12" applyNumberFormat="1" applyFont="1" applyFill="1"/>
    <xf numFmtId="167" fontId="20" fillId="0" borderId="0" xfId="12" applyNumberFormat="1" applyFont="1" applyFill="1"/>
    <xf numFmtId="167" fontId="20" fillId="9" borderId="0" xfId="12" applyNumberFormat="1" applyFont="1" applyFill="1"/>
    <xf numFmtId="166" fontId="20" fillId="0" borderId="12" xfId="12" applyNumberFormat="1" applyFont="1" applyFill="1" applyBorder="1" applyAlignment="1">
      <alignment horizontal="center" vertical="center"/>
    </xf>
    <xf numFmtId="166" fontId="20" fillId="9" borderId="12" xfId="12" applyNumberFormat="1" applyFont="1" applyFill="1" applyBorder="1" applyAlignment="1">
      <alignment horizontal="center" vertical="center"/>
    </xf>
    <xf numFmtId="176" fontId="20" fillId="0" borderId="0" xfId="11" applyFont="1" applyFill="1" applyBorder="1" applyAlignment="1">
      <alignment horizontal="center" vertical="center"/>
    </xf>
    <xf numFmtId="176" fontId="20" fillId="5" borderId="0" xfId="11" applyFont="1" applyFill="1" applyBorder="1" applyAlignment="1">
      <alignment horizontal="center" vertical="center"/>
    </xf>
    <xf numFmtId="176" fontId="19" fillId="5" borderId="0" xfId="11" applyFont="1" applyFill="1" applyBorder="1" applyAlignment="1">
      <alignment horizontal="center" vertical="center"/>
    </xf>
    <xf numFmtId="176" fontId="21" fillId="5" borderId="0" xfId="11" applyFont="1" applyFill="1" applyBorder="1" applyAlignment="1">
      <alignment horizontal="center" vertical="center"/>
    </xf>
    <xf numFmtId="167" fontId="19" fillId="13" borderId="0" xfId="12" applyNumberFormat="1" applyFont="1" applyFill="1"/>
    <xf numFmtId="0" fontId="9" fillId="0" borderId="0" xfId="14"/>
    <xf numFmtId="176" fontId="25" fillId="0" borderId="0" xfId="14" applyNumberFormat="1" applyFont="1" applyFill="1" applyBorder="1" applyAlignment="1">
      <alignment horizontal="right" vertical="center"/>
    </xf>
    <xf numFmtId="176" fontId="25" fillId="0" borderId="14" xfId="14" applyNumberFormat="1" applyFont="1" applyFill="1" applyBorder="1" applyAlignment="1">
      <alignment horizontal="right" vertical="center"/>
    </xf>
    <xf numFmtId="0" fontId="25" fillId="0" borderId="15" xfId="14" applyFont="1" applyFill="1" applyBorder="1" applyAlignment="1">
      <alignment horizontal="right" vertical="center"/>
    </xf>
    <xf numFmtId="0" fontId="25" fillId="0" borderId="16" xfId="14" applyFont="1" applyFill="1" applyBorder="1" applyAlignment="1">
      <alignment horizontal="right" vertical="center"/>
    </xf>
    <xf numFmtId="167" fontId="0" fillId="0" borderId="0" xfId="12" applyNumberFormat="1" applyFont="1"/>
    <xf numFmtId="183" fontId="19" fillId="15" borderId="0" xfId="11" applyNumberFormat="1" applyFont="1" applyFill="1"/>
    <xf numFmtId="1" fontId="20" fillId="6" borderId="0" xfId="11" applyNumberFormat="1" applyFont="1" applyFill="1" applyBorder="1" applyAlignment="1" applyProtection="1">
      <alignment horizontal="center" vertical="center"/>
    </xf>
    <xf numFmtId="167" fontId="19" fillId="0" borderId="0" xfId="12" applyNumberFormat="1" applyFont="1" applyAlignment="1">
      <alignment horizontal="center"/>
    </xf>
    <xf numFmtId="0" fontId="28" fillId="16" borderId="0" xfId="15" applyFont="1" applyFill="1"/>
    <xf numFmtId="0" fontId="29" fillId="0" borderId="0" xfId="15" applyFont="1" applyFill="1"/>
    <xf numFmtId="0" fontId="30" fillId="0" borderId="0" xfId="15" applyFont="1" applyBorder="1"/>
    <xf numFmtId="0" fontId="30" fillId="0" borderId="0" xfId="15" applyFont="1" applyFill="1" applyBorder="1"/>
    <xf numFmtId="0" fontId="29" fillId="0" borderId="0" xfId="15" applyFont="1"/>
    <xf numFmtId="167" fontId="29" fillId="0" borderId="0" xfId="12" applyNumberFormat="1" applyFont="1"/>
    <xf numFmtId="0" fontId="29" fillId="4" borderId="0" xfId="15" applyFont="1" applyFill="1"/>
    <xf numFmtId="167" fontId="29" fillId="4" borderId="0" xfId="12" applyNumberFormat="1" applyFont="1" applyFill="1"/>
    <xf numFmtId="0" fontId="31" fillId="0" borderId="0" xfId="15" applyFont="1"/>
    <xf numFmtId="0" fontId="32" fillId="0" borderId="0" xfId="15" applyFont="1"/>
    <xf numFmtId="0" fontId="9" fillId="0" borderId="0" xfId="15" applyFont="1" applyBorder="1"/>
    <xf numFmtId="0" fontId="29" fillId="0" borderId="0" xfId="15" applyFont="1" applyAlignment="1">
      <alignment horizontal="center"/>
    </xf>
    <xf numFmtId="179" fontId="29" fillId="0" borderId="0" xfId="15" applyNumberFormat="1" applyFont="1"/>
    <xf numFmtId="0" fontId="30" fillId="0" borderId="0" xfId="15" applyFont="1" applyBorder="1" applyAlignment="1"/>
    <xf numFmtId="10" fontId="30" fillId="0" borderId="0" xfId="12" applyNumberFormat="1" applyFont="1" applyBorder="1" applyAlignment="1"/>
    <xf numFmtId="0" fontId="30" fillId="2" borderId="0" xfId="15" applyFont="1" applyFill="1" applyAlignment="1">
      <alignment horizontal="center"/>
    </xf>
    <xf numFmtId="14" fontId="33" fillId="2" borderId="0" xfId="15" applyNumberFormat="1" applyFont="1" applyFill="1" applyBorder="1" applyAlignment="1">
      <alignment horizontal="center"/>
    </xf>
    <xf numFmtId="14" fontId="34" fillId="2" borderId="0" xfId="15" applyNumberFormat="1" applyFont="1" applyFill="1" applyBorder="1"/>
    <xf numFmtId="0" fontId="35" fillId="2" borderId="0" xfId="15" applyFont="1" applyFill="1" applyAlignment="1">
      <alignment horizontal="center"/>
    </xf>
    <xf numFmtId="0" fontId="15" fillId="2" borderId="0" xfId="15" applyFont="1" applyFill="1" applyAlignment="1">
      <alignment horizontal="right"/>
    </xf>
    <xf numFmtId="0" fontId="15" fillId="0" borderId="9" xfId="15" applyFont="1" applyFill="1" applyBorder="1" applyAlignment="1" applyProtection="1">
      <alignment horizontal="center"/>
    </xf>
    <xf numFmtId="179" fontId="29" fillId="0" borderId="17" xfId="15" applyNumberFormat="1" applyFont="1" applyBorder="1"/>
    <xf numFmtId="179" fontId="29" fillId="0" borderId="6" xfId="15" applyNumberFormat="1" applyFont="1" applyBorder="1"/>
    <xf numFmtId="179" fontId="29" fillId="5" borderId="6" xfId="15" applyNumberFormat="1" applyFont="1" applyFill="1" applyBorder="1"/>
    <xf numFmtId="179" fontId="29" fillId="5" borderId="18" xfId="15" applyNumberFormat="1" applyFont="1" applyFill="1" applyBorder="1"/>
    <xf numFmtId="166" fontId="36" fillId="0" borderId="0" xfId="15" applyNumberFormat="1" applyFont="1"/>
    <xf numFmtId="166" fontId="37" fillId="0" borderId="0" xfId="15" applyNumberFormat="1" applyFont="1" applyProtection="1">
      <protection locked="0"/>
    </xf>
    <xf numFmtId="0" fontId="19" fillId="0" borderId="10" xfId="15" applyFont="1" applyBorder="1" applyAlignment="1">
      <alignment horizontal="center"/>
    </xf>
    <xf numFmtId="179" fontId="29" fillId="0" borderId="19" xfId="15" applyNumberFormat="1" applyFont="1" applyBorder="1"/>
    <xf numFmtId="179" fontId="29" fillId="0" borderId="0" xfId="15" applyNumberFormat="1" applyFont="1" applyBorder="1"/>
    <xf numFmtId="179" fontId="29" fillId="0" borderId="0" xfId="15" applyNumberFormat="1" applyFont="1" applyFill="1" applyBorder="1"/>
    <xf numFmtId="179" fontId="29" fillId="5" borderId="0" xfId="15" applyNumberFormat="1" applyFont="1" applyFill="1" applyBorder="1"/>
    <xf numFmtId="0" fontId="30" fillId="0" borderId="0" xfId="15" applyFont="1"/>
    <xf numFmtId="0" fontId="30" fillId="0" borderId="0" xfId="15" applyFont="1" applyFill="1"/>
    <xf numFmtId="0" fontId="20" fillId="0" borderId="10" xfId="15" applyFont="1" applyBorder="1" applyAlignment="1">
      <alignment horizontal="center"/>
    </xf>
    <xf numFmtId="179" fontId="30" fillId="0" borderId="19" xfId="15" applyNumberFormat="1" applyFont="1" applyBorder="1"/>
    <xf numFmtId="179" fontId="30" fillId="0" borderId="0" xfId="15" applyNumberFormat="1" applyFont="1" applyBorder="1"/>
    <xf numFmtId="179" fontId="30" fillId="0" borderId="0" xfId="15" applyNumberFormat="1" applyFont="1" applyFill="1" applyBorder="1"/>
    <xf numFmtId="179" fontId="30" fillId="5" borderId="0" xfId="15" applyNumberFormat="1" applyFont="1" applyFill="1" applyBorder="1"/>
    <xf numFmtId="166" fontId="38" fillId="0" borderId="0" xfId="15" applyNumberFormat="1" applyFont="1" applyProtection="1">
      <protection locked="0"/>
    </xf>
    <xf numFmtId="167" fontId="30" fillId="0" borderId="0" xfId="12" applyNumberFormat="1" applyFont="1"/>
    <xf numFmtId="0" fontId="22" fillId="0" borderId="11" xfId="15" applyFont="1" applyBorder="1" applyAlignment="1">
      <alignment horizontal="center"/>
    </xf>
    <xf numFmtId="179" fontId="29" fillId="0" borderId="20" xfId="15" applyNumberFormat="1" applyFont="1" applyBorder="1"/>
    <xf numFmtId="179" fontId="29" fillId="0" borderId="12" xfId="15" applyNumberFormat="1" applyFont="1" applyBorder="1"/>
    <xf numFmtId="179" fontId="39" fillId="0" borderId="12" xfId="15" applyNumberFormat="1" applyFont="1" applyFill="1" applyBorder="1"/>
    <xf numFmtId="179" fontId="39" fillId="5" borderId="12" xfId="15" applyNumberFormat="1" applyFont="1" applyFill="1" applyBorder="1"/>
    <xf numFmtId="3" fontId="20" fillId="0" borderId="9" xfId="15" applyNumberFormat="1" applyFont="1" applyBorder="1" applyAlignment="1"/>
    <xf numFmtId="179" fontId="30" fillId="0" borderId="17" xfId="15" applyNumberFormat="1" applyFont="1" applyBorder="1"/>
    <xf numFmtId="179" fontId="30" fillId="0" borderId="6" xfId="15" applyNumberFormat="1" applyFont="1" applyBorder="1"/>
    <xf numFmtId="179" fontId="30" fillId="5" borderId="6" xfId="15" applyNumberFormat="1" applyFont="1" applyFill="1" applyBorder="1"/>
    <xf numFmtId="179" fontId="40" fillId="5" borderId="0" xfId="15" applyNumberFormat="1" applyFont="1" applyFill="1" applyBorder="1"/>
    <xf numFmtId="179" fontId="29" fillId="0" borderId="21" xfId="15" applyNumberFormat="1" applyFont="1" applyFill="1" applyBorder="1"/>
    <xf numFmtId="179" fontId="29" fillId="5" borderId="21" xfId="15" applyNumberFormat="1" applyFont="1" applyFill="1" applyBorder="1"/>
    <xf numFmtId="0" fontId="20" fillId="0" borderId="10" xfId="15" applyFont="1" applyBorder="1" applyAlignment="1"/>
    <xf numFmtId="0" fontId="19" fillId="0" borderId="11" xfId="15" applyFont="1" applyBorder="1" applyAlignment="1">
      <alignment horizontal="center"/>
    </xf>
    <xf numFmtId="179" fontId="29" fillId="0" borderId="12" xfId="15" applyNumberFormat="1" applyFont="1" applyFill="1" applyBorder="1"/>
    <xf numFmtId="179" fontId="40" fillId="5" borderId="12" xfId="15" applyNumberFormat="1" applyFont="1" applyFill="1" applyBorder="1"/>
    <xf numFmtId="0" fontId="20" fillId="0" borderId="9" xfId="15" applyFont="1" applyBorder="1" applyAlignment="1"/>
    <xf numFmtId="0" fontId="19" fillId="0" borderId="22" xfId="15" applyFont="1" applyBorder="1" applyAlignment="1">
      <alignment horizontal="center"/>
    </xf>
    <xf numFmtId="179" fontId="29" fillId="0" borderId="23" xfId="15" applyNumberFormat="1" applyFont="1" applyBorder="1"/>
    <xf numFmtId="179" fontId="29" fillId="0" borderId="21" xfId="15" applyNumberFormat="1" applyFont="1" applyBorder="1"/>
    <xf numFmtId="3" fontId="41" fillId="0" borderId="10" xfId="15" applyNumberFormat="1" applyFont="1" applyBorder="1" applyAlignment="1">
      <alignment horizontal="left"/>
    </xf>
    <xf numFmtId="179" fontId="29" fillId="5" borderId="24" xfId="15" applyNumberFormat="1" applyFont="1" applyFill="1" applyBorder="1"/>
    <xf numFmtId="9" fontId="30" fillId="0" borderId="0" xfId="12" applyFont="1" applyFill="1"/>
    <xf numFmtId="0" fontId="20" fillId="0" borderId="10" xfId="15" applyFont="1" applyBorder="1" applyAlignment="1">
      <alignment horizontal="left" indent="3"/>
    </xf>
    <xf numFmtId="179" fontId="30" fillId="5" borderId="24" xfId="15" applyNumberFormat="1" applyFont="1" applyFill="1" applyBorder="1"/>
    <xf numFmtId="179" fontId="29" fillId="0" borderId="0" xfId="15" applyNumberFormat="1" applyFont="1" applyFill="1"/>
    <xf numFmtId="166" fontId="35" fillId="0" borderId="0" xfId="15" applyNumberFormat="1" applyFont="1"/>
    <xf numFmtId="0" fontId="19" fillId="0" borderId="10" xfId="15" applyFont="1" applyBorder="1" applyAlignment="1"/>
    <xf numFmtId="0" fontId="42" fillId="0" borderId="0" xfId="15" applyFont="1" applyFill="1"/>
    <xf numFmtId="0" fontId="20" fillId="0" borderId="11" xfId="15" applyFont="1" applyBorder="1" applyAlignment="1">
      <alignment horizontal="center"/>
    </xf>
    <xf numFmtId="0" fontId="30" fillId="0" borderId="20" xfId="15" applyFont="1" applyBorder="1"/>
    <xf numFmtId="0" fontId="30" fillId="0" borderId="12" xfId="15" applyFont="1" applyBorder="1"/>
    <xf numFmtId="166" fontId="30" fillId="0" borderId="12" xfId="15" applyNumberFormat="1" applyFont="1" applyBorder="1"/>
    <xf numFmtId="4" fontId="30" fillId="5" borderId="12" xfId="15" applyNumberFormat="1" applyFont="1" applyFill="1" applyBorder="1"/>
    <xf numFmtId="4" fontId="30" fillId="5" borderId="25" xfId="15" applyNumberFormat="1" applyFont="1" applyFill="1" applyBorder="1"/>
    <xf numFmtId="0" fontId="43" fillId="0" borderId="0" xfId="15" applyFont="1"/>
    <xf numFmtId="0" fontId="42" fillId="0" borderId="0" xfId="15" applyFont="1"/>
    <xf numFmtId="3" fontId="19" fillId="0" borderId="9" xfId="15" applyNumberFormat="1" applyFont="1" applyBorder="1" applyAlignment="1">
      <alignment horizontal="left" indent="1"/>
    </xf>
    <xf numFmtId="0" fontId="29" fillId="0" borderId="10" xfId="15" applyFont="1" applyFill="1" applyBorder="1" applyAlignment="1" applyProtection="1">
      <alignment horizontal="center"/>
    </xf>
    <xf numFmtId="179" fontId="29" fillId="0" borderId="19" xfId="15" applyNumberFormat="1" applyFont="1" applyFill="1" applyBorder="1"/>
    <xf numFmtId="166" fontId="35" fillId="0" borderId="0" xfId="15" applyNumberFormat="1" applyFont="1" applyFill="1"/>
    <xf numFmtId="166" fontId="37" fillId="0" borderId="0" xfId="15" applyNumberFormat="1" applyFont="1" applyFill="1" applyProtection="1">
      <protection locked="0"/>
    </xf>
    <xf numFmtId="0" fontId="19" fillId="0" borderId="10" xfId="15" applyFont="1" applyBorder="1" applyAlignment="1">
      <alignment horizontal="left" indent="1"/>
    </xf>
    <xf numFmtId="0" fontId="20" fillId="0" borderId="11" xfId="15" applyFont="1" applyFill="1" applyBorder="1" applyAlignment="1" applyProtection="1">
      <alignment horizontal="center"/>
    </xf>
    <xf numFmtId="179" fontId="30" fillId="0" borderId="20" xfId="15" applyNumberFormat="1" applyFont="1" applyBorder="1"/>
    <xf numFmtId="179" fontId="30" fillId="0" borderId="12" xfId="15" applyNumberFormat="1" applyFont="1" applyBorder="1"/>
    <xf numFmtId="179" fontId="30" fillId="5" borderId="12" xfId="15" applyNumberFormat="1" applyFont="1" applyFill="1" applyBorder="1"/>
    <xf numFmtId="179" fontId="30" fillId="5" borderId="25" xfId="15" applyNumberFormat="1" applyFont="1" applyFill="1" applyBorder="1"/>
    <xf numFmtId="0" fontId="29" fillId="0" borderId="0" xfId="15" applyFont="1" applyFill="1" applyBorder="1" applyAlignment="1" applyProtection="1">
      <alignment horizontal="center"/>
    </xf>
    <xf numFmtId="166" fontId="44" fillId="0" borderId="0" xfId="15" applyNumberFormat="1" applyFont="1"/>
    <xf numFmtId="167" fontId="44" fillId="0" borderId="0" xfId="12" applyNumberFormat="1" applyFont="1"/>
    <xf numFmtId="179" fontId="44" fillId="0" borderId="0" xfId="15" applyNumberFormat="1" applyFont="1"/>
    <xf numFmtId="0" fontId="20" fillId="0" borderId="0" xfId="15" applyFont="1" applyAlignment="1"/>
    <xf numFmtId="0" fontId="20" fillId="0" borderId="0" xfId="15" applyFont="1" applyAlignment="1">
      <alignment horizontal="center"/>
    </xf>
    <xf numFmtId="14" fontId="34" fillId="0" borderId="0" xfId="15" applyNumberFormat="1" applyFont="1" applyFill="1" applyBorder="1"/>
    <xf numFmtId="166" fontId="30" fillId="0" borderId="0" xfId="15" applyNumberFormat="1" applyFont="1"/>
    <xf numFmtId="166" fontId="20" fillId="0" borderId="9" xfId="15" applyNumberFormat="1" applyFont="1" applyBorder="1" applyAlignment="1"/>
    <xf numFmtId="166" fontId="29" fillId="0" borderId="17" xfId="15" applyNumberFormat="1" applyFont="1" applyBorder="1"/>
    <xf numFmtId="166" fontId="29" fillId="0" borderId="6" xfId="15" applyNumberFormat="1" applyFont="1" applyBorder="1" applyAlignment="1">
      <alignment horizontal="right"/>
    </xf>
    <xf numFmtId="0" fontId="30" fillId="0" borderId="0" xfId="15" applyFont="1" applyFill="1" applyAlignment="1" applyProtection="1">
      <alignment horizontal="center"/>
    </xf>
    <xf numFmtId="0" fontId="29" fillId="0" borderId="19" xfId="15" applyFont="1" applyFill="1" applyBorder="1" applyAlignment="1" applyProtection="1">
      <alignment horizontal="center"/>
    </xf>
    <xf numFmtId="166" fontId="29" fillId="0" borderId="0" xfId="15" applyNumberFormat="1" applyFont="1" applyFill="1" applyBorder="1" applyAlignment="1" applyProtection="1">
      <alignment horizontal="right"/>
    </xf>
    <xf numFmtId="166" fontId="29" fillId="0" borderId="0" xfId="15" applyNumberFormat="1" applyFont="1"/>
    <xf numFmtId="166" fontId="29" fillId="0" borderId="0" xfId="15" applyNumberFormat="1" applyFont="1" applyBorder="1" applyAlignment="1">
      <alignment horizontal="right"/>
    </xf>
    <xf numFmtId="179" fontId="45" fillId="4" borderId="0" xfId="15" applyNumberFormat="1" applyFont="1" applyFill="1"/>
    <xf numFmtId="179" fontId="29" fillId="4" borderId="19" xfId="15" applyNumberFormat="1" applyFont="1" applyFill="1" applyBorder="1"/>
    <xf numFmtId="166" fontId="29" fillId="4" borderId="0" xfId="15" applyNumberFormat="1" applyFont="1" applyFill="1" applyBorder="1" applyAlignment="1">
      <alignment horizontal="right"/>
    </xf>
    <xf numFmtId="166" fontId="46" fillId="0" borderId="0" xfId="15" applyNumberFormat="1" applyFont="1" applyBorder="1" applyAlignment="1">
      <alignment horizontal="center"/>
    </xf>
    <xf numFmtId="0" fontId="19" fillId="0" borderId="10" xfId="15" applyFont="1" applyBorder="1" applyAlignment="1">
      <alignment horizontal="left" indent="3"/>
    </xf>
    <xf numFmtId="166" fontId="29" fillId="0" borderId="19" xfId="15" applyNumberFormat="1" applyFont="1" applyBorder="1" applyAlignment="1">
      <alignment horizontal="center"/>
    </xf>
    <xf numFmtId="179" fontId="44" fillId="4" borderId="0" xfId="15" applyNumberFormat="1" applyFont="1" applyFill="1"/>
    <xf numFmtId="179" fontId="45" fillId="0" borderId="0" xfId="15" applyNumberFormat="1" applyFont="1"/>
    <xf numFmtId="179" fontId="47" fillId="0" borderId="0" xfId="15" applyNumberFormat="1" applyFont="1"/>
    <xf numFmtId="0" fontId="20" fillId="0" borderId="11" xfId="15" applyFont="1" applyBorder="1" applyAlignment="1"/>
    <xf numFmtId="179" fontId="39" fillId="0" borderId="0" xfId="15" applyNumberFormat="1" applyFont="1"/>
    <xf numFmtId="0" fontId="22" fillId="0" borderId="13" xfId="15" applyFont="1" applyBorder="1" applyAlignment="1">
      <alignment horizontal="left" indent="1"/>
    </xf>
    <xf numFmtId="179" fontId="39" fillId="0" borderId="7" xfId="15" applyNumberFormat="1" applyFont="1" applyBorder="1"/>
    <xf numFmtId="179" fontId="39" fillId="0" borderId="8" xfId="15" applyNumberFormat="1" applyFont="1" applyBorder="1"/>
    <xf numFmtId="0" fontId="48" fillId="0" borderId="0" xfId="15" applyFont="1"/>
    <xf numFmtId="0" fontId="39" fillId="0" borderId="0" xfId="15" applyFont="1"/>
    <xf numFmtId="179" fontId="45" fillId="0" borderId="0" xfId="15" applyNumberFormat="1" applyFont="1" applyFill="1"/>
    <xf numFmtId="179" fontId="45" fillId="4" borderId="0" xfId="15" applyNumberFormat="1" applyFont="1" applyFill="1" applyBorder="1"/>
    <xf numFmtId="166" fontId="35" fillId="17" borderId="0" xfId="15" applyNumberFormat="1" applyFont="1" applyFill="1"/>
    <xf numFmtId="166" fontId="49" fillId="0" borderId="0" xfId="15" applyNumberFormat="1" applyFont="1"/>
    <xf numFmtId="179" fontId="45" fillId="2" borderId="0" xfId="15" applyNumberFormat="1" applyFont="1" applyFill="1"/>
    <xf numFmtId="14" fontId="34" fillId="2" borderId="12" xfId="15" applyNumberFormat="1" applyFont="1" applyFill="1" applyBorder="1"/>
    <xf numFmtId="0" fontId="43" fillId="2" borderId="0" xfId="15" applyFont="1" applyFill="1"/>
    <xf numFmtId="0" fontId="42" fillId="2" borderId="0" xfId="15" applyFont="1" applyFill="1"/>
    <xf numFmtId="184" fontId="29" fillId="0" borderId="6" xfId="15" applyNumberFormat="1" applyFont="1" applyBorder="1"/>
    <xf numFmtId="0" fontId="19" fillId="0" borderId="19" xfId="15" applyFont="1" applyBorder="1" applyAlignment="1">
      <alignment horizontal="center"/>
    </xf>
    <xf numFmtId="0" fontId="20" fillId="0" borderId="19" xfId="15" applyFont="1" applyBorder="1" applyAlignment="1">
      <alignment horizontal="center"/>
    </xf>
    <xf numFmtId="0" fontId="22" fillId="0" borderId="20" xfId="15" applyFont="1" applyBorder="1" applyAlignment="1">
      <alignment horizontal="center"/>
    </xf>
    <xf numFmtId="0" fontId="19" fillId="0" borderId="20" xfId="15" applyFont="1" applyBorder="1" applyAlignment="1">
      <alignment horizontal="center"/>
    </xf>
    <xf numFmtId="0" fontId="19" fillId="0" borderId="23" xfId="15" applyFont="1" applyBorder="1" applyAlignment="1">
      <alignment horizontal="center"/>
    </xf>
    <xf numFmtId="3" fontId="41" fillId="0" borderId="19" xfId="15" applyNumberFormat="1" applyFont="1" applyBorder="1" applyAlignment="1">
      <alignment horizontal="left"/>
    </xf>
    <xf numFmtId="0" fontId="19" fillId="0" borderId="19" xfId="15" applyFont="1" applyFill="1" applyBorder="1" applyAlignment="1">
      <alignment horizontal="center"/>
    </xf>
    <xf numFmtId="0" fontId="20" fillId="0" borderId="19" xfId="15" applyFont="1" applyBorder="1" applyAlignment="1">
      <alignment horizontal="left" indent="3"/>
    </xf>
    <xf numFmtId="0" fontId="20" fillId="0" borderId="19" xfId="15" applyFont="1" applyBorder="1" applyAlignment="1"/>
    <xf numFmtId="179" fontId="40" fillId="0" borderId="0" xfId="15" applyNumberFormat="1" applyFont="1" applyBorder="1"/>
    <xf numFmtId="166" fontId="30" fillId="0" borderId="0" xfId="15" applyNumberFormat="1" applyFont="1" applyBorder="1"/>
    <xf numFmtId="166" fontId="39" fillId="0" borderId="0" xfId="15" applyNumberFormat="1" applyFont="1" applyBorder="1"/>
    <xf numFmtId="166" fontId="43" fillId="0" borderId="0" xfId="15" applyNumberFormat="1" applyFont="1"/>
    <xf numFmtId="0" fontId="50" fillId="0" borderId="0" xfId="15" applyFont="1"/>
    <xf numFmtId="0" fontId="33" fillId="0" borderId="0" xfId="15" applyFont="1"/>
    <xf numFmtId="0" fontId="20" fillId="0" borderId="0" xfId="15" applyFont="1" applyFill="1" applyAlignment="1">
      <alignment horizontal="center"/>
    </xf>
    <xf numFmtId="0" fontId="19" fillId="0" borderId="11" xfId="15" applyFont="1" applyBorder="1" applyAlignment="1">
      <alignment horizontal="left" indent="3"/>
    </xf>
    <xf numFmtId="166" fontId="29" fillId="0" borderId="12" xfId="15" applyNumberFormat="1" applyFont="1" applyBorder="1" applyAlignment="1">
      <alignment horizontal="right"/>
    </xf>
    <xf numFmtId="0" fontId="43" fillId="0" borderId="12" xfId="15" applyFont="1" applyBorder="1"/>
    <xf numFmtId="0" fontId="42" fillId="0" borderId="12" xfId="15" applyFont="1" applyBorder="1"/>
    <xf numFmtId="179" fontId="31" fillId="0" borderId="0" xfId="15" applyNumberFormat="1" applyFont="1"/>
    <xf numFmtId="179" fontId="51" fillId="0" borderId="0" xfId="15" applyNumberFormat="1" applyFont="1"/>
    <xf numFmtId="167" fontId="45" fillId="0" borderId="0" xfId="12" applyNumberFormat="1" applyFont="1"/>
    <xf numFmtId="179" fontId="45" fillId="18" borderId="0" xfId="15" applyNumberFormat="1" applyFont="1" applyFill="1"/>
    <xf numFmtId="179" fontId="40" fillId="5" borderId="0" xfId="15" applyNumberFormat="1" applyFont="1" applyFill="1"/>
    <xf numFmtId="0" fontId="20" fillId="0" borderId="19" xfId="15" applyFont="1" applyFill="1" applyBorder="1" applyAlignment="1">
      <alignment horizontal="left" indent="3"/>
    </xf>
    <xf numFmtId="0" fontId="31" fillId="0" borderId="0" xfId="15" applyFont="1" applyFill="1"/>
    <xf numFmtId="0" fontId="43" fillId="0" borderId="0" xfId="15" applyFont="1" applyFill="1"/>
    <xf numFmtId="167" fontId="45" fillId="0" borderId="0" xfId="12" applyNumberFormat="1" applyFont="1" applyFill="1"/>
    <xf numFmtId="179" fontId="44" fillId="18" borderId="0" xfId="15" applyNumberFormat="1" applyFont="1" applyFill="1"/>
    <xf numFmtId="179" fontId="40" fillId="5" borderId="21" xfId="15" applyNumberFormat="1" applyFont="1" applyFill="1" applyBorder="1"/>
    <xf numFmtId="166" fontId="29" fillId="5" borderId="0" xfId="15" applyNumberFormat="1" applyFont="1" applyFill="1"/>
    <xf numFmtId="2" fontId="29" fillId="0" borderId="0" xfId="15" applyNumberFormat="1" applyFont="1"/>
    <xf numFmtId="0" fontId="19" fillId="0" borderId="0" xfId="15" applyFont="1"/>
    <xf numFmtId="166" fontId="45" fillId="0" borderId="0" xfId="15" applyNumberFormat="1" applyFont="1"/>
    <xf numFmtId="166" fontId="20" fillId="0" borderId="0" xfId="15" applyNumberFormat="1" applyFont="1"/>
    <xf numFmtId="166" fontId="45" fillId="0" borderId="17" xfId="15" applyNumberFormat="1" applyFont="1" applyBorder="1"/>
    <xf numFmtId="166" fontId="45" fillId="0" borderId="6" xfId="15" applyNumberFormat="1" applyFont="1" applyBorder="1"/>
    <xf numFmtId="166" fontId="45" fillId="0" borderId="6" xfId="15" applyNumberFormat="1" applyFont="1" applyFill="1" applyBorder="1"/>
    <xf numFmtId="166" fontId="45" fillId="4" borderId="6" xfId="15" applyNumberFormat="1" applyFont="1" applyFill="1" applyBorder="1"/>
    <xf numFmtId="166" fontId="31" fillId="0" borderId="6" xfId="15" applyNumberFormat="1" applyFont="1" applyBorder="1"/>
    <xf numFmtId="166" fontId="29" fillId="0" borderId="6" xfId="15" applyNumberFormat="1" applyFont="1" applyBorder="1"/>
    <xf numFmtId="166" fontId="43" fillId="0" borderId="6" xfId="15" applyNumberFormat="1" applyFont="1" applyBorder="1"/>
    <xf numFmtId="166" fontId="42" fillId="0" borderId="6" xfId="15" applyNumberFormat="1" applyFont="1" applyBorder="1"/>
    <xf numFmtId="179" fontId="45" fillId="0" borderId="19" xfId="15" applyNumberFormat="1" applyFont="1" applyBorder="1"/>
    <xf numFmtId="179" fontId="45" fillId="0" borderId="0" xfId="15" applyNumberFormat="1" applyFont="1" applyBorder="1"/>
    <xf numFmtId="179" fontId="45" fillId="0" borderId="0" xfId="15" applyNumberFormat="1" applyFont="1" applyFill="1" applyBorder="1"/>
    <xf numFmtId="179" fontId="31" fillId="0" borderId="0" xfId="15" applyNumberFormat="1" applyFont="1" applyBorder="1"/>
    <xf numFmtId="0" fontId="29" fillId="0" borderId="0" xfId="15" applyFont="1" applyBorder="1"/>
    <xf numFmtId="166" fontId="29" fillId="0" borderId="0" xfId="15" applyNumberFormat="1" applyFont="1" applyBorder="1"/>
    <xf numFmtId="0" fontId="43" fillId="0" borderId="0" xfId="15" applyFont="1" applyBorder="1"/>
    <xf numFmtId="0" fontId="42" fillId="0" borderId="0" xfId="15" applyFont="1" applyBorder="1"/>
    <xf numFmtId="175" fontId="45" fillId="4" borderId="0" xfId="15" applyNumberFormat="1" applyFont="1" applyFill="1" applyBorder="1"/>
    <xf numFmtId="0" fontId="20" fillId="0" borderId="0" xfId="15" applyFont="1"/>
    <xf numFmtId="179" fontId="45" fillId="0" borderId="20" xfId="15" applyNumberFormat="1" applyFont="1" applyBorder="1"/>
    <xf numFmtId="179" fontId="45" fillId="0" borderId="12" xfId="15" applyNumberFormat="1" applyFont="1" applyBorder="1"/>
    <xf numFmtId="179" fontId="45" fillId="0" borderId="12" xfId="15" applyNumberFormat="1" applyFont="1" applyFill="1" applyBorder="1"/>
    <xf numFmtId="0" fontId="29" fillId="0" borderId="12" xfId="15" applyFont="1" applyBorder="1"/>
    <xf numFmtId="0" fontId="30" fillId="0" borderId="17" xfId="15" applyFont="1" applyFill="1" applyBorder="1" applyAlignment="1" applyProtection="1">
      <alignment horizontal="center"/>
    </xf>
    <xf numFmtId="0" fontId="30" fillId="0" borderId="6" xfId="15" applyFont="1" applyFill="1" applyBorder="1" applyAlignment="1" applyProtection="1">
      <alignment horizontal="center"/>
    </xf>
    <xf numFmtId="0" fontId="30" fillId="0" borderId="6" xfId="15" applyFont="1" applyFill="1" applyBorder="1" applyAlignment="1">
      <alignment horizontal="center"/>
    </xf>
    <xf numFmtId="0" fontId="35" fillId="0" borderId="6" xfId="15" applyFont="1" applyFill="1" applyBorder="1" applyAlignment="1">
      <alignment horizontal="center"/>
    </xf>
    <xf numFmtId="0" fontId="30" fillId="0" borderId="6" xfId="15" applyFont="1" applyFill="1" applyBorder="1"/>
    <xf numFmtId="2" fontId="30" fillId="0" borderId="6" xfId="15" applyNumberFormat="1" applyFont="1" applyFill="1" applyBorder="1"/>
    <xf numFmtId="0" fontId="39" fillId="0" borderId="6" xfId="15" applyFont="1" applyFill="1" applyBorder="1"/>
    <xf numFmtId="0" fontId="29" fillId="0" borderId="0" xfId="15" applyFont="1" applyFill="1" applyBorder="1"/>
    <xf numFmtId="0" fontId="29" fillId="4" borderId="0" xfId="15" applyFont="1" applyFill="1" applyBorder="1"/>
    <xf numFmtId="0" fontId="31" fillId="0" borderId="0" xfId="15" applyFont="1" applyBorder="1"/>
    <xf numFmtId="167" fontId="31" fillId="0" borderId="0" xfId="12" applyNumberFormat="1" applyFont="1" applyBorder="1"/>
    <xf numFmtId="2" fontId="29" fillId="0" borderId="0" xfId="15" applyNumberFormat="1" applyFont="1" applyFill="1" applyBorder="1"/>
    <xf numFmtId="0" fontId="40" fillId="0" borderId="0" xfId="15" applyFont="1" applyBorder="1"/>
    <xf numFmtId="166" fontId="31" fillId="0" borderId="0" xfId="15" applyNumberFormat="1" applyFont="1" applyBorder="1"/>
    <xf numFmtId="2" fontId="30" fillId="0" borderId="0" xfId="15" applyNumberFormat="1" applyFont="1" applyFill="1" applyBorder="1"/>
    <xf numFmtId="166" fontId="40" fillId="0" borderId="0" xfId="15" applyNumberFormat="1" applyFont="1" applyBorder="1"/>
    <xf numFmtId="179" fontId="45" fillId="4" borderId="12" xfId="15" applyNumberFormat="1" applyFont="1" applyFill="1" applyBorder="1"/>
    <xf numFmtId="179" fontId="31" fillId="0" borderId="12" xfId="15" applyNumberFormat="1" applyFont="1" applyBorder="1"/>
    <xf numFmtId="2" fontId="29" fillId="0" borderId="12" xfId="15" applyNumberFormat="1" applyFont="1" applyFill="1" applyBorder="1"/>
    <xf numFmtId="0" fontId="15" fillId="0" borderId="17" xfId="15" applyFont="1" applyFill="1" applyBorder="1" applyAlignment="1" applyProtection="1">
      <alignment horizontal="center"/>
    </xf>
    <xf numFmtId="0" fontId="43" fillId="0" borderId="6" xfId="15" applyFont="1" applyBorder="1"/>
    <xf numFmtId="0" fontId="42" fillId="0" borderId="6" xfId="15" applyFont="1" applyBorder="1"/>
    <xf numFmtId="3" fontId="20" fillId="0" borderId="19" xfId="15" applyNumberFormat="1" applyFont="1" applyBorder="1" applyAlignment="1"/>
    <xf numFmtId="3" fontId="19" fillId="0" borderId="19" xfId="15" applyNumberFormat="1" applyFont="1" applyBorder="1" applyAlignment="1">
      <alignment horizontal="left" indent="1"/>
    </xf>
    <xf numFmtId="0" fontId="19" fillId="0" borderId="20" xfId="15" applyFont="1" applyBorder="1" applyAlignment="1">
      <alignment horizontal="left" indent="1"/>
    </xf>
    <xf numFmtId="4" fontId="29" fillId="0" borderId="6" xfId="15" applyNumberFormat="1" applyFont="1" applyBorder="1"/>
    <xf numFmtId="4" fontId="19" fillId="0" borderId="0" xfId="15" applyNumberFormat="1" applyFont="1"/>
    <xf numFmtId="0" fontId="19" fillId="0" borderId="19" xfId="15" applyFont="1" applyFill="1" applyBorder="1"/>
    <xf numFmtId="166" fontId="20" fillId="0" borderId="0" xfId="15" applyNumberFormat="1" applyFont="1" applyFill="1" applyBorder="1"/>
    <xf numFmtId="0" fontId="19" fillId="0" borderId="0" xfId="15" applyFont="1" applyFill="1"/>
    <xf numFmtId="0" fontId="20" fillId="0" borderId="19" xfId="15" applyFont="1" applyFill="1" applyBorder="1"/>
    <xf numFmtId="0" fontId="20" fillId="0" borderId="20" xfId="15" applyFont="1" applyFill="1" applyBorder="1"/>
    <xf numFmtId="166" fontId="20" fillId="0" borderId="12" xfId="15" applyNumberFormat="1" applyFont="1" applyFill="1" applyBorder="1"/>
    <xf numFmtId="179" fontId="29" fillId="4" borderId="0" xfId="15" applyNumberFormat="1" applyFont="1" applyFill="1"/>
    <xf numFmtId="0" fontId="30" fillId="0" borderId="0" xfId="15" applyFont="1" applyFill="1" applyAlignment="1">
      <alignment horizontal="center"/>
    </xf>
    <xf numFmtId="0" fontId="35" fillId="0" borderId="0" xfId="15" applyFont="1" applyFill="1" applyAlignment="1">
      <alignment horizontal="center"/>
    </xf>
    <xf numFmtId="179" fontId="31" fillId="0" borderId="0" xfId="15" applyNumberFormat="1" applyFont="1" applyFill="1"/>
    <xf numFmtId="166" fontId="52" fillId="0" borderId="0" xfId="15" applyNumberFormat="1" applyFont="1" applyFill="1"/>
    <xf numFmtId="2" fontId="31" fillId="0" borderId="0" xfId="15" applyNumberFormat="1" applyFont="1" applyFill="1"/>
    <xf numFmtId="179" fontId="40" fillId="4" borderId="0" xfId="15" applyNumberFormat="1" applyFont="1" applyFill="1"/>
    <xf numFmtId="166" fontId="52" fillId="6" borderId="0" xfId="15" applyNumberFormat="1" applyFont="1" applyFill="1"/>
    <xf numFmtId="166" fontId="52" fillId="19" borderId="0" xfId="15" applyNumberFormat="1" applyFont="1" applyFill="1"/>
    <xf numFmtId="166" fontId="31" fillId="0" borderId="0" xfId="15" applyNumberFormat="1" applyFont="1"/>
    <xf numFmtId="0" fontId="45" fillId="4" borderId="0" xfId="15" applyFont="1" applyFill="1"/>
    <xf numFmtId="2" fontId="31" fillId="0" borderId="0" xfId="15" applyNumberFormat="1" applyFont="1"/>
    <xf numFmtId="167" fontId="31" fillId="0" borderId="0" xfId="12" applyNumberFormat="1" applyFont="1"/>
    <xf numFmtId="166" fontId="29" fillId="0" borderId="0" xfId="15" applyNumberFormat="1" applyFont="1" applyFill="1" applyBorder="1"/>
    <xf numFmtId="167" fontId="29" fillId="0" borderId="0" xfId="12" applyNumberFormat="1" applyFont="1" applyBorder="1"/>
    <xf numFmtId="2" fontId="19" fillId="0" borderId="0" xfId="15" applyNumberFormat="1" applyFont="1"/>
    <xf numFmtId="164" fontId="19" fillId="0" borderId="0" xfId="15" applyNumberFormat="1" applyFont="1"/>
    <xf numFmtId="185" fontId="20" fillId="0" borderId="0" xfId="15" applyNumberFormat="1" applyFont="1"/>
    <xf numFmtId="2" fontId="20" fillId="0" borderId="17" xfId="15" applyNumberFormat="1" applyFont="1" applyBorder="1"/>
    <xf numFmtId="2" fontId="20" fillId="0" borderId="6" xfId="15" applyNumberFormat="1" applyFont="1" applyBorder="1"/>
    <xf numFmtId="164" fontId="21" fillId="5" borderId="6" xfId="15" applyNumberFormat="1" applyFont="1" applyFill="1" applyBorder="1"/>
    <xf numFmtId="0" fontId="19" fillId="0" borderId="6" xfId="15" applyFont="1" applyBorder="1"/>
    <xf numFmtId="0" fontId="19" fillId="0" borderId="19" xfId="15" applyFont="1" applyBorder="1"/>
    <xf numFmtId="0" fontId="19" fillId="0" borderId="0" xfId="15" applyFont="1" applyBorder="1"/>
    <xf numFmtId="167" fontId="19" fillId="0" borderId="0" xfId="12" applyNumberFormat="1" applyFont="1" applyBorder="1"/>
    <xf numFmtId="2" fontId="19" fillId="0" borderId="0" xfId="15" applyNumberFormat="1" applyFont="1" applyBorder="1"/>
    <xf numFmtId="2" fontId="21" fillId="5" borderId="0" xfId="15" applyNumberFormat="1" applyFont="1" applyFill="1" applyBorder="1"/>
    <xf numFmtId="2" fontId="19" fillId="0" borderId="19" xfId="15" applyNumberFormat="1" applyFont="1" applyBorder="1"/>
    <xf numFmtId="164" fontId="21" fillId="5" borderId="0" xfId="15" applyNumberFormat="1" applyFont="1" applyFill="1" applyBorder="1"/>
    <xf numFmtId="2" fontId="55" fillId="5" borderId="0" xfId="15" applyNumberFormat="1" applyFont="1" applyFill="1" applyBorder="1"/>
    <xf numFmtId="0" fontId="21" fillId="5" borderId="0" xfId="15" applyFont="1" applyFill="1" applyBorder="1"/>
    <xf numFmtId="2" fontId="20" fillId="0" borderId="20" xfId="15" applyNumberFormat="1" applyFont="1" applyBorder="1"/>
    <xf numFmtId="2" fontId="21" fillId="5" borderId="12" xfId="15" applyNumberFormat="1" applyFont="1" applyFill="1" applyBorder="1"/>
    <xf numFmtId="0" fontId="19" fillId="0" borderId="12" xfId="15" applyFont="1" applyBorder="1"/>
    <xf numFmtId="2" fontId="19" fillId="0" borderId="0" xfId="15" applyNumberFormat="1" applyFont="1" applyFill="1" applyBorder="1"/>
    <xf numFmtId="2" fontId="21" fillId="0" borderId="0" xfId="15" applyNumberFormat="1" applyFont="1" applyFill="1" applyBorder="1"/>
    <xf numFmtId="0" fontId="19" fillId="0" borderId="0" xfId="15" applyFont="1" applyFill="1" applyBorder="1"/>
    <xf numFmtId="0" fontId="20" fillId="0" borderId="0" xfId="15" applyFont="1" applyFill="1"/>
    <xf numFmtId="2" fontId="20" fillId="0" borderId="0" xfId="15" applyNumberFormat="1" applyFont="1" applyFill="1" applyBorder="1"/>
    <xf numFmtId="2" fontId="56" fillId="0" borderId="0" xfId="15" applyNumberFormat="1" applyFont="1" applyFill="1" applyBorder="1"/>
    <xf numFmtId="0" fontId="9" fillId="0" borderId="0" xfId="14" applyAlignment="1">
      <alignment vertical="center"/>
    </xf>
    <xf numFmtId="164" fontId="20" fillId="0" borderId="0" xfId="15" applyNumberFormat="1" applyFont="1" applyBorder="1"/>
    <xf numFmtId="164" fontId="22" fillId="0" borderId="0" xfId="15" applyNumberFormat="1" applyFont="1" applyBorder="1"/>
    <xf numFmtId="0" fontId="21" fillId="0" borderId="0" xfId="15" applyFont="1"/>
    <xf numFmtId="0" fontId="19" fillId="0" borderId="17" xfId="15" applyFont="1" applyBorder="1"/>
    <xf numFmtId="166" fontId="21" fillId="5" borderId="6" xfId="15" applyNumberFormat="1" applyFont="1" applyFill="1" applyBorder="1"/>
    <xf numFmtId="166" fontId="20" fillId="0" borderId="19" xfId="15" applyNumberFormat="1" applyFont="1" applyBorder="1"/>
    <xf numFmtId="166" fontId="57" fillId="5" borderId="0" xfId="15" applyNumberFormat="1" applyFont="1" applyFill="1" applyBorder="1"/>
    <xf numFmtId="166" fontId="22" fillId="5" borderId="0" xfId="15" applyNumberFormat="1" applyFont="1" applyFill="1" applyBorder="1"/>
    <xf numFmtId="0" fontId="20" fillId="0" borderId="0" xfId="15" applyFont="1" applyBorder="1"/>
    <xf numFmtId="166" fontId="19" fillId="0" borderId="20" xfId="15" applyNumberFormat="1" applyFont="1" applyBorder="1"/>
    <xf numFmtId="166" fontId="19" fillId="0" borderId="12" xfId="15" applyNumberFormat="1" applyFont="1" applyBorder="1"/>
    <xf numFmtId="166" fontId="21" fillId="5" borderId="12" xfId="15" applyNumberFormat="1" applyFont="1" applyFill="1" applyBorder="1"/>
    <xf numFmtId="166" fontId="19" fillId="0" borderId="0" xfId="15" applyNumberFormat="1" applyFont="1"/>
    <xf numFmtId="166" fontId="21" fillId="0" borderId="0" xfId="15" applyNumberFormat="1" applyFont="1"/>
    <xf numFmtId="166" fontId="19" fillId="0" borderId="6" xfId="15" applyNumberFormat="1" applyFont="1" applyBorder="1"/>
    <xf numFmtId="2" fontId="21" fillId="0" borderId="6" xfId="15" applyNumberFormat="1" applyFont="1" applyBorder="1"/>
    <xf numFmtId="0" fontId="21" fillId="0" borderId="6" xfId="15" applyFont="1" applyBorder="1"/>
    <xf numFmtId="166" fontId="19" fillId="0" borderId="0" xfId="15" applyNumberFormat="1" applyFont="1" applyBorder="1"/>
    <xf numFmtId="0" fontId="21" fillId="0" borderId="0" xfId="15" applyFont="1" applyBorder="1"/>
    <xf numFmtId="0" fontId="21" fillId="0" borderId="19" xfId="15" applyFont="1" applyBorder="1"/>
    <xf numFmtId="9" fontId="19" fillId="0" borderId="0" xfId="12" applyFont="1" applyBorder="1"/>
    <xf numFmtId="167" fontId="21" fillId="0" borderId="0" xfId="12" applyNumberFormat="1" applyFont="1" applyBorder="1"/>
    <xf numFmtId="0" fontId="19" fillId="0" borderId="20" xfId="15" applyFont="1" applyBorder="1"/>
    <xf numFmtId="166" fontId="55" fillId="5" borderId="12" xfId="15" applyNumberFormat="1" applyFont="1" applyFill="1" applyBorder="1"/>
    <xf numFmtId="0" fontId="19" fillId="5" borderId="12" xfId="15" applyFont="1" applyFill="1" applyBorder="1"/>
    <xf numFmtId="166" fontId="58" fillId="0" borderId="0" xfId="12" applyNumberFormat="1" applyFont="1" applyProtection="1"/>
    <xf numFmtId="0" fontId="20" fillId="0" borderId="17" xfId="15" applyFont="1" applyBorder="1"/>
    <xf numFmtId="166" fontId="20" fillId="0" borderId="6" xfId="15" applyNumberFormat="1" applyFont="1" applyBorder="1"/>
    <xf numFmtId="2" fontId="19" fillId="0" borderId="20" xfId="15" applyNumberFormat="1" applyFont="1" applyBorder="1"/>
    <xf numFmtId="2" fontId="19" fillId="0" borderId="12" xfId="15" applyNumberFormat="1" applyFont="1" applyBorder="1"/>
    <xf numFmtId="0" fontId="59" fillId="0" borderId="0" xfId="15" applyFont="1"/>
    <xf numFmtId="2" fontId="60" fillId="0" borderId="6" xfId="15" applyNumberFormat="1" applyFont="1" applyBorder="1"/>
    <xf numFmtId="0" fontId="61" fillId="0" borderId="26" xfId="16" applyFont="1" applyBorder="1" applyAlignment="1">
      <alignment horizontal="center" vertical="center" wrapText="1"/>
    </xf>
    <xf numFmtId="0" fontId="19" fillId="0" borderId="10" xfId="15" applyFont="1" applyBorder="1"/>
    <xf numFmtId="0" fontId="19" fillId="0" borderId="11" xfId="15" applyFont="1" applyBorder="1"/>
    <xf numFmtId="0" fontId="61" fillId="0" borderId="27" xfId="16" applyFont="1" applyBorder="1" applyAlignment="1">
      <alignment horizontal="center" vertical="center" wrapText="1"/>
    </xf>
    <xf numFmtId="0" fontId="61" fillId="0" borderId="28" xfId="16" applyFont="1" applyBorder="1" applyAlignment="1">
      <alignment horizontal="center" vertical="center" wrapText="1"/>
    </xf>
    <xf numFmtId="0" fontId="19" fillId="20" borderId="0" xfId="15" applyFont="1" applyFill="1"/>
    <xf numFmtId="166" fontId="19" fillId="20" borderId="0" xfId="15" applyNumberFormat="1" applyFont="1" applyFill="1"/>
    <xf numFmtId="0" fontId="20" fillId="20" borderId="0" xfId="15" applyFont="1" applyFill="1"/>
    <xf numFmtId="2" fontId="19" fillId="0" borderId="6" xfId="15" applyNumberFormat="1" applyFont="1" applyBorder="1"/>
    <xf numFmtId="2" fontId="21" fillId="5" borderId="6" xfId="15" applyNumberFormat="1" applyFont="1" applyFill="1" applyBorder="1"/>
    <xf numFmtId="166" fontId="19" fillId="5" borderId="0" xfId="15" applyNumberFormat="1" applyFont="1" applyFill="1" applyBorder="1"/>
    <xf numFmtId="166" fontId="21" fillId="5" borderId="0" xfId="15" applyNumberFormat="1" applyFont="1" applyFill="1" applyBorder="1"/>
    <xf numFmtId="166" fontId="22" fillId="5" borderId="12" xfId="15" applyNumberFormat="1" applyFont="1" applyFill="1" applyBorder="1"/>
    <xf numFmtId="0" fontId="19" fillId="5" borderId="6" xfId="15" applyFont="1" applyFill="1" applyBorder="1"/>
    <xf numFmtId="0" fontId="19" fillId="5" borderId="0" xfId="15" applyFont="1" applyFill="1" applyBorder="1"/>
    <xf numFmtId="0" fontId="24" fillId="0" borderId="6" xfId="15" applyFont="1" applyBorder="1"/>
    <xf numFmtId="166" fontId="19" fillId="5" borderId="6" xfId="15" applyNumberFormat="1" applyFont="1" applyFill="1" applyBorder="1"/>
    <xf numFmtId="0" fontId="20" fillId="0" borderId="19" xfId="15" applyFont="1" applyBorder="1"/>
    <xf numFmtId="167" fontId="20" fillId="0" borderId="0" xfId="12" applyNumberFormat="1" applyFont="1" applyBorder="1"/>
    <xf numFmtId="167" fontId="22" fillId="5" borderId="0" xfId="12" applyNumberFormat="1" applyFont="1" applyFill="1" applyBorder="1"/>
    <xf numFmtId="167" fontId="20" fillId="5" borderId="0" xfId="12" applyNumberFormat="1" applyFont="1" applyFill="1" applyBorder="1"/>
    <xf numFmtId="0" fontId="20" fillId="0" borderId="20" xfId="15" applyFont="1" applyBorder="1"/>
    <xf numFmtId="167" fontId="20" fillId="0" borderId="12" xfId="12" applyNumberFormat="1" applyFont="1" applyBorder="1"/>
    <xf numFmtId="167" fontId="20" fillId="5" borderId="12" xfId="12" applyNumberFormat="1" applyFont="1" applyFill="1" applyBorder="1"/>
    <xf numFmtId="166" fontId="21" fillId="5" borderId="0" xfId="15" applyNumberFormat="1" applyFont="1" applyFill="1"/>
    <xf numFmtId="166" fontId="20" fillId="5" borderId="0" xfId="15" applyNumberFormat="1" applyFont="1" applyFill="1"/>
    <xf numFmtId="9" fontId="19" fillId="0" borderId="0" xfId="12" applyNumberFormat="1" applyFont="1"/>
    <xf numFmtId="166" fontId="19" fillId="5" borderId="12" xfId="15" applyNumberFormat="1" applyFont="1" applyFill="1" applyBorder="1"/>
    <xf numFmtId="0" fontId="19" fillId="0" borderId="9" xfId="15" applyFont="1" applyBorder="1"/>
    <xf numFmtId="0" fontId="20" fillId="0" borderId="11" xfId="15" applyFont="1" applyBorder="1"/>
    <xf numFmtId="166" fontId="20" fillId="5" borderId="0" xfId="15" applyNumberFormat="1" applyFont="1" applyFill="1" applyBorder="1"/>
    <xf numFmtId="166" fontId="21" fillId="5" borderId="24" xfId="15" applyNumberFormat="1" applyFont="1" applyFill="1" applyBorder="1"/>
    <xf numFmtId="0" fontId="20" fillId="0" borderId="12" xfId="15" applyFont="1" applyBorder="1"/>
    <xf numFmtId="166" fontId="20" fillId="0" borderId="12" xfId="15" applyNumberFormat="1" applyFont="1" applyBorder="1"/>
    <xf numFmtId="166" fontId="20" fillId="5" borderId="6" xfId="15" applyNumberFormat="1" applyFont="1" applyFill="1" applyBorder="1"/>
    <xf numFmtId="166" fontId="20" fillId="5" borderId="12" xfId="15" applyNumberFormat="1" applyFont="1" applyFill="1" applyBorder="1"/>
    <xf numFmtId="166" fontId="20" fillId="0" borderId="0" xfId="15" applyNumberFormat="1" applyFont="1" applyBorder="1"/>
    <xf numFmtId="0" fontId="62" fillId="0" borderId="0" xfId="15" applyFont="1"/>
    <xf numFmtId="166" fontId="19" fillId="0" borderId="6" xfId="12" applyNumberFormat="1" applyFont="1" applyBorder="1"/>
    <xf numFmtId="0" fontId="62" fillId="0" borderId="6" xfId="15" applyFont="1" applyBorder="1"/>
    <xf numFmtId="0" fontId="19" fillId="6" borderId="0" xfId="15" applyFont="1" applyFill="1"/>
    <xf numFmtId="0" fontId="19" fillId="6" borderId="19" xfId="15" applyFont="1" applyFill="1" applyBorder="1"/>
    <xf numFmtId="166" fontId="20" fillId="6" borderId="0" xfId="15" applyNumberFormat="1" applyFont="1" applyFill="1" applyBorder="1"/>
    <xf numFmtId="166" fontId="22" fillId="6" borderId="0" xfId="15" applyNumberFormat="1" applyFont="1" applyFill="1" applyBorder="1"/>
    <xf numFmtId="0" fontId="19" fillId="6" borderId="0" xfId="15" applyFont="1" applyFill="1" applyBorder="1"/>
    <xf numFmtId="0" fontId="20" fillId="6" borderId="19" xfId="15" applyFont="1" applyFill="1" applyBorder="1"/>
    <xf numFmtId="0" fontId="20" fillId="6" borderId="20" xfId="15" applyFont="1" applyFill="1" applyBorder="1"/>
    <xf numFmtId="166" fontId="20" fillId="6" borderId="12" xfId="15" applyNumberFormat="1" applyFont="1" applyFill="1" applyBorder="1"/>
    <xf numFmtId="0" fontId="19" fillId="6" borderId="12" xfId="15" applyFont="1" applyFill="1" applyBorder="1"/>
    <xf numFmtId="10" fontId="19" fillId="0" borderId="0" xfId="12" applyNumberFormat="1" applyFont="1"/>
    <xf numFmtId="179" fontId="19" fillId="0" borderId="0" xfId="15" applyNumberFormat="1" applyFont="1" applyBorder="1"/>
    <xf numFmtId="185" fontId="20" fillId="0" borderId="0" xfId="15" applyNumberFormat="1" applyFont="1" applyBorder="1"/>
    <xf numFmtId="179" fontId="20" fillId="0" borderId="6" xfId="15" applyNumberFormat="1" applyFont="1" applyBorder="1"/>
    <xf numFmtId="179" fontId="20" fillId="5" borderId="6" xfId="15" applyNumberFormat="1" applyFont="1" applyFill="1" applyBorder="1"/>
    <xf numFmtId="0" fontId="19" fillId="0" borderId="18" xfId="15" applyFont="1" applyBorder="1"/>
    <xf numFmtId="166" fontId="19" fillId="0" borderId="0" xfId="12" applyNumberFormat="1" applyFont="1" applyBorder="1"/>
    <xf numFmtId="166" fontId="19" fillId="5" borderId="0" xfId="12" applyNumberFormat="1" applyFont="1" applyFill="1" applyBorder="1"/>
    <xf numFmtId="0" fontId="19" fillId="0" borderId="24" xfId="15" applyFont="1" applyBorder="1"/>
    <xf numFmtId="0" fontId="20" fillId="0" borderId="10" xfId="15" applyFont="1" applyBorder="1"/>
    <xf numFmtId="0" fontId="41" fillId="0" borderId="10" xfId="15" applyFont="1" applyBorder="1"/>
    <xf numFmtId="0" fontId="41" fillId="0" borderId="0" xfId="15" applyFont="1" applyBorder="1"/>
    <xf numFmtId="185" fontId="63" fillId="0" borderId="0" xfId="15" applyNumberFormat="1" applyFont="1" applyBorder="1"/>
    <xf numFmtId="166" fontId="41" fillId="0" borderId="0" xfId="15" applyNumberFormat="1" applyFont="1" applyBorder="1"/>
    <xf numFmtId="166" fontId="41" fillId="4" borderId="0" xfId="15" applyNumberFormat="1" applyFont="1" applyFill="1" applyBorder="1"/>
    <xf numFmtId="166" fontId="41" fillId="5" borderId="0" xfId="15" applyNumberFormat="1" applyFont="1" applyFill="1" applyBorder="1"/>
    <xf numFmtId="0" fontId="41" fillId="0" borderId="24" xfId="15" applyFont="1" applyBorder="1"/>
    <xf numFmtId="166" fontId="19" fillId="4" borderId="0" xfId="12" applyNumberFormat="1" applyFont="1" applyFill="1" applyBorder="1"/>
    <xf numFmtId="179" fontId="20" fillId="0" borderId="0" xfId="15" applyNumberFormat="1" applyFont="1" applyBorder="1"/>
    <xf numFmtId="179" fontId="20" fillId="5" borderId="0" xfId="15" applyNumberFormat="1" applyFont="1" applyFill="1" applyBorder="1"/>
    <xf numFmtId="0" fontId="20" fillId="0" borderId="24" xfId="15" applyFont="1" applyBorder="1"/>
    <xf numFmtId="166" fontId="19" fillId="0" borderId="0" xfId="12" applyNumberFormat="1" applyFont="1" applyFill="1" applyBorder="1"/>
    <xf numFmtId="185" fontId="20" fillId="0" borderId="12" xfId="15" applyNumberFormat="1" applyFont="1" applyBorder="1"/>
    <xf numFmtId="166" fontId="19" fillId="0" borderId="12" xfId="12" applyNumberFormat="1" applyFont="1" applyBorder="1"/>
    <xf numFmtId="166" fontId="19" fillId="5" borderId="12" xfId="12" applyNumberFormat="1" applyFont="1" applyFill="1" applyBorder="1"/>
    <xf numFmtId="0" fontId="19" fillId="0" borderId="25" xfId="15" applyFont="1" applyBorder="1"/>
    <xf numFmtId="0" fontId="41" fillId="0" borderId="19" xfId="15" applyFont="1" applyBorder="1"/>
    <xf numFmtId="2" fontId="19" fillId="5" borderId="0" xfId="15" applyNumberFormat="1" applyFont="1" applyFill="1" applyBorder="1"/>
    <xf numFmtId="166" fontId="41" fillId="5" borderId="12" xfId="15" applyNumberFormat="1" applyFont="1" applyFill="1" applyBorder="1"/>
    <xf numFmtId="166" fontId="41" fillId="0" borderId="0" xfId="15" applyNumberFormat="1" applyFont="1" applyFill="1" applyBorder="1"/>
    <xf numFmtId="0" fontId="41" fillId="0" borderId="20" xfId="15" applyFont="1" applyBorder="1"/>
    <xf numFmtId="0" fontId="41" fillId="0" borderId="12" xfId="15" applyFont="1" applyBorder="1"/>
    <xf numFmtId="166" fontId="41" fillId="0" borderId="12" xfId="15" applyNumberFormat="1" applyFont="1" applyBorder="1"/>
    <xf numFmtId="0" fontId="64" fillId="0" borderId="0" xfId="17" applyAlignment="1" applyProtection="1"/>
    <xf numFmtId="185" fontId="20" fillId="0" borderId="0" xfId="15" applyNumberFormat="1" applyFont="1" applyFill="1"/>
    <xf numFmtId="185" fontId="20" fillId="14" borderId="0" xfId="15" applyNumberFormat="1" applyFont="1" applyFill="1"/>
    <xf numFmtId="0" fontId="20" fillId="0" borderId="9" xfId="15" applyFont="1" applyBorder="1"/>
    <xf numFmtId="166" fontId="21" fillId="14" borderId="6" xfId="15" applyNumberFormat="1" applyFont="1" applyFill="1" applyBorder="1"/>
    <xf numFmtId="164" fontId="21" fillId="14" borderId="6" xfId="15" applyNumberFormat="1" applyFont="1" applyFill="1" applyBorder="1"/>
    <xf numFmtId="166" fontId="21" fillId="14" borderId="0" xfId="15" applyNumberFormat="1" applyFont="1" applyFill="1" applyBorder="1"/>
    <xf numFmtId="2" fontId="21" fillId="14" borderId="0" xfId="15" applyNumberFormat="1" applyFont="1" applyFill="1" applyBorder="1"/>
    <xf numFmtId="2" fontId="19" fillId="14" borderId="0" xfId="15" applyNumberFormat="1" applyFont="1" applyFill="1" applyBorder="1"/>
    <xf numFmtId="164" fontId="21" fillId="14" borderId="0" xfId="15" applyNumberFormat="1" applyFont="1" applyFill="1" applyBorder="1"/>
    <xf numFmtId="2" fontId="21" fillId="14" borderId="12" xfId="15" applyNumberFormat="1" applyFont="1" applyFill="1" applyBorder="1"/>
    <xf numFmtId="0" fontId="21" fillId="14" borderId="0" xfId="15" applyFont="1" applyFill="1" applyBorder="1"/>
    <xf numFmtId="2" fontId="20" fillId="0" borderId="12" xfId="15" applyNumberFormat="1" applyFont="1" applyBorder="1"/>
    <xf numFmtId="2" fontId="20" fillId="0" borderId="12" xfId="15" applyNumberFormat="1" applyFont="1" applyFill="1" applyBorder="1"/>
    <xf numFmtId="2" fontId="21" fillId="0" borderId="12" xfId="15" applyNumberFormat="1" applyFont="1" applyFill="1" applyBorder="1"/>
    <xf numFmtId="185" fontId="20" fillId="0" borderId="8" xfId="15" applyNumberFormat="1" applyFont="1" applyBorder="1"/>
    <xf numFmtId="185" fontId="20" fillId="0" borderId="12" xfId="15" applyNumberFormat="1" applyFont="1" applyFill="1" applyBorder="1"/>
    <xf numFmtId="185" fontId="20" fillId="14" borderId="12" xfId="15" applyNumberFormat="1" applyFont="1" applyFill="1" applyBorder="1"/>
    <xf numFmtId="0" fontId="19" fillId="14" borderId="0" xfId="15" applyFont="1" applyFill="1"/>
    <xf numFmtId="2" fontId="21" fillId="14" borderId="6" xfId="15" applyNumberFormat="1" applyFont="1" applyFill="1" applyBorder="1"/>
    <xf numFmtId="0" fontId="21" fillId="14" borderId="6" xfId="15" applyFont="1" applyFill="1" applyBorder="1"/>
    <xf numFmtId="166" fontId="22" fillId="14" borderId="0" xfId="15" applyNumberFormat="1" applyFont="1" applyFill="1" applyBorder="1"/>
    <xf numFmtId="166" fontId="21" fillId="14" borderId="12" xfId="15" applyNumberFormat="1" applyFont="1" applyFill="1" applyBorder="1"/>
    <xf numFmtId="167" fontId="20" fillId="0" borderId="0" xfId="12" applyNumberFormat="1" applyFont="1" applyFill="1" applyBorder="1"/>
    <xf numFmtId="2" fontId="21" fillId="0" borderId="0" xfId="15" applyNumberFormat="1" applyFont="1" applyBorder="1"/>
    <xf numFmtId="166" fontId="21" fillId="0" borderId="12" xfId="15" applyNumberFormat="1" applyFont="1" applyBorder="1"/>
    <xf numFmtId="166" fontId="21" fillId="0" borderId="0" xfId="15" applyNumberFormat="1" applyFont="1" applyBorder="1"/>
    <xf numFmtId="0" fontId="20" fillId="0" borderId="6" xfId="15" applyFont="1" applyBorder="1"/>
    <xf numFmtId="166" fontId="19" fillId="14" borderId="0" xfId="15" applyNumberFormat="1" applyFont="1" applyFill="1" applyBorder="1"/>
    <xf numFmtId="167" fontId="22" fillId="14" borderId="12" xfId="15" applyNumberFormat="1" applyFont="1" applyFill="1" applyBorder="1"/>
    <xf numFmtId="0" fontId="19" fillId="14" borderId="0" xfId="15" applyFont="1" applyFill="1" applyBorder="1"/>
    <xf numFmtId="166" fontId="22" fillId="14" borderId="0" xfId="12" applyNumberFormat="1" applyFont="1" applyFill="1" applyBorder="1"/>
    <xf numFmtId="166" fontId="19" fillId="14" borderId="0" xfId="12" applyNumberFormat="1" applyFont="1" applyFill="1" applyBorder="1"/>
    <xf numFmtId="167" fontId="22" fillId="0" borderId="0" xfId="12" applyNumberFormat="1" applyFont="1" applyBorder="1"/>
    <xf numFmtId="167" fontId="20" fillId="14" borderId="12" xfId="12" applyNumberFormat="1" applyFont="1" applyFill="1" applyBorder="1"/>
    <xf numFmtId="166" fontId="22" fillId="5" borderId="6" xfId="15" applyNumberFormat="1" applyFont="1" applyFill="1" applyBorder="1"/>
    <xf numFmtId="166" fontId="22" fillId="0" borderId="12" xfId="15" applyNumberFormat="1" applyFont="1" applyBorder="1"/>
    <xf numFmtId="166" fontId="19" fillId="0" borderId="0" xfId="15" applyNumberFormat="1" applyFont="1" applyFill="1" applyBorder="1"/>
    <xf numFmtId="0" fontId="19" fillId="0" borderId="20" xfId="15" applyFont="1" applyFill="1" applyBorder="1"/>
    <xf numFmtId="0" fontId="19" fillId="0" borderId="12" xfId="15" applyFont="1" applyFill="1" applyBorder="1"/>
    <xf numFmtId="0" fontId="0" fillId="0" borderId="0" xfId="0" applyAlignment="1">
      <alignment horizontal="center"/>
    </xf>
    <xf numFmtId="0" fontId="0" fillId="0" borderId="0" xfId="0" applyFill="1"/>
    <xf numFmtId="0" fontId="0" fillId="22" borderId="30" xfId="0" applyFill="1" applyBorder="1" applyAlignment="1">
      <alignment horizontal="center"/>
    </xf>
    <xf numFmtId="0" fontId="0" fillId="23" borderId="30" xfId="0" applyFill="1" applyBorder="1" applyAlignment="1">
      <alignment horizontal="center"/>
    </xf>
    <xf numFmtId="2" fontId="0" fillId="0" borderId="0" xfId="0" quotePrefix="1" applyNumberFormat="1" applyBorder="1"/>
    <xf numFmtId="2" fontId="0" fillId="0" borderId="0" xfId="0" applyNumberFormat="1" applyBorder="1"/>
    <xf numFmtId="2" fontId="0" fillId="0" borderId="2" xfId="0" applyNumberFormat="1" applyBorder="1"/>
    <xf numFmtId="0" fontId="0" fillId="22" borderId="28" xfId="0" applyFill="1" applyBorder="1" applyAlignment="1">
      <alignment horizontal="center"/>
    </xf>
    <xf numFmtId="185" fontId="0" fillId="21" borderId="30" xfId="0" applyNumberFormat="1" applyFill="1" applyBorder="1" applyAlignment="1">
      <alignment horizontal="center"/>
    </xf>
    <xf numFmtId="1" fontId="0" fillId="21" borderId="30" xfId="0" applyNumberFormat="1" applyFill="1" applyBorder="1" applyAlignment="1">
      <alignment horizontal="center"/>
    </xf>
    <xf numFmtId="2" fontId="61" fillId="0" borderId="32" xfId="0" applyNumberFormat="1" applyFont="1" applyBorder="1"/>
    <xf numFmtId="2" fontId="0" fillId="0" borderId="31" xfId="0" applyNumberFormat="1" applyBorder="1"/>
    <xf numFmtId="2" fontId="61" fillId="0" borderId="0" xfId="0" applyNumberFormat="1" applyFont="1" applyBorder="1"/>
    <xf numFmtId="2" fontId="61" fillId="0" borderId="2" xfId="0" applyNumberFormat="1" applyFont="1" applyBorder="1"/>
    <xf numFmtId="2" fontId="61" fillId="18" borderId="0" xfId="0" applyNumberFormat="1" applyFont="1" applyFill="1" applyBorder="1"/>
    <xf numFmtId="2" fontId="61" fillId="18" borderId="2" xfId="0" applyNumberFormat="1" applyFont="1" applyFill="1" applyBorder="1"/>
    <xf numFmtId="0" fontId="0" fillId="24" borderId="30" xfId="0" applyFill="1" applyBorder="1" applyAlignment="1">
      <alignment horizontal="center"/>
    </xf>
    <xf numFmtId="0" fontId="0" fillId="13" borderId="30" xfId="0" applyFill="1" applyBorder="1" applyAlignment="1">
      <alignment horizontal="center"/>
    </xf>
    <xf numFmtId="0" fontId="0" fillId="24" borderId="28" xfId="0" applyFill="1" applyBorder="1" applyAlignment="1">
      <alignment horizontal="center"/>
    </xf>
    <xf numFmtId="0" fontId="0" fillId="22" borderId="34" xfId="0" applyFill="1" applyBorder="1" applyAlignment="1">
      <alignment horizontal="center"/>
    </xf>
    <xf numFmtId="0" fontId="0" fillId="0" borderId="5" xfId="0" applyBorder="1"/>
    <xf numFmtId="0" fontId="0" fillId="0" borderId="35" xfId="0" applyBorder="1"/>
    <xf numFmtId="2" fontId="0" fillId="0" borderId="0" xfId="0" applyNumberFormat="1"/>
    <xf numFmtId="2" fontId="0" fillId="0" borderId="4" xfId="0" applyNumberFormat="1" applyFont="1" applyFill="1" applyBorder="1"/>
    <xf numFmtId="2" fontId="70" fillId="0" borderId="4" xfId="3" applyNumberFormat="1" applyFont="1" applyFill="1" applyBorder="1" applyAlignment="1">
      <alignment vertical="top"/>
    </xf>
    <xf numFmtId="2" fontId="70" fillId="0" borderId="4" xfId="3" applyNumberFormat="1" applyFont="1" applyFill="1" applyBorder="1"/>
    <xf numFmtId="2" fontId="70" fillId="0" borderId="4" xfId="3" applyNumberFormat="1" applyFont="1" applyFill="1" applyBorder="1" applyAlignment="1">
      <alignment horizontal="right"/>
    </xf>
    <xf numFmtId="2" fontId="71" fillId="0" borderId="4" xfId="1" applyNumberFormat="1" applyFont="1" applyFill="1" applyBorder="1"/>
    <xf numFmtId="2" fontId="71" fillId="0" borderId="4" xfId="3" applyNumberFormat="1" applyFont="1" applyFill="1" applyBorder="1"/>
    <xf numFmtId="2" fontId="70" fillId="0" borderId="5" xfId="3" applyNumberFormat="1" applyFont="1" applyFill="1" applyBorder="1"/>
    <xf numFmtId="2" fontId="0" fillId="0" borderId="35" xfId="0" applyNumberFormat="1" applyBorder="1"/>
    <xf numFmtId="0" fontId="0" fillId="13" borderId="28" xfId="0" applyFill="1" applyBorder="1" applyAlignment="1">
      <alignment horizontal="center"/>
    </xf>
    <xf numFmtId="0" fontId="0" fillId="0" borderId="0" xfId="0" applyBorder="1"/>
    <xf numFmtId="0" fontId="0" fillId="0" borderId="2" xfId="0" applyBorder="1"/>
    <xf numFmtId="2" fontId="0" fillId="0" borderId="33" xfId="0" applyNumberFormat="1" applyBorder="1"/>
    <xf numFmtId="0" fontId="0" fillId="18" borderId="36" xfId="0" applyFill="1" applyBorder="1" applyAlignment="1">
      <alignment horizontal="center"/>
    </xf>
    <xf numFmtId="2" fontId="0" fillId="0" borderId="0" xfId="0" applyNumberFormat="1" applyFill="1" applyBorder="1"/>
    <xf numFmtId="0" fontId="72" fillId="0" borderId="0" xfId="0" applyFont="1"/>
    <xf numFmtId="14" fontId="20" fillId="0" borderId="2" xfId="11" applyNumberFormat="1" applyFont="1" applyBorder="1" applyAlignment="1">
      <alignment horizontal="center" vertical="center"/>
    </xf>
    <xf numFmtId="0" fontId="30" fillId="0" borderId="0" xfId="15" applyFont="1" applyBorder="1" applyAlignment="1">
      <alignment horizontal="center"/>
    </xf>
    <xf numFmtId="0" fontId="62" fillId="0" borderId="24" xfId="15" applyFont="1" applyBorder="1" applyAlignment="1">
      <alignment horizontal="center"/>
    </xf>
  </cellXfs>
  <cellStyles count="31">
    <cellStyle name="bug2000" xfId="18"/>
    <cellStyle name="Comma" xfId="1" builtinId="3"/>
    <cellStyle name="Date" xfId="19"/>
    <cellStyle name="En-tête 1" xfId="20"/>
    <cellStyle name="En-tête 2" xfId="21"/>
    <cellStyle name="Euro" xfId="22"/>
    <cellStyle name="Financier" xfId="23"/>
    <cellStyle name="Financier0" xfId="24"/>
    <cellStyle name="Hyperlink" xfId="17" builtinId="8"/>
    <cellStyle name="Lien hypertexte 2" xfId="25"/>
    <cellStyle name="Ligne détail" xfId="4"/>
    <cellStyle name="Milliers 2" xfId="10"/>
    <cellStyle name="Milliers 3" xfId="13"/>
    <cellStyle name="Monétaire0" xfId="26"/>
    <cellStyle name="Motif" xfId="3"/>
    <cellStyle name="Motif 2" xfId="15"/>
    <cellStyle name="Norm" xfId="27"/>
    <cellStyle name="Normal" xfId="0" builtinId="0"/>
    <cellStyle name="Normal 2" xfId="8"/>
    <cellStyle name="Normal 2 2" xfId="14"/>
    <cellStyle name="Normal_branches" xfId="16"/>
    <cellStyle name="Normal_fichier_resum_jap" xfId="11"/>
    <cellStyle name="Notes" xfId="28"/>
    <cellStyle name="Percent" xfId="2" builtinId="5"/>
    <cellStyle name="Pourcentage 2" xfId="9"/>
    <cellStyle name="Pourcentage 3" xfId="12"/>
    <cellStyle name="Standard_Zahlen" xfId="29"/>
    <cellStyle name="Titre colonnes" xfId="5"/>
    <cellStyle name="Titre lignes" xfId="6"/>
    <cellStyle name="Total 2" xfId="7"/>
    <cellStyle name="Virgule fixe" xfId="30"/>
  </cellStyles>
  <dxfs count="2"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5936675461741E-2"/>
          <c:y val="6.2937206205397292E-2"/>
          <c:w val="0.80474934036939338"/>
          <c:h val="0.82983871885634941"/>
        </c:manualLayout>
      </c:layout>
      <c:lineChart>
        <c:grouping val="standard"/>
        <c:varyColors val="0"/>
        <c:ser>
          <c:idx val="0"/>
          <c:order val="0"/>
          <c:tx>
            <c:v>2006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'LLD+Entr'!#REF!</c:f>
            </c:numRef>
          </c:val>
          <c:smooth val="0"/>
        </c:ser>
        <c:ser>
          <c:idx val="1"/>
          <c:order val="1"/>
          <c:tx>
            <c:v>2007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'LLD+Entr'!#REF!</c:f>
            </c:numRef>
          </c:val>
          <c:smooth val="0"/>
        </c:ser>
        <c:ser>
          <c:idx val="2"/>
          <c:order val="2"/>
          <c:tx>
            <c:v>2008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'LLD+Entr'!#REF!</c:f>
            </c:numRef>
          </c:val>
          <c:smooth val="0"/>
        </c:ser>
        <c:ser>
          <c:idx val="3"/>
          <c:order val="3"/>
          <c:tx>
            <c:v>2009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'LLD+Entr'!#REF!</c:f>
            </c:numRef>
          </c:val>
          <c:smooth val="0"/>
        </c:ser>
        <c:ser>
          <c:idx val="4"/>
          <c:order val="4"/>
          <c:tx>
            <c:v>2010</c:v>
          </c:tx>
          <c:spPr>
            <a:ln w="38100">
              <a:solidFill>
                <a:srgbClr val="800080"/>
              </a:solidFill>
              <a:prstDash val="solid"/>
            </a:ln>
          </c:spPr>
          <c:marker>
            <c:symbol val="star"/>
            <c:size val="9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'LLD+Entr'!#REF!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387880"/>
        <c:axId val="305388272"/>
      </c:lineChart>
      <c:catAx>
        <c:axId val="305387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05388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05388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053878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9182058047493407"/>
          <c:y val="0.34965108382431226"/>
          <c:w val="9.7625329815303502E-2"/>
          <c:h val="0.25874174819056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3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89" l="0.78740157499999996" r="0.78740157499999996" t="0.98425196899999989" header="0.49212598450000006" footer="0.49212598450000006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176</xdr:row>
      <xdr:rowOff>38100</xdr:rowOff>
    </xdr:from>
    <xdr:to>
      <xdr:col>11</xdr:col>
      <xdr:colOff>371475</xdr:colOff>
      <xdr:row>201</xdr:row>
      <xdr:rowOff>76200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0.20741</cdr:x>
      <cdr:y>0.61184</cdr:y>
    </cdr:from>
    <cdr:to>
      <cdr:x>0.54194</cdr:x>
      <cdr:y>0.72099</cdr:y>
    </cdr:to>
    <cdr:sp macro="" textlink="">
      <cdr:nvSpPr>
        <cdr:cNvPr id="18329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02615" y="2509107"/>
          <a:ext cx="2418502" cy="447056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36576" tIns="32004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r-FR" sz="1600" b="1" i="0" u="none" strike="noStrike" baseline="0">
              <a:solidFill>
                <a:srgbClr val="000000"/>
              </a:solidFill>
              <a:latin typeface="Geneva"/>
            </a:rPr>
            <a:t>Loueurs</a:t>
          </a:r>
          <a:endParaRPr lang="fr-FR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fic\ASSOCIATION\Macro\CT\2012\2.Sept%202012\G6_0920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uillaume%20Guidoni/macro/prev/fichier_resum_jap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fic\ASSOCIATION\DOCUME~1\erocha\LOCALS~1\Temp\R&#233;pertoire%20temporaire%201%20pour%20france%20trim%20052012.zip\G6_05201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fic\ASSOCIATION\Macro\CT\2012\2.Sept%202012\Int0920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J macro taux accroissement"/>
      <sheetName val="données pxG6"/>
      <sheetName val="ALL données"/>
      <sheetName val="ALL base"/>
      <sheetName val="RU données"/>
      <sheetName val="RU base"/>
      <sheetName val="ITA données"/>
      <sheetName val="ITA base"/>
      <sheetName val="ESP données"/>
      <sheetName val="ESP base"/>
      <sheetName val="USA données"/>
      <sheetName val="USA base"/>
      <sheetName val="JAP données"/>
      <sheetName val="JAP base"/>
      <sheetName val="Vers peterbilt"/>
      <sheetName val="Vers AD BARO 2"/>
      <sheetName val="Vers Club VL europe"/>
      <sheetName val="Vers Club VI"/>
      <sheetName val="Vers Ad Baro"/>
      <sheetName val="X_M_G6"/>
      <sheetName val="Gr_XM_G6"/>
      <sheetName val="Gr_IPC_G6"/>
      <sheetName val="Gr_IPC_T-1"/>
      <sheetName val="Gr_ALL"/>
      <sheetName val="Gr_IT"/>
      <sheetName val="Gr_SP"/>
      <sheetName val="Gr_SP (word)"/>
      <sheetName val="Gr_UK"/>
      <sheetName val="Gr_SP (2)"/>
      <sheetName val="Gr_us"/>
      <sheetName val="Gr_I_G6"/>
      <sheetName val="Gr_I_G6 (2)"/>
      <sheetName val="Gr_I_G6 (3)"/>
      <sheetName val="Gr_I_G5"/>
      <sheetName val="Gr_conso_G7"/>
      <sheetName val="Gr_conso_G6"/>
      <sheetName val="Gr_conso_G5"/>
      <sheetName val="Gr_j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_annu"/>
      <sheetName val="comext_graph"/>
      <sheetName val="TES"/>
      <sheetName val="Feuil1"/>
      <sheetName val="export"/>
      <sheetName val="JAPAN_TES"/>
    </sheetNames>
    <sheetDataSet>
      <sheetData sheetId="0"/>
      <sheetData sheetId="1" refreshError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J macro taux accroissement"/>
      <sheetName val="données pxG6"/>
      <sheetName val="ALL données"/>
      <sheetName val="ALL base"/>
      <sheetName val="RU données"/>
      <sheetName val="RU base"/>
      <sheetName val="ITA données"/>
      <sheetName val="ITA base"/>
      <sheetName val="ESP données"/>
      <sheetName val="ESP base"/>
      <sheetName val="USA données"/>
      <sheetName val="USA base"/>
      <sheetName val="JAP données"/>
      <sheetName val="JAP base"/>
      <sheetName val="Vers peterbilt"/>
      <sheetName val="Vers AD BARO 2"/>
      <sheetName val="Vers Club VL europe"/>
      <sheetName val="Vers Club VI"/>
      <sheetName val="Vers Ad Baro"/>
      <sheetName val="X_M_G6"/>
      <sheetName val="Gr_XM_G6"/>
      <sheetName val="Gr_IPC_G6"/>
      <sheetName val="Gr_IPC_T-1"/>
      <sheetName val="Gr_ALL"/>
      <sheetName val="Gr_IT"/>
      <sheetName val="Gr_SP"/>
      <sheetName val="Gr_SP (word)"/>
      <sheetName val="Gr_UK"/>
      <sheetName val="Gr_SP (2)"/>
      <sheetName val="Gr_u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_tauxlongs"/>
      <sheetName val="ppt1page (6)"/>
      <sheetName val="Feuil1"/>
      <sheetName val="Histo"/>
      <sheetName val="date"/>
      <sheetName val="données mens"/>
      <sheetName val="données quot"/>
      <sheetName val="calcul taux"/>
      <sheetName val="Taux"/>
      <sheetName val="Ed. court"/>
      <sheetName val="graph-taux-longs"/>
      <sheetName val="Ed. long"/>
      <sheetName val="Ed.MT"/>
      <sheetName val="vers club BTP"/>
      <sheetName val="vers peterbilt"/>
      <sheetName val="ppt1page (2)"/>
      <sheetName val="ppt1page (3)"/>
      <sheetName val="ppt1page (4)"/>
      <sheetName val="ppt1page (5)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nsee.fr/fr/indicateurs/cnat_trim/series/t_recapagent_val.xl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9"/>
  <sheetViews>
    <sheetView tabSelected="1" zoomScaleNormal="100" workbookViewId="0">
      <pane xSplit="1" topLeftCell="H1" activePane="topRight" state="frozen"/>
      <selection pane="topRight" activeCell="P6" sqref="P6"/>
    </sheetView>
  </sheetViews>
  <sheetFormatPr defaultColWidth="11.42578125" defaultRowHeight="15"/>
  <cols>
    <col min="1" max="1" width="11.5703125" style="628"/>
    <col min="2" max="2" width="11.42578125" style="628"/>
    <col min="15" max="15" width="11.42578125" style="659"/>
    <col min="16" max="16" width="11.42578125" style="660"/>
    <col min="17" max="17" width="12.28515625" bestFit="1" customWidth="1"/>
    <col min="21" max="21" width="13.42578125" bestFit="1" customWidth="1"/>
  </cols>
  <sheetData>
    <row r="1" spans="1:23" s="627" customFormat="1">
      <c r="A1" s="630" t="s">
        <v>422</v>
      </c>
      <c r="B1" s="630" t="s">
        <v>423</v>
      </c>
      <c r="C1" s="634" t="s">
        <v>421</v>
      </c>
      <c r="D1" s="629" t="s">
        <v>420</v>
      </c>
      <c r="E1" s="629" t="s">
        <v>419</v>
      </c>
      <c r="F1" s="629" t="s">
        <v>411</v>
      </c>
      <c r="G1" s="629" t="s">
        <v>412</v>
      </c>
      <c r="H1" s="629" t="s">
        <v>413</v>
      </c>
      <c r="I1" s="629" t="s">
        <v>414</v>
      </c>
      <c r="J1" s="629" t="s">
        <v>415</v>
      </c>
      <c r="K1" s="629" t="s">
        <v>416</v>
      </c>
      <c r="L1" s="629" t="s">
        <v>417</v>
      </c>
      <c r="M1" s="646" t="s">
        <v>418</v>
      </c>
      <c r="N1" s="644" t="s">
        <v>426</v>
      </c>
      <c r="O1" s="644" t="s">
        <v>56</v>
      </c>
      <c r="P1" s="658" t="s">
        <v>430</v>
      </c>
      <c r="Q1" s="645" t="s">
        <v>424</v>
      </c>
      <c r="R1" s="643" t="s">
        <v>425</v>
      </c>
      <c r="S1" s="643" t="s">
        <v>427</v>
      </c>
      <c r="T1" s="662" t="s">
        <v>428</v>
      </c>
      <c r="U1" s="643" t="s">
        <v>429</v>
      </c>
    </row>
    <row r="2" spans="1:23">
      <c r="A2" s="635">
        <f>imtot!A3</f>
        <v>34700</v>
      </c>
      <c r="B2" s="636">
        <f>INT((MONTH(A2)-1)/3)+1</f>
        <v>1</v>
      </c>
      <c r="C2" s="631">
        <f>imtot!B3</f>
        <v>155.91999999999999</v>
      </c>
      <c r="D2" s="631">
        <f>particu!B3</f>
        <v>110.26300000000001</v>
      </c>
      <c r="E2" s="632">
        <f>sociét!B3</f>
        <v>45.652000000000001</v>
      </c>
      <c r="F2" s="632">
        <f>LCD!B3</f>
        <v>7.7880000000000003</v>
      </c>
      <c r="G2" s="632">
        <f>LLD!B3</f>
        <v>7.7880000000000003</v>
      </c>
      <c r="H2" s="632">
        <f>'LLD+Entr'!B3</f>
        <v>21.566000000000003</v>
      </c>
      <c r="I2" s="632">
        <f>VD_cstr!B3</f>
        <v>15.739999999999998</v>
      </c>
      <c r="J2" s="632">
        <f>imoccfr!B3</f>
        <v>319.51</v>
      </c>
      <c r="K2" s="632">
        <f>'occ&lt;1an'!B3</f>
        <v>0</v>
      </c>
      <c r="L2" s="632">
        <f>'occ 1à4'!B3</f>
        <v>0</v>
      </c>
      <c r="M2" s="632">
        <f>'occ &gt;4ans'!B8</f>
        <v>0</v>
      </c>
      <c r="N2" s="650">
        <v>1.052</v>
      </c>
      <c r="O2" s="633">
        <v>303359</v>
      </c>
      <c r="P2" s="661">
        <v>0</v>
      </c>
      <c r="Q2" s="637">
        <v>101.7</v>
      </c>
      <c r="R2" s="638">
        <v>0</v>
      </c>
      <c r="S2" s="632">
        <v>0</v>
      </c>
      <c r="T2" s="663">
        <v>174</v>
      </c>
      <c r="U2">
        <v>91.1</v>
      </c>
      <c r="W2" s="664"/>
    </row>
    <row r="3" spans="1:23">
      <c r="A3" s="635">
        <f>imtot!A4</f>
        <v>34731</v>
      </c>
      <c r="B3" s="636">
        <f t="shared" ref="B3:B66" si="0">INT((MONTH(A3)-1)/3)+1</f>
        <v>1</v>
      </c>
      <c r="C3" s="631">
        <f>imtot!B4</f>
        <v>151.63999999999999</v>
      </c>
      <c r="D3" s="631">
        <f>particu!B4</f>
        <v>103.90600000000001</v>
      </c>
      <c r="E3" s="632">
        <f>sociét!B4</f>
        <v>47.738</v>
      </c>
      <c r="F3" s="632">
        <f>LCD!B4</f>
        <v>12.989000000000001</v>
      </c>
      <c r="G3" s="632">
        <f>LLD!B4</f>
        <v>5.2349999999999994</v>
      </c>
      <c r="H3" s="632">
        <f>'LLD+Entr'!B4</f>
        <v>18.727</v>
      </c>
      <c r="I3" s="632">
        <f>VD_cstr!B4</f>
        <v>15.408000000000001</v>
      </c>
      <c r="J3" s="632">
        <f>imoccfr!B4</f>
        <v>326.64</v>
      </c>
      <c r="K3" s="632">
        <f>'occ&lt;1an'!B4</f>
        <v>0</v>
      </c>
      <c r="L3" s="632">
        <f>'occ 1à4'!B4</f>
        <v>0</v>
      </c>
      <c r="M3" s="632">
        <f>'occ &gt;4ans'!B9</f>
        <v>0</v>
      </c>
      <c r="N3" s="651">
        <v>0.95599999999999996</v>
      </c>
      <c r="O3" s="633">
        <v>303359</v>
      </c>
      <c r="P3" s="633">
        <v>0</v>
      </c>
      <c r="Q3" s="639">
        <v>101.4</v>
      </c>
      <c r="R3" s="633">
        <v>0</v>
      </c>
      <c r="S3" s="632">
        <v>0</v>
      </c>
      <c r="T3" s="663">
        <v>174</v>
      </c>
      <c r="U3">
        <v>92.2</v>
      </c>
      <c r="W3" s="664"/>
    </row>
    <row r="4" spans="1:23">
      <c r="A4" s="635">
        <f>imtot!A5</f>
        <v>34759</v>
      </c>
      <c r="B4" s="636">
        <f t="shared" si="0"/>
        <v>1</v>
      </c>
      <c r="C4" s="631">
        <f>imtot!B5</f>
        <v>185.92</v>
      </c>
      <c r="D4" s="631">
        <f>particu!B5</f>
        <v>132.44</v>
      </c>
      <c r="E4" s="632">
        <f>sociét!B5</f>
        <v>53.475999999999999</v>
      </c>
      <c r="F4" s="632">
        <f>LCD!B5</f>
        <v>13.951000000000002</v>
      </c>
      <c r="G4" s="632">
        <f>LLD!B5</f>
        <v>6.1309999999999985</v>
      </c>
      <c r="H4" s="632">
        <f>'LLD+Entr'!B5</f>
        <v>21.326999999999998</v>
      </c>
      <c r="I4" s="632">
        <f>VD_cstr!B5</f>
        <v>18.198</v>
      </c>
      <c r="J4" s="632">
        <f>imoccfr!B5</f>
        <v>386.25</v>
      </c>
      <c r="K4" s="632">
        <f>'occ&lt;1an'!B5</f>
        <v>0</v>
      </c>
      <c r="L4" s="632">
        <f>'occ 1à4'!B5</f>
        <v>0</v>
      </c>
      <c r="M4" s="632">
        <f>'occ &gt;4ans'!B10</f>
        <v>0</v>
      </c>
      <c r="N4" s="651">
        <v>1.1000000000000001</v>
      </c>
      <c r="O4" s="633">
        <v>303359</v>
      </c>
      <c r="P4" s="633">
        <v>0</v>
      </c>
      <c r="Q4" s="639">
        <v>100.9</v>
      </c>
      <c r="R4" s="633">
        <v>0</v>
      </c>
      <c r="S4" s="632">
        <v>0</v>
      </c>
      <c r="T4" s="663">
        <v>174</v>
      </c>
      <c r="U4">
        <v>92</v>
      </c>
      <c r="W4" s="664"/>
    </row>
    <row r="5" spans="1:23">
      <c r="A5" s="635">
        <f>imtot!A6</f>
        <v>34790</v>
      </c>
      <c r="B5" s="636">
        <f t="shared" si="0"/>
        <v>2</v>
      </c>
      <c r="C5" s="631">
        <f>imtot!B6</f>
        <v>161.36000000000001</v>
      </c>
      <c r="D5" s="631">
        <f>particu!B6</f>
        <v>120.4</v>
      </c>
      <c r="E5" s="632">
        <f>sociét!B6</f>
        <v>40.954999999999998</v>
      </c>
      <c r="F5" s="632">
        <f>LCD!B6</f>
        <v>10.910999999999998</v>
      </c>
      <c r="G5" s="632">
        <f>LLD!B6</f>
        <v>5.0230000000000015</v>
      </c>
      <c r="H5" s="632">
        <f>'LLD+Entr'!B6</f>
        <v>17.440000000000001</v>
      </c>
      <c r="I5" s="632">
        <f>VD_cstr!B6</f>
        <v>12.603999999999999</v>
      </c>
      <c r="J5" s="632">
        <f>imoccfr!B6</f>
        <v>332.75</v>
      </c>
      <c r="K5" s="632">
        <f>'occ&lt;1an'!B6</f>
        <v>0</v>
      </c>
      <c r="L5" s="632">
        <f>'occ 1à4'!B6</f>
        <v>0</v>
      </c>
      <c r="M5" s="632">
        <f>'occ &gt;4ans'!B11</f>
        <v>0</v>
      </c>
      <c r="N5" s="651">
        <v>0.90800000000000003</v>
      </c>
      <c r="O5" s="633">
        <v>306081</v>
      </c>
      <c r="P5" s="633">
        <v>8.9728671310229796E-3</v>
      </c>
      <c r="Q5" s="639">
        <v>100.7</v>
      </c>
      <c r="R5" s="633">
        <v>0</v>
      </c>
      <c r="S5" s="632">
        <v>0</v>
      </c>
      <c r="T5" s="663">
        <v>174</v>
      </c>
      <c r="U5">
        <v>92.3</v>
      </c>
      <c r="W5" s="664"/>
    </row>
    <row r="6" spans="1:23">
      <c r="A6" s="635">
        <f>imtot!A7</f>
        <v>34820</v>
      </c>
      <c r="B6" s="636">
        <f t="shared" si="0"/>
        <v>2</v>
      </c>
      <c r="C6" s="631">
        <f>imtot!B7</f>
        <v>157.66999999999999</v>
      </c>
      <c r="D6" s="631">
        <f>particu!B7</f>
        <v>125.40900000000001</v>
      </c>
      <c r="E6" s="632">
        <f>sociét!B7</f>
        <v>32.256</v>
      </c>
      <c r="F6" s="632">
        <f>LCD!B7</f>
        <v>8.6660000000000004</v>
      </c>
      <c r="G6" s="632">
        <f>LLD!B7</f>
        <v>3.0019999999999989</v>
      </c>
      <c r="H6" s="632">
        <f>'LLD+Entr'!B7</f>
        <v>14.501999999999999</v>
      </c>
      <c r="I6" s="632">
        <f>VD_cstr!B7</f>
        <v>9.0879999999999992</v>
      </c>
      <c r="J6" s="632">
        <f>imoccfr!B7</f>
        <v>347.57</v>
      </c>
      <c r="K6" s="632">
        <f>'occ&lt;1an'!B7</f>
        <v>0</v>
      </c>
      <c r="L6" s="632">
        <f>'occ 1à4'!B7</f>
        <v>0</v>
      </c>
      <c r="M6" s="632">
        <f>'occ &gt;4ans'!B12</f>
        <v>0</v>
      </c>
      <c r="N6" s="651">
        <v>0.95599999999999996</v>
      </c>
      <c r="O6" s="633">
        <v>306081</v>
      </c>
      <c r="P6" s="633">
        <v>8.9728671310229796E-3</v>
      </c>
      <c r="Q6" s="639">
        <v>100.7</v>
      </c>
      <c r="R6" s="633">
        <v>0</v>
      </c>
      <c r="S6" s="632">
        <v>0</v>
      </c>
      <c r="T6" s="663">
        <v>174</v>
      </c>
      <c r="U6">
        <v>92.9</v>
      </c>
      <c r="W6" s="664"/>
    </row>
    <row r="7" spans="1:23">
      <c r="A7" s="635">
        <f>imtot!A8</f>
        <v>34851</v>
      </c>
      <c r="B7" s="636">
        <f t="shared" si="0"/>
        <v>2</v>
      </c>
      <c r="C7" s="631">
        <f>imtot!B8</f>
        <v>198.01</v>
      </c>
      <c r="D7" s="631">
        <f>particu!B8</f>
        <v>175.43100000000001</v>
      </c>
      <c r="E7" s="632">
        <f>sociét!B8</f>
        <v>22.581</v>
      </c>
      <c r="F7" s="632">
        <f>LCD!B8</f>
        <v>3.4350000000000001</v>
      </c>
      <c r="G7" s="632">
        <f>LLD!B8</f>
        <v>2.1349999999999998</v>
      </c>
      <c r="H7" s="632">
        <f>'LLD+Entr'!B8</f>
        <v>11.747999999999999</v>
      </c>
      <c r="I7" s="632">
        <f>VD_cstr!B8</f>
        <v>7.3979999999999997</v>
      </c>
      <c r="J7" s="632">
        <f>imoccfr!B8</f>
        <v>389.93</v>
      </c>
      <c r="K7" s="632">
        <f>'occ&lt;1an'!B8</f>
        <v>0</v>
      </c>
      <c r="L7" s="632">
        <f>'occ 1à4'!B8</f>
        <v>0</v>
      </c>
      <c r="M7" s="632">
        <f>'occ &gt;4ans'!B13</f>
        <v>0</v>
      </c>
      <c r="N7" s="651">
        <v>1.004</v>
      </c>
      <c r="O7" s="633">
        <v>306081</v>
      </c>
      <c r="P7" s="633">
        <v>8.9728671310229796E-3</v>
      </c>
      <c r="Q7" s="639">
        <v>100.2</v>
      </c>
      <c r="R7" s="633">
        <v>0</v>
      </c>
      <c r="S7" s="632">
        <v>0</v>
      </c>
      <c r="T7" s="663">
        <v>174</v>
      </c>
      <c r="U7">
        <v>93</v>
      </c>
      <c r="W7" s="664"/>
    </row>
    <row r="8" spans="1:23">
      <c r="A8" s="635">
        <f>imtot!A9</f>
        <v>34881</v>
      </c>
      <c r="B8" s="636">
        <f t="shared" si="0"/>
        <v>3</v>
      </c>
      <c r="C8" s="631">
        <f>imtot!B9</f>
        <v>192.83</v>
      </c>
      <c r="D8" s="631">
        <f>particu!B9</f>
        <v>128.47200000000001</v>
      </c>
      <c r="E8" s="632">
        <f>sociét!B9</f>
        <v>64.36</v>
      </c>
      <c r="F8" s="632">
        <f>LCD!B9</f>
        <v>15.494999999999999</v>
      </c>
      <c r="G8" s="632">
        <f>LLD!B9</f>
        <v>6.1890000000000001</v>
      </c>
      <c r="H8" s="632">
        <f>'LLD+Entr'!B9</f>
        <v>23.184999999999999</v>
      </c>
      <c r="I8" s="632">
        <f>VD_cstr!B9</f>
        <v>25.68</v>
      </c>
      <c r="J8" s="632">
        <f>imoccfr!B9</f>
        <v>357.94</v>
      </c>
      <c r="K8" s="632">
        <f>'occ&lt;1an'!B9</f>
        <v>0</v>
      </c>
      <c r="L8" s="632">
        <f>'occ 1à4'!B9</f>
        <v>0</v>
      </c>
      <c r="M8" s="632">
        <f>'occ &gt;4ans'!B14</f>
        <v>0</v>
      </c>
      <c r="N8" s="651">
        <v>0.95599999999999996</v>
      </c>
      <c r="O8" s="633">
        <v>307343</v>
      </c>
      <c r="P8" s="633">
        <v>4.1230915999359644E-3</v>
      </c>
      <c r="Q8" s="639">
        <v>102.1</v>
      </c>
      <c r="R8" s="633">
        <v>0</v>
      </c>
      <c r="S8" s="632">
        <v>0</v>
      </c>
      <c r="T8" s="663">
        <v>174</v>
      </c>
      <c r="U8">
        <v>92.2</v>
      </c>
      <c r="W8" s="664"/>
    </row>
    <row r="9" spans="1:23">
      <c r="A9" s="635">
        <f>imtot!A10</f>
        <v>34912</v>
      </c>
      <c r="B9" s="636">
        <f t="shared" si="0"/>
        <v>3</v>
      </c>
      <c r="C9" s="631">
        <f>imtot!B10</f>
        <v>133.22999999999999</v>
      </c>
      <c r="D9" s="631">
        <f>particu!B10</f>
        <v>86.040999999999997</v>
      </c>
      <c r="E9" s="632">
        <f>sociét!B10</f>
        <v>47.19</v>
      </c>
      <c r="F9" s="632">
        <f>LCD!B10</f>
        <v>18.753999999999998</v>
      </c>
      <c r="G9" s="632">
        <f>LLD!B10</f>
        <v>2.8970000000000002</v>
      </c>
      <c r="H9" s="632">
        <f>'LLD+Entr'!B10</f>
        <v>14.833</v>
      </c>
      <c r="I9" s="632">
        <f>VD_cstr!B10</f>
        <v>13.603</v>
      </c>
      <c r="J9" s="632">
        <f>imoccfr!B10</f>
        <v>289.93</v>
      </c>
      <c r="K9" s="632">
        <f>'occ&lt;1an'!B10</f>
        <v>0</v>
      </c>
      <c r="L9" s="632">
        <f>'occ 1à4'!B10</f>
        <v>0</v>
      </c>
      <c r="M9" s="632">
        <f>'occ &gt;4ans'!B15</f>
        <v>0</v>
      </c>
      <c r="N9" s="651">
        <v>1.052</v>
      </c>
      <c r="O9" s="633">
        <v>307343</v>
      </c>
      <c r="P9" s="633">
        <v>4.1230915999359644E-3</v>
      </c>
      <c r="Q9" s="639">
        <v>103.6</v>
      </c>
      <c r="R9" s="633">
        <v>0</v>
      </c>
      <c r="S9" s="632">
        <v>0</v>
      </c>
      <c r="T9" s="663">
        <v>174</v>
      </c>
      <c r="U9">
        <v>93</v>
      </c>
      <c r="W9" s="664"/>
    </row>
    <row r="10" spans="1:23">
      <c r="A10" s="635">
        <f>imtot!A11</f>
        <v>34943</v>
      </c>
      <c r="B10" s="636">
        <f t="shared" si="0"/>
        <v>3</v>
      </c>
      <c r="C10" s="631">
        <f>imtot!B11</f>
        <v>116.59</v>
      </c>
      <c r="D10" s="631">
        <f>particu!B11</f>
        <v>71.025000000000006</v>
      </c>
      <c r="E10" s="632">
        <f>sociét!B11</f>
        <v>45.56</v>
      </c>
      <c r="F10" s="632">
        <f>LCD!B11</f>
        <v>8.7360000000000007</v>
      </c>
      <c r="G10" s="632">
        <f>LLD!B11</f>
        <v>3.6739999999999995</v>
      </c>
      <c r="H10" s="632">
        <f>'LLD+Entr'!B11</f>
        <v>15.869</v>
      </c>
      <c r="I10" s="632">
        <f>VD_cstr!B11</f>
        <v>20.955000000000002</v>
      </c>
      <c r="J10" s="632">
        <f>imoccfr!B11</f>
        <v>320.33</v>
      </c>
      <c r="K10" s="632">
        <f>'occ&lt;1an'!B11</f>
        <v>0</v>
      </c>
      <c r="L10" s="632">
        <f>'occ 1à4'!B11</f>
        <v>0</v>
      </c>
      <c r="M10" s="632">
        <f>'occ &gt;4ans'!B16</f>
        <v>0</v>
      </c>
      <c r="N10" s="651">
        <v>1.004</v>
      </c>
      <c r="O10" s="633">
        <v>307343</v>
      </c>
      <c r="P10" s="633">
        <v>4.1230915999359644E-3</v>
      </c>
      <c r="Q10" s="639">
        <v>103.2</v>
      </c>
      <c r="R10" s="633">
        <v>0</v>
      </c>
      <c r="S10" s="632">
        <v>0</v>
      </c>
      <c r="T10" s="663">
        <v>174</v>
      </c>
      <c r="U10">
        <v>93.5</v>
      </c>
      <c r="W10" s="664"/>
    </row>
    <row r="11" spans="1:23">
      <c r="A11" s="635">
        <f>imtot!A12</f>
        <v>34973</v>
      </c>
      <c r="B11" s="636">
        <f t="shared" si="0"/>
        <v>4</v>
      </c>
      <c r="C11" s="631">
        <f>imtot!B12</f>
        <v>162.36000000000001</v>
      </c>
      <c r="D11" s="631">
        <f>particu!B12</f>
        <v>117.82</v>
      </c>
      <c r="E11" s="632">
        <f>sociét!B12</f>
        <v>44.54</v>
      </c>
      <c r="F11" s="632">
        <f>LCD!B12</f>
        <v>9.2969999999999988</v>
      </c>
      <c r="G11" s="632">
        <f>LLD!B12</f>
        <v>3.5530000000000008</v>
      </c>
      <c r="H11" s="632">
        <f>'LLD+Entr'!B12</f>
        <v>18.945</v>
      </c>
      <c r="I11" s="632">
        <f>VD_cstr!B12</f>
        <v>16.298000000000002</v>
      </c>
      <c r="J11" s="632">
        <f>imoccfr!B12</f>
        <v>390.4</v>
      </c>
      <c r="K11" s="632">
        <f>'occ&lt;1an'!B12</f>
        <v>0</v>
      </c>
      <c r="L11" s="632">
        <f>'occ 1à4'!B12</f>
        <v>0</v>
      </c>
      <c r="M11" s="632">
        <f>'occ &gt;4ans'!B17</f>
        <v>0</v>
      </c>
      <c r="N11" s="651">
        <v>1.052</v>
      </c>
      <c r="O11" s="633">
        <v>308585</v>
      </c>
      <c r="P11" s="633">
        <v>4.0410876447487011E-3</v>
      </c>
      <c r="Q11" s="639">
        <v>102.7</v>
      </c>
      <c r="R11" s="633">
        <v>0</v>
      </c>
      <c r="S11" s="632">
        <v>0</v>
      </c>
      <c r="T11" s="663">
        <v>174</v>
      </c>
      <c r="U11">
        <v>93.3</v>
      </c>
      <c r="W11" s="664"/>
    </row>
    <row r="12" spans="1:23">
      <c r="A12" s="635">
        <f>imtot!A13</f>
        <v>35004</v>
      </c>
      <c r="B12" s="636">
        <f t="shared" si="0"/>
        <v>4</v>
      </c>
      <c r="C12" s="631">
        <f>imtot!B13</f>
        <v>172.85</v>
      </c>
      <c r="D12" s="631">
        <f>particu!B13</f>
        <v>128.56899999999999</v>
      </c>
      <c r="E12" s="632">
        <f>sociét!B13</f>
        <v>44.28</v>
      </c>
      <c r="F12" s="632">
        <f>LCD!B13</f>
        <v>7.0679999999999996</v>
      </c>
      <c r="G12" s="632">
        <f>LLD!B13</f>
        <v>3.6449999999999996</v>
      </c>
      <c r="H12" s="632">
        <f>'LLD+Entr'!B13</f>
        <v>20.488</v>
      </c>
      <c r="I12" s="632">
        <f>VD_cstr!B13</f>
        <v>16.724</v>
      </c>
      <c r="J12" s="632">
        <f>imoccfr!B13</f>
        <v>374.38</v>
      </c>
      <c r="K12" s="632">
        <f>'occ&lt;1an'!B13</f>
        <v>0</v>
      </c>
      <c r="L12" s="632">
        <f>'occ 1à4'!B13</f>
        <v>0</v>
      </c>
      <c r="M12" s="632">
        <f>'occ &gt;4ans'!B18</f>
        <v>0</v>
      </c>
      <c r="N12" s="651">
        <v>1.004</v>
      </c>
      <c r="O12" s="633">
        <v>308585</v>
      </c>
      <c r="P12" s="633">
        <v>4.0410876447487011E-3</v>
      </c>
      <c r="Q12" s="639">
        <v>103.1</v>
      </c>
      <c r="R12" s="633">
        <v>0</v>
      </c>
      <c r="S12" s="632">
        <v>0</v>
      </c>
      <c r="T12" s="663">
        <v>174</v>
      </c>
      <c r="U12">
        <v>93.4</v>
      </c>
      <c r="W12" s="664"/>
    </row>
    <row r="13" spans="1:23">
      <c r="A13" s="635">
        <f>imtot!A14</f>
        <v>35034</v>
      </c>
      <c r="B13" s="636">
        <f t="shared" si="0"/>
        <v>4</v>
      </c>
      <c r="C13" s="631">
        <f>imtot!B14</f>
        <v>142.13999999999999</v>
      </c>
      <c r="D13" s="631">
        <f>particu!B14</f>
        <v>100.98099999999999</v>
      </c>
      <c r="E13" s="632">
        <f>sociét!B14</f>
        <v>41.158999999999999</v>
      </c>
      <c r="F13" s="632">
        <f>LCD!B14</f>
        <v>10.527000000000001</v>
      </c>
      <c r="G13" s="632">
        <f>LLD!B14</f>
        <v>4.2569999999999997</v>
      </c>
      <c r="H13" s="632">
        <f>'LLD+Entr'!B14</f>
        <v>16.533999999999999</v>
      </c>
      <c r="I13" s="632">
        <f>VD_cstr!B14</f>
        <v>14.097999999999999</v>
      </c>
      <c r="J13" s="632">
        <f>imoccfr!B14</f>
        <v>293.17</v>
      </c>
      <c r="K13" s="632">
        <f>'occ&lt;1an'!B14</f>
        <v>0</v>
      </c>
      <c r="L13" s="632">
        <f>'occ 1à4'!B14</f>
        <v>0</v>
      </c>
      <c r="M13" s="632">
        <f>'occ &gt;4ans'!B19</f>
        <v>0</v>
      </c>
      <c r="N13" s="651">
        <v>0.95599999999999996</v>
      </c>
      <c r="O13" s="633">
        <v>308585</v>
      </c>
      <c r="P13" s="633">
        <v>4.0410876447487011E-3</v>
      </c>
      <c r="Q13" s="639">
        <v>101.3</v>
      </c>
      <c r="R13" s="633">
        <v>0</v>
      </c>
      <c r="S13" s="632">
        <v>0</v>
      </c>
      <c r="T13" s="663">
        <v>174</v>
      </c>
      <c r="U13">
        <v>93.7</v>
      </c>
      <c r="W13" s="664"/>
    </row>
    <row r="14" spans="1:23">
      <c r="A14" s="635">
        <f>imtot!A15</f>
        <v>35065</v>
      </c>
      <c r="B14" s="636">
        <f t="shared" si="0"/>
        <v>1</v>
      </c>
      <c r="C14" s="631">
        <f>imtot!B15</f>
        <v>184.54</v>
      </c>
      <c r="D14" s="631">
        <f>particu!B15</f>
        <v>134.828</v>
      </c>
      <c r="E14" s="632">
        <f>sociét!B15</f>
        <v>49.713000000000001</v>
      </c>
      <c r="F14" s="632">
        <f>LCD!B15</f>
        <v>11.279</v>
      </c>
      <c r="G14" s="632">
        <f>LLD!B15</f>
        <v>5.0809999999999995</v>
      </c>
      <c r="H14" s="632">
        <f>'LLD+Entr'!B15</f>
        <v>20.728999999999999</v>
      </c>
      <c r="I14" s="632">
        <f>VD_cstr!B15</f>
        <v>17.704999999999998</v>
      </c>
      <c r="J14" s="632">
        <f>imoccfr!B15</f>
        <v>352.5</v>
      </c>
      <c r="K14" s="632">
        <f>'occ&lt;1an'!B15</f>
        <v>45.7</v>
      </c>
      <c r="L14" s="632">
        <f>'occ 1à4'!B15</f>
        <v>0</v>
      </c>
      <c r="M14" s="632">
        <f>'occ &gt;4ans'!B20</f>
        <v>0</v>
      </c>
      <c r="N14" s="652">
        <v>1.052</v>
      </c>
      <c r="O14" s="633">
        <v>312621</v>
      </c>
      <c r="P14" s="633">
        <v>1.3079054393441029E-2</v>
      </c>
      <c r="Q14" s="639">
        <v>101.2</v>
      </c>
      <c r="R14" s="633">
        <v>0</v>
      </c>
      <c r="S14" s="632">
        <v>0</v>
      </c>
      <c r="T14" s="649">
        <v>172</v>
      </c>
      <c r="U14">
        <v>95.7</v>
      </c>
      <c r="W14" s="664"/>
    </row>
    <row r="15" spans="1:23">
      <c r="A15" s="635">
        <f>imtot!A16</f>
        <v>35096</v>
      </c>
      <c r="B15" s="636">
        <f t="shared" si="0"/>
        <v>1</v>
      </c>
      <c r="C15" s="631">
        <f>imtot!B16</f>
        <v>177.38</v>
      </c>
      <c r="D15" s="631">
        <f>particu!B16</f>
        <v>128.40700000000001</v>
      </c>
      <c r="E15" s="632">
        <f>sociét!B16</f>
        <v>48.970999999999997</v>
      </c>
      <c r="F15" s="632">
        <f>LCD!B16</f>
        <v>6.6279999999999983</v>
      </c>
      <c r="G15" s="632">
        <f>LLD!B16</f>
        <v>12.24</v>
      </c>
      <c r="H15" s="632">
        <f>'LLD+Entr'!B16</f>
        <v>24.765000000000001</v>
      </c>
      <c r="I15" s="632">
        <f>VD_cstr!B16</f>
        <v>17.577999999999999</v>
      </c>
      <c r="J15" s="632">
        <f>imoccfr!B16</f>
        <v>334.15</v>
      </c>
      <c r="K15" s="632">
        <f>'occ&lt;1an'!B16</f>
        <v>44.5</v>
      </c>
      <c r="L15" s="632">
        <f>'occ 1à4'!B16</f>
        <v>0</v>
      </c>
      <c r="M15" s="632">
        <f>'occ &gt;4ans'!B21</f>
        <v>0</v>
      </c>
      <c r="N15" s="651">
        <v>1.004</v>
      </c>
      <c r="O15" s="633">
        <v>312621</v>
      </c>
      <c r="P15" s="633">
        <v>1.3079054393441029E-2</v>
      </c>
      <c r="Q15" s="639">
        <v>100.8</v>
      </c>
      <c r="R15" s="633">
        <v>0</v>
      </c>
      <c r="S15" s="632">
        <v>0</v>
      </c>
      <c r="T15" s="649">
        <v>172</v>
      </c>
      <c r="U15">
        <v>96.8</v>
      </c>
      <c r="W15" s="664"/>
    </row>
    <row r="16" spans="1:23">
      <c r="A16" s="635">
        <f>imtot!A17</f>
        <v>35125</v>
      </c>
      <c r="B16" s="636">
        <f t="shared" si="0"/>
        <v>1</v>
      </c>
      <c r="C16" s="631">
        <f>imtot!B17</f>
        <v>191.94</v>
      </c>
      <c r="D16" s="631">
        <f>particu!B17</f>
        <v>140.36199999999999</v>
      </c>
      <c r="E16" s="632">
        <f>sociét!B17</f>
        <v>51.58</v>
      </c>
      <c r="F16" s="632">
        <f>LCD!B17</f>
        <v>12.552999999999999</v>
      </c>
      <c r="G16" s="632">
        <f>LLD!B17</f>
        <v>7.006000000000002</v>
      </c>
      <c r="H16" s="632">
        <f>'LLD+Entr'!B17</f>
        <v>19.905000000000001</v>
      </c>
      <c r="I16" s="632">
        <f>VD_cstr!B17</f>
        <v>19.122</v>
      </c>
      <c r="J16" s="632">
        <f>imoccfr!B17</f>
        <v>344.31</v>
      </c>
      <c r="K16" s="632">
        <f>'occ&lt;1an'!B17</f>
        <v>41.45</v>
      </c>
      <c r="L16" s="632">
        <f>'occ 1à4'!B17</f>
        <v>0</v>
      </c>
      <c r="M16" s="632">
        <f>'occ &gt;4ans'!B22</f>
        <v>0</v>
      </c>
      <c r="N16" s="651">
        <v>1.004</v>
      </c>
      <c r="O16" s="633">
        <v>312621</v>
      </c>
      <c r="P16" s="633">
        <v>1.3079054393441029E-2</v>
      </c>
      <c r="Q16" s="639">
        <v>102.5</v>
      </c>
      <c r="R16" s="633">
        <v>0</v>
      </c>
      <c r="S16" s="632">
        <v>0</v>
      </c>
      <c r="T16" s="649">
        <v>172</v>
      </c>
      <c r="U16">
        <v>97.7</v>
      </c>
      <c r="W16" s="664"/>
    </row>
    <row r="17" spans="1:23">
      <c r="A17" s="635">
        <f>imtot!A18</f>
        <v>35156</v>
      </c>
      <c r="B17" s="636">
        <f t="shared" si="0"/>
        <v>2</v>
      </c>
      <c r="C17" s="631">
        <f>imtot!B18</f>
        <v>183.24</v>
      </c>
      <c r="D17" s="631">
        <f>particu!B18</f>
        <v>137.011</v>
      </c>
      <c r="E17" s="632">
        <f>sociét!B18</f>
        <v>46.232999999999997</v>
      </c>
      <c r="F17" s="632">
        <f>LCD!B18</f>
        <v>11.214</v>
      </c>
      <c r="G17" s="632">
        <f>LLD!B18</f>
        <v>6.020999999999999</v>
      </c>
      <c r="H17" s="632">
        <f>'LLD+Entr'!B18</f>
        <v>18.236999999999998</v>
      </c>
      <c r="I17" s="632">
        <f>VD_cstr!B18</f>
        <v>16.782</v>
      </c>
      <c r="J17" s="632">
        <f>imoccfr!B18</f>
        <v>360.18</v>
      </c>
      <c r="K17" s="632">
        <f>'occ&lt;1an'!B18</f>
        <v>42.4</v>
      </c>
      <c r="L17" s="632">
        <f>'occ 1à4'!B18</f>
        <v>0</v>
      </c>
      <c r="M17" s="632">
        <f>'occ &gt;4ans'!B23</f>
        <v>0</v>
      </c>
      <c r="N17" s="651">
        <v>1.004</v>
      </c>
      <c r="O17" s="633">
        <v>314097</v>
      </c>
      <c r="P17" s="633">
        <v>4.7213718848062034E-3</v>
      </c>
      <c r="Q17" s="639">
        <v>102</v>
      </c>
      <c r="R17" s="633">
        <v>0</v>
      </c>
      <c r="S17" s="632">
        <v>0</v>
      </c>
      <c r="T17" s="649">
        <v>172</v>
      </c>
      <c r="U17">
        <v>99.4</v>
      </c>
      <c r="W17" s="664"/>
    </row>
    <row r="18" spans="1:23">
      <c r="A18" s="635">
        <f>imtot!A19</f>
        <v>35186</v>
      </c>
      <c r="B18" s="636">
        <f t="shared" si="0"/>
        <v>2</v>
      </c>
      <c r="C18" s="631">
        <f>imtot!B19</f>
        <v>156.6</v>
      </c>
      <c r="D18" s="631">
        <f>particu!B19</f>
        <v>124.05200000000001</v>
      </c>
      <c r="E18" s="632">
        <f>sociét!B19</f>
        <v>32.545000000000002</v>
      </c>
      <c r="F18" s="632">
        <f>LCD!B19</f>
        <v>9.0130000000000017</v>
      </c>
      <c r="G18" s="632">
        <f>LLD!B19</f>
        <v>4.706999999999999</v>
      </c>
      <c r="H18" s="632">
        <f>'LLD+Entr'!B19</f>
        <v>15.138999999999999</v>
      </c>
      <c r="I18" s="632">
        <f>VD_cstr!B19</f>
        <v>8.3930000000000007</v>
      </c>
      <c r="J18" s="632">
        <f>imoccfr!B19</f>
        <v>337.5</v>
      </c>
      <c r="K18" s="632">
        <f>'occ&lt;1an'!B19</f>
        <v>38.72</v>
      </c>
      <c r="L18" s="632">
        <f>'occ 1à4'!B19</f>
        <v>0</v>
      </c>
      <c r="M18" s="632">
        <f>'occ &gt;4ans'!B24</f>
        <v>0</v>
      </c>
      <c r="N18" s="651">
        <v>0.90800000000000003</v>
      </c>
      <c r="O18" s="633">
        <v>314097</v>
      </c>
      <c r="P18" s="633">
        <v>4.7213718848062034E-3</v>
      </c>
      <c r="Q18" s="639">
        <v>102.4</v>
      </c>
      <c r="R18" s="633">
        <v>0</v>
      </c>
      <c r="S18" s="632">
        <v>0</v>
      </c>
      <c r="T18" s="649">
        <v>172</v>
      </c>
      <c r="U18">
        <v>100.1</v>
      </c>
      <c r="W18" s="664"/>
    </row>
    <row r="19" spans="1:23">
      <c r="A19" s="635">
        <f>imtot!A20</f>
        <v>35217</v>
      </c>
      <c r="B19" s="636">
        <f t="shared" si="0"/>
        <v>2</v>
      </c>
      <c r="C19" s="631">
        <f>imtot!B20</f>
        <v>134.49</v>
      </c>
      <c r="D19" s="631">
        <f>particu!B20</f>
        <v>105.931</v>
      </c>
      <c r="E19" s="632">
        <f>sociét!B20</f>
        <v>28.558</v>
      </c>
      <c r="F19" s="632">
        <f>LCD!B20</f>
        <v>3.253000000000001</v>
      </c>
      <c r="G19" s="632">
        <f>LLD!B20</f>
        <v>2.802999999999999</v>
      </c>
      <c r="H19" s="632">
        <f>'LLD+Entr'!B20</f>
        <v>11.533999999999999</v>
      </c>
      <c r="I19" s="632">
        <f>VD_cstr!B20</f>
        <v>13.771000000000001</v>
      </c>
      <c r="J19" s="632">
        <f>imoccfr!B20</f>
        <v>335.09</v>
      </c>
      <c r="K19" s="632">
        <f>'occ&lt;1an'!B20</f>
        <v>39.5</v>
      </c>
      <c r="L19" s="632">
        <f>'occ 1à4'!B20</f>
        <v>0</v>
      </c>
      <c r="M19" s="632">
        <f>'occ &gt;4ans'!B25</f>
        <v>0</v>
      </c>
      <c r="N19" s="651">
        <v>0.95599999999999996</v>
      </c>
      <c r="O19" s="633">
        <v>314097</v>
      </c>
      <c r="P19" s="633">
        <v>4.7213718848062034E-3</v>
      </c>
      <c r="Q19" s="639">
        <v>103</v>
      </c>
      <c r="R19" s="633">
        <v>0</v>
      </c>
      <c r="S19" s="632">
        <v>0</v>
      </c>
      <c r="T19" s="649">
        <v>172</v>
      </c>
      <c r="U19">
        <v>99.1</v>
      </c>
      <c r="W19" s="664"/>
    </row>
    <row r="20" spans="1:23">
      <c r="A20" s="635">
        <f>imtot!A21</f>
        <v>35247</v>
      </c>
      <c r="B20" s="636">
        <f t="shared" si="0"/>
        <v>3</v>
      </c>
      <c r="C20" s="631">
        <f>imtot!B21</f>
        <v>234.47</v>
      </c>
      <c r="D20" s="631">
        <f>particu!B21</f>
        <v>159.38300000000001</v>
      </c>
      <c r="E20" s="632">
        <f>sociét!B21</f>
        <v>75.090999999999994</v>
      </c>
      <c r="F20" s="632">
        <f>LCD!B21</f>
        <v>19.09</v>
      </c>
      <c r="G20" s="632">
        <f>LLD!B21</f>
        <v>14.816000000000003</v>
      </c>
      <c r="H20" s="632">
        <f>'LLD+Entr'!B21</f>
        <v>31.782000000000004</v>
      </c>
      <c r="I20" s="632">
        <f>VD_cstr!B21</f>
        <v>24.219000000000001</v>
      </c>
      <c r="J20" s="632">
        <f>imoccfr!B21</f>
        <v>373.16</v>
      </c>
      <c r="K20" s="632">
        <f>'occ&lt;1an'!B21</f>
        <v>36.520000000000003</v>
      </c>
      <c r="L20" s="632">
        <f>'occ 1à4'!B21</f>
        <v>0</v>
      </c>
      <c r="M20" s="632">
        <f>'occ &gt;4ans'!B26</f>
        <v>0</v>
      </c>
      <c r="N20" s="651">
        <v>1.1000000000000001</v>
      </c>
      <c r="O20" s="633">
        <v>316142</v>
      </c>
      <c r="P20" s="633">
        <v>6.5107275777864801E-3</v>
      </c>
      <c r="Q20" s="639">
        <v>102.2</v>
      </c>
      <c r="R20" s="633">
        <v>0</v>
      </c>
      <c r="S20" s="632">
        <v>0</v>
      </c>
      <c r="T20" s="649">
        <v>172</v>
      </c>
      <c r="U20">
        <v>98.8</v>
      </c>
      <c r="W20" s="664"/>
    </row>
    <row r="21" spans="1:23">
      <c r="A21" s="635">
        <f>imtot!A22</f>
        <v>35278</v>
      </c>
      <c r="B21" s="636">
        <f t="shared" si="0"/>
        <v>3</v>
      </c>
      <c r="C21" s="631">
        <f>imtot!B22</f>
        <v>171.32</v>
      </c>
      <c r="D21" s="631">
        <f>particu!B22</f>
        <v>131.77099999999999</v>
      </c>
      <c r="E21" s="632">
        <f>sociét!B22</f>
        <v>39.545999999999999</v>
      </c>
      <c r="F21" s="632">
        <f>LCD!B22</f>
        <v>13.64</v>
      </c>
      <c r="G21" s="632">
        <f>LLD!B22</f>
        <v>6.4859999999999989</v>
      </c>
      <c r="H21" s="632">
        <f>'LLD+Entr'!B22</f>
        <v>15.957999999999998</v>
      </c>
      <c r="I21" s="632">
        <f>VD_cstr!B22</f>
        <v>9.9480000000000004</v>
      </c>
      <c r="J21" s="632">
        <f>imoccfr!B22</f>
        <v>266.88</v>
      </c>
      <c r="K21" s="632">
        <f>'occ&lt;1an'!B22</f>
        <v>29.88</v>
      </c>
      <c r="L21" s="632">
        <f>'occ 1à4'!B22</f>
        <v>0</v>
      </c>
      <c r="M21" s="632">
        <f>'occ &gt;4ans'!B27</f>
        <v>0</v>
      </c>
      <c r="N21" s="651">
        <v>0.95599999999999996</v>
      </c>
      <c r="O21" s="633">
        <v>316142</v>
      </c>
      <c r="P21" s="633">
        <v>6.5107275777864801E-3</v>
      </c>
      <c r="Q21" s="639">
        <v>101.4</v>
      </c>
      <c r="R21" s="633">
        <v>0</v>
      </c>
      <c r="S21" s="632">
        <v>0</v>
      </c>
      <c r="T21" s="649">
        <v>172</v>
      </c>
      <c r="U21">
        <v>98.8</v>
      </c>
      <c r="W21" s="664"/>
    </row>
    <row r="22" spans="1:23">
      <c r="A22" s="635">
        <f>imtot!A23</f>
        <v>35309</v>
      </c>
      <c r="B22" s="636">
        <f t="shared" si="0"/>
        <v>3</v>
      </c>
      <c r="C22" s="631">
        <f>imtot!B23</f>
        <v>216.48</v>
      </c>
      <c r="D22" s="631">
        <f>particu!B23</f>
        <v>175.61799999999999</v>
      </c>
      <c r="E22" s="632">
        <f>sociét!B23</f>
        <v>40.866</v>
      </c>
      <c r="F22" s="632">
        <f>LCD!B23</f>
        <v>8.947000000000001</v>
      </c>
      <c r="G22" s="632">
        <f>LLD!B23</f>
        <v>6.5139999999999993</v>
      </c>
      <c r="H22" s="632">
        <f>'LLD+Entr'!B23</f>
        <v>16.728999999999999</v>
      </c>
      <c r="I22" s="632">
        <f>VD_cstr!B23</f>
        <v>15.19</v>
      </c>
      <c r="J22" s="632">
        <f>imoccfr!B23</f>
        <v>310.83</v>
      </c>
      <c r="K22" s="632">
        <f>'occ&lt;1an'!B23</f>
        <v>36.5</v>
      </c>
      <c r="L22" s="632">
        <f>'occ 1à4'!B23</f>
        <v>0</v>
      </c>
      <c r="M22" s="632">
        <f>'occ &gt;4ans'!B28</f>
        <v>0</v>
      </c>
      <c r="N22" s="651">
        <v>1.004</v>
      </c>
      <c r="O22" s="633">
        <v>316142</v>
      </c>
      <c r="P22" s="633">
        <v>6.5107275777864801E-3</v>
      </c>
      <c r="Q22" s="639">
        <v>101.1</v>
      </c>
      <c r="R22" s="633">
        <v>0</v>
      </c>
      <c r="S22" s="632">
        <v>0</v>
      </c>
      <c r="T22" s="649">
        <v>172</v>
      </c>
      <c r="U22">
        <v>100.2</v>
      </c>
      <c r="W22" s="664"/>
    </row>
    <row r="23" spans="1:23">
      <c r="A23" s="635">
        <f>imtot!A24</f>
        <v>35339</v>
      </c>
      <c r="B23" s="636">
        <f t="shared" si="0"/>
        <v>4</v>
      </c>
      <c r="C23" s="631">
        <f>imtot!B24</f>
        <v>202.15</v>
      </c>
      <c r="D23" s="631">
        <f>particu!B24</f>
        <v>159.48699999999999</v>
      </c>
      <c r="E23" s="632">
        <f>sociét!B24</f>
        <v>42.662999999999997</v>
      </c>
      <c r="F23" s="632">
        <f>LCD!B24</f>
        <v>5.5419999999999998</v>
      </c>
      <c r="G23" s="632">
        <f>LLD!B24</f>
        <v>5.6859999999999999</v>
      </c>
      <c r="H23" s="632">
        <f>'LLD+Entr'!B24</f>
        <v>19.57</v>
      </c>
      <c r="I23" s="632">
        <f>VD_cstr!B24</f>
        <v>17.550999999999998</v>
      </c>
      <c r="J23" s="632">
        <f>imoccfr!B24</f>
        <v>387.7</v>
      </c>
      <c r="K23" s="632">
        <f>'occ&lt;1an'!B24</f>
        <v>48.45</v>
      </c>
      <c r="L23" s="632">
        <f>'occ 1à4'!B24</f>
        <v>0</v>
      </c>
      <c r="M23" s="632">
        <f>'occ &gt;4ans'!B29</f>
        <v>0</v>
      </c>
      <c r="N23" s="651">
        <v>1.1000000000000001</v>
      </c>
      <c r="O23" s="633">
        <v>316533</v>
      </c>
      <c r="P23" s="633">
        <v>1.2367860012272966E-3</v>
      </c>
      <c r="Q23" s="639">
        <v>103.9</v>
      </c>
      <c r="R23" s="633">
        <v>0</v>
      </c>
      <c r="S23" s="632">
        <v>0</v>
      </c>
      <c r="T23" s="649">
        <v>172</v>
      </c>
      <c r="U23">
        <v>101.9</v>
      </c>
      <c r="W23" s="664"/>
    </row>
    <row r="24" spans="1:23">
      <c r="A24" s="635">
        <f>imtot!A25</f>
        <v>35370</v>
      </c>
      <c r="B24" s="636">
        <f t="shared" si="0"/>
        <v>4</v>
      </c>
      <c r="C24" s="631">
        <f>imtot!B25</f>
        <v>135.09</v>
      </c>
      <c r="D24" s="631">
        <f>particu!B25</f>
        <v>93.078000000000003</v>
      </c>
      <c r="E24" s="632">
        <f>sociét!B25</f>
        <v>42.012</v>
      </c>
      <c r="F24" s="632">
        <f>LCD!B25</f>
        <v>6.1</v>
      </c>
      <c r="G24" s="632">
        <f>LLD!B25</f>
        <v>6.0569999999999986</v>
      </c>
      <c r="H24" s="632">
        <f>'LLD+Entr'!B25</f>
        <v>20.484999999999999</v>
      </c>
      <c r="I24" s="632">
        <f>VD_cstr!B25</f>
        <v>15.427</v>
      </c>
      <c r="J24" s="632">
        <f>imoccfr!B25</f>
        <v>326.54000000000002</v>
      </c>
      <c r="K24" s="632">
        <f>'occ&lt;1an'!B25</f>
        <v>38.06</v>
      </c>
      <c r="L24" s="632">
        <f>'occ 1à4'!B25</f>
        <v>0</v>
      </c>
      <c r="M24" s="632">
        <f>'occ &gt;4ans'!B30</f>
        <v>0</v>
      </c>
      <c r="N24" s="651">
        <v>0.90800000000000003</v>
      </c>
      <c r="O24" s="633">
        <v>316533</v>
      </c>
      <c r="P24" s="633">
        <v>1.2367860012272966E-3</v>
      </c>
      <c r="Q24" s="639">
        <v>100</v>
      </c>
      <c r="R24" s="633">
        <v>0</v>
      </c>
      <c r="S24" s="632">
        <v>0</v>
      </c>
      <c r="T24" s="649">
        <v>172</v>
      </c>
      <c r="U24">
        <v>102.6</v>
      </c>
      <c r="W24" s="664"/>
    </row>
    <row r="25" spans="1:23">
      <c r="A25" s="635">
        <f>imtot!A26</f>
        <v>35400</v>
      </c>
      <c r="B25" s="636">
        <f t="shared" si="0"/>
        <v>4</v>
      </c>
      <c r="C25" s="631">
        <f>imtot!B26</f>
        <v>144.74</v>
      </c>
      <c r="D25" s="631">
        <f>particu!B26</f>
        <v>86.736000000000004</v>
      </c>
      <c r="E25" s="632">
        <f>sociét!B26</f>
        <v>57.649000000000001</v>
      </c>
      <c r="F25" s="632">
        <f>LCD!B26</f>
        <v>13.751999999999997</v>
      </c>
      <c r="G25" s="632">
        <f>LLD!B26</f>
        <v>7.7270000000000021</v>
      </c>
      <c r="H25" s="632">
        <f>'LLD+Entr'!B26</f>
        <v>22.173000000000002</v>
      </c>
      <c r="I25" s="632">
        <f>VD_cstr!B26</f>
        <v>21.724</v>
      </c>
      <c r="J25" s="632">
        <f>imoccfr!B26</f>
        <v>309.22000000000003</v>
      </c>
      <c r="K25" s="632">
        <f>'occ&lt;1an'!B26</f>
        <v>34.020000000000003</v>
      </c>
      <c r="L25" s="632">
        <f>'occ 1à4'!B26</f>
        <v>0</v>
      </c>
      <c r="M25" s="632">
        <f>'occ &gt;4ans'!B31</f>
        <v>0</v>
      </c>
      <c r="N25" s="651">
        <v>1.004</v>
      </c>
      <c r="O25" s="633">
        <v>316533</v>
      </c>
      <c r="P25" s="633">
        <v>1.2367860012272966E-3</v>
      </c>
      <c r="Q25" s="639">
        <v>100</v>
      </c>
      <c r="R25" s="633">
        <v>0</v>
      </c>
      <c r="S25" s="632">
        <v>0</v>
      </c>
      <c r="T25" s="649">
        <v>172</v>
      </c>
      <c r="U25">
        <v>102.9</v>
      </c>
      <c r="W25" s="664"/>
    </row>
    <row r="26" spans="1:23">
      <c r="A26" s="635">
        <f>imtot!A27</f>
        <v>35431</v>
      </c>
      <c r="B26" s="636">
        <f t="shared" si="0"/>
        <v>1</v>
      </c>
      <c r="C26" s="631">
        <f>imtot!B27</f>
        <v>122.32</v>
      </c>
      <c r="D26" s="631">
        <f>particu!B27</f>
        <v>79.909000000000006</v>
      </c>
      <c r="E26" s="632">
        <f>sociét!B27</f>
        <v>42.411000000000001</v>
      </c>
      <c r="F26" s="632">
        <f>LCD!B27</f>
        <v>10</v>
      </c>
      <c r="G26" s="632">
        <f>LLD!B27</f>
        <v>8.1289999999999996</v>
      </c>
      <c r="H26" s="632">
        <f>'LLD+Entr'!B27</f>
        <v>20.315999999999999</v>
      </c>
      <c r="I26" s="632">
        <f>VD_cstr!B27</f>
        <v>12.094999999999999</v>
      </c>
      <c r="J26" s="632">
        <f>imoccfr!B27</f>
        <v>305.75</v>
      </c>
      <c r="K26" s="632">
        <f>'occ&lt;1an'!B27</f>
        <v>35.51</v>
      </c>
      <c r="L26" s="632">
        <f>'occ 1à4'!B27</f>
        <v>0</v>
      </c>
      <c r="M26" s="632">
        <f>'occ &gt;4ans'!B32</f>
        <v>0</v>
      </c>
      <c r="N26" s="652">
        <v>1.048</v>
      </c>
      <c r="O26" s="633">
        <v>318893</v>
      </c>
      <c r="P26" s="633">
        <v>7.455778702378583E-3</v>
      </c>
      <c r="Q26" s="639">
        <v>99.4</v>
      </c>
      <c r="R26" s="633">
        <v>0</v>
      </c>
      <c r="S26" s="632">
        <v>0</v>
      </c>
      <c r="T26" s="649">
        <v>169</v>
      </c>
      <c r="U26">
        <v>103.8</v>
      </c>
      <c r="W26" s="664"/>
    </row>
    <row r="27" spans="1:23">
      <c r="A27" s="635">
        <f>imtot!A28</f>
        <v>35462</v>
      </c>
      <c r="B27" s="636">
        <f t="shared" si="0"/>
        <v>1</v>
      </c>
      <c r="C27" s="631">
        <f>imtot!B28</f>
        <v>133.11199999999999</v>
      </c>
      <c r="D27" s="631">
        <f>particu!B28</f>
        <v>87.23</v>
      </c>
      <c r="E27" s="632">
        <f>sociét!B28</f>
        <v>45.881999999999998</v>
      </c>
      <c r="F27" s="632">
        <f>LCD!B28</f>
        <v>11.420999999999999</v>
      </c>
      <c r="G27" s="632">
        <f>LLD!B28</f>
        <v>9.3410000000000011</v>
      </c>
      <c r="H27" s="632">
        <f>'LLD+Entr'!B28</f>
        <v>19.091000000000001</v>
      </c>
      <c r="I27" s="632">
        <f>VD_cstr!B28</f>
        <v>15.370000000000001</v>
      </c>
      <c r="J27" s="632">
        <f>imoccfr!B28</f>
        <v>323.39999999999998</v>
      </c>
      <c r="K27" s="632">
        <f>'occ&lt;1an'!B28</f>
        <v>38.04</v>
      </c>
      <c r="L27" s="632">
        <f>'occ 1à4'!B28</f>
        <v>0</v>
      </c>
      <c r="M27" s="632">
        <f>'occ &gt;4ans'!B33</f>
        <v>0</v>
      </c>
      <c r="N27" s="651">
        <v>0.95199999999999996</v>
      </c>
      <c r="O27" s="633">
        <v>318893</v>
      </c>
      <c r="P27" s="633">
        <v>7.455778702378583E-3</v>
      </c>
      <c r="Q27" s="639">
        <v>99.1</v>
      </c>
      <c r="R27" s="633">
        <v>0</v>
      </c>
      <c r="S27" s="632">
        <v>0</v>
      </c>
      <c r="T27" s="649">
        <v>169</v>
      </c>
      <c r="U27">
        <v>104.1</v>
      </c>
      <c r="W27" s="664"/>
    </row>
    <row r="28" spans="1:23">
      <c r="A28" s="635">
        <f>imtot!A29</f>
        <v>35490</v>
      </c>
      <c r="B28" s="636">
        <f t="shared" si="0"/>
        <v>1</v>
      </c>
      <c r="C28" s="631">
        <f>imtot!B29</f>
        <v>151.404</v>
      </c>
      <c r="D28" s="631">
        <f>particu!B29</f>
        <v>103.304</v>
      </c>
      <c r="E28" s="632">
        <f>sociét!B29</f>
        <v>48.1</v>
      </c>
      <c r="F28" s="632">
        <f>LCD!B29</f>
        <v>13.058000000000002</v>
      </c>
      <c r="G28" s="632">
        <f>LLD!B29</f>
        <v>8.0649999999999995</v>
      </c>
      <c r="H28" s="632">
        <f>'LLD+Entr'!B29</f>
        <v>18.093</v>
      </c>
      <c r="I28" s="632">
        <f>VD_cstr!B29</f>
        <v>16.948999999999998</v>
      </c>
      <c r="J28" s="632">
        <f>imoccfr!B29</f>
        <v>346.64</v>
      </c>
      <c r="K28" s="632">
        <f>'occ&lt;1an'!B29</f>
        <v>39.950000000000003</v>
      </c>
      <c r="L28" s="632">
        <f>'occ 1à4'!B29</f>
        <v>0</v>
      </c>
      <c r="M28" s="632">
        <f>'occ &gt;4ans'!B34</f>
        <v>0</v>
      </c>
      <c r="N28" s="651">
        <v>0.95199999999999996</v>
      </c>
      <c r="O28" s="633">
        <v>318893</v>
      </c>
      <c r="P28" s="633">
        <v>7.455778702378583E-3</v>
      </c>
      <c r="Q28" s="639">
        <v>100.2</v>
      </c>
      <c r="R28" s="633">
        <v>0</v>
      </c>
      <c r="S28" s="632">
        <v>0</v>
      </c>
      <c r="T28" s="649">
        <v>169</v>
      </c>
      <c r="U28">
        <v>103.4</v>
      </c>
      <c r="W28" s="664"/>
    </row>
    <row r="29" spans="1:23">
      <c r="A29" s="635">
        <f>imtot!A30</f>
        <v>35521</v>
      </c>
      <c r="B29" s="636">
        <f t="shared" si="0"/>
        <v>2</v>
      </c>
      <c r="C29" s="631">
        <f>imtot!B30</f>
        <v>164.036</v>
      </c>
      <c r="D29" s="631">
        <f>particu!B30</f>
        <v>109.767</v>
      </c>
      <c r="E29" s="632">
        <f>sociét!B30</f>
        <v>54.268999999999998</v>
      </c>
      <c r="F29" s="632">
        <f>LCD!B30</f>
        <v>14.978</v>
      </c>
      <c r="G29" s="632">
        <f>LLD!B30</f>
        <v>9.2640000000000011</v>
      </c>
      <c r="H29" s="632">
        <f>'LLD+Entr'!B30</f>
        <v>21.786000000000001</v>
      </c>
      <c r="I29" s="632">
        <f>VD_cstr!B30</f>
        <v>17.505000000000003</v>
      </c>
      <c r="J29" s="632">
        <f>imoccfr!B30</f>
        <v>391.89</v>
      </c>
      <c r="K29" s="632">
        <f>'occ&lt;1an'!B30</f>
        <v>43.81</v>
      </c>
      <c r="L29" s="632">
        <f>'occ 1à4'!B30</f>
        <v>0</v>
      </c>
      <c r="M29" s="632">
        <f>'occ &gt;4ans'!B35</f>
        <v>0</v>
      </c>
      <c r="N29" s="651">
        <v>1.048</v>
      </c>
      <c r="O29" s="633">
        <v>323339</v>
      </c>
      <c r="P29" s="633">
        <v>1.3941980538926851E-2</v>
      </c>
      <c r="Q29" s="639">
        <v>99.9</v>
      </c>
      <c r="R29" s="633">
        <v>0</v>
      </c>
      <c r="S29" s="632">
        <v>0</v>
      </c>
      <c r="T29" s="649">
        <v>169</v>
      </c>
      <c r="U29">
        <v>102.8</v>
      </c>
      <c r="W29" s="664"/>
    </row>
    <row r="30" spans="1:23">
      <c r="A30" s="635">
        <f>imtot!A31</f>
        <v>35551</v>
      </c>
      <c r="B30" s="636">
        <f t="shared" si="0"/>
        <v>2</v>
      </c>
      <c r="C30" s="631">
        <f>imtot!B31</f>
        <v>120.47499999999999</v>
      </c>
      <c r="D30" s="631">
        <f>particu!B31</f>
        <v>85.195999999999998</v>
      </c>
      <c r="E30" s="632">
        <f>sociét!B31</f>
        <v>35.279000000000003</v>
      </c>
      <c r="F30" s="632">
        <f>LCD!B31</f>
        <v>7.1630000000000003</v>
      </c>
      <c r="G30" s="632">
        <f>LLD!B31</f>
        <v>6.2569999999999997</v>
      </c>
      <c r="H30" s="632">
        <f>'LLD+Entr'!B31</f>
        <v>14.892999999999999</v>
      </c>
      <c r="I30" s="632">
        <f>VD_cstr!B31</f>
        <v>13.223000000000001</v>
      </c>
      <c r="J30" s="632">
        <f>imoccfr!B31</f>
        <v>338.94</v>
      </c>
      <c r="K30" s="632">
        <f>'occ&lt;1an'!B31</f>
        <v>36.200000000000003</v>
      </c>
      <c r="L30" s="632">
        <f>'occ 1à4'!B31</f>
        <v>0</v>
      </c>
      <c r="M30" s="632">
        <f>'occ &gt;4ans'!B36</f>
        <v>0</v>
      </c>
      <c r="N30" s="651">
        <v>0.90400000000000003</v>
      </c>
      <c r="O30" s="633">
        <v>323339</v>
      </c>
      <c r="P30" s="633">
        <v>1.3941980538926851E-2</v>
      </c>
      <c r="Q30" s="639">
        <v>98.8</v>
      </c>
      <c r="R30" s="633">
        <v>0</v>
      </c>
      <c r="S30" s="632">
        <v>0</v>
      </c>
      <c r="T30" s="649">
        <v>169</v>
      </c>
      <c r="U30">
        <v>102.5</v>
      </c>
      <c r="W30" s="664"/>
    </row>
    <row r="31" spans="1:23">
      <c r="A31" s="635">
        <f>imtot!A32</f>
        <v>35582</v>
      </c>
      <c r="B31" s="636">
        <f t="shared" si="0"/>
        <v>2</v>
      </c>
      <c r="C31" s="631">
        <f>imtot!B32</f>
        <v>93.171000000000006</v>
      </c>
      <c r="D31" s="631">
        <f>particu!B32</f>
        <v>69.650000000000006</v>
      </c>
      <c r="E31" s="632">
        <f>sociét!B32</f>
        <v>23.521000000000001</v>
      </c>
      <c r="F31" s="632">
        <f>LCD!B32</f>
        <v>2.8180000000000014</v>
      </c>
      <c r="G31" s="632">
        <f>LLD!B32</f>
        <v>3.7679999999999989</v>
      </c>
      <c r="H31" s="632">
        <f>'LLD+Entr'!B32</f>
        <v>11.248999999999999</v>
      </c>
      <c r="I31" s="632">
        <f>VD_cstr!B32</f>
        <v>9.4540000000000006</v>
      </c>
      <c r="J31" s="632">
        <f>imoccfr!B32</f>
        <v>368.69</v>
      </c>
      <c r="K31" s="632">
        <f>'occ&lt;1an'!B32</f>
        <v>42.95</v>
      </c>
      <c r="L31" s="632">
        <f>'occ 1à4'!B32</f>
        <v>0</v>
      </c>
      <c r="M31" s="632">
        <f>'occ &gt;4ans'!B37</f>
        <v>0</v>
      </c>
      <c r="N31" s="651">
        <v>1</v>
      </c>
      <c r="O31" s="633">
        <v>323339</v>
      </c>
      <c r="P31" s="633">
        <v>1.3941980538926851E-2</v>
      </c>
      <c r="Q31" s="639">
        <v>98.5</v>
      </c>
      <c r="R31" s="633">
        <v>0</v>
      </c>
      <c r="S31" s="632">
        <v>0</v>
      </c>
      <c r="T31" s="649">
        <v>169</v>
      </c>
      <c r="U31">
        <v>102.3</v>
      </c>
      <c r="W31" s="664"/>
    </row>
    <row r="32" spans="1:23">
      <c r="A32" s="635">
        <f>imtot!A33</f>
        <v>35612</v>
      </c>
      <c r="B32" s="636">
        <f t="shared" si="0"/>
        <v>3</v>
      </c>
      <c r="C32" s="631">
        <f>imtot!B33</f>
        <v>211.56</v>
      </c>
      <c r="D32" s="631">
        <f>particu!B33</f>
        <v>128.184</v>
      </c>
      <c r="E32" s="632">
        <f>sociét!B33</f>
        <v>83.376000000000005</v>
      </c>
      <c r="F32" s="632">
        <f>LCD!B33</f>
        <v>20.36</v>
      </c>
      <c r="G32" s="632">
        <f>LLD!B33</f>
        <v>16.588999999999999</v>
      </c>
      <c r="H32" s="632">
        <f>'LLD+Entr'!B33</f>
        <v>33.271999999999998</v>
      </c>
      <c r="I32" s="632">
        <f>VD_cstr!B33</f>
        <v>29.744</v>
      </c>
      <c r="J32" s="632">
        <f>imoccfr!B33</f>
        <v>394.77</v>
      </c>
      <c r="K32" s="632">
        <f>'occ&lt;1an'!B33</f>
        <v>36.6</v>
      </c>
      <c r="L32" s="632">
        <f>'occ 1à4'!B33</f>
        <v>0</v>
      </c>
      <c r="M32" s="632">
        <f>'occ &gt;4ans'!B38</f>
        <v>0</v>
      </c>
      <c r="N32" s="651">
        <v>1.048</v>
      </c>
      <c r="O32" s="633">
        <v>326631</v>
      </c>
      <c r="P32" s="633">
        <v>1.018126486443021E-2</v>
      </c>
      <c r="Q32" s="639">
        <v>98.4</v>
      </c>
      <c r="R32" s="633">
        <v>0</v>
      </c>
      <c r="S32" s="632">
        <v>0</v>
      </c>
      <c r="T32" s="649">
        <v>169</v>
      </c>
      <c r="U32">
        <v>101.7</v>
      </c>
      <c r="W32" s="664"/>
    </row>
    <row r="33" spans="1:23">
      <c r="A33" s="635">
        <f>imtot!A34</f>
        <v>35643</v>
      </c>
      <c r="B33" s="636">
        <f t="shared" si="0"/>
        <v>3</v>
      </c>
      <c r="C33" s="631">
        <f>imtot!B34</f>
        <v>121.52500000000001</v>
      </c>
      <c r="D33" s="631">
        <f>particu!B34</f>
        <v>77.039000000000001</v>
      </c>
      <c r="E33" s="632">
        <f>sociét!B34</f>
        <v>44.485999999999997</v>
      </c>
      <c r="F33" s="632">
        <f>LCD!B34</f>
        <v>13.42</v>
      </c>
      <c r="G33" s="632">
        <f>LLD!B34</f>
        <v>8.5340000000000007</v>
      </c>
      <c r="H33" s="632">
        <f>'LLD+Entr'!B34</f>
        <v>16.916</v>
      </c>
      <c r="I33" s="632">
        <f>VD_cstr!B34</f>
        <v>14.149999999999999</v>
      </c>
      <c r="J33" s="632">
        <f>imoccfr!B34</f>
        <v>272.45999999999998</v>
      </c>
      <c r="K33" s="632">
        <f>'occ&lt;1an'!B34</f>
        <v>29.28</v>
      </c>
      <c r="L33" s="632">
        <f>'occ 1à4'!B34</f>
        <v>0</v>
      </c>
      <c r="M33" s="632">
        <f>'occ &gt;4ans'!B39</f>
        <v>0</v>
      </c>
      <c r="N33" s="651">
        <v>0.95199999999999996</v>
      </c>
      <c r="O33" s="633">
        <v>326631</v>
      </c>
      <c r="P33" s="633">
        <v>1.018126486443021E-2</v>
      </c>
      <c r="Q33" s="639">
        <v>98.5</v>
      </c>
      <c r="R33" s="633">
        <v>0</v>
      </c>
      <c r="S33" s="632">
        <v>0</v>
      </c>
      <c r="T33" s="649">
        <v>169</v>
      </c>
      <c r="U33">
        <v>103.6</v>
      </c>
      <c r="W33" s="664"/>
    </row>
    <row r="34" spans="1:23">
      <c r="A34" s="635">
        <f>imtot!A35</f>
        <v>35674</v>
      </c>
      <c r="B34" s="636">
        <f t="shared" si="0"/>
        <v>3</v>
      </c>
      <c r="C34" s="631">
        <f>imtot!B35</f>
        <v>130.417</v>
      </c>
      <c r="D34" s="631">
        <f>particu!B35</f>
        <v>88.426000000000002</v>
      </c>
      <c r="E34" s="632">
        <f>sociét!B35</f>
        <v>41.804000000000002</v>
      </c>
      <c r="F34" s="632">
        <f>LCD!B35</f>
        <v>6.8509999999999991</v>
      </c>
      <c r="G34" s="632">
        <f>LLD!B35</f>
        <v>7.6370000000000005</v>
      </c>
      <c r="H34" s="632">
        <f>'LLD+Entr'!B35</f>
        <v>18.817</v>
      </c>
      <c r="I34" s="632">
        <f>VD_cstr!B35</f>
        <v>16.135999999999999</v>
      </c>
      <c r="J34" s="632">
        <f>imoccfr!B35</f>
        <v>349.05</v>
      </c>
      <c r="K34" s="632">
        <f>'occ&lt;1an'!B35</f>
        <v>35.700000000000003</v>
      </c>
      <c r="L34" s="632">
        <f>'occ 1à4'!B35</f>
        <v>0</v>
      </c>
      <c r="M34" s="632">
        <f>'occ &gt;4ans'!B40</f>
        <v>0</v>
      </c>
      <c r="N34" s="651">
        <v>1.048</v>
      </c>
      <c r="O34" s="633">
        <v>326631</v>
      </c>
      <c r="P34" s="633">
        <v>1.018126486443021E-2</v>
      </c>
      <c r="Q34" s="639">
        <v>99.1</v>
      </c>
      <c r="R34" s="633">
        <v>0</v>
      </c>
      <c r="S34" s="632">
        <v>0</v>
      </c>
      <c r="T34" s="649">
        <v>169</v>
      </c>
      <c r="U34">
        <v>103.6</v>
      </c>
      <c r="W34" s="664"/>
    </row>
    <row r="35" spans="1:23">
      <c r="A35" s="635">
        <f>imtot!A36</f>
        <v>35704</v>
      </c>
      <c r="B35" s="636">
        <f t="shared" si="0"/>
        <v>4</v>
      </c>
      <c r="C35" s="631">
        <f>imtot!B36</f>
        <v>165.083</v>
      </c>
      <c r="D35" s="631">
        <f>particu!B36</f>
        <v>118.565</v>
      </c>
      <c r="E35" s="632">
        <f>sociét!B36</f>
        <v>46.518000000000001</v>
      </c>
      <c r="F35" s="632">
        <f>LCD!B36</f>
        <v>8.3630000000000013</v>
      </c>
      <c r="G35" s="632">
        <f>LLD!B36</f>
        <v>8.3330000000000002</v>
      </c>
      <c r="H35" s="632">
        <f>'LLD+Entr'!B36</f>
        <v>21.596</v>
      </c>
      <c r="I35" s="632">
        <f>VD_cstr!B36</f>
        <v>16.558999999999997</v>
      </c>
      <c r="J35" s="632">
        <f>imoccfr!B36</f>
        <v>420.81</v>
      </c>
      <c r="K35" s="632">
        <f>'occ&lt;1an'!B36</f>
        <v>48.04</v>
      </c>
      <c r="L35" s="632">
        <f>'occ 1à4'!B36</f>
        <v>0</v>
      </c>
      <c r="M35" s="632">
        <f>'occ &gt;4ans'!B41</f>
        <v>0</v>
      </c>
      <c r="N35" s="651">
        <v>1.095</v>
      </c>
      <c r="O35" s="633">
        <v>330881</v>
      </c>
      <c r="P35" s="633">
        <v>1.301162473861942E-2</v>
      </c>
      <c r="Q35" s="639">
        <v>99.1</v>
      </c>
      <c r="R35" s="633">
        <v>0</v>
      </c>
      <c r="S35" s="632">
        <v>0</v>
      </c>
      <c r="T35" s="649">
        <v>169</v>
      </c>
      <c r="U35">
        <v>103.5</v>
      </c>
      <c r="W35" s="664"/>
    </row>
    <row r="36" spans="1:23">
      <c r="A36" s="635">
        <f>imtot!A37</f>
        <v>35735</v>
      </c>
      <c r="B36" s="636">
        <f t="shared" si="0"/>
        <v>4</v>
      </c>
      <c r="C36" s="631">
        <f>imtot!B37</f>
        <v>144.47</v>
      </c>
      <c r="D36" s="631">
        <f>particu!B37</f>
        <v>101.246</v>
      </c>
      <c r="E36" s="632">
        <f>sociét!B37</f>
        <v>43.223999999999997</v>
      </c>
      <c r="F36" s="632">
        <f>LCD!B37</f>
        <v>9.7559999999999985</v>
      </c>
      <c r="G36" s="632">
        <f>LLD!B37</f>
        <v>7.2990000000000013</v>
      </c>
      <c r="H36" s="632">
        <f>'LLD+Entr'!B37</f>
        <v>21.054000000000002</v>
      </c>
      <c r="I36" s="632">
        <f>VD_cstr!B37</f>
        <v>12.414</v>
      </c>
      <c r="J36" s="632">
        <f>imoccfr!B37</f>
        <v>353.88299999999998</v>
      </c>
      <c r="K36" s="632">
        <f>'occ&lt;1an'!B37</f>
        <v>40.5</v>
      </c>
      <c r="L36" s="632">
        <f>'occ 1à4'!B37</f>
        <v>0</v>
      </c>
      <c r="M36" s="632">
        <f>'occ &gt;4ans'!B42</f>
        <v>0</v>
      </c>
      <c r="N36" s="651">
        <v>0.90500000000000003</v>
      </c>
      <c r="O36" s="633">
        <v>330881</v>
      </c>
      <c r="P36" s="633">
        <v>1.301162473861942E-2</v>
      </c>
      <c r="Q36" s="639">
        <v>98.5</v>
      </c>
      <c r="R36" s="640">
        <v>98.9</v>
      </c>
      <c r="S36" s="632">
        <v>1.0040609137055838</v>
      </c>
      <c r="T36" s="649">
        <v>169</v>
      </c>
      <c r="U36">
        <v>103.9</v>
      </c>
      <c r="W36" s="664"/>
    </row>
    <row r="37" spans="1:23">
      <c r="A37" s="635">
        <f>imtot!A38</f>
        <v>35765</v>
      </c>
      <c r="B37" s="636">
        <f t="shared" si="0"/>
        <v>4</v>
      </c>
      <c r="C37" s="631">
        <f>imtot!B38</f>
        <v>155.64400000000001</v>
      </c>
      <c r="D37" s="631">
        <f>particu!B38</f>
        <v>104.642</v>
      </c>
      <c r="E37" s="632">
        <f>sociét!B38</f>
        <v>51.002000000000002</v>
      </c>
      <c r="F37" s="632">
        <f>LCD!B38</f>
        <v>10.432</v>
      </c>
      <c r="G37" s="632">
        <f>LLD!B38</f>
        <v>7.9719999999999995</v>
      </c>
      <c r="H37" s="632">
        <f>'LLD+Entr'!B38</f>
        <v>21.491</v>
      </c>
      <c r="I37" s="632">
        <f>VD_cstr!B38</f>
        <v>19.079000000000001</v>
      </c>
      <c r="J37" s="632">
        <f>imoccfr!B38</f>
        <v>371.81700000000001</v>
      </c>
      <c r="K37" s="632">
        <f>'occ&lt;1an'!B38</f>
        <v>39.57</v>
      </c>
      <c r="L37" s="632">
        <f>'occ 1à4'!B38</f>
        <v>0</v>
      </c>
      <c r="M37" s="632">
        <f>'occ &gt;4ans'!B43</f>
        <v>0</v>
      </c>
      <c r="N37" s="651">
        <v>1.048</v>
      </c>
      <c r="O37" s="633">
        <v>330881</v>
      </c>
      <c r="P37" s="633">
        <v>1.301162473861942E-2</v>
      </c>
      <c r="Q37" s="639">
        <v>98.7</v>
      </c>
      <c r="R37" s="640">
        <v>99.1</v>
      </c>
      <c r="S37" s="632">
        <v>1.0040526849037485</v>
      </c>
      <c r="T37" s="649">
        <v>169</v>
      </c>
      <c r="U37">
        <v>103.4</v>
      </c>
      <c r="W37" s="664"/>
    </row>
    <row r="38" spans="1:23">
      <c r="A38" s="635">
        <f>imtot!A39</f>
        <v>35796</v>
      </c>
      <c r="B38" s="636">
        <f t="shared" si="0"/>
        <v>1</v>
      </c>
      <c r="C38" s="631">
        <f>imtot!B39</f>
        <v>138.239</v>
      </c>
      <c r="D38" s="631">
        <f>particu!B39</f>
        <v>90.453000000000003</v>
      </c>
      <c r="E38" s="632">
        <f>sociét!B39</f>
        <v>47.786000000000001</v>
      </c>
      <c r="F38" s="632">
        <f>LCD!B39</f>
        <v>10.777000000000001</v>
      </c>
      <c r="G38" s="632">
        <f>LLD!B39</f>
        <v>7.968</v>
      </c>
      <c r="H38" s="632">
        <f>'LLD+Entr'!B39</f>
        <v>20.946999999999999</v>
      </c>
      <c r="I38" s="632">
        <f>VD_cstr!B39</f>
        <v>16.062000000000001</v>
      </c>
      <c r="J38" s="632">
        <f>imoccfr!B39</f>
        <v>335.596</v>
      </c>
      <c r="K38" s="632">
        <f>'occ&lt;1an'!B39</f>
        <v>37.909999999999997</v>
      </c>
      <c r="L38" s="632">
        <f>'occ 1à4'!B39</f>
        <v>0</v>
      </c>
      <c r="M38" s="632">
        <f>'occ &gt;4ans'!B44</f>
        <v>0</v>
      </c>
      <c r="N38" s="652">
        <v>0.95599999999999996</v>
      </c>
      <c r="O38" s="633">
        <v>334303</v>
      </c>
      <c r="P38" s="633">
        <v>1.034208673208797E-2</v>
      </c>
      <c r="Q38" s="641">
        <v>98.4</v>
      </c>
      <c r="R38" s="642">
        <v>99.2</v>
      </c>
      <c r="S38" s="632">
        <v>1.0081300813008129</v>
      </c>
      <c r="T38" s="649">
        <v>167</v>
      </c>
      <c r="U38">
        <v>103.2</v>
      </c>
      <c r="W38" s="664"/>
    </row>
    <row r="39" spans="1:23">
      <c r="A39" s="635">
        <f>imtot!A40</f>
        <v>35827</v>
      </c>
      <c r="B39" s="636">
        <f t="shared" si="0"/>
        <v>1</v>
      </c>
      <c r="C39" s="631">
        <f>imtot!B40</f>
        <v>139.23500000000001</v>
      </c>
      <c r="D39" s="631">
        <f>particu!B40</f>
        <v>88.994</v>
      </c>
      <c r="E39" s="632">
        <f>sociét!B40</f>
        <v>50.241</v>
      </c>
      <c r="F39" s="632">
        <f>LCD!B40</f>
        <v>11.622000000000002</v>
      </c>
      <c r="G39" s="632">
        <f>LLD!B40</f>
        <v>9.7769999999999992</v>
      </c>
      <c r="H39" s="632">
        <f>'LLD+Entr'!B40</f>
        <v>20.731999999999999</v>
      </c>
      <c r="I39" s="632">
        <f>VD_cstr!B40</f>
        <v>17.887</v>
      </c>
      <c r="J39" s="632">
        <f>imoccfr!B40</f>
        <v>353.86500000000001</v>
      </c>
      <c r="K39" s="632">
        <f>'occ&lt;1an'!B40</f>
        <v>40.07</v>
      </c>
      <c r="L39" s="632">
        <f>'occ 1à4'!B40</f>
        <v>0</v>
      </c>
      <c r="M39" s="632">
        <f>'occ &gt;4ans'!B45</f>
        <v>0</v>
      </c>
      <c r="N39" s="651">
        <v>0.95599999999999996</v>
      </c>
      <c r="O39" s="633">
        <v>334303</v>
      </c>
      <c r="P39" s="633">
        <v>1.034208673208797E-2</v>
      </c>
      <c r="Q39" s="641">
        <v>100.4</v>
      </c>
      <c r="R39" s="642">
        <v>99.5</v>
      </c>
      <c r="S39" s="632">
        <v>0.99103585657370508</v>
      </c>
      <c r="T39" s="649">
        <v>167</v>
      </c>
      <c r="U39">
        <v>102.8</v>
      </c>
      <c r="W39" s="664"/>
    </row>
    <row r="40" spans="1:23">
      <c r="A40" s="635">
        <f>imtot!A41</f>
        <v>35855</v>
      </c>
      <c r="B40" s="636">
        <f t="shared" si="0"/>
        <v>1</v>
      </c>
      <c r="C40" s="631">
        <f>imtot!B41</f>
        <v>182.76599999999999</v>
      </c>
      <c r="D40" s="631">
        <f>particu!B41</f>
        <v>122.33499999999999</v>
      </c>
      <c r="E40" s="632">
        <f>sociét!B41</f>
        <v>60.430999999999997</v>
      </c>
      <c r="F40" s="632">
        <f>LCD!B41</f>
        <v>13.45</v>
      </c>
      <c r="G40" s="632">
        <f>LLD!B41</f>
        <v>10.805</v>
      </c>
      <c r="H40" s="632">
        <f>'LLD+Entr'!B41</f>
        <v>23.68</v>
      </c>
      <c r="I40" s="632">
        <f>VD_cstr!B41</f>
        <v>23.300999999999998</v>
      </c>
      <c r="J40" s="632">
        <f>imoccfr!B41</f>
        <v>410.38</v>
      </c>
      <c r="K40" s="632">
        <f>'occ&lt;1an'!B41</f>
        <v>47.41</v>
      </c>
      <c r="L40" s="632">
        <f>'occ 1à4'!B41</f>
        <v>0</v>
      </c>
      <c r="M40" s="632">
        <f>'occ &gt;4ans'!B46</f>
        <v>0</v>
      </c>
      <c r="N40" s="651">
        <v>1.052</v>
      </c>
      <c r="O40" s="633">
        <v>334303</v>
      </c>
      <c r="P40" s="633">
        <v>1.034208673208797E-2</v>
      </c>
      <c r="Q40" s="641">
        <v>100.6</v>
      </c>
      <c r="R40" s="642">
        <v>99.5</v>
      </c>
      <c r="S40" s="632">
        <v>0.98906560636182905</v>
      </c>
      <c r="T40" s="649">
        <v>167</v>
      </c>
      <c r="U40">
        <v>101.6</v>
      </c>
      <c r="W40" s="664"/>
    </row>
    <row r="41" spans="1:23">
      <c r="A41" s="635">
        <f>imtot!A42</f>
        <v>35886</v>
      </c>
      <c r="B41" s="636">
        <f t="shared" si="0"/>
        <v>2</v>
      </c>
      <c r="C41" s="631">
        <f>imtot!B42</f>
        <v>166.11</v>
      </c>
      <c r="D41" s="631">
        <f>particu!B42</f>
        <v>110.613</v>
      </c>
      <c r="E41" s="632">
        <f>sociét!B42</f>
        <v>55.497</v>
      </c>
      <c r="F41" s="632">
        <f>LCD!B42</f>
        <v>17.329999999999998</v>
      </c>
      <c r="G41" s="632">
        <f>LLD!B42</f>
        <v>10.362999999999998</v>
      </c>
      <c r="H41" s="632">
        <f>'LLD+Entr'!B42</f>
        <v>22.614999999999998</v>
      </c>
      <c r="I41" s="632">
        <f>VD_cstr!B42</f>
        <v>15.552</v>
      </c>
      <c r="J41" s="632">
        <f>imoccfr!B42</f>
        <v>412.81700000000001</v>
      </c>
      <c r="K41" s="632">
        <f>'occ&lt;1an'!B42</f>
        <v>44.49</v>
      </c>
      <c r="L41" s="632">
        <f>'occ 1à4'!B42</f>
        <v>0</v>
      </c>
      <c r="M41" s="632">
        <f>'occ &gt;4ans'!B47</f>
        <v>0</v>
      </c>
      <c r="N41" s="651">
        <v>1.004</v>
      </c>
      <c r="O41" s="633">
        <v>339283</v>
      </c>
      <c r="P41" s="633">
        <v>1.4896665599770268E-2</v>
      </c>
      <c r="Q41" s="641">
        <v>100.8</v>
      </c>
      <c r="R41" s="642">
        <v>99.6</v>
      </c>
      <c r="S41" s="632">
        <v>0.98809523809523803</v>
      </c>
      <c r="T41" s="649">
        <v>167</v>
      </c>
      <c r="U41">
        <v>101.3</v>
      </c>
      <c r="W41" s="664"/>
    </row>
    <row r="42" spans="1:23">
      <c r="A42" s="635">
        <f>imtot!A43</f>
        <v>35916</v>
      </c>
      <c r="B42" s="636">
        <f t="shared" si="0"/>
        <v>2</v>
      </c>
      <c r="C42" s="631">
        <f>imtot!B43</f>
        <v>137.25800000000001</v>
      </c>
      <c r="D42" s="631">
        <f>particu!B43</f>
        <v>93.337999999999994</v>
      </c>
      <c r="E42" s="632">
        <f>sociét!B43</f>
        <v>43.92</v>
      </c>
      <c r="F42" s="632">
        <f>LCD!B43</f>
        <v>10.533000000000001</v>
      </c>
      <c r="G42" s="632">
        <f>LLD!B43</f>
        <v>8.6769999999999996</v>
      </c>
      <c r="H42" s="632">
        <f>'LLD+Entr'!B43</f>
        <v>19.584</v>
      </c>
      <c r="I42" s="632">
        <f>VD_cstr!B43</f>
        <v>13.803000000000001</v>
      </c>
      <c r="J42" s="632">
        <f>imoccfr!B43</f>
        <v>356.91699999999997</v>
      </c>
      <c r="K42" s="632">
        <f>'occ&lt;1an'!B43</f>
        <v>37.46</v>
      </c>
      <c r="L42" s="632">
        <f>'occ 1à4'!B43</f>
        <v>0</v>
      </c>
      <c r="M42" s="632">
        <f>'occ &gt;4ans'!B48</f>
        <v>0</v>
      </c>
      <c r="N42" s="651">
        <v>0.86</v>
      </c>
      <c r="O42" s="633">
        <v>339283</v>
      </c>
      <c r="P42" s="633">
        <v>1.4896665599770268E-2</v>
      </c>
      <c r="Q42" s="641">
        <v>100.3</v>
      </c>
      <c r="R42" s="642">
        <v>100.1</v>
      </c>
      <c r="S42" s="632">
        <v>0.9980059820538385</v>
      </c>
      <c r="T42" s="649">
        <v>167</v>
      </c>
      <c r="U42">
        <v>100.8</v>
      </c>
      <c r="W42" s="664"/>
    </row>
    <row r="43" spans="1:23">
      <c r="A43" s="635">
        <f>imtot!A44</f>
        <v>35947</v>
      </c>
      <c r="B43" s="636">
        <f t="shared" si="0"/>
        <v>2</v>
      </c>
      <c r="C43" s="631">
        <f>imtot!B44</f>
        <v>101.511</v>
      </c>
      <c r="D43" s="631">
        <f>particu!B44</f>
        <v>72.728999999999999</v>
      </c>
      <c r="E43" s="632">
        <f>sociét!B44</f>
        <v>28.782</v>
      </c>
      <c r="F43" s="632">
        <f>LCD!B44</f>
        <v>4.4689999999999994</v>
      </c>
      <c r="G43" s="632">
        <f>LLD!B44</f>
        <v>5.1029999999999998</v>
      </c>
      <c r="H43" s="632">
        <f>'LLD+Entr'!B44</f>
        <v>14.625</v>
      </c>
      <c r="I43" s="632">
        <f>VD_cstr!B44</f>
        <v>9.6879999999999988</v>
      </c>
      <c r="J43" s="632">
        <f>imoccfr!B44</f>
        <v>419.815</v>
      </c>
      <c r="K43" s="632">
        <f>'occ&lt;1an'!B44</f>
        <v>48.12</v>
      </c>
      <c r="L43" s="632">
        <f>'occ 1à4'!B44</f>
        <v>0</v>
      </c>
      <c r="M43" s="632">
        <f>'occ &gt;4ans'!B49</f>
        <v>0</v>
      </c>
      <c r="N43" s="651">
        <v>1.004</v>
      </c>
      <c r="O43" s="633">
        <v>339283</v>
      </c>
      <c r="P43" s="633">
        <v>1.4896665599770268E-2</v>
      </c>
      <c r="Q43" s="641">
        <v>99.7</v>
      </c>
      <c r="R43" s="642">
        <v>100.3</v>
      </c>
      <c r="S43" s="632">
        <v>1.0060180541624875</v>
      </c>
      <c r="T43" s="649">
        <v>167</v>
      </c>
      <c r="U43">
        <v>99.9</v>
      </c>
      <c r="W43" s="664"/>
    </row>
    <row r="44" spans="1:23">
      <c r="A44" s="635">
        <f>imtot!A45</f>
        <v>35977</v>
      </c>
      <c r="B44" s="636">
        <f t="shared" si="0"/>
        <v>3</v>
      </c>
      <c r="C44" s="631">
        <f>imtot!B45</f>
        <v>238.93299999999999</v>
      </c>
      <c r="D44" s="631">
        <f>particu!B45</f>
        <v>150.27199999999999</v>
      </c>
      <c r="E44" s="632">
        <f>sociét!B45</f>
        <v>88.661000000000001</v>
      </c>
      <c r="F44" s="632">
        <f>LCD!B45</f>
        <v>24.479000000000003</v>
      </c>
      <c r="G44" s="632">
        <f>LLD!B45</f>
        <v>15.282</v>
      </c>
      <c r="H44" s="632">
        <f>'LLD+Entr'!B45</f>
        <v>32.835000000000001</v>
      </c>
      <c r="I44" s="632">
        <f>VD_cstr!B45</f>
        <v>31.347000000000001</v>
      </c>
      <c r="J44" s="632">
        <f>imoccfr!B45</f>
        <v>423.94200000000001</v>
      </c>
      <c r="K44" s="632">
        <f>'occ&lt;1an'!B45</f>
        <v>42.78</v>
      </c>
      <c r="L44" s="632">
        <f>'occ 1à4'!B45</f>
        <v>0</v>
      </c>
      <c r="M44" s="632">
        <f>'occ &gt;4ans'!B50</f>
        <v>0</v>
      </c>
      <c r="N44" s="651">
        <v>1.052</v>
      </c>
      <c r="O44" s="633">
        <v>341657</v>
      </c>
      <c r="P44" s="633">
        <v>6.9971086084478148E-3</v>
      </c>
      <c r="Q44" s="641">
        <v>100.6</v>
      </c>
      <c r="R44" s="642">
        <v>100.6</v>
      </c>
      <c r="S44" s="632">
        <v>1</v>
      </c>
      <c r="T44" s="649">
        <v>167</v>
      </c>
      <c r="U44">
        <v>99.3</v>
      </c>
      <c r="W44" s="664"/>
    </row>
    <row r="45" spans="1:23">
      <c r="A45" s="635">
        <f>imtot!A46</f>
        <v>36008</v>
      </c>
      <c r="B45" s="636">
        <f t="shared" si="0"/>
        <v>3</v>
      </c>
      <c r="C45" s="631">
        <f>imtot!B46</f>
        <v>143.66999999999999</v>
      </c>
      <c r="D45" s="631">
        <f>particu!B46</f>
        <v>99.286000000000001</v>
      </c>
      <c r="E45" s="632">
        <f>sociét!B46</f>
        <v>44.384</v>
      </c>
      <c r="F45" s="632">
        <f>LCD!B46</f>
        <v>14.095000000000001</v>
      </c>
      <c r="G45" s="632">
        <f>LLD!B46</f>
        <v>7.2370000000000001</v>
      </c>
      <c r="H45" s="632">
        <f>'LLD+Entr'!B46</f>
        <v>17.087</v>
      </c>
      <c r="I45" s="632">
        <f>VD_cstr!B46</f>
        <v>13.202000000000002</v>
      </c>
      <c r="J45" s="632">
        <f>imoccfr!B46</f>
        <v>311.56200000000001</v>
      </c>
      <c r="K45" s="632">
        <f>'occ&lt;1an'!B46</f>
        <v>34.200000000000003</v>
      </c>
      <c r="L45" s="632">
        <f>'occ 1à4'!B46</f>
        <v>0</v>
      </c>
      <c r="M45" s="632">
        <f>'occ &gt;4ans'!B51</f>
        <v>0</v>
      </c>
      <c r="N45" s="651">
        <v>1.004</v>
      </c>
      <c r="O45" s="633">
        <v>341657</v>
      </c>
      <c r="P45" s="633">
        <v>6.9971086084478148E-3</v>
      </c>
      <c r="Q45" s="641">
        <v>100.8</v>
      </c>
      <c r="R45" s="642">
        <v>100.7</v>
      </c>
      <c r="S45" s="632">
        <v>0.99900793650793651</v>
      </c>
      <c r="T45" s="649">
        <v>167</v>
      </c>
      <c r="U45">
        <v>98.5</v>
      </c>
      <c r="W45" s="664"/>
    </row>
    <row r="46" spans="1:23">
      <c r="A46" s="635">
        <f>imtot!A47</f>
        <v>36039</v>
      </c>
      <c r="B46" s="636">
        <f t="shared" si="0"/>
        <v>3</v>
      </c>
      <c r="C46" s="631">
        <f>imtot!B47</f>
        <v>173.07</v>
      </c>
      <c r="D46" s="631">
        <f>particu!B47</f>
        <v>106.63800000000001</v>
      </c>
      <c r="E46" s="632">
        <f>sociét!B47</f>
        <v>66.432000000000002</v>
      </c>
      <c r="F46" s="632">
        <f>LCD!B47</f>
        <v>11.481000000000002</v>
      </c>
      <c r="G46" s="632">
        <f>LLD!B47</f>
        <v>11.047999999999998</v>
      </c>
      <c r="H46" s="632">
        <f>'LLD+Entr'!B47</f>
        <v>25.250999999999998</v>
      </c>
      <c r="I46" s="632">
        <f>VD_cstr!B47</f>
        <v>29.7</v>
      </c>
      <c r="J46" s="632">
        <f>imoccfr!B47</f>
        <v>388.51600000000002</v>
      </c>
      <c r="K46" s="632">
        <f>'occ&lt;1an'!B47</f>
        <v>47.07</v>
      </c>
      <c r="L46" s="632">
        <f>'occ 1à4'!B47</f>
        <v>0</v>
      </c>
      <c r="M46" s="632">
        <f>'occ &gt;4ans'!B52</f>
        <v>0</v>
      </c>
      <c r="N46" s="651">
        <v>1.052</v>
      </c>
      <c r="O46" s="633">
        <v>341657</v>
      </c>
      <c r="P46" s="633">
        <v>6.9971086084478148E-3</v>
      </c>
      <c r="Q46" s="641">
        <v>100.4</v>
      </c>
      <c r="R46" s="642">
        <v>101.1</v>
      </c>
      <c r="S46" s="632">
        <v>1.0069721115537849</v>
      </c>
      <c r="T46" s="649">
        <v>167</v>
      </c>
      <c r="U46">
        <v>98.3</v>
      </c>
      <c r="W46" s="664"/>
    </row>
    <row r="47" spans="1:23">
      <c r="A47" s="635">
        <f>imtot!A48</f>
        <v>36069</v>
      </c>
      <c r="B47" s="636">
        <f t="shared" si="0"/>
        <v>4</v>
      </c>
      <c r="C47" s="631">
        <f>imtot!B48</f>
        <v>174.21</v>
      </c>
      <c r="D47" s="631">
        <f>particu!B48</f>
        <v>123.559</v>
      </c>
      <c r="E47" s="632">
        <f>sociét!B48</f>
        <v>50.651000000000003</v>
      </c>
      <c r="F47" s="632">
        <f>LCD!B48</f>
        <v>10.188999999999998</v>
      </c>
      <c r="G47" s="632">
        <f>LLD!B48</f>
        <v>8.7300000000000022</v>
      </c>
      <c r="H47" s="632">
        <f>'LLD+Entr'!B48</f>
        <v>22.767000000000003</v>
      </c>
      <c r="I47" s="632">
        <f>VD_cstr!B48</f>
        <v>17.695</v>
      </c>
      <c r="J47" s="632">
        <f>imoccfr!B48</f>
        <v>441.37299999999999</v>
      </c>
      <c r="K47" s="632">
        <f>'occ&lt;1an'!B48</f>
        <v>56.36</v>
      </c>
      <c r="L47" s="632">
        <f>'occ 1à4'!B48</f>
        <v>0</v>
      </c>
      <c r="M47" s="632">
        <f>'occ &gt;4ans'!B53</f>
        <v>0</v>
      </c>
      <c r="N47" s="651">
        <v>1.052</v>
      </c>
      <c r="O47" s="633">
        <v>343932</v>
      </c>
      <c r="P47" s="633">
        <v>6.6587249785603694E-3</v>
      </c>
      <c r="Q47" s="641">
        <v>99.3</v>
      </c>
      <c r="R47" s="642">
        <v>101.4</v>
      </c>
      <c r="S47" s="632">
        <v>1.0211480362537766</v>
      </c>
      <c r="T47" s="649">
        <v>167</v>
      </c>
      <c r="U47">
        <v>98.6</v>
      </c>
      <c r="W47" s="664"/>
    </row>
    <row r="48" spans="1:23">
      <c r="A48" s="635">
        <f>imtot!A49</f>
        <v>36100</v>
      </c>
      <c r="B48" s="636">
        <f t="shared" si="0"/>
        <v>4</v>
      </c>
      <c r="C48" s="631">
        <f>imtot!B49</f>
        <v>178.715</v>
      </c>
      <c r="D48" s="631">
        <f>particu!B49</f>
        <v>124.21599999999999</v>
      </c>
      <c r="E48" s="632">
        <f>sociét!B49</f>
        <v>54.499000000000002</v>
      </c>
      <c r="F48" s="632">
        <f>LCD!B49</f>
        <v>11.141000000000002</v>
      </c>
      <c r="G48" s="632">
        <f>LLD!B49</f>
        <v>10.163999999999998</v>
      </c>
      <c r="H48" s="632">
        <f>'LLD+Entr'!B49</f>
        <v>25.777999999999999</v>
      </c>
      <c r="I48" s="632">
        <f>VD_cstr!B49</f>
        <v>17.579999999999998</v>
      </c>
      <c r="J48" s="632">
        <f>imoccfr!B49</f>
        <v>430.63299999999998</v>
      </c>
      <c r="K48" s="632">
        <f>'occ&lt;1an'!B49</f>
        <v>52.81</v>
      </c>
      <c r="L48" s="632">
        <f>'occ 1à4'!B49</f>
        <v>0</v>
      </c>
      <c r="M48" s="632">
        <f>'occ &gt;4ans'!B54</f>
        <v>0</v>
      </c>
      <c r="N48" s="651">
        <v>0.95599999999999996</v>
      </c>
      <c r="O48" s="633">
        <v>343932</v>
      </c>
      <c r="P48" s="633">
        <v>6.6587249785603694E-3</v>
      </c>
      <c r="Q48" s="641">
        <v>99.6</v>
      </c>
      <c r="R48" s="642">
        <v>102</v>
      </c>
      <c r="S48" s="632">
        <v>1.0240963855421688</v>
      </c>
      <c r="T48" s="649">
        <v>167</v>
      </c>
      <c r="U48">
        <v>98.1</v>
      </c>
      <c r="W48" s="664"/>
    </row>
    <row r="49" spans="1:23">
      <c r="A49" s="635">
        <f>imtot!A50</f>
        <v>36130</v>
      </c>
      <c r="B49" s="636">
        <f t="shared" si="0"/>
        <v>4</v>
      </c>
      <c r="C49" s="631">
        <f>imtot!B50</f>
        <v>169.83600000000001</v>
      </c>
      <c r="D49" s="631">
        <f>particu!B50</f>
        <v>117.61199999999999</v>
      </c>
      <c r="E49" s="632">
        <f>sociét!B50</f>
        <v>52.223999999999997</v>
      </c>
      <c r="F49" s="632">
        <f>LCD!B50</f>
        <v>6.3730000000000011</v>
      </c>
      <c r="G49" s="632">
        <f>LLD!B50</f>
        <v>11.195999999999998</v>
      </c>
      <c r="H49" s="632">
        <f>'LLD+Entr'!B50</f>
        <v>27.717999999999996</v>
      </c>
      <c r="I49" s="632">
        <f>VD_cstr!B50</f>
        <v>18.132999999999999</v>
      </c>
      <c r="J49" s="632">
        <f>imoccfr!B50</f>
        <v>400.57100000000003</v>
      </c>
      <c r="K49" s="632">
        <f>'occ&lt;1an'!B50</f>
        <v>49.13</v>
      </c>
      <c r="L49" s="632">
        <f>'occ 1à4'!B50</f>
        <v>0</v>
      </c>
      <c r="M49" s="632">
        <f>'occ &gt;4ans'!B55</f>
        <v>0</v>
      </c>
      <c r="N49" s="651">
        <v>1.052</v>
      </c>
      <c r="O49" s="633">
        <v>343932</v>
      </c>
      <c r="P49" s="633">
        <v>6.6587249785603694E-3</v>
      </c>
      <c r="Q49" s="641">
        <v>99.3</v>
      </c>
      <c r="R49" s="642">
        <v>101.4</v>
      </c>
      <c r="S49" s="632">
        <v>1.0211480362537766</v>
      </c>
      <c r="T49" s="649">
        <v>167</v>
      </c>
      <c r="U49">
        <v>97.5</v>
      </c>
      <c r="W49" s="664"/>
    </row>
    <row r="50" spans="1:23">
      <c r="A50" s="635">
        <f>imtot!A51</f>
        <v>36161</v>
      </c>
      <c r="B50" s="636">
        <f t="shared" si="0"/>
        <v>1</v>
      </c>
      <c r="C50" s="631">
        <f>imtot!B51</f>
        <v>156.583</v>
      </c>
      <c r="D50" s="631">
        <f>particu!B51</f>
        <v>100.223</v>
      </c>
      <c r="E50" s="632">
        <f>sociét!B51</f>
        <v>56.36</v>
      </c>
      <c r="F50" s="632">
        <f>LCD!B51</f>
        <v>12.366999999999997</v>
      </c>
      <c r="G50" s="632">
        <f>LLD!B51</f>
        <v>9.1180000000000021</v>
      </c>
      <c r="H50" s="632">
        <f>'LLD+Entr'!B51</f>
        <v>25.834000000000003</v>
      </c>
      <c r="I50" s="632">
        <f>VD_cstr!B51</f>
        <v>18.158999999999999</v>
      </c>
      <c r="J50" s="632">
        <f>imoccfr!B51</f>
        <v>350.55799999999999</v>
      </c>
      <c r="K50" s="632">
        <f>'occ&lt;1an'!B51</f>
        <v>44.52</v>
      </c>
      <c r="L50" s="632">
        <f>'occ 1à4'!B51</f>
        <v>0</v>
      </c>
      <c r="M50" s="632">
        <f>'occ &gt;4ans'!B56</f>
        <v>0</v>
      </c>
      <c r="N50" s="652">
        <v>0.94488188976377951</v>
      </c>
      <c r="O50" s="633">
        <v>346090</v>
      </c>
      <c r="P50" s="633">
        <v>6.2744961213263084E-3</v>
      </c>
      <c r="Q50" s="639">
        <v>98.9</v>
      </c>
      <c r="R50" s="640">
        <v>101.6</v>
      </c>
      <c r="S50" s="632">
        <v>1.0273003033367036</v>
      </c>
      <c r="T50" s="649">
        <v>165</v>
      </c>
      <c r="U50">
        <v>97.5</v>
      </c>
      <c r="W50" s="664"/>
    </row>
    <row r="51" spans="1:23">
      <c r="A51" s="635">
        <f>imtot!A52</f>
        <v>36192</v>
      </c>
      <c r="B51" s="636">
        <f t="shared" si="0"/>
        <v>1</v>
      </c>
      <c r="C51" s="631">
        <f>imtot!B52</f>
        <v>157.739</v>
      </c>
      <c r="D51" s="631">
        <f>particu!B52</f>
        <v>100.556</v>
      </c>
      <c r="E51" s="632">
        <f>sociét!B52</f>
        <v>57.183</v>
      </c>
      <c r="F51" s="632">
        <f>LCD!B52</f>
        <v>12.586</v>
      </c>
      <c r="G51" s="632">
        <f>LLD!B52</f>
        <v>8.2430000000000003</v>
      </c>
      <c r="H51" s="632">
        <f>'LLD+Entr'!B52</f>
        <v>22.748000000000001</v>
      </c>
      <c r="I51" s="632">
        <f>VD_cstr!B52</f>
        <v>21.849</v>
      </c>
      <c r="J51" s="632">
        <f>imoccfr!B52</f>
        <v>369.24900000000002</v>
      </c>
      <c r="K51" s="632">
        <f>'occ&lt;1an'!B52</f>
        <v>46.5</v>
      </c>
      <c r="L51" s="632">
        <f>'occ 1à4'!B52</f>
        <v>0</v>
      </c>
      <c r="M51" s="632">
        <f>'occ &gt;4ans'!B57</f>
        <v>0</v>
      </c>
      <c r="N51" s="653">
        <v>0.94488188976377951</v>
      </c>
      <c r="O51" s="633">
        <v>346090</v>
      </c>
      <c r="P51" s="633">
        <v>6.2744961213263084E-3</v>
      </c>
      <c r="Q51" s="639">
        <v>98.9</v>
      </c>
      <c r="R51" s="640">
        <v>101.8</v>
      </c>
      <c r="S51" s="632">
        <v>1.0293225480283112</v>
      </c>
      <c r="T51" s="649">
        <v>165</v>
      </c>
      <c r="U51">
        <v>97.6</v>
      </c>
      <c r="W51" s="664"/>
    </row>
    <row r="52" spans="1:23">
      <c r="A52" s="635">
        <f>imtot!A53</f>
        <v>36220</v>
      </c>
      <c r="B52" s="636">
        <f t="shared" si="0"/>
        <v>1</v>
      </c>
      <c r="C52" s="631">
        <f>imtot!B53</f>
        <v>206.19</v>
      </c>
      <c r="D52" s="631">
        <f>particu!B53</f>
        <v>131.11500000000001</v>
      </c>
      <c r="E52" s="632">
        <f>sociét!B53</f>
        <v>75.075000000000003</v>
      </c>
      <c r="F52" s="632">
        <f>LCD!B53</f>
        <v>17.154</v>
      </c>
      <c r="G52" s="632">
        <f>LLD!B53</f>
        <v>15.775000000000002</v>
      </c>
      <c r="H52" s="632">
        <f>'LLD+Entr'!B53</f>
        <v>32.405000000000001</v>
      </c>
      <c r="I52" s="632">
        <f>VD_cstr!B53</f>
        <v>25.515999999999998</v>
      </c>
      <c r="J52" s="632">
        <f>imoccfr!B53</f>
        <v>451.589</v>
      </c>
      <c r="K52" s="632">
        <f>'occ&lt;1an'!B53</f>
        <v>56.96</v>
      </c>
      <c r="L52" s="632">
        <f>'occ 1à4'!B53</f>
        <v>0</v>
      </c>
      <c r="M52" s="632">
        <f>'occ &gt;4ans'!B58</f>
        <v>0</v>
      </c>
      <c r="N52" s="653">
        <v>1.0866141732283463</v>
      </c>
      <c r="O52" s="633">
        <v>346090</v>
      </c>
      <c r="P52" s="633">
        <v>6.2744961213263084E-3</v>
      </c>
      <c r="Q52" s="639">
        <v>98.7</v>
      </c>
      <c r="R52" s="640">
        <v>102</v>
      </c>
      <c r="S52" s="632">
        <v>1.0334346504559271</v>
      </c>
      <c r="T52" s="649">
        <v>165</v>
      </c>
      <c r="U52">
        <v>98.4</v>
      </c>
      <c r="W52" s="664"/>
    </row>
    <row r="53" spans="1:23">
      <c r="A53" s="635">
        <f>imtot!A54</f>
        <v>36251</v>
      </c>
      <c r="B53" s="636">
        <f t="shared" si="0"/>
        <v>2</v>
      </c>
      <c r="C53" s="631">
        <f>imtot!B54</f>
        <v>186.65600000000001</v>
      </c>
      <c r="D53" s="631">
        <f>particu!B54</f>
        <v>125.52200000000001</v>
      </c>
      <c r="E53" s="632">
        <f>sociét!B54</f>
        <v>61.134</v>
      </c>
      <c r="F53" s="632">
        <f>LCD!B54</f>
        <v>14.430999999999999</v>
      </c>
      <c r="G53" s="632">
        <f>LLD!B54</f>
        <v>10.141</v>
      </c>
      <c r="H53" s="632">
        <f>'LLD+Entr'!B54</f>
        <v>24.616</v>
      </c>
      <c r="I53" s="632">
        <f>VD_cstr!B54</f>
        <v>22.087</v>
      </c>
      <c r="J53" s="632">
        <f>imoccfr!B54</f>
        <v>421.63900000000001</v>
      </c>
      <c r="K53" s="632">
        <f>'occ&lt;1an'!B54</f>
        <v>48.7</v>
      </c>
      <c r="L53" s="632">
        <f>'occ 1à4'!B54</f>
        <v>0</v>
      </c>
      <c r="M53" s="632">
        <f>'occ &gt;4ans'!B59</f>
        <v>0</v>
      </c>
      <c r="N53" s="653">
        <v>0.99212598425196841</v>
      </c>
      <c r="O53" s="633">
        <v>349228</v>
      </c>
      <c r="P53" s="633">
        <v>9.0670056921609982E-3</v>
      </c>
      <c r="Q53" s="639">
        <v>98.3</v>
      </c>
      <c r="R53" s="640">
        <v>102.2</v>
      </c>
      <c r="S53" s="632">
        <v>1.0396744659206512</v>
      </c>
      <c r="T53" s="649">
        <v>165</v>
      </c>
      <c r="U53">
        <v>101.4</v>
      </c>
      <c r="W53" s="664"/>
    </row>
    <row r="54" spans="1:23">
      <c r="A54" s="635">
        <f>imtot!A55</f>
        <v>36281</v>
      </c>
      <c r="B54" s="636">
        <f t="shared" si="0"/>
        <v>2</v>
      </c>
      <c r="C54" s="631">
        <f>imtot!B55</f>
        <v>148.47999999999999</v>
      </c>
      <c r="D54" s="631">
        <f>particu!B55</f>
        <v>104.59699999999999</v>
      </c>
      <c r="E54" s="632">
        <f>sociét!B55</f>
        <v>43.883000000000003</v>
      </c>
      <c r="F54" s="632">
        <f>LCD!B55</f>
        <v>9.7779999999999969</v>
      </c>
      <c r="G54" s="632">
        <f>LLD!B55</f>
        <v>8.0670000000000019</v>
      </c>
      <c r="H54" s="632">
        <f>'LLD+Entr'!B55</f>
        <v>20.815000000000001</v>
      </c>
      <c r="I54" s="632">
        <f>VD_cstr!B55</f>
        <v>13.29</v>
      </c>
      <c r="J54" s="632">
        <f>imoccfr!B55</f>
        <v>376.39499999999998</v>
      </c>
      <c r="K54" s="632">
        <f>'occ&lt;1an'!B55</f>
        <v>43</v>
      </c>
      <c r="L54" s="632">
        <f>'occ 1à4'!B55</f>
        <v>0</v>
      </c>
      <c r="M54" s="632">
        <f>'occ &gt;4ans'!B60</f>
        <v>0</v>
      </c>
      <c r="N54" s="653">
        <v>0.89763779527559051</v>
      </c>
      <c r="O54" s="633">
        <v>349228</v>
      </c>
      <c r="P54" s="633">
        <v>9.0670056921609982E-3</v>
      </c>
      <c r="Q54" s="639">
        <v>98</v>
      </c>
      <c r="R54" s="640">
        <v>102.5</v>
      </c>
      <c r="S54" s="632">
        <v>1.0459183673469388</v>
      </c>
      <c r="T54" s="649">
        <v>165</v>
      </c>
      <c r="U54">
        <v>102.5</v>
      </c>
      <c r="W54" s="664"/>
    </row>
    <row r="55" spans="1:23">
      <c r="A55" s="635">
        <f>imtot!A56</f>
        <v>36312</v>
      </c>
      <c r="B55" s="636">
        <f t="shared" si="0"/>
        <v>2</v>
      </c>
      <c r="C55" s="631">
        <f>imtot!B56</f>
        <v>104.73699999999999</v>
      </c>
      <c r="D55" s="631">
        <f>particu!B56</f>
        <v>75.662999999999997</v>
      </c>
      <c r="E55" s="632">
        <f>sociét!B56</f>
        <v>29.074000000000002</v>
      </c>
      <c r="F55" s="632">
        <f>LCD!B56</f>
        <v>4.7690000000000001</v>
      </c>
      <c r="G55" s="632">
        <f>LLD!B56</f>
        <v>5.1509999999999998</v>
      </c>
      <c r="H55" s="632">
        <f>'LLD+Entr'!B56</f>
        <v>15.016999999999999</v>
      </c>
      <c r="I55" s="632">
        <f>VD_cstr!B56</f>
        <v>9.2880000000000003</v>
      </c>
      <c r="J55" s="632">
        <f>imoccfr!B56</f>
        <v>448.14600000000002</v>
      </c>
      <c r="K55" s="632">
        <f>'occ&lt;1an'!B56</f>
        <v>54.68</v>
      </c>
      <c r="L55" s="632">
        <f>'occ 1à4'!B56</f>
        <v>0</v>
      </c>
      <c r="M55" s="632">
        <f>'occ &gt;4ans'!B61</f>
        <v>0</v>
      </c>
      <c r="N55" s="653">
        <v>1.0393700787401574</v>
      </c>
      <c r="O55" s="633">
        <v>349228</v>
      </c>
      <c r="P55" s="633">
        <v>9.0670056921609982E-3</v>
      </c>
      <c r="Q55" s="639">
        <v>98.6</v>
      </c>
      <c r="R55" s="640">
        <v>102.8</v>
      </c>
      <c r="S55" s="632">
        <v>1.0425963488843815</v>
      </c>
      <c r="T55" s="649">
        <v>165</v>
      </c>
      <c r="U55">
        <v>102.1</v>
      </c>
      <c r="W55" s="664"/>
    </row>
    <row r="56" spans="1:23">
      <c r="A56" s="635">
        <f>imtot!A57</f>
        <v>36342</v>
      </c>
      <c r="B56" s="636">
        <f t="shared" si="0"/>
        <v>3</v>
      </c>
      <c r="C56" s="631">
        <f>imtot!B57</f>
        <v>292.625</v>
      </c>
      <c r="D56" s="631">
        <f>particu!B57</f>
        <v>192.64099999999999</v>
      </c>
      <c r="E56" s="632">
        <f>sociét!B57</f>
        <v>99.983999999999995</v>
      </c>
      <c r="F56" s="632">
        <f>LCD!B57</f>
        <v>29.894000000000002</v>
      </c>
      <c r="G56" s="632">
        <f>LLD!B57</f>
        <v>16.611999999999998</v>
      </c>
      <c r="H56" s="632">
        <f>'LLD+Entr'!B57</f>
        <v>37.646999999999998</v>
      </c>
      <c r="I56" s="632">
        <f>VD_cstr!B57</f>
        <v>32.442999999999998</v>
      </c>
      <c r="J56" s="632">
        <f>imoccfr!B57</f>
        <v>436.238</v>
      </c>
      <c r="K56" s="632">
        <f>'occ&lt;1an'!B57</f>
        <v>44.72</v>
      </c>
      <c r="L56" s="632">
        <f>'occ 1à4'!B57</f>
        <v>0</v>
      </c>
      <c r="M56" s="632">
        <f>'occ &gt;4ans'!B62</f>
        <v>0</v>
      </c>
      <c r="N56" s="653">
        <v>0.99212598425196841</v>
      </c>
      <c r="O56" s="633">
        <v>353696</v>
      </c>
      <c r="P56" s="633">
        <v>1.2793934048816246E-2</v>
      </c>
      <c r="Q56" s="639">
        <v>98.3</v>
      </c>
      <c r="R56" s="640">
        <v>103.1</v>
      </c>
      <c r="S56" s="632">
        <v>1.0488301119023398</v>
      </c>
      <c r="T56" s="649">
        <v>165</v>
      </c>
      <c r="U56">
        <v>104</v>
      </c>
      <c r="W56" s="664"/>
    </row>
    <row r="57" spans="1:23">
      <c r="A57" s="635">
        <f>imtot!A58</f>
        <v>36373</v>
      </c>
      <c r="B57" s="636">
        <f t="shared" si="0"/>
        <v>3</v>
      </c>
      <c r="C57" s="631">
        <f>imtot!B58</f>
        <v>179.072</v>
      </c>
      <c r="D57" s="631">
        <f>particu!B58</f>
        <v>121.313</v>
      </c>
      <c r="E57" s="632">
        <f>sociét!B58</f>
        <v>57.759</v>
      </c>
      <c r="F57" s="632">
        <f>LCD!B58</f>
        <v>20.217999999999996</v>
      </c>
      <c r="G57" s="632">
        <f>LLD!B58</f>
        <v>9.3350000000000026</v>
      </c>
      <c r="H57" s="632">
        <f>'LLD+Entr'!B58</f>
        <v>20.926000000000002</v>
      </c>
      <c r="I57" s="632">
        <f>VD_cstr!B58</f>
        <v>16.614999999999998</v>
      </c>
      <c r="J57" s="632">
        <f>imoccfr!B58</f>
        <v>352.02499999999998</v>
      </c>
      <c r="K57" s="632">
        <f>'occ&lt;1an'!B58</f>
        <v>44.72</v>
      </c>
      <c r="L57" s="632">
        <f>'occ 1à4'!B58</f>
        <v>0</v>
      </c>
      <c r="M57" s="632">
        <f>'occ &gt;4ans'!B63</f>
        <v>0</v>
      </c>
      <c r="N57" s="653">
        <v>1.0393700787401574</v>
      </c>
      <c r="O57" s="633">
        <v>353696</v>
      </c>
      <c r="P57" s="633">
        <v>1.2793934048816246E-2</v>
      </c>
      <c r="Q57" s="639">
        <v>98.2</v>
      </c>
      <c r="R57" s="640">
        <v>103.4</v>
      </c>
      <c r="S57" s="632">
        <v>1.0529531568228105</v>
      </c>
      <c r="T57" s="649">
        <v>165</v>
      </c>
      <c r="U57">
        <v>106.6</v>
      </c>
      <c r="W57" s="664"/>
    </row>
    <row r="58" spans="1:23">
      <c r="A58" s="635">
        <f>imtot!A59</f>
        <v>36404</v>
      </c>
      <c r="B58" s="636">
        <f t="shared" si="0"/>
        <v>3</v>
      </c>
      <c r="C58" s="631">
        <f>imtot!B59</f>
        <v>157.44</v>
      </c>
      <c r="D58" s="631">
        <f>particu!B59</f>
        <v>103.929</v>
      </c>
      <c r="E58" s="632">
        <f>sociét!B59</f>
        <v>53.511000000000003</v>
      </c>
      <c r="F58" s="632">
        <f>LCD!B59</f>
        <v>9.9529999999999994</v>
      </c>
      <c r="G58" s="632">
        <f>LLD!B59</f>
        <v>9.32</v>
      </c>
      <c r="H58" s="632">
        <f>'LLD+Entr'!B59</f>
        <v>22.923999999999999</v>
      </c>
      <c r="I58" s="632">
        <f>VD_cstr!B59</f>
        <v>20.634</v>
      </c>
      <c r="J58" s="632">
        <f>imoccfr!B59</f>
        <v>405.45600000000002</v>
      </c>
      <c r="K58" s="632">
        <f>'occ&lt;1an'!B59</f>
        <v>49.72</v>
      </c>
      <c r="L58" s="632">
        <f>'occ 1à4'!B59</f>
        <v>0</v>
      </c>
      <c r="M58" s="632">
        <f>'occ &gt;4ans'!B64</f>
        <v>0</v>
      </c>
      <c r="N58" s="653">
        <v>1.0393700787401574</v>
      </c>
      <c r="O58" s="633">
        <v>353696</v>
      </c>
      <c r="P58" s="633">
        <v>1.2793934048816246E-2</v>
      </c>
      <c r="Q58" s="639">
        <v>98.1</v>
      </c>
      <c r="R58" s="640">
        <v>103.6</v>
      </c>
      <c r="S58" s="632">
        <v>1.056065239551478</v>
      </c>
      <c r="T58" s="649">
        <v>165</v>
      </c>
      <c r="U58">
        <v>108.1</v>
      </c>
      <c r="W58" s="664"/>
    </row>
    <row r="59" spans="1:23">
      <c r="A59" s="635">
        <f>imtot!A60</f>
        <v>36434</v>
      </c>
      <c r="B59" s="636">
        <f t="shared" si="0"/>
        <v>4</v>
      </c>
      <c r="C59" s="631">
        <f>imtot!B60</f>
        <v>188.83500000000001</v>
      </c>
      <c r="D59" s="631">
        <f>particu!B60</f>
        <v>132.94900000000001</v>
      </c>
      <c r="E59" s="632">
        <f>sociét!B60</f>
        <v>55.886000000000003</v>
      </c>
      <c r="F59" s="632">
        <f>LCD!B60</f>
        <v>11.992999999999999</v>
      </c>
      <c r="G59" s="632">
        <f>LLD!B60</f>
        <v>7.0720000000000027</v>
      </c>
      <c r="H59" s="632">
        <f>'LLD+Entr'!B60</f>
        <v>23.385000000000002</v>
      </c>
      <c r="I59" s="632">
        <f>VD_cstr!B60</f>
        <v>20.507999999999999</v>
      </c>
      <c r="J59" s="632">
        <f>imoccfr!B60</f>
        <v>430.84199999999998</v>
      </c>
      <c r="K59" s="632">
        <f>'occ&lt;1an'!B60</f>
        <v>55.66</v>
      </c>
      <c r="L59" s="632">
        <f>'occ 1à4'!B60</f>
        <v>0</v>
      </c>
      <c r="M59" s="632">
        <f>'occ &gt;4ans'!B65</f>
        <v>0</v>
      </c>
      <c r="N59" s="653">
        <v>0.99212598425196841</v>
      </c>
      <c r="O59" s="633">
        <v>358059</v>
      </c>
      <c r="P59" s="633">
        <v>1.2335451913507645E-2</v>
      </c>
      <c r="Q59" s="639">
        <v>98.4</v>
      </c>
      <c r="R59" s="640">
        <v>103.8</v>
      </c>
      <c r="S59" s="632">
        <v>1.0548780487804876</v>
      </c>
      <c r="T59" s="649">
        <v>165</v>
      </c>
      <c r="U59">
        <v>109.3</v>
      </c>
      <c r="W59" s="664"/>
    </row>
    <row r="60" spans="1:23">
      <c r="A60" s="635">
        <f>imtot!A61</f>
        <v>36465</v>
      </c>
      <c r="B60" s="636">
        <f t="shared" si="0"/>
        <v>4</v>
      </c>
      <c r="C60" s="631">
        <f>imtot!B61</f>
        <v>183.59</v>
      </c>
      <c r="D60" s="631">
        <f>particu!B61</f>
        <v>128.31200000000001</v>
      </c>
      <c r="E60" s="632">
        <f>sociét!B61</f>
        <v>55.277999999999999</v>
      </c>
      <c r="F60" s="632">
        <f>LCD!B61</f>
        <v>14.521999999999998</v>
      </c>
      <c r="G60" s="632">
        <f>LLD!B61</f>
        <v>6.3109999999999999</v>
      </c>
      <c r="H60" s="632">
        <f>'LLD+Entr'!B61</f>
        <v>23.172000000000001</v>
      </c>
      <c r="I60" s="632">
        <f>VD_cstr!B61</f>
        <v>17.584</v>
      </c>
      <c r="J60" s="632">
        <f>imoccfr!B61</f>
        <v>445.49299999999999</v>
      </c>
      <c r="K60" s="632">
        <f>'occ&lt;1an'!B61</f>
        <v>55.38</v>
      </c>
      <c r="L60" s="632">
        <f>'occ 1à4'!B61</f>
        <v>0</v>
      </c>
      <c r="M60" s="632">
        <f>'occ &gt;4ans'!B66</f>
        <v>0</v>
      </c>
      <c r="N60" s="653">
        <v>0.94488188976377951</v>
      </c>
      <c r="O60" s="633">
        <v>358059</v>
      </c>
      <c r="P60" s="633">
        <v>1.2335451913507645E-2</v>
      </c>
      <c r="Q60" s="639">
        <v>98.5</v>
      </c>
      <c r="R60" s="640">
        <v>103.8</v>
      </c>
      <c r="S60" s="632">
        <v>1.0538071065989847</v>
      </c>
      <c r="T60" s="649">
        <v>165</v>
      </c>
      <c r="U60">
        <v>110.1</v>
      </c>
      <c r="W60" s="664"/>
    </row>
    <row r="61" spans="1:23">
      <c r="A61" s="635">
        <f>imtot!A62</f>
        <v>36495</v>
      </c>
      <c r="B61" s="636">
        <f t="shared" si="0"/>
        <v>4</v>
      </c>
      <c r="C61" s="631">
        <f>imtot!B62</f>
        <v>186.476</v>
      </c>
      <c r="D61" s="631">
        <f>particu!B62</f>
        <v>125.795</v>
      </c>
      <c r="E61" s="632">
        <f>sociét!B62</f>
        <v>60.680999999999997</v>
      </c>
      <c r="F61" s="632">
        <f>LCD!B62</f>
        <v>11.716000000000001</v>
      </c>
      <c r="G61" s="632">
        <f>LLD!B62</f>
        <v>9.9390000000000001</v>
      </c>
      <c r="H61" s="632">
        <f>'LLD+Entr'!B62</f>
        <v>28.158999999999999</v>
      </c>
      <c r="I61" s="632">
        <f>VD_cstr!B62</f>
        <v>20.805999999999997</v>
      </c>
      <c r="J61" s="632">
        <f>imoccfr!B62</f>
        <v>408.32299999999998</v>
      </c>
      <c r="K61" s="632">
        <f>'occ&lt;1an'!B62</f>
        <v>51.33</v>
      </c>
      <c r="L61" s="632">
        <f>'occ 1à4'!B62</f>
        <v>0</v>
      </c>
      <c r="M61" s="632">
        <f>'occ &gt;4ans'!B67</f>
        <v>0</v>
      </c>
      <c r="N61" s="653">
        <v>1.0866141732283463</v>
      </c>
      <c r="O61" s="633">
        <v>358059</v>
      </c>
      <c r="P61" s="633">
        <v>1.2335451913507645E-2</v>
      </c>
      <c r="Q61" s="639">
        <v>98.1</v>
      </c>
      <c r="R61" s="640">
        <v>103.6</v>
      </c>
      <c r="S61" s="632">
        <v>1.056065239551478</v>
      </c>
      <c r="T61" s="649">
        <v>165</v>
      </c>
      <c r="U61">
        <v>115.3</v>
      </c>
      <c r="W61" s="664"/>
    </row>
    <row r="62" spans="1:23">
      <c r="A62" s="635">
        <f>imtot!A63</f>
        <v>36526</v>
      </c>
      <c r="B62" s="636">
        <f t="shared" si="0"/>
        <v>1</v>
      </c>
      <c r="C62" s="631">
        <f>imtot!B63</f>
        <v>169.63399999999999</v>
      </c>
      <c r="D62" s="631">
        <f>particu!B63</f>
        <v>105.545</v>
      </c>
      <c r="E62" s="632">
        <f>sociét!B63</f>
        <v>64.085999999999999</v>
      </c>
      <c r="F62" s="632">
        <f>LCD!B63</f>
        <v>18.763999999999996</v>
      </c>
      <c r="G62" s="632">
        <f>LLD!B63</f>
        <v>5.2350000000000012</v>
      </c>
      <c r="H62" s="632">
        <f>'LLD+Entr'!B63</f>
        <v>20.594000000000001</v>
      </c>
      <c r="I62" s="632">
        <f>VD_cstr!B63</f>
        <v>24.728000000000002</v>
      </c>
      <c r="J62" s="632">
        <f>imoccfr!B63</f>
        <v>370.08199999999999</v>
      </c>
      <c r="K62" s="632">
        <f>'occ&lt;1an'!B63</f>
        <v>49.62</v>
      </c>
      <c r="L62" s="632">
        <f>'occ 1à4'!B63</f>
        <v>0</v>
      </c>
      <c r="M62" s="632">
        <f>'occ &gt;4ans'!B68</f>
        <v>0</v>
      </c>
      <c r="N62" s="652">
        <v>1.0039840637450199</v>
      </c>
      <c r="O62" s="633">
        <v>364570</v>
      </c>
      <c r="P62" s="633">
        <v>1.8184154008138324E-2</v>
      </c>
      <c r="Q62" s="639">
        <v>98.7</v>
      </c>
      <c r="R62" s="640">
        <v>103.5</v>
      </c>
      <c r="S62" s="632">
        <v>1.0486322188449848</v>
      </c>
      <c r="T62" s="649">
        <v>162</v>
      </c>
      <c r="U62">
        <v>117</v>
      </c>
      <c r="W62" s="664"/>
    </row>
    <row r="63" spans="1:23">
      <c r="A63" s="635">
        <f>imtot!A64</f>
        <v>36557</v>
      </c>
      <c r="B63" s="636">
        <f t="shared" si="0"/>
        <v>1</v>
      </c>
      <c r="C63" s="631">
        <f>imtot!B64</f>
        <v>181.55199999999999</v>
      </c>
      <c r="D63" s="631">
        <f>particu!B64</f>
        <v>114.66500000000001</v>
      </c>
      <c r="E63" s="632">
        <f>sociét!B64</f>
        <v>66.887</v>
      </c>
      <c r="F63" s="632">
        <f>LCD!B64</f>
        <v>20.78</v>
      </c>
      <c r="G63" s="632">
        <f>LLD!B64</f>
        <v>11.294000000000002</v>
      </c>
      <c r="H63" s="632">
        <f>'LLD+Entr'!B64</f>
        <v>25.76</v>
      </c>
      <c r="I63" s="632">
        <f>VD_cstr!B64</f>
        <v>20.347000000000001</v>
      </c>
      <c r="J63" s="632">
        <f>imoccfr!B64</f>
        <v>422.66</v>
      </c>
      <c r="K63" s="632">
        <f>'occ&lt;1an'!B64</f>
        <v>54.51</v>
      </c>
      <c r="L63" s="632">
        <f>'occ 1à4'!B64</f>
        <v>0</v>
      </c>
      <c r="M63" s="632">
        <f>'occ &gt;4ans'!B69</f>
        <v>0</v>
      </c>
      <c r="N63" s="653">
        <v>1.0039840637450199</v>
      </c>
      <c r="O63" s="633">
        <v>364570</v>
      </c>
      <c r="P63" s="633">
        <v>1.8184154008138324E-2</v>
      </c>
      <c r="Q63" s="639">
        <v>98.7</v>
      </c>
      <c r="R63" s="640">
        <v>103.4</v>
      </c>
      <c r="S63" s="632">
        <v>1.0476190476190477</v>
      </c>
      <c r="T63" s="649">
        <v>162</v>
      </c>
      <c r="U63">
        <v>118.1</v>
      </c>
      <c r="W63" s="664"/>
    </row>
    <row r="64" spans="1:23">
      <c r="A64" s="635">
        <f>imtot!A65</f>
        <v>36586</v>
      </c>
      <c r="B64" s="636">
        <f t="shared" si="0"/>
        <v>1</v>
      </c>
      <c r="C64" s="631">
        <f>imtot!B65</f>
        <v>211.01499999999999</v>
      </c>
      <c r="D64" s="631">
        <f>particu!B65</f>
        <v>133.57300000000001</v>
      </c>
      <c r="E64" s="632">
        <f>sociét!B65</f>
        <v>77.441999999999993</v>
      </c>
      <c r="F64" s="632">
        <f>LCD!B65</f>
        <v>22.328999999999997</v>
      </c>
      <c r="G64" s="632">
        <f>LLD!B65</f>
        <v>14.16</v>
      </c>
      <c r="H64" s="632">
        <f>'LLD+Entr'!B65</f>
        <v>30.637</v>
      </c>
      <c r="I64" s="632">
        <f>VD_cstr!B65</f>
        <v>24.475999999999999</v>
      </c>
      <c r="J64" s="632">
        <f>imoccfr!B65</f>
        <v>480.30500000000001</v>
      </c>
      <c r="K64" s="632">
        <f>'occ&lt;1an'!B65</f>
        <v>60.63</v>
      </c>
      <c r="L64" s="632">
        <f>'occ 1à4'!B65</f>
        <v>0</v>
      </c>
      <c r="M64" s="632">
        <f>'occ &gt;4ans'!B70</f>
        <v>0</v>
      </c>
      <c r="N64" s="653">
        <v>1.0996015936254979</v>
      </c>
      <c r="O64" s="633">
        <v>364570</v>
      </c>
      <c r="P64" s="633">
        <v>1.8184154008138324E-2</v>
      </c>
      <c r="Q64" s="639">
        <v>98</v>
      </c>
      <c r="R64" s="640">
        <v>103.4</v>
      </c>
      <c r="S64" s="632">
        <v>1.0551020408163265</v>
      </c>
      <c r="T64" s="649">
        <v>162</v>
      </c>
      <c r="U64">
        <v>121.7</v>
      </c>
      <c r="W64" s="664"/>
    </row>
    <row r="65" spans="1:23">
      <c r="A65" s="635">
        <f>imtot!A66</f>
        <v>36617</v>
      </c>
      <c r="B65" s="636">
        <f t="shared" si="0"/>
        <v>2</v>
      </c>
      <c r="C65" s="631">
        <f>imtot!B66</f>
        <v>185.26400000000001</v>
      </c>
      <c r="D65" s="631">
        <f>particu!B66</f>
        <v>122.563</v>
      </c>
      <c r="E65" s="632">
        <f>sociét!B66</f>
        <v>62.701000000000001</v>
      </c>
      <c r="F65" s="632">
        <f>LCD!B66</f>
        <v>17.43</v>
      </c>
      <c r="G65" s="632">
        <f>LLD!B66</f>
        <v>12.504999999999999</v>
      </c>
      <c r="H65" s="632">
        <f>'LLD+Entr'!B66</f>
        <v>26.228999999999999</v>
      </c>
      <c r="I65" s="632">
        <f>VD_cstr!B66</f>
        <v>19.041999999999998</v>
      </c>
      <c r="J65" s="632">
        <f>imoccfr!B66</f>
        <v>413.041</v>
      </c>
      <c r="K65" s="632">
        <f>'occ&lt;1an'!B66</f>
        <v>48.302</v>
      </c>
      <c r="L65" s="632">
        <f>'occ 1à4'!B66</f>
        <v>0</v>
      </c>
      <c r="M65" s="632">
        <f>'occ &gt;4ans'!B71</f>
        <v>0</v>
      </c>
      <c r="N65" s="653">
        <v>0.9083665338645418</v>
      </c>
      <c r="O65" s="633">
        <v>369631</v>
      </c>
      <c r="P65" s="633">
        <v>1.388210768850975E-2</v>
      </c>
      <c r="Q65" s="639">
        <v>97.6</v>
      </c>
      <c r="R65" s="640">
        <v>103.4</v>
      </c>
      <c r="S65" s="632">
        <v>1.0594262295081969</v>
      </c>
      <c r="T65" s="649">
        <v>162</v>
      </c>
      <c r="U65">
        <v>120.3</v>
      </c>
      <c r="W65" s="664"/>
    </row>
    <row r="66" spans="1:23">
      <c r="A66" s="635">
        <f>imtot!A67</f>
        <v>36647</v>
      </c>
      <c r="B66" s="636">
        <f t="shared" si="0"/>
        <v>2</v>
      </c>
      <c r="C66" s="631">
        <f>imtot!B67</f>
        <v>196.54900000000001</v>
      </c>
      <c r="D66" s="631">
        <f>particu!B67</f>
        <v>131.54400000000001</v>
      </c>
      <c r="E66" s="632">
        <f>sociét!B67</f>
        <v>65.004999999999995</v>
      </c>
      <c r="F66" s="632">
        <f>LCD!B67</f>
        <v>14.460999999999999</v>
      </c>
      <c r="G66" s="632">
        <f>LLD!B67</f>
        <v>11.405000000000001</v>
      </c>
      <c r="H66" s="632">
        <f>'LLD+Entr'!B67</f>
        <v>26.798000000000002</v>
      </c>
      <c r="I66" s="632">
        <f>VD_cstr!B67</f>
        <v>23.746000000000002</v>
      </c>
      <c r="J66" s="632">
        <f>imoccfr!B67</f>
        <v>468.42099999999999</v>
      </c>
      <c r="K66" s="632">
        <f>'occ&lt;1an'!B67</f>
        <v>56.304000000000002</v>
      </c>
      <c r="L66" s="632">
        <f>'occ 1à4'!B67</f>
        <v>0</v>
      </c>
      <c r="M66" s="632">
        <f>'occ &gt;4ans'!B72</f>
        <v>0</v>
      </c>
      <c r="N66" s="653">
        <v>1.0039840637450199</v>
      </c>
      <c r="O66" s="633">
        <v>369631</v>
      </c>
      <c r="P66" s="633">
        <v>1.388210768850975E-2</v>
      </c>
      <c r="Q66" s="639">
        <v>97.7</v>
      </c>
      <c r="R66" s="640">
        <v>103.3</v>
      </c>
      <c r="S66" s="632">
        <v>1.0573183213920163</v>
      </c>
      <c r="T66" s="649">
        <v>162</v>
      </c>
      <c r="U66">
        <v>121.1</v>
      </c>
      <c r="W66" s="664"/>
    </row>
    <row r="67" spans="1:23">
      <c r="A67" s="635">
        <f>imtot!A68</f>
        <v>36678</v>
      </c>
      <c r="B67" s="636">
        <f t="shared" ref="B67:B130" si="1">INT((MONTH(A67)-1)/3)+1</f>
        <v>2</v>
      </c>
      <c r="C67" s="631">
        <f>imtot!B68</f>
        <v>183.697</v>
      </c>
      <c r="D67" s="631">
        <f>particu!B68</f>
        <v>122.52200000000001</v>
      </c>
      <c r="E67" s="632">
        <f>sociét!B68</f>
        <v>61.174999999999997</v>
      </c>
      <c r="F67" s="632">
        <f>LCD!B68</f>
        <v>16.984999999999999</v>
      </c>
      <c r="G67" s="632">
        <f>LLD!B68</f>
        <v>10.164999999999997</v>
      </c>
      <c r="H67" s="632">
        <f>'LLD+Entr'!B68</f>
        <v>25.140999999999998</v>
      </c>
      <c r="I67" s="632">
        <f>VD_cstr!B68</f>
        <v>19.048999999999999</v>
      </c>
      <c r="J67" s="632">
        <f>imoccfr!B68</f>
        <v>441.8</v>
      </c>
      <c r="K67" s="632">
        <f>'occ&lt;1an'!B68</f>
        <v>54.79</v>
      </c>
      <c r="L67" s="632">
        <f>'occ 1à4'!B68</f>
        <v>0</v>
      </c>
      <c r="M67" s="632">
        <f>'occ &gt;4ans'!B73</f>
        <v>0</v>
      </c>
      <c r="N67" s="653">
        <v>0.9561752988047808</v>
      </c>
      <c r="O67" s="633">
        <v>369631</v>
      </c>
      <c r="P67" s="633">
        <v>1.388210768850975E-2</v>
      </c>
      <c r="Q67" s="639">
        <v>97.9</v>
      </c>
      <c r="R67" s="640">
        <v>103.4</v>
      </c>
      <c r="S67" s="632">
        <v>1.0561797752808988</v>
      </c>
      <c r="T67" s="649">
        <v>162</v>
      </c>
      <c r="U67">
        <v>125.2</v>
      </c>
      <c r="W67" s="664"/>
    </row>
    <row r="68" spans="1:23">
      <c r="A68" s="635">
        <f>imtot!A69</f>
        <v>36708</v>
      </c>
      <c r="B68" s="636">
        <f t="shared" si="1"/>
        <v>3</v>
      </c>
      <c r="C68" s="631">
        <f>imtot!B69</f>
        <v>186.84200000000001</v>
      </c>
      <c r="D68" s="631">
        <f>particu!B69</f>
        <v>114.134</v>
      </c>
      <c r="E68" s="632">
        <f>sociét!B69</f>
        <v>72.707999999999998</v>
      </c>
      <c r="F68" s="632">
        <f>LCD!B69</f>
        <v>24.436999999999998</v>
      </c>
      <c r="G68" s="632">
        <f>LLD!B69</f>
        <v>12.109000000000002</v>
      </c>
      <c r="H68" s="632">
        <f>'LLD+Entr'!B69</f>
        <v>27.624000000000002</v>
      </c>
      <c r="I68" s="632">
        <f>VD_cstr!B69</f>
        <v>20.646999999999998</v>
      </c>
      <c r="J68" s="632">
        <f>imoccfr!B69</f>
        <v>441.834</v>
      </c>
      <c r="K68" s="632">
        <f>'occ&lt;1an'!B69</f>
        <v>44.966999999999999</v>
      </c>
      <c r="L68" s="632">
        <f>'occ 1à4'!B69</f>
        <v>0</v>
      </c>
      <c r="M68" s="632">
        <f>'occ &gt;4ans'!B74</f>
        <v>0</v>
      </c>
      <c r="N68" s="653">
        <v>0.9561752988047808</v>
      </c>
      <c r="O68" s="633">
        <v>373810</v>
      </c>
      <c r="P68" s="633">
        <v>1.1305869908097534E-2</v>
      </c>
      <c r="Q68" s="639">
        <v>98.1</v>
      </c>
      <c r="R68" s="640">
        <v>103.4</v>
      </c>
      <c r="S68" s="632">
        <v>1.054026503567788</v>
      </c>
      <c r="T68" s="649">
        <v>162</v>
      </c>
      <c r="U68">
        <v>126</v>
      </c>
      <c r="W68" s="664"/>
    </row>
    <row r="69" spans="1:23">
      <c r="A69" s="635">
        <f>imtot!A70</f>
        <v>36739</v>
      </c>
      <c r="B69" s="636">
        <f t="shared" si="1"/>
        <v>3</v>
      </c>
      <c r="C69" s="631">
        <f>imtot!B70</f>
        <v>156.57599999999999</v>
      </c>
      <c r="D69" s="631">
        <f>particu!B70</f>
        <v>98.816999999999993</v>
      </c>
      <c r="E69" s="632">
        <f>sociét!B70</f>
        <v>57.759</v>
      </c>
      <c r="F69" s="632">
        <f>LCD!B70</f>
        <v>18.363</v>
      </c>
      <c r="G69" s="632">
        <f>LLD!B70</f>
        <v>6.8140000000000001</v>
      </c>
      <c r="H69" s="632">
        <f>'LLD+Entr'!B70</f>
        <v>19.273</v>
      </c>
      <c r="I69" s="632">
        <f>VD_cstr!B70</f>
        <v>20.123000000000001</v>
      </c>
      <c r="J69" s="632">
        <f>imoccfr!B70</f>
        <v>372.59899999999999</v>
      </c>
      <c r="K69" s="632">
        <f>'occ&lt;1an'!B70</f>
        <v>44.966999999999999</v>
      </c>
      <c r="L69" s="632">
        <f>'occ 1à4'!B70</f>
        <v>0</v>
      </c>
      <c r="M69" s="632">
        <f>'occ &gt;4ans'!B75</f>
        <v>0</v>
      </c>
      <c r="N69" s="653">
        <v>1.0517928286852589</v>
      </c>
      <c r="O69" s="633">
        <v>373810</v>
      </c>
      <c r="P69" s="633">
        <v>1.1305869908097534E-2</v>
      </c>
      <c r="Q69" s="639">
        <v>98.3</v>
      </c>
      <c r="R69" s="640">
        <v>103.4</v>
      </c>
      <c r="S69" s="632">
        <v>1.051881993896236</v>
      </c>
      <c r="T69" s="649">
        <v>162</v>
      </c>
      <c r="U69">
        <v>124.1</v>
      </c>
      <c r="W69" s="664"/>
    </row>
    <row r="70" spans="1:23">
      <c r="A70" s="635">
        <f>imtot!A71</f>
        <v>36770</v>
      </c>
      <c r="B70" s="636">
        <f t="shared" si="1"/>
        <v>3</v>
      </c>
      <c r="C70" s="631">
        <f>imtot!B71</f>
        <v>150.191</v>
      </c>
      <c r="D70" s="631">
        <f>particu!B71</f>
        <v>90.007000000000005</v>
      </c>
      <c r="E70" s="632">
        <f>sociét!B71</f>
        <v>60.183</v>
      </c>
      <c r="F70" s="632">
        <f>LCD!B71</f>
        <v>16.044</v>
      </c>
      <c r="G70" s="632">
        <f>LLD!B71</f>
        <v>7.7259999999999991</v>
      </c>
      <c r="H70" s="632">
        <f>'LLD+Entr'!B71</f>
        <v>22.481999999999999</v>
      </c>
      <c r="I70" s="632">
        <f>VD_cstr!B71</f>
        <v>21.657</v>
      </c>
      <c r="J70" s="632">
        <f>imoccfr!B71</f>
        <v>392.17</v>
      </c>
      <c r="K70" s="632">
        <f>'occ&lt;1an'!B71</f>
        <v>48.64</v>
      </c>
      <c r="L70" s="632">
        <f>'occ 1à4'!B71</f>
        <v>0</v>
      </c>
      <c r="M70" s="632">
        <f>'occ &gt;4ans'!B76</f>
        <v>0</v>
      </c>
      <c r="N70" s="653">
        <v>1.0039840637450199</v>
      </c>
      <c r="O70" s="633">
        <v>373810</v>
      </c>
      <c r="P70" s="633">
        <v>1.1305869908097534E-2</v>
      </c>
      <c r="Q70" s="639">
        <v>97.9</v>
      </c>
      <c r="R70" s="640">
        <v>103.4</v>
      </c>
      <c r="S70" s="632">
        <v>1.0561797752808988</v>
      </c>
      <c r="T70" s="649">
        <v>162</v>
      </c>
      <c r="U70">
        <v>131.1</v>
      </c>
      <c r="W70" s="664"/>
    </row>
    <row r="71" spans="1:23">
      <c r="A71" s="635">
        <f>imtot!A72</f>
        <v>36800</v>
      </c>
      <c r="B71" s="636">
        <f t="shared" si="1"/>
        <v>4</v>
      </c>
      <c r="C71" s="631">
        <f>imtot!B72</f>
        <v>184.721</v>
      </c>
      <c r="D71" s="631">
        <f>particu!B72</f>
        <v>117.154</v>
      </c>
      <c r="E71" s="632">
        <f>sociét!B72</f>
        <v>67.566999999999993</v>
      </c>
      <c r="F71" s="632">
        <f>LCD!B72</f>
        <v>15.533999999999999</v>
      </c>
      <c r="G71" s="632">
        <f>LLD!B72</f>
        <v>8.4619999999999997</v>
      </c>
      <c r="H71" s="632">
        <f>'LLD+Entr'!B72</f>
        <v>26.666</v>
      </c>
      <c r="I71" s="632">
        <f>VD_cstr!B72</f>
        <v>25.367000000000001</v>
      </c>
      <c r="J71" s="632">
        <f>imoccfr!B72</f>
        <v>457.767</v>
      </c>
      <c r="K71" s="632">
        <f>'occ&lt;1an'!B72</f>
        <v>56.69</v>
      </c>
      <c r="L71" s="632">
        <f>'occ 1à4'!B72</f>
        <v>0</v>
      </c>
      <c r="M71" s="632">
        <f>'occ &gt;4ans'!B77</f>
        <v>0</v>
      </c>
      <c r="N71" s="653">
        <v>1.0517928286852589</v>
      </c>
      <c r="O71" s="633">
        <v>378572</v>
      </c>
      <c r="P71" s="633">
        <v>1.2739092052112036E-2</v>
      </c>
      <c r="Q71" s="639">
        <v>98.8</v>
      </c>
      <c r="R71" s="640">
        <v>103.4</v>
      </c>
      <c r="S71" s="632">
        <v>1.0465587044534415</v>
      </c>
      <c r="T71" s="649">
        <v>162</v>
      </c>
      <c r="U71">
        <v>127.2</v>
      </c>
      <c r="W71" s="664"/>
    </row>
    <row r="72" spans="1:23">
      <c r="A72" s="635">
        <f>imtot!A73</f>
        <v>36831</v>
      </c>
      <c r="B72" s="636">
        <f t="shared" si="1"/>
        <v>4</v>
      </c>
      <c r="C72" s="631">
        <f>imtot!B73</f>
        <v>176.351</v>
      </c>
      <c r="D72" s="631">
        <f>particu!B73</f>
        <v>110.441</v>
      </c>
      <c r="E72" s="632">
        <f>sociét!B73</f>
        <v>65.209999999999994</v>
      </c>
      <c r="F72" s="632">
        <f>LCD!B73</f>
        <v>15.908000000000001</v>
      </c>
      <c r="G72" s="632">
        <f>LLD!B73</f>
        <v>8.1289999999999978</v>
      </c>
      <c r="H72" s="632">
        <f>'LLD+Entr'!B73</f>
        <v>26.640999999999998</v>
      </c>
      <c r="I72" s="632">
        <f>VD_cstr!B73</f>
        <v>22.66</v>
      </c>
      <c r="J72" s="632">
        <f>imoccfr!B73</f>
        <v>429.69099999999997</v>
      </c>
      <c r="K72" s="632">
        <f>'occ&lt;1an'!B73</f>
        <v>51.95</v>
      </c>
      <c r="L72" s="632">
        <f>'occ 1à4'!B73</f>
        <v>0</v>
      </c>
      <c r="M72" s="632">
        <f>'occ &gt;4ans'!B78</f>
        <v>0</v>
      </c>
      <c r="N72" s="653">
        <v>1.0039840637450199</v>
      </c>
      <c r="O72" s="633">
        <v>378572</v>
      </c>
      <c r="P72" s="633">
        <v>1.2739092052112036E-2</v>
      </c>
      <c r="Q72" s="639">
        <v>99.1</v>
      </c>
      <c r="R72" s="640">
        <v>103.7</v>
      </c>
      <c r="S72" s="632">
        <v>1.0464177598385469</v>
      </c>
      <c r="T72" s="649">
        <v>162</v>
      </c>
      <c r="U72">
        <v>127.8</v>
      </c>
      <c r="W72" s="664"/>
    </row>
    <row r="73" spans="1:23">
      <c r="A73" s="635">
        <f>imtot!A74</f>
        <v>36861</v>
      </c>
      <c r="B73" s="636">
        <f t="shared" si="1"/>
        <v>4</v>
      </c>
      <c r="C73" s="631">
        <f>imtot!B74</f>
        <v>151.49199999999999</v>
      </c>
      <c r="D73" s="631">
        <f>particu!B74</f>
        <v>96.616</v>
      </c>
      <c r="E73" s="632">
        <f>sociét!B74</f>
        <v>61.819000000000003</v>
      </c>
      <c r="F73" s="632">
        <f>LCD!B74</f>
        <v>13.929000000000002</v>
      </c>
      <c r="G73" s="632">
        <f>LLD!B74</f>
        <v>7.7729999999999997</v>
      </c>
      <c r="H73" s="632">
        <f>'LLD+Entr'!B74</f>
        <v>25.291</v>
      </c>
      <c r="I73" s="632">
        <f>VD_cstr!B74</f>
        <v>22.599</v>
      </c>
      <c r="J73" s="632">
        <f>imoccfr!B74</f>
        <v>391.75200000000001</v>
      </c>
      <c r="K73" s="632">
        <f>'occ&lt;1an'!B74</f>
        <v>48.012</v>
      </c>
      <c r="L73" s="632">
        <f>'occ 1à4'!B74</f>
        <v>0</v>
      </c>
      <c r="M73" s="632">
        <f>'occ &gt;4ans'!B79</f>
        <v>0</v>
      </c>
      <c r="N73" s="653">
        <v>0.9561752988047808</v>
      </c>
      <c r="O73" s="633">
        <v>378572</v>
      </c>
      <c r="P73" s="633">
        <v>1.2739092052112036E-2</v>
      </c>
      <c r="Q73" s="639">
        <v>99.2</v>
      </c>
      <c r="R73" s="640">
        <v>103.5</v>
      </c>
      <c r="S73" s="632">
        <v>1.0433467741935483</v>
      </c>
      <c r="T73" s="649">
        <v>162</v>
      </c>
      <c r="U73">
        <v>124.7</v>
      </c>
      <c r="W73" s="664"/>
    </row>
    <row r="74" spans="1:23">
      <c r="A74" s="635">
        <f>imtot!A75</f>
        <v>36892</v>
      </c>
      <c r="B74" s="636">
        <f t="shared" si="1"/>
        <v>1</v>
      </c>
      <c r="C74" s="631">
        <f>imtot!B75</f>
        <v>191.203</v>
      </c>
      <c r="D74" s="631">
        <f>particu!B75</f>
        <v>118.444</v>
      </c>
      <c r="E74" s="632">
        <f>sociét!B75</f>
        <v>72.759</v>
      </c>
      <c r="F74" s="632">
        <f>LCD!B75</f>
        <v>20.81</v>
      </c>
      <c r="G74" s="632">
        <f>LLD!B75</f>
        <v>6.4550000000000018</v>
      </c>
      <c r="H74" s="632">
        <f>'LLD+Entr'!B75</f>
        <v>24.057000000000002</v>
      </c>
      <c r="I74" s="632">
        <f>VD_cstr!B75</f>
        <v>27.891999999999999</v>
      </c>
      <c r="J74" s="632">
        <f>imoccfr!B75</f>
        <v>430.35599999999999</v>
      </c>
      <c r="K74" s="632">
        <f>'occ&lt;1an'!B75</f>
        <v>55.991999999999997</v>
      </c>
      <c r="L74" s="632">
        <f>'occ 1à4'!B75</f>
        <v>0</v>
      </c>
      <c r="M74" s="632">
        <f>'occ &gt;4ans'!B80</f>
        <v>0</v>
      </c>
      <c r="N74" s="652">
        <v>1.0476190476190477</v>
      </c>
      <c r="O74" s="633">
        <v>382655</v>
      </c>
      <c r="P74" s="633">
        <v>1.0785266739220017E-2</v>
      </c>
      <c r="Q74" s="639">
        <v>99.1</v>
      </c>
      <c r="R74" s="640">
        <v>103.8</v>
      </c>
      <c r="S74" s="632">
        <v>1.0474268415741674</v>
      </c>
      <c r="T74" s="649">
        <v>160</v>
      </c>
      <c r="U74">
        <v>116.5</v>
      </c>
      <c r="W74" s="664"/>
    </row>
    <row r="75" spans="1:23">
      <c r="A75" s="635">
        <f>imtot!A76</f>
        <v>36923</v>
      </c>
      <c r="B75" s="636">
        <f t="shared" si="1"/>
        <v>1</v>
      </c>
      <c r="C75" s="631">
        <f>imtot!B76</f>
        <v>177.41200000000001</v>
      </c>
      <c r="D75" s="631">
        <f>particu!B76</f>
        <v>110.395</v>
      </c>
      <c r="E75" s="632">
        <f>sociét!B76</f>
        <v>67.016999999999996</v>
      </c>
      <c r="F75" s="632">
        <f>LCD!B76</f>
        <v>22.811</v>
      </c>
      <c r="G75" s="632">
        <f>LLD!B76</f>
        <v>4.9379999999999988</v>
      </c>
      <c r="H75" s="632">
        <f>'LLD+Entr'!B76</f>
        <v>23.189</v>
      </c>
      <c r="I75" s="632">
        <f>VD_cstr!B76</f>
        <v>21.016999999999999</v>
      </c>
      <c r="J75" s="632">
        <f>imoccfr!B76</f>
        <v>437.70100000000002</v>
      </c>
      <c r="K75" s="632">
        <f>'occ&lt;1an'!B76</f>
        <v>60.575000000000003</v>
      </c>
      <c r="L75" s="632">
        <f>'occ 1à4'!B76</f>
        <v>0</v>
      </c>
      <c r="M75" s="632">
        <f>'occ &gt;4ans'!B81</f>
        <v>0</v>
      </c>
      <c r="N75" s="652">
        <v>0.95238095238095233</v>
      </c>
      <c r="O75" s="633">
        <v>382655</v>
      </c>
      <c r="P75" s="633">
        <v>1.0785266739220017E-2</v>
      </c>
      <c r="Q75" s="639">
        <v>99.2</v>
      </c>
      <c r="R75" s="640">
        <v>104</v>
      </c>
      <c r="S75" s="632">
        <v>1.0483870967741935</v>
      </c>
      <c r="T75" s="649">
        <v>160</v>
      </c>
      <c r="U75">
        <v>117.8</v>
      </c>
      <c r="W75" s="664"/>
    </row>
    <row r="76" spans="1:23">
      <c r="A76" s="635">
        <f>imtot!A77</f>
        <v>36951</v>
      </c>
      <c r="B76" s="636">
        <f t="shared" si="1"/>
        <v>1</v>
      </c>
      <c r="C76" s="631">
        <f>imtot!B77</f>
        <v>210.285</v>
      </c>
      <c r="D76" s="631">
        <f>particu!B77</f>
        <v>125.98399999999999</v>
      </c>
      <c r="E76" s="632">
        <f>sociét!B77</f>
        <v>84.301000000000002</v>
      </c>
      <c r="F76" s="632">
        <f>LCD!B77</f>
        <v>32.643999999999998</v>
      </c>
      <c r="G76" s="632">
        <f>LLD!B77</f>
        <v>6.5850000000000009</v>
      </c>
      <c r="H76" s="632">
        <f>'LLD+Entr'!B77</f>
        <v>25.152000000000001</v>
      </c>
      <c r="I76" s="632">
        <f>VD_cstr!B77</f>
        <v>26.504999999999999</v>
      </c>
      <c r="J76" s="632">
        <f>imoccfr!B77</f>
        <v>482.97399999999999</v>
      </c>
      <c r="K76" s="632">
        <f>'occ&lt;1an'!B77</f>
        <v>59.572000000000003</v>
      </c>
      <c r="L76" s="632">
        <f>'occ 1à4'!B77</f>
        <v>0</v>
      </c>
      <c r="M76" s="632">
        <f>'occ &gt;4ans'!B82</f>
        <v>0</v>
      </c>
      <c r="N76" s="652">
        <v>1.0476190476190477</v>
      </c>
      <c r="O76" s="633">
        <v>382655</v>
      </c>
      <c r="P76" s="633">
        <v>1.0785266739220017E-2</v>
      </c>
      <c r="Q76" s="639">
        <v>98.7</v>
      </c>
      <c r="R76" s="640">
        <v>104.2</v>
      </c>
      <c r="S76" s="632">
        <v>1.055724417426545</v>
      </c>
      <c r="T76" s="649">
        <v>160</v>
      </c>
      <c r="U76">
        <v>117.7</v>
      </c>
      <c r="W76" s="664"/>
    </row>
    <row r="77" spans="1:23">
      <c r="A77" s="635">
        <f>imtot!A78</f>
        <v>36982</v>
      </c>
      <c r="B77" s="636">
        <f t="shared" si="1"/>
        <v>2</v>
      </c>
      <c r="C77" s="631">
        <f>imtot!B78</f>
        <v>201.35900000000001</v>
      </c>
      <c r="D77" s="631">
        <f>particu!B78</f>
        <v>119.014</v>
      </c>
      <c r="E77" s="632">
        <f>sociét!B78</f>
        <v>82.344999999999999</v>
      </c>
      <c r="F77" s="632">
        <f>LCD!B78</f>
        <v>34.919000000000004</v>
      </c>
      <c r="G77" s="632">
        <f>LLD!B78</f>
        <v>6.9669999999999987</v>
      </c>
      <c r="H77" s="632">
        <f>'LLD+Entr'!B78</f>
        <v>22.895</v>
      </c>
      <c r="I77" s="632">
        <f>VD_cstr!B78</f>
        <v>24.530999999999999</v>
      </c>
      <c r="J77" s="632">
        <f>imoccfr!B78</f>
        <v>456.30700000000002</v>
      </c>
      <c r="K77" s="632">
        <f>'occ&lt;1an'!B78</f>
        <v>54.648000000000003</v>
      </c>
      <c r="L77" s="632">
        <f>'occ 1à4'!B78</f>
        <v>0</v>
      </c>
      <c r="M77" s="632">
        <f>'occ &gt;4ans'!B83</f>
        <v>0</v>
      </c>
      <c r="N77" s="652">
        <v>0.95238095238095233</v>
      </c>
      <c r="O77" s="633">
        <v>385003</v>
      </c>
      <c r="P77" s="633">
        <v>6.1360755772170757E-3</v>
      </c>
      <c r="Q77" s="639">
        <v>99.1</v>
      </c>
      <c r="R77" s="640">
        <v>104.5</v>
      </c>
      <c r="S77" s="632">
        <v>1.0544904137235116</v>
      </c>
      <c r="T77" s="649">
        <v>160</v>
      </c>
      <c r="U77">
        <v>120.1</v>
      </c>
      <c r="W77" s="664"/>
    </row>
    <row r="78" spans="1:23">
      <c r="A78" s="635">
        <f>imtot!A79</f>
        <v>37012</v>
      </c>
      <c r="B78" s="636">
        <f t="shared" si="1"/>
        <v>2</v>
      </c>
      <c r="C78" s="631">
        <f>imtot!B79</f>
        <v>203.83099999999999</v>
      </c>
      <c r="D78" s="631">
        <f>particu!B79</f>
        <v>120.271</v>
      </c>
      <c r="E78" s="632">
        <f>sociét!B79</f>
        <v>83.557000000000002</v>
      </c>
      <c r="F78" s="632">
        <f>LCD!B79</f>
        <v>34.006</v>
      </c>
      <c r="G78" s="632">
        <f>LLD!B79</f>
        <v>8.9610000000000003</v>
      </c>
      <c r="H78" s="632">
        <f>'LLD+Entr'!B79</f>
        <v>23.995000000000001</v>
      </c>
      <c r="I78" s="632">
        <f>VD_cstr!B79</f>
        <v>25.555999999999997</v>
      </c>
      <c r="J78" s="632">
        <f>imoccfr!B79</f>
        <v>473.40899999999999</v>
      </c>
      <c r="K78" s="632">
        <f>'occ&lt;1an'!B79</f>
        <v>58.273000000000003</v>
      </c>
      <c r="L78" s="632">
        <f>'occ 1à4'!B79</f>
        <v>0</v>
      </c>
      <c r="M78" s="632">
        <f>'occ &gt;4ans'!B84</f>
        <v>0</v>
      </c>
      <c r="N78" s="652">
        <v>0.95238095238095233</v>
      </c>
      <c r="O78" s="633">
        <v>385003</v>
      </c>
      <c r="P78" s="633">
        <v>6.1360755772170757E-3</v>
      </c>
      <c r="Q78" s="639">
        <v>99.7</v>
      </c>
      <c r="R78" s="640">
        <v>104.8</v>
      </c>
      <c r="S78" s="632">
        <v>1.0511534603811434</v>
      </c>
      <c r="T78" s="649">
        <v>160</v>
      </c>
      <c r="U78">
        <v>124.8</v>
      </c>
      <c r="W78" s="664"/>
    </row>
    <row r="79" spans="1:23">
      <c r="A79" s="635">
        <f>imtot!A80</f>
        <v>37043</v>
      </c>
      <c r="B79" s="636">
        <f t="shared" si="1"/>
        <v>2</v>
      </c>
      <c r="C79" s="631">
        <f>imtot!B80</f>
        <v>220.321</v>
      </c>
      <c r="D79" s="631">
        <f>particu!B80</f>
        <v>132.959</v>
      </c>
      <c r="E79" s="632">
        <f>sociét!B80</f>
        <v>87.361999999999995</v>
      </c>
      <c r="F79" s="632">
        <f>LCD!B80</f>
        <v>29.758000000000003</v>
      </c>
      <c r="G79" s="632">
        <f>LLD!B80</f>
        <v>9.5790000000000006</v>
      </c>
      <c r="H79" s="632">
        <f>'LLD+Entr'!B80</f>
        <v>28.021000000000001</v>
      </c>
      <c r="I79" s="632">
        <f>VD_cstr!B80</f>
        <v>29.582999999999998</v>
      </c>
      <c r="J79" s="632">
        <f>imoccfr!B80</f>
        <v>473.48399999999998</v>
      </c>
      <c r="K79" s="632">
        <f>'occ&lt;1an'!B80</f>
        <v>56.7</v>
      </c>
      <c r="L79" s="632">
        <f>'occ 1à4'!B80</f>
        <v>0</v>
      </c>
      <c r="M79" s="632">
        <f>'occ &gt;4ans'!B85</f>
        <v>0</v>
      </c>
      <c r="N79" s="652">
        <v>0.95238095238095233</v>
      </c>
      <c r="O79" s="633">
        <v>385003</v>
      </c>
      <c r="P79" s="633">
        <v>6.1360755772170757E-3</v>
      </c>
      <c r="Q79" s="639">
        <v>99.2</v>
      </c>
      <c r="R79" s="640">
        <v>105</v>
      </c>
      <c r="S79" s="632">
        <v>1.0584677419354838</v>
      </c>
      <c r="T79" s="649">
        <v>160</v>
      </c>
      <c r="U79">
        <v>124.1</v>
      </c>
      <c r="W79" s="664"/>
    </row>
    <row r="80" spans="1:23">
      <c r="A80" s="635">
        <f>imtot!A81</f>
        <v>37073</v>
      </c>
      <c r="B80" s="636">
        <f t="shared" si="1"/>
        <v>3</v>
      </c>
      <c r="C80" s="631">
        <f>imtot!B81</f>
        <v>208.33799999999999</v>
      </c>
      <c r="D80" s="631">
        <f>particu!B81</f>
        <v>142.529</v>
      </c>
      <c r="E80" s="632">
        <f>sociét!B81</f>
        <v>65.808999999999997</v>
      </c>
      <c r="F80" s="632">
        <f>LCD!B81</f>
        <v>12.27</v>
      </c>
      <c r="G80" s="632">
        <f>LLD!B81</f>
        <v>8.2779999999999987</v>
      </c>
      <c r="H80" s="632">
        <f>'LLD+Entr'!B81</f>
        <v>26.542999999999999</v>
      </c>
      <c r="I80" s="632">
        <f>VD_cstr!B81</f>
        <v>26.995999999999999</v>
      </c>
      <c r="J80" s="632">
        <f>imoccfr!B81</f>
        <v>516.322</v>
      </c>
      <c r="K80" s="632">
        <f>'occ&lt;1an'!B81</f>
        <v>56.6</v>
      </c>
      <c r="L80" s="632">
        <f>'occ 1à4'!B81</f>
        <v>0</v>
      </c>
      <c r="M80" s="632">
        <f>'occ &gt;4ans'!B86</f>
        <v>0</v>
      </c>
      <c r="N80" s="652">
        <v>1.0476190476190477</v>
      </c>
      <c r="O80" s="633">
        <v>388289</v>
      </c>
      <c r="P80" s="633">
        <v>8.534998428583674E-3</v>
      </c>
      <c r="Q80" s="639">
        <v>99.1</v>
      </c>
      <c r="R80" s="640">
        <v>105</v>
      </c>
      <c r="S80" s="632">
        <v>1.0595358224016147</v>
      </c>
      <c r="T80" s="649">
        <v>160</v>
      </c>
      <c r="U80">
        <v>119.8</v>
      </c>
      <c r="W80" s="664"/>
    </row>
    <row r="81" spans="1:23">
      <c r="A81" s="635">
        <f>imtot!A82</f>
        <v>37104</v>
      </c>
      <c r="B81" s="636">
        <f t="shared" si="1"/>
        <v>3</v>
      </c>
      <c r="C81" s="631">
        <f>imtot!B82</f>
        <v>148.16499999999999</v>
      </c>
      <c r="D81" s="631">
        <f>particu!B82</f>
        <v>83.23</v>
      </c>
      <c r="E81" s="632">
        <f>sociét!B82</f>
        <v>64.935000000000002</v>
      </c>
      <c r="F81" s="632">
        <f>LCD!B82</f>
        <v>19.994</v>
      </c>
      <c r="G81" s="632">
        <f>LLD!B82</f>
        <v>10.087</v>
      </c>
      <c r="H81" s="632">
        <f>'LLD+Entr'!B82</f>
        <v>22.701000000000001</v>
      </c>
      <c r="I81" s="632">
        <f>VD_cstr!B82</f>
        <v>22.240000000000002</v>
      </c>
      <c r="J81" s="632">
        <f>imoccfr!B82</f>
        <v>394.41500000000002</v>
      </c>
      <c r="K81" s="632">
        <f>'occ&lt;1an'!B82</f>
        <v>46.9</v>
      </c>
      <c r="L81" s="632">
        <f>'occ 1à4'!B82</f>
        <v>0</v>
      </c>
      <c r="M81" s="632">
        <f>'occ &gt;4ans'!B87</f>
        <v>0</v>
      </c>
      <c r="N81" s="652">
        <v>1.0476190476190477</v>
      </c>
      <c r="O81" s="633">
        <v>388289</v>
      </c>
      <c r="P81" s="633">
        <v>8.534998428583674E-3</v>
      </c>
      <c r="Q81" s="639">
        <v>99.6</v>
      </c>
      <c r="R81" s="640">
        <v>105</v>
      </c>
      <c r="S81" s="632">
        <v>1.0542168674698795</v>
      </c>
      <c r="T81" s="649">
        <v>160</v>
      </c>
      <c r="U81">
        <v>116.6</v>
      </c>
      <c r="W81" s="664"/>
    </row>
    <row r="82" spans="1:23">
      <c r="A82" s="635">
        <f>imtot!A83</f>
        <v>37135</v>
      </c>
      <c r="B82" s="636">
        <f t="shared" si="1"/>
        <v>3</v>
      </c>
      <c r="C82" s="631">
        <f>imtot!B83</f>
        <v>153.04400000000001</v>
      </c>
      <c r="D82" s="631">
        <f>particu!B83</f>
        <v>90.742999999999995</v>
      </c>
      <c r="E82" s="632">
        <f>sociét!B83</f>
        <v>61.801000000000002</v>
      </c>
      <c r="F82" s="632">
        <f>LCD!B83</f>
        <v>12.183000000000002</v>
      </c>
      <c r="G82" s="632">
        <f>LLD!B83</f>
        <v>11.407999999999999</v>
      </c>
      <c r="H82" s="632">
        <f>'LLD+Entr'!B83</f>
        <v>25.571999999999999</v>
      </c>
      <c r="I82" s="632">
        <f>VD_cstr!B83</f>
        <v>24.045999999999999</v>
      </c>
      <c r="J82" s="632">
        <f>imoccfr!B83</f>
        <v>390.69400000000002</v>
      </c>
      <c r="K82" s="632">
        <f>'occ&lt;1an'!B83</f>
        <v>46.27</v>
      </c>
      <c r="L82" s="632">
        <f>'occ 1à4'!B83</f>
        <v>0</v>
      </c>
      <c r="M82" s="632">
        <f>'occ &gt;4ans'!B88</f>
        <v>0</v>
      </c>
      <c r="N82" s="652">
        <v>0.95238095238095233</v>
      </c>
      <c r="O82" s="633">
        <v>388289</v>
      </c>
      <c r="P82" s="633">
        <v>8.534998428583674E-3</v>
      </c>
      <c r="Q82" s="639">
        <v>98.5</v>
      </c>
      <c r="R82" s="640">
        <v>105.1</v>
      </c>
      <c r="S82" s="632">
        <v>1.0670050761421319</v>
      </c>
      <c r="T82" s="649">
        <v>160</v>
      </c>
      <c r="U82">
        <v>117.9</v>
      </c>
      <c r="W82" s="664"/>
    </row>
    <row r="83" spans="1:23">
      <c r="A83" s="635">
        <f>imtot!A84</f>
        <v>37165</v>
      </c>
      <c r="B83" s="636">
        <f t="shared" si="1"/>
        <v>4</v>
      </c>
      <c r="C83" s="631">
        <f>imtot!B84</f>
        <v>198.52699999999999</v>
      </c>
      <c r="D83" s="631">
        <f>particu!B84</f>
        <v>131.12200000000001</v>
      </c>
      <c r="E83" s="632">
        <f>sociét!B84</f>
        <v>67.405000000000001</v>
      </c>
      <c r="F83" s="632">
        <f>LCD!B84</f>
        <v>11.911999999999999</v>
      </c>
      <c r="G83" s="632">
        <f>LLD!B84</f>
        <v>8.4490000000000016</v>
      </c>
      <c r="H83" s="632">
        <f>'LLD+Entr'!B84</f>
        <v>28.035</v>
      </c>
      <c r="I83" s="632">
        <f>VD_cstr!B84</f>
        <v>27.457999999999998</v>
      </c>
      <c r="J83" s="632">
        <f>imoccfr!B84</f>
        <v>504.80500000000001</v>
      </c>
      <c r="K83" s="632">
        <f>'occ&lt;1an'!B84</f>
        <v>69.28</v>
      </c>
      <c r="L83" s="632">
        <f>'occ 1à4'!B84</f>
        <v>0</v>
      </c>
      <c r="M83" s="632">
        <f>'occ &gt;4ans'!B89</f>
        <v>0</v>
      </c>
      <c r="N83" s="652">
        <v>1.0952380952380953</v>
      </c>
      <c r="O83" s="633">
        <v>389760</v>
      </c>
      <c r="P83" s="633">
        <v>3.7884153298187689E-3</v>
      </c>
      <c r="Q83" s="639">
        <v>98.7</v>
      </c>
      <c r="R83" s="640">
        <v>105.1</v>
      </c>
      <c r="S83" s="632">
        <v>1.0648429584599797</v>
      </c>
      <c r="T83" s="649">
        <v>160</v>
      </c>
      <c r="U83">
        <v>116</v>
      </c>
      <c r="W83" s="664"/>
    </row>
    <row r="84" spans="1:23">
      <c r="A84" s="635">
        <f>imtot!A85</f>
        <v>37196</v>
      </c>
      <c r="B84" s="636">
        <f t="shared" si="1"/>
        <v>4</v>
      </c>
      <c r="C84" s="631">
        <f>imtot!B85</f>
        <v>182</v>
      </c>
      <c r="D84" s="631">
        <f>particu!B85</f>
        <v>118.84</v>
      </c>
      <c r="E84" s="632">
        <f>sociét!B85</f>
        <v>63.16</v>
      </c>
      <c r="F84" s="632">
        <f>LCD!B85</f>
        <v>15.166999999999998</v>
      </c>
      <c r="G84" s="632">
        <f>LLD!B85</f>
        <v>7.5130000000000017</v>
      </c>
      <c r="H84" s="632">
        <f>'LLD+Entr'!B85</f>
        <v>26.712000000000003</v>
      </c>
      <c r="I84" s="632">
        <f>VD_cstr!B85</f>
        <v>21.280999999999999</v>
      </c>
      <c r="J84" s="632">
        <f>imoccfr!B85</f>
        <v>449.90300000000002</v>
      </c>
      <c r="K84" s="632">
        <f>'occ&lt;1an'!B85</f>
        <v>55.82</v>
      </c>
      <c r="L84" s="632">
        <f>'occ 1à4'!B85</f>
        <v>0</v>
      </c>
      <c r="M84" s="632">
        <f>'occ &gt;4ans'!B90</f>
        <v>0</v>
      </c>
      <c r="N84" s="652">
        <v>1</v>
      </c>
      <c r="O84" s="633">
        <v>389760</v>
      </c>
      <c r="P84" s="633">
        <v>3.7884153298187689E-3</v>
      </c>
      <c r="Q84" s="639">
        <v>98.6</v>
      </c>
      <c r="R84" s="640">
        <v>105.4</v>
      </c>
      <c r="S84" s="632">
        <v>1.0689655172413794</v>
      </c>
      <c r="T84" s="649">
        <v>160</v>
      </c>
      <c r="U84">
        <v>112.4</v>
      </c>
      <c r="W84" s="664"/>
    </row>
    <row r="85" spans="1:23">
      <c r="A85" s="635">
        <f>imtot!A86</f>
        <v>37226</v>
      </c>
      <c r="B85" s="636">
        <f t="shared" si="1"/>
        <v>4</v>
      </c>
      <c r="C85" s="631">
        <f>imtot!B86</f>
        <v>160.24700000000001</v>
      </c>
      <c r="D85" s="631">
        <f>particu!B86</f>
        <v>100.767</v>
      </c>
      <c r="E85" s="632">
        <f>sociét!B86</f>
        <v>59.48</v>
      </c>
      <c r="F85" s="632">
        <f>LCD!B86</f>
        <v>12.006</v>
      </c>
      <c r="G85" s="632">
        <f>LLD!B86</f>
        <v>7.8589999999999982</v>
      </c>
      <c r="H85" s="632">
        <f>'LLD+Entr'!B86</f>
        <v>25.948999999999998</v>
      </c>
      <c r="I85" s="632">
        <f>VD_cstr!B86</f>
        <v>21.524999999999999</v>
      </c>
      <c r="J85" s="632">
        <f>imoccfr!B86</f>
        <v>385.25299999999999</v>
      </c>
      <c r="K85" s="632">
        <f>'occ&lt;1an'!B86</f>
        <v>49.23</v>
      </c>
      <c r="L85" s="632">
        <f>'occ 1à4'!B86</f>
        <v>0</v>
      </c>
      <c r="M85" s="632">
        <f>'occ &gt;4ans'!B91</f>
        <v>0</v>
      </c>
      <c r="N85" s="652">
        <v>0.95238095238095233</v>
      </c>
      <c r="O85" s="633">
        <v>389760</v>
      </c>
      <c r="P85" s="633">
        <v>3.7884153298187689E-3</v>
      </c>
      <c r="Q85" s="639">
        <v>98.9</v>
      </c>
      <c r="R85" s="640">
        <v>105.4</v>
      </c>
      <c r="S85" s="632">
        <v>1.0657229524772498</v>
      </c>
      <c r="T85" s="649">
        <v>160</v>
      </c>
      <c r="U85">
        <v>109.6</v>
      </c>
      <c r="W85" s="664"/>
    </row>
    <row r="86" spans="1:23">
      <c r="A86" s="635">
        <f>imtot!A87</f>
        <v>37257</v>
      </c>
      <c r="B86" s="636">
        <f t="shared" si="1"/>
        <v>1</v>
      </c>
      <c r="C86" s="631">
        <f>imtot!B87</f>
        <v>192.089</v>
      </c>
      <c r="D86" s="631">
        <f>particu!B87</f>
        <v>114.712</v>
      </c>
      <c r="E86" s="632">
        <f>sociét!B87</f>
        <v>77.376999999999995</v>
      </c>
      <c r="F86" s="632">
        <f>LCD!B87</f>
        <v>20.855</v>
      </c>
      <c r="G86" s="632">
        <f>LLD!B87</f>
        <v>7.8000000000000007</v>
      </c>
      <c r="H86" s="632">
        <f>'LLD+Entr'!B87</f>
        <v>26.5</v>
      </c>
      <c r="I86" s="632">
        <f>VD_cstr!B87</f>
        <v>30.021999999999998</v>
      </c>
      <c r="J86" s="632">
        <f>imoccfr!B87</f>
        <v>448.17200000000003</v>
      </c>
      <c r="K86" s="632">
        <f>'occ&lt;1an'!B87</f>
        <v>57.62</v>
      </c>
      <c r="L86" s="632">
        <f>'occ 1à4'!B87</f>
        <v>128.99</v>
      </c>
      <c r="M86" s="632">
        <v>261.56200000000001</v>
      </c>
      <c r="N86" s="652">
        <v>1.0517928286852589</v>
      </c>
      <c r="O86" s="633">
        <v>393739</v>
      </c>
      <c r="P86" s="633">
        <v>1.0208846469622331E-2</v>
      </c>
      <c r="Q86" s="639">
        <v>99.4</v>
      </c>
      <c r="R86" s="640">
        <v>105.4</v>
      </c>
      <c r="S86" s="632">
        <v>1.0603621730382293</v>
      </c>
      <c r="T86" s="649">
        <v>156</v>
      </c>
      <c r="U86">
        <v>109.5</v>
      </c>
      <c r="W86" s="664"/>
    </row>
    <row r="87" spans="1:23">
      <c r="A87" s="635">
        <f>imtot!A88</f>
        <v>37288</v>
      </c>
      <c r="B87" s="636">
        <f t="shared" si="1"/>
        <v>1</v>
      </c>
      <c r="C87" s="631">
        <f>imtot!B88</f>
        <v>173.12100000000001</v>
      </c>
      <c r="D87" s="631">
        <f>particu!B88</f>
        <v>103.748</v>
      </c>
      <c r="E87" s="632">
        <f>sociét!B88</f>
        <v>69.316000000000003</v>
      </c>
      <c r="F87" s="632">
        <f>LCD!B88</f>
        <v>22.849000000000004</v>
      </c>
      <c r="G87" s="632">
        <f>LLD!B88</f>
        <v>6.8989999999999991</v>
      </c>
      <c r="H87" s="632">
        <f>'LLD+Entr'!B88</f>
        <v>21.588999999999999</v>
      </c>
      <c r="I87" s="632">
        <f>VD_cstr!B88</f>
        <v>25.172000000000001</v>
      </c>
      <c r="J87" s="632">
        <f>imoccfr!B88</f>
        <v>437.09</v>
      </c>
      <c r="K87" s="632">
        <f>'occ&lt;1an'!B88</f>
        <v>56.33</v>
      </c>
      <c r="L87" s="632">
        <f>'occ 1à4'!B88</f>
        <v>129.13999999999999</v>
      </c>
      <c r="M87" s="632">
        <v>251.62</v>
      </c>
      <c r="N87" s="652">
        <v>0.9561752988047808</v>
      </c>
      <c r="O87" s="633">
        <v>393739</v>
      </c>
      <c r="P87" s="633">
        <v>1.0208846469622331E-2</v>
      </c>
      <c r="Q87" s="639">
        <v>100.4</v>
      </c>
      <c r="R87" s="640">
        <v>105.4</v>
      </c>
      <c r="S87" s="632">
        <v>1.049800796812749</v>
      </c>
      <c r="T87" s="649">
        <v>156</v>
      </c>
      <c r="U87">
        <v>109.6</v>
      </c>
      <c r="W87" s="664"/>
    </row>
    <row r="88" spans="1:23">
      <c r="A88" s="635">
        <f>imtot!A89</f>
        <v>37316</v>
      </c>
      <c r="B88" s="636">
        <f t="shared" si="1"/>
        <v>1</v>
      </c>
      <c r="C88" s="631">
        <f>imtot!B89</f>
        <v>198.30199999999999</v>
      </c>
      <c r="D88" s="631">
        <f>particu!B89</f>
        <v>123.345</v>
      </c>
      <c r="E88" s="632">
        <f>sociét!B89</f>
        <v>74.956999999999994</v>
      </c>
      <c r="F88" s="632">
        <f>LCD!B89</f>
        <v>23.475000000000001</v>
      </c>
      <c r="G88" s="632">
        <f>LLD!B89</f>
        <v>8.2729999999999997</v>
      </c>
      <c r="H88" s="632">
        <f>'LLD+Entr'!B89</f>
        <v>25.286999999999999</v>
      </c>
      <c r="I88" s="632">
        <f>VD_cstr!B89</f>
        <v>26.195</v>
      </c>
      <c r="J88" s="632">
        <f>imoccfr!B89</f>
        <v>476.048</v>
      </c>
      <c r="K88" s="632">
        <f>'occ&lt;1an'!B89</f>
        <v>61.38</v>
      </c>
      <c r="L88" s="632">
        <f>'occ 1à4'!B89</f>
        <v>141.97</v>
      </c>
      <c r="M88" s="632">
        <v>272.69799999999998</v>
      </c>
      <c r="N88" s="652">
        <v>1.0039840637450199</v>
      </c>
      <c r="O88" s="633">
        <v>393739</v>
      </c>
      <c r="P88" s="633">
        <v>1.0208846469622331E-2</v>
      </c>
      <c r="Q88" s="639">
        <v>100.1</v>
      </c>
      <c r="R88" s="640">
        <v>105.4</v>
      </c>
      <c r="S88" s="632">
        <v>1.052947052947053</v>
      </c>
      <c r="T88" s="649">
        <v>156</v>
      </c>
      <c r="U88">
        <v>111.3</v>
      </c>
      <c r="W88" s="664"/>
    </row>
    <row r="89" spans="1:23">
      <c r="A89" s="635">
        <f>imtot!A90</f>
        <v>37347</v>
      </c>
      <c r="B89" s="636">
        <f t="shared" si="1"/>
        <v>2</v>
      </c>
      <c r="C89" s="631">
        <f>imtot!B90</f>
        <v>207.89099999999999</v>
      </c>
      <c r="D89" s="631">
        <f>particu!B90</f>
        <v>128.53399999999999</v>
      </c>
      <c r="E89" s="632">
        <f>sociét!B90</f>
        <v>79.356999999999999</v>
      </c>
      <c r="F89" s="632">
        <f>LCD!B90</f>
        <v>28.071999999999999</v>
      </c>
      <c r="G89" s="632">
        <f>LLD!B90</f>
        <v>9.4259999999999984</v>
      </c>
      <c r="H89" s="632">
        <f>'LLD+Entr'!B90</f>
        <v>25.93</v>
      </c>
      <c r="I89" s="632">
        <f>VD_cstr!B90</f>
        <v>25.355</v>
      </c>
      <c r="J89" s="632">
        <f>imoccfr!B90</f>
        <v>489.51600000000002</v>
      </c>
      <c r="K89" s="632">
        <f>'occ&lt;1an'!B90</f>
        <v>60.28</v>
      </c>
      <c r="L89" s="632">
        <f>'occ 1à4'!B90</f>
        <v>146.38999999999999</v>
      </c>
      <c r="M89" s="632">
        <v>282.846</v>
      </c>
      <c r="N89" s="652">
        <v>1.0039840637450199</v>
      </c>
      <c r="O89" s="633">
        <v>397964</v>
      </c>
      <c r="P89" s="633">
        <v>1.0730458501697826E-2</v>
      </c>
      <c r="Q89" s="639">
        <v>100.3</v>
      </c>
      <c r="R89" s="640">
        <v>105.3</v>
      </c>
      <c r="S89" s="632">
        <v>1.0498504486540379</v>
      </c>
      <c r="T89" s="649">
        <v>156</v>
      </c>
      <c r="U89">
        <v>116</v>
      </c>
      <c r="W89" s="664"/>
    </row>
    <row r="90" spans="1:23">
      <c r="A90" s="635">
        <f>imtot!A91</f>
        <v>37377</v>
      </c>
      <c r="B90" s="636">
        <f t="shared" si="1"/>
        <v>2</v>
      </c>
      <c r="C90" s="631">
        <f>imtot!B91</f>
        <v>186.26499999999999</v>
      </c>
      <c r="D90" s="631">
        <f>particu!B91</f>
        <v>106.387</v>
      </c>
      <c r="E90" s="632">
        <f>sociét!B91</f>
        <v>79.878</v>
      </c>
      <c r="F90" s="632">
        <f>LCD!B91</f>
        <v>32.432999999999993</v>
      </c>
      <c r="G90" s="632">
        <f>LLD!B91</f>
        <v>9.8490000000000002</v>
      </c>
      <c r="H90" s="632">
        <f>'LLD+Entr'!B91</f>
        <v>24.738</v>
      </c>
      <c r="I90" s="632">
        <f>VD_cstr!B91</f>
        <v>22.707000000000001</v>
      </c>
      <c r="J90" s="632">
        <f>imoccfr!B91</f>
        <v>462.81299999999999</v>
      </c>
      <c r="K90" s="632">
        <f>'occ&lt;1an'!B91</f>
        <v>55.63</v>
      </c>
      <c r="L90" s="632">
        <f>'occ 1à4'!B91</f>
        <v>141.13</v>
      </c>
      <c r="M90" s="632">
        <v>266.053</v>
      </c>
      <c r="N90" s="652">
        <v>0.9083665338645418</v>
      </c>
      <c r="O90" s="633">
        <v>397964</v>
      </c>
      <c r="P90" s="633">
        <v>1.0730458501697826E-2</v>
      </c>
      <c r="Q90" s="639">
        <v>100.8</v>
      </c>
      <c r="R90" s="640">
        <v>105.2</v>
      </c>
      <c r="S90" s="632">
        <v>1.0436507936507937</v>
      </c>
      <c r="T90" s="649">
        <v>156</v>
      </c>
      <c r="U90">
        <v>116.1</v>
      </c>
      <c r="W90" s="664"/>
    </row>
    <row r="91" spans="1:23">
      <c r="A91" s="635">
        <f>imtot!A92</f>
        <v>37408</v>
      </c>
      <c r="B91" s="636">
        <f t="shared" si="1"/>
        <v>2</v>
      </c>
      <c r="C91" s="631">
        <f>imtot!B92</f>
        <v>200.83500000000001</v>
      </c>
      <c r="D91" s="631">
        <f>particu!B92</f>
        <v>122.342</v>
      </c>
      <c r="E91" s="632">
        <f>sociét!B92</f>
        <v>78.492999999999995</v>
      </c>
      <c r="F91" s="632">
        <f>LCD!B92</f>
        <v>24.121999999999996</v>
      </c>
      <c r="G91" s="632">
        <f>LLD!B92</f>
        <v>11.888000000000002</v>
      </c>
      <c r="H91" s="632">
        <f>'LLD+Entr'!B92</f>
        <v>29.131</v>
      </c>
      <c r="I91" s="632">
        <f>VD_cstr!B92</f>
        <v>25.240000000000002</v>
      </c>
      <c r="J91" s="632">
        <f>imoccfr!B92</f>
        <v>459.59199999999998</v>
      </c>
      <c r="K91" s="632">
        <f>'occ&lt;1an'!B92</f>
        <v>52.72</v>
      </c>
      <c r="L91" s="632">
        <f>'occ 1à4'!B92</f>
        <v>142.22999999999999</v>
      </c>
      <c r="M91" s="632">
        <v>264.642</v>
      </c>
      <c r="N91" s="652">
        <v>0.9561752988047808</v>
      </c>
      <c r="O91" s="633">
        <v>397964</v>
      </c>
      <c r="P91" s="633">
        <v>1.0730458501697826E-2</v>
      </c>
      <c r="Q91" s="639">
        <v>99.4</v>
      </c>
      <c r="R91" s="640">
        <v>105.4</v>
      </c>
      <c r="S91" s="632">
        <v>1.0603621730382293</v>
      </c>
      <c r="T91" s="649">
        <v>156</v>
      </c>
      <c r="U91">
        <v>114.1</v>
      </c>
      <c r="W91" s="664"/>
    </row>
    <row r="92" spans="1:23">
      <c r="A92" s="635">
        <f>imtot!A93</f>
        <v>37438</v>
      </c>
      <c r="B92" s="636">
        <f t="shared" si="1"/>
        <v>3</v>
      </c>
      <c r="C92" s="631">
        <f>imtot!B93</f>
        <v>199.321</v>
      </c>
      <c r="D92" s="631">
        <f>particu!B93</f>
        <v>132.501</v>
      </c>
      <c r="E92" s="632">
        <f>sociét!B93</f>
        <v>66.819999999999993</v>
      </c>
      <c r="F92" s="632">
        <f>LCD!B93</f>
        <v>11.074999999999999</v>
      </c>
      <c r="G92" s="632">
        <f>LLD!B93</f>
        <v>11.088999999999999</v>
      </c>
      <c r="H92" s="632">
        <f>'LLD+Entr'!B93</f>
        <v>29.235999999999997</v>
      </c>
      <c r="I92" s="632">
        <f>VD_cstr!B93</f>
        <v>26.509</v>
      </c>
      <c r="J92" s="632">
        <f>imoccfr!B93</f>
        <v>549.58199999999999</v>
      </c>
      <c r="K92" s="632">
        <f>'occ&lt;1an'!B93</f>
        <v>63.42</v>
      </c>
      <c r="L92" s="632">
        <f>'occ 1à4'!B93</f>
        <v>170.22</v>
      </c>
      <c r="M92" s="632">
        <v>315.94200000000001</v>
      </c>
      <c r="N92" s="652">
        <v>1.0996015936254979</v>
      </c>
      <c r="O92" s="633">
        <v>400833</v>
      </c>
      <c r="P92" s="633">
        <v>7.2091948015398375E-3</v>
      </c>
      <c r="Q92" s="639">
        <v>100.3</v>
      </c>
      <c r="R92" s="640">
        <v>105.7</v>
      </c>
      <c r="S92" s="632">
        <v>1.0538384845463609</v>
      </c>
      <c r="T92" s="649">
        <v>156</v>
      </c>
      <c r="U92">
        <v>112.9</v>
      </c>
      <c r="W92" s="664"/>
    </row>
    <row r="93" spans="1:23">
      <c r="A93" s="635">
        <f>imtot!A94</f>
        <v>37469</v>
      </c>
      <c r="B93" s="636">
        <f t="shared" si="1"/>
        <v>3</v>
      </c>
      <c r="C93" s="631">
        <f>imtot!B94</f>
        <v>121.889</v>
      </c>
      <c r="D93" s="631">
        <f>particu!B94</f>
        <v>68.024000000000001</v>
      </c>
      <c r="E93" s="632">
        <f>sociét!B94</f>
        <v>53.756999999999998</v>
      </c>
      <c r="F93" s="632">
        <f>LCD!B94</f>
        <v>16.802</v>
      </c>
      <c r="G93" s="632">
        <f>LLD!B94</f>
        <v>6.4859999999999989</v>
      </c>
      <c r="H93" s="632">
        <f>'LLD+Entr'!B94</f>
        <v>16.757999999999999</v>
      </c>
      <c r="I93" s="632">
        <f>VD_cstr!B94</f>
        <v>20.196999999999999</v>
      </c>
      <c r="J93" s="632">
        <f>imoccfr!B94</f>
        <v>376.46600000000001</v>
      </c>
      <c r="K93" s="632">
        <f>'occ&lt;1an'!B94</f>
        <v>40.520000000000003</v>
      </c>
      <c r="L93" s="632">
        <f>'occ 1à4'!B94</f>
        <v>110.72</v>
      </c>
      <c r="M93" s="632">
        <v>225.226</v>
      </c>
      <c r="N93" s="652">
        <v>1.0039840637450199</v>
      </c>
      <c r="O93" s="633">
        <v>400833</v>
      </c>
      <c r="P93" s="633">
        <v>7.2091948015398375E-3</v>
      </c>
      <c r="Q93" s="639">
        <v>100.9</v>
      </c>
      <c r="R93" s="640">
        <v>105.9</v>
      </c>
      <c r="S93" s="632">
        <v>1.0495540138751238</v>
      </c>
      <c r="T93" s="649">
        <v>156</v>
      </c>
      <c r="U93">
        <v>115.3</v>
      </c>
      <c r="W93" s="664"/>
    </row>
    <row r="94" spans="1:23">
      <c r="A94" s="635">
        <f>imtot!A95</f>
        <v>37500</v>
      </c>
      <c r="B94" s="636">
        <f t="shared" si="1"/>
        <v>3</v>
      </c>
      <c r="C94" s="631">
        <f>imtot!B95</f>
        <v>153.06899999999999</v>
      </c>
      <c r="D94" s="631">
        <f>particu!B95</f>
        <v>84.644999999999996</v>
      </c>
      <c r="E94" s="632">
        <f>sociét!B95</f>
        <v>68.424000000000007</v>
      </c>
      <c r="F94" s="632">
        <f>LCD!B95</f>
        <v>13.965</v>
      </c>
      <c r="G94" s="632">
        <f>LLD!B95</f>
        <v>9.08</v>
      </c>
      <c r="H94" s="632">
        <f>'LLD+Entr'!B95</f>
        <v>24.59</v>
      </c>
      <c r="I94" s="632">
        <f>VD_cstr!B95</f>
        <v>29.869</v>
      </c>
      <c r="J94" s="632">
        <f>imoccfr!B95</f>
        <v>412.88099999999997</v>
      </c>
      <c r="K94" s="632">
        <f>'occ&lt;1an'!B95</f>
        <v>45.62</v>
      </c>
      <c r="L94" s="632">
        <f>'occ 1à4'!B95</f>
        <v>119.9</v>
      </c>
      <c r="M94" s="632">
        <v>247.36099999999996</v>
      </c>
      <c r="N94" s="652">
        <v>1.0039840637450199</v>
      </c>
      <c r="O94" s="633">
        <v>400833</v>
      </c>
      <c r="P94" s="633">
        <v>7.2091948015398375E-3</v>
      </c>
      <c r="Q94" s="639">
        <v>99.5</v>
      </c>
      <c r="R94" s="640">
        <v>106</v>
      </c>
      <c r="S94" s="632">
        <v>1.0653266331658291</v>
      </c>
      <c r="T94" s="649">
        <v>156</v>
      </c>
      <c r="U94">
        <v>117.5</v>
      </c>
      <c r="W94" s="664"/>
    </row>
    <row r="95" spans="1:23">
      <c r="A95" s="635">
        <f>imtot!A96</f>
        <v>37530</v>
      </c>
      <c r="B95" s="636">
        <f t="shared" si="1"/>
        <v>4</v>
      </c>
      <c r="C95" s="631">
        <f>imtot!B96</f>
        <v>188.209</v>
      </c>
      <c r="D95" s="631">
        <f>particu!B96</f>
        <v>116.408</v>
      </c>
      <c r="E95" s="632">
        <f>sociét!B96</f>
        <v>71.801000000000002</v>
      </c>
      <c r="F95" s="632">
        <f>LCD!B96</f>
        <v>16.076000000000001</v>
      </c>
      <c r="G95" s="632">
        <f>LLD!B96</f>
        <v>9.8919999999999995</v>
      </c>
      <c r="H95" s="632">
        <f>'LLD+Entr'!B96</f>
        <v>28.847999999999999</v>
      </c>
      <c r="I95" s="632">
        <f>VD_cstr!B96</f>
        <v>26.877000000000002</v>
      </c>
      <c r="J95" s="632">
        <f>imoccfr!B96</f>
        <v>512.47699999999998</v>
      </c>
      <c r="K95" s="632">
        <f>'occ&lt;1an'!B96</f>
        <v>59.34</v>
      </c>
      <c r="L95" s="632">
        <f>'occ 1à4'!B96</f>
        <v>152.87</v>
      </c>
      <c r="M95" s="632">
        <v>300.26699999999994</v>
      </c>
      <c r="N95" s="652">
        <v>1.0996015936254979</v>
      </c>
      <c r="O95" s="633">
        <v>402968</v>
      </c>
      <c r="P95" s="633">
        <v>5.3264077558484455E-3</v>
      </c>
      <c r="Q95" s="639">
        <v>99.8</v>
      </c>
      <c r="R95" s="640">
        <v>106.2</v>
      </c>
      <c r="S95" s="632">
        <v>1.0641282565130261</v>
      </c>
      <c r="T95" s="649">
        <v>156</v>
      </c>
      <c r="U95">
        <v>119.1</v>
      </c>
      <c r="W95" s="664"/>
    </row>
    <row r="96" spans="1:23">
      <c r="A96" s="635">
        <f>imtot!A97</f>
        <v>37561</v>
      </c>
      <c r="B96" s="636">
        <f t="shared" si="1"/>
        <v>4</v>
      </c>
      <c r="C96" s="631">
        <f>imtot!B97</f>
        <v>164.78899999999999</v>
      </c>
      <c r="D96" s="631">
        <f>particu!B97</f>
        <v>103.16800000000001</v>
      </c>
      <c r="E96" s="632">
        <f>sociét!B97</f>
        <v>61.621000000000002</v>
      </c>
      <c r="F96" s="632">
        <f>LCD!B97</f>
        <v>14.367000000000001</v>
      </c>
      <c r="G96" s="632">
        <f>LLD!B97</f>
        <v>9.1699999999999982</v>
      </c>
      <c r="H96" s="632">
        <f>'LLD+Entr'!B97</f>
        <v>26.540999999999997</v>
      </c>
      <c r="I96" s="632">
        <f>VD_cstr!B97</f>
        <v>20.713000000000001</v>
      </c>
      <c r="J96" s="632">
        <f>imoccfr!B97</f>
        <v>413.524</v>
      </c>
      <c r="K96" s="632">
        <f>'occ&lt;1an'!B97</f>
        <v>48.12</v>
      </c>
      <c r="L96" s="632">
        <f>'occ 1à4'!B97</f>
        <v>124.87</v>
      </c>
      <c r="M96" s="632">
        <v>240.53399999999999</v>
      </c>
      <c r="N96" s="652">
        <v>0.9083665338645418</v>
      </c>
      <c r="O96" s="633">
        <v>402968</v>
      </c>
      <c r="P96" s="633">
        <v>5.3264077558484455E-3</v>
      </c>
      <c r="Q96" s="639">
        <v>99.8</v>
      </c>
      <c r="R96" s="640">
        <v>106.6</v>
      </c>
      <c r="S96" s="632">
        <v>1.0681362725450902</v>
      </c>
      <c r="T96" s="649">
        <v>156</v>
      </c>
      <c r="U96">
        <v>116.8</v>
      </c>
      <c r="W96" s="664"/>
    </row>
    <row r="97" spans="1:23">
      <c r="A97" s="635">
        <f>imtot!A98</f>
        <v>37591</v>
      </c>
      <c r="B97" s="636">
        <f t="shared" si="1"/>
        <v>4</v>
      </c>
      <c r="C97" s="631">
        <f>imtot!B98</f>
        <v>159.45599999999999</v>
      </c>
      <c r="D97" s="631">
        <f>particu!B98</f>
        <v>97.65</v>
      </c>
      <c r="E97" s="632">
        <f>sociét!B98</f>
        <v>61.805999999999997</v>
      </c>
      <c r="F97" s="632">
        <f>LCD!B98</f>
        <v>12.18</v>
      </c>
      <c r="G97" s="632">
        <f>LLD!B98</f>
        <v>10.757999999999999</v>
      </c>
      <c r="H97" s="632">
        <f>'LLD+Entr'!B98</f>
        <v>27.631999999999998</v>
      </c>
      <c r="I97" s="632">
        <f>VD_cstr!B98</f>
        <v>21.994</v>
      </c>
      <c r="J97" s="632">
        <f>imoccfr!B98</f>
        <v>418.94200000000001</v>
      </c>
      <c r="K97" s="632">
        <f>'occ&lt;1an'!B98</f>
        <v>49.21</v>
      </c>
      <c r="L97" s="632">
        <f>'occ 1à4'!B98</f>
        <v>127.36</v>
      </c>
      <c r="M97" s="632">
        <v>242.37200000000001</v>
      </c>
      <c r="N97" s="652">
        <v>1.0039840637450199</v>
      </c>
      <c r="O97" s="633">
        <v>402968</v>
      </c>
      <c r="P97" s="633">
        <v>5.3264077558484455E-3</v>
      </c>
      <c r="Q97" s="639">
        <v>100</v>
      </c>
      <c r="R97" s="640">
        <v>106.9</v>
      </c>
      <c r="S97" s="632">
        <v>1.069</v>
      </c>
      <c r="T97" s="649">
        <v>156</v>
      </c>
      <c r="U97">
        <v>116.3</v>
      </c>
      <c r="W97" s="664"/>
    </row>
    <row r="98" spans="1:23">
      <c r="A98" s="635">
        <f>imtot!A99</f>
        <v>37622</v>
      </c>
      <c r="B98" s="636">
        <f t="shared" si="1"/>
        <v>1</v>
      </c>
      <c r="C98" s="631">
        <f>imtot!B99</f>
        <v>175.107</v>
      </c>
      <c r="D98" s="631">
        <f>particu!B99</f>
        <v>102.404</v>
      </c>
      <c r="E98" s="632">
        <f>sociét!B99</f>
        <v>72.703000000000003</v>
      </c>
      <c r="F98" s="632">
        <f>LCD!B99</f>
        <v>19.237000000000002</v>
      </c>
      <c r="G98" s="632">
        <f>LLD!B99</f>
        <v>8.2109999999999985</v>
      </c>
      <c r="H98" s="632">
        <f>'LLD+Entr'!B99</f>
        <v>25.785</v>
      </c>
      <c r="I98" s="632">
        <f>VD_cstr!B99</f>
        <v>27.681000000000001</v>
      </c>
      <c r="J98" s="632">
        <f>imoccfr!B99</f>
        <v>434.95299999999997</v>
      </c>
      <c r="K98" s="632">
        <f>'occ&lt;1an'!B99</f>
        <v>50.6</v>
      </c>
      <c r="L98" s="632">
        <f>'occ 1à4'!B99</f>
        <v>132.16</v>
      </c>
      <c r="M98" s="632">
        <v>252.19299999999998</v>
      </c>
      <c r="N98" s="652">
        <v>1.0517928286852589</v>
      </c>
      <c r="O98" s="633">
        <v>404337</v>
      </c>
      <c r="P98" s="633">
        <v>3.3972920926723712E-3</v>
      </c>
      <c r="Q98" s="639">
        <v>100.5</v>
      </c>
      <c r="R98" s="640">
        <v>107.1</v>
      </c>
      <c r="S98" s="632">
        <v>1.0656716417910448</v>
      </c>
      <c r="T98" s="649">
        <v>155</v>
      </c>
      <c r="U98">
        <v>119.7</v>
      </c>
      <c r="W98" s="664"/>
    </row>
    <row r="99" spans="1:23">
      <c r="A99" s="635">
        <f>imtot!A100</f>
        <v>37653</v>
      </c>
      <c r="B99" s="636">
        <f t="shared" si="1"/>
        <v>1</v>
      </c>
      <c r="C99" s="631">
        <f>imtot!B100</f>
        <v>159.38499999999999</v>
      </c>
      <c r="D99" s="631">
        <f>particu!B100</f>
        <v>94.248000000000005</v>
      </c>
      <c r="E99" s="632">
        <f>sociét!B100</f>
        <v>65.137</v>
      </c>
      <c r="F99" s="632">
        <f>LCD!B100</f>
        <v>17.23</v>
      </c>
      <c r="G99" s="632">
        <f>LLD!B100</f>
        <v>8.4679999999999982</v>
      </c>
      <c r="H99" s="632">
        <f>'LLD+Entr'!B100</f>
        <v>24.393999999999998</v>
      </c>
      <c r="I99" s="632">
        <f>VD_cstr!B100</f>
        <v>23.512999999999998</v>
      </c>
      <c r="J99" s="632">
        <f>imoccfr!B100</f>
        <v>427.255</v>
      </c>
      <c r="K99" s="632">
        <f>'occ&lt;1an'!B100</f>
        <v>47.81</v>
      </c>
      <c r="L99" s="632">
        <f>'occ 1à4'!B100</f>
        <v>133.02000000000001</v>
      </c>
      <c r="M99" s="632">
        <v>246.42499999999998</v>
      </c>
      <c r="N99" s="652">
        <v>0.9561752988047808</v>
      </c>
      <c r="O99" s="633">
        <v>404337</v>
      </c>
      <c r="P99" s="633">
        <v>3.3972920926723712E-3</v>
      </c>
      <c r="Q99" s="639">
        <v>101.1</v>
      </c>
      <c r="R99" s="640">
        <v>107.3</v>
      </c>
      <c r="S99" s="632">
        <v>1.0613254203758655</v>
      </c>
      <c r="T99" s="649">
        <v>155</v>
      </c>
      <c r="U99">
        <v>123.1</v>
      </c>
      <c r="W99" s="664"/>
    </row>
    <row r="100" spans="1:23">
      <c r="A100" s="635">
        <f>imtot!A101</f>
        <v>37681</v>
      </c>
      <c r="B100" s="636">
        <f t="shared" si="1"/>
        <v>1</v>
      </c>
      <c r="C100" s="631">
        <f>imtot!B101</f>
        <v>187.15899999999999</v>
      </c>
      <c r="D100" s="631">
        <f>particu!B101</f>
        <v>113.35299999999999</v>
      </c>
      <c r="E100" s="632">
        <f>sociét!B101</f>
        <v>73.805999999999997</v>
      </c>
      <c r="F100" s="632">
        <f>LCD!B101</f>
        <v>22.087</v>
      </c>
      <c r="G100" s="632">
        <f>LLD!B101</f>
        <v>10.7</v>
      </c>
      <c r="H100" s="632">
        <f>'LLD+Entr'!B101</f>
        <v>27.274000000000001</v>
      </c>
      <c r="I100" s="632">
        <f>VD_cstr!B101</f>
        <v>24.445</v>
      </c>
      <c r="J100" s="632">
        <f>imoccfr!B101</f>
        <v>470.23500000000001</v>
      </c>
      <c r="K100" s="632">
        <f>'occ&lt;1an'!B101</f>
        <v>52</v>
      </c>
      <c r="L100" s="632">
        <f>'occ 1à4'!B101</f>
        <v>146.58000000000001</v>
      </c>
      <c r="M100" s="632">
        <v>271.65499999999997</v>
      </c>
      <c r="N100" s="652">
        <v>1.0039840637450199</v>
      </c>
      <c r="O100" s="633">
        <v>404337</v>
      </c>
      <c r="P100" s="633">
        <v>3.3972920926723712E-3</v>
      </c>
      <c r="Q100" s="639">
        <v>100.6</v>
      </c>
      <c r="R100" s="640">
        <v>107.7</v>
      </c>
      <c r="S100" s="632">
        <v>1.0705765407554673</v>
      </c>
      <c r="T100" s="649">
        <v>155</v>
      </c>
      <c r="U100">
        <v>126</v>
      </c>
      <c r="W100" s="664"/>
    </row>
    <row r="101" spans="1:23">
      <c r="A101" s="635">
        <f>imtot!A102</f>
        <v>37712</v>
      </c>
      <c r="B101" s="636">
        <f t="shared" si="1"/>
        <v>2</v>
      </c>
      <c r="C101" s="631">
        <f>imtot!B102</f>
        <v>180.82400000000001</v>
      </c>
      <c r="D101" s="631">
        <f>particu!B102</f>
        <v>109.81100000000001</v>
      </c>
      <c r="E101" s="632">
        <f>sociét!B102</f>
        <v>70.972999999999999</v>
      </c>
      <c r="F101" s="632">
        <f>LCD!B102</f>
        <v>20.259</v>
      </c>
      <c r="G101" s="632">
        <f>LLD!B102</f>
        <v>12.124000000000001</v>
      </c>
      <c r="H101" s="632">
        <f>'LLD+Entr'!B102</f>
        <v>28.012</v>
      </c>
      <c r="I101" s="632">
        <f>VD_cstr!B102</f>
        <v>22.701999999999998</v>
      </c>
      <c r="J101" s="632">
        <f>imoccfr!B102</f>
        <v>481.48899999999998</v>
      </c>
      <c r="K101" s="632">
        <f>'occ&lt;1an'!B102</f>
        <v>51.52</v>
      </c>
      <c r="L101" s="632">
        <f>'occ 1à4'!B102</f>
        <v>150.12</v>
      </c>
      <c r="M101" s="632">
        <v>279.84899999999993</v>
      </c>
      <c r="N101" s="652">
        <v>1.0039840637450199</v>
      </c>
      <c r="O101" s="633">
        <v>406042</v>
      </c>
      <c r="P101" s="633">
        <v>4.2167795675389589E-3</v>
      </c>
      <c r="Q101" s="639">
        <v>101.6</v>
      </c>
      <c r="R101" s="640">
        <v>108.1</v>
      </c>
      <c r="S101" s="632">
        <v>1.063976377952756</v>
      </c>
      <c r="T101" s="649">
        <v>155</v>
      </c>
      <c r="U101">
        <v>119.6</v>
      </c>
      <c r="W101" s="664"/>
    </row>
    <row r="102" spans="1:23">
      <c r="A102" s="635">
        <f>imtot!A103</f>
        <v>37742</v>
      </c>
      <c r="B102" s="636">
        <f t="shared" si="1"/>
        <v>2</v>
      </c>
      <c r="C102" s="631">
        <f>imtot!B103</f>
        <v>161.779</v>
      </c>
      <c r="D102" s="631">
        <f>particu!B103</f>
        <v>87.585999999999999</v>
      </c>
      <c r="E102" s="632">
        <f>sociét!B103</f>
        <v>74.192999999999998</v>
      </c>
      <c r="F102" s="632">
        <f>LCD!B103</f>
        <v>25.207999999999998</v>
      </c>
      <c r="G102" s="632">
        <f>LLD!B103</f>
        <v>13.419000000000002</v>
      </c>
      <c r="H102" s="632">
        <f>'LLD+Entr'!B103</f>
        <v>27.002000000000002</v>
      </c>
      <c r="I102" s="632">
        <f>VD_cstr!B103</f>
        <v>21.983000000000001</v>
      </c>
      <c r="J102" s="632">
        <f>imoccfr!B103</f>
        <v>410.36700000000002</v>
      </c>
      <c r="K102" s="632">
        <f>'occ&lt;1an'!B103</f>
        <v>43.758000000000003</v>
      </c>
      <c r="L102" s="632">
        <f>'occ 1à4'!B103</f>
        <v>129.97</v>
      </c>
      <c r="M102" s="632">
        <v>236.63900000000001</v>
      </c>
      <c r="N102" s="652">
        <v>0.9083665338645418</v>
      </c>
      <c r="O102" s="633">
        <v>406042</v>
      </c>
      <c r="P102" s="633">
        <v>4.2167795675389589E-3</v>
      </c>
      <c r="Q102" s="639">
        <v>102.2</v>
      </c>
      <c r="R102" s="640">
        <v>108.6</v>
      </c>
      <c r="S102" s="632">
        <v>1.0626223091976517</v>
      </c>
      <c r="T102" s="649">
        <v>155</v>
      </c>
      <c r="U102">
        <v>114.2</v>
      </c>
      <c r="W102" s="664"/>
    </row>
    <row r="103" spans="1:23">
      <c r="A103" s="635">
        <f>imtot!A104</f>
        <v>37773</v>
      </c>
      <c r="B103" s="636">
        <f t="shared" si="1"/>
        <v>2</v>
      </c>
      <c r="C103" s="631">
        <f>imtot!B104</f>
        <v>204.946</v>
      </c>
      <c r="D103" s="631">
        <f>particu!B104</f>
        <v>112.169</v>
      </c>
      <c r="E103" s="632">
        <f>sociét!B104</f>
        <v>92.777000000000001</v>
      </c>
      <c r="F103" s="632">
        <f>LCD!B104</f>
        <v>29.161999999999999</v>
      </c>
      <c r="G103" s="632">
        <f>LLD!B104</f>
        <v>15.041000000000004</v>
      </c>
      <c r="H103" s="632">
        <f>'LLD+Entr'!B104</f>
        <v>32.266000000000005</v>
      </c>
      <c r="I103" s="632">
        <f>VD_cstr!B104</f>
        <v>31.349</v>
      </c>
      <c r="J103" s="632">
        <f>imoccfr!B104</f>
        <v>462.64600000000002</v>
      </c>
      <c r="K103" s="632">
        <f>'occ&lt;1an'!B104</f>
        <v>47.658999999999999</v>
      </c>
      <c r="L103" s="632">
        <f>'occ 1à4'!B104</f>
        <v>133.19999999999999</v>
      </c>
      <c r="M103" s="632">
        <v>281.78700000000003</v>
      </c>
      <c r="N103" s="652">
        <v>0.9561752988047808</v>
      </c>
      <c r="O103" s="633">
        <v>406042</v>
      </c>
      <c r="P103" s="633">
        <v>4.2167795675389589E-3</v>
      </c>
      <c r="Q103" s="639">
        <v>100.3</v>
      </c>
      <c r="R103" s="640">
        <v>108.9</v>
      </c>
      <c r="S103" s="632">
        <v>1.0857427716849453</v>
      </c>
      <c r="T103" s="649">
        <v>155</v>
      </c>
      <c r="U103">
        <v>113.1</v>
      </c>
      <c r="W103" s="664"/>
    </row>
    <row r="104" spans="1:23">
      <c r="A104" s="635">
        <f>imtot!A105</f>
        <v>37803</v>
      </c>
      <c r="B104" s="636">
        <f t="shared" si="1"/>
        <v>3</v>
      </c>
      <c r="C104" s="631">
        <f>imtot!B105</f>
        <v>187.28700000000001</v>
      </c>
      <c r="D104" s="631">
        <f>particu!B105</f>
        <v>112.803</v>
      </c>
      <c r="E104" s="632">
        <f>sociét!B105</f>
        <v>74.483999999999995</v>
      </c>
      <c r="F104" s="632">
        <f>LCD!B105</f>
        <v>14.303999999999998</v>
      </c>
      <c r="G104" s="632">
        <f>LLD!B105</f>
        <v>12.038</v>
      </c>
      <c r="H104" s="632">
        <f>'LLD+Entr'!B105</f>
        <v>29.359000000000002</v>
      </c>
      <c r="I104" s="632">
        <f>VD_cstr!B105</f>
        <v>30.820999999999998</v>
      </c>
      <c r="J104" s="632">
        <f>imoccfr!B105</f>
        <v>521.404</v>
      </c>
      <c r="K104" s="632">
        <f>'occ&lt;1an'!B105</f>
        <v>56.606999999999999</v>
      </c>
      <c r="L104" s="632">
        <f>'occ 1à4'!B105</f>
        <v>150.87</v>
      </c>
      <c r="M104" s="632">
        <v>313.92700000000002</v>
      </c>
      <c r="N104" s="652">
        <v>1.0517928286852589</v>
      </c>
      <c r="O104" s="633">
        <v>411421</v>
      </c>
      <c r="P104" s="633">
        <v>1.3247398052418223E-2</v>
      </c>
      <c r="Q104" s="639">
        <v>101.8</v>
      </c>
      <c r="R104" s="640">
        <v>109.2</v>
      </c>
      <c r="S104" s="632">
        <v>1.0726915520628684</v>
      </c>
      <c r="T104" s="649">
        <v>155</v>
      </c>
      <c r="U104">
        <v>113.7</v>
      </c>
      <c r="W104" s="664"/>
    </row>
    <row r="105" spans="1:23">
      <c r="A105" s="635">
        <f>imtot!A106</f>
        <v>37834</v>
      </c>
      <c r="B105" s="636">
        <f t="shared" si="1"/>
        <v>3</v>
      </c>
      <c r="C105" s="631">
        <f>imtot!B106</f>
        <v>103.05500000000001</v>
      </c>
      <c r="D105" s="631">
        <f>particu!B106</f>
        <v>60.896999999999998</v>
      </c>
      <c r="E105" s="632">
        <f>sociét!B106</f>
        <v>42.158000000000001</v>
      </c>
      <c r="F105" s="632">
        <f>LCD!B106</f>
        <v>8.8879999999999999</v>
      </c>
      <c r="G105" s="632">
        <f>LLD!B106</f>
        <v>6.2059999999999995</v>
      </c>
      <c r="H105" s="632">
        <f>'LLD+Entr'!B106</f>
        <v>15.863</v>
      </c>
      <c r="I105" s="632">
        <f>VD_cstr!B106</f>
        <v>17.407</v>
      </c>
      <c r="J105" s="632">
        <f>imoccfr!B106</f>
        <v>353.92099999999999</v>
      </c>
      <c r="K105" s="632">
        <f>'occ&lt;1an'!B106</f>
        <v>36.082000000000001</v>
      </c>
      <c r="L105" s="632">
        <f>'occ 1à4'!B106</f>
        <v>95.36</v>
      </c>
      <c r="M105" s="632">
        <v>222.47899999999998</v>
      </c>
      <c r="N105" s="652">
        <v>0.9561752988047808</v>
      </c>
      <c r="O105" s="633">
        <v>411421</v>
      </c>
      <c r="P105" s="633">
        <v>1.3247398052418223E-2</v>
      </c>
      <c r="Q105" s="639">
        <v>101.8</v>
      </c>
      <c r="R105" s="640">
        <v>109.6</v>
      </c>
      <c r="S105" s="632">
        <v>1.0766208251473477</v>
      </c>
      <c r="T105" s="649">
        <v>155</v>
      </c>
      <c r="U105">
        <v>115.1</v>
      </c>
      <c r="W105" s="664"/>
    </row>
    <row r="106" spans="1:23">
      <c r="A106" s="635">
        <f>imtot!A107</f>
        <v>37865</v>
      </c>
      <c r="B106" s="636">
        <f t="shared" si="1"/>
        <v>3</v>
      </c>
      <c r="C106" s="631">
        <f>imtot!B107</f>
        <v>155.41</v>
      </c>
      <c r="D106" s="631">
        <f>particu!B107</f>
        <v>90.251000000000005</v>
      </c>
      <c r="E106" s="632">
        <f>sociét!B107</f>
        <v>65.159000000000006</v>
      </c>
      <c r="F106" s="632">
        <f>LCD!B107</f>
        <v>10.438000000000002</v>
      </c>
      <c r="G106" s="632">
        <f>LLD!B107</f>
        <v>12.125999999999998</v>
      </c>
      <c r="H106" s="632">
        <f>'LLD+Entr'!B107</f>
        <v>29.018999999999998</v>
      </c>
      <c r="I106" s="632">
        <f>VD_cstr!B107</f>
        <v>25.701999999999998</v>
      </c>
      <c r="J106" s="632">
        <f>imoccfr!B107</f>
        <v>433.03</v>
      </c>
      <c r="K106" s="632">
        <f>'occ&lt;1an'!B107</f>
        <v>44.643000000000001</v>
      </c>
      <c r="L106" s="632">
        <f>'occ 1à4'!B107</f>
        <v>114.9</v>
      </c>
      <c r="M106" s="632">
        <v>273.48699999999997</v>
      </c>
      <c r="N106" s="652">
        <v>1.0517928286852589</v>
      </c>
      <c r="O106" s="633">
        <v>411421</v>
      </c>
      <c r="P106" s="633">
        <v>1.3247398052418223E-2</v>
      </c>
      <c r="Q106" s="639">
        <v>100.3</v>
      </c>
      <c r="R106" s="640">
        <v>110.2</v>
      </c>
      <c r="S106" s="632">
        <v>1.0987038883349951</v>
      </c>
      <c r="T106" s="649">
        <v>155</v>
      </c>
      <c r="U106">
        <v>115.8</v>
      </c>
      <c r="W106" s="664"/>
    </row>
    <row r="107" spans="1:23">
      <c r="A107" s="635">
        <f>imtot!A108</f>
        <v>37895</v>
      </c>
      <c r="B107" s="636">
        <f t="shared" si="1"/>
        <v>4</v>
      </c>
      <c r="C107" s="631">
        <f>imtot!B108</f>
        <v>184.70599999999999</v>
      </c>
      <c r="D107" s="631">
        <f>particu!B108</f>
        <v>112.842</v>
      </c>
      <c r="E107" s="632">
        <f>sociét!B108</f>
        <v>71.801000000000002</v>
      </c>
      <c r="F107" s="632">
        <f>LCD!B108</f>
        <v>10.716000000000001</v>
      </c>
      <c r="G107" s="632">
        <f>LLD!B108</f>
        <v>11.873999999999999</v>
      </c>
      <c r="H107" s="632">
        <f>'LLD+Entr'!B108</f>
        <v>31.105</v>
      </c>
      <c r="I107" s="632">
        <f>VD_cstr!B108</f>
        <v>29.979999999999997</v>
      </c>
      <c r="J107" s="632">
        <f>imoccfr!B108</f>
        <v>503.70499999999998</v>
      </c>
      <c r="K107" s="632">
        <f>'occ&lt;1an'!B108</f>
        <v>55.860999999999997</v>
      </c>
      <c r="L107" s="632">
        <f>'occ 1à4'!B108</f>
        <v>136.83000000000001</v>
      </c>
      <c r="M107" s="632">
        <v>311.01400000000001</v>
      </c>
      <c r="N107" s="652">
        <v>1.0996015936254979</v>
      </c>
      <c r="O107" s="633">
        <v>416472</v>
      </c>
      <c r="P107" s="633">
        <v>1.2276962041315344E-2</v>
      </c>
      <c r="Q107" s="639">
        <v>102.6</v>
      </c>
      <c r="R107" s="640">
        <v>110.7</v>
      </c>
      <c r="S107" s="632">
        <v>1.0789473684210527</v>
      </c>
      <c r="T107" s="649">
        <v>155</v>
      </c>
      <c r="U107">
        <v>115</v>
      </c>
      <c r="W107" s="664"/>
    </row>
    <row r="108" spans="1:23">
      <c r="A108" s="635">
        <f>imtot!A109</f>
        <v>37926</v>
      </c>
      <c r="B108" s="636">
        <f t="shared" si="1"/>
        <v>4</v>
      </c>
      <c r="C108" s="631">
        <f>imtot!B109</f>
        <v>149.23599999999999</v>
      </c>
      <c r="D108" s="631">
        <f>particu!B109</f>
        <v>89.46</v>
      </c>
      <c r="E108" s="632">
        <f>sociét!B109</f>
        <v>59.83</v>
      </c>
      <c r="F108" s="632">
        <f>LCD!B109</f>
        <v>11.800999999999998</v>
      </c>
      <c r="G108" s="632">
        <f>LLD!B109</f>
        <v>11.492000000000001</v>
      </c>
      <c r="H108" s="632">
        <f>'LLD+Entr'!B109</f>
        <v>27.946999999999999</v>
      </c>
      <c r="I108" s="632">
        <f>VD_cstr!B109</f>
        <v>20.082000000000001</v>
      </c>
      <c r="J108" s="632">
        <f>imoccfr!B109</f>
        <v>400.33699999999999</v>
      </c>
      <c r="K108" s="632">
        <f>'occ&lt;1an'!B109</f>
        <v>44.281999999999996</v>
      </c>
      <c r="L108" s="632">
        <f>'occ 1à4'!B109</f>
        <v>107.61</v>
      </c>
      <c r="M108" s="632">
        <v>248.44499999999999</v>
      </c>
      <c r="N108" s="652">
        <v>0.9083665338645418</v>
      </c>
      <c r="O108" s="633">
        <v>416472</v>
      </c>
      <c r="P108" s="633">
        <v>1.2276962041315344E-2</v>
      </c>
      <c r="Q108" s="639">
        <v>101.6</v>
      </c>
      <c r="R108" s="640">
        <v>110.7</v>
      </c>
      <c r="S108" s="632">
        <v>1.0895669291338583</v>
      </c>
      <c r="T108" s="649">
        <v>155</v>
      </c>
      <c r="U108">
        <v>115.7</v>
      </c>
      <c r="W108" s="664"/>
    </row>
    <row r="109" spans="1:23">
      <c r="A109" s="635">
        <f>imtot!A110</f>
        <v>37956</v>
      </c>
      <c r="B109" s="636">
        <f t="shared" si="1"/>
        <v>4</v>
      </c>
      <c r="C109" s="631">
        <f>imtot!B110</f>
        <v>160.45500000000001</v>
      </c>
      <c r="D109" s="631">
        <f>particu!B110</f>
        <v>92.414000000000001</v>
      </c>
      <c r="E109" s="632">
        <f>sociét!B110</f>
        <v>68.040999999999997</v>
      </c>
      <c r="F109" s="632">
        <f>LCD!B110</f>
        <v>10.477</v>
      </c>
      <c r="G109" s="632">
        <f>LLD!B110</f>
        <v>13.907</v>
      </c>
      <c r="H109" s="632">
        <f>'LLD+Entr'!B110</f>
        <v>31.780999999999999</v>
      </c>
      <c r="I109" s="632">
        <f>VD_cstr!B110</f>
        <v>25.783000000000001</v>
      </c>
      <c r="J109" s="632">
        <f>imoccfr!B110</f>
        <v>422.29599999999999</v>
      </c>
      <c r="K109" s="632">
        <f>'occ&lt;1an'!B110</f>
        <v>47.156999999999996</v>
      </c>
      <c r="L109" s="632">
        <f>'occ 1à4'!B110</f>
        <v>114.07</v>
      </c>
      <c r="M109" s="632">
        <v>261.06900000000002</v>
      </c>
      <c r="N109" s="652">
        <v>1.0517928286852589</v>
      </c>
      <c r="O109" s="633">
        <v>416472</v>
      </c>
      <c r="P109" s="633">
        <v>1.2276962041315344E-2</v>
      </c>
      <c r="Q109" s="639">
        <v>102.3</v>
      </c>
      <c r="R109" s="640">
        <v>110.5</v>
      </c>
      <c r="S109" s="632">
        <v>1.0801564027370478</v>
      </c>
      <c r="T109" s="649">
        <v>155</v>
      </c>
      <c r="U109">
        <v>115.5</v>
      </c>
      <c r="W109" s="664"/>
    </row>
    <row r="110" spans="1:23">
      <c r="A110" s="635">
        <f>imtot!A111</f>
        <v>37987</v>
      </c>
      <c r="B110" s="636">
        <f t="shared" si="1"/>
        <v>1</v>
      </c>
      <c r="C110" s="631">
        <f>imtot!B111</f>
        <v>154.19300000000001</v>
      </c>
      <c r="D110" s="631">
        <f>particu!B111</f>
        <v>91.388000000000005</v>
      </c>
      <c r="E110" s="632">
        <f>sociét!B111</f>
        <v>62.805</v>
      </c>
      <c r="F110" s="632">
        <f>LCD!B111</f>
        <v>12.92</v>
      </c>
      <c r="G110" s="632">
        <f>LLD!B111</f>
        <v>10.698999999999998</v>
      </c>
      <c r="H110" s="632">
        <f>'LLD+Entr'!B111</f>
        <v>27.787999999999997</v>
      </c>
      <c r="I110" s="632">
        <f>VD_cstr!B111</f>
        <v>22.097000000000001</v>
      </c>
      <c r="J110" s="632">
        <f>imoccfr!B111</f>
        <v>410.78199999999998</v>
      </c>
      <c r="K110" s="632">
        <f>'occ&lt;1an'!B111</f>
        <v>46.279000000000003</v>
      </c>
      <c r="L110" s="632">
        <f>'occ 1à4'!B111</f>
        <v>127.05</v>
      </c>
      <c r="M110" s="632">
        <v>237.45299999999997</v>
      </c>
      <c r="N110" s="652">
        <v>0.9882352941176471</v>
      </c>
      <c r="O110" s="633">
        <v>420788</v>
      </c>
      <c r="P110" s="633">
        <v>1.0363241706525288E-2</v>
      </c>
      <c r="Q110" s="639">
        <v>101.7</v>
      </c>
      <c r="R110" s="640">
        <v>110.4</v>
      </c>
      <c r="S110" s="632">
        <v>1.0855457227138643</v>
      </c>
      <c r="T110" s="649">
        <v>153</v>
      </c>
      <c r="U110">
        <v>117.6</v>
      </c>
      <c r="W110" s="664"/>
    </row>
    <row r="111" spans="1:23">
      <c r="A111" s="635">
        <f>imtot!A112</f>
        <v>38018</v>
      </c>
      <c r="B111" s="636">
        <f t="shared" si="1"/>
        <v>1</v>
      </c>
      <c r="C111" s="631">
        <f>imtot!B112</f>
        <v>155</v>
      </c>
      <c r="D111" s="631">
        <f>particu!B112</f>
        <v>92.3</v>
      </c>
      <c r="E111" s="632">
        <f>sociét!B112</f>
        <v>62.7</v>
      </c>
      <c r="F111" s="632">
        <f>LCD!B112</f>
        <v>9.1479999999999997</v>
      </c>
      <c r="G111" s="632">
        <f>LLD!B112</f>
        <v>18.146000000000001</v>
      </c>
      <c r="H111" s="632">
        <f>'LLD+Entr'!B112</f>
        <v>33.009</v>
      </c>
      <c r="I111" s="632">
        <f>VD_cstr!B112</f>
        <v>20.542999999999999</v>
      </c>
      <c r="J111" s="632">
        <f>imoccfr!B112</f>
        <v>427.96100000000001</v>
      </c>
      <c r="K111" s="632">
        <f>'occ&lt;1an'!B112</f>
        <v>46.389000000000003</v>
      </c>
      <c r="L111" s="632">
        <f>'occ 1à4'!B112</f>
        <v>142</v>
      </c>
      <c r="M111" s="632">
        <v>239.572</v>
      </c>
      <c r="N111" s="652">
        <v>0.94117647058823528</v>
      </c>
      <c r="O111" s="633">
        <v>420788</v>
      </c>
      <c r="P111" s="633">
        <v>1.0363241706525288E-2</v>
      </c>
      <c r="Q111" s="639">
        <v>102.6</v>
      </c>
      <c r="R111" s="640">
        <v>110.3</v>
      </c>
      <c r="S111" s="632">
        <v>1.0750487329434699</v>
      </c>
      <c r="T111" s="649">
        <v>153</v>
      </c>
      <c r="U111">
        <v>117.6</v>
      </c>
      <c r="W111" s="664"/>
    </row>
    <row r="112" spans="1:23">
      <c r="A112" s="635">
        <f>imtot!A113</f>
        <v>38047</v>
      </c>
      <c r="B112" s="636">
        <f t="shared" si="1"/>
        <v>1</v>
      </c>
      <c r="C112" s="631">
        <f>imtot!B113</f>
        <v>197.691</v>
      </c>
      <c r="D112" s="631">
        <f>particu!B113</f>
        <v>115.941</v>
      </c>
      <c r="E112" s="632">
        <f>sociét!B113</f>
        <v>81.75</v>
      </c>
      <c r="F112" s="632">
        <f>LCD!B113</f>
        <v>12.505000000000001</v>
      </c>
      <c r="G112" s="632">
        <f>LLD!B113</f>
        <v>24.463000000000001</v>
      </c>
      <c r="H112" s="632">
        <f>'LLD+Entr'!B113</f>
        <v>41.966000000000001</v>
      </c>
      <c r="I112" s="632">
        <f>VD_cstr!B113</f>
        <v>27.279</v>
      </c>
      <c r="J112" s="632">
        <f>imoccfr!B113</f>
        <v>511.82799999999997</v>
      </c>
      <c r="K112" s="632">
        <f>'occ&lt;1an'!B113</f>
        <v>55.307000000000002</v>
      </c>
      <c r="L112" s="632">
        <f>'occ 1à4'!B113</f>
        <v>154</v>
      </c>
      <c r="M112" s="632">
        <v>302.52099999999996</v>
      </c>
      <c r="N112" s="652">
        <v>1.0823529411764705</v>
      </c>
      <c r="O112" s="633">
        <v>420788</v>
      </c>
      <c r="P112" s="633">
        <v>1.0363241706525288E-2</v>
      </c>
      <c r="Q112" s="639">
        <v>101.4</v>
      </c>
      <c r="R112" s="640">
        <v>110.1</v>
      </c>
      <c r="S112" s="632">
        <v>1.0857988165680472</v>
      </c>
      <c r="T112" s="649">
        <v>153</v>
      </c>
      <c r="U112">
        <v>120.6</v>
      </c>
      <c r="W112" s="664"/>
    </row>
    <row r="113" spans="1:23">
      <c r="A113" s="635">
        <f>imtot!A114</f>
        <v>38078</v>
      </c>
      <c r="B113" s="636">
        <f t="shared" si="1"/>
        <v>2</v>
      </c>
      <c r="C113" s="631">
        <f>imtot!B114</f>
        <v>173.61199999999999</v>
      </c>
      <c r="D113" s="631">
        <f>particu!B114</f>
        <v>105.316</v>
      </c>
      <c r="E113" s="632">
        <f>sociét!B114</f>
        <v>68.296000000000006</v>
      </c>
      <c r="F113" s="632">
        <f>LCD!B114</f>
        <v>19.616</v>
      </c>
      <c r="G113" s="632">
        <f>LLD!B114</f>
        <v>10.98</v>
      </c>
      <c r="H113" s="632">
        <f>'LLD+Entr'!B114</f>
        <v>26.567</v>
      </c>
      <c r="I113" s="632">
        <f>VD_cstr!B114</f>
        <v>22.113</v>
      </c>
      <c r="J113" s="632">
        <f>imoccfr!B114</f>
        <v>479.56099999999998</v>
      </c>
      <c r="K113" s="632">
        <f>'occ&lt;1an'!B114</f>
        <v>49.247999999999998</v>
      </c>
      <c r="L113" s="632">
        <f>'occ 1à4'!B114</f>
        <v>149.5</v>
      </c>
      <c r="M113" s="632">
        <v>280.81299999999999</v>
      </c>
      <c r="N113" s="652">
        <v>0.9882352941176471</v>
      </c>
      <c r="O113" s="633">
        <v>424999</v>
      </c>
      <c r="P113" s="633">
        <v>1.0007414660113881E-2</v>
      </c>
      <c r="Q113" s="639">
        <v>103.1</v>
      </c>
      <c r="R113" s="640">
        <v>109.9</v>
      </c>
      <c r="S113" s="632">
        <v>1.0659553831231814</v>
      </c>
      <c r="T113" s="649">
        <v>153</v>
      </c>
      <c r="U113">
        <v>122.2</v>
      </c>
      <c r="W113" s="664"/>
    </row>
    <row r="114" spans="1:23">
      <c r="A114" s="635">
        <f>imtot!A115</f>
        <v>38108</v>
      </c>
      <c r="B114" s="636">
        <f t="shared" si="1"/>
        <v>2</v>
      </c>
      <c r="C114" s="631">
        <f>imtot!B115</f>
        <v>169.54499999999999</v>
      </c>
      <c r="D114" s="631">
        <f>particu!B115</f>
        <v>93.63</v>
      </c>
      <c r="E114" s="632">
        <f>sociét!B115</f>
        <v>75.915000000000006</v>
      </c>
      <c r="F114" s="632">
        <f>LCD!B115</f>
        <v>31.165999999999997</v>
      </c>
      <c r="G114" s="632">
        <f>LLD!B115</f>
        <v>10.758000000000001</v>
      </c>
      <c r="H114" s="632">
        <f>'LLD+Entr'!B115</f>
        <v>25.565000000000001</v>
      </c>
      <c r="I114" s="632">
        <f>VD_cstr!B115</f>
        <v>19.184000000000001</v>
      </c>
      <c r="J114" s="632">
        <f>imoccfr!B115</f>
        <v>412.16300000000001</v>
      </c>
      <c r="K114" s="632">
        <f>'occ&lt;1an'!B115</f>
        <v>42.305</v>
      </c>
      <c r="L114" s="632">
        <f>'occ 1à4'!B115</f>
        <v>129.05000000000001</v>
      </c>
      <c r="M114" s="632">
        <v>240.80799999999999</v>
      </c>
      <c r="N114" s="652">
        <v>0.89411764705882357</v>
      </c>
      <c r="O114" s="633">
        <v>424999</v>
      </c>
      <c r="P114" s="633">
        <v>1.0007414660113881E-2</v>
      </c>
      <c r="Q114" s="639">
        <v>103.2</v>
      </c>
      <c r="R114" s="640">
        <v>110</v>
      </c>
      <c r="S114" s="632">
        <v>1.0658914728682169</v>
      </c>
      <c r="T114" s="649">
        <v>153</v>
      </c>
      <c r="U114">
        <v>128.19999999999999</v>
      </c>
      <c r="W114" s="664"/>
    </row>
    <row r="115" spans="1:23">
      <c r="A115" s="635">
        <f>imtot!A116</f>
        <v>38139</v>
      </c>
      <c r="B115" s="636">
        <f t="shared" si="1"/>
        <v>2</v>
      </c>
      <c r="C115" s="631">
        <f>imtot!B116</f>
        <v>217.76599999999999</v>
      </c>
      <c r="D115" s="631">
        <f>particu!B116</f>
        <v>124.14700000000001</v>
      </c>
      <c r="E115" s="632">
        <f>sociét!B116</f>
        <v>93.619</v>
      </c>
      <c r="F115" s="632">
        <f>LCD!B116</f>
        <v>32.168000000000006</v>
      </c>
      <c r="G115" s="632">
        <f>LLD!B116</f>
        <v>16.859999999999996</v>
      </c>
      <c r="H115" s="632">
        <f>'LLD+Entr'!B116</f>
        <v>36.602999999999994</v>
      </c>
      <c r="I115" s="632">
        <f>VD_cstr!B116</f>
        <v>24.847999999999999</v>
      </c>
      <c r="J115" s="632">
        <f>imoccfr!B116</f>
        <v>511.02</v>
      </c>
      <c r="K115" s="632">
        <f>'occ&lt;1an'!B116</f>
        <v>50.25</v>
      </c>
      <c r="L115" s="632">
        <f>'occ 1à4'!B116</f>
        <v>145</v>
      </c>
      <c r="M115" s="632">
        <v>315.77</v>
      </c>
      <c r="N115" s="652">
        <v>1.0352941176470589</v>
      </c>
      <c r="O115" s="633">
        <v>424999</v>
      </c>
      <c r="P115" s="633">
        <v>1.0007414660113881E-2</v>
      </c>
      <c r="Q115" s="639">
        <v>103.2</v>
      </c>
      <c r="R115" s="640">
        <v>109.9</v>
      </c>
      <c r="S115" s="632">
        <v>1.0649224806201552</v>
      </c>
      <c r="T115" s="649">
        <v>153</v>
      </c>
      <c r="U115">
        <v>125.8</v>
      </c>
      <c r="W115" s="664"/>
    </row>
    <row r="116" spans="1:23">
      <c r="A116" s="635">
        <f>imtot!A117</f>
        <v>38169</v>
      </c>
      <c r="B116" s="636">
        <f t="shared" si="1"/>
        <v>3</v>
      </c>
      <c r="C116" s="631">
        <f>imtot!B117</f>
        <v>168.40799999999999</v>
      </c>
      <c r="D116" s="631">
        <f>particu!B117</f>
        <v>105.072</v>
      </c>
      <c r="E116" s="632">
        <f>sociét!B117</f>
        <v>63.335999999999999</v>
      </c>
      <c r="F116" s="632">
        <f>LCD!B117</f>
        <v>13.362000000000002</v>
      </c>
      <c r="G116" s="632">
        <f>LLD!B117</f>
        <v>10.346999999999998</v>
      </c>
      <c r="H116" s="632">
        <f>'LLD+Entr'!B117</f>
        <v>28.021999999999998</v>
      </c>
      <c r="I116" s="632">
        <f>VD_cstr!B117</f>
        <v>21.952000000000002</v>
      </c>
      <c r="J116" s="632">
        <f>imoccfr!B117</f>
        <v>501.82799999999997</v>
      </c>
      <c r="K116" s="632">
        <f>'occ&lt;1an'!B117</f>
        <v>48.807000000000002</v>
      </c>
      <c r="L116" s="632">
        <f>'occ 1à4'!B117</f>
        <v>182</v>
      </c>
      <c r="M116" s="632">
        <v>271.02099999999996</v>
      </c>
      <c r="N116" s="652">
        <v>0.9882352941176471</v>
      </c>
      <c r="O116" s="633">
        <v>428423</v>
      </c>
      <c r="P116" s="633">
        <v>8.056489544681281E-3</v>
      </c>
      <c r="Q116" s="639">
        <v>102</v>
      </c>
      <c r="R116" s="640">
        <v>109.7</v>
      </c>
      <c r="S116" s="632">
        <v>1.0754901960784313</v>
      </c>
      <c r="T116" s="649">
        <v>153</v>
      </c>
      <c r="U116">
        <v>125.9</v>
      </c>
      <c r="W116" s="664"/>
    </row>
    <row r="117" spans="1:23">
      <c r="A117" s="635">
        <f>imtot!A118</f>
        <v>38200</v>
      </c>
      <c r="B117" s="636">
        <f t="shared" si="1"/>
        <v>3</v>
      </c>
      <c r="C117" s="631">
        <f>imtot!B118</f>
        <v>105.795</v>
      </c>
      <c r="D117" s="631">
        <f>particu!B118</f>
        <v>59.41</v>
      </c>
      <c r="E117" s="632">
        <f>sociét!B118</f>
        <v>46.384999999999998</v>
      </c>
      <c r="F117" s="632">
        <f>LCD!B118</f>
        <v>8.8280000000000012</v>
      </c>
      <c r="G117" s="632">
        <f>LLD!B118</f>
        <v>7.0939999999999994</v>
      </c>
      <c r="H117" s="632">
        <f>'LLD+Entr'!B118</f>
        <v>18.814</v>
      </c>
      <c r="I117" s="632">
        <f>VD_cstr!B118</f>
        <v>18.742999999999999</v>
      </c>
      <c r="J117" s="632">
        <f>imoccfr!B118</f>
        <v>391.74</v>
      </c>
      <c r="K117" s="632">
        <f>'occ&lt;1an'!B118</f>
        <v>36.231999999999999</v>
      </c>
      <c r="L117" s="632">
        <f>'occ 1à4'!B118</f>
        <v>116.63</v>
      </c>
      <c r="M117" s="632">
        <v>238.87800000000001</v>
      </c>
      <c r="N117" s="652">
        <v>1.0352941176470589</v>
      </c>
      <c r="O117" s="633">
        <v>428423</v>
      </c>
      <c r="P117" s="633">
        <v>8.056489544681281E-3</v>
      </c>
      <c r="Q117" s="639">
        <v>103.5</v>
      </c>
      <c r="R117" s="640">
        <v>109.5</v>
      </c>
      <c r="S117" s="632">
        <v>1.0579710144927537</v>
      </c>
      <c r="T117" s="649">
        <v>153</v>
      </c>
      <c r="U117">
        <v>129.4</v>
      </c>
      <c r="W117" s="664"/>
    </row>
    <row r="118" spans="1:23">
      <c r="A118" s="635">
        <f>imtot!A119</f>
        <v>38231</v>
      </c>
      <c r="B118" s="636">
        <f t="shared" si="1"/>
        <v>3</v>
      </c>
      <c r="C118" s="631">
        <f>imtot!B119</f>
        <v>154.328</v>
      </c>
      <c r="D118" s="631">
        <f>particu!B119</f>
        <v>86.938000000000002</v>
      </c>
      <c r="E118" s="632">
        <f>sociét!B119</f>
        <v>67.39</v>
      </c>
      <c r="F118" s="632">
        <f>LCD!B119</f>
        <v>9.416999999999998</v>
      </c>
      <c r="G118" s="632">
        <f>LLD!B119</f>
        <v>10.826000000000001</v>
      </c>
      <c r="H118" s="632">
        <f>'LLD+Entr'!B119</f>
        <v>28.321000000000002</v>
      </c>
      <c r="I118" s="632">
        <f>VD_cstr!B119</f>
        <v>29.652000000000001</v>
      </c>
      <c r="J118" s="632">
        <f>imoccfr!B119</f>
        <v>431.42200000000003</v>
      </c>
      <c r="K118" s="632">
        <f>'occ&lt;1an'!B119</f>
        <v>40.561</v>
      </c>
      <c r="L118" s="632">
        <f>'occ 1à4'!B119</f>
        <v>127.5</v>
      </c>
      <c r="M118" s="632">
        <v>263.36099999999999</v>
      </c>
      <c r="N118" s="652">
        <v>1.0352941176470589</v>
      </c>
      <c r="O118" s="633">
        <v>428423</v>
      </c>
      <c r="P118" s="633">
        <v>8.056489544681281E-3</v>
      </c>
      <c r="Q118" s="639">
        <v>103.6</v>
      </c>
      <c r="R118" s="640">
        <v>109.2</v>
      </c>
      <c r="S118" s="632">
        <v>1.0540540540540542</v>
      </c>
      <c r="T118" s="649">
        <v>153</v>
      </c>
      <c r="U118">
        <v>129.19999999999999</v>
      </c>
      <c r="W118" s="664"/>
    </row>
    <row r="119" spans="1:23">
      <c r="A119" s="635">
        <f>imtot!A120</f>
        <v>38261</v>
      </c>
      <c r="B119" s="636">
        <f t="shared" si="1"/>
        <v>4</v>
      </c>
      <c r="C119" s="631">
        <f>imtot!B120</f>
        <v>169.67500000000001</v>
      </c>
      <c r="D119" s="631">
        <f>particu!B120</f>
        <v>104.73699999999999</v>
      </c>
      <c r="E119" s="632">
        <f>sociét!B120</f>
        <v>64.847999999999999</v>
      </c>
      <c r="F119" s="632">
        <f>LCD!B120</f>
        <v>11.207000000000001</v>
      </c>
      <c r="G119" s="632">
        <f>LLD!B120</f>
        <v>9.8649999999999984</v>
      </c>
      <c r="H119" s="632">
        <f>'LLD+Entr'!B120</f>
        <v>28.125</v>
      </c>
      <c r="I119" s="632">
        <f>VD_cstr!B120</f>
        <v>25.515999999999998</v>
      </c>
      <c r="J119" s="632">
        <f>imoccfr!B120</f>
        <v>470.75700000000001</v>
      </c>
      <c r="K119" s="632">
        <f>'occ&lt;1an'!B120</f>
        <v>47.776000000000003</v>
      </c>
      <c r="L119" s="632">
        <f>'occ 1à4'!B120</f>
        <v>142.75</v>
      </c>
      <c r="M119" s="632">
        <v>280.23099999999999</v>
      </c>
      <c r="N119" s="652">
        <v>0.9882352941176471</v>
      </c>
      <c r="O119" s="633">
        <v>433721</v>
      </c>
      <c r="P119" s="633">
        <v>1.2366282855962448E-2</v>
      </c>
      <c r="Q119" s="639">
        <v>104.2</v>
      </c>
      <c r="R119" s="640">
        <v>108.8</v>
      </c>
      <c r="S119" s="632">
        <v>1.0441458733205373</v>
      </c>
      <c r="T119" s="649">
        <v>153</v>
      </c>
      <c r="U119">
        <v>134.19999999999999</v>
      </c>
      <c r="W119" s="664"/>
    </row>
    <row r="120" spans="1:23">
      <c r="A120" s="635">
        <f>imtot!A121</f>
        <v>38292</v>
      </c>
      <c r="B120" s="636">
        <f t="shared" si="1"/>
        <v>4</v>
      </c>
      <c r="C120" s="631">
        <f>imtot!B121</f>
        <v>175.96600000000001</v>
      </c>
      <c r="D120" s="631">
        <f>particu!B121</f>
        <v>111.313</v>
      </c>
      <c r="E120" s="632">
        <f>sociét!B121</f>
        <v>64.653000000000006</v>
      </c>
      <c r="F120" s="632">
        <f>LCD!B121</f>
        <v>13.324999999999999</v>
      </c>
      <c r="G120" s="632">
        <f>LLD!B121</f>
        <v>10</v>
      </c>
      <c r="H120" s="632">
        <f>'LLD+Entr'!B121</f>
        <v>29.251000000000001</v>
      </c>
      <c r="I120" s="632">
        <f>VD_cstr!B121</f>
        <v>22.076999999999998</v>
      </c>
      <c r="J120" s="632">
        <f>imoccfr!B121</f>
        <v>447.95600000000002</v>
      </c>
      <c r="K120" s="632">
        <f>'occ&lt;1an'!B121</f>
        <v>45.232999999999997</v>
      </c>
      <c r="L120" s="632">
        <f>'occ 1à4'!B121</f>
        <v>136.83199999999999</v>
      </c>
      <c r="M120" s="632">
        <v>265.89100000000002</v>
      </c>
      <c r="N120" s="652">
        <v>0.94117647058823528</v>
      </c>
      <c r="O120" s="633">
        <v>433721</v>
      </c>
      <c r="P120" s="633">
        <v>1.2366282855962448E-2</v>
      </c>
      <c r="Q120" s="639">
        <v>104.5</v>
      </c>
      <c r="R120" s="640">
        <v>108.7</v>
      </c>
      <c r="S120" s="632">
        <v>1.0401913875598086</v>
      </c>
      <c r="T120" s="649">
        <v>153</v>
      </c>
      <c r="U120">
        <v>134.1</v>
      </c>
      <c r="W120" s="664"/>
    </row>
    <row r="121" spans="1:23">
      <c r="A121" s="635">
        <f>imtot!A122</f>
        <v>38322</v>
      </c>
      <c r="B121" s="636">
        <f t="shared" si="1"/>
        <v>4</v>
      </c>
      <c r="C121" s="631">
        <f>imtot!B122</f>
        <v>171.82</v>
      </c>
      <c r="D121" s="631">
        <f>particu!B122</f>
        <v>102.29600000000001</v>
      </c>
      <c r="E121" s="632">
        <f>sociét!B122</f>
        <v>69.524000000000001</v>
      </c>
      <c r="F121" s="632">
        <f>LCD!B122</f>
        <v>17.898999999999997</v>
      </c>
      <c r="G121" s="632">
        <f>LLD!B122</f>
        <v>11.632000000000001</v>
      </c>
      <c r="H121" s="632">
        <f>'LLD+Entr'!B122</f>
        <v>31.936</v>
      </c>
      <c r="I121" s="632">
        <f>VD_cstr!B122</f>
        <v>19.689</v>
      </c>
      <c r="J121" s="632">
        <f>imoccfr!B122</f>
        <v>447.05799999999999</v>
      </c>
      <c r="K121" s="632">
        <f>'occ&lt;1an'!B122</f>
        <v>45.572000000000003</v>
      </c>
      <c r="L121" s="632">
        <f>'occ 1à4'!B122</f>
        <v>134.762</v>
      </c>
      <c r="M121" s="632">
        <v>266.72399999999999</v>
      </c>
      <c r="N121" s="652">
        <v>1.0823529411764705</v>
      </c>
      <c r="O121" s="633">
        <v>433721</v>
      </c>
      <c r="P121" s="633">
        <v>1.2366282855962448E-2</v>
      </c>
      <c r="Q121" s="639">
        <v>104.5</v>
      </c>
      <c r="R121" s="640">
        <v>108.7</v>
      </c>
      <c r="S121" s="632">
        <v>1.0401913875598086</v>
      </c>
      <c r="T121" s="649">
        <v>153</v>
      </c>
      <c r="U121">
        <v>131.9</v>
      </c>
      <c r="W121" s="664"/>
    </row>
    <row r="122" spans="1:23">
      <c r="A122" s="635">
        <f>imtot!A123</f>
        <v>38353</v>
      </c>
      <c r="B122" s="636">
        <f t="shared" si="1"/>
        <v>1</v>
      </c>
      <c r="C122" s="631">
        <f>imtot!B123</f>
        <v>164.19200000000001</v>
      </c>
      <c r="D122" s="631">
        <f>particu!B123</f>
        <v>98.518000000000001</v>
      </c>
      <c r="E122" s="632">
        <f>sociét!B123</f>
        <v>65.597999999999999</v>
      </c>
      <c r="F122" s="632">
        <f>LCD!B123</f>
        <v>15.497000000000003</v>
      </c>
      <c r="G122" s="632">
        <f>LLD!B123</f>
        <v>8.8149999999999977</v>
      </c>
      <c r="H122" s="632">
        <f>'LLD+Entr'!B123</f>
        <v>27.754999999999999</v>
      </c>
      <c r="I122" s="632">
        <f>VD_cstr!B123</f>
        <v>22.346</v>
      </c>
      <c r="J122" s="632">
        <f>imoccfr!B123</f>
        <v>418.16699999999997</v>
      </c>
      <c r="K122" s="632">
        <f>'occ&lt;1an'!B123</f>
        <v>43.988</v>
      </c>
      <c r="L122" s="632">
        <f>'occ 1à4'!B123</f>
        <v>124.28</v>
      </c>
      <c r="M122" s="632">
        <v>249.83399999999997</v>
      </c>
      <c r="N122" s="652">
        <v>0.99604743083003955</v>
      </c>
      <c r="O122" s="633">
        <v>436411</v>
      </c>
      <c r="P122" s="633">
        <v>6.2021437744540844E-3</v>
      </c>
      <c r="Q122" s="639">
        <v>102.1</v>
      </c>
      <c r="R122" s="640">
        <v>108.6</v>
      </c>
      <c r="S122" s="632">
        <v>1.0636630754162586</v>
      </c>
      <c r="T122" s="649">
        <v>152</v>
      </c>
      <c r="U122">
        <v>128.1</v>
      </c>
      <c r="W122" s="664"/>
    </row>
    <row r="123" spans="1:23">
      <c r="A123" s="635">
        <f>imtot!A124</f>
        <v>38384</v>
      </c>
      <c r="B123" s="636">
        <f t="shared" si="1"/>
        <v>1</v>
      </c>
      <c r="C123" s="631">
        <f>imtot!B124</f>
        <v>159.642</v>
      </c>
      <c r="D123" s="631">
        <f>particu!B124</f>
        <v>91.569000000000003</v>
      </c>
      <c r="E123" s="632">
        <f>sociét!B124</f>
        <v>68.072999999999993</v>
      </c>
      <c r="F123" s="632">
        <f>LCD!B124</f>
        <v>19.905999999999999</v>
      </c>
      <c r="G123" s="632">
        <f>LLD!B124</f>
        <v>9.208000000000002</v>
      </c>
      <c r="H123" s="632">
        <f>'LLD+Entr'!B124</f>
        <v>25.566000000000003</v>
      </c>
      <c r="I123" s="632">
        <f>VD_cstr!B124</f>
        <v>22.600999999999999</v>
      </c>
      <c r="J123" s="632">
        <f>imoccfr!B124</f>
        <v>445.46899999999999</v>
      </c>
      <c r="K123" s="632">
        <f>'occ&lt;1an'!B124</f>
        <v>44.936</v>
      </c>
      <c r="L123" s="632">
        <f>'occ 1à4'!B124</f>
        <v>136.14599999999999</v>
      </c>
      <c r="M123" s="632">
        <v>264.31799999999998</v>
      </c>
      <c r="N123" s="652">
        <v>0.94861660079051391</v>
      </c>
      <c r="O123" s="633">
        <v>436411</v>
      </c>
      <c r="P123" s="633">
        <v>6.2021437744540844E-3</v>
      </c>
      <c r="Q123" s="639">
        <v>104.2</v>
      </c>
      <c r="R123" s="640">
        <v>108.5</v>
      </c>
      <c r="S123" s="632">
        <v>1.0412667946257197</v>
      </c>
      <c r="T123" s="649">
        <v>152</v>
      </c>
      <c r="U123">
        <v>131.4</v>
      </c>
      <c r="W123" s="664"/>
    </row>
    <row r="124" spans="1:23">
      <c r="A124" s="635">
        <f>imtot!A125</f>
        <v>38412</v>
      </c>
      <c r="B124" s="636">
        <f t="shared" si="1"/>
        <v>1</v>
      </c>
      <c r="C124" s="631">
        <f>imtot!B125</f>
        <v>202.47499999999999</v>
      </c>
      <c r="D124" s="631">
        <f>particu!B125</f>
        <v>118.07599999999999</v>
      </c>
      <c r="E124" s="632">
        <f>sociét!B125</f>
        <v>84.399000000000001</v>
      </c>
      <c r="F124" s="632">
        <f>LCD!B125</f>
        <v>27.067999999999998</v>
      </c>
      <c r="G124" s="632">
        <f>LLD!B125</f>
        <v>11.085000000000001</v>
      </c>
      <c r="H124" s="632">
        <f>'LLD+Entr'!B125</f>
        <v>29.899000000000001</v>
      </c>
      <c r="I124" s="632">
        <f>VD_cstr!B125</f>
        <v>27.432000000000002</v>
      </c>
      <c r="J124" s="632">
        <f>imoccfr!B125</f>
        <v>464.59899999999999</v>
      </c>
      <c r="K124" s="632">
        <f>'occ&lt;1an'!B125</f>
        <v>46.338999999999999</v>
      </c>
      <c r="L124" s="632">
        <f>'occ 1à4'!B125</f>
        <v>145.31</v>
      </c>
      <c r="M124" s="632">
        <v>272.95</v>
      </c>
      <c r="N124" s="652">
        <v>1.0434782608695652</v>
      </c>
      <c r="O124" s="633">
        <v>436411</v>
      </c>
      <c r="P124" s="633">
        <v>6.2021437744540844E-3</v>
      </c>
      <c r="Q124" s="639">
        <v>103.5</v>
      </c>
      <c r="R124" s="640">
        <v>108.4</v>
      </c>
      <c r="S124" s="632">
        <v>1.0473429951690822</v>
      </c>
      <c r="T124" s="649">
        <v>152</v>
      </c>
      <c r="U124">
        <v>135.80000000000001</v>
      </c>
      <c r="W124" s="664"/>
    </row>
    <row r="125" spans="1:23">
      <c r="A125" s="635">
        <f>imtot!A126</f>
        <v>38443</v>
      </c>
      <c r="B125" s="636">
        <f t="shared" si="1"/>
        <v>2</v>
      </c>
      <c r="C125" s="631">
        <f>imtot!B126</f>
        <v>194.65100000000001</v>
      </c>
      <c r="D125" s="631">
        <f>particu!B126</f>
        <v>114.113</v>
      </c>
      <c r="E125" s="632">
        <f>sociét!B126</f>
        <v>80.537999999999997</v>
      </c>
      <c r="F125" s="632">
        <f>LCD!B126</f>
        <v>25.331</v>
      </c>
      <c r="G125" s="632">
        <f>LLD!B126</f>
        <v>12.501999999999999</v>
      </c>
      <c r="H125" s="632">
        <f>'LLD+Entr'!B126</f>
        <v>31.119</v>
      </c>
      <c r="I125" s="632">
        <f>VD_cstr!B126</f>
        <v>24.088000000000001</v>
      </c>
      <c r="J125" s="632">
        <f>imoccfr!B126</f>
        <v>481.23</v>
      </c>
      <c r="K125" s="632">
        <f>'occ&lt;1an'!B126</f>
        <v>46.127000000000002</v>
      </c>
      <c r="L125" s="632">
        <f>'occ 1à4'!B126</f>
        <v>148.91800000000001</v>
      </c>
      <c r="M125" s="632">
        <v>286.185</v>
      </c>
      <c r="N125" s="652">
        <v>0.99604743083003955</v>
      </c>
      <c r="O125" s="633">
        <v>439560</v>
      </c>
      <c r="P125" s="633">
        <v>7.2156751319283887E-3</v>
      </c>
      <c r="Q125" s="639">
        <v>105.2</v>
      </c>
      <c r="R125" s="640">
        <v>108.3</v>
      </c>
      <c r="S125" s="632">
        <v>1.0294676806083649</v>
      </c>
      <c r="T125" s="649">
        <v>152</v>
      </c>
      <c r="U125">
        <v>140.30000000000001</v>
      </c>
      <c r="W125" s="664"/>
    </row>
    <row r="126" spans="1:23">
      <c r="A126" s="635">
        <f>imtot!A127</f>
        <v>38473</v>
      </c>
      <c r="B126" s="636">
        <f t="shared" si="1"/>
        <v>2</v>
      </c>
      <c r="C126" s="631">
        <f>imtot!B127</f>
        <v>183.46199999999999</v>
      </c>
      <c r="D126" s="631">
        <f>particu!B127</f>
        <v>103.14</v>
      </c>
      <c r="E126" s="632">
        <f>sociét!B127</f>
        <v>80.322000000000003</v>
      </c>
      <c r="F126" s="632">
        <f>LCD!B127</f>
        <v>26.812999999999999</v>
      </c>
      <c r="G126" s="632">
        <f>LLD!B127</f>
        <v>12.608999999999998</v>
      </c>
      <c r="H126" s="632">
        <f>'LLD+Entr'!B127</f>
        <v>30.100999999999999</v>
      </c>
      <c r="I126" s="632">
        <f>VD_cstr!B127</f>
        <v>23.408000000000001</v>
      </c>
      <c r="J126" s="632">
        <f>imoccfr!B127</f>
        <v>461.43400000000003</v>
      </c>
      <c r="K126" s="632">
        <f>'occ&lt;1an'!B127</f>
        <v>43.66</v>
      </c>
      <c r="L126" s="632">
        <f>'occ 1à4'!B127</f>
        <v>142.58699999999999</v>
      </c>
      <c r="M126" s="632">
        <v>275.173</v>
      </c>
      <c r="N126" s="652">
        <v>0.94861660079051391</v>
      </c>
      <c r="O126" s="633">
        <v>439560</v>
      </c>
      <c r="P126" s="633">
        <v>7.2156751319283887E-3</v>
      </c>
      <c r="Q126" s="639">
        <v>105</v>
      </c>
      <c r="R126" s="640">
        <v>108.1</v>
      </c>
      <c r="S126" s="632">
        <v>1.0295238095238095</v>
      </c>
      <c r="T126" s="649">
        <v>152</v>
      </c>
      <c r="U126">
        <v>138.1</v>
      </c>
      <c r="W126" s="664"/>
    </row>
    <row r="127" spans="1:23">
      <c r="A127" s="635">
        <f>imtot!A128</f>
        <v>38504</v>
      </c>
      <c r="B127" s="636">
        <f t="shared" si="1"/>
        <v>2</v>
      </c>
      <c r="C127" s="631">
        <f>imtot!B128</f>
        <v>223.39699999999999</v>
      </c>
      <c r="D127" s="631">
        <f>particu!B128</f>
        <v>125.343</v>
      </c>
      <c r="E127" s="632">
        <f>sociét!B128</f>
        <v>98.054000000000002</v>
      </c>
      <c r="F127" s="632">
        <f>LCD!B128</f>
        <v>31.006</v>
      </c>
      <c r="G127" s="632">
        <f>LLD!B128</f>
        <v>15.134</v>
      </c>
      <c r="H127" s="632">
        <f>'LLD+Entr'!B128</f>
        <v>37.201000000000001</v>
      </c>
      <c r="I127" s="632">
        <f>VD_cstr!B128</f>
        <v>29.847000000000001</v>
      </c>
      <c r="J127" s="632">
        <f>imoccfr!B128</f>
        <v>497.06799999999998</v>
      </c>
      <c r="K127" s="632">
        <f>'occ&lt;1an'!B128</f>
        <v>46.151000000000003</v>
      </c>
      <c r="L127" s="632">
        <f>'occ 1à4'!B128</f>
        <v>157.86199999999999</v>
      </c>
      <c r="M127" s="632">
        <v>293.05499999999995</v>
      </c>
      <c r="N127" s="652">
        <v>1.0434782608695652</v>
      </c>
      <c r="O127" s="633">
        <v>439560</v>
      </c>
      <c r="P127" s="633">
        <v>7.2156751319283887E-3</v>
      </c>
      <c r="Q127" s="639">
        <v>103.7</v>
      </c>
      <c r="R127" s="640">
        <v>107.9</v>
      </c>
      <c r="S127" s="632">
        <v>1.0405014464802316</v>
      </c>
      <c r="T127" s="649">
        <v>152</v>
      </c>
      <c r="U127">
        <v>141</v>
      </c>
      <c r="W127" s="664"/>
    </row>
    <row r="128" spans="1:23">
      <c r="A128" s="635">
        <f>imtot!A129</f>
        <v>38534</v>
      </c>
      <c r="B128" s="636">
        <f t="shared" si="1"/>
        <v>3</v>
      </c>
      <c r="C128" s="631">
        <f>imtot!B129</f>
        <v>159.465</v>
      </c>
      <c r="D128" s="631">
        <f>particu!B129</f>
        <v>100.393</v>
      </c>
      <c r="E128" s="632">
        <f>sociét!B129</f>
        <v>59.072000000000003</v>
      </c>
      <c r="F128" s="632">
        <f>LCD!B129</f>
        <v>12.206</v>
      </c>
      <c r="G128" s="632">
        <f>LLD!B129</f>
        <v>10.167999999999999</v>
      </c>
      <c r="H128" s="632">
        <f>'LLD+Entr'!B129</f>
        <v>27.068999999999999</v>
      </c>
      <c r="I128" s="632">
        <f>VD_cstr!B129</f>
        <v>19.797000000000001</v>
      </c>
      <c r="J128" s="632">
        <f>imoccfr!B129</f>
        <v>467.26900000000001</v>
      </c>
      <c r="K128" s="632">
        <f>'occ&lt;1an'!B129</f>
        <v>46.17</v>
      </c>
      <c r="L128" s="632">
        <f>'occ 1à4'!B129</f>
        <v>156.559</v>
      </c>
      <c r="M128" s="632">
        <v>264.54000000000002</v>
      </c>
      <c r="N128" s="652">
        <v>0.94861660079051391</v>
      </c>
      <c r="O128" s="633">
        <v>443517</v>
      </c>
      <c r="P128" s="633">
        <v>9.0021840021840029E-3</v>
      </c>
      <c r="Q128" s="639">
        <v>104.3</v>
      </c>
      <c r="R128" s="640">
        <v>107.8</v>
      </c>
      <c r="S128" s="632">
        <v>1.0335570469798658</v>
      </c>
      <c r="T128" s="649">
        <v>152</v>
      </c>
      <c r="U128">
        <v>146</v>
      </c>
      <c r="W128" s="664"/>
    </row>
    <row r="129" spans="1:23">
      <c r="A129" s="635">
        <f>imtot!A130</f>
        <v>38565</v>
      </c>
      <c r="B129" s="636">
        <f t="shared" si="1"/>
        <v>3</v>
      </c>
      <c r="C129" s="631">
        <f>imtot!B130</f>
        <v>113.843</v>
      </c>
      <c r="D129" s="631">
        <f>particu!B130</f>
        <v>68.489999999999995</v>
      </c>
      <c r="E129" s="632">
        <f>sociét!B130</f>
        <v>45.353000000000002</v>
      </c>
      <c r="F129" s="632">
        <f>LCD!B130</f>
        <v>6.2530000000000001</v>
      </c>
      <c r="G129" s="632">
        <f>LLD!B130</f>
        <v>6.3349999999999991</v>
      </c>
      <c r="H129" s="632">
        <f>'LLD+Entr'!B130</f>
        <v>19.283999999999999</v>
      </c>
      <c r="I129" s="632">
        <f>VD_cstr!B130</f>
        <v>19.816000000000003</v>
      </c>
      <c r="J129" s="632">
        <f>imoccfr!B130</f>
        <v>412.38</v>
      </c>
      <c r="K129" s="632">
        <f>'occ&lt;1an'!B130</f>
        <v>35.792000000000002</v>
      </c>
      <c r="L129" s="632">
        <f>'occ 1à4'!B130</f>
        <v>122.28700000000001</v>
      </c>
      <c r="M129" s="632">
        <v>254.30099999999999</v>
      </c>
      <c r="N129" s="652">
        <v>1.0434782608695652</v>
      </c>
      <c r="O129" s="633">
        <v>443517</v>
      </c>
      <c r="P129" s="633">
        <v>9.0021840021840029E-3</v>
      </c>
      <c r="Q129" s="639">
        <v>105.4</v>
      </c>
      <c r="R129" s="640">
        <v>107.8</v>
      </c>
      <c r="S129" s="632">
        <v>1.0227703984819734</v>
      </c>
      <c r="T129" s="649">
        <v>152</v>
      </c>
      <c r="U129">
        <v>148.9</v>
      </c>
      <c r="W129" s="664"/>
    </row>
    <row r="130" spans="1:23">
      <c r="A130" s="635">
        <f>imtot!A131</f>
        <v>38596</v>
      </c>
      <c r="B130" s="636">
        <f t="shared" si="1"/>
        <v>3</v>
      </c>
      <c r="C130" s="631">
        <f>imtot!B131</f>
        <v>165.69800000000001</v>
      </c>
      <c r="D130" s="631">
        <f>particu!B131</f>
        <v>90.677000000000007</v>
      </c>
      <c r="E130" s="632">
        <f>sociét!B131</f>
        <v>75.021000000000001</v>
      </c>
      <c r="F130" s="632">
        <f>LCD!B131</f>
        <v>10.997</v>
      </c>
      <c r="G130" s="632">
        <f>LLD!B131</f>
        <v>11.376000000000001</v>
      </c>
      <c r="H130" s="632">
        <f>'LLD+Entr'!B131</f>
        <v>29.676000000000002</v>
      </c>
      <c r="I130" s="632">
        <f>VD_cstr!B131</f>
        <v>34.347999999999999</v>
      </c>
      <c r="J130" s="632">
        <f>imoccfr!B131</f>
        <v>432.06</v>
      </c>
      <c r="K130" s="632">
        <f>'occ&lt;1an'!B131</f>
        <v>38.969000000000001</v>
      </c>
      <c r="L130" s="632">
        <f>'occ 1à4'!B131</f>
        <v>126.512</v>
      </c>
      <c r="M130" s="632">
        <v>266.57900000000001</v>
      </c>
      <c r="N130" s="652">
        <v>1.0434782608695652</v>
      </c>
      <c r="O130" s="633">
        <v>443517</v>
      </c>
      <c r="P130" s="633">
        <v>9.0021840021840029E-3</v>
      </c>
      <c r="Q130" s="639">
        <v>105.3</v>
      </c>
      <c r="R130" s="640">
        <v>107.6</v>
      </c>
      <c r="S130" s="632">
        <v>1.0218423551756886</v>
      </c>
      <c r="T130" s="649">
        <v>152</v>
      </c>
      <c r="U130">
        <v>155.6</v>
      </c>
      <c r="W130" s="664"/>
    </row>
    <row r="131" spans="1:23">
      <c r="A131" s="635">
        <f>imtot!A132</f>
        <v>38626</v>
      </c>
      <c r="B131" s="636">
        <f t="shared" ref="B131:B194" si="2">INT((MONTH(A131)-1)/3)+1</f>
        <v>4</v>
      </c>
      <c r="C131" s="631">
        <f>imtot!B132</f>
        <v>159.66800000000001</v>
      </c>
      <c r="D131" s="631">
        <f>particu!B132</f>
        <v>98.882999999999996</v>
      </c>
      <c r="E131" s="632">
        <f>sociét!B132</f>
        <v>60.784999999999997</v>
      </c>
      <c r="F131" s="632">
        <f>LCD!B132</f>
        <v>11.212</v>
      </c>
      <c r="G131" s="632">
        <f>LLD!B132</f>
        <v>10.021000000000001</v>
      </c>
      <c r="H131" s="632">
        <f>'LLD+Entr'!B132</f>
        <v>27.619</v>
      </c>
      <c r="I131" s="632">
        <f>VD_cstr!B132</f>
        <v>21.954000000000001</v>
      </c>
      <c r="J131" s="632">
        <f>imoccfr!B132</f>
        <v>436.58699999999999</v>
      </c>
      <c r="K131" s="632">
        <f>'occ&lt;1an'!B132</f>
        <v>43.703000000000003</v>
      </c>
      <c r="L131" s="632">
        <f>'occ 1à4'!B132</f>
        <v>129.90100000000001</v>
      </c>
      <c r="M131" s="632">
        <v>262.98299999999995</v>
      </c>
      <c r="N131" s="652">
        <v>0.99604743083003955</v>
      </c>
      <c r="O131" s="633">
        <v>450234</v>
      </c>
      <c r="P131" s="633">
        <v>1.5144853523089306E-2</v>
      </c>
      <c r="Q131" s="639">
        <v>105.4</v>
      </c>
      <c r="R131" s="640">
        <v>107.8</v>
      </c>
      <c r="S131" s="632">
        <v>1.0227703984819734</v>
      </c>
      <c r="T131" s="649">
        <v>152</v>
      </c>
      <c r="U131">
        <v>155.5</v>
      </c>
      <c r="W131" s="664"/>
    </row>
    <row r="132" spans="1:23">
      <c r="A132" s="635">
        <f>imtot!A133</f>
        <v>38657</v>
      </c>
      <c r="B132" s="636">
        <f t="shared" si="2"/>
        <v>4</v>
      </c>
      <c r="C132" s="631">
        <f>imtot!B133</f>
        <v>172.00299999999999</v>
      </c>
      <c r="D132" s="631">
        <f>particu!B133</f>
        <v>107.211</v>
      </c>
      <c r="E132" s="632">
        <f>sociét!B133</f>
        <v>64.792000000000002</v>
      </c>
      <c r="F132" s="632">
        <f>LCD!B133</f>
        <v>12.741999999999997</v>
      </c>
      <c r="G132" s="632">
        <f>LLD!B133</f>
        <v>11.024000000000001</v>
      </c>
      <c r="H132" s="632">
        <f>'LLD+Entr'!B133</f>
        <v>30.175000000000001</v>
      </c>
      <c r="I132" s="632">
        <f>VD_cstr!B133</f>
        <v>21.875</v>
      </c>
      <c r="J132" s="632">
        <f>imoccfr!B133</f>
        <v>441.37</v>
      </c>
      <c r="K132" s="632">
        <f>'occ&lt;1an'!B133</f>
        <v>43.84</v>
      </c>
      <c r="L132" s="632">
        <f>'occ 1à4'!B133</f>
        <v>132.19900000000001</v>
      </c>
      <c r="M132" s="632">
        <v>265.26800000000003</v>
      </c>
      <c r="N132" s="652">
        <v>0.94861660079051391</v>
      </c>
      <c r="O132" s="633">
        <v>450234</v>
      </c>
      <c r="P132" s="633">
        <v>1.5144853523089306E-2</v>
      </c>
      <c r="Q132" s="639">
        <v>105</v>
      </c>
      <c r="R132" s="640">
        <v>108.48</v>
      </c>
      <c r="S132" s="632">
        <v>1.0331428571428571</v>
      </c>
      <c r="T132" s="649">
        <v>152</v>
      </c>
      <c r="U132">
        <v>147.5</v>
      </c>
      <c r="W132" s="664"/>
    </row>
    <row r="133" spans="1:23">
      <c r="A133" s="635">
        <f>imtot!A134</f>
        <v>38687</v>
      </c>
      <c r="B133" s="636">
        <f t="shared" si="2"/>
        <v>4</v>
      </c>
      <c r="C133" s="631">
        <f>imtot!B134</f>
        <v>169.398</v>
      </c>
      <c r="D133" s="631">
        <f>particu!B134</f>
        <v>104.577</v>
      </c>
      <c r="E133" s="632">
        <f>sociét!B134</f>
        <v>64.820999999999998</v>
      </c>
      <c r="F133" s="632">
        <f>LCD!B134</f>
        <v>11.728999999999999</v>
      </c>
      <c r="G133" s="632">
        <f>LLD!B134</f>
        <v>10.670999999999999</v>
      </c>
      <c r="H133" s="632">
        <f>'LLD+Entr'!B134</f>
        <v>30.190999999999999</v>
      </c>
      <c r="I133" s="632">
        <f>VD_cstr!B134</f>
        <v>22.901</v>
      </c>
      <c r="J133" s="632">
        <f>imoccfr!B134</f>
        <v>425.72800000000001</v>
      </c>
      <c r="K133" s="632">
        <f>'occ&lt;1an'!B134</f>
        <v>42.31</v>
      </c>
      <c r="L133" s="632">
        <f>'occ 1à4'!B134</f>
        <v>127.36799999999999</v>
      </c>
      <c r="M133" s="632">
        <v>256.05</v>
      </c>
      <c r="N133" s="652">
        <v>1.0434782608695652</v>
      </c>
      <c r="O133" s="633">
        <v>450234</v>
      </c>
      <c r="P133" s="633">
        <v>1.5144853523089306E-2</v>
      </c>
      <c r="Q133" s="639">
        <v>104.3</v>
      </c>
      <c r="R133" s="640">
        <v>109.27</v>
      </c>
      <c r="S133" s="632">
        <v>1.0476510067114093</v>
      </c>
      <c r="T133" s="649">
        <v>152</v>
      </c>
      <c r="U133">
        <v>144.30000000000001</v>
      </c>
      <c r="W133" s="664"/>
    </row>
    <row r="134" spans="1:23">
      <c r="A134" s="635">
        <f>imtot!A135</f>
        <v>38718</v>
      </c>
      <c r="B134" s="636">
        <f t="shared" si="2"/>
        <v>1</v>
      </c>
      <c r="C134" s="631">
        <f>imtot!B135</f>
        <v>168.66800000000001</v>
      </c>
      <c r="D134" s="631">
        <f>particu!B135</f>
        <v>98.138000000000005</v>
      </c>
      <c r="E134" s="632">
        <f>sociét!B135</f>
        <v>70.450999999999993</v>
      </c>
      <c r="F134" s="632">
        <f>LCD!B135</f>
        <v>19.087</v>
      </c>
      <c r="G134" s="632">
        <f>LLD!B135</f>
        <v>6.7510000000000012</v>
      </c>
      <c r="H134" s="632">
        <f>'LLD+Entr'!B135</f>
        <v>25.947000000000003</v>
      </c>
      <c r="I134" s="632">
        <f>VD_cstr!B135</f>
        <v>25.417000000000002</v>
      </c>
      <c r="J134" s="632">
        <f>imoccfr!B135</f>
        <v>444.58100000000002</v>
      </c>
      <c r="K134" s="632">
        <f>'occ&lt;1an'!B135</f>
        <v>45.231999999999999</v>
      </c>
      <c r="L134" s="632">
        <f>'occ 1à4'!B135</f>
        <v>133.52600000000001</v>
      </c>
      <c r="M134" s="632">
        <v>265.82299999999998</v>
      </c>
      <c r="N134" s="652">
        <v>1.0476190476190477</v>
      </c>
      <c r="O134" s="633">
        <v>454764</v>
      </c>
      <c r="P134" s="633">
        <v>1.0061434720611948E-2</v>
      </c>
      <c r="Q134" s="639">
        <v>104.38</v>
      </c>
      <c r="R134" s="640">
        <v>108.97</v>
      </c>
      <c r="S134" s="632">
        <v>1.0439739413680782</v>
      </c>
      <c r="T134" s="649">
        <v>149</v>
      </c>
      <c r="U134">
        <v>148.33000000000001</v>
      </c>
      <c r="W134" s="664"/>
    </row>
    <row r="135" spans="1:23">
      <c r="A135" s="635">
        <f>imtot!A136</f>
        <v>38749</v>
      </c>
      <c r="B135" s="636">
        <f t="shared" si="2"/>
        <v>1</v>
      </c>
      <c r="C135" s="631">
        <f>imtot!B136</f>
        <v>160.53700000000001</v>
      </c>
      <c r="D135" s="631">
        <f>particu!B136</f>
        <v>93.454999999999998</v>
      </c>
      <c r="E135" s="632">
        <f>sociét!B136</f>
        <v>67.081999999999994</v>
      </c>
      <c r="F135" s="632">
        <f>LCD!B136</f>
        <v>19.971</v>
      </c>
      <c r="G135" s="632">
        <f>LLD!B136</f>
        <v>7.6720000000000006</v>
      </c>
      <c r="H135" s="632">
        <f>'LLD+Entr'!B136</f>
        <v>25.009</v>
      </c>
      <c r="I135" s="632">
        <f>VD_cstr!B136</f>
        <v>22.102</v>
      </c>
      <c r="J135" s="632">
        <f>imoccfr!B136</f>
        <v>447.15199999999999</v>
      </c>
      <c r="K135" s="632">
        <f>'occ&lt;1an'!B136</f>
        <v>42.216999999999999</v>
      </c>
      <c r="L135" s="632">
        <f>'occ 1à4'!B136</f>
        <v>137.684</v>
      </c>
      <c r="M135" s="632">
        <v>267.25099999999998</v>
      </c>
      <c r="N135" s="652">
        <v>0.95238095238095233</v>
      </c>
      <c r="O135" s="633">
        <v>454764</v>
      </c>
      <c r="P135" s="633">
        <v>1.0061434720611948E-2</v>
      </c>
      <c r="Q135" s="639">
        <v>104.68</v>
      </c>
      <c r="R135" s="640">
        <v>108.63</v>
      </c>
      <c r="S135" s="632">
        <v>1.0377340466182652</v>
      </c>
      <c r="T135" s="649">
        <v>149</v>
      </c>
      <c r="U135">
        <v>148.88</v>
      </c>
      <c r="W135" s="664"/>
    </row>
    <row r="136" spans="1:23">
      <c r="A136" s="635">
        <f>imtot!A137</f>
        <v>38777</v>
      </c>
      <c r="B136" s="636">
        <f t="shared" si="2"/>
        <v>1</v>
      </c>
      <c r="C136" s="631">
        <f>imtot!B137</f>
        <v>197.376</v>
      </c>
      <c r="D136" s="631">
        <f>particu!B137</f>
        <v>117.21899999999999</v>
      </c>
      <c r="E136" s="632">
        <f>sociét!B137</f>
        <v>80.156999999999996</v>
      </c>
      <c r="F136" s="632">
        <f>LCD!B137</f>
        <v>27.185999999999996</v>
      </c>
      <c r="G136" s="632">
        <f>LLD!B137</f>
        <v>8.4830000000000005</v>
      </c>
      <c r="H136" s="632">
        <f>'LLD+Entr'!B137</f>
        <v>27.626000000000001</v>
      </c>
      <c r="I136" s="632">
        <f>VD_cstr!B137</f>
        <v>25.344999999999999</v>
      </c>
      <c r="J136" s="632">
        <f>imoccfr!B137</f>
        <v>504.85599999999999</v>
      </c>
      <c r="K136" s="632">
        <f>'occ&lt;1an'!B137</f>
        <v>48.436999999999998</v>
      </c>
      <c r="L136" s="632">
        <f>'occ 1à4'!B137</f>
        <v>158.76300000000001</v>
      </c>
      <c r="M136" s="632">
        <v>297.678</v>
      </c>
      <c r="N136" s="652">
        <v>1.0952380952380953</v>
      </c>
      <c r="O136" s="633">
        <v>454764</v>
      </c>
      <c r="P136" s="633">
        <v>1.0061434720611948E-2</v>
      </c>
      <c r="Q136" s="639">
        <v>103.27</v>
      </c>
      <c r="R136" s="640">
        <v>108.25</v>
      </c>
      <c r="S136" s="632">
        <v>1.0482231044833932</v>
      </c>
      <c r="T136" s="649">
        <v>149</v>
      </c>
      <c r="U136">
        <v>149.84</v>
      </c>
      <c r="W136" s="664"/>
    </row>
    <row r="137" spans="1:23">
      <c r="A137" s="635">
        <f>imtot!A138</f>
        <v>38808</v>
      </c>
      <c r="B137" s="636">
        <f t="shared" si="2"/>
        <v>2</v>
      </c>
      <c r="C137" s="631">
        <f>imtot!B138</f>
        <v>181.64699999999999</v>
      </c>
      <c r="D137" s="631">
        <f>particu!B138</f>
        <v>102.661</v>
      </c>
      <c r="E137" s="632">
        <f>sociét!B138</f>
        <v>78.986000000000004</v>
      </c>
      <c r="F137" s="632">
        <f>LCD!B138</f>
        <v>27.800999999999998</v>
      </c>
      <c r="G137" s="632">
        <f>LLD!B138</f>
        <v>7.7029999999999994</v>
      </c>
      <c r="H137" s="632">
        <f>'LLD+Entr'!B138</f>
        <v>25.393000000000001</v>
      </c>
      <c r="I137" s="632">
        <f>VD_cstr!B138</f>
        <v>25.792000000000002</v>
      </c>
      <c r="J137" s="632">
        <f>imoccfr!B138</f>
        <v>444.291</v>
      </c>
      <c r="K137" s="632">
        <f>'occ&lt;1an'!B138</f>
        <v>40.427999999999997</v>
      </c>
      <c r="L137" s="632">
        <f>'occ 1à4'!B138</f>
        <v>139.04</v>
      </c>
      <c r="M137" s="632">
        <v>264.85000000000002</v>
      </c>
      <c r="N137" s="652">
        <v>0.90476190476190477</v>
      </c>
      <c r="O137" s="633">
        <v>461784</v>
      </c>
      <c r="P137" s="633">
        <v>1.5436578093252764E-2</v>
      </c>
      <c r="Q137" s="639">
        <v>106.22</v>
      </c>
      <c r="R137" s="640">
        <v>107.94</v>
      </c>
      <c r="S137" s="632">
        <v>1.0161928073809074</v>
      </c>
      <c r="T137" s="649">
        <v>149</v>
      </c>
      <c r="U137">
        <v>153.75</v>
      </c>
      <c r="W137" s="664"/>
    </row>
    <row r="138" spans="1:23">
      <c r="A138" s="635">
        <f>imtot!A139</f>
        <v>38838</v>
      </c>
      <c r="B138" s="636">
        <f t="shared" si="2"/>
        <v>2</v>
      </c>
      <c r="C138" s="631">
        <f>imtot!B139</f>
        <v>177.34299999999999</v>
      </c>
      <c r="D138" s="631">
        <f>particu!B139</f>
        <v>100.247</v>
      </c>
      <c r="E138" s="632">
        <f>sociét!B139</f>
        <v>77.096000000000004</v>
      </c>
      <c r="F138" s="632">
        <f>LCD!B139</f>
        <v>29.824999999999999</v>
      </c>
      <c r="G138" s="632">
        <f>LLD!B139</f>
        <v>7.8910000000000018</v>
      </c>
      <c r="H138" s="632">
        <f>'LLD+Entr'!B139</f>
        <v>24.862000000000002</v>
      </c>
      <c r="I138" s="632">
        <f>VD_cstr!B139</f>
        <v>22.408999999999999</v>
      </c>
      <c r="J138" s="632">
        <f>imoccfr!B139</f>
        <v>465.61099999999999</v>
      </c>
      <c r="K138" s="632">
        <f>'occ&lt;1an'!B139</f>
        <v>41.073</v>
      </c>
      <c r="L138" s="632">
        <f>'occ 1à4'!B139</f>
        <v>145.155</v>
      </c>
      <c r="M138" s="632">
        <v>279.38299999999998</v>
      </c>
      <c r="N138" s="652">
        <v>0.95238095238095233</v>
      </c>
      <c r="O138" s="633">
        <v>461784</v>
      </c>
      <c r="P138" s="633">
        <v>1.5436578093252764E-2</v>
      </c>
      <c r="Q138" s="639">
        <v>106.52</v>
      </c>
      <c r="R138" s="640">
        <v>107.63</v>
      </c>
      <c r="S138" s="632">
        <v>1.0104205782951559</v>
      </c>
      <c r="T138" s="649">
        <v>149</v>
      </c>
      <c r="U138">
        <v>157.56</v>
      </c>
      <c r="W138" s="664"/>
    </row>
    <row r="139" spans="1:23">
      <c r="A139" s="635">
        <f>imtot!A140</f>
        <v>38869</v>
      </c>
      <c r="B139" s="636">
        <f t="shared" si="2"/>
        <v>2</v>
      </c>
      <c r="C139" s="631">
        <f>imtot!B140</f>
        <v>223.73699999999999</v>
      </c>
      <c r="D139" s="631">
        <f>particu!B140</f>
        <v>127.057</v>
      </c>
      <c r="E139" s="632">
        <f>sociét!B140</f>
        <v>96.68</v>
      </c>
      <c r="F139" s="632">
        <f>LCD!B140</f>
        <v>31.047000000000001</v>
      </c>
      <c r="G139" s="632">
        <f>LLD!B140</f>
        <v>10.291</v>
      </c>
      <c r="H139" s="632">
        <f>'LLD+Entr'!B140</f>
        <v>33.613</v>
      </c>
      <c r="I139" s="632">
        <f>VD_cstr!B140</f>
        <v>32.019999999999996</v>
      </c>
      <c r="J139" s="632">
        <f>imoccfr!B140</f>
        <v>500.68400000000003</v>
      </c>
      <c r="K139" s="632">
        <f>'occ&lt;1an'!B140</f>
        <v>43.061</v>
      </c>
      <c r="L139" s="632">
        <f>'occ 1à4'!B140</f>
        <v>159.56700000000001</v>
      </c>
      <c r="M139" s="632">
        <v>298.12299999999993</v>
      </c>
      <c r="N139" s="652">
        <v>1.0476190476190477</v>
      </c>
      <c r="O139" s="633">
        <v>461784</v>
      </c>
      <c r="P139" s="633">
        <v>1.5436578093252764E-2</v>
      </c>
      <c r="Q139" s="639">
        <v>105.43</v>
      </c>
      <c r="R139" s="640">
        <v>107.28</v>
      </c>
      <c r="S139" s="632">
        <v>1.0175471877074835</v>
      </c>
      <c r="T139" s="649">
        <v>149</v>
      </c>
      <c r="U139">
        <v>155.93</v>
      </c>
      <c r="W139" s="664"/>
    </row>
    <row r="140" spans="1:23">
      <c r="A140" s="635">
        <f>imtot!A141</f>
        <v>38899</v>
      </c>
      <c r="B140" s="636">
        <f t="shared" si="2"/>
        <v>3</v>
      </c>
      <c r="C140" s="631">
        <f>imtot!B141</f>
        <v>151.54900000000001</v>
      </c>
      <c r="D140" s="631">
        <f>particu!B141</f>
        <v>90.213999999999999</v>
      </c>
      <c r="E140" s="632">
        <f>sociét!B141</f>
        <v>61.335000000000001</v>
      </c>
      <c r="F140" s="632">
        <f>LCD!B141</f>
        <v>16.486000000000001</v>
      </c>
      <c r="G140" s="632">
        <f>LLD!B141</f>
        <v>7.2789999999999999</v>
      </c>
      <c r="H140" s="632">
        <f>'LLD+Entr'!B141</f>
        <v>24.956</v>
      </c>
      <c r="I140" s="632">
        <f>VD_cstr!B141</f>
        <v>19.893000000000001</v>
      </c>
      <c r="J140" s="632">
        <f>imoccfr!B141</f>
        <v>460.32400000000001</v>
      </c>
      <c r="K140" s="632">
        <f>'occ&lt;1an'!B141</f>
        <v>40.549999999999997</v>
      </c>
      <c r="L140" s="632">
        <f>'occ 1à4'!B141</f>
        <v>144.363</v>
      </c>
      <c r="M140" s="632">
        <v>275.46699999999998</v>
      </c>
      <c r="N140" s="652">
        <v>0.95238095238095233</v>
      </c>
      <c r="O140" s="633">
        <v>465370</v>
      </c>
      <c r="P140" s="633">
        <v>7.7655354018328912E-3</v>
      </c>
      <c r="Q140" s="639">
        <v>105.49</v>
      </c>
      <c r="R140" s="640">
        <v>106.88</v>
      </c>
      <c r="S140" s="632">
        <v>1.0131766044174804</v>
      </c>
      <c r="T140" s="649">
        <v>149</v>
      </c>
      <c r="U140">
        <v>158.19999999999999</v>
      </c>
      <c r="W140" s="664"/>
    </row>
    <row r="141" spans="1:23">
      <c r="A141" s="635">
        <f>imtot!A142</f>
        <v>38930</v>
      </c>
      <c r="B141" s="636">
        <f t="shared" si="2"/>
        <v>3</v>
      </c>
      <c r="C141" s="631">
        <f>imtot!B142</f>
        <v>113.955</v>
      </c>
      <c r="D141" s="631">
        <f>particu!B142</f>
        <v>64.061999999999998</v>
      </c>
      <c r="E141" s="632">
        <f>sociét!B142</f>
        <v>49.893000000000001</v>
      </c>
      <c r="F141" s="632">
        <f>LCD!B142</f>
        <v>9.6280000000000001</v>
      </c>
      <c r="G141" s="632">
        <f>LLD!B142</f>
        <v>4.8460000000000001</v>
      </c>
      <c r="H141" s="632">
        <f>'LLD+Entr'!B142</f>
        <v>18.608000000000001</v>
      </c>
      <c r="I141" s="632">
        <f>VD_cstr!B142</f>
        <v>21.657</v>
      </c>
      <c r="J141" s="632">
        <f>imoccfr!B142</f>
        <v>414.07100000000003</v>
      </c>
      <c r="K141" s="632">
        <f>'occ&lt;1an'!B142</f>
        <v>35.033999999999999</v>
      </c>
      <c r="L141" s="632">
        <f>'occ 1à4'!B142</f>
        <v>122.696</v>
      </c>
      <c r="M141" s="632">
        <v>256.37900000000002</v>
      </c>
      <c r="N141" s="652">
        <v>1.0476190476190477</v>
      </c>
      <c r="O141" s="633">
        <v>465370</v>
      </c>
      <c r="P141" s="633">
        <v>7.7655354018328912E-3</v>
      </c>
      <c r="Q141" s="639">
        <v>106.58</v>
      </c>
      <c r="R141" s="640">
        <v>106.54</v>
      </c>
      <c r="S141" s="632">
        <v>0.99962469506474017</v>
      </c>
      <c r="T141" s="649">
        <v>149</v>
      </c>
      <c r="U141">
        <v>158.94</v>
      </c>
      <c r="W141" s="664"/>
    </row>
    <row r="142" spans="1:23">
      <c r="A142" s="635">
        <f>imtot!A143</f>
        <v>38961</v>
      </c>
      <c r="B142" s="636">
        <f t="shared" si="2"/>
        <v>3</v>
      </c>
      <c r="C142" s="631">
        <f>imtot!B143</f>
        <v>143.63399999999999</v>
      </c>
      <c r="D142" s="631">
        <f>particu!B143</f>
        <v>78.36</v>
      </c>
      <c r="E142" s="632">
        <f>sociét!B143</f>
        <v>65.274000000000001</v>
      </c>
      <c r="F142" s="632">
        <f>LCD!B143</f>
        <v>11.669</v>
      </c>
      <c r="G142" s="632">
        <f>LLD!B143</f>
        <v>8.3269999999999982</v>
      </c>
      <c r="H142" s="632">
        <f>'LLD+Entr'!B143</f>
        <v>25.625999999999998</v>
      </c>
      <c r="I142" s="632">
        <f>VD_cstr!B143</f>
        <v>27.978999999999999</v>
      </c>
      <c r="J142" s="632">
        <f>imoccfr!B143</f>
        <v>425.10599999999999</v>
      </c>
      <c r="K142" s="632">
        <f>'occ&lt;1an'!B143</f>
        <v>36.780999999999999</v>
      </c>
      <c r="L142" s="632">
        <f>'occ 1à4'!B143</f>
        <v>123.41500000000001</v>
      </c>
      <c r="M142" s="632">
        <v>264.75900000000001</v>
      </c>
      <c r="N142" s="652">
        <v>1</v>
      </c>
      <c r="O142" s="633">
        <v>465370</v>
      </c>
      <c r="P142" s="633">
        <v>7.7655354018328912E-3</v>
      </c>
      <c r="Q142" s="639">
        <v>105.85</v>
      </c>
      <c r="R142" s="640">
        <v>106.28</v>
      </c>
      <c r="S142" s="632">
        <v>1.0040623523854513</v>
      </c>
      <c r="T142" s="649">
        <v>149</v>
      </c>
      <c r="U142">
        <v>151.6</v>
      </c>
      <c r="W142" s="664"/>
    </row>
    <row r="143" spans="1:23">
      <c r="A143" s="635">
        <f>imtot!A144</f>
        <v>38991</v>
      </c>
      <c r="B143" s="636">
        <f t="shared" si="2"/>
        <v>4</v>
      </c>
      <c r="C143" s="631">
        <f>imtot!B144</f>
        <v>173.137</v>
      </c>
      <c r="D143" s="631">
        <f>particu!B144</f>
        <v>107.76900000000001</v>
      </c>
      <c r="E143" s="632">
        <f>sociét!B144</f>
        <v>65.367999999999995</v>
      </c>
      <c r="F143" s="632">
        <f>LCD!B144</f>
        <v>10.162000000000003</v>
      </c>
      <c r="G143" s="632">
        <f>LLD!B144</f>
        <v>8.5219999999999985</v>
      </c>
      <c r="H143" s="632">
        <f>'LLD+Entr'!B144</f>
        <v>29.574999999999999</v>
      </c>
      <c r="I143" s="632">
        <f>VD_cstr!B144</f>
        <v>25.631</v>
      </c>
      <c r="J143" s="632">
        <f>imoccfr!B144</f>
        <v>494.01799999999997</v>
      </c>
      <c r="K143" s="632">
        <f>'occ&lt;1an'!B144</f>
        <v>46.673000000000002</v>
      </c>
      <c r="L143" s="632">
        <f>'occ 1à4'!B144</f>
        <v>145.40899999999999</v>
      </c>
      <c r="M143" s="632">
        <v>301.93599999999998</v>
      </c>
      <c r="N143" s="652">
        <v>1.0476190476190477</v>
      </c>
      <c r="O143" s="633">
        <v>472812</v>
      </c>
      <c r="P143" s="633">
        <v>1.5991576594967444E-2</v>
      </c>
      <c r="Q143" s="639">
        <v>105.15</v>
      </c>
      <c r="R143" s="640">
        <v>105.85</v>
      </c>
      <c r="S143" s="632">
        <v>1.0066571564431763</v>
      </c>
      <c r="T143" s="649">
        <v>149</v>
      </c>
      <c r="U143">
        <v>144.41</v>
      </c>
      <c r="W143" s="664"/>
    </row>
    <row r="144" spans="1:23">
      <c r="A144" s="635">
        <f>imtot!A145</f>
        <v>39022</v>
      </c>
      <c r="B144" s="636">
        <f t="shared" si="2"/>
        <v>4</v>
      </c>
      <c r="C144" s="631">
        <f>imtot!B145</f>
        <v>158.29599999999999</v>
      </c>
      <c r="D144" s="631">
        <f>particu!B145</f>
        <v>95.474000000000004</v>
      </c>
      <c r="E144" s="632">
        <f>sociét!B145</f>
        <v>62.822000000000003</v>
      </c>
      <c r="F144" s="632">
        <f>LCD!B145</f>
        <v>16.000999999999998</v>
      </c>
      <c r="G144" s="632">
        <f>LLD!B145</f>
        <v>7.5800000000000018</v>
      </c>
      <c r="H144" s="632">
        <f>'LLD+Entr'!B145</f>
        <v>26.338000000000001</v>
      </c>
      <c r="I144" s="632">
        <f>VD_cstr!B145</f>
        <v>20.483000000000001</v>
      </c>
      <c r="J144" s="632">
        <f>imoccfr!B145</f>
        <v>459.91</v>
      </c>
      <c r="K144" s="632">
        <f>'occ&lt;1an'!B145</f>
        <v>41.622</v>
      </c>
      <c r="L144" s="632">
        <f>'occ 1à4'!B145</f>
        <v>136.09800000000001</v>
      </c>
      <c r="M144" s="632">
        <v>282.19</v>
      </c>
      <c r="N144" s="652">
        <v>1</v>
      </c>
      <c r="O144" s="633">
        <v>472812</v>
      </c>
      <c r="P144" s="633">
        <v>1.5991576594967444E-2</v>
      </c>
      <c r="Q144" s="639">
        <v>106.41</v>
      </c>
      <c r="R144" s="640">
        <v>106.02</v>
      </c>
      <c r="S144" s="632">
        <v>0.99633493092754444</v>
      </c>
      <c r="T144" s="649">
        <v>149</v>
      </c>
      <c r="U144">
        <v>143.30000000000001</v>
      </c>
      <c r="W144" s="664"/>
    </row>
    <row r="145" spans="1:23">
      <c r="A145" s="635">
        <f>imtot!A146</f>
        <v>39052</v>
      </c>
      <c r="B145" s="636">
        <f t="shared" si="2"/>
        <v>4</v>
      </c>
      <c r="C145" s="631">
        <f>imtot!B146</f>
        <v>150.75299999999999</v>
      </c>
      <c r="D145" s="631">
        <f>particu!B146</f>
        <v>87.864999999999995</v>
      </c>
      <c r="E145" s="632">
        <f>sociét!B146</f>
        <v>62.884</v>
      </c>
      <c r="F145" s="632">
        <f>LCD!B146</f>
        <v>13.814</v>
      </c>
      <c r="G145" s="632">
        <f>LLD!B146</f>
        <v>6.7789999999999999</v>
      </c>
      <c r="H145" s="632">
        <f>'LLD+Entr'!B146</f>
        <v>26.869</v>
      </c>
      <c r="I145" s="632">
        <f>VD_cstr!B146</f>
        <v>22.201000000000001</v>
      </c>
      <c r="J145" s="632">
        <f>imoccfr!B146</f>
        <v>404.99900000000002</v>
      </c>
      <c r="K145" s="632">
        <f>'occ&lt;1an'!B146</f>
        <v>36.845999999999997</v>
      </c>
      <c r="L145" s="632">
        <f>'occ 1à4'!B146</f>
        <v>116.97499999999999</v>
      </c>
      <c r="M145" s="632">
        <v>251.17800000000003</v>
      </c>
      <c r="N145" s="652">
        <v>0.95238095238095233</v>
      </c>
      <c r="O145" s="633">
        <v>472812</v>
      </c>
      <c r="P145" s="633">
        <v>1.5991576594967444E-2</v>
      </c>
      <c r="Q145" s="639">
        <v>106.78</v>
      </c>
      <c r="R145" s="640">
        <v>106.2</v>
      </c>
      <c r="S145" s="632">
        <v>0.99456827121183744</v>
      </c>
      <c r="T145" s="649">
        <v>149</v>
      </c>
      <c r="U145">
        <v>143.63999999999999</v>
      </c>
      <c r="W145" s="664"/>
    </row>
    <row r="146" spans="1:23">
      <c r="A146" s="635">
        <f>imtot!A147</f>
        <v>39083</v>
      </c>
      <c r="B146" s="636">
        <f t="shared" si="2"/>
        <v>1</v>
      </c>
      <c r="C146" s="631">
        <f>imtot!B147</f>
        <v>171.65100000000001</v>
      </c>
      <c r="D146" s="631">
        <f>particu!B147</f>
        <v>94.45</v>
      </c>
      <c r="E146" s="632">
        <f>sociét!B147</f>
        <v>77.200999999999993</v>
      </c>
      <c r="F146" s="632">
        <f>LCD!B147</f>
        <v>21.197999999999997</v>
      </c>
      <c r="G146" s="632">
        <f>LLD!B147</f>
        <v>7.2950000000000017</v>
      </c>
      <c r="H146" s="632">
        <f>'LLD+Entr'!B147</f>
        <v>27.688000000000002</v>
      </c>
      <c r="I146" s="632">
        <f>VD_cstr!B147</f>
        <v>28.315000000000001</v>
      </c>
      <c r="J146" s="632">
        <f>imoccfr!B147</f>
        <v>465.15199999999999</v>
      </c>
      <c r="K146" s="632">
        <f>'occ&lt;1an'!B147</f>
        <v>44.338000000000001</v>
      </c>
      <c r="L146" s="632">
        <f>'occ 1à4'!B147</f>
        <v>136.15</v>
      </c>
      <c r="M146" s="632">
        <v>284.66399999999999</v>
      </c>
      <c r="N146" s="652">
        <v>1.0434782608695652</v>
      </c>
      <c r="O146" s="633">
        <v>478612</v>
      </c>
      <c r="P146" s="633">
        <v>1.2267032139624205E-2</v>
      </c>
      <c r="Q146" s="639">
        <v>105.62</v>
      </c>
      <c r="R146" s="640">
        <v>106.48</v>
      </c>
      <c r="S146" s="632">
        <v>1.0081423972732437</v>
      </c>
      <c r="T146" s="649">
        <v>149</v>
      </c>
      <c r="U146">
        <v>142.99</v>
      </c>
      <c r="W146" s="664"/>
    </row>
    <row r="147" spans="1:23">
      <c r="A147" s="635">
        <f>imtot!A148</f>
        <v>39114</v>
      </c>
      <c r="B147" s="636">
        <f t="shared" si="2"/>
        <v>1</v>
      </c>
      <c r="C147" s="631">
        <f>imtot!B148</f>
        <v>157.68100000000001</v>
      </c>
      <c r="D147" s="631">
        <f>particu!B148</f>
        <v>86.198999999999998</v>
      </c>
      <c r="E147" s="632">
        <f>sociét!B148</f>
        <v>71.472999999999999</v>
      </c>
      <c r="F147" s="632">
        <f>LCD!B148</f>
        <v>22.363</v>
      </c>
      <c r="G147" s="632">
        <f>LLD!B148</f>
        <v>7.9349999999999987</v>
      </c>
      <c r="H147" s="632">
        <f>'LLD+Entr'!B148</f>
        <v>26.4</v>
      </c>
      <c r="I147" s="632">
        <f>VD_cstr!B148</f>
        <v>22.71</v>
      </c>
      <c r="J147" s="632">
        <f>imoccfr!B148</f>
        <v>438.20499999999998</v>
      </c>
      <c r="K147" s="632">
        <f>'occ&lt;1an'!B148</f>
        <v>39.674999999999997</v>
      </c>
      <c r="L147" s="632">
        <f>'occ 1à4'!B148</f>
        <v>129.57900000000001</v>
      </c>
      <c r="M147" s="632">
        <v>268.96799999999996</v>
      </c>
      <c r="N147" s="652">
        <v>0.94861660079051391</v>
      </c>
      <c r="O147" s="633">
        <v>478612</v>
      </c>
      <c r="P147" s="633">
        <v>1.2267032139624205E-2</v>
      </c>
      <c r="Q147" s="639">
        <v>106.92</v>
      </c>
      <c r="R147" s="640">
        <v>106.87</v>
      </c>
      <c r="S147" s="632">
        <v>0.99953236064347173</v>
      </c>
      <c r="T147" s="649">
        <v>149</v>
      </c>
      <c r="U147">
        <v>143.22</v>
      </c>
      <c r="W147" s="664"/>
    </row>
    <row r="148" spans="1:23">
      <c r="A148" s="635">
        <f>imtot!A149</f>
        <v>39142</v>
      </c>
      <c r="B148" s="636">
        <f t="shared" si="2"/>
        <v>1</v>
      </c>
      <c r="C148" s="631">
        <f>imtot!B149</f>
        <v>189.87</v>
      </c>
      <c r="D148" s="631">
        <f>particu!B149</f>
        <v>105.104</v>
      </c>
      <c r="E148" s="632">
        <f>sociét!B149</f>
        <v>84.766000000000005</v>
      </c>
      <c r="F148" s="632">
        <f>LCD!B149</f>
        <v>28.353000000000002</v>
      </c>
      <c r="G148" s="632">
        <f>LLD!B149</f>
        <v>9.3870000000000005</v>
      </c>
      <c r="H148" s="632">
        <f>'LLD+Entr'!B149</f>
        <v>29.334</v>
      </c>
      <c r="I148" s="632">
        <f>VD_cstr!B149</f>
        <v>27.079000000000001</v>
      </c>
      <c r="J148" s="632">
        <f>imoccfr!B149</f>
        <v>500.94099999999997</v>
      </c>
      <c r="K148" s="632">
        <f>'occ&lt;1an'!B149</f>
        <v>44.841000000000001</v>
      </c>
      <c r="L148" s="632">
        <f>'occ 1à4'!B149</f>
        <v>149.92099999999999</v>
      </c>
      <c r="M148" s="632">
        <v>306.17899999999997</v>
      </c>
      <c r="N148" s="652">
        <v>1.0434782608695652</v>
      </c>
      <c r="O148" s="633">
        <v>478612</v>
      </c>
      <c r="P148" s="633">
        <v>1.2267032139624205E-2</v>
      </c>
      <c r="Q148" s="639">
        <v>106.7</v>
      </c>
      <c r="R148" s="640">
        <v>107.3</v>
      </c>
      <c r="S148" s="632">
        <v>1.0056232427366447</v>
      </c>
      <c r="T148" s="649">
        <v>149</v>
      </c>
      <c r="U148">
        <v>147.43</v>
      </c>
      <c r="W148" s="664"/>
    </row>
    <row r="149" spans="1:23">
      <c r="A149" s="635">
        <f>imtot!A150</f>
        <v>39173</v>
      </c>
      <c r="B149" s="636">
        <f t="shared" si="2"/>
        <v>2</v>
      </c>
      <c r="C149" s="631">
        <f>imtot!B150</f>
        <v>172.661</v>
      </c>
      <c r="D149" s="631">
        <f>particu!B150</f>
        <v>98.405000000000001</v>
      </c>
      <c r="E149" s="632">
        <f>sociét!B150</f>
        <v>74.215999999999994</v>
      </c>
      <c r="F149" s="632">
        <f>LCD!B150</f>
        <v>26.62</v>
      </c>
      <c r="G149" s="632">
        <f>LLD!B150</f>
        <v>8.0289999999999999</v>
      </c>
      <c r="H149" s="632">
        <f>'LLD+Entr'!B150</f>
        <v>25.882999999999999</v>
      </c>
      <c r="I149" s="632">
        <f>VD_cstr!B150</f>
        <v>21.713000000000001</v>
      </c>
      <c r="J149" s="632">
        <f>imoccfr!B150</f>
        <v>457.47800000000001</v>
      </c>
      <c r="K149" s="632">
        <f>'occ&lt;1an'!B150</f>
        <v>38.378</v>
      </c>
      <c r="L149" s="632">
        <f>'occ 1à4'!B150</f>
        <v>136.91999999999999</v>
      </c>
      <c r="M149" s="632">
        <v>282.18</v>
      </c>
      <c r="N149" s="652">
        <v>0.94861660079051391</v>
      </c>
      <c r="O149" s="633">
        <v>484226</v>
      </c>
      <c r="P149" s="633">
        <v>1.1729751865811973E-2</v>
      </c>
      <c r="Q149" s="639">
        <v>108.51</v>
      </c>
      <c r="R149" s="640">
        <v>107.66</v>
      </c>
      <c r="S149" s="632">
        <v>0.99216662058796412</v>
      </c>
      <c r="T149" s="649">
        <v>149</v>
      </c>
      <c r="U149">
        <v>151.16999999999999</v>
      </c>
      <c r="W149" s="664"/>
    </row>
    <row r="150" spans="1:23">
      <c r="A150" s="635">
        <f>imtot!A151</f>
        <v>39203</v>
      </c>
      <c r="B150" s="636">
        <f t="shared" si="2"/>
        <v>2</v>
      </c>
      <c r="C150" s="631">
        <f>imtot!B151</f>
        <v>172.32</v>
      </c>
      <c r="D150" s="631">
        <f>particu!B151</f>
        <v>94.995000000000005</v>
      </c>
      <c r="E150" s="632">
        <f>sociét!B151</f>
        <v>77.325000000000003</v>
      </c>
      <c r="F150" s="632">
        <f>LCD!B151</f>
        <v>29.337999999999997</v>
      </c>
      <c r="G150" s="632">
        <f>LLD!B151</f>
        <v>7.3730000000000011</v>
      </c>
      <c r="H150" s="632">
        <f>'LLD+Entr'!B151</f>
        <v>26.542000000000002</v>
      </c>
      <c r="I150" s="632">
        <f>VD_cstr!B151</f>
        <v>21.445</v>
      </c>
      <c r="J150" s="632">
        <f>imoccfr!B151</f>
        <v>463.12700000000001</v>
      </c>
      <c r="K150" s="632">
        <f>'occ&lt;1an'!B151</f>
        <v>38.521000000000001</v>
      </c>
      <c r="L150" s="632">
        <f>'occ 1à4'!B151</f>
        <v>140.00700000000001</v>
      </c>
      <c r="M150" s="632">
        <v>284.61099999999999</v>
      </c>
      <c r="N150" s="652">
        <v>0.94861660079051391</v>
      </c>
      <c r="O150" s="633">
        <v>484226</v>
      </c>
      <c r="P150" s="633">
        <v>1.1729751865811973E-2</v>
      </c>
      <c r="Q150" s="639">
        <v>108.9</v>
      </c>
      <c r="R150" s="640">
        <v>108.04</v>
      </c>
      <c r="S150" s="632">
        <v>0.99210284664830117</v>
      </c>
      <c r="T150" s="649">
        <v>149</v>
      </c>
      <c r="U150">
        <v>154.58000000000001</v>
      </c>
      <c r="W150" s="664"/>
    </row>
    <row r="151" spans="1:23">
      <c r="A151" s="635">
        <f>imtot!A152</f>
        <v>39234</v>
      </c>
      <c r="B151" s="636">
        <f t="shared" si="2"/>
        <v>2</v>
      </c>
      <c r="C151" s="631">
        <f>imtot!B152</f>
        <v>216.476</v>
      </c>
      <c r="D151" s="631">
        <f>particu!B152</f>
        <v>115.583</v>
      </c>
      <c r="E151" s="632">
        <f>sociét!B152</f>
        <v>100.893</v>
      </c>
      <c r="F151" s="632">
        <f>LCD!B152</f>
        <v>34.426000000000002</v>
      </c>
      <c r="G151" s="632">
        <f>LLD!B152</f>
        <v>10.100999999999999</v>
      </c>
      <c r="H151" s="632">
        <f>'LLD+Entr'!B152</f>
        <v>33.204999999999998</v>
      </c>
      <c r="I151" s="632">
        <f>VD_cstr!B152</f>
        <v>33.262</v>
      </c>
      <c r="J151" s="632">
        <f>imoccfr!B152</f>
        <v>507.30599999999998</v>
      </c>
      <c r="K151" s="632">
        <f>'occ&lt;1an'!B152</f>
        <v>39.729999999999961</v>
      </c>
      <c r="L151" s="632">
        <f>'occ 1à4'!B152</f>
        <v>155.85799999999995</v>
      </c>
      <c r="M151" s="632">
        <v>311.71800000000007</v>
      </c>
      <c r="N151" s="652">
        <v>0.99604743083003955</v>
      </c>
      <c r="O151" s="633">
        <v>484226</v>
      </c>
      <c r="P151" s="633">
        <v>1.1729751865811973E-2</v>
      </c>
      <c r="Q151" s="639">
        <v>106.84</v>
      </c>
      <c r="R151" s="640">
        <v>108.43</v>
      </c>
      <c r="S151" s="632">
        <v>1.0148820666417073</v>
      </c>
      <c r="T151" s="649">
        <v>149</v>
      </c>
      <c r="U151">
        <v>155.75</v>
      </c>
      <c r="W151" s="664"/>
    </row>
    <row r="152" spans="1:23">
      <c r="A152" s="635">
        <f>imtot!A153</f>
        <v>39264</v>
      </c>
      <c r="B152" s="636">
        <f t="shared" si="2"/>
        <v>3</v>
      </c>
      <c r="C152" s="631">
        <f>imtot!B153</f>
        <v>183.34</v>
      </c>
      <c r="D152" s="631">
        <f>particu!B153</f>
        <v>108.855</v>
      </c>
      <c r="E152" s="632">
        <f>sociét!B153</f>
        <v>74.484999999999999</v>
      </c>
      <c r="F152" s="632">
        <f>LCD!B153</f>
        <v>17.251999999999999</v>
      </c>
      <c r="G152" s="632">
        <f>LLD!B153</f>
        <v>9.0800000000000018</v>
      </c>
      <c r="H152" s="632">
        <f>'LLD+Entr'!B153</f>
        <v>30.459000000000003</v>
      </c>
      <c r="I152" s="632">
        <f>VD_cstr!B153</f>
        <v>26.773999999999997</v>
      </c>
      <c r="J152" s="632">
        <f>imoccfr!B153</f>
        <v>536.18700000000001</v>
      </c>
      <c r="K152" s="632">
        <f>'occ&lt;1an'!B153</f>
        <v>43.48399999999998</v>
      </c>
      <c r="L152" s="632">
        <f>'occ 1à4'!B153</f>
        <v>163.6450000000001</v>
      </c>
      <c r="M152" s="632">
        <v>329.05799999999994</v>
      </c>
      <c r="N152" s="652">
        <v>1.0434782608695652</v>
      </c>
      <c r="O152" s="633">
        <v>489429</v>
      </c>
      <c r="P152" s="633">
        <v>1.0744982714682813E-2</v>
      </c>
      <c r="Q152" s="639">
        <v>108.29</v>
      </c>
      <c r="R152" s="640">
        <v>108.79</v>
      </c>
      <c r="S152" s="632">
        <v>1.0046172315079878</v>
      </c>
      <c r="T152" s="649">
        <v>149</v>
      </c>
      <c r="U152">
        <v>156.36000000000001</v>
      </c>
      <c r="W152" s="664"/>
    </row>
    <row r="153" spans="1:23">
      <c r="A153" s="635">
        <f>imtot!A154</f>
        <v>39295</v>
      </c>
      <c r="B153" s="636">
        <f t="shared" si="2"/>
        <v>3</v>
      </c>
      <c r="C153" s="631">
        <f>imtot!B154</f>
        <v>111.26</v>
      </c>
      <c r="D153" s="631">
        <f>particu!B154</f>
        <v>68.293999999999997</v>
      </c>
      <c r="E153" s="632">
        <f>sociét!B154</f>
        <v>42.954999999999998</v>
      </c>
      <c r="F153" s="632">
        <f>LCD!B154</f>
        <v>7.6939999999999991</v>
      </c>
      <c r="G153" s="632">
        <f>LLD!B154</f>
        <v>5.043000000000001</v>
      </c>
      <c r="H153" s="632">
        <f>'LLD+Entr'!B154</f>
        <v>19.100000000000001</v>
      </c>
      <c r="I153" s="632">
        <f>VD_cstr!B154</f>
        <v>16.161000000000001</v>
      </c>
      <c r="J153" s="632">
        <f>imoccfr!B154</f>
        <v>436.49299999999999</v>
      </c>
      <c r="K153" s="632">
        <f>'occ&lt;1an'!B154</f>
        <v>33.004999999999995</v>
      </c>
      <c r="L153" s="632">
        <f>'occ 1à4'!B154</f>
        <v>124.67399999999986</v>
      </c>
      <c r="M153" s="632">
        <v>278.81400000000014</v>
      </c>
      <c r="N153" s="652">
        <v>1.0434782608695652</v>
      </c>
      <c r="O153" s="633">
        <v>489429</v>
      </c>
      <c r="P153" s="633">
        <v>1.0744982714682813E-2</v>
      </c>
      <c r="Q153" s="639">
        <v>108.75</v>
      </c>
      <c r="R153" s="640">
        <v>109.07</v>
      </c>
      <c r="S153" s="632">
        <v>1.0029425287356322</v>
      </c>
      <c r="T153" s="649">
        <v>149</v>
      </c>
      <c r="U153">
        <v>154.24</v>
      </c>
      <c r="W153" s="664"/>
    </row>
    <row r="154" spans="1:23">
      <c r="A154" s="635">
        <f>imtot!A155</f>
        <v>39326</v>
      </c>
      <c r="B154" s="636">
        <f t="shared" si="2"/>
        <v>3</v>
      </c>
      <c r="C154" s="631">
        <f>imtot!B155</f>
        <v>148.214</v>
      </c>
      <c r="D154" s="631">
        <f>particu!B155</f>
        <v>79.558000000000007</v>
      </c>
      <c r="E154" s="632">
        <f>sociét!B155</f>
        <v>68.605999999999995</v>
      </c>
      <c r="F154" s="632">
        <f>LCD!B155</f>
        <v>11.192000000000004</v>
      </c>
      <c r="G154" s="632">
        <f>LLD!B155</f>
        <v>8.509999999999998</v>
      </c>
      <c r="H154" s="632">
        <f>'LLD+Entr'!B155</f>
        <v>29.058999999999997</v>
      </c>
      <c r="I154" s="632">
        <f>VD_cstr!B155</f>
        <v>28.355</v>
      </c>
      <c r="J154" s="632">
        <f>imoccfr!B155</f>
        <v>407.26100000000002</v>
      </c>
      <c r="K154" s="632">
        <f>'occ&lt;1an'!B155</f>
        <v>33.199000000000012</v>
      </c>
      <c r="L154" s="632">
        <f>'occ 1à4'!B155</f>
        <v>115.27200000000016</v>
      </c>
      <c r="M154" s="632">
        <v>258.78999999999985</v>
      </c>
      <c r="N154" s="652">
        <v>0.94861660079051391</v>
      </c>
      <c r="O154" s="633">
        <v>489429</v>
      </c>
      <c r="P154" s="633">
        <v>1.0744982714682813E-2</v>
      </c>
      <c r="Q154" s="639">
        <v>106.33</v>
      </c>
      <c r="R154" s="640">
        <v>109.33</v>
      </c>
      <c r="S154" s="632">
        <v>1.0282140505971975</v>
      </c>
      <c r="T154" s="649">
        <v>149</v>
      </c>
      <c r="U154">
        <v>154.96</v>
      </c>
      <c r="W154" s="664"/>
    </row>
    <row r="155" spans="1:23">
      <c r="A155" s="635">
        <f>imtot!A156</f>
        <v>39356</v>
      </c>
      <c r="B155" s="636">
        <f t="shared" si="2"/>
        <v>4</v>
      </c>
      <c r="C155" s="631">
        <f>imtot!B156</f>
        <v>188.935</v>
      </c>
      <c r="D155" s="631">
        <f>particu!B156</f>
        <v>113.13200000000001</v>
      </c>
      <c r="E155" s="632">
        <f>sociét!B156</f>
        <v>75.745000000000005</v>
      </c>
      <c r="F155" s="632">
        <f>LCD!B156</f>
        <v>13.48</v>
      </c>
      <c r="G155" s="632">
        <f>LLD!B156</f>
        <v>9.1660000000000004</v>
      </c>
      <c r="H155" s="632">
        <f>'LLD+Entr'!B156</f>
        <v>33.436</v>
      </c>
      <c r="I155" s="632">
        <f>VD_cstr!B156</f>
        <v>28.829000000000001</v>
      </c>
      <c r="J155" s="632">
        <f>imoccfr!B156</f>
        <v>514.43200000000002</v>
      </c>
      <c r="K155" s="632">
        <f>'occ&lt;1an'!B156</f>
        <v>47.023000000000003</v>
      </c>
      <c r="L155" s="632">
        <f>'occ 1à4'!B156</f>
        <v>146.345</v>
      </c>
      <c r="M155" s="632">
        <v>321.06599999999997</v>
      </c>
      <c r="N155" s="652">
        <v>1.0909090909090911</v>
      </c>
      <c r="O155" s="633">
        <v>493995</v>
      </c>
      <c r="P155" s="633">
        <v>9.3292387659905732E-3</v>
      </c>
      <c r="Q155" s="639">
        <v>106.97</v>
      </c>
      <c r="R155" s="640">
        <v>109.58</v>
      </c>
      <c r="S155" s="632">
        <v>1.0243993643077498</v>
      </c>
      <c r="T155" s="649">
        <v>149</v>
      </c>
      <c r="U155">
        <v>156.31</v>
      </c>
      <c r="W155" s="664"/>
    </row>
    <row r="156" spans="1:23">
      <c r="A156" s="635">
        <f>imtot!A157</f>
        <v>39387</v>
      </c>
      <c r="B156" s="636">
        <f t="shared" si="2"/>
        <v>4</v>
      </c>
      <c r="C156" s="631">
        <f>imtot!B157</f>
        <v>169.75700000000001</v>
      </c>
      <c r="D156" s="631">
        <f>particu!B157</f>
        <v>105.16800000000001</v>
      </c>
      <c r="E156" s="632">
        <f>sociét!B157</f>
        <v>64.588999999999999</v>
      </c>
      <c r="F156" s="632">
        <f>LCD!B157</f>
        <v>13.313000000000002</v>
      </c>
      <c r="G156" s="632">
        <f>LLD!B157</f>
        <v>8.1909999999999989</v>
      </c>
      <c r="H156" s="632">
        <f>'LLD+Entr'!B157</f>
        <v>30.658999999999999</v>
      </c>
      <c r="I156" s="632">
        <f>VD_cstr!B157</f>
        <v>20.617000000000001</v>
      </c>
      <c r="J156" s="632">
        <f>imoccfr!B157</f>
        <v>449.93599999999998</v>
      </c>
      <c r="K156" s="632">
        <f>'occ&lt;1an'!B157</f>
        <v>39.976999999999975</v>
      </c>
      <c r="L156" s="632">
        <f>'occ 1à4'!B157</f>
        <v>127.74299999999994</v>
      </c>
      <c r="M156" s="632">
        <v>282.21600000000007</v>
      </c>
      <c r="N156" s="652">
        <v>0.99604743083003955</v>
      </c>
      <c r="O156" s="633">
        <v>493995</v>
      </c>
      <c r="P156" s="633">
        <v>9.3292387659905732E-3</v>
      </c>
      <c r="Q156" s="639">
        <v>108.4</v>
      </c>
      <c r="R156" s="640">
        <v>109.71</v>
      </c>
      <c r="S156" s="632">
        <v>1.0120848708487085</v>
      </c>
      <c r="T156" s="649">
        <v>149</v>
      </c>
      <c r="U156">
        <v>164.55</v>
      </c>
      <c r="W156" s="664"/>
    </row>
    <row r="157" spans="1:23">
      <c r="A157" s="635">
        <f>imtot!A158</f>
        <v>39417</v>
      </c>
      <c r="B157" s="636">
        <f t="shared" si="2"/>
        <v>4</v>
      </c>
      <c r="C157" s="631">
        <f>imtot!B158</f>
        <v>182.548</v>
      </c>
      <c r="D157" s="631">
        <f>particu!B158</f>
        <v>107.872</v>
      </c>
      <c r="E157" s="632">
        <f>sociét!B158</f>
        <v>74.676000000000002</v>
      </c>
      <c r="F157" s="632">
        <f>LCD!B158</f>
        <v>14.019000000000002</v>
      </c>
      <c r="G157" s="632">
        <f>LLD!B158</f>
        <v>7.5919999999999987</v>
      </c>
      <c r="H157" s="632">
        <f>'LLD+Entr'!B158</f>
        <v>21.927</v>
      </c>
      <c r="I157" s="632">
        <f>VD_cstr!B158</f>
        <v>38.730000000000004</v>
      </c>
      <c r="J157" s="632">
        <f>imoccfr!B158</f>
        <v>394.24900000000002</v>
      </c>
      <c r="K157" s="632">
        <f>'occ&lt;1an'!B158</f>
        <v>38.163999999999987</v>
      </c>
      <c r="L157" s="632">
        <f>'occ 1à4'!B158</f>
        <v>109.52199999999993</v>
      </c>
      <c r="M157" s="632">
        <v>246.5630000000001</v>
      </c>
      <c r="N157" s="652">
        <v>0.94861660079051391</v>
      </c>
      <c r="O157" s="633">
        <v>493995</v>
      </c>
      <c r="P157" s="633">
        <v>9.3292387659905732E-3</v>
      </c>
      <c r="Q157" s="639">
        <v>109.81</v>
      </c>
      <c r="R157" s="640">
        <v>109.92</v>
      </c>
      <c r="S157" s="632">
        <v>1.0010017302613605</v>
      </c>
      <c r="T157" s="649">
        <v>149</v>
      </c>
      <c r="U157">
        <v>165.95</v>
      </c>
      <c r="W157" s="664"/>
    </row>
    <row r="158" spans="1:23">
      <c r="A158" s="635">
        <f>imtot!A159</f>
        <v>39448</v>
      </c>
      <c r="B158" s="636">
        <f t="shared" si="2"/>
        <v>1</v>
      </c>
      <c r="C158" s="631">
        <f>imtot!B159</f>
        <v>162.11600000000001</v>
      </c>
      <c r="D158" s="631">
        <f>particu!B159</f>
        <v>94.525000000000006</v>
      </c>
      <c r="E158" s="632">
        <f>sociét!B159</f>
        <v>67.590999999999994</v>
      </c>
      <c r="F158" s="632">
        <f>LCD!B159</f>
        <v>20.408999999999999</v>
      </c>
      <c r="G158" s="632">
        <f>LLD!B159</f>
        <v>7.0940000000000012</v>
      </c>
      <c r="H158" s="632">
        <f>'LLD+Entr'!B159</f>
        <v>28.585000000000001</v>
      </c>
      <c r="I158" s="632">
        <f>VD_cstr!B159</f>
        <v>18.597000000000001</v>
      </c>
      <c r="J158" s="632">
        <f>imoccfr!B159</f>
        <v>473.00900000000001</v>
      </c>
      <c r="K158" s="632">
        <f>'occ&lt;1an'!B159</f>
        <v>42.93</v>
      </c>
      <c r="L158" s="632">
        <f>'occ 1à4'!B159</f>
        <v>133.04300000000001</v>
      </c>
      <c r="M158" s="632">
        <v>297.036</v>
      </c>
      <c r="N158" s="652">
        <v>1.0434782608695652</v>
      </c>
      <c r="O158" s="633">
        <v>500242</v>
      </c>
      <c r="P158" s="633">
        <v>1.2645876982560552E-2</v>
      </c>
      <c r="Q158" s="639">
        <v>107.83</v>
      </c>
      <c r="R158" s="640">
        <v>110.22</v>
      </c>
      <c r="S158" s="632">
        <v>1.0221645182231289</v>
      </c>
      <c r="T158" s="649">
        <v>141</v>
      </c>
      <c r="U158">
        <v>166.85</v>
      </c>
      <c r="W158" s="664"/>
    </row>
    <row r="159" spans="1:23">
      <c r="A159" s="635">
        <f>imtot!A160</f>
        <v>39479</v>
      </c>
      <c r="B159" s="636">
        <f t="shared" si="2"/>
        <v>1</v>
      </c>
      <c r="C159" s="631">
        <f>imtot!B160</f>
        <v>175.126</v>
      </c>
      <c r="D159" s="631">
        <f>particu!B160</f>
        <v>102.26900000000001</v>
      </c>
      <c r="E159" s="632">
        <f>sociét!B160</f>
        <v>72.856999999999999</v>
      </c>
      <c r="F159" s="632">
        <f>LCD!B160</f>
        <v>24.361000000000001</v>
      </c>
      <c r="G159" s="632">
        <f>LLD!B160</f>
        <v>7.8550000000000004</v>
      </c>
      <c r="H159" s="632">
        <f>'LLD+Entr'!B160</f>
        <v>28.923999999999999</v>
      </c>
      <c r="I159" s="632">
        <f>VD_cstr!B160</f>
        <v>19.571999999999999</v>
      </c>
      <c r="J159" s="632">
        <f>imoccfr!B160</f>
        <v>471.947</v>
      </c>
      <c r="K159" s="632">
        <f>'occ&lt;1an'!B160</f>
        <v>42.417999999999999</v>
      </c>
      <c r="L159" s="632">
        <f>'occ 1à4'!B160</f>
        <v>136.14099999999999</v>
      </c>
      <c r="M159" s="632">
        <v>293.38800000000003</v>
      </c>
      <c r="N159" s="652">
        <v>0.99604743083003955</v>
      </c>
      <c r="O159" s="633">
        <v>500242</v>
      </c>
      <c r="P159" s="633">
        <v>1.2645876982560552E-2</v>
      </c>
      <c r="Q159" s="639">
        <v>108.04</v>
      </c>
      <c r="R159" s="640">
        <v>110.42</v>
      </c>
      <c r="S159" s="632">
        <v>1.0220288781932616</v>
      </c>
      <c r="T159" s="649">
        <v>141</v>
      </c>
      <c r="U159">
        <v>165.02</v>
      </c>
      <c r="W159" s="664"/>
    </row>
    <row r="160" spans="1:23">
      <c r="A160" s="635">
        <f>imtot!A161</f>
        <v>39508</v>
      </c>
      <c r="B160" s="636">
        <f t="shared" si="2"/>
        <v>1</v>
      </c>
      <c r="C160" s="631">
        <f>imtot!B161</f>
        <v>188.87899999999999</v>
      </c>
      <c r="D160" s="631">
        <f>particu!B161</f>
        <v>111.92100000000001</v>
      </c>
      <c r="E160" s="632">
        <f>sociét!B161</f>
        <v>76.957999999999998</v>
      </c>
      <c r="F160" s="632">
        <f>LCD!B161</f>
        <v>26.113</v>
      </c>
      <c r="G160" s="632">
        <f>LLD!B161</f>
        <v>7.3410000000000011</v>
      </c>
      <c r="H160" s="632">
        <f>'LLD+Entr'!B161</f>
        <v>28.137</v>
      </c>
      <c r="I160" s="632">
        <f>VD_cstr!B161</f>
        <v>22.707999999999998</v>
      </c>
      <c r="J160" s="632">
        <f>imoccfr!B161</f>
        <v>457.16</v>
      </c>
      <c r="K160" s="632">
        <f>'occ&lt;1an'!B161</f>
        <v>41.781000000000006</v>
      </c>
      <c r="L160" s="632">
        <f>'occ 1à4'!B161</f>
        <v>132.13600000000002</v>
      </c>
      <c r="M160" s="632">
        <v>283.23099999999999</v>
      </c>
      <c r="N160" s="652">
        <v>0.94861660079051391</v>
      </c>
      <c r="O160" s="633">
        <v>500242</v>
      </c>
      <c r="P160" s="633">
        <v>1.2645876982560552E-2</v>
      </c>
      <c r="Q160" s="639">
        <v>107.87</v>
      </c>
      <c r="R160" s="640">
        <v>110.59</v>
      </c>
      <c r="S160" s="632">
        <v>1.0252155372207286</v>
      </c>
      <c r="T160" s="649">
        <v>141</v>
      </c>
      <c r="U160">
        <v>171.57</v>
      </c>
      <c r="W160" s="664"/>
    </row>
    <row r="161" spans="1:23">
      <c r="A161" s="635">
        <f>imtot!A162</f>
        <v>39539</v>
      </c>
      <c r="B161" s="636">
        <f t="shared" si="2"/>
        <v>2</v>
      </c>
      <c r="C161" s="631">
        <f>imtot!B162</f>
        <v>198.55799999999999</v>
      </c>
      <c r="D161" s="631">
        <f>particu!B162</f>
        <v>116.229</v>
      </c>
      <c r="E161" s="632">
        <f>sociét!B162</f>
        <v>82.328999999999994</v>
      </c>
      <c r="F161" s="632">
        <f>LCD!B162</f>
        <v>28.690999999999999</v>
      </c>
      <c r="G161" s="632">
        <f>LLD!B162</f>
        <v>8.1900000000000013</v>
      </c>
      <c r="H161" s="632">
        <f>'LLD+Entr'!B162</f>
        <v>30.396000000000001</v>
      </c>
      <c r="I161" s="632">
        <f>VD_cstr!B162</f>
        <v>23.242000000000001</v>
      </c>
      <c r="J161" s="632">
        <f>imoccfr!B162</f>
        <v>512.88499999999999</v>
      </c>
      <c r="K161" s="632">
        <f>'occ&lt;1an'!B162</f>
        <v>45.755999999999986</v>
      </c>
      <c r="L161" s="632">
        <f>'occ 1à4'!B162</f>
        <v>148.32900000000001</v>
      </c>
      <c r="M161" s="632">
        <v>318.83300000000008</v>
      </c>
      <c r="N161" s="652">
        <v>1.0434782608695652</v>
      </c>
      <c r="O161" s="633">
        <v>500025</v>
      </c>
      <c r="P161" s="633">
        <v>-4.3379004561792093E-4</v>
      </c>
      <c r="Q161" s="639">
        <v>107.37</v>
      </c>
      <c r="R161" s="640">
        <v>110.75</v>
      </c>
      <c r="S161" s="632">
        <v>1.0314799292167272</v>
      </c>
      <c r="T161" s="649">
        <v>141</v>
      </c>
      <c r="U161">
        <v>174.02</v>
      </c>
      <c r="W161" s="664"/>
    </row>
    <row r="162" spans="1:23">
      <c r="A162" s="635">
        <f>imtot!A163</f>
        <v>39569</v>
      </c>
      <c r="B162" s="636">
        <f t="shared" si="2"/>
        <v>2</v>
      </c>
      <c r="C162" s="631">
        <f>imtot!B163</f>
        <v>184.46299999999999</v>
      </c>
      <c r="D162" s="631">
        <f>particu!B163</f>
        <v>109.36199999999999</v>
      </c>
      <c r="E162" s="632">
        <f>sociét!B163</f>
        <v>75.100999999999999</v>
      </c>
      <c r="F162" s="632">
        <f>LCD!B163</f>
        <v>23.912999999999997</v>
      </c>
      <c r="G162" s="632">
        <f>LLD!B163</f>
        <v>8.2040000000000006</v>
      </c>
      <c r="H162" s="632">
        <f>'LLD+Entr'!B163</f>
        <v>29.387</v>
      </c>
      <c r="I162" s="632">
        <f>VD_cstr!B163</f>
        <v>21.800999999999998</v>
      </c>
      <c r="J162" s="632">
        <f>imoccfr!B163</f>
        <v>436.00599999999997</v>
      </c>
      <c r="K162" s="632">
        <f>'occ&lt;1an'!B163</f>
        <v>36.670000000000016</v>
      </c>
      <c r="L162" s="632">
        <f>'occ 1à4'!B163</f>
        <v>127.36399999999992</v>
      </c>
      <c r="M162" s="632">
        <v>271.97200000000004</v>
      </c>
      <c r="N162" s="652">
        <v>0.90118577075098816</v>
      </c>
      <c r="O162" s="633">
        <v>500025</v>
      </c>
      <c r="P162" s="633">
        <v>-4.3379004561792093E-4</v>
      </c>
      <c r="Q162" s="639">
        <v>106.9</v>
      </c>
      <c r="R162" s="640">
        <v>110.89</v>
      </c>
      <c r="S162" s="632">
        <v>1.0373246024321796</v>
      </c>
      <c r="T162" s="649">
        <v>141</v>
      </c>
      <c r="U162">
        <v>182.31</v>
      </c>
      <c r="W162" s="664"/>
    </row>
    <row r="163" spans="1:23">
      <c r="A163" s="635">
        <f>imtot!A164</f>
        <v>39600</v>
      </c>
      <c r="B163" s="636">
        <f t="shared" si="2"/>
        <v>2</v>
      </c>
      <c r="C163" s="631">
        <f>imtot!B164</f>
        <v>219.85599999999999</v>
      </c>
      <c r="D163" s="631">
        <f>particu!B164</f>
        <v>125.392</v>
      </c>
      <c r="E163" s="632">
        <f>sociét!B164</f>
        <v>94.361999999999995</v>
      </c>
      <c r="F163" s="632">
        <f>LCD!B164</f>
        <v>36.246000000000009</v>
      </c>
      <c r="G163" s="632">
        <f>LLD!B164</f>
        <v>9.7679999999999971</v>
      </c>
      <c r="H163" s="632">
        <f>'LLD+Entr'!B164</f>
        <v>32.832999999999998</v>
      </c>
      <c r="I163" s="632">
        <f>VD_cstr!B164</f>
        <v>25.283000000000001</v>
      </c>
      <c r="J163" s="632">
        <f>imoccfr!B164</f>
        <v>475.63299999999998</v>
      </c>
      <c r="K163" s="632">
        <f>'occ&lt;1an'!B164</f>
        <v>36.320999999999998</v>
      </c>
      <c r="L163" s="632">
        <f>'occ 1à4'!B164</f>
        <v>141.08500000000001</v>
      </c>
      <c r="M163" s="632">
        <v>298.22699999999998</v>
      </c>
      <c r="N163" s="652">
        <v>0.99604743083003955</v>
      </c>
      <c r="O163" s="633">
        <v>500025</v>
      </c>
      <c r="P163" s="633">
        <v>-4.3379004561792093E-4</v>
      </c>
      <c r="Q163" s="639">
        <v>107.28</v>
      </c>
      <c r="R163" s="640">
        <v>111.01</v>
      </c>
      <c r="S163" s="632">
        <v>1.0347688292319166</v>
      </c>
      <c r="T163" s="649">
        <v>141</v>
      </c>
      <c r="U163">
        <v>191.75</v>
      </c>
      <c r="W163" s="664"/>
    </row>
    <row r="164" spans="1:23">
      <c r="A164" s="635">
        <f>imtot!A165</f>
        <v>39630</v>
      </c>
      <c r="B164" s="636">
        <f t="shared" si="2"/>
        <v>3</v>
      </c>
      <c r="C164" s="631">
        <f>imtot!B165</f>
        <v>182.95400000000001</v>
      </c>
      <c r="D164" s="631">
        <f>particu!B165</f>
        <v>113.84699999999999</v>
      </c>
      <c r="E164" s="632">
        <f>sociét!B165</f>
        <v>69.106999999999999</v>
      </c>
      <c r="F164" s="632">
        <f>LCD!B165</f>
        <v>16.692999999999998</v>
      </c>
      <c r="G164" s="632">
        <f>LLD!B165</f>
        <v>9.5120000000000005</v>
      </c>
      <c r="H164" s="632">
        <f>'LLD+Entr'!B165</f>
        <v>32.027000000000001</v>
      </c>
      <c r="I164" s="632">
        <f>VD_cstr!B165</f>
        <v>20.387</v>
      </c>
      <c r="J164" s="632">
        <f>imoccfr!B165</f>
        <v>501.71600000000001</v>
      </c>
      <c r="K164" s="632">
        <f>'occ&lt;1an'!B165</f>
        <v>40.325000000000017</v>
      </c>
      <c r="L164" s="632">
        <f>'occ 1à4'!B165</f>
        <v>151.35300000000007</v>
      </c>
      <c r="M164" s="632">
        <v>310.01700000000028</v>
      </c>
      <c r="N164" s="652">
        <v>1.0434782608695652</v>
      </c>
      <c r="O164" s="633">
        <v>500107</v>
      </c>
      <c r="P164" s="633">
        <v>1.639918004099795E-4</v>
      </c>
      <c r="Q164" s="639">
        <v>107.65</v>
      </c>
      <c r="R164" s="640">
        <v>111.1</v>
      </c>
      <c r="S164" s="632">
        <v>1.0320483046911286</v>
      </c>
      <c r="T164" s="649">
        <v>141</v>
      </c>
      <c r="U164">
        <v>192.04</v>
      </c>
      <c r="W164" s="664"/>
    </row>
    <row r="165" spans="1:23">
      <c r="A165" s="635">
        <f>imtot!A166</f>
        <v>39661</v>
      </c>
      <c r="B165" s="636">
        <f t="shared" si="2"/>
        <v>3</v>
      </c>
      <c r="C165" s="631">
        <f>imtot!B166</f>
        <v>103.35</v>
      </c>
      <c r="D165" s="631">
        <f>particu!B166</f>
        <v>64.171999999999997</v>
      </c>
      <c r="E165" s="632">
        <f>sociét!B166</f>
        <v>39.177999999999997</v>
      </c>
      <c r="F165" s="632">
        <f>LCD!B166</f>
        <v>7.5169999999999995</v>
      </c>
      <c r="G165" s="632">
        <f>LLD!B166</f>
        <v>5.5910000000000011</v>
      </c>
      <c r="H165" s="632">
        <f>'LLD+Entr'!B166</f>
        <v>19.443000000000001</v>
      </c>
      <c r="I165" s="632">
        <f>VD_cstr!B166</f>
        <v>12.218</v>
      </c>
      <c r="J165" s="632">
        <f>imoccfr!B166</f>
        <v>367.94900000000001</v>
      </c>
      <c r="K165" s="632">
        <f>'occ&lt;1an'!B166</f>
        <v>26.31</v>
      </c>
      <c r="L165" s="632">
        <f>'occ 1à4'!B166</f>
        <v>101.71899999999999</v>
      </c>
      <c r="M165" s="632">
        <v>239.92000000000002</v>
      </c>
      <c r="N165" s="652">
        <v>0.94861660079051391</v>
      </c>
      <c r="O165" s="633">
        <v>500107</v>
      </c>
      <c r="P165" s="633">
        <v>1.639918004099795E-4</v>
      </c>
      <c r="Q165" s="639">
        <v>108.89</v>
      </c>
      <c r="R165" s="640">
        <v>111.18</v>
      </c>
      <c r="S165" s="632">
        <v>1.0210303976490036</v>
      </c>
      <c r="T165" s="649">
        <v>141</v>
      </c>
      <c r="U165">
        <v>181.78</v>
      </c>
      <c r="W165" s="664"/>
    </row>
    <row r="166" spans="1:23">
      <c r="A166" s="635">
        <f>imtot!A167</f>
        <v>39692</v>
      </c>
      <c r="B166" s="636">
        <f t="shared" si="2"/>
        <v>3</v>
      </c>
      <c r="C166" s="631">
        <f>imtot!B167</f>
        <v>160.565</v>
      </c>
      <c r="D166" s="631">
        <f>particu!B167</f>
        <v>93.096000000000004</v>
      </c>
      <c r="E166" s="632">
        <f>sociét!B167</f>
        <v>67.468999999999994</v>
      </c>
      <c r="F166" s="632">
        <f>LCD!B167</f>
        <v>10.597000000000001</v>
      </c>
      <c r="G166" s="632">
        <f>LLD!B167</f>
        <v>9.5949999999999989</v>
      </c>
      <c r="H166" s="632">
        <f>'LLD+Entr'!B167</f>
        <v>32.384</v>
      </c>
      <c r="I166" s="632">
        <f>VD_cstr!B167</f>
        <v>24.488</v>
      </c>
      <c r="J166" s="632">
        <f>imoccfr!B167</f>
        <v>417.67500000000001</v>
      </c>
      <c r="K166" s="632">
        <f>'occ&lt;1an'!B167</f>
        <v>31.286999999999999</v>
      </c>
      <c r="L166" s="632">
        <f>'occ 1à4'!B167</f>
        <v>117.285</v>
      </c>
      <c r="M166" s="632">
        <v>269.10300000000001</v>
      </c>
      <c r="N166" s="652">
        <v>1.0434782608695652</v>
      </c>
      <c r="O166" s="633">
        <v>500107</v>
      </c>
      <c r="P166" s="633">
        <v>1.639918004099795E-4</v>
      </c>
      <c r="Q166" s="639">
        <v>109.44</v>
      </c>
      <c r="R166" s="640">
        <v>111.23</v>
      </c>
      <c r="S166" s="632">
        <v>1.0163559941520468</v>
      </c>
      <c r="T166" s="649">
        <v>141</v>
      </c>
      <c r="U166">
        <v>179.88</v>
      </c>
      <c r="W166" s="664"/>
    </row>
    <row r="167" spans="1:23">
      <c r="A167" s="635">
        <f>imtot!A168</f>
        <v>39722</v>
      </c>
      <c r="B167" s="636">
        <f t="shared" si="2"/>
        <v>4</v>
      </c>
      <c r="C167" s="631">
        <f>imtot!B168</f>
        <v>174.93899999999999</v>
      </c>
      <c r="D167" s="631">
        <f>particu!B168</f>
        <v>107.471</v>
      </c>
      <c r="E167" s="632">
        <f>sociét!B168</f>
        <v>67.468000000000004</v>
      </c>
      <c r="F167" s="632">
        <f>LCD!B168</f>
        <v>8.7200000000000006</v>
      </c>
      <c r="G167" s="632">
        <f>LLD!B168</f>
        <v>10.913</v>
      </c>
      <c r="H167" s="632">
        <f>'LLD+Entr'!B168</f>
        <v>35.673000000000002</v>
      </c>
      <c r="I167" s="632">
        <f>VD_cstr!B168</f>
        <v>23.074999999999999</v>
      </c>
      <c r="J167" s="632">
        <f>imoccfr!B168</f>
        <v>478.9</v>
      </c>
      <c r="K167" s="632">
        <f>'occ&lt;1an'!B168</f>
        <v>37.057000000000002</v>
      </c>
      <c r="L167" s="632">
        <f>'occ 1à4'!B168</f>
        <v>133.50800000000001</v>
      </c>
      <c r="M167" s="632">
        <v>308.33499999999998</v>
      </c>
      <c r="N167" s="652">
        <v>1.0909090909090911</v>
      </c>
      <c r="O167" s="633">
        <v>494080</v>
      </c>
      <c r="P167" s="633">
        <v>-1.2051420995906876E-2</v>
      </c>
      <c r="Q167" s="639">
        <v>108.96</v>
      </c>
      <c r="R167" s="640">
        <v>111.27</v>
      </c>
      <c r="S167" s="632">
        <v>1.0212004405286343</v>
      </c>
      <c r="T167" s="649">
        <v>141</v>
      </c>
      <c r="U167">
        <v>169.87</v>
      </c>
      <c r="W167" s="664"/>
    </row>
    <row r="168" spans="1:23">
      <c r="A168" s="635">
        <f>imtot!A169</f>
        <v>39753</v>
      </c>
      <c r="B168" s="636">
        <f t="shared" si="2"/>
        <v>4</v>
      </c>
      <c r="C168" s="631">
        <f>imtot!B169</f>
        <v>145.91800000000001</v>
      </c>
      <c r="D168" s="631">
        <f>particu!B169</f>
        <v>88.608000000000004</v>
      </c>
      <c r="E168" s="632">
        <f>sociét!B169</f>
        <v>57.284999999999997</v>
      </c>
      <c r="F168" s="632">
        <f>LCD!B169</f>
        <v>11.013000000000002</v>
      </c>
      <c r="G168" s="632">
        <f>LLD!B169</f>
        <v>7.468</v>
      </c>
      <c r="H168" s="632">
        <f>'LLD+Entr'!B169</f>
        <v>27.178000000000001</v>
      </c>
      <c r="I168" s="632">
        <f>VD_cstr!B169</f>
        <v>19.094000000000001</v>
      </c>
      <c r="J168" s="632">
        <f>imoccfr!B169</f>
        <v>380.30500000000001</v>
      </c>
      <c r="K168" s="632">
        <f>'occ&lt;1an'!B169</f>
        <v>27.843</v>
      </c>
      <c r="L168" s="632">
        <f>'occ 1à4'!B169</f>
        <v>106.497</v>
      </c>
      <c r="M168" s="632">
        <v>245.965</v>
      </c>
      <c r="N168" s="652">
        <v>0.90118577075098816</v>
      </c>
      <c r="O168" s="633">
        <v>494080</v>
      </c>
      <c r="P168" s="633">
        <v>-1.2051420995906876E-2</v>
      </c>
      <c r="Q168" s="639">
        <v>109.74</v>
      </c>
      <c r="R168" s="640">
        <v>111.41</v>
      </c>
      <c r="S168" s="632">
        <v>1.015217787497722</v>
      </c>
      <c r="T168" s="649">
        <v>141</v>
      </c>
      <c r="U168">
        <v>155.19</v>
      </c>
      <c r="W168" s="664"/>
    </row>
    <row r="169" spans="1:23">
      <c r="A169" s="635">
        <f>imtot!A170</f>
        <v>39783</v>
      </c>
      <c r="B169" s="636">
        <f t="shared" si="2"/>
        <v>4</v>
      </c>
      <c r="C169" s="631">
        <f>imtot!B170</f>
        <v>153.69200000000001</v>
      </c>
      <c r="D169" s="631">
        <f>particu!B170</f>
        <v>99.616</v>
      </c>
      <c r="E169" s="632">
        <f>sociét!B170</f>
        <v>54.07</v>
      </c>
      <c r="F169" s="632">
        <f>LCD!B170</f>
        <v>14.053999999999998</v>
      </c>
      <c r="G169" s="632">
        <f>LLD!B170</f>
        <v>6.968</v>
      </c>
      <c r="H169" s="632">
        <f>'LLD+Entr'!B170</f>
        <v>25.945</v>
      </c>
      <c r="I169" s="632">
        <f>VD_cstr!B170</f>
        <v>14.071</v>
      </c>
      <c r="J169" s="632">
        <f>imoccfr!B170</f>
        <v>419.96300000000002</v>
      </c>
      <c r="K169" s="632">
        <f>'occ&lt;1an'!B170</f>
        <v>32.789000000000001</v>
      </c>
      <c r="L169" s="632">
        <f>'occ 1à4'!B170</f>
        <v>120.761</v>
      </c>
      <c r="M169" s="632">
        <v>266.41300000000001</v>
      </c>
      <c r="N169" s="652">
        <v>1.0434782608695652</v>
      </c>
      <c r="O169" s="633">
        <v>494080</v>
      </c>
      <c r="P169" s="633">
        <v>-1.2051420995906876E-2</v>
      </c>
      <c r="Q169" s="639">
        <v>109.56</v>
      </c>
      <c r="R169" s="640">
        <v>111.52</v>
      </c>
      <c r="S169" s="632">
        <v>1.017889740781307</v>
      </c>
      <c r="T169" s="649">
        <v>141</v>
      </c>
      <c r="U169">
        <v>141.94</v>
      </c>
      <c r="W169" s="664"/>
    </row>
    <row r="170" spans="1:23">
      <c r="A170" s="635">
        <f>imtot!A171</f>
        <v>39814</v>
      </c>
      <c r="B170" s="636">
        <f t="shared" si="2"/>
        <v>1</v>
      </c>
      <c r="C170" s="631">
        <f>imtot!B171</f>
        <v>149.37200000000001</v>
      </c>
      <c r="D170" s="631">
        <f>particu!B171</f>
        <v>100.667</v>
      </c>
      <c r="E170" s="632">
        <f>sociét!B171</f>
        <v>48.704999999999998</v>
      </c>
      <c r="F170" s="632">
        <f>LCD!B171</f>
        <v>7.5840000000000014</v>
      </c>
      <c r="G170" s="632">
        <f>LLD!B171</f>
        <v>5.661999999999999</v>
      </c>
      <c r="H170" s="632">
        <f>'LLD+Entr'!B171</f>
        <v>23.465999999999998</v>
      </c>
      <c r="I170" s="632">
        <f>VD_cstr!B171</f>
        <v>17.655000000000001</v>
      </c>
      <c r="J170" s="632">
        <f>imoccfr!B171</f>
        <v>397.84899999999999</v>
      </c>
      <c r="K170" s="632">
        <f>'occ&lt;1an'!B171</f>
        <v>35.027000000000001</v>
      </c>
      <c r="L170" s="632">
        <f>'occ 1à4'!B171</f>
        <v>117.91800000000001</v>
      </c>
      <c r="M170" s="632">
        <v>244.904</v>
      </c>
      <c r="N170" s="652">
        <v>1</v>
      </c>
      <c r="O170" s="633">
        <v>485096</v>
      </c>
      <c r="P170" s="633">
        <v>-1.8183290155440415E-2</v>
      </c>
      <c r="Q170" s="639">
        <v>108.01</v>
      </c>
      <c r="R170" s="640">
        <v>111.57</v>
      </c>
      <c r="S170" s="632">
        <v>1.0329599111193406</v>
      </c>
      <c r="T170" s="649">
        <v>134</v>
      </c>
      <c r="U170">
        <v>135.99</v>
      </c>
      <c r="W170" s="664"/>
    </row>
    <row r="171" spans="1:23">
      <c r="A171" s="635">
        <f>imtot!A172</f>
        <v>39845</v>
      </c>
      <c r="B171" s="636">
        <f t="shared" si="2"/>
        <v>1</v>
      </c>
      <c r="C171" s="631">
        <f>imtot!B172</f>
        <v>152.066</v>
      </c>
      <c r="D171" s="631">
        <f>particu!B172</f>
        <v>101.995</v>
      </c>
      <c r="E171" s="632">
        <f>sociét!B172</f>
        <v>50.070999999999998</v>
      </c>
      <c r="F171" s="632">
        <f>LCD!B172</f>
        <v>9.5359999999999996</v>
      </c>
      <c r="G171" s="632">
        <f>LLD!B172</f>
        <v>6.1159999999999997</v>
      </c>
      <c r="H171" s="632">
        <f>'LLD+Entr'!B172</f>
        <v>24.876999999999999</v>
      </c>
      <c r="I171" s="632">
        <f>VD_cstr!B172</f>
        <v>15.657999999999999</v>
      </c>
      <c r="J171" s="632">
        <f>imoccfr!B172</f>
        <v>422.05399999999997</v>
      </c>
      <c r="K171" s="632">
        <f>'occ&lt;1an'!B172</f>
        <v>34.444000000000003</v>
      </c>
      <c r="L171" s="632">
        <f>'occ 1à4'!B172</f>
        <v>127.229</v>
      </c>
      <c r="M171" s="632">
        <v>260.38099999999997</v>
      </c>
      <c r="N171" s="652">
        <v>0.95238095238095233</v>
      </c>
      <c r="O171" s="633">
        <v>485096</v>
      </c>
      <c r="P171" s="633">
        <v>-1.8183290155440415E-2</v>
      </c>
      <c r="Q171" s="639">
        <v>107.66</v>
      </c>
      <c r="R171" s="640">
        <v>111.73</v>
      </c>
      <c r="S171" s="632">
        <v>1.037804198402378</v>
      </c>
      <c r="T171" s="649">
        <v>134</v>
      </c>
      <c r="U171">
        <v>138.22</v>
      </c>
      <c r="W171" s="664"/>
    </row>
    <row r="172" spans="1:23">
      <c r="A172" s="635">
        <f>imtot!A173</f>
        <v>39873</v>
      </c>
      <c r="B172" s="636">
        <f t="shared" si="2"/>
        <v>1</v>
      </c>
      <c r="C172" s="631">
        <f>imtot!B173</f>
        <v>204.018</v>
      </c>
      <c r="D172" s="631">
        <f>particu!B173</f>
        <v>135.005</v>
      </c>
      <c r="E172" s="632">
        <f>sociét!B173</f>
        <v>69.013000000000005</v>
      </c>
      <c r="F172" s="632">
        <f>LCD!B173</f>
        <v>20.46</v>
      </c>
      <c r="G172" s="632">
        <f>LLD!B173</f>
        <v>5.7889999999999979</v>
      </c>
      <c r="H172" s="632">
        <f>'LLD+Entr'!B173</f>
        <v>25.97</v>
      </c>
      <c r="I172" s="632">
        <f>VD_cstr!B173</f>
        <v>22.582999999999998</v>
      </c>
      <c r="J172" s="632">
        <f>imoccfr!B173</f>
        <v>476.81799999999998</v>
      </c>
      <c r="K172" s="632">
        <f>'occ&lt;1an'!B173</f>
        <v>38.384999999999998</v>
      </c>
      <c r="L172" s="632">
        <f>'occ 1à4'!B173</f>
        <v>144.69999999999999</v>
      </c>
      <c r="M172" s="632">
        <v>293.733</v>
      </c>
      <c r="N172" s="652">
        <v>1.0476190476190477</v>
      </c>
      <c r="O172" s="633">
        <v>485096</v>
      </c>
      <c r="P172" s="633">
        <v>-1.8183290155440415E-2</v>
      </c>
      <c r="Q172" s="639">
        <v>109.02</v>
      </c>
      <c r="R172" s="640">
        <v>111.92</v>
      </c>
      <c r="S172" s="632">
        <v>1.0266006237387635</v>
      </c>
      <c r="T172" s="649">
        <v>134</v>
      </c>
      <c r="U172">
        <v>135.12</v>
      </c>
      <c r="W172" s="664"/>
    </row>
    <row r="173" spans="1:23">
      <c r="A173" s="635">
        <f>imtot!A174</f>
        <v>39904</v>
      </c>
      <c r="B173" s="636">
        <f t="shared" si="2"/>
        <v>2</v>
      </c>
      <c r="C173" s="631">
        <f>imtot!B174</f>
        <v>184.47500000000002</v>
      </c>
      <c r="D173" s="631">
        <f>particu!B174</f>
        <v>127.40900000000001</v>
      </c>
      <c r="E173" s="632">
        <f>sociét!B174</f>
        <v>57.066000000000003</v>
      </c>
      <c r="F173" s="632">
        <f>LCD!B174</f>
        <v>17.09</v>
      </c>
      <c r="G173" s="632">
        <f>LLD!B174</f>
        <v>5.161999999999999</v>
      </c>
      <c r="H173" s="632">
        <f>'LLD+Entr'!B174</f>
        <v>21.606999999999999</v>
      </c>
      <c r="I173" s="632">
        <f>VD_cstr!B174</f>
        <v>18.369</v>
      </c>
      <c r="J173" s="632">
        <f>imoccfr!B174</f>
        <v>451.36099999999999</v>
      </c>
      <c r="K173" s="632">
        <f>'occ&lt;1an'!B174</f>
        <v>32.774000000000001</v>
      </c>
      <c r="L173" s="632">
        <f>'occ 1à4'!B174</f>
        <v>134.36799999999999</v>
      </c>
      <c r="M173" s="632">
        <v>284.21899999999999</v>
      </c>
      <c r="N173" s="652">
        <v>1</v>
      </c>
      <c r="O173" s="633">
        <v>482708</v>
      </c>
      <c r="P173" s="633">
        <v>-4.9227369427907054E-3</v>
      </c>
      <c r="Q173" s="639">
        <v>108.4</v>
      </c>
      <c r="R173" s="640">
        <v>112.1</v>
      </c>
      <c r="S173" s="632">
        <v>1.0341328413284132</v>
      </c>
      <c r="T173" s="649">
        <v>134</v>
      </c>
      <c r="U173">
        <v>138.72999999999999</v>
      </c>
      <c r="W173" s="664"/>
    </row>
    <row r="174" spans="1:23">
      <c r="A174" s="635">
        <f>imtot!A175</f>
        <v>39934</v>
      </c>
      <c r="B174" s="636">
        <f t="shared" si="2"/>
        <v>2</v>
      </c>
      <c r="C174" s="631">
        <f>imtot!B175</f>
        <v>206.24700000000001</v>
      </c>
      <c r="D174" s="631">
        <f>particu!B175</f>
        <v>127.70399999999999</v>
      </c>
      <c r="E174" s="632">
        <f>sociét!B175</f>
        <v>78.543000000000006</v>
      </c>
      <c r="F174" s="632">
        <f>LCD!B175</f>
        <v>25.285</v>
      </c>
      <c r="G174" s="632">
        <f>LLD!B175</f>
        <v>11.219999999999999</v>
      </c>
      <c r="H174" s="632">
        <f>'LLD+Entr'!B175</f>
        <v>31.600999999999999</v>
      </c>
      <c r="I174" s="632">
        <f>VD_cstr!B175</f>
        <v>21.657</v>
      </c>
      <c r="J174" s="632">
        <f>imoccfr!B175</f>
        <v>389.142</v>
      </c>
      <c r="K174" s="632">
        <f>'occ&lt;1an'!B175</f>
        <v>26.843</v>
      </c>
      <c r="L174" s="632">
        <f>'occ 1à4'!B175</f>
        <v>116.44499999999999</v>
      </c>
      <c r="M174" s="632">
        <v>245.85400000000001</v>
      </c>
      <c r="N174" s="652">
        <v>0.8571428571428571</v>
      </c>
      <c r="O174" s="633">
        <v>482708</v>
      </c>
      <c r="P174" s="633">
        <v>-4.9227369427907054E-3</v>
      </c>
      <c r="Q174" s="639">
        <v>109.15</v>
      </c>
      <c r="R174" s="640">
        <v>111.94</v>
      </c>
      <c r="S174" s="632">
        <v>1.0255611543747136</v>
      </c>
      <c r="T174" s="649">
        <v>134</v>
      </c>
      <c r="U174">
        <v>139.75</v>
      </c>
      <c r="W174" s="664"/>
    </row>
    <row r="175" spans="1:23">
      <c r="A175" s="635">
        <f>imtot!A176</f>
        <v>39965</v>
      </c>
      <c r="B175" s="636">
        <f t="shared" si="2"/>
        <v>2</v>
      </c>
      <c r="C175" s="631">
        <f>imtot!B176</f>
        <v>235.137</v>
      </c>
      <c r="D175" s="631">
        <f>particu!B176</f>
        <v>150.291</v>
      </c>
      <c r="E175" s="632">
        <f>sociét!B176</f>
        <v>84.846000000000004</v>
      </c>
      <c r="F175" s="632">
        <f>LCD!B176</f>
        <v>24.499000000000002</v>
      </c>
      <c r="G175" s="632">
        <f>LLD!B176</f>
        <v>12.506999999999998</v>
      </c>
      <c r="H175" s="632">
        <f>'LLD+Entr'!B176</f>
        <v>35.924999999999997</v>
      </c>
      <c r="I175" s="632">
        <f>VD_cstr!B176</f>
        <v>24.422000000000001</v>
      </c>
      <c r="J175" s="632">
        <f>imoccfr!B176</f>
        <v>484.54399999999998</v>
      </c>
      <c r="K175" s="632">
        <f>'occ&lt;1an'!B176</f>
        <v>31.65</v>
      </c>
      <c r="L175" s="632">
        <f>'occ 1à4'!B176</f>
        <v>153.57300000000001</v>
      </c>
      <c r="M175" s="632">
        <v>299.32099999999997</v>
      </c>
      <c r="N175" s="652">
        <v>1</v>
      </c>
      <c r="O175" s="633">
        <v>482708</v>
      </c>
      <c r="P175" s="633">
        <v>-4.9227369427907054E-3</v>
      </c>
      <c r="Q175" s="639">
        <v>109.93</v>
      </c>
      <c r="R175" s="640">
        <v>111.77</v>
      </c>
      <c r="S175" s="632">
        <v>1.0167379241335395</v>
      </c>
      <c r="T175" s="649">
        <v>134</v>
      </c>
      <c r="U175">
        <v>147.13</v>
      </c>
      <c r="W175" s="664"/>
    </row>
    <row r="176" spans="1:23">
      <c r="A176" s="635">
        <f>imtot!A177</f>
        <v>39995</v>
      </c>
      <c r="B176" s="636">
        <f t="shared" si="2"/>
        <v>3</v>
      </c>
      <c r="C176" s="631">
        <f>imtot!B177</f>
        <v>188.53399999999999</v>
      </c>
      <c r="D176" s="631">
        <f>particu!B177</f>
        <v>127.91</v>
      </c>
      <c r="E176" s="632">
        <f>sociét!B177</f>
        <v>60.624000000000002</v>
      </c>
      <c r="F176" s="632">
        <f>LCD!B177</f>
        <v>10.518999999999998</v>
      </c>
      <c r="G176" s="632">
        <f>LLD!B177</f>
        <v>10.486000000000001</v>
      </c>
      <c r="H176" s="632">
        <f>'LLD+Entr'!B177</f>
        <v>30.871000000000002</v>
      </c>
      <c r="I176" s="632">
        <f>VD_cstr!B177</f>
        <v>19.234000000000002</v>
      </c>
      <c r="J176" s="632">
        <f>imoccfr!B177</f>
        <v>491.71300000000002</v>
      </c>
      <c r="K176" s="632">
        <f>'occ&lt;1an'!B177</f>
        <v>32.909999999999997</v>
      </c>
      <c r="L176" s="632">
        <f>'occ 1à4'!B177</f>
        <v>157.02000000000001</v>
      </c>
      <c r="M176" s="632">
        <v>301.78300000000002</v>
      </c>
      <c r="N176" s="652">
        <v>1.0476190476190477</v>
      </c>
      <c r="O176" s="633">
        <v>483022</v>
      </c>
      <c r="P176" s="633">
        <v>6.5049678066242942E-4</v>
      </c>
      <c r="Q176" s="639">
        <v>109.5</v>
      </c>
      <c r="R176" s="640">
        <v>111.56</v>
      </c>
      <c r="S176" s="632">
        <v>1.0188127853881279</v>
      </c>
      <c r="T176" s="649">
        <v>134</v>
      </c>
      <c r="U176">
        <v>144.76</v>
      </c>
      <c r="W176" s="664"/>
    </row>
    <row r="177" spans="1:23">
      <c r="A177" s="635">
        <f>imtot!A178</f>
        <v>40026</v>
      </c>
      <c r="B177" s="636">
        <f t="shared" si="2"/>
        <v>3</v>
      </c>
      <c r="C177" s="631">
        <f>imtot!B178</f>
        <v>110.541</v>
      </c>
      <c r="D177" s="631">
        <f>particu!B178</f>
        <v>75.733999999999995</v>
      </c>
      <c r="E177" s="632">
        <f>sociét!B178</f>
        <v>34.807000000000002</v>
      </c>
      <c r="F177" s="632">
        <f>LCD!B178</f>
        <v>3.7119999999999997</v>
      </c>
      <c r="G177" s="632">
        <f>LLD!B178</f>
        <v>5.3770000000000007</v>
      </c>
      <c r="H177" s="632">
        <f>'LLD+Entr'!B178</f>
        <v>18.059000000000001</v>
      </c>
      <c r="I177" s="632">
        <f>VD_cstr!B178</f>
        <v>13.036</v>
      </c>
      <c r="J177" s="632">
        <f>imoccfr!B178</f>
        <v>391.91</v>
      </c>
      <c r="K177" s="632">
        <f>'occ&lt;1an'!B178</f>
        <v>24.064</v>
      </c>
      <c r="L177" s="632">
        <f>'occ 1à4'!B178</f>
        <v>116.699</v>
      </c>
      <c r="M177" s="632">
        <v>251.14700000000002</v>
      </c>
      <c r="N177" s="652">
        <v>1</v>
      </c>
      <c r="O177" s="633">
        <v>483022</v>
      </c>
      <c r="P177" s="633">
        <v>6.5049678066242942E-4</v>
      </c>
      <c r="Q177" s="639">
        <v>108.82</v>
      </c>
      <c r="R177" s="640">
        <v>111.36</v>
      </c>
      <c r="S177" s="632">
        <v>1.0233412975555964</v>
      </c>
      <c r="T177" s="649">
        <v>134</v>
      </c>
      <c r="U177">
        <v>148.59</v>
      </c>
      <c r="W177" s="664"/>
    </row>
    <row r="178" spans="1:23">
      <c r="A178" s="635">
        <f>imtot!A179</f>
        <v>40057</v>
      </c>
      <c r="B178" s="636">
        <f t="shared" si="2"/>
        <v>3</v>
      </c>
      <c r="C178" s="631">
        <f>imtot!B179</f>
        <v>183.11</v>
      </c>
      <c r="D178" s="631">
        <f>particu!B179</f>
        <v>121.035</v>
      </c>
      <c r="E178" s="632">
        <f>sociét!B179</f>
        <v>62.075000000000003</v>
      </c>
      <c r="F178" s="632">
        <f>LCD!B179</f>
        <v>5.7810000000000006</v>
      </c>
      <c r="G178" s="632">
        <f>LLD!B179</f>
        <v>10.173999999999999</v>
      </c>
      <c r="H178" s="632">
        <f>'LLD+Entr'!B179</f>
        <v>31.742000000000001</v>
      </c>
      <c r="I178" s="632">
        <f>VD_cstr!B179</f>
        <v>24.552</v>
      </c>
      <c r="J178" s="632">
        <f>imoccfr!B179</f>
        <v>430.18400000000003</v>
      </c>
      <c r="K178" s="632">
        <f>'occ&lt;1an'!B179</f>
        <v>27.952999999999999</v>
      </c>
      <c r="L178" s="632">
        <f>'occ 1à4'!B179</f>
        <v>125.786</v>
      </c>
      <c r="M178" s="632">
        <v>276.44499999999999</v>
      </c>
      <c r="N178" s="652">
        <v>1.0476190476190477</v>
      </c>
      <c r="O178" s="633">
        <v>483022</v>
      </c>
      <c r="P178" s="633">
        <v>6.5049678066242942E-4</v>
      </c>
      <c r="Q178" s="639">
        <v>106.73</v>
      </c>
      <c r="R178" s="640">
        <v>111.07</v>
      </c>
      <c r="S178" s="632">
        <v>1.0406633561322964</v>
      </c>
      <c r="T178" s="649">
        <v>134</v>
      </c>
      <c r="U178">
        <v>146.16</v>
      </c>
      <c r="W178" s="664"/>
    </row>
    <row r="179" spans="1:23">
      <c r="A179" s="635">
        <f>imtot!A180</f>
        <v>40087</v>
      </c>
      <c r="B179" s="636">
        <f t="shared" si="2"/>
        <v>4</v>
      </c>
      <c r="C179" s="631">
        <f>imtot!B180</f>
        <v>210.42399999999998</v>
      </c>
      <c r="D179" s="631">
        <f>particu!B180</f>
        <v>144.446</v>
      </c>
      <c r="E179" s="632">
        <f>sociét!B180</f>
        <v>65.977999999999994</v>
      </c>
      <c r="F179" s="632">
        <f>LCD!B180</f>
        <v>10.012000000000004</v>
      </c>
      <c r="G179" s="632">
        <f>LLD!B180</f>
        <v>11.473999999999997</v>
      </c>
      <c r="H179" s="632">
        <f>'LLD+Entr'!B180</f>
        <v>33.397999999999996</v>
      </c>
      <c r="I179" s="632">
        <f>VD_cstr!B180</f>
        <v>22.568000000000001</v>
      </c>
      <c r="J179" s="632">
        <f>imoccfr!B180</f>
        <v>455.01799999999997</v>
      </c>
      <c r="K179" s="632">
        <f>'occ&lt;1an'!B180</f>
        <v>30.513000000000002</v>
      </c>
      <c r="L179" s="632">
        <f>'occ 1à4'!B180</f>
        <v>141.42599999999999</v>
      </c>
      <c r="M179" s="632">
        <v>283.07899999999995</v>
      </c>
      <c r="N179" s="652">
        <v>1.0476190476190477</v>
      </c>
      <c r="O179" s="633">
        <v>488412</v>
      </c>
      <c r="P179" s="633">
        <v>1.1158912016429894E-2</v>
      </c>
      <c r="Q179" s="639">
        <v>107.76</v>
      </c>
      <c r="R179" s="640">
        <v>110.87</v>
      </c>
      <c r="S179" s="632">
        <v>1.0288604305864886</v>
      </c>
      <c r="T179" s="649">
        <v>134</v>
      </c>
      <c r="U179">
        <v>145.09</v>
      </c>
      <c r="W179" s="664"/>
    </row>
    <row r="180" spans="1:23">
      <c r="A180" s="635">
        <f>imtot!A181</f>
        <v>40118</v>
      </c>
      <c r="B180" s="636">
        <f t="shared" si="2"/>
        <v>4</v>
      </c>
      <c r="C180" s="631">
        <f>imtot!B181</f>
        <v>216.35399999999998</v>
      </c>
      <c r="D180" s="631">
        <f>particu!B181</f>
        <v>152.172</v>
      </c>
      <c r="E180" s="632">
        <f>sociét!B181</f>
        <v>64.181999999999988</v>
      </c>
      <c r="F180" s="632">
        <f>LCD!B181</f>
        <v>14.325999999999997</v>
      </c>
      <c r="G180" s="632">
        <f>LLD!B181</f>
        <v>10.350000000000001</v>
      </c>
      <c r="H180" s="632">
        <f>'LLD+Entr'!B181</f>
        <v>30.798000000000002</v>
      </c>
      <c r="I180" s="632">
        <f>VD_cstr!B181</f>
        <v>19.058</v>
      </c>
      <c r="J180" s="632">
        <f>imoccfr!B181</f>
        <v>420.19</v>
      </c>
      <c r="K180" s="632">
        <f>'occ&lt;1an'!B181</f>
        <v>32.441000000000003</v>
      </c>
      <c r="L180" s="632">
        <f>'occ 1à4'!B181</f>
        <v>131.53100000000001</v>
      </c>
      <c r="M180" s="632">
        <v>256.21799999999996</v>
      </c>
      <c r="N180" s="652">
        <v>0.95238095238095233</v>
      </c>
      <c r="O180" s="633">
        <v>488412</v>
      </c>
      <c r="P180" s="633">
        <v>1.1158912016429894E-2</v>
      </c>
      <c r="Q180" s="639">
        <v>107.49</v>
      </c>
      <c r="R180" s="640">
        <v>111.01</v>
      </c>
      <c r="S180" s="632">
        <v>1.0327472323006792</v>
      </c>
      <c r="T180" s="649">
        <v>134</v>
      </c>
      <c r="U180">
        <v>149.62</v>
      </c>
      <c r="W180" s="664"/>
    </row>
    <row r="181" spans="1:23">
      <c r="A181" s="635">
        <f>imtot!A182</f>
        <v>40148</v>
      </c>
      <c r="B181" s="636">
        <f t="shared" si="2"/>
        <v>4</v>
      </c>
      <c r="C181" s="631">
        <f>imtot!B182</f>
        <v>228.392</v>
      </c>
      <c r="D181" s="631">
        <f>particu!B182</f>
        <v>166.00899999999999</v>
      </c>
      <c r="E181" s="632">
        <f>sociét!B182</f>
        <v>62.382999999999996</v>
      </c>
      <c r="F181" s="632">
        <f>LCD!B182</f>
        <v>9.429000000000002</v>
      </c>
      <c r="G181" s="632">
        <f>LLD!B182</f>
        <v>9.9979999999999976</v>
      </c>
      <c r="H181" s="632">
        <f>'LLD+Entr'!B182</f>
        <v>32.772999999999996</v>
      </c>
      <c r="I181" s="632">
        <f>VD_cstr!B182</f>
        <v>20.181000000000001</v>
      </c>
      <c r="J181" s="632">
        <f>imoccfr!B182</f>
        <v>429.67099999999999</v>
      </c>
      <c r="K181" s="632">
        <f>'occ&lt;1an'!B182</f>
        <v>36.527000000000001</v>
      </c>
      <c r="L181" s="632">
        <f>'occ 1à4'!B182</f>
        <v>131.93799999999999</v>
      </c>
      <c r="M181" s="632">
        <v>261.20600000000002</v>
      </c>
      <c r="N181" s="652">
        <v>1.0476190476190477</v>
      </c>
      <c r="O181" s="633">
        <v>488412</v>
      </c>
      <c r="P181" s="633">
        <v>1.1158912016429894E-2</v>
      </c>
      <c r="Q181" s="639">
        <v>109.29</v>
      </c>
      <c r="R181" s="640">
        <v>110.97</v>
      </c>
      <c r="S181" s="632">
        <v>1.0153719461981883</v>
      </c>
      <c r="T181" s="649">
        <v>134</v>
      </c>
      <c r="U181">
        <v>148.37</v>
      </c>
      <c r="W181" s="664"/>
    </row>
    <row r="182" spans="1:23">
      <c r="A182" s="635">
        <f>imtot!A183</f>
        <v>40179</v>
      </c>
      <c r="B182" s="636">
        <f t="shared" si="2"/>
        <v>1</v>
      </c>
      <c r="C182" s="631">
        <f>imtot!B183</f>
        <v>170.85500000000002</v>
      </c>
      <c r="D182" s="631">
        <f>particu!B183</f>
        <v>114.718</v>
      </c>
      <c r="E182" s="632">
        <f>sociét!B183</f>
        <v>56.137</v>
      </c>
      <c r="F182" s="632">
        <f>LCD!B183</f>
        <v>9.4269999999999996</v>
      </c>
      <c r="G182" s="632">
        <f>LLD!B183</f>
        <v>8.4930000000000021</v>
      </c>
      <c r="H182" s="632">
        <f>'LLD+Entr'!B183</f>
        <v>25.938000000000002</v>
      </c>
      <c r="I182" s="632">
        <f>VD_cstr!B183</f>
        <v>20.771999999999998</v>
      </c>
      <c r="J182" s="632">
        <f>imoccfr!B183</f>
        <v>404.82100000000003</v>
      </c>
      <c r="K182" s="632">
        <f>'occ&lt;1an'!B183</f>
        <v>34.643999999999998</v>
      </c>
      <c r="L182" s="632">
        <f>'occ 1à4'!B183</f>
        <v>119.961</v>
      </c>
      <c r="M182" s="632">
        <v>250.21600000000001</v>
      </c>
      <c r="N182" s="652">
        <v>0.94488188976377951</v>
      </c>
      <c r="O182" s="633">
        <v>492146</v>
      </c>
      <c r="P182" s="633">
        <v>7.645184802994193E-3</v>
      </c>
      <c r="Q182" s="639">
        <v>109.11</v>
      </c>
      <c r="R182" s="640">
        <v>110.95</v>
      </c>
      <c r="S182" s="632">
        <v>1.0168637155164513</v>
      </c>
      <c r="T182" s="649">
        <v>132</v>
      </c>
      <c r="U182">
        <v>154.38</v>
      </c>
      <c r="W182" s="664"/>
    </row>
    <row r="183" spans="1:23">
      <c r="A183" s="635">
        <f>imtot!A184</f>
        <v>40210</v>
      </c>
      <c r="B183" s="636">
        <f t="shared" si="2"/>
        <v>1</v>
      </c>
      <c r="C183" s="631">
        <f>imtot!B184</f>
        <v>179.85199999999998</v>
      </c>
      <c r="D183" s="631">
        <f>particu!B184</f>
        <v>112.58499999999999</v>
      </c>
      <c r="E183" s="632">
        <f>sociét!B184</f>
        <v>67.266999999999996</v>
      </c>
      <c r="F183" s="632">
        <f>LCD!B184</f>
        <v>22.885000000000002</v>
      </c>
      <c r="G183" s="632">
        <f>LLD!B184</f>
        <v>9.14</v>
      </c>
      <c r="H183" s="632">
        <f>'LLD+Entr'!B184</f>
        <v>26.780999999999999</v>
      </c>
      <c r="I183" s="632">
        <f>VD_cstr!B184</f>
        <v>17.600999999999999</v>
      </c>
      <c r="J183" s="632">
        <f>imoccfr!B184</f>
        <v>421.815</v>
      </c>
      <c r="K183" s="632">
        <f>'occ&lt;1an'!B184</f>
        <v>34.56</v>
      </c>
      <c r="L183" s="632">
        <f>'occ 1à4'!B184</f>
        <v>124.691</v>
      </c>
      <c r="M183" s="632">
        <v>262.56400000000002</v>
      </c>
      <c r="N183" s="652">
        <v>0.94488188976377951</v>
      </c>
      <c r="O183" s="633">
        <v>492146</v>
      </c>
      <c r="P183" s="633">
        <v>7.645184802994193E-3</v>
      </c>
      <c r="Q183" s="639">
        <v>108.57</v>
      </c>
      <c r="R183" s="640">
        <v>110.93</v>
      </c>
      <c r="S183" s="632">
        <v>1.0217371281201069</v>
      </c>
      <c r="T183" s="649">
        <v>132</v>
      </c>
      <c r="U183">
        <v>154.54</v>
      </c>
      <c r="W183" s="664"/>
    </row>
    <row r="184" spans="1:23">
      <c r="A184" s="635">
        <f>imtot!A185</f>
        <v>40238</v>
      </c>
      <c r="B184" s="636">
        <f t="shared" si="2"/>
        <v>1</v>
      </c>
      <c r="C184" s="631">
        <f>imtot!B185</f>
        <v>240.94800000000001</v>
      </c>
      <c r="D184" s="631">
        <f>particu!B185</f>
        <v>155.751</v>
      </c>
      <c r="E184" s="632">
        <f>sociét!B185</f>
        <v>85.197000000000003</v>
      </c>
      <c r="F184" s="632">
        <f>LCD!B185</f>
        <v>24.183999999999997</v>
      </c>
      <c r="G184" s="632">
        <f>LLD!B185</f>
        <v>11.743000000000002</v>
      </c>
      <c r="H184" s="632">
        <f>'LLD+Entr'!B185</f>
        <v>33.118000000000002</v>
      </c>
      <c r="I184" s="632">
        <f>VD_cstr!B185</f>
        <v>27.895</v>
      </c>
      <c r="J184" s="632">
        <f>imoccfr!B185</f>
        <v>494.44400000000002</v>
      </c>
      <c r="K184" s="632">
        <f>'occ&lt;1an'!B185</f>
        <v>40.283999999999999</v>
      </c>
      <c r="L184" s="632">
        <f>'occ 1à4'!B185</f>
        <v>146.66300000000001</v>
      </c>
      <c r="M184" s="632">
        <v>307.49700000000001</v>
      </c>
      <c r="N184" s="652">
        <v>1.0866141732283463</v>
      </c>
      <c r="O184" s="633">
        <v>492146</v>
      </c>
      <c r="P184" s="633">
        <v>7.645184802994193E-3</v>
      </c>
      <c r="Q184" s="639">
        <v>110.38</v>
      </c>
      <c r="R184" s="640">
        <v>110.89</v>
      </c>
      <c r="S184" s="632">
        <v>1.004620402246784</v>
      </c>
      <c r="T184" s="649">
        <v>132</v>
      </c>
      <c r="U184">
        <v>159.83000000000001</v>
      </c>
      <c r="W184" s="664"/>
    </row>
    <row r="185" spans="1:23">
      <c r="A185" s="635">
        <f>imtot!A186</f>
        <v>40269</v>
      </c>
      <c r="B185" s="636">
        <f t="shared" si="2"/>
        <v>2</v>
      </c>
      <c r="C185" s="631">
        <f>imtot!B186</f>
        <v>187.506</v>
      </c>
      <c r="D185" s="631">
        <f>particu!B186</f>
        <v>109.709</v>
      </c>
      <c r="E185" s="632">
        <f>sociét!B186</f>
        <v>77.796999999999997</v>
      </c>
      <c r="F185" s="632">
        <f>LCD!B186</f>
        <v>23.629000000000001</v>
      </c>
      <c r="G185" s="632">
        <f>LLD!B186</f>
        <v>9.5839999999999996</v>
      </c>
      <c r="H185" s="632">
        <f>'LLD+Entr'!B186</f>
        <v>27.87</v>
      </c>
      <c r="I185" s="632">
        <f>VD_cstr!B186</f>
        <v>26.297999999999998</v>
      </c>
      <c r="J185" s="632">
        <f>imoccfr!B186</f>
        <v>471.22300000000001</v>
      </c>
      <c r="K185" s="632">
        <f>'occ&lt;1an'!B186</f>
        <v>37.628</v>
      </c>
      <c r="L185" s="632">
        <f>'occ 1à4'!B186</f>
        <v>138.96600000000001</v>
      </c>
      <c r="M185" s="632">
        <v>294.62900000000002</v>
      </c>
      <c r="N185" s="652">
        <v>0.99212598425196841</v>
      </c>
      <c r="O185" s="633">
        <v>497268</v>
      </c>
      <c r="P185" s="633">
        <v>1.0407480706944687E-2</v>
      </c>
      <c r="Q185" s="639">
        <v>108.74</v>
      </c>
      <c r="R185" s="640">
        <v>110.77</v>
      </c>
      <c r="S185" s="632">
        <v>1.0186683832996137</v>
      </c>
      <c r="T185" s="649">
        <v>132</v>
      </c>
      <c r="U185">
        <v>163.57</v>
      </c>
      <c r="W185" s="664"/>
    </row>
    <row r="186" spans="1:23">
      <c r="A186" s="635">
        <f>imtot!A187</f>
        <v>40299</v>
      </c>
      <c r="B186" s="636">
        <f t="shared" si="2"/>
        <v>2</v>
      </c>
      <c r="C186" s="631">
        <f>imtot!B187</f>
        <v>181.03399999999999</v>
      </c>
      <c r="D186" s="631">
        <f>particu!B187</f>
        <v>105.876</v>
      </c>
      <c r="E186" s="632">
        <f>sociét!B187</f>
        <v>75.158000000000001</v>
      </c>
      <c r="F186" s="632">
        <f>LCD!B187</f>
        <v>29.123000000000001</v>
      </c>
      <c r="G186" s="632">
        <f>LLD!B187</f>
        <v>9.5440000000000005</v>
      </c>
      <c r="H186" s="632">
        <f>'LLD+Entr'!B187</f>
        <v>26.969000000000001</v>
      </c>
      <c r="I186" s="632">
        <f>VD_cstr!B187</f>
        <v>19.065999999999999</v>
      </c>
      <c r="J186" s="632">
        <f>imoccfr!B187</f>
        <v>415.46100000000001</v>
      </c>
      <c r="K186" s="632">
        <f>'occ&lt;1an'!B187</f>
        <v>31.722000000000001</v>
      </c>
      <c r="L186" s="632">
        <f>'occ 1à4'!B187</f>
        <v>121.298</v>
      </c>
      <c r="M186" s="632">
        <v>262.44099999999997</v>
      </c>
      <c r="N186" s="652">
        <v>0.89763779527559051</v>
      </c>
      <c r="O186" s="633">
        <v>497268</v>
      </c>
      <c r="P186" s="633">
        <v>1.0407480706944687E-2</v>
      </c>
      <c r="Q186" s="639">
        <v>107.91</v>
      </c>
      <c r="R186" s="640">
        <v>111.29</v>
      </c>
      <c r="S186" s="632">
        <v>1.0313223982948754</v>
      </c>
      <c r="T186" s="649">
        <v>132</v>
      </c>
      <c r="U186">
        <v>165.88</v>
      </c>
      <c r="W186" s="664"/>
    </row>
    <row r="187" spans="1:23">
      <c r="A187" s="635">
        <f>imtot!A188</f>
        <v>40330</v>
      </c>
      <c r="B187" s="636">
        <f t="shared" si="2"/>
        <v>2</v>
      </c>
      <c r="C187" s="631">
        <f>imtot!B188</f>
        <v>229.40499999999997</v>
      </c>
      <c r="D187" s="631">
        <f>particu!B188</f>
        <v>136.92099999999999</v>
      </c>
      <c r="E187" s="632">
        <f>sociét!B188</f>
        <v>92.483999999999995</v>
      </c>
      <c r="F187" s="632">
        <f>LCD!B188</f>
        <v>28.885000000000002</v>
      </c>
      <c r="G187" s="632">
        <f>LLD!B188</f>
        <v>12.599</v>
      </c>
      <c r="H187" s="632">
        <f>'LLD+Entr'!B188</f>
        <v>34.777999999999999</v>
      </c>
      <c r="I187" s="632">
        <f>VD_cstr!B188</f>
        <v>28.821000000000002</v>
      </c>
      <c r="J187" s="632">
        <f>imoccfr!B188</f>
        <v>492.56700000000001</v>
      </c>
      <c r="K187" s="632">
        <f>'occ&lt;1an'!B188</f>
        <v>35.953000000000003</v>
      </c>
      <c r="L187" s="632">
        <f>'occ 1à4'!B188</f>
        <v>146.13400000000001</v>
      </c>
      <c r="M187" s="632">
        <v>310.48</v>
      </c>
      <c r="N187" s="652">
        <v>1.0393700787401574</v>
      </c>
      <c r="O187" s="633">
        <v>497268</v>
      </c>
      <c r="P187" s="633">
        <v>1.0407480706944687E-2</v>
      </c>
      <c r="Q187" s="639">
        <v>107.04</v>
      </c>
      <c r="R187" s="640">
        <v>110.96</v>
      </c>
      <c r="S187" s="632">
        <v>1.0366218236173392</v>
      </c>
      <c r="T187" s="649">
        <v>132</v>
      </c>
      <c r="U187">
        <v>164.12</v>
      </c>
      <c r="W187" s="664"/>
    </row>
    <row r="188" spans="1:23">
      <c r="A188" s="635">
        <f>imtot!A189</f>
        <v>40360</v>
      </c>
      <c r="B188" s="636">
        <f t="shared" si="2"/>
        <v>3</v>
      </c>
      <c r="C188" s="631">
        <f>imtot!B189</f>
        <v>163.73599999999999</v>
      </c>
      <c r="D188" s="631">
        <f>particu!B189</f>
        <v>103.892</v>
      </c>
      <c r="E188" s="632">
        <f>sociét!B189</f>
        <v>59.844000000000001</v>
      </c>
      <c r="F188" s="632">
        <f>LCD!B189</f>
        <v>11.402999999999999</v>
      </c>
      <c r="G188" s="632">
        <f>LLD!B189</f>
        <v>11.063000000000002</v>
      </c>
      <c r="H188" s="632">
        <f>'LLD+Entr'!B189</f>
        <v>29.399000000000001</v>
      </c>
      <c r="I188" s="632">
        <f>VD_cstr!B189</f>
        <v>19.042000000000002</v>
      </c>
      <c r="J188" s="632">
        <f>imoccfr!B189</f>
        <v>471.54300000000001</v>
      </c>
      <c r="K188" s="632">
        <f>'occ&lt;1an'!B189</f>
        <v>36.758000000000003</v>
      </c>
      <c r="L188" s="632">
        <f>'occ 1à4'!B189</f>
        <v>142.34299999999999</v>
      </c>
      <c r="M188" s="632">
        <v>292.38499999999999</v>
      </c>
      <c r="N188" s="652">
        <v>0.99212598425196841</v>
      </c>
      <c r="O188" s="633">
        <v>502188</v>
      </c>
      <c r="P188" s="633">
        <v>9.8940611501242785E-3</v>
      </c>
      <c r="Q188" s="639">
        <v>109.95</v>
      </c>
      <c r="R188" s="640">
        <v>110.66</v>
      </c>
      <c r="S188" s="632">
        <v>1.0064574806730331</v>
      </c>
      <c r="T188" s="649">
        <v>132</v>
      </c>
      <c r="U188">
        <v>162.72</v>
      </c>
      <c r="W188" s="664"/>
    </row>
    <row r="189" spans="1:23">
      <c r="A189" s="635">
        <f>imtot!A190</f>
        <v>40391</v>
      </c>
      <c r="B189" s="636">
        <f t="shared" si="2"/>
        <v>3</v>
      </c>
      <c r="C189" s="631">
        <f>imtot!B190</f>
        <v>101.11099999999999</v>
      </c>
      <c r="D189" s="631">
        <f>particu!B190</f>
        <v>62.838999999999999</v>
      </c>
      <c r="E189" s="632">
        <f>sociét!B190</f>
        <v>38.271999999999998</v>
      </c>
      <c r="F189" s="632">
        <f>LCD!B190</f>
        <v>4.9469999999999992</v>
      </c>
      <c r="G189" s="632">
        <f>LLD!B190</f>
        <v>6.3410000000000011</v>
      </c>
      <c r="H189" s="632">
        <f>'LLD+Entr'!B190</f>
        <v>17.673000000000002</v>
      </c>
      <c r="I189" s="632">
        <f>VD_cstr!B190</f>
        <v>15.651999999999999</v>
      </c>
      <c r="J189" s="632">
        <f>imoccfr!B190</f>
        <v>406.54599999999999</v>
      </c>
      <c r="K189" s="632">
        <f>'occ&lt;1an'!B190</f>
        <v>30.129000000000001</v>
      </c>
      <c r="L189" s="632">
        <f>'occ 1à4'!B190</f>
        <v>87.108000000000004</v>
      </c>
      <c r="M189" s="632">
        <v>289.30900000000003</v>
      </c>
      <c r="N189" s="652">
        <v>1.0393700787401574</v>
      </c>
      <c r="O189" s="633">
        <v>502188</v>
      </c>
      <c r="P189" s="633">
        <v>9.8940611501242785E-3</v>
      </c>
      <c r="Q189" s="639">
        <v>107.74</v>
      </c>
      <c r="R189" s="640">
        <v>110.34</v>
      </c>
      <c r="S189" s="632">
        <v>1.0241321700389827</v>
      </c>
      <c r="T189" s="649">
        <v>132</v>
      </c>
      <c r="U189">
        <v>161.63</v>
      </c>
      <c r="W189" s="664"/>
    </row>
    <row r="190" spans="1:23">
      <c r="A190" s="635">
        <f>imtot!A191</f>
        <v>40422</v>
      </c>
      <c r="B190" s="636">
        <f t="shared" si="2"/>
        <v>3</v>
      </c>
      <c r="C190" s="631">
        <f>imtot!B191</f>
        <v>167.76999999999998</v>
      </c>
      <c r="D190" s="631">
        <f>particu!B191</f>
        <v>102.381</v>
      </c>
      <c r="E190" s="632">
        <f>sociét!B191</f>
        <v>65.388999999999996</v>
      </c>
      <c r="F190" s="632">
        <f>LCD!B191</f>
        <v>6.0129999999999981</v>
      </c>
      <c r="G190" s="632">
        <f>LLD!B191</f>
        <v>11.268000000000001</v>
      </c>
      <c r="H190" s="632">
        <f>'LLD+Entr'!B191</f>
        <v>30.244</v>
      </c>
      <c r="I190" s="632">
        <f>VD_cstr!B191</f>
        <v>29.132000000000001</v>
      </c>
      <c r="J190" s="632">
        <f>imoccfr!B191</f>
        <v>446.81200000000001</v>
      </c>
      <c r="K190" s="632">
        <f>'occ&lt;1an'!B191</f>
        <v>35.436999999999998</v>
      </c>
      <c r="L190" s="632">
        <f>'occ 1à4'!B191</f>
        <v>126.52200000000001</v>
      </c>
      <c r="M190" s="632">
        <v>284.85300000000001</v>
      </c>
      <c r="N190" s="652">
        <v>1.0393700787401574</v>
      </c>
      <c r="O190" s="633">
        <v>502188</v>
      </c>
      <c r="P190" s="633">
        <v>9.8940611501242785E-3</v>
      </c>
      <c r="Q190" s="639">
        <v>109.65</v>
      </c>
      <c r="R190" s="640">
        <v>110.66</v>
      </c>
      <c r="S190" s="632">
        <v>1.0092111263109895</v>
      </c>
      <c r="T190" s="649">
        <v>132</v>
      </c>
      <c r="U190">
        <v>161.66</v>
      </c>
      <c r="W190" s="664"/>
    </row>
    <row r="191" spans="1:23">
      <c r="A191" s="635">
        <f>imtot!A192</f>
        <v>40452</v>
      </c>
      <c r="B191" s="636">
        <f t="shared" si="2"/>
        <v>4</v>
      </c>
      <c r="C191" s="631">
        <f>imtot!B192</f>
        <v>170.768</v>
      </c>
      <c r="D191" s="631">
        <f>particu!B192</f>
        <v>109.044</v>
      </c>
      <c r="E191" s="632">
        <f>sociét!B192</f>
        <v>61.724000000000004</v>
      </c>
      <c r="F191" s="632">
        <f>LCD!B192</f>
        <v>9.7840000000000025</v>
      </c>
      <c r="G191" s="632">
        <f>LLD!B192</f>
        <v>11.311999999999998</v>
      </c>
      <c r="H191" s="632">
        <f>'LLD+Entr'!B192</f>
        <v>30.290999999999997</v>
      </c>
      <c r="I191" s="632">
        <f>VD_cstr!B192</f>
        <v>21.649000000000001</v>
      </c>
      <c r="J191" s="632">
        <f>imoccfr!B192</f>
        <v>457.73399999999998</v>
      </c>
      <c r="K191" s="632">
        <f>'occ&lt;1an'!B192</f>
        <v>39.404000000000003</v>
      </c>
      <c r="L191" s="632">
        <f>'occ 1à4'!B192</f>
        <v>128.06399999999999</v>
      </c>
      <c r="M191" s="632">
        <v>290.26600000000002</v>
      </c>
      <c r="N191" s="652">
        <v>0.99212598425196841</v>
      </c>
      <c r="O191" s="633">
        <v>505748</v>
      </c>
      <c r="P191" s="633">
        <v>7.0889786295172327E-3</v>
      </c>
      <c r="Q191" s="639">
        <v>108.72</v>
      </c>
      <c r="R191" s="640">
        <v>110.99</v>
      </c>
      <c r="S191" s="632">
        <v>1.0208793230316409</v>
      </c>
      <c r="T191" s="649">
        <v>132</v>
      </c>
      <c r="U191">
        <v>163.16999999999999</v>
      </c>
      <c r="W191" s="664"/>
    </row>
    <row r="192" spans="1:23">
      <c r="A192" s="635">
        <f>imtot!A193</f>
        <v>40483</v>
      </c>
      <c r="B192" s="636">
        <f t="shared" si="2"/>
        <v>4</v>
      </c>
      <c r="C192" s="631">
        <f>imtot!B193</f>
        <v>193.096</v>
      </c>
      <c r="D192" s="631">
        <f>particu!B193</f>
        <v>130.839</v>
      </c>
      <c r="E192" s="632">
        <f>sociét!B193</f>
        <v>62.256999999999998</v>
      </c>
      <c r="F192" s="632">
        <f>LCD!B193</f>
        <v>12.007000000000001</v>
      </c>
      <c r="G192" s="632">
        <f>LLD!B193</f>
        <v>10.562999999999999</v>
      </c>
      <c r="H192" s="632">
        <f>'LLD+Entr'!B193</f>
        <v>29.286999999999999</v>
      </c>
      <c r="I192" s="632">
        <f>VD_cstr!B193</f>
        <v>20.963000000000001</v>
      </c>
      <c r="J192" s="632">
        <f>imoccfr!B193</f>
        <v>439.46699999999998</v>
      </c>
      <c r="K192" s="632">
        <f>'occ&lt;1an'!B193</f>
        <v>38.6</v>
      </c>
      <c r="L192" s="632">
        <f>'occ 1à4'!B193</f>
        <v>125.08199999999999</v>
      </c>
      <c r="M192" s="632">
        <v>275.78500000000003</v>
      </c>
      <c r="N192" s="652">
        <v>0.94488188976377951</v>
      </c>
      <c r="O192" s="633">
        <v>505748</v>
      </c>
      <c r="P192" s="633">
        <v>7.0889786295172327E-3</v>
      </c>
      <c r="Q192" s="639">
        <v>107.95</v>
      </c>
      <c r="R192" s="640">
        <v>110.63</v>
      </c>
      <c r="S192" s="632">
        <v>1.0248263084761462</v>
      </c>
      <c r="T192" s="649">
        <v>132</v>
      </c>
      <c r="U192">
        <v>166.08</v>
      </c>
      <c r="W192" s="664"/>
    </row>
    <row r="193" spans="1:23">
      <c r="A193" s="635">
        <f>imtot!A194</f>
        <v>40513</v>
      </c>
      <c r="B193" s="636">
        <f t="shared" si="2"/>
        <v>4</v>
      </c>
      <c r="C193" s="631">
        <f>imtot!B194</f>
        <v>226.36599999999999</v>
      </c>
      <c r="D193" s="631">
        <f>particu!B194</f>
        <v>156.52699999999999</v>
      </c>
      <c r="E193" s="632">
        <f>sociét!B194</f>
        <v>69.838999999999999</v>
      </c>
      <c r="F193" s="632">
        <f>LCD!B194</f>
        <v>8.4629999999999974</v>
      </c>
      <c r="G193" s="632">
        <f>LLD!B194</f>
        <v>11.433000000000003</v>
      </c>
      <c r="H193" s="632">
        <f>'LLD+Entr'!B194</f>
        <v>37.977000000000004</v>
      </c>
      <c r="I193" s="632">
        <f>VD_cstr!B194</f>
        <v>23.399000000000001</v>
      </c>
      <c r="J193" s="632">
        <f>imoccfr!B194</f>
        <v>453.63099999999997</v>
      </c>
      <c r="K193" s="632">
        <f>'occ&lt;1an'!B194</f>
        <v>42.478999999999999</v>
      </c>
      <c r="L193" s="632">
        <f>'occ 1à4'!B194</f>
        <v>128.56299999999999</v>
      </c>
      <c r="M193" s="632">
        <v>282.589</v>
      </c>
      <c r="N193" s="652">
        <v>1.0866141732283463</v>
      </c>
      <c r="O193" s="633">
        <v>505748</v>
      </c>
      <c r="P193" s="633">
        <v>7.0889786295172327E-3</v>
      </c>
      <c r="Q193" s="639">
        <v>109.53</v>
      </c>
      <c r="R193" s="640">
        <v>110.24</v>
      </c>
      <c r="S193" s="632">
        <v>1.0064822423080435</v>
      </c>
      <c r="T193" s="649">
        <v>132</v>
      </c>
      <c r="U193">
        <v>170.6</v>
      </c>
      <c r="W193" s="664"/>
    </row>
    <row r="194" spans="1:23">
      <c r="A194" s="635">
        <f>imtot!A195</f>
        <v>40544</v>
      </c>
      <c r="B194" s="636">
        <f t="shared" si="2"/>
        <v>1</v>
      </c>
      <c r="C194" s="631">
        <f>imtot!B195</f>
        <v>185.00700000000001</v>
      </c>
      <c r="D194" s="631">
        <f>particu!B195</f>
        <v>122.979</v>
      </c>
      <c r="E194" s="632">
        <f>sociét!B195</f>
        <v>62.028000000000006</v>
      </c>
      <c r="F194" s="632">
        <f>LCD!B195</f>
        <v>11.888000000000002</v>
      </c>
      <c r="G194" s="632">
        <f>LLD!B195</f>
        <v>9.6969999999999992</v>
      </c>
      <c r="H194" s="632">
        <f>'LLD+Entr'!B195</f>
        <v>26.771000000000001</v>
      </c>
      <c r="I194" s="632">
        <f>VD_cstr!B195</f>
        <v>23.369</v>
      </c>
      <c r="J194" s="632">
        <f>imoccfr!B195</f>
        <v>430.86700000000002</v>
      </c>
      <c r="K194" s="632">
        <f>'occ&lt;1an'!B195</f>
        <v>41.279000000000003</v>
      </c>
      <c r="L194" s="632">
        <f>'occ 1à4'!B195</f>
        <v>117.40300000000001</v>
      </c>
      <c r="M194" s="632">
        <v>272.185</v>
      </c>
      <c r="N194" s="652">
        <v>0.99604743083003955</v>
      </c>
      <c r="O194" s="633">
        <v>512196</v>
      </c>
      <c r="P194" s="633">
        <v>1.2749432523707459E-2</v>
      </c>
      <c r="Q194" s="639">
        <v>110.84</v>
      </c>
      <c r="R194" s="640">
        <v>109.88</v>
      </c>
      <c r="S194" s="632">
        <v>0.99133886683507755</v>
      </c>
      <c r="T194" s="649">
        <v>129</v>
      </c>
      <c r="U194">
        <v>178.78</v>
      </c>
      <c r="W194" s="664"/>
    </row>
    <row r="195" spans="1:23">
      <c r="A195" s="635">
        <f>imtot!A196</f>
        <v>40575</v>
      </c>
      <c r="B195" s="636">
        <f t="shared" ref="B195:B241" si="3">INT((MONTH(A195)-1)/3)+1</f>
        <v>1</v>
      </c>
      <c r="C195" s="631">
        <f>imtot!B196</f>
        <v>203.78699999999998</v>
      </c>
      <c r="D195" s="631">
        <f>particu!B196</f>
        <v>131.35499999999999</v>
      </c>
      <c r="E195" s="632">
        <f>sociét!B196</f>
        <v>72.432000000000002</v>
      </c>
      <c r="F195" s="632">
        <f>LCD!B196</f>
        <v>22.725000000000001</v>
      </c>
      <c r="G195" s="632">
        <f>LLD!B196</f>
        <v>10.672000000000001</v>
      </c>
      <c r="H195" s="632">
        <f>'LLD+Entr'!B196</f>
        <v>28.574000000000002</v>
      </c>
      <c r="I195" s="632">
        <f>VD_cstr!B196</f>
        <v>21.132999999999999</v>
      </c>
      <c r="J195" s="632">
        <f>imoccfr!B196</f>
        <v>434.99599999999998</v>
      </c>
      <c r="K195" s="632">
        <f>'occ&lt;1an'!B196</f>
        <v>39.881999999999998</v>
      </c>
      <c r="L195" s="632">
        <f>'occ 1à4'!B196</f>
        <v>122.608</v>
      </c>
      <c r="M195" s="632">
        <v>272.50599999999997</v>
      </c>
      <c r="N195" s="652">
        <v>0.94861660079051391</v>
      </c>
      <c r="O195" s="633">
        <v>512196</v>
      </c>
      <c r="P195" s="633">
        <v>1.2749432523707459E-2</v>
      </c>
      <c r="Q195" s="639">
        <v>111.65</v>
      </c>
      <c r="R195" s="640">
        <v>109.58</v>
      </c>
      <c r="S195" s="632">
        <v>0.98145991939095378</v>
      </c>
      <c r="T195" s="649">
        <v>129</v>
      </c>
      <c r="U195">
        <v>181.2</v>
      </c>
      <c r="W195" s="664"/>
    </row>
    <row r="196" spans="1:23">
      <c r="A196" s="635">
        <f>imtot!A197</f>
        <v>40603</v>
      </c>
      <c r="B196" s="636">
        <f t="shared" si="3"/>
        <v>1</v>
      </c>
      <c r="C196" s="631">
        <f>imtot!B197</f>
        <v>255.80599999999998</v>
      </c>
      <c r="D196" s="631">
        <f>particu!B197</f>
        <v>162.035</v>
      </c>
      <c r="E196" s="632">
        <f>sociét!B197</f>
        <v>93.771000000000001</v>
      </c>
      <c r="F196" s="632">
        <f>LCD!B197</f>
        <v>27.672000000000004</v>
      </c>
      <c r="G196" s="632">
        <f>LLD!B197</f>
        <v>12.397999999999996</v>
      </c>
      <c r="H196" s="632">
        <f>'LLD+Entr'!B197</f>
        <v>34.814999999999998</v>
      </c>
      <c r="I196" s="632">
        <f>VD_cstr!B197</f>
        <v>31.283999999999999</v>
      </c>
      <c r="J196" s="632">
        <f>imoccfr!B197</f>
        <v>510.476</v>
      </c>
      <c r="K196" s="632">
        <f>'occ&lt;1an'!B197</f>
        <v>46.67</v>
      </c>
      <c r="L196" s="632">
        <f>'occ 1à4'!B197</f>
        <v>145.11099999999999</v>
      </c>
      <c r="M196" s="632">
        <v>318.69499999999999</v>
      </c>
      <c r="N196" s="652">
        <v>1.0909090909090911</v>
      </c>
      <c r="O196" s="633">
        <v>512196</v>
      </c>
      <c r="P196" s="633">
        <v>1.2749432523707459E-2</v>
      </c>
      <c r="Q196" s="639">
        <v>110.88</v>
      </c>
      <c r="R196" s="640">
        <v>109.24</v>
      </c>
      <c r="S196" s="632">
        <v>0.9852092352092352</v>
      </c>
      <c r="T196" s="649">
        <v>129</v>
      </c>
      <c r="U196">
        <v>187.66</v>
      </c>
      <c r="W196" s="664"/>
    </row>
    <row r="197" spans="1:23">
      <c r="A197" s="635">
        <f>imtot!A198</f>
        <v>40634</v>
      </c>
      <c r="B197" s="636">
        <f t="shared" si="3"/>
        <v>2</v>
      </c>
      <c r="C197" s="631">
        <f>imtot!B198</f>
        <v>166.55700000000002</v>
      </c>
      <c r="D197" s="631">
        <f>particu!B198</f>
        <v>95.540999999999997</v>
      </c>
      <c r="E197" s="632">
        <f>sociét!B198</f>
        <v>71.016000000000005</v>
      </c>
      <c r="F197" s="632">
        <f>LCD!B198</f>
        <v>18.706</v>
      </c>
      <c r="G197" s="632">
        <f>LLD!B198</f>
        <v>11.204000000000001</v>
      </c>
      <c r="H197" s="632">
        <f>'LLD+Entr'!B198</f>
        <v>30.675000000000001</v>
      </c>
      <c r="I197" s="632">
        <f>VD_cstr!B198</f>
        <v>21.635000000000002</v>
      </c>
      <c r="J197" s="632">
        <f>imoccfr!B198</f>
        <v>453.71100000000001</v>
      </c>
      <c r="K197" s="632">
        <f>'occ&lt;1an'!B198</f>
        <v>39.369999999999997</v>
      </c>
      <c r="L197" s="632">
        <f>'occ 1à4'!B198</f>
        <v>130.28199999999998</v>
      </c>
      <c r="M197" s="632">
        <v>284.05900000000003</v>
      </c>
      <c r="N197" s="652">
        <v>0.94861660079051391</v>
      </c>
      <c r="O197" s="633">
        <v>512576</v>
      </c>
      <c r="P197" s="633">
        <v>7.4190349007020753E-4</v>
      </c>
      <c r="Q197" s="639">
        <v>112.03</v>
      </c>
      <c r="R197" s="640">
        <v>109.36</v>
      </c>
      <c r="S197" s="632">
        <v>0.9761670980987236</v>
      </c>
      <c r="T197" s="649">
        <v>129</v>
      </c>
      <c r="U197">
        <v>189.74</v>
      </c>
      <c r="W197" s="664"/>
    </row>
    <row r="198" spans="1:23">
      <c r="A198" s="635">
        <f>imtot!A199</f>
        <v>40664</v>
      </c>
      <c r="B198" s="636">
        <f t="shared" si="3"/>
        <v>2</v>
      </c>
      <c r="C198" s="631">
        <f>imtot!B199</f>
        <v>192.745</v>
      </c>
      <c r="D198" s="631">
        <f>particu!B199</f>
        <v>98.742999999999995</v>
      </c>
      <c r="E198" s="632">
        <f>sociét!B199</f>
        <v>94.001999999999995</v>
      </c>
      <c r="F198" s="632">
        <f>LCD!B199</f>
        <v>29.300999999999998</v>
      </c>
      <c r="G198" s="632">
        <f>LLD!B199</f>
        <v>14.176999999999996</v>
      </c>
      <c r="H198" s="632">
        <f>'LLD+Entr'!B199</f>
        <v>37.903999999999996</v>
      </c>
      <c r="I198" s="632">
        <f>VD_cstr!B199</f>
        <v>26.797000000000001</v>
      </c>
      <c r="J198" s="632">
        <f>imoccfr!B199</f>
        <v>486.54199999999997</v>
      </c>
      <c r="K198" s="632">
        <f>'occ&lt;1an'!B199</f>
        <v>40.511000000000003</v>
      </c>
      <c r="L198" s="632">
        <f>'occ 1à4'!B199</f>
        <v>138.70400000000001</v>
      </c>
      <c r="M198" s="632">
        <v>307.327</v>
      </c>
      <c r="N198" s="652">
        <v>1.0434782608695652</v>
      </c>
      <c r="O198" s="633">
        <v>512576</v>
      </c>
      <c r="P198" s="633">
        <v>7.4190349007020753E-4</v>
      </c>
      <c r="Q198" s="639">
        <v>110.16</v>
      </c>
      <c r="R198" s="640">
        <v>109.45</v>
      </c>
      <c r="S198" s="632">
        <v>0.99355482933914308</v>
      </c>
      <c r="T198" s="649">
        <v>129</v>
      </c>
      <c r="U198">
        <v>187.04</v>
      </c>
      <c r="W198" s="664"/>
    </row>
    <row r="199" spans="1:23">
      <c r="A199" s="635">
        <f>imtot!A200</f>
        <v>40695</v>
      </c>
      <c r="B199" s="636">
        <f t="shared" si="3"/>
        <v>2</v>
      </c>
      <c r="C199" s="631">
        <f>imtot!B200</f>
        <v>199.52299999999997</v>
      </c>
      <c r="D199" s="631">
        <f>particu!B200</f>
        <v>107.34099999999999</v>
      </c>
      <c r="E199" s="632">
        <f>sociét!B200</f>
        <v>92.181999999999988</v>
      </c>
      <c r="F199" s="632">
        <f>LCD!B200</f>
        <v>28.803999999999995</v>
      </c>
      <c r="G199" s="632">
        <f>LLD!B200</f>
        <v>13.627000000000002</v>
      </c>
      <c r="H199" s="632">
        <f>'LLD+Entr'!B200</f>
        <v>35.143000000000001</v>
      </c>
      <c r="I199" s="632">
        <f>VD_cstr!B200</f>
        <v>28.234999999999999</v>
      </c>
      <c r="J199" s="632">
        <f>imoccfr!B200</f>
        <v>454.63799999999998</v>
      </c>
      <c r="K199" s="632">
        <f>'occ&lt;1an'!B200</f>
        <v>34.914000000000001</v>
      </c>
      <c r="L199" s="632">
        <f>'occ 1à4'!B200</f>
        <v>132.745</v>
      </c>
      <c r="M199" s="632">
        <v>286.97899999999998</v>
      </c>
      <c r="N199" s="652">
        <v>0.94861660079051391</v>
      </c>
      <c r="O199" s="633">
        <v>512576</v>
      </c>
      <c r="P199" s="633">
        <v>7.4190349007020753E-4</v>
      </c>
      <c r="Q199" s="639">
        <v>111.31</v>
      </c>
      <c r="R199" s="640">
        <v>109.41</v>
      </c>
      <c r="S199" s="632">
        <v>0.98293055430778897</v>
      </c>
      <c r="T199" s="649">
        <v>129</v>
      </c>
      <c r="U199">
        <v>185.29</v>
      </c>
      <c r="W199" s="664"/>
    </row>
    <row r="200" spans="1:23">
      <c r="A200" s="635">
        <f>imtot!A201</f>
        <v>40725</v>
      </c>
      <c r="B200" s="636">
        <f t="shared" si="3"/>
        <v>3</v>
      </c>
      <c r="C200" s="631">
        <f>imtot!B201</f>
        <v>153.26299999999998</v>
      </c>
      <c r="D200" s="631">
        <f>particu!B201</f>
        <v>89.736999999999995</v>
      </c>
      <c r="E200" s="632">
        <f>sociét!B201</f>
        <v>63.525999999999996</v>
      </c>
      <c r="F200" s="632">
        <f>LCD!B201</f>
        <v>12.027000000000001</v>
      </c>
      <c r="G200" s="632">
        <f>LLD!B201</f>
        <v>12.292999999999999</v>
      </c>
      <c r="H200" s="632">
        <f>'LLD+Entr'!B201</f>
        <v>31.596999999999998</v>
      </c>
      <c r="I200" s="632">
        <f>VD_cstr!B201</f>
        <v>19.902000000000001</v>
      </c>
      <c r="J200" s="632">
        <f>imoccfr!B201</f>
        <v>447.26</v>
      </c>
      <c r="K200" s="632">
        <f>'occ&lt;1an'!B201</f>
        <v>35.625999999999998</v>
      </c>
      <c r="L200" s="632">
        <f>'occ 1à4'!B201</f>
        <v>131.815</v>
      </c>
      <c r="M200" s="632">
        <v>279.81900000000002</v>
      </c>
      <c r="N200" s="652">
        <v>0.94861660079051391</v>
      </c>
      <c r="O200" s="633">
        <v>514992</v>
      </c>
      <c r="P200" s="633">
        <v>4.7134473717068302E-3</v>
      </c>
      <c r="Q200" s="639">
        <v>112.22</v>
      </c>
      <c r="R200" s="640">
        <v>109.55</v>
      </c>
      <c r="S200" s="632">
        <v>0.97620744965246831</v>
      </c>
      <c r="T200" s="649">
        <v>129</v>
      </c>
      <c r="U200">
        <v>183.92</v>
      </c>
      <c r="W200" s="664"/>
    </row>
    <row r="201" spans="1:23">
      <c r="A201" s="635">
        <f>imtot!A202</f>
        <v>40756</v>
      </c>
      <c r="B201" s="636">
        <f t="shared" si="3"/>
        <v>3</v>
      </c>
      <c r="C201" s="631">
        <f>imtot!B202</f>
        <v>104.476</v>
      </c>
      <c r="D201" s="631">
        <f>particu!B202</f>
        <v>63.99</v>
      </c>
      <c r="E201" s="632">
        <f>sociét!B202</f>
        <v>40.486000000000004</v>
      </c>
      <c r="F201" s="632">
        <f>LCD!B202</f>
        <v>3.6509999999999998</v>
      </c>
      <c r="G201" s="632">
        <f>LLD!B202</f>
        <v>8.9529999999999994</v>
      </c>
      <c r="H201" s="632">
        <f>'LLD+Entr'!B202</f>
        <v>20.292999999999999</v>
      </c>
      <c r="I201" s="632">
        <f>VD_cstr!B202</f>
        <v>16.542000000000002</v>
      </c>
      <c r="J201" s="632">
        <f>imoccfr!B202</f>
        <v>415.77199999999999</v>
      </c>
      <c r="K201" s="632">
        <f>'occ&lt;1an'!B202</f>
        <v>30.131</v>
      </c>
      <c r="L201" s="632">
        <f>'occ 1à4'!B202</f>
        <v>113.072</v>
      </c>
      <c r="M201" s="632">
        <v>272.56900000000002</v>
      </c>
      <c r="N201" s="652">
        <v>1.0434782608695652</v>
      </c>
      <c r="O201" s="633">
        <v>514992</v>
      </c>
      <c r="P201" s="633">
        <v>4.7134473717068302E-3</v>
      </c>
      <c r="Q201" s="639">
        <v>110.33</v>
      </c>
      <c r="R201" s="640">
        <v>109.55</v>
      </c>
      <c r="S201" s="632">
        <v>0.99293030000906368</v>
      </c>
      <c r="T201" s="649">
        <v>129</v>
      </c>
      <c r="U201">
        <v>184.28</v>
      </c>
      <c r="W201" s="664"/>
    </row>
    <row r="202" spans="1:23">
      <c r="A202" s="635">
        <f>imtot!A203</f>
        <v>40787</v>
      </c>
      <c r="B202" s="636">
        <f t="shared" si="3"/>
        <v>3</v>
      </c>
      <c r="C202" s="631">
        <f>imtot!B203</f>
        <v>165.42599999999999</v>
      </c>
      <c r="D202" s="631">
        <f>particu!B203</f>
        <v>98.405000000000001</v>
      </c>
      <c r="E202" s="632">
        <f>sociét!B203</f>
        <v>67.021000000000001</v>
      </c>
      <c r="F202" s="632">
        <f>LCD!B203</f>
        <v>7.4589999999999996</v>
      </c>
      <c r="G202" s="632">
        <f>LLD!B203</f>
        <v>13.361000000000001</v>
      </c>
      <c r="H202" s="632">
        <f>'LLD+Entr'!B203</f>
        <v>34.975999999999999</v>
      </c>
      <c r="I202" s="632">
        <f>VD_cstr!B203</f>
        <v>24.585999999999999</v>
      </c>
      <c r="J202" s="632">
        <f>imoccfr!B203</f>
        <v>447.53299999999996</v>
      </c>
      <c r="K202" s="632">
        <f>'occ&lt;1an'!B203</f>
        <v>34.360999999999997</v>
      </c>
      <c r="L202" s="632">
        <f>'occ 1à4'!B203</f>
        <v>121.49799999999999</v>
      </c>
      <c r="M202" s="632">
        <v>291.67399999999998</v>
      </c>
      <c r="N202" s="652">
        <v>1.0434782608695652</v>
      </c>
      <c r="O202" s="633">
        <v>514992</v>
      </c>
      <c r="P202" s="633">
        <v>4.7134473717068302E-3</v>
      </c>
      <c r="Q202" s="639">
        <v>112.28</v>
      </c>
      <c r="R202" s="640">
        <v>109.53</v>
      </c>
      <c r="S202" s="632">
        <v>0.97550765942287143</v>
      </c>
      <c r="T202" s="649">
        <v>129</v>
      </c>
      <c r="U202">
        <v>185.92</v>
      </c>
      <c r="W202" s="664"/>
    </row>
    <row r="203" spans="1:23">
      <c r="A203" s="635">
        <f>imtot!A204</f>
        <v>40817</v>
      </c>
      <c r="B203" s="636">
        <f t="shared" si="3"/>
        <v>4</v>
      </c>
      <c r="C203" s="631">
        <f>imtot!B204</f>
        <v>175.45600000000002</v>
      </c>
      <c r="D203" s="631">
        <f>particu!B204</f>
        <v>103.843</v>
      </c>
      <c r="E203" s="632">
        <f>sociét!B204</f>
        <v>71.613</v>
      </c>
      <c r="F203" s="632">
        <f>LCD!B204</f>
        <v>9.56</v>
      </c>
      <c r="G203" s="632">
        <f>LLD!B204</f>
        <v>16.089999999999996</v>
      </c>
      <c r="H203" s="632">
        <f>'LLD+Entr'!B204</f>
        <v>39.870999999999995</v>
      </c>
      <c r="I203" s="632">
        <f>VD_cstr!B204</f>
        <v>22.182000000000002</v>
      </c>
      <c r="J203" s="632">
        <f>imoccfr!B204</f>
        <v>449.005</v>
      </c>
      <c r="K203" s="632">
        <f>'occ&lt;1an'!B204</f>
        <v>39.722999999999999</v>
      </c>
      <c r="L203" s="632">
        <f>'occ 1à4'!B204</f>
        <v>123.37299999999999</v>
      </c>
      <c r="M203" s="632">
        <v>285.90899999999999</v>
      </c>
      <c r="N203" s="652">
        <v>0.99604743083003955</v>
      </c>
      <c r="O203" s="633">
        <v>518248</v>
      </c>
      <c r="P203" s="633">
        <v>6.3224283095659741E-3</v>
      </c>
      <c r="Q203" s="639">
        <v>112.52</v>
      </c>
      <c r="R203" s="640">
        <v>109.56</v>
      </c>
      <c r="S203" s="632">
        <v>0.97369356558833986</v>
      </c>
      <c r="T203" s="649">
        <v>129</v>
      </c>
      <c r="U203">
        <v>186.14</v>
      </c>
      <c r="W203" s="664"/>
    </row>
    <row r="204" spans="1:23">
      <c r="A204" s="635">
        <f>imtot!A205</f>
        <v>40848</v>
      </c>
      <c r="B204" s="636">
        <f t="shared" si="3"/>
        <v>4</v>
      </c>
      <c r="C204" s="631">
        <f>imtot!B205</f>
        <v>178.303</v>
      </c>
      <c r="D204" s="631">
        <f>particu!B205</f>
        <v>104.864</v>
      </c>
      <c r="E204" s="632">
        <f>sociét!B205</f>
        <v>73.438999999999993</v>
      </c>
      <c r="F204" s="632">
        <f>LCD!B205</f>
        <v>14.102</v>
      </c>
      <c r="G204" s="632">
        <f>LLD!B205</f>
        <v>14.808</v>
      </c>
      <c r="H204" s="632">
        <f>'LLD+Entr'!B205</f>
        <v>37.603000000000002</v>
      </c>
      <c r="I204" s="632">
        <f>VD_cstr!B205</f>
        <v>21.734000000000002</v>
      </c>
      <c r="J204" s="632">
        <f>imoccfr!B205</f>
        <v>453.63800000000003</v>
      </c>
      <c r="K204" s="632">
        <f>'occ&lt;1an'!B205</f>
        <v>38.287999999999997</v>
      </c>
      <c r="L204" s="632">
        <f>'occ 1à4'!B205</f>
        <v>123.24300000000001</v>
      </c>
      <c r="M204" s="632">
        <v>292.10700000000003</v>
      </c>
      <c r="N204" s="652">
        <v>0.94861660079051391</v>
      </c>
      <c r="O204" s="633">
        <v>518248</v>
      </c>
      <c r="P204" s="633">
        <v>6.3224283095659741E-3</v>
      </c>
      <c r="Q204" s="639">
        <v>110.1</v>
      </c>
      <c r="R204" s="640">
        <v>109.7</v>
      </c>
      <c r="S204" s="632">
        <v>0.99636693914623076</v>
      </c>
      <c r="T204" s="649">
        <v>129</v>
      </c>
      <c r="U204">
        <v>188.91</v>
      </c>
      <c r="W204" s="664"/>
    </row>
    <row r="205" spans="1:23">
      <c r="A205" s="635">
        <f>imtot!A206</f>
        <v>40878</v>
      </c>
      <c r="B205" s="636">
        <f t="shared" si="3"/>
        <v>4</v>
      </c>
      <c r="C205" s="631">
        <f>imtot!B206</f>
        <v>185.31299999999999</v>
      </c>
      <c r="D205" s="631">
        <f>particu!B206</f>
        <v>111.928</v>
      </c>
      <c r="E205" s="632">
        <f>sociét!B206</f>
        <v>73.385000000000005</v>
      </c>
      <c r="F205" s="632">
        <f>LCD!B206</f>
        <v>11.378999999999998</v>
      </c>
      <c r="G205" s="632">
        <f>LLD!B206</f>
        <v>13.800000000000004</v>
      </c>
      <c r="H205" s="632">
        <f>'LLD+Entr'!B206</f>
        <v>37.534000000000006</v>
      </c>
      <c r="I205" s="632">
        <f>VD_cstr!B206</f>
        <v>24.471999999999998</v>
      </c>
      <c r="J205" s="632">
        <f>imoccfr!B206</f>
        <v>452.62400000000002</v>
      </c>
      <c r="K205" s="632">
        <f>'occ&lt;1an'!B206</f>
        <v>40.262</v>
      </c>
      <c r="L205" s="632">
        <f>'occ 1à4'!B206</f>
        <v>123.464</v>
      </c>
      <c r="M205" s="632">
        <v>288.89800000000002</v>
      </c>
      <c r="N205" s="652">
        <v>1.0434782608695652</v>
      </c>
      <c r="O205" s="633">
        <v>518248</v>
      </c>
      <c r="P205" s="633">
        <v>6.3224283095659741E-3</v>
      </c>
      <c r="Q205" s="639">
        <v>112.88</v>
      </c>
      <c r="R205" s="640">
        <v>109.73</v>
      </c>
      <c r="S205" s="632">
        <v>0.97209425939050331</v>
      </c>
      <c r="T205" s="649">
        <v>129</v>
      </c>
      <c r="U205">
        <v>188.41</v>
      </c>
      <c r="W205" s="664"/>
    </row>
    <row r="206" spans="1:23">
      <c r="A206" s="635">
        <f>imtot!A207</f>
        <v>40909</v>
      </c>
      <c r="B206" s="636">
        <f t="shared" si="3"/>
        <v>1</v>
      </c>
      <c r="C206" s="631">
        <f>imtot!B207</f>
        <v>146.54</v>
      </c>
      <c r="D206" s="631">
        <f>particu!B207</f>
        <v>85.311999999999998</v>
      </c>
      <c r="E206" s="632">
        <f>sociét!B207</f>
        <v>61.227999999999994</v>
      </c>
      <c r="F206" s="632">
        <f>LCD!B207</f>
        <v>10.651999999999997</v>
      </c>
      <c r="G206" s="632">
        <f>LLD!B207</f>
        <v>10.967000000000002</v>
      </c>
      <c r="H206" s="632">
        <f>'LLD+Entr'!B207</f>
        <v>29.225000000000001</v>
      </c>
      <c r="I206" s="632">
        <f>VD_cstr!B207</f>
        <v>21.350999999999999</v>
      </c>
      <c r="J206" s="632">
        <f>imoccfr!B207</f>
        <v>447.72799999999995</v>
      </c>
      <c r="K206" s="632">
        <f>'occ&lt;1an'!B207</f>
        <v>40.137999999999998</v>
      </c>
      <c r="L206" s="632">
        <f>'occ 1à4'!B207</f>
        <v>121.128</v>
      </c>
      <c r="M206" s="632">
        <v>286.46199999999999</v>
      </c>
      <c r="N206" s="654">
        <v>1.0476190476190477</v>
      </c>
      <c r="O206" s="633">
        <v>521082</v>
      </c>
      <c r="P206" s="633">
        <v>5.4684243836927498E-3</v>
      </c>
      <c r="Q206" s="639">
        <v>114.18</v>
      </c>
      <c r="R206" s="640">
        <v>109.75</v>
      </c>
      <c r="S206" s="632">
        <v>0.96120161149062877</v>
      </c>
      <c r="T206" s="649">
        <v>125</v>
      </c>
      <c r="U206">
        <v>194.1</v>
      </c>
      <c r="W206" s="664"/>
    </row>
    <row r="207" spans="1:23">
      <c r="A207" s="635">
        <f>imtot!A208</f>
        <v>40940</v>
      </c>
      <c r="B207" s="636">
        <f t="shared" si="3"/>
        <v>1</v>
      </c>
      <c r="C207" s="631">
        <f>imtot!B208</f>
        <v>162.291</v>
      </c>
      <c r="D207" s="631">
        <f>particu!B208</f>
        <v>87.468000000000004</v>
      </c>
      <c r="E207" s="632">
        <f>sociét!B208</f>
        <v>74.823000000000008</v>
      </c>
      <c r="F207" s="632">
        <f>LCD!B208</f>
        <v>23.737999999999996</v>
      </c>
      <c r="G207" s="632">
        <f>LLD!B208</f>
        <v>11.885000000000002</v>
      </c>
      <c r="H207" s="632">
        <f>'LLD+Entr'!B208</f>
        <v>31.024000000000001</v>
      </c>
      <c r="I207" s="632">
        <f>VD_cstr!B208</f>
        <v>20.061</v>
      </c>
      <c r="J207" s="632">
        <f>imoccfr!B208</f>
        <v>429.94</v>
      </c>
      <c r="K207" s="632">
        <f>'occ&lt;1an'!B208</f>
        <v>36.540999999999997</v>
      </c>
      <c r="L207" s="632">
        <f>'occ 1à4'!B208</f>
        <v>122.145</v>
      </c>
      <c r="M207" s="632">
        <v>271.25400000000002</v>
      </c>
      <c r="N207" s="654">
        <v>1</v>
      </c>
      <c r="O207" s="633">
        <v>521082</v>
      </c>
      <c r="P207" s="633">
        <v>5.4684243836927498E-3</v>
      </c>
      <c r="Q207" s="639">
        <v>112.55</v>
      </c>
      <c r="R207" s="640">
        <v>109.77</v>
      </c>
      <c r="S207" s="632">
        <v>0.97529986672589963</v>
      </c>
      <c r="T207" s="649">
        <v>125</v>
      </c>
      <c r="U207">
        <v>196.53</v>
      </c>
      <c r="W207" s="664"/>
    </row>
    <row r="208" spans="1:23">
      <c r="A208" s="635">
        <f>imtot!A209</f>
        <v>40969</v>
      </c>
      <c r="B208" s="636">
        <f t="shared" si="3"/>
        <v>1</v>
      </c>
      <c r="C208" s="631">
        <f>imtot!B209</f>
        <v>195.26300000000001</v>
      </c>
      <c r="D208" s="631">
        <f>particu!B209</f>
        <v>109.072</v>
      </c>
      <c r="E208" s="632">
        <f>sociét!B209</f>
        <v>86.191000000000003</v>
      </c>
      <c r="F208" s="632">
        <f>LCD!B209</f>
        <v>23.459000000000003</v>
      </c>
      <c r="G208" s="632">
        <f>LLD!B209</f>
        <v>12.042999999999999</v>
      </c>
      <c r="H208" s="632">
        <f>'LLD+Entr'!B209</f>
        <v>33.637</v>
      </c>
      <c r="I208" s="632">
        <f>VD_cstr!B209</f>
        <v>29.094999999999999</v>
      </c>
      <c r="J208" s="632">
        <f>imoccfr!B209</f>
        <v>483.44199999999995</v>
      </c>
      <c r="K208" s="632">
        <f>'occ&lt;1an'!B209</f>
        <v>38.972999999999999</v>
      </c>
      <c r="L208" s="632">
        <f>'occ 1à4'!B209</f>
        <v>137.34299999999999</v>
      </c>
      <c r="M208" s="632">
        <v>307.12599999999998</v>
      </c>
      <c r="N208" s="654">
        <v>1.0476190476190477</v>
      </c>
      <c r="O208" s="633">
        <v>521082</v>
      </c>
      <c r="P208" s="633">
        <v>5.4684243836927498E-3</v>
      </c>
      <c r="Q208" s="639">
        <v>113.04</v>
      </c>
      <c r="R208" s="640">
        <v>109.77</v>
      </c>
      <c r="S208" s="632">
        <v>0.97107218683651797</v>
      </c>
      <c r="T208" s="649">
        <v>125</v>
      </c>
      <c r="U208">
        <v>201</v>
      </c>
      <c r="W208" s="664"/>
    </row>
    <row r="209" spans="1:23">
      <c r="A209" s="635">
        <f>imtot!A210</f>
        <v>41000</v>
      </c>
      <c r="B209" s="636">
        <f t="shared" si="3"/>
        <v>2</v>
      </c>
      <c r="C209" s="631">
        <f>imtot!B210</f>
        <v>163.148</v>
      </c>
      <c r="D209" s="631">
        <f>particu!B210</f>
        <v>86.215999999999994</v>
      </c>
      <c r="E209" s="632">
        <f>sociét!B210</f>
        <v>76.932000000000002</v>
      </c>
      <c r="F209" s="632">
        <f>LCD!B210</f>
        <v>20.55</v>
      </c>
      <c r="G209" s="632">
        <f>LLD!B210</f>
        <v>11.518999999999998</v>
      </c>
      <c r="H209" s="632">
        <f>'LLD+Entr'!B210</f>
        <v>31.867999999999999</v>
      </c>
      <c r="I209" s="632">
        <f>VD_cstr!B210</f>
        <v>24.513999999999999</v>
      </c>
      <c r="J209" s="632">
        <f>imoccfr!B210</f>
        <v>449.38600000000002</v>
      </c>
      <c r="K209" s="632">
        <f>'occ&lt;1an'!B210</f>
        <v>37.774999999999999</v>
      </c>
      <c r="L209" s="632">
        <f>'occ 1à4'!B210</f>
        <v>127.643</v>
      </c>
      <c r="M209" s="632">
        <v>283.96800000000002</v>
      </c>
      <c r="N209" s="654">
        <v>0.95238095238095233</v>
      </c>
      <c r="O209" s="633">
        <v>521276</v>
      </c>
      <c r="P209" s="633">
        <v>3.7230224801470787E-4</v>
      </c>
      <c r="Q209" s="639">
        <v>114.02</v>
      </c>
      <c r="R209" s="640">
        <v>109.7</v>
      </c>
      <c r="S209" s="632">
        <v>0.96211191019119457</v>
      </c>
      <c r="T209" s="649">
        <v>125</v>
      </c>
      <c r="U209">
        <v>201.92</v>
      </c>
      <c r="W209" s="664"/>
    </row>
    <row r="210" spans="1:23">
      <c r="A210" s="635">
        <f>imtot!A211</f>
        <v>41030</v>
      </c>
      <c r="B210" s="636">
        <f t="shared" si="3"/>
        <v>2</v>
      </c>
      <c r="C210" s="631">
        <f>imtot!B211</f>
        <v>160.578</v>
      </c>
      <c r="D210" s="631">
        <f>particu!B211</f>
        <v>84.225999999999999</v>
      </c>
      <c r="E210" s="632">
        <f>sociét!B211</f>
        <v>76.352000000000004</v>
      </c>
      <c r="F210" s="632">
        <f>LCD!B211</f>
        <v>27.928000000000001</v>
      </c>
      <c r="G210" s="632">
        <f>LLD!B211</f>
        <v>10.654</v>
      </c>
      <c r="H210" s="632">
        <f>'LLD+Entr'!B211</f>
        <v>30.134</v>
      </c>
      <c r="I210" s="632">
        <f>VD_cstr!B211</f>
        <v>18.29</v>
      </c>
      <c r="J210" s="632">
        <f>imoccfr!B211</f>
        <v>438.55899999999997</v>
      </c>
      <c r="K210" s="632">
        <f>'occ&lt;1an'!B211</f>
        <v>33.073999999999998</v>
      </c>
      <c r="L210" s="632">
        <f>'occ 1à4'!B211</f>
        <v>125.32899999999999</v>
      </c>
      <c r="M210" s="632">
        <v>280.15600000000001</v>
      </c>
      <c r="N210" s="654">
        <v>0.90476190476190477</v>
      </c>
      <c r="O210" s="633">
        <v>521276</v>
      </c>
      <c r="P210" s="633">
        <v>3.7230224801470787E-4</v>
      </c>
      <c r="Q210" s="639">
        <v>114.26</v>
      </c>
      <c r="R210" s="640">
        <v>109.68</v>
      </c>
      <c r="S210" s="632">
        <v>0.95991598109574661</v>
      </c>
      <c r="T210" s="649">
        <v>125</v>
      </c>
      <c r="U210">
        <v>196.51</v>
      </c>
      <c r="W210" s="664"/>
    </row>
    <row r="211" spans="1:23">
      <c r="A211" s="635">
        <f>imtot!A212</f>
        <v>41061</v>
      </c>
      <c r="B211" s="636">
        <f t="shared" si="3"/>
        <v>2</v>
      </c>
      <c r="C211" s="631">
        <f>imtot!B212</f>
        <v>197.601</v>
      </c>
      <c r="D211" s="631">
        <f>particu!B212</f>
        <v>106.895</v>
      </c>
      <c r="E211" s="632">
        <f>sociét!B212</f>
        <v>90.706000000000003</v>
      </c>
      <c r="F211" s="632">
        <f>LCD!B212</f>
        <v>25.792000000000005</v>
      </c>
      <c r="G211" s="632">
        <f>LLD!B212</f>
        <v>13.925999999999998</v>
      </c>
      <c r="H211" s="632">
        <f>'LLD+Entr'!B212</f>
        <v>36.052999999999997</v>
      </c>
      <c r="I211" s="632">
        <f>VD_cstr!B212</f>
        <v>28.861000000000001</v>
      </c>
      <c r="J211" s="632">
        <f>imoccfr!B212</f>
        <v>479.56399999999996</v>
      </c>
      <c r="K211" s="632">
        <f>'occ&lt;1an'!B212</f>
        <v>34.798000000000002</v>
      </c>
      <c r="L211" s="632">
        <f>'occ 1à4'!B212</f>
        <v>137.66200000000001</v>
      </c>
      <c r="M211" s="632">
        <v>307.10399999999998</v>
      </c>
      <c r="N211" s="654">
        <v>1</v>
      </c>
      <c r="O211" s="633">
        <v>521276</v>
      </c>
      <c r="P211" s="633">
        <v>3.7230224801470787E-4</v>
      </c>
      <c r="Q211" s="639">
        <v>114.46</v>
      </c>
      <c r="R211" s="640">
        <v>109.67</v>
      </c>
      <c r="S211" s="632">
        <v>0.95815131923816188</v>
      </c>
      <c r="T211" s="649">
        <v>125</v>
      </c>
      <c r="U211">
        <v>190.18</v>
      </c>
      <c r="W211" s="664"/>
    </row>
    <row r="212" spans="1:23">
      <c r="A212" s="635">
        <f>imtot!A213</f>
        <v>41091</v>
      </c>
      <c r="B212" s="636">
        <f t="shared" si="3"/>
        <v>3</v>
      </c>
      <c r="C212" s="631">
        <f>imtot!B213</f>
        <v>142.327</v>
      </c>
      <c r="D212" s="631">
        <f>particu!B213</f>
        <v>88.102999999999994</v>
      </c>
      <c r="E212" s="632">
        <f>sociét!B213</f>
        <v>54.224000000000004</v>
      </c>
      <c r="F212" s="632">
        <f>LCD!B213</f>
        <v>7.0779999999999994</v>
      </c>
      <c r="G212" s="632">
        <f>LLD!B213</f>
        <v>11.449000000000002</v>
      </c>
      <c r="H212" s="632">
        <f>'LLD+Entr'!B213</f>
        <v>30.408000000000001</v>
      </c>
      <c r="I212" s="632">
        <f>VD_cstr!B213</f>
        <v>16.738</v>
      </c>
      <c r="J212" s="632">
        <f>imoccfr!B213</f>
        <v>489.97399999999999</v>
      </c>
      <c r="K212" s="632">
        <f>'occ&lt;1an'!B213</f>
        <v>37.945999999999998</v>
      </c>
      <c r="L212" s="632">
        <f>'occ 1à4'!B213</f>
        <v>137.672</v>
      </c>
      <c r="M212" s="632">
        <v>314.35599999999999</v>
      </c>
      <c r="N212" s="654">
        <v>1</v>
      </c>
      <c r="O212" s="633">
        <v>523841</v>
      </c>
      <c r="P212" s="633">
        <v>4.9206178684612373E-3</v>
      </c>
      <c r="Q212" s="639">
        <v>115.74</v>
      </c>
      <c r="R212" s="640">
        <v>109.49</v>
      </c>
      <c r="S212" s="632">
        <v>0.9459996543977881</v>
      </c>
      <c r="T212" s="649">
        <v>125</v>
      </c>
      <c r="U212">
        <v>188.74</v>
      </c>
      <c r="W212" s="664"/>
    </row>
    <row r="213" spans="1:23">
      <c r="A213" s="635">
        <f>imtot!A214</f>
        <v>41122</v>
      </c>
      <c r="B213" s="636">
        <f t="shared" si="3"/>
        <v>3</v>
      </c>
      <c r="C213" s="631">
        <f>imtot!B214</f>
        <v>92.169999999999987</v>
      </c>
      <c r="D213" s="631">
        <f>particu!B214</f>
        <v>53.527999999999999</v>
      </c>
      <c r="E213" s="632">
        <f>sociét!B214</f>
        <v>38.641999999999996</v>
      </c>
      <c r="F213" s="632">
        <f>LCD!B214</f>
        <v>5.2050000000000001</v>
      </c>
      <c r="G213" s="632">
        <f>LLD!B214</f>
        <v>7.8420000000000023</v>
      </c>
      <c r="H213" s="632">
        <f>'LLD+Entr'!B214</f>
        <v>19.664000000000001</v>
      </c>
      <c r="I213" s="632">
        <f>VD_cstr!B214</f>
        <v>13.773</v>
      </c>
      <c r="J213" s="632">
        <f>imoccfr!B214</f>
        <v>418.16599999999994</v>
      </c>
      <c r="K213" s="632">
        <f>'occ&lt;1an'!B214</f>
        <v>28.954000000000001</v>
      </c>
      <c r="L213" s="632">
        <f>'occ 1à4'!B214</f>
        <v>111.961</v>
      </c>
      <c r="M213" s="632">
        <v>277.25099999999998</v>
      </c>
      <c r="N213" s="654">
        <v>1.0476190476190477</v>
      </c>
      <c r="O213" s="633">
        <v>523841</v>
      </c>
      <c r="P213" s="633">
        <v>4.9206178684612373E-3</v>
      </c>
      <c r="Q213" s="639">
        <v>114.84</v>
      </c>
      <c r="R213" s="640">
        <v>109.48</v>
      </c>
      <c r="S213" s="632">
        <v>0.95332636711947061</v>
      </c>
      <c r="T213" s="649">
        <v>125</v>
      </c>
      <c r="U213">
        <v>198.65</v>
      </c>
      <c r="W213" s="664"/>
    </row>
    <row r="214" spans="1:23">
      <c r="A214" s="635">
        <f>imtot!A215</f>
        <v>41153</v>
      </c>
      <c r="B214" s="636">
        <f t="shared" si="3"/>
        <v>3</v>
      </c>
      <c r="C214" s="631">
        <f>imtot!B215</f>
        <v>134.70499999999998</v>
      </c>
      <c r="D214" s="631">
        <f>particu!B215</f>
        <v>73.131</v>
      </c>
      <c r="E214" s="632">
        <f>sociét!B215</f>
        <v>61.573999999999998</v>
      </c>
      <c r="F214" s="632">
        <f>LCD!B215</f>
        <v>6.8120000000000003</v>
      </c>
      <c r="G214" s="632">
        <f>LLD!B215</f>
        <v>11.537000000000001</v>
      </c>
      <c r="H214" s="632">
        <f>'LLD+Entr'!B215</f>
        <v>30.346000000000004</v>
      </c>
      <c r="I214" s="632">
        <f>VD_cstr!B215</f>
        <v>24.416</v>
      </c>
      <c r="J214" s="632">
        <f>imoccfr!B215</f>
        <v>401.86099999999999</v>
      </c>
      <c r="K214" s="632">
        <f>'occ&lt;1an'!B215</f>
        <v>27.963000000000001</v>
      </c>
      <c r="L214" s="632">
        <f>'occ 1à4'!B215</f>
        <v>110.22499999999999</v>
      </c>
      <c r="M214" s="632">
        <v>263.673</v>
      </c>
      <c r="N214" s="655">
        <v>0.95238095238095233</v>
      </c>
      <c r="O214" s="633">
        <v>523841</v>
      </c>
      <c r="P214" s="633">
        <v>4.9206178684612373E-3</v>
      </c>
      <c r="Q214" s="639">
        <v>115.58</v>
      </c>
      <c r="R214" s="640">
        <v>109.44</v>
      </c>
      <c r="S214" s="632">
        <v>0.94687662225298497</v>
      </c>
      <c r="T214" s="649">
        <v>125</v>
      </c>
      <c r="U214">
        <v>196.73</v>
      </c>
      <c r="W214" s="664"/>
    </row>
    <row r="215" spans="1:23">
      <c r="A215" s="635">
        <f>imtot!A216</f>
        <v>41183</v>
      </c>
      <c r="B215" s="636">
        <f t="shared" si="3"/>
        <v>4</v>
      </c>
      <c r="C215" s="631">
        <f>imtot!B216</f>
        <v>161.81700000000001</v>
      </c>
      <c r="D215" s="631">
        <f>particu!B216</f>
        <v>93.593999999999994</v>
      </c>
      <c r="E215" s="632">
        <f>sociét!B216</f>
        <v>68.222999999999999</v>
      </c>
      <c r="F215" s="632">
        <f>LCD!B216</f>
        <v>9.4849999999999994</v>
      </c>
      <c r="G215" s="632">
        <f>LLD!B216</f>
        <v>13.276</v>
      </c>
      <c r="H215" s="632">
        <f>'LLD+Entr'!B216</f>
        <v>33.873000000000005</v>
      </c>
      <c r="I215" s="632">
        <f>VD_cstr!B216</f>
        <v>24.864999999999998</v>
      </c>
      <c r="J215" s="632">
        <f>imoccfr!B216</f>
        <v>500.32400000000001</v>
      </c>
      <c r="K215" s="632">
        <f>'occ&lt;1an'!B216</f>
        <v>41.197000000000003</v>
      </c>
      <c r="L215" s="632">
        <f>'occ 1à4'!B216</f>
        <v>139.327</v>
      </c>
      <c r="M215" s="632">
        <v>319.8</v>
      </c>
      <c r="N215" s="655">
        <v>1.0952380952380953</v>
      </c>
      <c r="O215" s="633">
        <v>524100</v>
      </c>
      <c r="P215" s="633">
        <v>4.9442483501673223E-4</v>
      </c>
      <c r="Q215" s="639">
        <v>114.57</v>
      </c>
      <c r="R215" s="640">
        <v>109.43</v>
      </c>
      <c r="S215" s="632">
        <v>0.9551365977131886</v>
      </c>
      <c r="T215" s="649">
        <v>125</v>
      </c>
      <c r="U215">
        <v>193.89</v>
      </c>
      <c r="W215" s="664"/>
    </row>
    <row r="216" spans="1:23">
      <c r="A216" s="635">
        <f>imtot!A217</f>
        <v>41214</v>
      </c>
      <c r="B216" s="636">
        <f t="shared" si="3"/>
        <v>4</v>
      </c>
      <c r="C216" s="631">
        <f>imtot!B217</f>
        <v>143.68799999999999</v>
      </c>
      <c r="D216" s="631">
        <f>particu!B217</f>
        <v>83.667000000000002</v>
      </c>
      <c r="E216" s="632">
        <f>sociét!B217</f>
        <v>60.021000000000001</v>
      </c>
      <c r="F216" s="632">
        <f>LCD!B217</f>
        <v>9.8870000000000005</v>
      </c>
      <c r="G216" s="632">
        <f>LLD!B217</f>
        <v>10.746</v>
      </c>
      <c r="H216" s="632">
        <f>'LLD+Entr'!B217</f>
        <v>29.091000000000001</v>
      </c>
      <c r="I216" s="632">
        <f>VD_cstr!B217</f>
        <v>21.042999999999999</v>
      </c>
      <c r="J216" s="632">
        <f>imoccfr!B217</f>
        <v>441.99900000000002</v>
      </c>
      <c r="K216" s="632">
        <f>'occ&lt;1an'!B217</f>
        <v>35.362000000000002</v>
      </c>
      <c r="L216" s="632">
        <f>'occ 1à4'!B217</f>
        <v>121.81</v>
      </c>
      <c r="M216" s="632">
        <v>284.827</v>
      </c>
      <c r="N216" s="655">
        <v>1</v>
      </c>
      <c r="O216" s="633">
        <v>524100</v>
      </c>
      <c r="P216" s="633">
        <v>4.9442483501673223E-4</v>
      </c>
      <c r="Q216" s="639">
        <v>113.99</v>
      </c>
      <c r="R216" s="640">
        <v>109.37</v>
      </c>
      <c r="S216" s="632">
        <v>0.95947012895868067</v>
      </c>
      <c r="T216" s="649">
        <v>125</v>
      </c>
      <c r="U216">
        <v>189.44</v>
      </c>
      <c r="W216" s="664"/>
    </row>
    <row r="217" spans="1:23">
      <c r="A217" s="635">
        <f>imtot!A218</f>
        <v>41244</v>
      </c>
      <c r="B217" s="636">
        <f t="shared" si="3"/>
        <v>4</v>
      </c>
      <c r="C217" s="631">
        <f>imtot!B218</f>
        <v>158.745</v>
      </c>
      <c r="D217" s="631">
        <f>particu!B218</f>
        <v>87.471999999999994</v>
      </c>
      <c r="E217" s="632">
        <f>sociét!B218</f>
        <v>71.272999999999996</v>
      </c>
      <c r="F217" s="632">
        <f>LCD!B218</f>
        <v>12.644</v>
      </c>
      <c r="G217" s="632">
        <f>LLD!B218</f>
        <v>11.097</v>
      </c>
      <c r="H217" s="632">
        <f>'LLD+Entr'!B218</f>
        <v>32.256</v>
      </c>
      <c r="I217" s="632">
        <f>VD_cstr!B218</f>
        <v>26.373000000000001</v>
      </c>
      <c r="J217" s="632">
        <f>imoccfr!B218</f>
        <v>386.05899999999997</v>
      </c>
      <c r="K217" s="632">
        <f>'occ&lt;1an'!B218</f>
        <v>33.978000000000002</v>
      </c>
      <c r="L217" s="632">
        <f>'occ 1à4'!B218</f>
        <v>107.474</v>
      </c>
      <c r="M217" s="632">
        <v>244.607</v>
      </c>
      <c r="N217" s="655">
        <v>0.95238095238095233</v>
      </c>
      <c r="O217" s="633">
        <v>524100</v>
      </c>
      <c r="P217" s="633">
        <v>4.9442483501673223E-4</v>
      </c>
      <c r="Q217" s="639">
        <v>115.17</v>
      </c>
      <c r="R217" s="640">
        <v>109.33</v>
      </c>
      <c r="S217" s="632">
        <v>0.94929235043848226</v>
      </c>
      <c r="T217" s="649">
        <v>125</v>
      </c>
      <c r="U217">
        <v>189.09</v>
      </c>
      <c r="W217" s="664"/>
    </row>
    <row r="218" spans="1:23">
      <c r="A218" s="635">
        <f>imtot!A219</f>
        <v>41275</v>
      </c>
      <c r="B218" s="636">
        <f t="shared" si="3"/>
        <v>1</v>
      </c>
      <c r="C218" s="631">
        <f>imtot!B219</f>
        <v>124.422</v>
      </c>
      <c r="D218" s="631">
        <f>particu!B219</f>
        <v>73.233000000000004</v>
      </c>
      <c r="E218" s="632">
        <f>sociét!B219</f>
        <v>51.188999999999993</v>
      </c>
      <c r="F218" s="632">
        <f>LCD!B219</f>
        <v>5.0640000000000001</v>
      </c>
      <c r="G218" s="632">
        <f>LLD!B219</f>
        <v>10.388</v>
      </c>
      <c r="H218" s="632">
        <f>'LLD+Entr'!B219</f>
        <v>27.153999999999996</v>
      </c>
      <c r="I218" s="632">
        <f>VD_cstr!B219</f>
        <v>18.971</v>
      </c>
      <c r="J218" s="632">
        <f>imoccfr!B219</f>
        <v>445.09100000000001</v>
      </c>
      <c r="K218" s="632">
        <f>'occ&lt;1an'!B219</f>
        <v>38.742000000000004</v>
      </c>
      <c r="L218" s="632">
        <f>'occ 1à4'!B219</f>
        <v>118.072</v>
      </c>
      <c r="M218" s="632">
        <v>288.27699999999999</v>
      </c>
      <c r="N218" s="652">
        <v>1.0517928286852589</v>
      </c>
      <c r="O218" s="633">
        <v>525641</v>
      </c>
      <c r="P218" s="633">
        <v>2.940278572791452E-3</v>
      </c>
      <c r="Q218" s="639">
        <v>117.15</v>
      </c>
      <c r="R218" s="640">
        <v>109.3</v>
      </c>
      <c r="S218" s="632">
        <v>0.93299189073836952</v>
      </c>
      <c r="T218" s="649">
        <v>118</v>
      </c>
      <c r="U218">
        <v>191.62</v>
      </c>
      <c r="W218" s="664"/>
    </row>
    <row r="219" spans="1:23">
      <c r="A219" s="635">
        <f>imtot!A220</f>
        <v>41306</v>
      </c>
      <c r="B219" s="636">
        <f t="shared" si="3"/>
        <v>1</v>
      </c>
      <c r="C219" s="631">
        <f>imtot!B220</f>
        <v>142.61200000000002</v>
      </c>
      <c r="D219" s="631">
        <f>particu!B220</f>
        <v>72.021000000000001</v>
      </c>
      <c r="E219" s="632">
        <f>sociét!B220</f>
        <v>70.591000000000008</v>
      </c>
      <c r="F219" s="632">
        <f>LCD!B220</f>
        <v>18.745999999999999</v>
      </c>
      <c r="G219" s="632">
        <f>LLD!B220</f>
        <v>10.119999999999999</v>
      </c>
      <c r="H219" s="632">
        <f>'LLD+Entr'!B220</f>
        <v>31.177999999999997</v>
      </c>
      <c r="I219" s="632">
        <f>VD_cstr!B220</f>
        <v>20.667000000000002</v>
      </c>
      <c r="J219" s="632">
        <f>imoccfr!B220</f>
        <v>417.13400000000001</v>
      </c>
      <c r="K219" s="632">
        <f>'occ&lt;1an'!B220</f>
        <v>35.412999999999997</v>
      </c>
      <c r="L219" s="632">
        <f>'occ 1à4'!B220</f>
        <v>114.928</v>
      </c>
      <c r="M219" s="632">
        <v>266.79300000000001</v>
      </c>
      <c r="N219" s="652">
        <v>0.9561752988047808</v>
      </c>
      <c r="O219" s="633">
        <v>525641</v>
      </c>
      <c r="P219" s="633">
        <v>2.940278572791452E-3</v>
      </c>
      <c r="Q219" s="639">
        <v>117.13</v>
      </c>
      <c r="R219" s="640">
        <v>109.22</v>
      </c>
      <c r="S219" s="632">
        <v>0.93246819772901901</v>
      </c>
      <c r="T219" s="649">
        <v>118</v>
      </c>
      <c r="U219">
        <v>196.53</v>
      </c>
      <c r="W219" s="664"/>
    </row>
    <row r="220" spans="1:23">
      <c r="A220" s="635">
        <f>imtot!A221</f>
        <v>41334</v>
      </c>
      <c r="B220" s="636">
        <f t="shared" si="3"/>
        <v>1</v>
      </c>
      <c r="C220" s="631">
        <f>imtot!B221</f>
        <v>163.83499999999998</v>
      </c>
      <c r="D220" s="631">
        <f>particu!B221</f>
        <v>84.376999999999995</v>
      </c>
      <c r="E220" s="632">
        <f>sociét!B221</f>
        <v>79.457999999999998</v>
      </c>
      <c r="F220" s="632">
        <f>LCD!B221</f>
        <v>22.829000000000001</v>
      </c>
      <c r="G220" s="632">
        <f>LLD!B221</f>
        <v>11.034000000000001</v>
      </c>
      <c r="H220" s="632">
        <f>'LLD+Entr'!B221</f>
        <v>31.106000000000002</v>
      </c>
      <c r="I220" s="632">
        <f>VD_cstr!B221</f>
        <v>25.523</v>
      </c>
      <c r="J220" s="632">
        <f>imoccfr!B221</f>
        <v>451.00099999999992</v>
      </c>
      <c r="K220" s="632">
        <f>'occ&lt;1an'!B221</f>
        <v>37.628</v>
      </c>
      <c r="L220" s="632">
        <f>'occ 1à4'!B221</f>
        <v>125.10799999999995</v>
      </c>
      <c r="M220" s="632">
        <v>288.26499999999999</v>
      </c>
      <c r="N220" s="652">
        <v>1.0039840637450199</v>
      </c>
      <c r="O220" s="633">
        <v>525641</v>
      </c>
      <c r="P220" s="633">
        <v>2.940278572791452E-3</v>
      </c>
      <c r="Q220" s="639">
        <v>116.73</v>
      </c>
      <c r="R220" s="640">
        <v>109.22</v>
      </c>
      <c r="S220" s="632">
        <v>0.93566349695879381</v>
      </c>
      <c r="T220" s="649">
        <v>118</v>
      </c>
      <c r="U220">
        <v>196.4</v>
      </c>
      <c r="W220" s="664"/>
    </row>
    <row r="221" spans="1:23">
      <c r="A221" s="635">
        <f>imtot!A222</f>
        <v>41365</v>
      </c>
      <c r="B221" s="636">
        <f t="shared" si="3"/>
        <v>2</v>
      </c>
      <c r="C221" s="631">
        <f>imtot!B222</f>
        <v>154.405</v>
      </c>
      <c r="D221" s="631">
        <f>particu!B222</f>
        <v>79.254999999999995</v>
      </c>
      <c r="E221" s="632">
        <f>sociét!B222</f>
        <v>75.150000000000006</v>
      </c>
      <c r="F221" s="632">
        <f>LCD!B222</f>
        <v>22.812999999999999</v>
      </c>
      <c r="G221" s="632">
        <f>LLD!B222</f>
        <v>11.327</v>
      </c>
      <c r="H221" s="632">
        <f>'LLD+Entr'!B222</f>
        <v>29.799999999999997</v>
      </c>
      <c r="I221" s="632">
        <f>VD_cstr!B222</f>
        <v>22.536999999999999</v>
      </c>
      <c r="J221" s="632">
        <f>imoccfr!B222</f>
        <v>474.39400000000001</v>
      </c>
      <c r="K221" s="632">
        <f>'occ&lt;1an'!B222</f>
        <v>39.192999999999998</v>
      </c>
      <c r="L221" s="632">
        <f>'occ 1à4'!B222</f>
        <v>131.45100000000002</v>
      </c>
      <c r="M221" s="632">
        <v>303.75</v>
      </c>
      <c r="N221" s="652">
        <v>1.0039840637450199</v>
      </c>
      <c r="O221" s="633">
        <v>529220</v>
      </c>
      <c r="P221" s="633">
        <v>6.8088296004307118E-3</v>
      </c>
      <c r="Q221" s="639">
        <v>117.19</v>
      </c>
      <c r="R221" s="640">
        <v>109.21</v>
      </c>
      <c r="S221" s="632">
        <v>0.93190545268367608</v>
      </c>
      <c r="T221" s="649">
        <v>118</v>
      </c>
      <c r="U221">
        <v>193.21</v>
      </c>
      <c r="W221" s="664"/>
    </row>
    <row r="222" spans="1:23">
      <c r="A222" s="635">
        <f>imtot!A223</f>
        <v>41395</v>
      </c>
      <c r="B222" s="636">
        <f t="shared" si="3"/>
        <v>2</v>
      </c>
      <c r="C222" s="631">
        <f>imtot!B223</f>
        <v>144.13099999999997</v>
      </c>
      <c r="D222" s="631">
        <f>particu!B223</f>
        <v>73.323999999999998</v>
      </c>
      <c r="E222" s="632">
        <f>sociét!B223</f>
        <v>70.806999999999988</v>
      </c>
      <c r="F222" s="632">
        <f>LCD!B223</f>
        <v>24.140999999999998</v>
      </c>
      <c r="G222" s="632">
        <f>LLD!B223</f>
        <v>10.798999999999999</v>
      </c>
      <c r="H222" s="632">
        <f>'LLD+Entr'!B223</f>
        <v>28.018999999999998</v>
      </c>
      <c r="I222" s="632">
        <f>VD_cstr!B223</f>
        <v>18.646999999999998</v>
      </c>
      <c r="J222" s="632">
        <f>imoccfr!B223</f>
        <v>436.93799999999999</v>
      </c>
      <c r="K222" s="632">
        <f>'occ&lt;1an'!B223</f>
        <v>32.993000000000002</v>
      </c>
      <c r="L222" s="632">
        <f>'occ 1à4'!B223</f>
        <v>117.68700000000001</v>
      </c>
      <c r="M222" s="632">
        <v>286.25799999999998</v>
      </c>
      <c r="N222" s="652">
        <v>0.9083665338645418</v>
      </c>
      <c r="O222" s="633">
        <v>529220</v>
      </c>
      <c r="P222" s="633">
        <v>6.8088296004307118E-3</v>
      </c>
      <c r="Q222" s="639">
        <v>115.64</v>
      </c>
      <c r="R222" s="640">
        <v>109.2</v>
      </c>
      <c r="S222" s="632">
        <v>0.94430992736077479</v>
      </c>
      <c r="T222" s="649">
        <v>118</v>
      </c>
      <c r="U222">
        <v>187.24</v>
      </c>
      <c r="W222" s="664"/>
    </row>
    <row r="223" spans="1:23">
      <c r="A223" s="635">
        <f>imtot!A224</f>
        <v>41426</v>
      </c>
      <c r="B223" s="636">
        <f t="shared" si="3"/>
        <v>2</v>
      </c>
      <c r="C223" s="631">
        <f>imtot!B224</f>
        <v>181.02600000000001</v>
      </c>
      <c r="D223" s="631">
        <f>particu!B224</f>
        <v>94.183000000000007</v>
      </c>
      <c r="E223" s="632">
        <f>sociét!B224</f>
        <v>86.843000000000004</v>
      </c>
      <c r="F223" s="632">
        <f>LCD!B224</f>
        <v>23.210999999999999</v>
      </c>
      <c r="G223" s="632">
        <f>LLD!B224</f>
        <v>12.355</v>
      </c>
      <c r="H223" s="632">
        <f>'LLD+Entr'!B224</f>
        <v>35.777999999999999</v>
      </c>
      <c r="I223" s="632">
        <f>VD_cstr!B224</f>
        <v>27.854000000000003</v>
      </c>
      <c r="J223" s="632">
        <f>imoccfr!B224</f>
        <v>445.73500000000001</v>
      </c>
      <c r="K223" s="632">
        <f>'occ&lt;1an'!B224</f>
        <v>32.468000000000004</v>
      </c>
      <c r="L223" s="632">
        <f>'occ 1à4'!B224</f>
        <v>122.876</v>
      </c>
      <c r="M223" s="632">
        <v>290.39100000000002</v>
      </c>
      <c r="N223" s="652">
        <v>0.9561752988047808</v>
      </c>
      <c r="O223" s="633">
        <v>529220</v>
      </c>
      <c r="P223" s="633">
        <v>6.8088296004307118E-3</v>
      </c>
      <c r="Q223" s="639">
        <v>115.44</v>
      </c>
      <c r="R223" s="640">
        <v>109.16</v>
      </c>
      <c r="S223" s="632">
        <v>0.94559944559944564</v>
      </c>
      <c r="T223" s="649">
        <v>118</v>
      </c>
      <c r="U223">
        <v>187.47</v>
      </c>
      <c r="W223" s="664"/>
    </row>
    <row r="224" spans="1:23">
      <c r="A224" s="635">
        <f>imtot!A225</f>
        <v>41456</v>
      </c>
      <c r="B224" s="636">
        <f t="shared" si="3"/>
        <v>3</v>
      </c>
      <c r="C224" s="631">
        <f>imtot!B225</f>
        <v>144.232</v>
      </c>
      <c r="D224" s="631">
        <f>particu!B225</f>
        <v>85.123999999999995</v>
      </c>
      <c r="E224" s="632">
        <f>sociét!B225</f>
        <v>59.108000000000004</v>
      </c>
      <c r="F224" s="632">
        <f>LCD!B225</f>
        <v>8.5950000000000006</v>
      </c>
      <c r="G224" s="632">
        <f>LLD!B225</f>
        <v>10.946</v>
      </c>
      <c r="H224" s="632">
        <f>'LLD+Entr'!B225</f>
        <v>30.548000000000002</v>
      </c>
      <c r="I224" s="632">
        <f>VD_cstr!B225</f>
        <v>19.965</v>
      </c>
      <c r="J224" s="632">
        <f>imoccfr!B225</f>
        <v>511.85599999999999</v>
      </c>
      <c r="K224" s="632">
        <f>'occ&lt;1an'!B225</f>
        <v>38.216999999999999</v>
      </c>
      <c r="L224" s="632">
        <f>'occ 1à4'!B225</f>
        <v>139.81400000000002</v>
      </c>
      <c r="M224" s="632">
        <v>333.82499999999999</v>
      </c>
      <c r="N224" s="652">
        <v>1.0996015936254979</v>
      </c>
      <c r="O224" s="633">
        <v>528919</v>
      </c>
      <c r="P224" s="633">
        <v>-5.6876157363667287E-4</v>
      </c>
      <c r="Q224" s="639">
        <v>117.42</v>
      </c>
      <c r="R224" s="640">
        <v>109.32</v>
      </c>
      <c r="S224" s="632">
        <v>0.93101686254471128</v>
      </c>
      <c r="T224" s="649">
        <v>118</v>
      </c>
      <c r="U224">
        <v>188.18</v>
      </c>
      <c r="W224" s="664"/>
    </row>
    <row r="225" spans="1:23">
      <c r="A225" s="635">
        <f>imtot!A226</f>
        <v>41487</v>
      </c>
      <c r="B225" s="636">
        <f t="shared" si="3"/>
        <v>3</v>
      </c>
      <c r="C225" s="631">
        <f>imtot!B226</f>
        <v>81.713999999999999</v>
      </c>
      <c r="D225" s="631">
        <f>particu!B226</f>
        <v>45.781999999999996</v>
      </c>
      <c r="E225" s="632">
        <f>sociét!B226</f>
        <v>35.932000000000002</v>
      </c>
      <c r="F225" s="632">
        <f>LCD!B226</f>
        <v>3.0510000000000002</v>
      </c>
      <c r="G225" s="632">
        <f>LLD!B226</f>
        <v>5.81</v>
      </c>
      <c r="H225" s="632">
        <f>'LLD+Entr'!B226</f>
        <v>17.475999999999999</v>
      </c>
      <c r="I225" s="632">
        <f>VD_cstr!B226</f>
        <v>15.404999999999999</v>
      </c>
      <c r="J225" s="632">
        <f>imoccfr!B226</f>
        <v>390.82499999999999</v>
      </c>
      <c r="K225" s="632">
        <f>'occ&lt;1an'!B226</f>
        <v>26.248000000000001</v>
      </c>
      <c r="L225" s="632">
        <f>'occ 1à4'!B226</f>
        <v>101.622</v>
      </c>
      <c r="M225" s="632">
        <v>262.95499999999998</v>
      </c>
      <c r="N225" s="652">
        <v>1.0039840637450199</v>
      </c>
      <c r="O225" s="633">
        <v>528919</v>
      </c>
      <c r="P225" s="633">
        <v>-5.6876157363667287E-4</v>
      </c>
      <c r="Q225" s="639">
        <v>117.19</v>
      </c>
      <c r="R225" s="640">
        <v>109.3</v>
      </c>
      <c r="S225" s="632">
        <v>0.93267343630002564</v>
      </c>
      <c r="T225" s="649">
        <v>118</v>
      </c>
      <c r="U225">
        <v>189.58</v>
      </c>
      <c r="W225" s="664"/>
    </row>
    <row r="226" spans="1:23">
      <c r="A226" s="635">
        <f>imtot!A227</f>
        <v>41518</v>
      </c>
      <c r="B226" s="636">
        <f t="shared" si="3"/>
        <v>3</v>
      </c>
      <c r="C226" s="631">
        <f>imtot!B227</f>
        <v>140.62299999999999</v>
      </c>
      <c r="D226" s="631">
        <f>particu!B227</f>
        <v>75.597999999999999</v>
      </c>
      <c r="E226" s="632">
        <f>sociét!B227</f>
        <v>65.025000000000006</v>
      </c>
      <c r="F226" s="632">
        <f>LCD!B227</f>
        <v>5.9710000000000001</v>
      </c>
      <c r="G226" s="632">
        <f>LLD!B227</f>
        <v>10.105</v>
      </c>
      <c r="H226" s="632">
        <f>'LLD+Entr'!B227</f>
        <v>30.898</v>
      </c>
      <c r="I226" s="632">
        <f>VD_cstr!B227</f>
        <v>28.156000000000002</v>
      </c>
      <c r="J226" s="632">
        <f>imoccfr!B227</f>
        <v>425.31099999999998</v>
      </c>
      <c r="K226" s="632">
        <f>'occ&lt;1an'!B227</f>
        <v>30.593999999999994</v>
      </c>
      <c r="L226" s="632">
        <f>'occ 1à4'!B227</f>
        <v>111.6600000000002</v>
      </c>
      <c r="M226" s="632">
        <v>283.05699999999979</v>
      </c>
      <c r="N226" s="652">
        <v>1.0039840637450199</v>
      </c>
      <c r="O226" s="633">
        <v>528919</v>
      </c>
      <c r="P226" s="633">
        <v>-5.6876157363667287E-4</v>
      </c>
      <c r="Q226" s="639">
        <v>115.92</v>
      </c>
      <c r="R226" s="640">
        <v>109.35</v>
      </c>
      <c r="S226" s="632">
        <v>0.94332298136645953</v>
      </c>
      <c r="T226" s="649">
        <v>118</v>
      </c>
      <c r="U226">
        <v>191.82</v>
      </c>
      <c r="W226" s="664"/>
    </row>
    <row r="227" spans="1:23">
      <c r="A227" s="635">
        <f>imtot!A228</f>
        <v>41548</v>
      </c>
      <c r="B227" s="636">
        <f t="shared" si="3"/>
        <v>4</v>
      </c>
      <c r="C227" s="631">
        <f>imtot!B228</f>
        <v>165.95162399999998</v>
      </c>
      <c r="D227" s="631">
        <f>particu!B228</f>
        <v>93.219623999999996</v>
      </c>
      <c r="E227" s="632">
        <f>sociét!B228</f>
        <v>72.731999999999999</v>
      </c>
      <c r="F227" s="632">
        <f>LCD!B228</f>
        <v>9.3290000000000006</v>
      </c>
      <c r="G227" s="632">
        <f>LLD!B228</f>
        <v>13.872999999999999</v>
      </c>
      <c r="H227" s="632">
        <f>'LLD+Entr'!B228</f>
        <v>36.982999999999997</v>
      </c>
      <c r="I227" s="632">
        <f>VD_cstr!B228</f>
        <v>26.42</v>
      </c>
      <c r="J227" s="632">
        <f>imoccfr!B228</f>
        <v>488.779</v>
      </c>
      <c r="K227" s="632">
        <f>'occ&lt;1an'!B228</f>
        <v>38.631999999999998</v>
      </c>
      <c r="L227" s="632">
        <f>'occ 1à4'!B228</f>
        <v>128.88300000000001</v>
      </c>
      <c r="M227" s="632">
        <v>321.26400000000001</v>
      </c>
      <c r="N227" s="652">
        <v>1.0996015936254979</v>
      </c>
      <c r="O227" s="633">
        <v>531158</v>
      </c>
      <c r="P227" s="633">
        <v>4.2331623556726081E-3</v>
      </c>
      <c r="Q227" s="639">
        <v>117.36</v>
      </c>
      <c r="R227" s="640">
        <v>109.34</v>
      </c>
      <c r="S227" s="632">
        <v>0.931663258350375</v>
      </c>
      <c r="T227" s="649">
        <v>118</v>
      </c>
      <c r="U227">
        <v>186.05</v>
      </c>
      <c r="W227" s="664"/>
    </row>
    <row r="228" spans="1:23">
      <c r="A228" s="635">
        <f>imtot!A229</f>
        <v>41579</v>
      </c>
      <c r="B228" s="636">
        <f t="shared" si="3"/>
        <v>4</v>
      </c>
      <c r="C228" s="631">
        <f>imtot!B229</f>
        <v>137.41098499999998</v>
      </c>
      <c r="D228" s="631">
        <f>particu!B229</f>
        <v>79.901984999999996</v>
      </c>
      <c r="E228" s="632">
        <f>sociét!B229</f>
        <v>57.509</v>
      </c>
      <c r="F228" s="632">
        <f>LCD!B229</f>
        <v>9.4350000000000005</v>
      </c>
      <c r="G228" s="632">
        <f>LLD!B229</f>
        <v>10.845000000000001</v>
      </c>
      <c r="H228" s="632">
        <f>'LLD+Entr'!B229</f>
        <v>30.160000000000004</v>
      </c>
      <c r="I228" s="632">
        <f>VD_cstr!B229</f>
        <v>17.914000000000001</v>
      </c>
      <c r="J228" s="632">
        <f>imoccfr!B229</f>
        <v>407.90899999999988</v>
      </c>
      <c r="K228" s="632">
        <f>'occ&lt;1an'!B229</f>
        <v>31.692999999999984</v>
      </c>
      <c r="L228" s="632">
        <f>'occ 1à4'!B229</f>
        <v>106.32499999999982</v>
      </c>
      <c r="M228" s="632">
        <v>269.89100000000008</v>
      </c>
      <c r="N228" s="652">
        <v>0.9083665338645418</v>
      </c>
      <c r="O228" s="633">
        <v>531158</v>
      </c>
      <c r="P228" s="633">
        <v>4.2331623556726081E-3</v>
      </c>
      <c r="Q228" s="639">
        <v>117.27</v>
      </c>
      <c r="R228" s="640">
        <v>109.21</v>
      </c>
      <c r="S228" s="632">
        <v>0.93126971945083992</v>
      </c>
      <c r="T228" s="649">
        <v>118</v>
      </c>
      <c r="U228">
        <v>183.69</v>
      </c>
      <c r="W228" s="664"/>
    </row>
    <row r="229" spans="1:23">
      <c r="A229" s="635">
        <f>imtot!A230</f>
        <v>41609</v>
      </c>
      <c r="B229" s="636">
        <f t="shared" si="3"/>
        <v>4</v>
      </c>
      <c r="C229" s="631">
        <f>imtot!B230</f>
        <v>173.523</v>
      </c>
      <c r="D229" s="631">
        <f>particu!B230</f>
        <v>103.40600000000001</v>
      </c>
      <c r="E229" s="632">
        <f>sociét!B230</f>
        <v>70.11699999999999</v>
      </c>
      <c r="F229" s="632">
        <f>LCD!B230</f>
        <v>8.6859999999999999</v>
      </c>
      <c r="G229" s="632">
        <f>LLD!B230</f>
        <v>12.834</v>
      </c>
      <c r="H229" s="632">
        <f>'LLD+Entr'!B230</f>
        <v>36.185000000000002</v>
      </c>
      <c r="I229" s="632">
        <f>VD_cstr!B230</f>
        <v>25.245999999999999</v>
      </c>
      <c r="J229" s="632">
        <f>imoccfr!B230</f>
        <v>422.702</v>
      </c>
      <c r="K229" s="632">
        <f>'occ&lt;1an'!B230</f>
        <v>38.454000000000001</v>
      </c>
      <c r="L229" s="632">
        <f>'occ 1à4'!B230</f>
        <v>111.17400000000001</v>
      </c>
      <c r="M229" s="632">
        <v>273.07400000000001</v>
      </c>
      <c r="N229" s="652">
        <v>1.0039840637450199</v>
      </c>
      <c r="O229" s="633">
        <v>531158</v>
      </c>
      <c r="P229" s="633">
        <v>4.2331623556726081E-3</v>
      </c>
      <c r="Q229" s="639">
        <v>117.64</v>
      </c>
      <c r="R229" s="640">
        <v>109.21</v>
      </c>
      <c r="S229" s="632">
        <v>0.92834070044202643</v>
      </c>
      <c r="T229" s="649">
        <v>118</v>
      </c>
      <c r="U229">
        <v>186</v>
      </c>
      <c r="W229" s="664"/>
    </row>
    <row r="230" spans="1:23">
      <c r="A230" s="635">
        <f>imtot!A231</f>
        <v>41640</v>
      </c>
      <c r="B230" s="636">
        <f t="shared" si="3"/>
        <v>1</v>
      </c>
      <c r="C230" s="631">
        <f>imtot!B231</f>
        <v>125.07899999999999</v>
      </c>
      <c r="D230" s="631">
        <f>particu!B231</f>
        <v>68.841999999999999</v>
      </c>
      <c r="E230" s="632">
        <f>sociét!B231</f>
        <v>56.236999999999995</v>
      </c>
      <c r="F230" s="632">
        <f>LCD!B231</f>
        <v>8.6170000000000009</v>
      </c>
      <c r="G230" s="632">
        <f>LLD!B231</f>
        <v>10.898999999999999</v>
      </c>
      <c r="H230" s="632">
        <f>'LLD+Entr'!B231</f>
        <v>29.701000000000001</v>
      </c>
      <c r="I230" s="632">
        <f>VD_cstr!B231</f>
        <v>17.919</v>
      </c>
      <c r="J230" s="632">
        <f>imoccfr!B231</f>
        <v>451.00900000000001</v>
      </c>
      <c r="K230" s="632">
        <f>'occ&lt;1an'!B231</f>
        <v>39.258000000000003</v>
      </c>
      <c r="L230" s="632">
        <f>'occ 1à4'!B231</f>
        <v>114.828</v>
      </c>
      <c r="M230" s="632">
        <v>296.923</v>
      </c>
      <c r="N230" s="652">
        <v>1.0517928286852589</v>
      </c>
      <c r="O230" s="633">
        <v>533910</v>
      </c>
      <c r="P230" s="633">
        <v>5.1811325443653303E-3</v>
      </c>
      <c r="Q230" s="639">
        <v>120.56</v>
      </c>
      <c r="R230" s="640">
        <v>109.21</v>
      </c>
      <c r="S230" s="632">
        <v>0.90585600530856003</v>
      </c>
      <c r="T230" s="649">
        <v>114</v>
      </c>
      <c r="U230">
        <v>185.79</v>
      </c>
      <c r="W230" s="664"/>
    </row>
    <row r="231" spans="1:23">
      <c r="A231" s="635">
        <f>imtot!A232</f>
        <v>41671</v>
      </c>
      <c r="B231" s="636">
        <f t="shared" si="3"/>
        <v>1</v>
      </c>
      <c r="C231" s="631">
        <f>imtot!B232</f>
        <v>140.68799999999999</v>
      </c>
      <c r="D231" s="631">
        <f>particu!B232</f>
        <v>73.994</v>
      </c>
      <c r="E231" s="632">
        <f>sociét!B232</f>
        <v>66.694000000000003</v>
      </c>
      <c r="F231" s="632">
        <f>LCD!B232</f>
        <v>16.934999999999999</v>
      </c>
      <c r="G231" s="632">
        <f>LLD!B232</f>
        <v>11.48</v>
      </c>
      <c r="H231" s="632">
        <f>'LLD+Entr'!B232</f>
        <v>32.872</v>
      </c>
      <c r="I231" s="632">
        <f>VD_cstr!B232</f>
        <v>16.887</v>
      </c>
      <c r="J231" s="632">
        <f>imoccfr!B232</f>
        <v>430.30500000000001</v>
      </c>
      <c r="K231" s="632">
        <f>'occ&lt;1an'!B232</f>
        <v>34.883000000000003</v>
      </c>
      <c r="L231" s="632">
        <f>'occ 1à4'!B232</f>
        <v>113.136</v>
      </c>
      <c r="M231" s="632">
        <v>282.286</v>
      </c>
      <c r="N231" s="652">
        <v>0.9561752988047808</v>
      </c>
      <c r="O231" s="633">
        <v>533910</v>
      </c>
      <c r="P231" s="633">
        <v>5.1811325443653303E-3</v>
      </c>
      <c r="Q231" s="639">
        <v>120.89</v>
      </c>
      <c r="R231" s="640">
        <v>109.24</v>
      </c>
      <c r="S231" s="632">
        <v>0.90363140044668699</v>
      </c>
      <c r="T231" s="649">
        <v>114</v>
      </c>
      <c r="U231">
        <v>186.16</v>
      </c>
      <c r="W231" s="664"/>
    </row>
    <row r="232" spans="1:23">
      <c r="A232" s="635">
        <f>imtot!A233</f>
        <v>41699</v>
      </c>
      <c r="B232" s="636">
        <f t="shared" si="3"/>
        <v>1</v>
      </c>
      <c r="C232" s="631">
        <f>imtot!B233</f>
        <v>178.70600000000002</v>
      </c>
      <c r="D232" s="631">
        <f>particu!B233</f>
        <v>93.933000000000007</v>
      </c>
      <c r="E232" s="632">
        <f>sociét!B233</f>
        <v>84.772999999999996</v>
      </c>
      <c r="F232" s="632">
        <f>LCD!B233</f>
        <v>25.172999999999998</v>
      </c>
      <c r="G232" s="632">
        <f>LLD!B233</f>
        <v>11.893000000000001</v>
      </c>
      <c r="H232" s="632">
        <f>'LLD+Entr'!B233</f>
        <v>32.213999999999999</v>
      </c>
      <c r="I232" s="632">
        <f>VD_cstr!B233</f>
        <v>27.385999999999999</v>
      </c>
      <c r="J232" s="632">
        <f>imoccfr!B233</f>
        <v>456.29300000000001</v>
      </c>
      <c r="K232" s="632">
        <f>'occ&lt;1an'!B233</f>
        <v>38.155000000000001</v>
      </c>
      <c r="L232" s="632">
        <f>'occ 1à4'!B233</f>
        <v>120.76000000000005</v>
      </c>
      <c r="M232" s="632">
        <v>297.37799999999993</v>
      </c>
      <c r="N232" s="652">
        <v>1.0039840637450199</v>
      </c>
      <c r="O232" s="633">
        <v>533910</v>
      </c>
      <c r="P232" s="633">
        <v>5.1811325443653303E-3</v>
      </c>
      <c r="Q232" s="639">
        <v>118.71</v>
      </c>
      <c r="R232" s="640">
        <v>109.21</v>
      </c>
      <c r="S232" s="632">
        <v>0.9199730435515121</v>
      </c>
      <c r="T232" s="649">
        <v>114</v>
      </c>
      <c r="U232">
        <v>184.82</v>
      </c>
      <c r="W232" s="664"/>
    </row>
    <row r="233" spans="1:23">
      <c r="A233" s="635">
        <f>imtot!A234</f>
        <v>41730</v>
      </c>
      <c r="B233" s="636">
        <f t="shared" si="3"/>
        <v>2</v>
      </c>
      <c r="C233" s="631">
        <f>imtot!B234</f>
        <v>164.346</v>
      </c>
      <c r="D233" s="631">
        <f>particu!B234</f>
        <v>87.527000000000001</v>
      </c>
      <c r="E233" s="632">
        <f>sociét!B234</f>
        <v>76.818999999999988</v>
      </c>
      <c r="F233" s="632">
        <f>LCD!B234</f>
        <v>23.91</v>
      </c>
      <c r="G233" s="632">
        <f>LLD!B234</f>
        <v>12.382999999999999</v>
      </c>
      <c r="H233" s="632">
        <f>'LLD+Entr'!B234</f>
        <v>32.195999999999998</v>
      </c>
      <c r="I233" s="632">
        <f>VD_cstr!B234</f>
        <v>20.713000000000001</v>
      </c>
      <c r="J233" s="632">
        <f>imoccfr!B234</f>
        <v>481.09899999999999</v>
      </c>
      <c r="K233" s="632">
        <f>'occ&lt;1an'!B234</f>
        <v>39.098999999999997</v>
      </c>
      <c r="L233" s="632">
        <f>'occ 1à4'!B234</f>
        <v>128.58699999999999</v>
      </c>
      <c r="M233" s="632">
        <v>313.41300000000001</v>
      </c>
      <c r="N233" s="652">
        <v>1.0039840637450199</v>
      </c>
      <c r="O233" s="633">
        <v>533786</v>
      </c>
      <c r="P233" s="633">
        <v>-2.3224888089752954E-4</v>
      </c>
      <c r="Q233" s="639">
        <v>120.15</v>
      </c>
      <c r="R233" s="640">
        <v>109.25</v>
      </c>
      <c r="S233" s="632">
        <v>0.9092800665834373</v>
      </c>
      <c r="T233" s="649">
        <v>114</v>
      </c>
      <c r="U233">
        <v>184.47</v>
      </c>
      <c r="W233" s="664"/>
    </row>
    <row r="234" spans="1:23">
      <c r="A234" s="635">
        <f>imtot!A235</f>
        <v>41760</v>
      </c>
      <c r="B234" s="636">
        <f t="shared" si="3"/>
        <v>2</v>
      </c>
      <c r="C234" s="631">
        <f>imtot!B235</f>
        <v>144.56900000000002</v>
      </c>
      <c r="D234" s="631">
        <f>particu!B235</f>
        <v>71.64</v>
      </c>
      <c r="E234" s="632">
        <f>sociét!B235</f>
        <v>72.929000000000002</v>
      </c>
      <c r="F234" s="632">
        <f>LCD!B235</f>
        <v>26.294</v>
      </c>
      <c r="G234" s="632">
        <f>LLD!B235</f>
        <v>11.249000000000001</v>
      </c>
      <c r="H234" s="632">
        <f>'LLD+Entr'!B235</f>
        <v>28.584000000000003</v>
      </c>
      <c r="I234" s="632">
        <f>VD_cstr!B235</f>
        <v>18.050999999999998</v>
      </c>
      <c r="J234" s="632">
        <f>imoccfr!B235</f>
        <v>423.601</v>
      </c>
      <c r="K234" s="632">
        <f>'occ&lt;1an'!B235</f>
        <v>31.126999999999999</v>
      </c>
      <c r="L234" s="632">
        <f>'occ 1à4'!B235</f>
        <v>110.661</v>
      </c>
      <c r="M234" s="632">
        <v>281.81299999999999</v>
      </c>
      <c r="N234" s="652">
        <v>0.9083665338645418</v>
      </c>
      <c r="O234" s="633">
        <v>533786</v>
      </c>
      <c r="P234" s="633">
        <v>-2.3224888089752954E-4</v>
      </c>
      <c r="Q234" s="639">
        <v>118.77</v>
      </c>
      <c r="R234" s="640">
        <v>109.24</v>
      </c>
      <c r="S234" s="632">
        <v>0.91976088237770481</v>
      </c>
      <c r="T234" s="649">
        <v>114</v>
      </c>
      <c r="U234">
        <v>184.67</v>
      </c>
      <c r="W234" s="664"/>
    </row>
    <row r="235" spans="1:23">
      <c r="A235" s="635">
        <f>imtot!A236</f>
        <v>41791</v>
      </c>
      <c r="B235" s="636">
        <f t="shared" si="3"/>
        <v>2</v>
      </c>
      <c r="C235" s="631">
        <f>imtot!B236</f>
        <v>187.70699999999999</v>
      </c>
      <c r="D235" s="631">
        <f>particu!B236</f>
        <v>95.052000000000007</v>
      </c>
      <c r="E235" s="632">
        <f>sociét!B236</f>
        <v>92.655000000000001</v>
      </c>
      <c r="F235" s="632">
        <f>LCD!B236</f>
        <v>24.36</v>
      </c>
      <c r="G235" s="632">
        <f>LLD!B236</f>
        <v>14.41</v>
      </c>
      <c r="H235" s="632">
        <f>'LLD+Entr'!B236</f>
        <v>37.569000000000003</v>
      </c>
      <c r="I235" s="632">
        <f>VD_cstr!B236</f>
        <v>30.725999999999999</v>
      </c>
      <c r="J235" s="632">
        <f>imoccfr!B236</f>
        <v>465.17999999999955</v>
      </c>
      <c r="K235" s="632">
        <f>'occ&lt;1an'!B236</f>
        <v>32.21999999999997</v>
      </c>
      <c r="L235" s="632">
        <f>'occ 1à4'!B236</f>
        <v>122.78999999999996</v>
      </c>
      <c r="M235" s="632">
        <v>310.16999999999962</v>
      </c>
      <c r="N235" s="652">
        <v>0.9561752988047808</v>
      </c>
      <c r="O235" s="633">
        <v>533786</v>
      </c>
      <c r="P235" s="633">
        <v>-2.3224888089752954E-4</v>
      </c>
      <c r="Q235" s="639">
        <v>118.81</v>
      </c>
      <c r="R235" s="640">
        <v>109.28</v>
      </c>
      <c r="S235" s="632">
        <v>0.9197878966416968</v>
      </c>
      <c r="T235" s="649">
        <v>114</v>
      </c>
      <c r="U235">
        <v>185.18</v>
      </c>
      <c r="W235" s="664"/>
    </row>
    <row r="236" spans="1:23">
      <c r="A236" s="635">
        <f>imtot!A237</f>
        <v>41821</v>
      </c>
      <c r="B236" s="636">
        <f t="shared" si="3"/>
        <v>3</v>
      </c>
      <c r="C236" s="631">
        <f>imtot!B237</f>
        <v>138.006</v>
      </c>
      <c r="D236" s="631">
        <f>particu!B237</f>
        <v>76.406999999999996</v>
      </c>
      <c r="E236" s="632">
        <f>sociét!B237</f>
        <v>61.599000000000004</v>
      </c>
      <c r="F236" s="632">
        <f>LCD!B237</f>
        <v>7.8209999999999997</v>
      </c>
      <c r="G236" s="632">
        <f>LLD!B237</f>
        <v>14.8</v>
      </c>
      <c r="H236" s="632">
        <f>'LLD+Entr'!B237</f>
        <v>34.621000000000002</v>
      </c>
      <c r="I236" s="632">
        <f>VD_cstr!B237</f>
        <v>19.157</v>
      </c>
      <c r="J236" s="632">
        <f>imoccfr!B237</f>
        <v>509.52</v>
      </c>
      <c r="K236" s="632">
        <f>'occ&lt;1an'!B237</f>
        <v>36.165999999999997</v>
      </c>
      <c r="L236" s="632">
        <f>'occ 1à4'!B237</f>
        <v>135.37799999999999</v>
      </c>
      <c r="M236" s="632">
        <v>337.976</v>
      </c>
      <c r="N236" s="652">
        <v>1.0517928286852589</v>
      </c>
      <c r="O236" s="633">
        <v>536108</v>
      </c>
      <c r="P236" s="633">
        <v>4.3500578883672479E-3</v>
      </c>
      <c r="Q236" s="639">
        <v>119.3</v>
      </c>
      <c r="R236" s="640">
        <v>109.26</v>
      </c>
      <c r="S236" s="632">
        <v>0.91584241408214595</v>
      </c>
      <c r="T236" s="649">
        <v>114</v>
      </c>
      <c r="U236">
        <v>185.74</v>
      </c>
      <c r="W236" s="664"/>
    </row>
    <row r="237" spans="1:23">
      <c r="A237" s="635">
        <f>imtot!A238</f>
        <v>41852</v>
      </c>
      <c r="B237" s="636">
        <f t="shared" si="3"/>
        <v>3</v>
      </c>
      <c r="C237" s="631">
        <f>imtot!B238</f>
        <v>80.254999999999995</v>
      </c>
      <c r="D237" s="631">
        <f>particu!B238</f>
        <v>43.734999999999999</v>
      </c>
      <c r="E237" s="632">
        <f>sociét!B238</f>
        <v>36.519999999999996</v>
      </c>
      <c r="F237" s="632">
        <f>LCD!B238</f>
        <v>3.7010000000000001</v>
      </c>
      <c r="G237" s="632">
        <f>LLD!B238</f>
        <v>8.2899999999999991</v>
      </c>
      <c r="H237" s="632">
        <f>'LLD+Entr'!B238</f>
        <v>18.495999999999999</v>
      </c>
      <c r="I237" s="632">
        <f>VD_cstr!B238</f>
        <v>14.322999999999999</v>
      </c>
      <c r="J237" s="632">
        <f>imoccfr!B238</f>
        <v>389.45900000000006</v>
      </c>
      <c r="K237" s="632">
        <f>'occ&lt;1an'!B238</f>
        <v>25.03</v>
      </c>
      <c r="L237" s="632">
        <f>'occ 1à4'!B238</f>
        <v>97.40100000000001</v>
      </c>
      <c r="M237" s="632">
        <v>267.02800000000002</v>
      </c>
      <c r="N237" s="652">
        <v>0.9561752988047808</v>
      </c>
      <c r="O237" s="633">
        <v>536108</v>
      </c>
      <c r="P237" s="633">
        <v>4.3500578883672479E-3</v>
      </c>
      <c r="Q237" s="639">
        <v>118.95</v>
      </c>
      <c r="R237" s="640">
        <v>109.28</v>
      </c>
      <c r="S237" s="632">
        <v>0.91870533837746948</v>
      </c>
      <c r="T237" s="649">
        <v>114</v>
      </c>
      <c r="U237">
        <v>183.38</v>
      </c>
      <c r="W237" s="664"/>
    </row>
    <row r="238" spans="1:23">
      <c r="A238" s="635">
        <f>imtot!A239</f>
        <v>41883</v>
      </c>
      <c r="B238" s="636">
        <f t="shared" si="3"/>
        <v>3</v>
      </c>
      <c r="C238" s="631">
        <f>imtot!B239</f>
        <v>149.69899999999998</v>
      </c>
      <c r="D238" s="631">
        <f>particu!B239</f>
        <v>76.700999999999993</v>
      </c>
      <c r="E238" s="632">
        <f>sociét!B239</f>
        <v>72.99799999999999</v>
      </c>
      <c r="F238" s="632">
        <f>LCD!B239</f>
        <v>7.2560000000000002</v>
      </c>
      <c r="G238" s="632">
        <f>LLD!B239</f>
        <v>14.37</v>
      </c>
      <c r="H238" s="632">
        <f>'LLD+Entr'!B239</f>
        <v>35.561999999999998</v>
      </c>
      <c r="I238" s="632">
        <f>VD_cstr!B239</f>
        <v>30.18</v>
      </c>
      <c r="J238" s="632">
        <f>imoccfr!B239</f>
        <v>454.49799999999999</v>
      </c>
      <c r="K238" s="632">
        <f>'occ&lt;1an'!B239</f>
        <v>31.766999999999999</v>
      </c>
      <c r="L238" s="632">
        <f>'occ 1à4'!B239</f>
        <v>115.00999999999999</v>
      </c>
      <c r="M238" s="632">
        <v>307.721</v>
      </c>
      <c r="N238" s="652">
        <v>1.0517928286852589</v>
      </c>
      <c r="O238" s="633">
        <v>536108</v>
      </c>
      <c r="P238" s="633">
        <v>4.3500578883672479E-3</v>
      </c>
      <c r="Q238" s="639">
        <v>120.71</v>
      </c>
      <c r="R238" s="640">
        <v>109.44</v>
      </c>
      <c r="S238" s="632">
        <v>0.90663573854693069</v>
      </c>
      <c r="T238" s="649">
        <v>114</v>
      </c>
      <c r="U238">
        <v>182.83</v>
      </c>
      <c r="W238" s="664"/>
    </row>
    <row r="239" spans="1:23">
      <c r="A239" s="635">
        <f>imtot!A240</f>
        <v>41913</v>
      </c>
      <c r="B239" s="636">
        <f t="shared" si="3"/>
        <v>4</v>
      </c>
      <c r="C239" s="631"/>
      <c r="D239" s="631"/>
      <c r="E239" s="632"/>
      <c r="F239" s="632"/>
      <c r="G239" s="632"/>
      <c r="H239" s="632"/>
      <c r="I239" s="632"/>
      <c r="J239" s="632">
        <v>507.83500000000004</v>
      </c>
      <c r="K239" s="632">
        <v>41.005000000000003</v>
      </c>
      <c r="L239" s="632">
        <v>131.53300000000002</v>
      </c>
      <c r="M239" s="632">
        <v>335.29700000000003</v>
      </c>
      <c r="N239" s="652">
        <v>1.0996015936254979</v>
      </c>
      <c r="O239" s="633">
        <v>539379</v>
      </c>
      <c r="P239" s="633">
        <v>6.101382557245928E-3</v>
      </c>
      <c r="Q239" s="639">
        <v>120.41</v>
      </c>
      <c r="R239" s="640">
        <v>109.44</v>
      </c>
      <c r="S239" s="632">
        <v>0.90889461008221906</v>
      </c>
      <c r="T239" s="649">
        <v>114</v>
      </c>
      <c r="U239">
        <v>180.13</v>
      </c>
      <c r="W239" s="664"/>
    </row>
    <row r="240" spans="1:23">
      <c r="A240" s="635">
        <f>imtot!A241</f>
        <v>41944</v>
      </c>
      <c r="B240" s="636">
        <f t="shared" si="3"/>
        <v>4</v>
      </c>
      <c r="C240" s="631"/>
      <c r="D240" s="631"/>
      <c r="E240" s="632"/>
      <c r="F240" s="632"/>
      <c r="G240" s="632"/>
      <c r="H240" s="632"/>
      <c r="I240" s="632"/>
      <c r="J240" s="632">
        <v>420.74900000000002</v>
      </c>
      <c r="K240" s="632">
        <v>33.866</v>
      </c>
      <c r="L240" s="632">
        <v>106.18899999999999</v>
      </c>
      <c r="M240" s="632">
        <v>280.69400000000002</v>
      </c>
      <c r="N240" s="652">
        <v>0.9083665338645418</v>
      </c>
      <c r="O240" s="633">
        <v>539379</v>
      </c>
      <c r="P240" s="633">
        <v>6.101382557245928E-3</v>
      </c>
      <c r="Q240" s="639">
        <v>117.38</v>
      </c>
      <c r="R240" s="640">
        <v>109.31</v>
      </c>
      <c r="S240" s="632">
        <v>0.93124893508263762</v>
      </c>
      <c r="T240" s="649">
        <v>114</v>
      </c>
      <c r="U240">
        <v>175.3</v>
      </c>
      <c r="W240" s="664"/>
    </row>
    <row r="241" spans="1:23">
      <c r="A241" s="635">
        <f>imtot!A242</f>
        <v>41974</v>
      </c>
      <c r="B241" s="636">
        <f t="shared" si="3"/>
        <v>4</v>
      </c>
      <c r="C241" s="631"/>
      <c r="D241" s="631"/>
      <c r="E241" s="632"/>
      <c r="F241" s="632"/>
      <c r="G241" s="632"/>
      <c r="H241" s="632"/>
      <c r="I241" s="632"/>
      <c r="J241" s="632">
        <v>451.44099999999992</v>
      </c>
      <c r="K241" s="632">
        <v>41.362000000000002</v>
      </c>
      <c r="L241" s="632">
        <v>115.60299999999995</v>
      </c>
      <c r="M241" s="632">
        <v>294.476</v>
      </c>
      <c r="N241" s="656">
        <v>1.0517928286852589</v>
      </c>
      <c r="O241" s="657">
        <v>539379</v>
      </c>
      <c r="P241" s="633">
        <v>6.101382557245928E-3</v>
      </c>
      <c r="Q241" s="639">
        <v>117.55</v>
      </c>
      <c r="R241" s="640">
        <v>109.44</v>
      </c>
      <c r="S241" s="632">
        <v>0.93100808166737559</v>
      </c>
      <c r="T241" s="649">
        <v>114</v>
      </c>
      <c r="U241">
        <v>167.6</v>
      </c>
      <c r="W241" s="664"/>
    </row>
    <row r="242" spans="1:23">
      <c r="A242"/>
      <c r="B242"/>
      <c r="J242" s="632">
        <v>429.29300000000001</v>
      </c>
      <c r="K242" s="632">
        <v>34.72</v>
      </c>
      <c r="L242" s="632">
        <v>104.22199999999998</v>
      </c>
      <c r="M242" s="632">
        <v>290.351</v>
      </c>
      <c r="N242" s="647"/>
      <c r="O242" s="648"/>
    </row>
    <row r="243" spans="1:23">
      <c r="A243"/>
      <c r="B243"/>
      <c r="J243" s="632">
        <v>429.41800000000001</v>
      </c>
      <c r="K243" s="632">
        <v>36.197000000000003</v>
      </c>
      <c r="L243" s="632">
        <v>107.19900000000001</v>
      </c>
      <c r="M243" s="632">
        <v>286.02199999999999</v>
      </c>
    </row>
    <row r="244" spans="1:23">
      <c r="A244"/>
      <c r="B244"/>
      <c r="J244" s="632">
        <v>495.01600000000002</v>
      </c>
      <c r="K244" s="632">
        <v>41.720999999999997</v>
      </c>
      <c r="L244" s="632">
        <v>125.697</v>
      </c>
      <c r="M244" s="632">
        <v>327.59800000000001</v>
      </c>
    </row>
    <row r="245" spans="1:23">
      <c r="A245"/>
      <c r="B245"/>
      <c r="J245" s="632"/>
      <c r="K245" s="632"/>
      <c r="L245" s="632"/>
      <c r="M245" s="632"/>
    </row>
    <row r="246" spans="1:23">
      <c r="A246"/>
      <c r="B246"/>
    </row>
    <row r="247" spans="1:23">
      <c r="A247"/>
      <c r="B247"/>
    </row>
    <row r="248" spans="1:23">
      <c r="A248"/>
      <c r="B248"/>
    </row>
    <row r="249" spans="1:23">
      <c r="A249"/>
      <c r="B249"/>
    </row>
    <row r="250" spans="1:23">
      <c r="A250"/>
      <c r="B250"/>
    </row>
    <row r="251" spans="1:23">
      <c r="A251"/>
      <c r="B251"/>
    </row>
    <row r="252" spans="1:23">
      <c r="A252"/>
      <c r="B252"/>
    </row>
    <row r="253" spans="1:23">
      <c r="A253"/>
      <c r="B253"/>
    </row>
    <row r="254" spans="1:23">
      <c r="A254"/>
      <c r="B254"/>
    </row>
    <row r="255" spans="1:23">
      <c r="A255"/>
      <c r="B255"/>
    </row>
    <row r="256" spans="1:23">
      <c r="A256"/>
      <c r="B256"/>
    </row>
    <row r="257" spans="1:2">
      <c r="A257"/>
      <c r="B257"/>
    </row>
    <row r="258" spans="1:2">
      <c r="A258"/>
      <c r="B258"/>
    </row>
    <row r="259" spans="1:2">
      <c r="A259"/>
      <c r="B259"/>
    </row>
    <row r="260" spans="1:2">
      <c r="A260"/>
      <c r="B260"/>
    </row>
    <row r="261" spans="1:2">
      <c r="A261"/>
      <c r="B261"/>
    </row>
    <row r="262" spans="1:2">
      <c r="A262"/>
      <c r="B262"/>
    </row>
    <row r="263" spans="1:2">
      <c r="A263"/>
      <c r="B263"/>
    </row>
    <row r="264" spans="1:2">
      <c r="A264"/>
      <c r="B264"/>
    </row>
    <row r="265" spans="1:2">
      <c r="A265"/>
      <c r="B265"/>
    </row>
    <row r="266" spans="1:2">
      <c r="A266"/>
      <c r="B266"/>
    </row>
    <row r="267" spans="1:2">
      <c r="A267"/>
      <c r="B267"/>
    </row>
    <row r="268" spans="1:2">
      <c r="A268"/>
      <c r="B268"/>
    </row>
    <row r="269" spans="1:2">
      <c r="A269"/>
      <c r="B269"/>
    </row>
    <row r="270" spans="1:2">
      <c r="A270"/>
      <c r="B270"/>
    </row>
    <row r="271" spans="1:2">
      <c r="A271"/>
      <c r="B271"/>
    </row>
    <row r="272" spans="1:2">
      <c r="A272"/>
      <c r="B272"/>
    </row>
    <row r="273" spans="1:2">
      <c r="A273"/>
      <c r="B273"/>
    </row>
    <row r="274" spans="1:2">
      <c r="A274"/>
      <c r="B274"/>
    </row>
    <row r="275" spans="1:2">
      <c r="A275"/>
      <c r="B275"/>
    </row>
    <row r="276" spans="1:2">
      <c r="A276"/>
      <c r="B276"/>
    </row>
    <row r="277" spans="1:2">
      <c r="A277"/>
      <c r="B277"/>
    </row>
    <row r="278" spans="1:2">
      <c r="A278"/>
      <c r="B278"/>
    </row>
    <row r="279" spans="1:2">
      <c r="A279"/>
      <c r="B27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B242"/>
  <sheetViews>
    <sheetView workbookViewId="0">
      <pane ySplit="2" topLeftCell="A3" activePane="bottomLeft" state="frozen"/>
      <selection activeCell="C5" sqref="C5"/>
      <selection pane="bottomLeft" activeCell="C5" sqref="C5"/>
    </sheetView>
  </sheetViews>
  <sheetFormatPr defaultColWidth="11.42578125" defaultRowHeight="12.75"/>
  <cols>
    <col min="1" max="1" width="7.140625" style="1" bestFit="1" customWidth="1"/>
    <col min="2" max="2" width="7.7109375" style="60" customWidth="1"/>
    <col min="3" max="16384" width="11.42578125" style="60"/>
  </cols>
  <sheetData>
    <row r="1" spans="1:2">
      <c r="B1" s="2"/>
    </row>
    <row r="2" spans="1:2">
      <c r="B2" s="63" t="s">
        <v>37</v>
      </c>
    </row>
    <row r="3" spans="1:2">
      <c r="A3" s="59">
        <v>34700</v>
      </c>
      <c r="B3" s="62"/>
    </row>
    <row r="4" spans="1:2">
      <c r="A4" s="59">
        <v>34731</v>
      </c>
      <c r="B4" s="62"/>
    </row>
    <row r="5" spans="1:2">
      <c r="A5" s="59">
        <v>34759</v>
      </c>
      <c r="B5" s="62"/>
    </row>
    <row r="6" spans="1:2">
      <c r="A6" s="59">
        <v>34790</v>
      </c>
      <c r="B6" s="62"/>
    </row>
    <row r="7" spans="1:2">
      <c r="A7" s="59">
        <v>34820</v>
      </c>
      <c r="B7" s="62"/>
    </row>
    <row r="8" spans="1:2">
      <c r="A8" s="59">
        <v>34851</v>
      </c>
      <c r="B8" s="62"/>
    </row>
    <row r="9" spans="1:2">
      <c r="A9" s="59">
        <v>34881</v>
      </c>
      <c r="B9" s="62"/>
    </row>
    <row r="10" spans="1:2">
      <c r="A10" s="59">
        <v>34912</v>
      </c>
      <c r="B10" s="62"/>
    </row>
    <row r="11" spans="1:2">
      <c r="A11" s="59">
        <v>34943</v>
      </c>
      <c r="B11" s="62"/>
    </row>
    <row r="12" spans="1:2">
      <c r="A12" s="59">
        <v>34973</v>
      </c>
      <c r="B12" s="62"/>
    </row>
    <row r="13" spans="1:2">
      <c r="A13" s="59">
        <v>35004</v>
      </c>
      <c r="B13" s="62"/>
    </row>
    <row r="14" spans="1:2">
      <c r="A14" s="59">
        <v>35034</v>
      </c>
      <c r="B14" s="62"/>
    </row>
    <row r="15" spans="1:2">
      <c r="A15" s="59">
        <v>35065</v>
      </c>
      <c r="B15" s="62">
        <v>45.7</v>
      </c>
    </row>
    <row r="16" spans="1:2">
      <c r="A16" s="59">
        <v>35096</v>
      </c>
      <c r="B16" s="62">
        <v>44.5</v>
      </c>
    </row>
    <row r="17" spans="1:2">
      <c r="A17" s="59">
        <v>35125</v>
      </c>
      <c r="B17" s="62">
        <v>41.45</v>
      </c>
    </row>
    <row r="18" spans="1:2">
      <c r="A18" s="59">
        <v>35156</v>
      </c>
      <c r="B18" s="62">
        <v>42.4</v>
      </c>
    </row>
    <row r="19" spans="1:2">
      <c r="A19" s="59">
        <v>35186</v>
      </c>
      <c r="B19" s="62">
        <v>38.72</v>
      </c>
    </row>
    <row r="20" spans="1:2">
      <c r="A20" s="59">
        <v>35217</v>
      </c>
      <c r="B20" s="62">
        <v>39.5</v>
      </c>
    </row>
    <row r="21" spans="1:2">
      <c r="A21" s="59">
        <v>35247</v>
      </c>
      <c r="B21" s="62">
        <v>36.520000000000003</v>
      </c>
    </row>
    <row r="22" spans="1:2">
      <c r="A22" s="59">
        <v>35278</v>
      </c>
      <c r="B22" s="62">
        <v>29.88</v>
      </c>
    </row>
    <row r="23" spans="1:2">
      <c r="A23" s="59">
        <v>35309</v>
      </c>
      <c r="B23" s="62">
        <v>36.5</v>
      </c>
    </row>
    <row r="24" spans="1:2">
      <c r="A24" s="59">
        <v>35339</v>
      </c>
      <c r="B24" s="62">
        <v>48.45</v>
      </c>
    </row>
    <row r="25" spans="1:2">
      <c r="A25" s="59">
        <v>35370</v>
      </c>
      <c r="B25" s="62">
        <v>38.06</v>
      </c>
    </row>
    <row r="26" spans="1:2">
      <c r="A26" s="59">
        <v>35400</v>
      </c>
      <c r="B26" s="62">
        <v>34.020000000000003</v>
      </c>
    </row>
    <row r="27" spans="1:2">
      <c r="A27" s="59">
        <v>35431</v>
      </c>
      <c r="B27" s="62">
        <v>35.51</v>
      </c>
    </row>
    <row r="28" spans="1:2">
      <c r="A28" s="59">
        <v>35462</v>
      </c>
      <c r="B28" s="62">
        <v>38.04</v>
      </c>
    </row>
    <row r="29" spans="1:2">
      <c r="A29" s="59">
        <v>35490</v>
      </c>
      <c r="B29" s="62">
        <v>39.950000000000003</v>
      </c>
    </row>
    <row r="30" spans="1:2">
      <c r="A30" s="59">
        <v>35521</v>
      </c>
      <c r="B30" s="62">
        <v>43.81</v>
      </c>
    </row>
    <row r="31" spans="1:2">
      <c r="A31" s="59">
        <v>35551</v>
      </c>
      <c r="B31" s="62">
        <v>36.200000000000003</v>
      </c>
    </row>
    <row r="32" spans="1:2">
      <c r="A32" s="59">
        <v>35582</v>
      </c>
      <c r="B32" s="62">
        <v>42.95</v>
      </c>
    </row>
    <row r="33" spans="1:2">
      <c r="A33" s="59">
        <v>35612</v>
      </c>
      <c r="B33" s="62">
        <v>36.6</v>
      </c>
    </row>
    <row r="34" spans="1:2">
      <c r="A34" s="59">
        <v>35643</v>
      </c>
      <c r="B34" s="62">
        <v>29.28</v>
      </c>
    </row>
    <row r="35" spans="1:2">
      <c r="A35" s="59">
        <v>35674</v>
      </c>
      <c r="B35" s="62">
        <v>35.700000000000003</v>
      </c>
    </row>
    <row r="36" spans="1:2">
      <c r="A36" s="59">
        <v>35704</v>
      </c>
      <c r="B36" s="62">
        <v>48.04</v>
      </c>
    </row>
    <row r="37" spans="1:2">
      <c r="A37" s="59">
        <v>35735</v>
      </c>
      <c r="B37" s="60">
        <v>40.5</v>
      </c>
    </row>
    <row r="38" spans="1:2">
      <c r="A38" s="59">
        <v>35765</v>
      </c>
      <c r="B38" s="60">
        <v>39.57</v>
      </c>
    </row>
    <row r="39" spans="1:2">
      <c r="A39" s="59">
        <v>35796</v>
      </c>
      <c r="B39" s="60">
        <v>37.909999999999997</v>
      </c>
    </row>
    <row r="40" spans="1:2">
      <c r="A40" s="59">
        <v>35827</v>
      </c>
      <c r="B40" s="60">
        <v>40.07</v>
      </c>
    </row>
    <row r="41" spans="1:2">
      <c r="A41" s="59">
        <v>35855</v>
      </c>
      <c r="B41" s="60">
        <v>47.41</v>
      </c>
    </row>
    <row r="42" spans="1:2">
      <c r="A42" s="59">
        <v>35886</v>
      </c>
      <c r="B42" s="60">
        <v>44.49</v>
      </c>
    </row>
    <row r="43" spans="1:2">
      <c r="A43" s="59">
        <v>35916</v>
      </c>
      <c r="B43" s="60">
        <v>37.46</v>
      </c>
    </row>
    <row r="44" spans="1:2">
      <c r="A44" s="59">
        <v>35947</v>
      </c>
      <c r="B44" s="60">
        <v>48.12</v>
      </c>
    </row>
    <row r="45" spans="1:2">
      <c r="A45" s="59">
        <v>35977</v>
      </c>
      <c r="B45" s="60">
        <v>42.78</v>
      </c>
    </row>
    <row r="46" spans="1:2">
      <c r="A46" s="59">
        <v>36008</v>
      </c>
      <c r="B46" s="60">
        <v>34.200000000000003</v>
      </c>
    </row>
    <row r="47" spans="1:2">
      <c r="A47" s="59">
        <v>36039</v>
      </c>
      <c r="B47" s="60">
        <v>47.07</v>
      </c>
    </row>
    <row r="48" spans="1:2">
      <c r="A48" s="59">
        <v>36069</v>
      </c>
      <c r="B48" s="60">
        <v>56.36</v>
      </c>
    </row>
    <row r="49" spans="1:2">
      <c r="A49" s="59">
        <v>36100</v>
      </c>
      <c r="B49" s="60">
        <v>52.81</v>
      </c>
    </row>
    <row r="50" spans="1:2">
      <c r="A50" s="59">
        <v>36130</v>
      </c>
      <c r="B50" s="60">
        <v>49.13</v>
      </c>
    </row>
    <row r="51" spans="1:2">
      <c r="A51" s="59">
        <v>36161</v>
      </c>
      <c r="B51" s="60">
        <v>44.52</v>
      </c>
    </row>
    <row r="52" spans="1:2">
      <c r="A52" s="59">
        <v>36192</v>
      </c>
      <c r="B52" s="60">
        <v>46.5</v>
      </c>
    </row>
    <row r="53" spans="1:2">
      <c r="A53" s="59">
        <v>36220</v>
      </c>
      <c r="B53" s="60">
        <v>56.96</v>
      </c>
    </row>
    <row r="54" spans="1:2">
      <c r="A54" s="59">
        <v>36251</v>
      </c>
      <c r="B54" s="60">
        <v>48.7</v>
      </c>
    </row>
    <row r="55" spans="1:2">
      <c r="A55" s="59">
        <v>36281</v>
      </c>
      <c r="B55" s="60">
        <v>43</v>
      </c>
    </row>
    <row r="56" spans="1:2">
      <c r="A56" s="59">
        <v>36312</v>
      </c>
      <c r="B56" s="60">
        <v>54.68</v>
      </c>
    </row>
    <row r="57" spans="1:2">
      <c r="A57" s="59">
        <v>36342</v>
      </c>
      <c r="B57" s="60">
        <v>44.72</v>
      </c>
    </row>
    <row r="58" spans="1:2">
      <c r="A58" s="59">
        <v>36373</v>
      </c>
      <c r="B58" s="60">
        <v>44.72</v>
      </c>
    </row>
    <row r="59" spans="1:2">
      <c r="A59" s="59">
        <v>36404</v>
      </c>
      <c r="B59" s="60">
        <v>49.72</v>
      </c>
    </row>
    <row r="60" spans="1:2">
      <c r="A60" s="59">
        <v>36434</v>
      </c>
      <c r="B60" s="60">
        <v>55.66</v>
      </c>
    </row>
    <row r="61" spans="1:2">
      <c r="A61" s="59">
        <v>36465</v>
      </c>
      <c r="B61" s="60">
        <v>55.38</v>
      </c>
    </row>
    <row r="62" spans="1:2">
      <c r="A62" s="59">
        <v>36495</v>
      </c>
      <c r="B62" s="60">
        <v>51.33</v>
      </c>
    </row>
    <row r="63" spans="1:2">
      <c r="A63" s="59">
        <v>36526</v>
      </c>
      <c r="B63" s="60">
        <v>49.62</v>
      </c>
    </row>
    <row r="64" spans="1:2">
      <c r="A64" s="59">
        <v>36557</v>
      </c>
      <c r="B64" s="60">
        <v>54.51</v>
      </c>
    </row>
    <row r="65" spans="1:2">
      <c r="A65" s="59">
        <v>36586</v>
      </c>
      <c r="B65" s="60">
        <v>60.63</v>
      </c>
    </row>
    <row r="66" spans="1:2">
      <c r="A66" s="59">
        <v>36617</v>
      </c>
      <c r="B66" s="60">
        <v>48.302</v>
      </c>
    </row>
    <row r="67" spans="1:2">
      <c r="A67" s="59">
        <v>36647</v>
      </c>
      <c r="B67" s="60">
        <v>56.304000000000002</v>
      </c>
    </row>
    <row r="68" spans="1:2">
      <c r="A68" s="59">
        <v>36678</v>
      </c>
      <c r="B68" s="60">
        <v>54.79</v>
      </c>
    </row>
    <row r="69" spans="1:2">
      <c r="A69" s="59">
        <v>36708</v>
      </c>
      <c r="B69" s="60">
        <v>44.966999999999999</v>
      </c>
    </row>
    <row r="70" spans="1:2">
      <c r="A70" s="59">
        <v>36739</v>
      </c>
      <c r="B70" s="60">
        <v>44.966999999999999</v>
      </c>
    </row>
    <row r="71" spans="1:2">
      <c r="A71" s="59">
        <v>36770</v>
      </c>
      <c r="B71" s="60">
        <v>48.64</v>
      </c>
    </row>
    <row r="72" spans="1:2">
      <c r="A72" s="59">
        <v>36800</v>
      </c>
      <c r="B72" s="60">
        <v>56.69</v>
      </c>
    </row>
    <row r="73" spans="1:2">
      <c r="A73" s="59">
        <v>36831</v>
      </c>
      <c r="B73" s="60">
        <v>51.95</v>
      </c>
    </row>
    <row r="74" spans="1:2">
      <c r="A74" s="59">
        <v>36861</v>
      </c>
      <c r="B74" s="64">
        <v>48.012</v>
      </c>
    </row>
    <row r="75" spans="1:2">
      <c r="A75" s="59">
        <v>36892</v>
      </c>
      <c r="B75" s="64">
        <v>55.991999999999997</v>
      </c>
    </row>
    <row r="76" spans="1:2">
      <c r="A76" s="59">
        <v>36923</v>
      </c>
      <c r="B76" s="64">
        <v>60.575000000000003</v>
      </c>
    </row>
    <row r="77" spans="1:2">
      <c r="A77" s="59">
        <v>36951</v>
      </c>
      <c r="B77" s="64">
        <v>59.572000000000003</v>
      </c>
    </row>
    <row r="78" spans="1:2">
      <c r="A78" s="59">
        <v>36982</v>
      </c>
      <c r="B78" s="64">
        <v>54.648000000000003</v>
      </c>
    </row>
    <row r="79" spans="1:2">
      <c r="A79" s="59">
        <v>37012</v>
      </c>
      <c r="B79" s="64">
        <v>58.273000000000003</v>
      </c>
    </row>
    <row r="80" spans="1:2">
      <c r="A80" s="59">
        <v>37043</v>
      </c>
      <c r="B80" s="64">
        <v>56.7</v>
      </c>
    </row>
    <row r="81" spans="1:2">
      <c r="A81" s="59">
        <v>37073</v>
      </c>
      <c r="B81" s="64">
        <v>56.6</v>
      </c>
    </row>
    <row r="82" spans="1:2">
      <c r="A82" s="59">
        <v>37104</v>
      </c>
      <c r="B82" s="64">
        <v>46.9</v>
      </c>
    </row>
    <row r="83" spans="1:2">
      <c r="A83" s="59">
        <v>37135</v>
      </c>
      <c r="B83" s="64">
        <v>46.27</v>
      </c>
    </row>
    <row r="84" spans="1:2">
      <c r="A84" s="59">
        <v>37165</v>
      </c>
      <c r="B84" s="64">
        <v>69.28</v>
      </c>
    </row>
    <row r="85" spans="1:2">
      <c r="A85" s="59">
        <v>37196</v>
      </c>
      <c r="B85" s="64">
        <v>55.82</v>
      </c>
    </row>
    <row r="86" spans="1:2">
      <c r="A86" s="59">
        <v>37226</v>
      </c>
      <c r="B86" s="64">
        <v>49.23</v>
      </c>
    </row>
    <row r="87" spans="1:2">
      <c r="A87" s="59">
        <v>37257</v>
      </c>
      <c r="B87" s="64">
        <v>57.62</v>
      </c>
    </row>
    <row r="88" spans="1:2">
      <c r="A88" s="59">
        <v>37288</v>
      </c>
      <c r="B88" s="64">
        <v>56.33</v>
      </c>
    </row>
    <row r="89" spans="1:2">
      <c r="A89" s="59">
        <v>37316</v>
      </c>
      <c r="B89" s="64">
        <v>61.38</v>
      </c>
    </row>
    <row r="90" spans="1:2">
      <c r="A90" s="59">
        <v>37347</v>
      </c>
      <c r="B90" s="64">
        <v>60.28</v>
      </c>
    </row>
    <row r="91" spans="1:2">
      <c r="A91" s="59">
        <v>37377</v>
      </c>
      <c r="B91" s="64">
        <v>55.63</v>
      </c>
    </row>
    <row r="92" spans="1:2">
      <c r="A92" s="59">
        <v>37408</v>
      </c>
      <c r="B92" s="64">
        <v>52.72</v>
      </c>
    </row>
    <row r="93" spans="1:2">
      <c r="A93" s="59">
        <v>37438</v>
      </c>
      <c r="B93" s="64">
        <v>63.42</v>
      </c>
    </row>
    <row r="94" spans="1:2">
      <c r="A94" s="59">
        <v>37469</v>
      </c>
      <c r="B94" s="64">
        <v>40.520000000000003</v>
      </c>
    </row>
    <row r="95" spans="1:2">
      <c r="A95" s="59">
        <v>37500</v>
      </c>
      <c r="B95" s="64">
        <v>45.62</v>
      </c>
    </row>
    <row r="96" spans="1:2">
      <c r="A96" s="59">
        <v>37530</v>
      </c>
      <c r="B96" s="64">
        <v>59.34</v>
      </c>
    </row>
    <row r="97" spans="1:2">
      <c r="A97" s="59">
        <v>37561</v>
      </c>
      <c r="B97" s="64">
        <v>48.12</v>
      </c>
    </row>
    <row r="98" spans="1:2">
      <c r="A98" s="59">
        <v>37591</v>
      </c>
      <c r="B98" s="64">
        <v>49.21</v>
      </c>
    </row>
    <row r="99" spans="1:2">
      <c r="A99" s="59">
        <v>37622</v>
      </c>
      <c r="B99" s="64">
        <v>50.6</v>
      </c>
    </row>
    <row r="100" spans="1:2">
      <c r="A100" s="59">
        <v>37653</v>
      </c>
      <c r="B100" s="64">
        <v>47.81</v>
      </c>
    </row>
    <row r="101" spans="1:2">
      <c r="A101" s="59">
        <v>37681</v>
      </c>
      <c r="B101" s="64">
        <v>52</v>
      </c>
    </row>
    <row r="102" spans="1:2">
      <c r="A102" s="59">
        <v>37712</v>
      </c>
      <c r="B102" s="64">
        <v>51.52</v>
      </c>
    </row>
    <row r="103" spans="1:2">
      <c r="A103" s="59">
        <v>37742</v>
      </c>
      <c r="B103" s="64">
        <v>43.758000000000003</v>
      </c>
    </row>
    <row r="104" spans="1:2">
      <c r="A104" s="59">
        <v>37773</v>
      </c>
      <c r="B104" s="64">
        <v>47.658999999999999</v>
      </c>
    </row>
    <row r="105" spans="1:2">
      <c r="A105" s="59">
        <v>37803</v>
      </c>
      <c r="B105" s="64">
        <v>56.606999999999999</v>
      </c>
    </row>
    <row r="106" spans="1:2">
      <c r="A106" s="59">
        <v>37834</v>
      </c>
      <c r="B106" s="60">
        <v>36.082000000000001</v>
      </c>
    </row>
    <row r="107" spans="1:2">
      <c r="A107" s="59">
        <v>37865</v>
      </c>
      <c r="B107" s="60">
        <v>44.643000000000001</v>
      </c>
    </row>
    <row r="108" spans="1:2">
      <c r="A108" s="59">
        <v>37895</v>
      </c>
      <c r="B108" s="60">
        <v>55.860999999999997</v>
      </c>
    </row>
    <row r="109" spans="1:2">
      <c r="A109" s="59">
        <v>37926</v>
      </c>
      <c r="B109" s="60">
        <v>44.281999999999996</v>
      </c>
    </row>
    <row r="110" spans="1:2">
      <c r="A110" s="59">
        <v>37956</v>
      </c>
      <c r="B110" s="60">
        <v>47.156999999999996</v>
      </c>
    </row>
    <row r="111" spans="1:2">
      <c r="A111" s="59">
        <v>37987</v>
      </c>
      <c r="B111" s="60">
        <v>46.279000000000003</v>
      </c>
    </row>
    <row r="112" spans="1:2">
      <c r="A112" s="59">
        <v>38018</v>
      </c>
      <c r="B112" s="60">
        <v>46.389000000000003</v>
      </c>
    </row>
    <row r="113" spans="1:2">
      <c r="A113" s="59">
        <v>38047</v>
      </c>
      <c r="B113" s="60">
        <v>55.307000000000002</v>
      </c>
    </row>
    <row r="114" spans="1:2">
      <c r="A114" s="59">
        <v>38078</v>
      </c>
      <c r="B114" s="60">
        <v>49.247999999999998</v>
      </c>
    </row>
    <row r="115" spans="1:2">
      <c r="A115" s="59">
        <v>38108</v>
      </c>
      <c r="B115" s="60">
        <v>42.305</v>
      </c>
    </row>
    <row r="116" spans="1:2">
      <c r="A116" s="59">
        <v>38139</v>
      </c>
      <c r="B116" s="60">
        <v>50.25</v>
      </c>
    </row>
    <row r="117" spans="1:2">
      <c r="A117" s="59">
        <v>38169</v>
      </c>
      <c r="B117" s="60">
        <v>48.807000000000002</v>
      </c>
    </row>
    <row r="118" spans="1:2">
      <c r="A118" s="59">
        <v>38200</v>
      </c>
      <c r="B118" s="60">
        <v>36.231999999999999</v>
      </c>
    </row>
    <row r="119" spans="1:2">
      <c r="A119" s="59">
        <v>38231</v>
      </c>
      <c r="B119" s="60">
        <v>40.561</v>
      </c>
    </row>
    <row r="120" spans="1:2">
      <c r="A120" s="59">
        <v>38261</v>
      </c>
      <c r="B120" s="60">
        <v>47.776000000000003</v>
      </c>
    </row>
    <row r="121" spans="1:2">
      <c r="A121" s="59">
        <v>38292</v>
      </c>
      <c r="B121" s="60">
        <v>45.232999999999997</v>
      </c>
    </row>
    <row r="122" spans="1:2">
      <c r="A122" s="59">
        <v>38322</v>
      </c>
      <c r="B122" s="60">
        <v>45.572000000000003</v>
      </c>
    </row>
    <row r="123" spans="1:2">
      <c r="A123" s="59">
        <v>38353</v>
      </c>
      <c r="B123" s="60">
        <v>43.988</v>
      </c>
    </row>
    <row r="124" spans="1:2">
      <c r="A124" s="59">
        <v>38384</v>
      </c>
      <c r="B124" s="60">
        <v>44.936</v>
      </c>
    </row>
    <row r="125" spans="1:2">
      <c r="A125" s="59">
        <v>38412</v>
      </c>
      <c r="B125" s="60">
        <v>46.338999999999999</v>
      </c>
    </row>
    <row r="126" spans="1:2">
      <c r="A126" s="59">
        <v>38443</v>
      </c>
      <c r="B126" s="60">
        <v>46.127000000000002</v>
      </c>
    </row>
    <row r="127" spans="1:2">
      <c r="A127" s="59">
        <v>38473</v>
      </c>
      <c r="B127" s="60">
        <v>43.66</v>
      </c>
    </row>
    <row r="128" spans="1:2">
      <c r="A128" s="59">
        <v>38504</v>
      </c>
      <c r="B128" s="60">
        <v>46.151000000000003</v>
      </c>
    </row>
    <row r="129" spans="1:2">
      <c r="A129" s="59">
        <v>38534</v>
      </c>
      <c r="B129" s="60">
        <v>46.17</v>
      </c>
    </row>
    <row r="130" spans="1:2">
      <c r="A130" s="59">
        <v>38565</v>
      </c>
      <c r="B130" s="60">
        <v>35.792000000000002</v>
      </c>
    </row>
    <row r="131" spans="1:2">
      <c r="A131" s="59">
        <v>38596</v>
      </c>
      <c r="B131" s="60">
        <v>38.969000000000001</v>
      </c>
    </row>
    <row r="132" spans="1:2">
      <c r="A132" s="59">
        <v>38626</v>
      </c>
      <c r="B132" s="60">
        <v>43.703000000000003</v>
      </c>
    </row>
    <row r="133" spans="1:2">
      <c r="A133" s="59">
        <v>38657</v>
      </c>
      <c r="B133" s="60">
        <v>43.84</v>
      </c>
    </row>
    <row r="134" spans="1:2">
      <c r="A134" s="59">
        <v>38687</v>
      </c>
      <c r="B134" s="60">
        <v>42.31</v>
      </c>
    </row>
    <row r="135" spans="1:2">
      <c r="A135" s="59">
        <v>38718</v>
      </c>
      <c r="B135" s="60">
        <v>45.231999999999999</v>
      </c>
    </row>
    <row r="136" spans="1:2">
      <c r="A136" s="59">
        <v>38749</v>
      </c>
      <c r="B136" s="60">
        <v>42.216999999999999</v>
      </c>
    </row>
    <row r="137" spans="1:2">
      <c r="A137" s="59">
        <v>38777</v>
      </c>
      <c r="B137" s="60">
        <v>48.436999999999998</v>
      </c>
    </row>
    <row r="138" spans="1:2">
      <c r="A138" s="59">
        <v>38808</v>
      </c>
      <c r="B138" s="60">
        <v>40.427999999999997</v>
      </c>
    </row>
    <row r="139" spans="1:2">
      <c r="A139" s="59">
        <v>38838</v>
      </c>
      <c r="B139" s="60">
        <v>41.073</v>
      </c>
    </row>
    <row r="140" spans="1:2">
      <c r="A140" s="59">
        <v>38869</v>
      </c>
      <c r="B140" s="60">
        <v>43.061</v>
      </c>
    </row>
    <row r="141" spans="1:2">
      <c r="A141" s="59">
        <v>38899</v>
      </c>
      <c r="B141" s="60">
        <v>40.549999999999997</v>
      </c>
    </row>
    <row r="142" spans="1:2">
      <c r="A142" s="59">
        <v>38930</v>
      </c>
      <c r="B142" s="60">
        <v>35.033999999999999</v>
      </c>
    </row>
    <row r="143" spans="1:2">
      <c r="A143" s="59">
        <v>38961</v>
      </c>
      <c r="B143" s="60">
        <v>36.780999999999999</v>
      </c>
    </row>
    <row r="144" spans="1:2">
      <c r="A144" s="59">
        <v>38991</v>
      </c>
      <c r="B144" s="60">
        <v>46.673000000000002</v>
      </c>
    </row>
    <row r="145" spans="1:2">
      <c r="A145" s="59">
        <v>39022</v>
      </c>
      <c r="B145" s="60">
        <v>41.622</v>
      </c>
    </row>
    <row r="146" spans="1:2">
      <c r="A146" s="59">
        <v>39052</v>
      </c>
      <c r="B146" s="60">
        <v>36.845999999999997</v>
      </c>
    </row>
    <row r="147" spans="1:2">
      <c r="A147" s="59">
        <v>39083</v>
      </c>
      <c r="B147" s="60">
        <v>44.338000000000001</v>
      </c>
    </row>
    <row r="148" spans="1:2">
      <c r="A148" s="59">
        <v>39114</v>
      </c>
      <c r="B148" s="60">
        <v>39.674999999999997</v>
      </c>
    </row>
    <row r="149" spans="1:2">
      <c r="A149" s="59">
        <v>39142</v>
      </c>
      <c r="B149" s="60">
        <v>44.841000000000001</v>
      </c>
    </row>
    <row r="150" spans="1:2">
      <c r="A150" s="59">
        <v>39173</v>
      </c>
      <c r="B150" s="60">
        <v>38.378</v>
      </c>
    </row>
    <row r="151" spans="1:2">
      <c r="A151" s="59">
        <v>39203</v>
      </c>
      <c r="B151" s="60">
        <v>38.521000000000001</v>
      </c>
    </row>
    <row r="152" spans="1:2">
      <c r="A152" s="59">
        <v>39234</v>
      </c>
      <c r="B152" s="60">
        <v>39.729999999999961</v>
      </c>
    </row>
    <row r="153" spans="1:2">
      <c r="A153" s="59">
        <v>39264</v>
      </c>
      <c r="B153" s="60">
        <v>43.48399999999998</v>
      </c>
    </row>
    <row r="154" spans="1:2">
      <c r="A154" s="59">
        <v>39295</v>
      </c>
      <c r="B154" s="60">
        <v>33.004999999999995</v>
      </c>
    </row>
    <row r="155" spans="1:2">
      <c r="A155" s="59">
        <v>39326</v>
      </c>
      <c r="B155" s="60">
        <v>33.199000000000012</v>
      </c>
    </row>
    <row r="156" spans="1:2">
      <c r="A156" s="59">
        <v>39356</v>
      </c>
      <c r="B156" s="60">
        <v>47.023000000000003</v>
      </c>
    </row>
    <row r="157" spans="1:2">
      <c r="A157" s="59">
        <v>39387</v>
      </c>
      <c r="B157" s="60">
        <v>39.976999999999975</v>
      </c>
    </row>
    <row r="158" spans="1:2">
      <c r="A158" s="59">
        <v>39417</v>
      </c>
      <c r="B158" s="60">
        <v>38.163999999999987</v>
      </c>
    </row>
    <row r="159" spans="1:2">
      <c r="A159" s="59">
        <v>39448</v>
      </c>
      <c r="B159" s="60">
        <v>42.93</v>
      </c>
    </row>
    <row r="160" spans="1:2">
      <c r="A160" s="59">
        <v>39479</v>
      </c>
      <c r="B160" s="60">
        <v>42.417999999999999</v>
      </c>
    </row>
    <row r="161" spans="1:2">
      <c r="A161" s="59">
        <v>39508</v>
      </c>
      <c r="B161" s="60">
        <v>41.781000000000006</v>
      </c>
    </row>
    <row r="162" spans="1:2">
      <c r="A162" s="59">
        <v>39539</v>
      </c>
      <c r="B162" s="60">
        <v>45.755999999999986</v>
      </c>
    </row>
    <row r="163" spans="1:2">
      <c r="A163" s="59">
        <v>39569</v>
      </c>
      <c r="B163" s="60">
        <v>36.670000000000016</v>
      </c>
    </row>
    <row r="164" spans="1:2">
      <c r="A164" s="59">
        <v>39600</v>
      </c>
      <c r="B164" s="60">
        <v>36.320999999999998</v>
      </c>
    </row>
    <row r="165" spans="1:2">
      <c r="A165" s="59">
        <v>39630</v>
      </c>
      <c r="B165" s="60">
        <v>40.325000000000017</v>
      </c>
    </row>
    <row r="166" spans="1:2">
      <c r="A166" s="59">
        <v>39661</v>
      </c>
      <c r="B166" s="60">
        <v>26.31</v>
      </c>
    </row>
    <row r="167" spans="1:2">
      <c r="A167" s="59">
        <v>39692</v>
      </c>
      <c r="B167" s="60">
        <v>31.286999999999999</v>
      </c>
    </row>
    <row r="168" spans="1:2">
      <c r="A168" s="59">
        <v>39722</v>
      </c>
      <c r="B168" s="60">
        <v>37.057000000000002</v>
      </c>
    </row>
    <row r="169" spans="1:2">
      <c r="A169" s="59">
        <v>39753</v>
      </c>
      <c r="B169" s="60">
        <v>27.843</v>
      </c>
    </row>
    <row r="170" spans="1:2">
      <c r="A170" s="59">
        <v>39783</v>
      </c>
      <c r="B170" s="60">
        <v>32.789000000000001</v>
      </c>
    </row>
    <row r="171" spans="1:2">
      <c r="A171" s="59">
        <v>39814</v>
      </c>
      <c r="B171" s="61">
        <v>35.027000000000001</v>
      </c>
    </row>
    <row r="172" spans="1:2">
      <c r="A172" s="59">
        <v>39845</v>
      </c>
      <c r="B172" s="61">
        <v>34.444000000000003</v>
      </c>
    </row>
    <row r="173" spans="1:2">
      <c r="A173" s="59">
        <v>39873</v>
      </c>
      <c r="B173" s="66">
        <v>38.384999999999998</v>
      </c>
    </row>
    <row r="174" spans="1:2">
      <c r="A174" s="59">
        <v>39904</v>
      </c>
      <c r="B174" s="61">
        <v>32.774000000000001</v>
      </c>
    </row>
    <row r="175" spans="1:2">
      <c r="A175" s="59">
        <v>39934</v>
      </c>
      <c r="B175" s="61">
        <v>26.843</v>
      </c>
    </row>
    <row r="176" spans="1:2">
      <c r="A176" s="59">
        <v>39965</v>
      </c>
      <c r="B176" s="61">
        <v>31.65</v>
      </c>
    </row>
    <row r="177" spans="1:2">
      <c r="A177" s="59">
        <v>39995</v>
      </c>
      <c r="B177" s="61">
        <v>32.909999999999997</v>
      </c>
    </row>
    <row r="178" spans="1:2">
      <c r="A178" s="59">
        <v>40026</v>
      </c>
      <c r="B178" s="61">
        <v>24.064</v>
      </c>
    </row>
    <row r="179" spans="1:2">
      <c r="A179" s="59">
        <v>40057</v>
      </c>
      <c r="B179" s="61">
        <v>27.952999999999999</v>
      </c>
    </row>
    <row r="180" spans="1:2">
      <c r="A180" s="59">
        <v>40087</v>
      </c>
      <c r="B180" s="61">
        <v>30.513000000000002</v>
      </c>
    </row>
    <row r="181" spans="1:2">
      <c r="A181" s="59">
        <v>40118</v>
      </c>
      <c r="B181" s="61">
        <v>32.441000000000003</v>
      </c>
    </row>
    <row r="182" spans="1:2">
      <c r="A182" s="59">
        <v>40148</v>
      </c>
      <c r="B182" s="61">
        <v>36.527000000000001</v>
      </c>
    </row>
    <row r="183" spans="1:2">
      <c r="A183" s="59">
        <v>40179</v>
      </c>
      <c r="B183" s="66">
        <v>34.643999999999998</v>
      </c>
    </row>
    <row r="184" spans="1:2">
      <c r="A184" s="59">
        <v>40210</v>
      </c>
      <c r="B184" s="66">
        <v>34.56</v>
      </c>
    </row>
    <row r="185" spans="1:2">
      <c r="A185" s="59">
        <v>40238</v>
      </c>
      <c r="B185" s="66">
        <v>40.283999999999999</v>
      </c>
    </row>
    <row r="186" spans="1:2">
      <c r="A186" s="59">
        <v>40269</v>
      </c>
      <c r="B186" s="66">
        <v>37.628</v>
      </c>
    </row>
    <row r="187" spans="1:2">
      <c r="A187" s="59">
        <v>40299</v>
      </c>
      <c r="B187" s="66">
        <v>31.722000000000001</v>
      </c>
    </row>
    <row r="188" spans="1:2">
      <c r="A188" s="59">
        <v>40330</v>
      </c>
      <c r="B188" s="61">
        <v>35.953000000000003</v>
      </c>
    </row>
    <row r="189" spans="1:2">
      <c r="A189" s="59">
        <v>40360</v>
      </c>
      <c r="B189" s="61">
        <v>36.758000000000003</v>
      </c>
    </row>
    <row r="190" spans="1:2">
      <c r="A190" s="59">
        <v>40391</v>
      </c>
      <c r="B190" s="66">
        <v>30.129000000000001</v>
      </c>
    </row>
    <row r="191" spans="1:2">
      <c r="A191" s="59">
        <v>40422</v>
      </c>
      <c r="B191" s="66">
        <v>35.436999999999998</v>
      </c>
    </row>
    <row r="192" spans="1:2">
      <c r="A192" s="59">
        <v>40452</v>
      </c>
      <c r="B192" s="61">
        <v>39.404000000000003</v>
      </c>
    </row>
    <row r="193" spans="1:2">
      <c r="A193" s="59">
        <v>40483</v>
      </c>
      <c r="B193" s="66">
        <v>38.6</v>
      </c>
    </row>
    <row r="194" spans="1:2">
      <c r="A194" s="59">
        <v>40513</v>
      </c>
      <c r="B194" s="61">
        <v>42.478999999999999</v>
      </c>
    </row>
    <row r="195" spans="1:2">
      <c r="A195" s="59">
        <v>40544</v>
      </c>
      <c r="B195" s="66">
        <v>41.279000000000003</v>
      </c>
    </row>
    <row r="196" spans="1:2">
      <c r="A196" s="59">
        <v>40575</v>
      </c>
      <c r="B196" s="61">
        <v>39.881999999999998</v>
      </c>
    </row>
    <row r="197" spans="1:2">
      <c r="A197" s="59">
        <v>40603</v>
      </c>
      <c r="B197" s="66">
        <v>46.67</v>
      </c>
    </row>
    <row r="198" spans="1:2">
      <c r="A198" s="59">
        <v>40634</v>
      </c>
      <c r="B198" s="66">
        <v>39.369999999999997</v>
      </c>
    </row>
    <row r="199" spans="1:2">
      <c r="A199" s="59">
        <v>40664</v>
      </c>
      <c r="B199" s="66">
        <v>40.511000000000003</v>
      </c>
    </row>
    <row r="200" spans="1:2">
      <c r="A200" s="59">
        <v>40695</v>
      </c>
      <c r="B200" s="66">
        <v>34.914000000000001</v>
      </c>
    </row>
    <row r="201" spans="1:2">
      <c r="A201" s="59">
        <v>40725</v>
      </c>
      <c r="B201" s="66">
        <v>35.625999999999998</v>
      </c>
    </row>
    <row r="202" spans="1:2">
      <c r="A202" s="59">
        <v>40756</v>
      </c>
      <c r="B202" s="60">
        <v>30.131</v>
      </c>
    </row>
    <row r="203" spans="1:2">
      <c r="A203" s="59">
        <v>40787</v>
      </c>
      <c r="B203" s="60">
        <v>34.360999999999997</v>
      </c>
    </row>
    <row r="204" spans="1:2">
      <c r="A204" s="59">
        <v>40817</v>
      </c>
      <c r="B204" s="60">
        <v>39.722999999999999</v>
      </c>
    </row>
    <row r="205" spans="1:2">
      <c r="A205" s="59">
        <v>40848</v>
      </c>
      <c r="B205" s="60">
        <v>38.287999999999997</v>
      </c>
    </row>
    <row r="206" spans="1:2">
      <c r="A206" s="59">
        <v>40878</v>
      </c>
      <c r="B206" s="60">
        <v>40.262</v>
      </c>
    </row>
    <row r="207" spans="1:2">
      <c r="A207" s="59">
        <v>40909</v>
      </c>
      <c r="B207" s="60">
        <v>40.137999999999998</v>
      </c>
    </row>
    <row r="208" spans="1:2">
      <c r="A208" s="59">
        <v>40940</v>
      </c>
      <c r="B208" s="60">
        <v>36.540999999999997</v>
      </c>
    </row>
    <row r="209" spans="1:2">
      <c r="A209" s="59">
        <v>40969</v>
      </c>
      <c r="B209" s="60">
        <v>38.972999999999999</v>
      </c>
    </row>
    <row r="210" spans="1:2">
      <c r="A210" s="59">
        <v>41000</v>
      </c>
      <c r="B210" s="60">
        <v>37.774999999999999</v>
      </c>
    </row>
    <row r="211" spans="1:2">
      <c r="A211" s="59">
        <v>41030</v>
      </c>
      <c r="B211" s="60">
        <v>33.073999999999998</v>
      </c>
    </row>
    <row r="212" spans="1:2">
      <c r="A212" s="59">
        <v>41061</v>
      </c>
      <c r="B212" s="60">
        <v>34.798000000000002</v>
      </c>
    </row>
    <row r="213" spans="1:2">
      <c r="A213" s="59">
        <v>41091</v>
      </c>
      <c r="B213" s="60">
        <v>37.945999999999998</v>
      </c>
    </row>
    <row r="214" spans="1:2">
      <c r="A214" s="59">
        <v>41122</v>
      </c>
      <c r="B214" s="60">
        <v>28.954000000000001</v>
      </c>
    </row>
    <row r="215" spans="1:2">
      <c r="A215" s="59">
        <v>41153</v>
      </c>
      <c r="B215" s="60">
        <v>27.963000000000001</v>
      </c>
    </row>
    <row r="216" spans="1:2">
      <c r="A216" s="59">
        <v>41183</v>
      </c>
      <c r="B216" s="60">
        <v>41.197000000000003</v>
      </c>
    </row>
    <row r="217" spans="1:2">
      <c r="A217" s="59">
        <v>41214</v>
      </c>
      <c r="B217" s="67">
        <v>35.362000000000002</v>
      </c>
    </row>
    <row r="218" spans="1:2">
      <c r="A218" s="59">
        <v>41244</v>
      </c>
      <c r="B218" s="67">
        <v>33.978000000000002</v>
      </c>
    </row>
    <row r="219" spans="1:2">
      <c r="A219" s="59">
        <v>41275</v>
      </c>
      <c r="B219" s="60">
        <v>38.742000000000004</v>
      </c>
    </row>
    <row r="220" spans="1:2">
      <c r="A220" s="59">
        <v>41306</v>
      </c>
      <c r="B220" s="60">
        <v>35.412999999999997</v>
      </c>
    </row>
    <row r="221" spans="1:2">
      <c r="A221" s="59">
        <v>41334</v>
      </c>
      <c r="B221" s="60">
        <v>37.628</v>
      </c>
    </row>
    <row r="222" spans="1:2">
      <c r="A222" s="59">
        <v>41365</v>
      </c>
      <c r="B222" s="60">
        <v>39.192999999999998</v>
      </c>
    </row>
    <row r="223" spans="1:2">
      <c r="A223" s="59">
        <v>41395</v>
      </c>
      <c r="B223" s="60">
        <v>32.993000000000002</v>
      </c>
    </row>
    <row r="224" spans="1:2">
      <c r="A224" s="59">
        <v>41426</v>
      </c>
      <c r="B224" s="60">
        <v>32.468000000000004</v>
      </c>
    </row>
    <row r="225" spans="1:2">
      <c r="A225" s="59">
        <v>41456</v>
      </c>
      <c r="B225" s="60">
        <v>38.216999999999999</v>
      </c>
    </row>
    <row r="226" spans="1:2">
      <c r="A226" s="59">
        <v>41487</v>
      </c>
      <c r="B226" s="60">
        <v>26.248000000000001</v>
      </c>
    </row>
    <row r="227" spans="1:2">
      <c r="A227" s="59">
        <v>41518</v>
      </c>
      <c r="B227" s="60">
        <v>30.593999999999994</v>
      </c>
    </row>
    <row r="228" spans="1:2">
      <c r="A228" s="59">
        <v>41548</v>
      </c>
      <c r="B228" s="60">
        <v>38.631999999999998</v>
      </c>
    </row>
    <row r="229" spans="1:2">
      <c r="A229" s="59">
        <v>41579</v>
      </c>
      <c r="B229" s="60">
        <v>31.692999999999984</v>
      </c>
    </row>
    <row r="230" spans="1:2">
      <c r="A230" s="59">
        <v>41609</v>
      </c>
      <c r="B230" s="60">
        <v>38.454000000000001</v>
      </c>
    </row>
    <row r="231" spans="1:2">
      <c r="A231" s="59">
        <v>41640</v>
      </c>
      <c r="B231" s="60">
        <v>39.258000000000003</v>
      </c>
    </row>
    <row r="232" spans="1:2">
      <c r="A232" s="59">
        <v>41671</v>
      </c>
      <c r="B232" s="60">
        <v>34.883000000000003</v>
      </c>
    </row>
    <row r="233" spans="1:2">
      <c r="A233" s="59">
        <v>41699</v>
      </c>
      <c r="B233" s="60">
        <v>38.155000000000001</v>
      </c>
    </row>
    <row r="234" spans="1:2">
      <c r="A234" s="59">
        <v>41730</v>
      </c>
      <c r="B234" s="60">
        <v>39.098999999999997</v>
      </c>
    </row>
    <row r="235" spans="1:2">
      <c r="A235" s="59">
        <v>41760</v>
      </c>
      <c r="B235" s="60">
        <v>31.126999999999999</v>
      </c>
    </row>
    <row r="236" spans="1:2">
      <c r="A236" s="59">
        <v>41791</v>
      </c>
      <c r="B236" s="60">
        <v>32.21999999999997</v>
      </c>
    </row>
    <row r="237" spans="1:2">
      <c r="A237" s="59">
        <v>41821</v>
      </c>
      <c r="B237" s="60">
        <v>36.165999999999997</v>
      </c>
    </row>
    <row r="238" spans="1:2">
      <c r="A238" s="59">
        <v>41852</v>
      </c>
      <c r="B238" s="60">
        <v>25.03</v>
      </c>
    </row>
    <row r="239" spans="1:2">
      <c r="A239" s="59">
        <v>41883</v>
      </c>
      <c r="B239" s="60">
        <v>31.766999999999999</v>
      </c>
    </row>
    <row r="240" spans="1:2">
      <c r="A240" s="59">
        <v>41913</v>
      </c>
    </row>
    <row r="241" spans="1:1">
      <c r="A241" s="59">
        <v>41944</v>
      </c>
    </row>
    <row r="242" spans="1:1">
      <c r="A242" s="59">
        <v>41974</v>
      </c>
    </row>
  </sheetData>
  <printOptions horizontalCentered="1" verticalCentered="1" gridLines="1" gridLinesSet="0"/>
  <pageMargins left="0.78740157480314965" right="0.78740157480314965" top="0.78740157480314965" bottom="0.78740157480314965" header="0.51181102362204722" footer="0.51181102362204722"/>
  <pageSetup paperSize="9" scale="67" orientation="portrait" r:id="rId1"/>
  <headerFooter alignWithMargins="0">
    <oddHeader>&amp;C&amp;A&amp;R&amp;D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B242"/>
  <sheetViews>
    <sheetView workbookViewId="0">
      <pane ySplit="2" topLeftCell="A76" activePane="bottomLeft" state="frozen"/>
      <selection activeCell="C5" sqref="C5"/>
      <selection pane="bottomLeft" activeCell="C5" sqref="C5"/>
    </sheetView>
  </sheetViews>
  <sheetFormatPr defaultColWidth="11.42578125" defaultRowHeight="12.75"/>
  <cols>
    <col min="1" max="1" width="7.140625" style="1" bestFit="1" customWidth="1"/>
    <col min="2" max="2" width="7.7109375" style="60" customWidth="1"/>
    <col min="3" max="16384" width="11.42578125" style="60"/>
  </cols>
  <sheetData>
    <row r="1" spans="1:2">
      <c r="B1" s="2"/>
    </row>
    <row r="2" spans="1:2">
      <c r="B2" s="63" t="s">
        <v>39</v>
      </c>
    </row>
    <row r="3" spans="1:2">
      <c r="A3" s="59">
        <v>34700</v>
      </c>
      <c r="B3" s="62"/>
    </row>
    <row r="4" spans="1:2">
      <c r="A4" s="59">
        <v>34731</v>
      </c>
      <c r="B4" s="62"/>
    </row>
    <row r="5" spans="1:2">
      <c r="A5" s="59">
        <v>34759</v>
      </c>
      <c r="B5" s="62"/>
    </row>
    <row r="6" spans="1:2">
      <c r="A6" s="59">
        <v>34790</v>
      </c>
      <c r="B6" s="62"/>
    </row>
    <row r="7" spans="1:2">
      <c r="A7" s="59">
        <v>34820</v>
      </c>
      <c r="B7" s="62"/>
    </row>
    <row r="8" spans="1:2">
      <c r="A8" s="59">
        <v>34851</v>
      </c>
      <c r="B8" s="62"/>
    </row>
    <row r="9" spans="1:2">
      <c r="A9" s="59">
        <v>34881</v>
      </c>
      <c r="B9" s="62"/>
    </row>
    <row r="10" spans="1:2">
      <c r="A10" s="59">
        <v>34912</v>
      </c>
      <c r="B10" s="62"/>
    </row>
    <row r="11" spans="1:2">
      <c r="A11" s="59">
        <v>34943</v>
      </c>
      <c r="B11" s="62"/>
    </row>
    <row r="12" spans="1:2">
      <c r="A12" s="59">
        <v>34973</v>
      </c>
      <c r="B12" s="62"/>
    </row>
    <row r="13" spans="1:2">
      <c r="A13" s="59">
        <v>35004</v>
      </c>
      <c r="B13" s="62"/>
    </row>
    <row r="14" spans="1:2">
      <c r="A14" s="59">
        <v>35034</v>
      </c>
      <c r="B14" s="62"/>
    </row>
    <row r="15" spans="1:2">
      <c r="A15" s="59">
        <v>35065</v>
      </c>
      <c r="B15" s="62"/>
    </row>
    <row r="16" spans="1:2">
      <c r="A16" s="59">
        <v>35096</v>
      </c>
      <c r="B16" s="62"/>
    </row>
    <row r="17" spans="1:2">
      <c r="A17" s="59">
        <v>35125</v>
      </c>
      <c r="B17" s="62"/>
    </row>
    <row r="18" spans="1:2">
      <c r="A18" s="59">
        <v>35156</v>
      </c>
      <c r="B18" s="62"/>
    </row>
    <row r="19" spans="1:2">
      <c r="A19" s="59">
        <v>35186</v>
      </c>
      <c r="B19" s="62"/>
    </row>
    <row r="20" spans="1:2">
      <c r="A20" s="59">
        <v>35217</v>
      </c>
      <c r="B20" s="62"/>
    </row>
    <row r="21" spans="1:2">
      <c r="A21" s="59">
        <v>35247</v>
      </c>
      <c r="B21" s="62"/>
    </row>
    <row r="22" spans="1:2">
      <c r="A22" s="59">
        <v>35278</v>
      </c>
      <c r="B22" s="62"/>
    </row>
    <row r="23" spans="1:2">
      <c r="A23" s="59">
        <v>35309</v>
      </c>
      <c r="B23" s="62"/>
    </row>
    <row r="24" spans="1:2">
      <c r="A24" s="59">
        <v>35339</v>
      </c>
      <c r="B24" s="62"/>
    </row>
    <row r="25" spans="1:2">
      <c r="A25" s="59">
        <v>35370</v>
      </c>
      <c r="B25" s="62"/>
    </row>
    <row r="26" spans="1:2">
      <c r="A26" s="59">
        <v>35400</v>
      </c>
      <c r="B26" s="62"/>
    </row>
    <row r="27" spans="1:2">
      <c r="A27" s="59">
        <v>35431</v>
      </c>
      <c r="B27" s="62"/>
    </row>
    <row r="28" spans="1:2">
      <c r="A28" s="59">
        <v>35462</v>
      </c>
      <c r="B28" s="62"/>
    </row>
    <row r="29" spans="1:2">
      <c r="A29" s="59">
        <v>35490</v>
      </c>
      <c r="B29" s="62"/>
    </row>
    <row r="30" spans="1:2">
      <c r="A30" s="59">
        <v>35521</v>
      </c>
      <c r="B30" s="62"/>
    </row>
    <row r="31" spans="1:2">
      <c r="A31" s="59">
        <v>35551</v>
      </c>
      <c r="B31" s="62"/>
    </row>
    <row r="32" spans="1:2">
      <c r="A32" s="59">
        <v>35582</v>
      </c>
      <c r="B32" s="62"/>
    </row>
    <row r="33" spans="1:2">
      <c r="A33" s="59">
        <v>35612</v>
      </c>
      <c r="B33" s="62"/>
    </row>
    <row r="34" spans="1:2">
      <c r="A34" s="59">
        <v>35643</v>
      </c>
      <c r="B34" s="62"/>
    </row>
    <row r="35" spans="1:2">
      <c r="A35" s="59">
        <v>35674</v>
      </c>
      <c r="B35" s="62"/>
    </row>
    <row r="36" spans="1:2">
      <c r="A36" s="59">
        <v>35704</v>
      </c>
      <c r="B36" s="62"/>
    </row>
    <row r="37" spans="1:2">
      <c r="A37" s="59">
        <v>35735</v>
      </c>
    </row>
    <row r="38" spans="1:2">
      <c r="A38" s="59">
        <v>35765</v>
      </c>
    </row>
    <row r="39" spans="1:2">
      <c r="A39" s="59">
        <v>35796</v>
      </c>
    </row>
    <row r="40" spans="1:2">
      <c r="A40" s="59">
        <v>35827</v>
      </c>
    </row>
    <row r="41" spans="1:2">
      <c r="A41" s="59">
        <v>35855</v>
      </c>
    </row>
    <row r="42" spans="1:2">
      <c r="A42" s="59">
        <v>35886</v>
      </c>
    </row>
    <row r="43" spans="1:2">
      <c r="A43" s="59">
        <v>35916</v>
      </c>
    </row>
    <row r="44" spans="1:2">
      <c r="A44" s="59">
        <v>35947</v>
      </c>
    </row>
    <row r="45" spans="1:2">
      <c r="A45" s="59">
        <v>35977</v>
      </c>
    </row>
    <row r="46" spans="1:2">
      <c r="A46" s="59">
        <v>36008</v>
      </c>
    </row>
    <row r="47" spans="1:2">
      <c r="A47" s="59">
        <v>36039</v>
      </c>
    </row>
    <row r="48" spans="1:2">
      <c r="A48" s="59">
        <v>36069</v>
      </c>
    </row>
    <row r="49" spans="1:1">
      <c r="A49" s="59">
        <v>36100</v>
      </c>
    </row>
    <row r="50" spans="1:1">
      <c r="A50" s="59">
        <v>36130</v>
      </c>
    </row>
    <row r="51" spans="1:1">
      <c r="A51" s="59">
        <v>36161</v>
      </c>
    </row>
    <row r="52" spans="1:1">
      <c r="A52" s="59">
        <v>36192</v>
      </c>
    </row>
    <row r="53" spans="1:1">
      <c r="A53" s="59">
        <v>36220</v>
      </c>
    </row>
    <row r="54" spans="1:1">
      <c r="A54" s="59">
        <v>36251</v>
      </c>
    </row>
    <row r="55" spans="1:1">
      <c r="A55" s="59">
        <v>36281</v>
      </c>
    </row>
    <row r="56" spans="1:1">
      <c r="A56" s="59">
        <v>36312</v>
      </c>
    </row>
    <row r="57" spans="1:1">
      <c r="A57" s="59">
        <v>36342</v>
      </c>
    </row>
    <row r="58" spans="1:1">
      <c r="A58" s="59">
        <v>36373</v>
      </c>
    </row>
    <row r="59" spans="1:1">
      <c r="A59" s="59">
        <v>36404</v>
      </c>
    </row>
    <row r="60" spans="1:1">
      <c r="A60" s="59">
        <v>36434</v>
      </c>
    </row>
    <row r="61" spans="1:1">
      <c r="A61" s="59">
        <v>36465</v>
      </c>
    </row>
    <row r="62" spans="1:1">
      <c r="A62" s="59">
        <v>36495</v>
      </c>
    </row>
    <row r="63" spans="1:1">
      <c r="A63" s="59">
        <v>36526</v>
      </c>
    </row>
    <row r="64" spans="1:1">
      <c r="A64" s="59">
        <v>36557</v>
      </c>
    </row>
    <row r="65" spans="1:2">
      <c r="A65" s="59">
        <v>36586</v>
      </c>
    </row>
    <row r="66" spans="1:2">
      <c r="A66" s="59">
        <v>36617</v>
      </c>
    </row>
    <row r="67" spans="1:2">
      <c r="A67" s="59">
        <v>36647</v>
      </c>
    </row>
    <row r="68" spans="1:2">
      <c r="A68" s="59">
        <v>36678</v>
      </c>
    </row>
    <row r="69" spans="1:2">
      <c r="A69" s="59">
        <v>36708</v>
      </c>
    </row>
    <row r="70" spans="1:2">
      <c r="A70" s="59">
        <v>36739</v>
      </c>
    </row>
    <row r="71" spans="1:2">
      <c r="A71" s="59">
        <v>36770</v>
      </c>
    </row>
    <row r="72" spans="1:2">
      <c r="A72" s="59">
        <v>36800</v>
      </c>
    </row>
    <row r="73" spans="1:2">
      <c r="A73" s="59">
        <v>36831</v>
      </c>
    </row>
    <row r="74" spans="1:2">
      <c r="A74" s="59">
        <v>36861</v>
      </c>
      <c r="B74" s="64"/>
    </row>
    <row r="75" spans="1:2">
      <c r="A75" s="59">
        <v>36892</v>
      </c>
      <c r="B75" s="64"/>
    </row>
    <row r="76" spans="1:2">
      <c r="A76" s="59">
        <v>36923</v>
      </c>
      <c r="B76" s="64"/>
    </row>
    <row r="77" spans="1:2">
      <c r="A77" s="59">
        <v>36951</v>
      </c>
      <c r="B77" s="64"/>
    </row>
    <row r="78" spans="1:2">
      <c r="A78" s="59">
        <v>36982</v>
      </c>
      <c r="B78" s="64"/>
    </row>
    <row r="79" spans="1:2">
      <c r="A79" s="59">
        <v>37012</v>
      </c>
      <c r="B79" s="64"/>
    </row>
    <row r="80" spans="1:2">
      <c r="A80" s="59">
        <v>37043</v>
      </c>
      <c r="B80" s="64"/>
    </row>
    <row r="81" spans="1:2">
      <c r="A81" s="59">
        <v>37073</v>
      </c>
      <c r="B81" s="64"/>
    </row>
    <row r="82" spans="1:2">
      <c r="A82" s="59">
        <v>37104</v>
      </c>
      <c r="B82" s="64"/>
    </row>
    <row r="83" spans="1:2">
      <c r="A83" s="59">
        <v>37135</v>
      </c>
      <c r="B83" s="64"/>
    </row>
    <row r="84" spans="1:2">
      <c r="A84" s="59">
        <v>37165</v>
      </c>
      <c r="B84" s="64"/>
    </row>
    <row r="85" spans="1:2">
      <c r="A85" s="59">
        <v>37196</v>
      </c>
      <c r="B85" s="64"/>
    </row>
    <row r="86" spans="1:2">
      <c r="A86" s="59">
        <v>37226</v>
      </c>
      <c r="B86" s="64"/>
    </row>
    <row r="87" spans="1:2">
      <c r="A87" s="59">
        <v>37257</v>
      </c>
      <c r="B87" s="64">
        <v>128.99</v>
      </c>
    </row>
    <row r="88" spans="1:2">
      <c r="A88" s="59">
        <v>37288</v>
      </c>
      <c r="B88" s="64">
        <v>129.13999999999999</v>
      </c>
    </row>
    <row r="89" spans="1:2">
      <c r="A89" s="59">
        <v>37316</v>
      </c>
      <c r="B89" s="64">
        <v>141.97</v>
      </c>
    </row>
    <row r="90" spans="1:2">
      <c r="A90" s="59">
        <v>37347</v>
      </c>
      <c r="B90" s="64">
        <v>146.38999999999999</v>
      </c>
    </row>
    <row r="91" spans="1:2">
      <c r="A91" s="59">
        <v>37377</v>
      </c>
      <c r="B91" s="64">
        <v>141.13</v>
      </c>
    </row>
    <row r="92" spans="1:2">
      <c r="A92" s="59">
        <v>37408</v>
      </c>
      <c r="B92" s="64">
        <v>142.22999999999999</v>
      </c>
    </row>
    <row r="93" spans="1:2">
      <c r="A93" s="59">
        <v>37438</v>
      </c>
      <c r="B93" s="64">
        <v>170.22</v>
      </c>
    </row>
    <row r="94" spans="1:2">
      <c r="A94" s="59">
        <v>37469</v>
      </c>
      <c r="B94" s="64">
        <v>110.72</v>
      </c>
    </row>
    <row r="95" spans="1:2">
      <c r="A95" s="59">
        <v>37500</v>
      </c>
      <c r="B95" s="64">
        <v>119.9</v>
      </c>
    </row>
    <row r="96" spans="1:2">
      <c r="A96" s="59">
        <v>37530</v>
      </c>
      <c r="B96" s="64">
        <v>152.87</v>
      </c>
    </row>
    <row r="97" spans="1:2">
      <c r="A97" s="59">
        <v>37561</v>
      </c>
      <c r="B97" s="64">
        <v>124.87</v>
      </c>
    </row>
    <row r="98" spans="1:2">
      <c r="A98" s="59">
        <v>37591</v>
      </c>
      <c r="B98" s="64">
        <v>127.36</v>
      </c>
    </row>
    <row r="99" spans="1:2">
      <c r="A99" s="59">
        <v>37622</v>
      </c>
      <c r="B99" s="64">
        <v>132.16</v>
      </c>
    </row>
    <row r="100" spans="1:2">
      <c r="A100" s="59">
        <v>37653</v>
      </c>
      <c r="B100" s="64">
        <v>133.02000000000001</v>
      </c>
    </row>
    <row r="101" spans="1:2">
      <c r="A101" s="59">
        <v>37681</v>
      </c>
      <c r="B101" s="64">
        <v>146.58000000000001</v>
      </c>
    </row>
    <row r="102" spans="1:2">
      <c r="A102" s="59">
        <v>37712</v>
      </c>
      <c r="B102" s="64">
        <v>150.12</v>
      </c>
    </row>
    <row r="103" spans="1:2">
      <c r="A103" s="59">
        <v>37742</v>
      </c>
      <c r="B103" s="64">
        <v>129.97</v>
      </c>
    </row>
    <row r="104" spans="1:2">
      <c r="A104" s="59">
        <v>37773</v>
      </c>
      <c r="B104" s="64">
        <v>133.19999999999999</v>
      </c>
    </row>
    <row r="105" spans="1:2">
      <c r="A105" s="59">
        <v>37803</v>
      </c>
      <c r="B105" s="64">
        <v>150.87</v>
      </c>
    </row>
    <row r="106" spans="1:2">
      <c r="A106" s="59">
        <v>37834</v>
      </c>
      <c r="B106" s="60">
        <v>95.36</v>
      </c>
    </row>
    <row r="107" spans="1:2">
      <c r="A107" s="59">
        <v>37865</v>
      </c>
      <c r="B107" s="60">
        <v>114.9</v>
      </c>
    </row>
    <row r="108" spans="1:2">
      <c r="A108" s="59">
        <v>37895</v>
      </c>
      <c r="B108" s="60">
        <v>136.83000000000001</v>
      </c>
    </row>
    <row r="109" spans="1:2">
      <c r="A109" s="59">
        <v>37926</v>
      </c>
      <c r="B109" s="60">
        <v>107.61</v>
      </c>
    </row>
    <row r="110" spans="1:2">
      <c r="A110" s="59">
        <v>37956</v>
      </c>
      <c r="B110" s="60">
        <v>114.07</v>
      </c>
    </row>
    <row r="111" spans="1:2">
      <c r="A111" s="59">
        <v>37987</v>
      </c>
      <c r="B111" s="60">
        <v>127.05</v>
      </c>
    </row>
    <row r="112" spans="1:2">
      <c r="A112" s="59">
        <v>38018</v>
      </c>
      <c r="B112" s="60">
        <v>142</v>
      </c>
    </row>
    <row r="113" spans="1:2">
      <c r="A113" s="59">
        <v>38047</v>
      </c>
      <c r="B113" s="60">
        <v>154</v>
      </c>
    </row>
    <row r="114" spans="1:2">
      <c r="A114" s="59">
        <v>38078</v>
      </c>
      <c r="B114" s="60">
        <v>149.5</v>
      </c>
    </row>
    <row r="115" spans="1:2">
      <c r="A115" s="59">
        <v>38108</v>
      </c>
      <c r="B115" s="60">
        <v>129.05000000000001</v>
      </c>
    </row>
    <row r="116" spans="1:2">
      <c r="A116" s="59">
        <v>38139</v>
      </c>
      <c r="B116" s="60">
        <v>145</v>
      </c>
    </row>
    <row r="117" spans="1:2">
      <c r="A117" s="59">
        <v>38169</v>
      </c>
      <c r="B117" s="60">
        <v>182</v>
      </c>
    </row>
    <row r="118" spans="1:2">
      <c r="A118" s="59">
        <v>38200</v>
      </c>
      <c r="B118" s="60">
        <v>116.63</v>
      </c>
    </row>
    <row r="119" spans="1:2">
      <c r="A119" s="59">
        <v>38231</v>
      </c>
      <c r="B119" s="60">
        <v>127.5</v>
      </c>
    </row>
    <row r="120" spans="1:2">
      <c r="A120" s="59">
        <v>38261</v>
      </c>
      <c r="B120" s="60">
        <v>142.75</v>
      </c>
    </row>
    <row r="121" spans="1:2">
      <c r="A121" s="59">
        <v>38292</v>
      </c>
      <c r="B121" s="60">
        <v>136.83199999999999</v>
      </c>
    </row>
    <row r="122" spans="1:2">
      <c r="A122" s="59">
        <v>38322</v>
      </c>
      <c r="B122" s="60">
        <v>134.762</v>
      </c>
    </row>
    <row r="123" spans="1:2">
      <c r="A123" s="59">
        <v>38353</v>
      </c>
      <c r="B123" s="60">
        <v>124.28</v>
      </c>
    </row>
    <row r="124" spans="1:2">
      <c r="A124" s="59">
        <v>38384</v>
      </c>
      <c r="B124" s="60">
        <v>136.14599999999999</v>
      </c>
    </row>
    <row r="125" spans="1:2">
      <c r="A125" s="59">
        <v>38412</v>
      </c>
      <c r="B125" s="60">
        <v>145.31</v>
      </c>
    </row>
    <row r="126" spans="1:2">
      <c r="A126" s="59">
        <v>38443</v>
      </c>
      <c r="B126" s="60">
        <v>148.91800000000001</v>
      </c>
    </row>
    <row r="127" spans="1:2">
      <c r="A127" s="59">
        <v>38473</v>
      </c>
      <c r="B127" s="60">
        <v>142.58699999999999</v>
      </c>
    </row>
    <row r="128" spans="1:2">
      <c r="A128" s="59">
        <v>38504</v>
      </c>
      <c r="B128" s="60">
        <v>157.86199999999999</v>
      </c>
    </row>
    <row r="129" spans="1:2">
      <c r="A129" s="59">
        <v>38534</v>
      </c>
      <c r="B129" s="60">
        <v>156.559</v>
      </c>
    </row>
    <row r="130" spans="1:2">
      <c r="A130" s="59">
        <v>38565</v>
      </c>
      <c r="B130" s="60">
        <v>122.28700000000001</v>
      </c>
    </row>
    <row r="131" spans="1:2">
      <c r="A131" s="59">
        <v>38596</v>
      </c>
      <c r="B131" s="60">
        <v>126.512</v>
      </c>
    </row>
    <row r="132" spans="1:2">
      <c r="A132" s="59">
        <v>38626</v>
      </c>
      <c r="B132" s="60">
        <v>129.90100000000001</v>
      </c>
    </row>
    <row r="133" spans="1:2">
      <c r="A133" s="59">
        <v>38657</v>
      </c>
      <c r="B133" s="60">
        <v>132.19900000000001</v>
      </c>
    </row>
    <row r="134" spans="1:2">
      <c r="A134" s="59">
        <v>38687</v>
      </c>
      <c r="B134" s="60">
        <v>127.36799999999999</v>
      </c>
    </row>
    <row r="135" spans="1:2">
      <c r="A135" s="59">
        <v>38718</v>
      </c>
      <c r="B135" s="60">
        <v>133.52600000000001</v>
      </c>
    </row>
    <row r="136" spans="1:2">
      <c r="A136" s="59">
        <v>38749</v>
      </c>
      <c r="B136" s="60">
        <v>137.684</v>
      </c>
    </row>
    <row r="137" spans="1:2">
      <c r="A137" s="59">
        <v>38777</v>
      </c>
      <c r="B137" s="60">
        <v>158.76300000000001</v>
      </c>
    </row>
    <row r="138" spans="1:2">
      <c r="A138" s="59">
        <v>38808</v>
      </c>
      <c r="B138" s="60">
        <v>139.04</v>
      </c>
    </row>
    <row r="139" spans="1:2">
      <c r="A139" s="59">
        <v>38838</v>
      </c>
      <c r="B139" s="60">
        <v>145.155</v>
      </c>
    </row>
    <row r="140" spans="1:2">
      <c r="A140" s="59">
        <v>38869</v>
      </c>
      <c r="B140" s="60">
        <v>159.56700000000001</v>
      </c>
    </row>
    <row r="141" spans="1:2">
      <c r="A141" s="59">
        <v>38899</v>
      </c>
      <c r="B141" s="60">
        <v>144.363</v>
      </c>
    </row>
    <row r="142" spans="1:2">
      <c r="A142" s="59">
        <v>38930</v>
      </c>
      <c r="B142" s="60">
        <v>122.696</v>
      </c>
    </row>
    <row r="143" spans="1:2">
      <c r="A143" s="59">
        <v>38961</v>
      </c>
      <c r="B143" s="60">
        <v>123.41500000000001</v>
      </c>
    </row>
    <row r="144" spans="1:2">
      <c r="A144" s="59">
        <v>38991</v>
      </c>
      <c r="B144" s="60">
        <v>145.40899999999999</v>
      </c>
    </row>
    <row r="145" spans="1:2">
      <c r="A145" s="59">
        <v>39022</v>
      </c>
      <c r="B145" s="60">
        <v>136.09800000000001</v>
      </c>
    </row>
    <row r="146" spans="1:2">
      <c r="A146" s="59">
        <v>39052</v>
      </c>
      <c r="B146" s="60">
        <v>116.97499999999999</v>
      </c>
    </row>
    <row r="147" spans="1:2">
      <c r="A147" s="59">
        <v>39083</v>
      </c>
      <c r="B147" s="60">
        <v>136.15</v>
      </c>
    </row>
    <row r="148" spans="1:2">
      <c r="A148" s="59">
        <v>39114</v>
      </c>
      <c r="B148" s="60">
        <v>129.57900000000001</v>
      </c>
    </row>
    <row r="149" spans="1:2">
      <c r="A149" s="59">
        <v>39142</v>
      </c>
      <c r="B149" s="60">
        <v>149.92099999999999</v>
      </c>
    </row>
    <row r="150" spans="1:2">
      <c r="A150" s="59">
        <v>39173</v>
      </c>
      <c r="B150" s="60">
        <v>136.91999999999999</v>
      </c>
    </row>
    <row r="151" spans="1:2">
      <c r="A151" s="59">
        <v>39203</v>
      </c>
      <c r="B151" s="60">
        <v>140.00700000000001</v>
      </c>
    </row>
    <row r="152" spans="1:2">
      <c r="A152" s="59">
        <v>39234</v>
      </c>
      <c r="B152" s="60">
        <v>155.85799999999995</v>
      </c>
    </row>
    <row r="153" spans="1:2">
      <c r="A153" s="59">
        <v>39264</v>
      </c>
      <c r="B153" s="60">
        <v>163.6450000000001</v>
      </c>
    </row>
    <row r="154" spans="1:2">
      <c r="A154" s="59">
        <v>39295</v>
      </c>
      <c r="B154" s="60">
        <v>124.67399999999986</v>
      </c>
    </row>
    <row r="155" spans="1:2">
      <c r="A155" s="59">
        <v>39326</v>
      </c>
      <c r="B155" s="60">
        <v>115.27200000000016</v>
      </c>
    </row>
    <row r="156" spans="1:2">
      <c r="A156" s="59">
        <v>39356</v>
      </c>
      <c r="B156" s="60">
        <v>146.345</v>
      </c>
    </row>
    <row r="157" spans="1:2">
      <c r="A157" s="59">
        <v>39387</v>
      </c>
      <c r="B157" s="60">
        <v>127.74299999999994</v>
      </c>
    </row>
    <row r="158" spans="1:2">
      <c r="A158" s="59">
        <v>39417</v>
      </c>
      <c r="B158" s="60">
        <v>109.52199999999993</v>
      </c>
    </row>
    <row r="159" spans="1:2">
      <c r="A159" s="59">
        <v>39448</v>
      </c>
      <c r="B159" s="60">
        <v>133.04300000000001</v>
      </c>
    </row>
    <row r="160" spans="1:2">
      <c r="A160" s="59">
        <v>39479</v>
      </c>
      <c r="B160" s="60">
        <v>136.14099999999999</v>
      </c>
    </row>
    <row r="161" spans="1:2">
      <c r="A161" s="59">
        <v>39508</v>
      </c>
      <c r="B161" s="60">
        <v>132.13600000000002</v>
      </c>
    </row>
    <row r="162" spans="1:2">
      <c r="A162" s="59">
        <v>39539</v>
      </c>
      <c r="B162" s="60">
        <v>148.32900000000001</v>
      </c>
    </row>
    <row r="163" spans="1:2">
      <c r="A163" s="59">
        <v>39569</v>
      </c>
      <c r="B163" s="60">
        <v>127.36399999999992</v>
      </c>
    </row>
    <row r="164" spans="1:2">
      <c r="A164" s="59">
        <v>39600</v>
      </c>
      <c r="B164" s="60">
        <v>141.08500000000001</v>
      </c>
    </row>
    <row r="165" spans="1:2">
      <c r="A165" s="59">
        <v>39630</v>
      </c>
      <c r="B165" s="60">
        <v>151.35300000000007</v>
      </c>
    </row>
    <row r="166" spans="1:2">
      <c r="A166" s="59">
        <v>39661</v>
      </c>
      <c r="B166" s="60">
        <v>101.71899999999999</v>
      </c>
    </row>
    <row r="167" spans="1:2">
      <c r="A167" s="59">
        <v>39692</v>
      </c>
      <c r="B167" s="60">
        <v>117.285</v>
      </c>
    </row>
    <row r="168" spans="1:2">
      <c r="A168" s="59">
        <v>39722</v>
      </c>
      <c r="B168" s="60">
        <v>133.50800000000001</v>
      </c>
    </row>
    <row r="169" spans="1:2">
      <c r="A169" s="59">
        <v>39753</v>
      </c>
      <c r="B169" s="60">
        <v>106.497</v>
      </c>
    </row>
    <row r="170" spans="1:2">
      <c r="A170" s="59">
        <v>39783</v>
      </c>
      <c r="B170" s="60">
        <v>120.761</v>
      </c>
    </row>
    <row r="171" spans="1:2">
      <c r="A171" s="59">
        <v>39814</v>
      </c>
      <c r="B171" s="61">
        <v>117.91800000000001</v>
      </c>
    </row>
    <row r="172" spans="1:2">
      <c r="A172" s="59">
        <v>39845</v>
      </c>
      <c r="B172" s="61">
        <v>127.229</v>
      </c>
    </row>
    <row r="173" spans="1:2">
      <c r="A173" s="59">
        <v>39873</v>
      </c>
      <c r="B173" s="66">
        <v>144.69999999999999</v>
      </c>
    </row>
    <row r="174" spans="1:2">
      <c r="A174" s="59">
        <v>39904</v>
      </c>
      <c r="B174" s="61">
        <v>134.36799999999999</v>
      </c>
    </row>
    <row r="175" spans="1:2">
      <c r="A175" s="59">
        <v>39934</v>
      </c>
      <c r="B175" s="61">
        <v>116.44499999999999</v>
      </c>
    </row>
    <row r="176" spans="1:2">
      <c r="A176" s="59">
        <v>39965</v>
      </c>
      <c r="B176" s="61">
        <v>153.57300000000001</v>
      </c>
    </row>
    <row r="177" spans="1:2">
      <c r="A177" s="59">
        <v>39995</v>
      </c>
      <c r="B177" s="61">
        <v>157.02000000000001</v>
      </c>
    </row>
    <row r="178" spans="1:2">
      <c r="A178" s="59">
        <v>40026</v>
      </c>
      <c r="B178" s="61">
        <v>116.699</v>
      </c>
    </row>
    <row r="179" spans="1:2">
      <c r="A179" s="59">
        <v>40057</v>
      </c>
      <c r="B179" s="61">
        <v>125.786</v>
      </c>
    </row>
    <row r="180" spans="1:2">
      <c r="A180" s="59">
        <v>40087</v>
      </c>
      <c r="B180" s="61">
        <v>141.42599999999999</v>
      </c>
    </row>
    <row r="181" spans="1:2">
      <c r="A181" s="59">
        <v>40118</v>
      </c>
      <c r="B181" s="61">
        <v>131.53100000000001</v>
      </c>
    </row>
    <row r="182" spans="1:2">
      <c r="A182" s="59">
        <v>40148</v>
      </c>
      <c r="B182" s="61">
        <v>131.93799999999999</v>
      </c>
    </row>
    <row r="183" spans="1:2">
      <c r="A183" s="59">
        <v>40179</v>
      </c>
      <c r="B183" s="66">
        <v>119.961</v>
      </c>
    </row>
    <row r="184" spans="1:2">
      <c r="A184" s="59">
        <v>40210</v>
      </c>
      <c r="B184" s="66">
        <v>124.691</v>
      </c>
    </row>
    <row r="185" spans="1:2">
      <c r="A185" s="59">
        <v>40238</v>
      </c>
      <c r="B185" s="66">
        <v>146.66300000000001</v>
      </c>
    </row>
    <row r="186" spans="1:2">
      <c r="A186" s="59">
        <v>40269</v>
      </c>
      <c r="B186" s="66">
        <v>138.96600000000001</v>
      </c>
    </row>
    <row r="187" spans="1:2">
      <c r="A187" s="59">
        <v>40299</v>
      </c>
      <c r="B187" s="66">
        <v>121.298</v>
      </c>
    </row>
    <row r="188" spans="1:2">
      <c r="A188" s="59">
        <v>40330</v>
      </c>
      <c r="B188" s="61">
        <v>146.13400000000001</v>
      </c>
    </row>
    <row r="189" spans="1:2">
      <c r="A189" s="59">
        <v>40360</v>
      </c>
      <c r="B189" s="61">
        <v>142.34299999999999</v>
      </c>
    </row>
    <row r="190" spans="1:2">
      <c r="A190" s="59">
        <v>40391</v>
      </c>
      <c r="B190" s="66">
        <v>87.108000000000004</v>
      </c>
    </row>
    <row r="191" spans="1:2">
      <c r="A191" s="59">
        <v>40422</v>
      </c>
      <c r="B191" s="66">
        <v>126.52200000000001</v>
      </c>
    </row>
    <row r="192" spans="1:2">
      <c r="A192" s="59">
        <v>40452</v>
      </c>
      <c r="B192" s="61">
        <v>128.06399999999999</v>
      </c>
    </row>
    <row r="193" spans="1:2">
      <c r="A193" s="59">
        <v>40483</v>
      </c>
      <c r="B193" s="66">
        <v>125.08199999999999</v>
      </c>
    </row>
    <row r="194" spans="1:2">
      <c r="A194" s="59">
        <v>40513</v>
      </c>
      <c r="B194" s="61">
        <v>128.56299999999999</v>
      </c>
    </row>
    <row r="195" spans="1:2">
      <c r="A195" s="59">
        <v>40544</v>
      </c>
      <c r="B195" s="66">
        <v>117.40300000000001</v>
      </c>
    </row>
    <row r="196" spans="1:2">
      <c r="A196" s="59">
        <v>40575</v>
      </c>
      <c r="B196" s="61">
        <v>122.608</v>
      </c>
    </row>
    <row r="197" spans="1:2">
      <c r="A197" s="59">
        <v>40603</v>
      </c>
      <c r="B197" s="66">
        <v>145.11099999999999</v>
      </c>
    </row>
    <row r="198" spans="1:2">
      <c r="A198" s="59">
        <v>40634</v>
      </c>
      <c r="B198" s="66">
        <v>130.28199999999998</v>
      </c>
    </row>
    <row r="199" spans="1:2">
      <c r="A199" s="59">
        <v>40664</v>
      </c>
      <c r="B199" s="66">
        <v>138.70400000000001</v>
      </c>
    </row>
    <row r="200" spans="1:2">
      <c r="A200" s="59">
        <v>40695</v>
      </c>
      <c r="B200" s="66">
        <v>132.745</v>
      </c>
    </row>
    <row r="201" spans="1:2">
      <c r="A201" s="59">
        <v>40725</v>
      </c>
      <c r="B201" s="66">
        <v>131.815</v>
      </c>
    </row>
    <row r="202" spans="1:2">
      <c r="A202" s="59">
        <v>40756</v>
      </c>
      <c r="B202" s="60">
        <v>113.072</v>
      </c>
    </row>
    <row r="203" spans="1:2">
      <c r="A203" s="59">
        <v>40787</v>
      </c>
      <c r="B203" s="60">
        <v>121.49799999999999</v>
      </c>
    </row>
    <row r="204" spans="1:2">
      <c r="A204" s="59">
        <v>40817</v>
      </c>
      <c r="B204" s="60">
        <v>123.37299999999999</v>
      </c>
    </row>
    <row r="205" spans="1:2">
      <c r="A205" s="59">
        <v>40848</v>
      </c>
      <c r="B205" s="60">
        <v>123.24300000000001</v>
      </c>
    </row>
    <row r="206" spans="1:2">
      <c r="A206" s="59">
        <v>40878</v>
      </c>
      <c r="B206" s="60">
        <v>123.464</v>
      </c>
    </row>
    <row r="207" spans="1:2">
      <c r="A207" s="59">
        <v>40909</v>
      </c>
      <c r="B207" s="60">
        <v>121.128</v>
      </c>
    </row>
    <row r="208" spans="1:2">
      <c r="A208" s="59">
        <v>40940</v>
      </c>
      <c r="B208" s="60">
        <v>122.145</v>
      </c>
    </row>
    <row r="209" spans="1:2">
      <c r="A209" s="59">
        <v>40969</v>
      </c>
      <c r="B209" s="60">
        <v>137.34299999999999</v>
      </c>
    </row>
    <row r="210" spans="1:2">
      <c r="A210" s="59">
        <v>41000</v>
      </c>
      <c r="B210" s="60">
        <v>127.643</v>
      </c>
    </row>
    <row r="211" spans="1:2">
      <c r="A211" s="59">
        <v>41030</v>
      </c>
      <c r="B211" s="60">
        <v>125.32899999999999</v>
      </c>
    </row>
    <row r="212" spans="1:2">
      <c r="A212" s="59">
        <v>41061</v>
      </c>
      <c r="B212" s="60">
        <v>137.66200000000001</v>
      </c>
    </row>
    <row r="213" spans="1:2">
      <c r="A213" s="59">
        <v>41091</v>
      </c>
      <c r="B213" s="60">
        <v>137.672</v>
      </c>
    </row>
    <row r="214" spans="1:2">
      <c r="A214" s="59">
        <v>41122</v>
      </c>
      <c r="B214" s="60">
        <v>111.961</v>
      </c>
    </row>
    <row r="215" spans="1:2">
      <c r="A215" s="59">
        <v>41153</v>
      </c>
      <c r="B215" s="60">
        <v>110.22499999999999</v>
      </c>
    </row>
    <row r="216" spans="1:2">
      <c r="A216" s="59">
        <v>41183</v>
      </c>
      <c r="B216" s="60">
        <v>139.327</v>
      </c>
    </row>
    <row r="217" spans="1:2">
      <c r="A217" s="59">
        <v>41214</v>
      </c>
      <c r="B217" s="67">
        <v>121.81</v>
      </c>
    </row>
    <row r="218" spans="1:2">
      <c r="A218" s="59">
        <v>41244</v>
      </c>
      <c r="B218" s="67">
        <v>107.474</v>
      </c>
    </row>
    <row r="219" spans="1:2">
      <c r="A219" s="59">
        <v>41275</v>
      </c>
      <c r="B219" s="60">
        <v>118.072</v>
      </c>
    </row>
    <row r="220" spans="1:2">
      <c r="A220" s="59">
        <v>41306</v>
      </c>
      <c r="B220" s="60">
        <v>114.928</v>
      </c>
    </row>
    <row r="221" spans="1:2">
      <c r="A221" s="59">
        <v>41334</v>
      </c>
      <c r="B221" s="60">
        <v>125.10799999999995</v>
      </c>
    </row>
    <row r="222" spans="1:2">
      <c r="A222" s="59">
        <v>41365</v>
      </c>
      <c r="B222" s="60">
        <v>131.45100000000002</v>
      </c>
    </row>
    <row r="223" spans="1:2">
      <c r="A223" s="59">
        <v>41395</v>
      </c>
      <c r="B223" s="60">
        <f>59.831+57.856</f>
        <v>117.68700000000001</v>
      </c>
    </row>
    <row r="224" spans="1:2">
      <c r="A224" s="59">
        <v>41426</v>
      </c>
      <c r="B224" s="60">
        <f>63.344+59.532</f>
        <v>122.876</v>
      </c>
    </row>
    <row r="225" spans="1:2">
      <c r="A225" s="59">
        <v>41456</v>
      </c>
      <c r="B225" s="60">
        <f>70.786+69.028</f>
        <v>139.81400000000002</v>
      </c>
    </row>
    <row r="226" spans="1:2">
      <c r="A226" s="59">
        <v>41487</v>
      </c>
      <c r="B226" s="60">
        <f>50.245+51.377</f>
        <v>101.622</v>
      </c>
    </row>
    <row r="227" spans="1:2">
      <c r="A227" s="59">
        <v>41518</v>
      </c>
      <c r="B227" s="60">
        <v>111.6600000000002</v>
      </c>
    </row>
    <row r="228" spans="1:2">
      <c r="A228" s="59">
        <v>41548</v>
      </c>
      <c r="B228" s="60">
        <f>66.191+62.692</f>
        <v>128.88300000000001</v>
      </c>
    </row>
    <row r="229" spans="1:2">
      <c r="A229" s="59">
        <v>41579</v>
      </c>
      <c r="B229" s="60">
        <v>106.32499999999982</v>
      </c>
    </row>
    <row r="230" spans="1:2">
      <c r="A230" s="59">
        <v>41609</v>
      </c>
      <c r="B230" s="60">
        <f>55.079+56.095</f>
        <v>111.17400000000001</v>
      </c>
    </row>
    <row r="231" spans="1:2">
      <c r="A231" s="59">
        <v>41640</v>
      </c>
      <c r="B231" s="60">
        <f>55.041+59.787</f>
        <v>114.828</v>
      </c>
    </row>
    <row r="232" spans="1:2">
      <c r="A232" s="59">
        <v>41671</v>
      </c>
      <c r="B232" s="60">
        <f>54.638+58.498</f>
        <v>113.136</v>
      </c>
    </row>
    <row r="233" spans="1:2">
      <c r="A233" s="59">
        <v>41699</v>
      </c>
      <c r="B233" s="60">
        <v>120.76000000000005</v>
      </c>
    </row>
    <row r="234" spans="1:2">
      <c r="A234" s="59">
        <v>41730</v>
      </c>
      <c r="B234" s="60">
        <f>62.614+65.973</f>
        <v>128.58699999999999</v>
      </c>
    </row>
    <row r="235" spans="1:2">
      <c r="A235" s="59">
        <v>41760</v>
      </c>
      <c r="B235" s="60">
        <f>52.958+57.703</f>
        <v>110.661</v>
      </c>
    </row>
    <row r="236" spans="1:2">
      <c r="A236" s="59">
        <v>41791</v>
      </c>
      <c r="B236" s="60">
        <v>122.78999999999996</v>
      </c>
    </row>
    <row r="237" spans="1:2">
      <c r="A237" s="59">
        <v>41821</v>
      </c>
      <c r="B237" s="60">
        <f>64.42+70.958</f>
        <v>135.37799999999999</v>
      </c>
    </row>
    <row r="238" spans="1:2">
      <c r="A238" s="59">
        <v>41852</v>
      </c>
      <c r="B238" s="60">
        <f>45.557+51.844</f>
        <v>97.40100000000001</v>
      </c>
    </row>
    <row r="239" spans="1:2">
      <c r="A239" s="59">
        <v>41883</v>
      </c>
      <c r="B239" s="60">
        <f>54.632+60.378</f>
        <v>115.00999999999999</v>
      </c>
    </row>
    <row r="240" spans="1:2">
      <c r="A240" s="59">
        <v>41913</v>
      </c>
    </row>
    <row r="241" spans="1:1">
      <c r="A241" s="59">
        <v>41944</v>
      </c>
    </row>
    <row r="242" spans="1:1">
      <c r="A242" s="59">
        <v>41974</v>
      </c>
    </row>
  </sheetData>
  <printOptions horizontalCentered="1" verticalCentered="1" gridLines="1" gridLinesSet="0"/>
  <pageMargins left="0.78740157480314965" right="0.78740157480314965" top="0.78740157480314965" bottom="0.78740157480314965" header="0.51181102362204722" footer="0.51181102362204722"/>
  <pageSetup paperSize="9" scale="67" orientation="portrait" r:id="rId1"/>
  <headerFooter alignWithMargins="0">
    <oddHeader>&amp;C&amp;A&amp;R&amp;D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I242"/>
  <sheetViews>
    <sheetView workbookViewId="0">
      <pane ySplit="2" topLeftCell="A183" activePane="bottomLeft" state="frozen"/>
      <selection activeCell="C5" sqref="C5"/>
      <selection pane="bottomLeft" activeCell="E200" sqref="E200"/>
    </sheetView>
  </sheetViews>
  <sheetFormatPr defaultColWidth="11.42578125" defaultRowHeight="12.75"/>
  <cols>
    <col min="1" max="1" width="7.140625" style="1" bestFit="1" customWidth="1"/>
    <col min="2" max="2" width="8.7109375" style="60" bestFit="1" customWidth="1"/>
    <col min="3" max="3" width="11.42578125" style="60"/>
    <col min="4" max="4" width="13.85546875" style="60" customWidth="1"/>
    <col min="5" max="5" width="14.85546875" style="60" customWidth="1"/>
    <col min="6" max="7" width="15.85546875" style="60" customWidth="1"/>
    <col min="8" max="8" width="12.140625" style="60" bestFit="1" customWidth="1"/>
    <col min="9" max="16384" width="11.42578125" style="60"/>
  </cols>
  <sheetData>
    <row r="1" spans="1:2">
      <c r="B1" s="2"/>
    </row>
    <row r="2" spans="1:2">
      <c r="B2" s="63"/>
    </row>
    <row r="3" spans="1:2">
      <c r="A3" s="59">
        <v>34700</v>
      </c>
      <c r="B3" s="62"/>
    </row>
    <row r="4" spans="1:2">
      <c r="A4" s="59">
        <v>34731</v>
      </c>
      <c r="B4" s="62"/>
    </row>
    <row r="5" spans="1:2">
      <c r="A5" s="59">
        <v>34759</v>
      </c>
      <c r="B5" s="62"/>
    </row>
    <row r="6" spans="1:2">
      <c r="A6" s="59">
        <v>34790</v>
      </c>
      <c r="B6" s="62"/>
    </row>
    <row r="7" spans="1:2">
      <c r="A7" s="59">
        <v>34820</v>
      </c>
      <c r="B7" s="62"/>
    </row>
    <row r="8" spans="1:2">
      <c r="A8" s="59">
        <v>34851</v>
      </c>
      <c r="B8" s="62"/>
    </row>
    <row r="9" spans="1:2">
      <c r="A9" s="59">
        <v>34881</v>
      </c>
      <c r="B9" s="62"/>
    </row>
    <row r="10" spans="1:2">
      <c r="A10" s="59">
        <v>34912</v>
      </c>
      <c r="B10" s="62"/>
    </row>
    <row r="11" spans="1:2">
      <c r="A11" s="59">
        <v>34943</v>
      </c>
      <c r="B11" s="62"/>
    </row>
    <row r="12" spans="1:2">
      <c r="A12" s="59">
        <v>34973</v>
      </c>
      <c r="B12" s="62"/>
    </row>
    <row r="13" spans="1:2">
      <c r="A13" s="59">
        <v>35004</v>
      </c>
      <c r="B13" s="62"/>
    </row>
    <row r="14" spans="1:2">
      <c r="A14" s="59">
        <v>35034</v>
      </c>
      <c r="B14" s="62"/>
    </row>
    <row r="15" spans="1:2">
      <c r="A15" s="59">
        <v>35065</v>
      </c>
      <c r="B15" s="62"/>
    </row>
    <row r="16" spans="1:2">
      <c r="A16" s="59">
        <v>35096</v>
      </c>
      <c r="B16" s="62"/>
    </row>
    <row r="17" spans="1:2">
      <c r="A17" s="59">
        <v>35125</v>
      </c>
      <c r="B17" s="62"/>
    </row>
    <row r="18" spans="1:2">
      <c r="A18" s="59">
        <v>35156</v>
      </c>
      <c r="B18" s="62"/>
    </row>
    <row r="19" spans="1:2">
      <c r="A19" s="59">
        <v>35186</v>
      </c>
      <c r="B19" s="62"/>
    </row>
    <row r="20" spans="1:2">
      <c r="A20" s="59">
        <v>35217</v>
      </c>
      <c r="B20" s="62"/>
    </row>
    <row r="21" spans="1:2">
      <c r="A21" s="59">
        <v>35247</v>
      </c>
      <c r="B21" s="62"/>
    </row>
    <row r="22" spans="1:2">
      <c r="A22" s="59">
        <v>35278</v>
      </c>
      <c r="B22" s="62"/>
    </row>
    <row r="23" spans="1:2">
      <c r="A23" s="59">
        <v>35309</v>
      </c>
      <c r="B23" s="62"/>
    </row>
    <row r="24" spans="1:2">
      <c r="A24" s="59">
        <v>35339</v>
      </c>
      <c r="B24" s="62"/>
    </row>
    <row r="25" spans="1:2">
      <c r="A25" s="59">
        <v>35370</v>
      </c>
      <c r="B25" s="62"/>
    </row>
    <row r="26" spans="1:2">
      <c r="A26" s="59">
        <v>35400</v>
      </c>
      <c r="B26" s="62"/>
    </row>
    <row r="27" spans="1:2">
      <c r="A27" s="59">
        <v>35431</v>
      </c>
      <c r="B27" s="62"/>
    </row>
    <row r="28" spans="1:2">
      <c r="A28" s="59">
        <v>35462</v>
      </c>
      <c r="B28" s="62"/>
    </row>
    <row r="29" spans="1:2">
      <c r="A29" s="59">
        <v>35490</v>
      </c>
      <c r="B29" s="62"/>
    </row>
    <row r="30" spans="1:2">
      <c r="A30" s="59">
        <v>35521</v>
      </c>
      <c r="B30" s="62"/>
    </row>
    <row r="31" spans="1:2">
      <c r="A31" s="59">
        <v>35551</v>
      </c>
      <c r="B31" s="62"/>
    </row>
    <row r="32" spans="1:2">
      <c r="A32" s="59">
        <v>35582</v>
      </c>
      <c r="B32" s="62"/>
    </row>
    <row r="33" spans="1:2">
      <c r="A33" s="59">
        <v>35612</v>
      </c>
      <c r="B33" s="62"/>
    </row>
    <row r="34" spans="1:2">
      <c r="A34" s="59">
        <v>35643</v>
      </c>
      <c r="B34" s="62"/>
    </row>
    <row r="35" spans="1:2">
      <c r="A35" s="59">
        <v>35674</v>
      </c>
      <c r="B35" s="62"/>
    </row>
    <row r="36" spans="1:2">
      <c r="A36" s="59">
        <v>35704</v>
      </c>
      <c r="B36" s="62"/>
    </row>
    <row r="37" spans="1:2">
      <c r="A37" s="59">
        <v>35735</v>
      </c>
    </row>
    <row r="38" spans="1:2">
      <c r="A38" s="59">
        <v>35765</v>
      </c>
    </row>
    <row r="39" spans="1:2">
      <c r="A39" s="59">
        <v>35796</v>
      </c>
    </row>
    <row r="40" spans="1:2">
      <c r="A40" s="59">
        <v>35827</v>
      </c>
    </row>
    <row r="41" spans="1:2">
      <c r="A41" s="59">
        <v>35855</v>
      </c>
    </row>
    <row r="42" spans="1:2">
      <c r="A42" s="59">
        <v>35886</v>
      </c>
    </row>
    <row r="43" spans="1:2">
      <c r="A43" s="59">
        <v>35916</v>
      </c>
    </row>
    <row r="44" spans="1:2">
      <c r="A44" s="59">
        <v>35947</v>
      </c>
    </row>
    <row r="45" spans="1:2">
      <c r="A45" s="59">
        <v>35977</v>
      </c>
    </row>
    <row r="46" spans="1:2">
      <c r="A46" s="59">
        <v>36008</v>
      </c>
    </row>
    <row r="47" spans="1:2">
      <c r="A47" s="59">
        <v>36039</v>
      </c>
    </row>
    <row r="48" spans="1:2">
      <c r="A48" s="59">
        <v>36069</v>
      </c>
    </row>
    <row r="49" spans="1:1">
      <c r="A49" s="59">
        <v>36100</v>
      </c>
    </row>
    <row r="50" spans="1:1">
      <c r="A50" s="59">
        <v>36130</v>
      </c>
    </row>
    <row r="51" spans="1:1">
      <c r="A51" s="59">
        <v>36161</v>
      </c>
    </row>
    <row r="52" spans="1:1">
      <c r="A52" s="59">
        <v>36192</v>
      </c>
    </row>
    <row r="53" spans="1:1">
      <c r="A53" s="59">
        <v>36220</v>
      </c>
    </row>
    <row r="54" spans="1:1">
      <c r="A54" s="59">
        <v>36251</v>
      </c>
    </row>
    <row r="55" spans="1:1">
      <c r="A55" s="59">
        <v>36281</v>
      </c>
    </row>
    <row r="56" spans="1:1">
      <c r="A56" s="59">
        <v>36312</v>
      </c>
    </row>
    <row r="57" spans="1:1">
      <c r="A57" s="59">
        <v>36342</v>
      </c>
    </row>
    <row r="58" spans="1:1">
      <c r="A58" s="59">
        <v>36373</v>
      </c>
    </row>
    <row r="59" spans="1:1">
      <c r="A59" s="59">
        <v>36404</v>
      </c>
    </row>
    <row r="60" spans="1:1">
      <c r="A60" s="59">
        <v>36434</v>
      </c>
    </row>
    <row r="61" spans="1:1">
      <c r="A61" s="59">
        <v>36465</v>
      </c>
    </row>
    <row r="62" spans="1:1">
      <c r="A62" s="59">
        <v>36495</v>
      </c>
    </row>
    <row r="63" spans="1:1">
      <c r="A63" s="59">
        <v>36526</v>
      </c>
    </row>
    <row r="64" spans="1:1">
      <c r="A64" s="59">
        <v>36557</v>
      </c>
    </row>
    <row r="65" spans="1:2">
      <c r="A65" s="59">
        <v>36586</v>
      </c>
    </row>
    <row r="66" spans="1:2">
      <c r="A66" s="59">
        <v>36617</v>
      </c>
    </row>
    <row r="67" spans="1:2">
      <c r="A67" s="59">
        <v>36647</v>
      </c>
    </row>
    <row r="68" spans="1:2">
      <c r="A68" s="59">
        <v>36678</v>
      </c>
    </row>
    <row r="69" spans="1:2">
      <c r="A69" s="59">
        <v>36708</v>
      </c>
    </row>
    <row r="70" spans="1:2">
      <c r="A70" s="59">
        <v>36739</v>
      </c>
    </row>
    <row r="71" spans="1:2">
      <c r="A71" s="59">
        <v>36770</v>
      </c>
    </row>
    <row r="72" spans="1:2">
      <c r="A72" s="59">
        <v>36800</v>
      </c>
    </row>
    <row r="73" spans="1:2">
      <c r="A73" s="59">
        <v>36831</v>
      </c>
    </row>
    <row r="74" spans="1:2">
      <c r="A74" s="59">
        <v>36861</v>
      </c>
      <c r="B74" s="64"/>
    </row>
    <row r="75" spans="1:2">
      <c r="A75" s="59">
        <v>36892</v>
      </c>
      <c r="B75" s="64"/>
    </row>
    <row r="76" spans="1:2">
      <c r="A76" s="59">
        <v>36923</v>
      </c>
      <c r="B76" s="64"/>
    </row>
    <row r="77" spans="1:2">
      <c r="A77" s="59">
        <v>36951</v>
      </c>
      <c r="B77" s="64"/>
    </row>
    <row r="78" spans="1:2">
      <c r="A78" s="59">
        <v>36982</v>
      </c>
      <c r="B78" s="64"/>
    </row>
    <row r="79" spans="1:2">
      <c r="A79" s="59">
        <v>37012</v>
      </c>
      <c r="B79" s="64"/>
    </row>
    <row r="80" spans="1:2">
      <c r="A80" s="59">
        <v>37043</v>
      </c>
      <c r="B80" s="64"/>
    </row>
    <row r="81" spans="1:2">
      <c r="A81" s="59">
        <v>37073</v>
      </c>
      <c r="B81" s="64"/>
    </row>
    <row r="82" spans="1:2">
      <c r="A82" s="59">
        <v>37104</v>
      </c>
      <c r="B82" s="64"/>
    </row>
    <row r="83" spans="1:2">
      <c r="A83" s="59">
        <v>37135</v>
      </c>
      <c r="B83" s="64"/>
    </row>
    <row r="84" spans="1:2">
      <c r="A84" s="59">
        <v>37165</v>
      </c>
      <c r="B84" s="64"/>
    </row>
    <row r="85" spans="1:2">
      <c r="A85" s="59">
        <v>37196</v>
      </c>
      <c r="B85" s="64"/>
    </row>
    <row r="86" spans="1:2">
      <c r="A86" s="59">
        <v>37226</v>
      </c>
      <c r="B86" s="64"/>
    </row>
    <row r="87" spans="1:2">
      <c r="A87" s="59">
        <v>37257</v>
      </c>
      <c r="B87" s="64"/>
    </row>
    <row r="88" spans="1:2">
      <c r="A88" s="59">
        <v>37288</v>
      </c>
      <c r="B88" s="64"/>
    </row>
    <row r="89" spans="1:2">
      <c r="A89" s="59">
        <v>37316</v>
      </c>
      <c r="B89" s="64"/>
    </row>
    <row r="90" spans="1:2">
      <c r="A90" s="59">
        <v>37347</v>
      </c>
      <c r="B90" s="64"/>
    </row>
    <row r="91" spans="1:2">
      <c r="A91" s="59">
        <v>37377</v>
      </c>
      <c r="B91" s="64"/>
    </row>
    <row r="92" spans="1:2">
      <c r="A92" s="59">
        <v>37408</v>
      </c>
      <c r="B92" s="64"/>
    </row>
    <row r="93" spans="1:2">
      <c r="A93" s="59">
        <v>37438</v>
      </c>
      <c r="B93" s="64"/>
    </row>
    <row r="94" spans="1:2">
      <c r="A94" s="59">
        <v>37469</v>
      </c>
      <c r="B94" s="64"/>
    </row>
    <row r="95" spans="1:2">
      <c r="A95" s="59">
        <v>37500</v>
      </c>
      <c r="B95" s="64"/>
    </row>
    <row r="96" spans="1:2">
      <c r="A96" s="59">
        <v>37530</v>
      </c>
      <c r="B96" s="64"/>
    </row>
    <row r="97" spans="1:2">
      <c r="A97" s="59">
        <v>37561</v>
      </c>
      <c r="B97" s="64"/>
    </row>
    <row r="98" spans="1:2">
      <c r="A98" s="59">
        <v>37591</v>
      </c>
      <c r="B98" s="64"/>
    </row>
    <row r="99" spans="1:2">
      <c r="A99" s="59">
        <v>37622</v>
      </c>
      <c r="B99" s="64"/>
    </row>
    <row r="100" spans="1:2">
      <c r="A100" s="59">
        <v>37653</v>
      </c>
      <c r="B100" s="64"/>
    </row>
    <row r="101" spans="1:2">
      <c r="A101" s="59">
        <v>37681</v>
      </c>
      <c r="B101" s="64"/>
    </row>
    <row r="102" spans="1:2">
      <c r="A102" s="59">
        <v>37712</v>
      </c>
      <c r="B102" s="64"/>
    </row>
    <row r="103" spans="1:2">
      <c r="A103" s="59">
        <v>37742</v>
      </c>
      <c r="B103" s="64"/>
    </row>
    <row r="104" spans="1:2">
      <c r="A104" s="59">
        <v>37773</v>
      </c>
      <c r="B104" s="64"/>
    </row>
    <row r="105" spans="1:2">
      <c r="A105" s="59">
        <v>37803</v>
      </c>
      <c r="B105" s="64"/>
    </row>
    <row r="106" spans="1:2">
      <c r="A106" s="59">
        <v>37834</v>
      </c>
    </row>
    <row r="107" spans="1:2">
      <c r="A107" s="59">
        <v>37865</v>
      </c>
    </row>
    <row r="108" spans="1:2">
      <c r="A108" s="59">
        <v>37895</v>
      </c>
    </row>
    <row r="109" spans="1:2">
      <c r="A109" s="59">
        <v>37926</v>
      </c>
    </row>
    <row r="110" spans="1:2">
      <c r="A110" s="59">
        <v>37956</v>
      </c>
    </row>
    <row r="111" spans="1:2">
      <c r="A111" s="59">
        <v>37987</v>
      </c>
    </row>
    <row r="112" spans="1:2">
      <c r="A112" s="59">
        <v>38018</v>
      </c>
    </row>
    <row r="113" spans="1:1">
      <c r="A113" s="59">
        <v>38047</v>
      </c>
    </row>
    <row r="114" spans="1:1">
      <c r="A114" s="59">
        <v>38078</v>
      </c>
    </row>
    <row r="115" spans="1:1">
      <c r="A115" s="59">
        <v>38108</v>
      </c>
    </row>
    <row r="116" spans="1:1">
      <c r="A116" s="59">
        <v>38139</v>
      </c>
    </row>
    <row r="117" spans="1:1">
      <c r="A117" s="59">
        <v>38169</v>
      </c>
    </row>
    <row r="118" spans="1:1">
      <c r="A118" s="59">
        <v>38200</v>
      </c>
    </row>
    <row r="119" spans="1:1">
      <c r="A119" s="59">
        <v>38231</v>
      </c>
    </row>
    <row r="120" spans="1:1">
      <c r="A120" s="59">
        <v>38261</v>
      </c>
    </row>
    <row r="121" spans="1:1">
      <c r="A121" s="59">
        <v>38292</v>
      </c>
    </row>
    <row r="122" spans="1:1">
      <c r="A122" s="59">
        <v>38322</v>
      </c>
    </row>
    <row r="123" spans="1:1">
      <c r="A123" s="59">
        <v>38353</v>
      </c>
    </row>
    <row r="124" spans="1:1">
      <c r="A124" s="59">
        <v>38384</v>
      </c>
    </row>
    <row r="125" spans="1:1">
      <c r="A125" s="59">
        <v>38412</v>
      </c>
    </row>
    <row r="126" spans="1:1">
      <c r="A126" s="59">
        <v>38443</v>
      </c>
    </row>
    <row r="127" spans="1:1">
      <c r="A127" s="59">
        <v>38473</v>
      </c>
    </row>
    <row r="128" spans="1:1">
      <c r="A128" s="59">
        <v>38504</v>
      </c>
    </row>
    <row r="129" spans="1:1">
      <c r="A129" s="59">
        <v>38534</v>
      </c>
    </row>
    <row r="130" spans="1:1">
      <c r="A130" s="59">
        <v>38565</v>
      </c>
    </row>
    <row r="131" spans="1:1">
      <c r="A131" s="59">
        <v>38596</v>
      </c>
    </row>
    <row r="132" spans="1:1">
      <c r="A132" s="59">
        <v>38626</v>
      </c>
    </row>
    <row r="133" spans="1:1">
      <c r="A133" s="59">
        <v>38657</v>
      </c>
    </row>
    <row r="134" spans="1:1">
      <c r="A134" s="59">
        <v>38687</v>
      </c>
    </row>
    <row r="135" spans="1:1">
      <c r="A135" s="59">
        <v>38718</v>
      </c>
    </row>
    <row r="136" spans="1:1">
      <c r="A136" s="59">
        <v>38749</v>
      </c>
    </row>
    <row r="137" spans="1:1">
      <c r="A137" s="59">
        <v>38777</v>
      </c>
    </row>
    <row r="138" spans="1:1">
      <c r="A138" s="59">
        <v>38808</v>
      </c>
    </row>
    <row r="139" spans="1:1">
      <c r="A139" s="59">
        <v>38838</v>
      </c>
    </row>
    <row r="140" spans="1:1">
      <c r="A140" s="59">
        <v>38869</v>
      </c>
    </row>
    <row r="141" spans="1:1">
      <c r="A141" s="59">
        <v>38899</v>
      </c>
    </row>
    <row r="142" spans="1:1">
      <c r="A142" s="59">
        <v>38930</v>
      </c>
    </row>
    <row r="143" spans="1:1">
      <c r="A143" s="59">
        <v>38961</v>
      </c>
    </row>
    <row r="144" spans="1:1">
      <c r="A144" s="59">
        <v>38991</v>
      </c>
    </row>
    <row r="145" spans="1:1">
      <c r="A145" s="59">
        <v>39022</v>
      </c>
    </row>
    <row r="146" spans="1:1">
      <c r="A146" s="59">
        <v>39052</v>
      </c>
    </row>
    <row r="147" spans="1:1">
      <c r="A147" s="59">
        <v>39083</v>
      </c>
    </row>
    <row r="148" spans="1:1">
      <c r="A148" s="59">
        <v>39114</v>
      </c>
    </row>
    <row r="149" spans="1:1">
      <c r="A149" s="59">
        <v>39142</v>
      </c>
    </row>
    <row r="150" spans="1:1">
      <c r="A150" s="59">
        <v>39173</v>
      </c>
    </row>
    <row r="151" spans="1:1">
      <c r="A151" s="59">
        <v>39203</v>
      </c>
    </row>
    <row r="152" spans="1:1">
      <c r="A152" s="59">
        <v>39234</v>
      </c>
    </row>
    <row r="153" spans="1:1">
      <c r="A153" s="59">
        <v>39264</v>
      </c>
    </row>
    <row r="154" spans="1:1">
      <c r="A154" s="59">
        <v>39295</v>
      </c>
    </row>
    <row r="155" spans="1:1">
      <c r="A155" s="59">
        <v>39326</v>
      </c>
    </row>
    <row r="156" spans="1:1">
      <c r="A156" s="59">
        <v>39356</v>
      </c>
    </row>
    <row r="157" spans="1:1">
      <c r="A157" s="59">
        <v>39387</v>
      </c>
    </row>
    <row r="158" spans="1:1">
      <c r="A158" s="59">
        <v>39417</v>
      </c>
    </row>
    <row r="159" spans="1:1">
      <c r="A159" s="59">
        <v>39448</v>
      </c>
    </row>
    <row r="160" spans="1:1">
      <c r="A160" s="59">
        <v>39479</v>
      </c>
    </row>
    <row r="161" spans="1:1">
      <c r="A161" s="59">
        <v>39508</v>
      </c>
    </row>
    <row r="162" spans="1:1">
      <c r="A162" s="59">
        <v>39539</v>
      </c>
    </row>
    <row r="163" spans="1:1">
      <c r="A163" s="59">
        <v>39569</v>
      </c>
    </row>
    <row r="164" spans="1:1">
      <c r="A164" s="59">
        <v>39600</v>
      </c>
    </row>
    <row r="165" spans="1:1">
      <c r="A165" s="59">
        <v>39630</v>
      </c>
    </row>
    <row r="166" spans="1:1">
      <c r="A166" s="59">
        <v>39661</v>
      </c>
    </row>
    <row r="167" spans="1:1">
      <c r="A167" s="59">
        <v>39692</v>
      </c>
    </row>
    <row r="168" spans="1:1">
      <c r="A168" s="59">
        <v>39722</v>
      </c>
    </row>
    <row r="169" spans="1:1">
      <c r="A169" s="59">
        <v>39753</v>
      </c>
    </row>
    <row r="170" spans="1:1">
      <c r="A170" s="59">
        <v>39783</v>
      </c>
    </row>
    <row r="171" spans="1:1">
      <c r="A171" s="59">
        <v>39814</v>
      </c>
    </row>
    <row r="172" spans="1:1">
      <c r="A172" s="59">
        <v>39845</v>
      </c>
    </row>
    <row r="173" spans="1:1">
      <c r="A173" s="59">
        <v>39873</v>
      </c>
    </row>
    <row r="174" spans="1:1">
      <c r="A174" s="59">
        <v>39904</v>
      </c>
    </row>
    <row r="175" spans="1:1">
      <c r="A175" s="59">
        <v>39934</v>
      </c>
    </row>
    <row r="176" spans="1:1">
      <c r="A176" s="59">
        <v>39965</v>
      </c>
    </row>
    <row r="177" spans="1:2">
      <c r="A177" s="59">
        <v>39995</v>
      </c>
    </row>
    <row r="178" spans="1:2">
      <c r="A178" s="59">
        <v>40026</v>
      </c>
    </row>
    <row r="179" spans="1:2">
      <c r="A179" s="59">
        <v>40057</v>
      </c>
    </row>
    <row r="180" spans="1:2">
      <c r="A180" s="59">
        <v>40087</v>
      </c>
    </row>
    <row r="181" spans="1:2">
      <c r="A181" s="59">
        <v>40118</v>
      </c>
    </row>
    <row r="182" spans="1:2">
      <c r="A182" s="59">
        <v>40148</v>
      </c>
    </row>
    <row r="183" spans="1:2">
      <c r="A183" s="59">
        <v>40179</v>
      </c>
      <c r="B183" s="66">
        <v>250.21600000000001</v>
      </c>
    </row>
    <row r="184" spans="1:2">
      <c r="A184" s="59">
        <v>40210</v>
      </c>
      <c r="B184" s="66">
        <v>262.56400000000002</v>
      </c>
    </row>
    <row r="185" spans="1:2">
      <c r="A185" s="59">
        <v>40238</v>
      </c>
      <c r="B185" s="65">
        <v>307.49700000000001</v>
      </c>
    </row>
    <row r="186" spans="1:2">
      <c r="A186" s="59">
        <v>40269</v>
      </c>
      <c r="B186" s="65">
        <v>294.62900000000002</v>
      </c>
    </row>
    <row r="187" spans="1:2">
      <c r="A187" s="59">
        <v>40299</v>
      </c>
      <c r="B187" s="65">
        <v>262.44099999999997</v>
      </c>
    </row>
    <row r="188" spans="1:2">
      <c r="A188" s="59">
        <v>40330</v>
      </c>
      <c r="B188" s="61">
        <v>310.48</v>
      </c>
    </row>
    <row r="189" spans="1:2">
      <c r="A189" s="59">
        <v>40360</v>
      </c>
      <c r="B189" s="61">
        <v>292.38499999999999</v>
      </c>
    </row>
    <row r="190" spans="1:2">
      <c r="A190" s="59">
        <v>40391</v>
      </c>
      <c r="B190" s="66">
        <v>289.30900000000003</v>
      </c>
    </row>
    <row r="191" spans="1:2">
      <c r="A191" s="59">
        <v>40422</v>
      </c>
      <c r="B191" s="66">
        <v>284.85300000000001</v>
      </c>
    </row>
    <row r="192" spans="1:2">
      <c r="A192" s="59">
        <v>40452</v>
      </c>
      <c r="B192" s="66">
        <v>290.26600000000002</v>
      </c>
    </row>
    <row r="193" spans="1:9">
      <c r="A193" s="59">
        <v>40483</v>
      </c>
      <c r="B193" s="66">
        <v>275.78500000000003</v>
      </c>
    </row>
    <row r="194" spans="1:9">
      <c r="A194" s="59">
        <v>40513</v>
      </c>
      <c r="B194" s="66">
        <v>282.589</v>
      </c>
    </row>
    <row r="195" spans="1:9">
      <c r="A195" s="59">
        <v>40544</v>
      </c>
      <c r="B195" s="66">
        <v>272.185</v>
      </c>
    </row>
    <row r="196" spans="1:9">
      <c r="A196" s="59">
        <v>40575</v>
      </c>
      <c r="B196" s="61">
        <v>272.50599999999997</v>
      </c>
    </row>
    <row r="197" spans="1:9">
      <c r="A197" s="59">
        <v>40603</v>
      </c>
      <c r="B197" s="66">
        <v>318.69499999999999</v>
      </c>
    </row>
    <row r="198" spans="1:9">
      <c r="A198" s="59">
        <v>40634</v>
      </c>
      <c r="B198" s="66">
        <v>284.05900000000003</v>
      </c>
    </row>
    <row r="199" spans="1:9">
      <c r="A199" s="59">
        <v>40664</v>
      </c>
      <c r="B199" s="66">
        <v>307.327</v>
      </c>
    </row>
    <row r="200" spans="1:9">
      <c r="A200" s="59">
        <v>40695</v>
      </c>
      <c r="B200" s="66">
        <v>286.97899999999998</v>
      </c>
    </row>
    <row r="201" spans="1:9">
      <c r="A201" s="59">
        <v>40725</v>
      </c>
      <c r="B201" s="66">
        <v>279.81900000000002</v>
      </c>
    </row>
    <row r="202" spans="1:9">
      <c r="A202" s="59">
        <v>40756</v>
      </c>
      <c r="B202" s="66">
        <v>272.56900000000002</v>
      </c>
    </row>
    <row r="203" spans="1:9">
      <c r="A203" s="59">
        <v>40787</v>
      </c>
      <c r="B203" s="60">
        <v>291.67399999999998</v>
      </c>
      <c r="F203" s="65"/>
      <c r="H203" s="69"/>
    </row>
    <row r="204" spans="1:9">
      <c r="A204" s="59">
        <v>40817</v>
      </c>
      <c r="B204" s="60">
        <v>285.90899999999999</v>
      </c>
      <c r="I204" s="70"/>
    </row>
    <row r="205" spans="1:9">
      <c r="A205" s="59">
        <v>40848</v>
      </c>
      <c r="B205" s="60">
        <v>292.10700000000003</v>
      </c>
    </row>
    <row r="206" spans="1:9">
      <c r="A206" s="59">
        <v>40878</v>
      </c>
      <c r="B206" s="60">
        <v>288.89800000000002</v>
      </c>
    </row>
    <row r="207" spans="1:9">
      <c r="A207" s="59">
        <v>40909</v>
      </c>
      <c r="B207" s="60">
        <v>286.46199999999999</v>
      </c>
    </row>
    <row r="208" spans="1:9">
      <c r="A208" s="59">
        <v>40940</v>
      </c>
      <c r="B208" s="60">
        <v>271.25400000000002</v>
      </c>
    </row>
    <row r="209" spans="1:2">
      <c r="A209" s="59">
        <v>40969</v>
      </c>
      <c r="B209" s="60">
        <v>307.12599999999998</v>
      </c>
    </row>
    <row r="210" spans="1:2">
      <c r="A210" s="59">
        <v>41000</v>
      </c>
      <c r="B210" s="60">
        <v>283.96800000000002</v>
      </c>
    </row>
    <row r="211" spans="1:2">
      <c r="A211" s="59">
        <v>41030</v>
      </c>
      <c r="B211" s="60">
        <v>280.15600000000001</v>
      </c>
    </row>
    <row r="212" spans="1:2">
      <c r="A212" s="59">
        <v>41061</v>
      </c>
      <c r="B212" s="60">
        <v>307.10399999999998</v>
      </c>
    </row>
    <row r="213" spans="1:2">
      <c r="A213" s="59">
        <v>41091</v>
      </c>
      <c r="B213" s="60">
        <v>314.35599999999999</v>
      </c>
    </row>
    <row r="214" spans="1:2">
      <c r="A214" s="59">
        <v>41122</v>
      </c>
      <c r="B214" s="60">
        <v>277.25099999999998</v>
      </c>
    </row>
    <row r="215" spans="1:2">
      <c r="A215" s="59">
        <v>41153</v>
      </c>
      <c r="B215" s="60">
        <v>263.673</v>
      </c>
    </row>
    <row r="216" spans="1:2">
      <c r="A216" s="59">
        <v>41183</v>
      </c>
      <c r="B216" s="60">
        <v>319.8</v>
      </c>
    </row>
    <row r="217" spans="1:2">
      <c r="A217" s="59">
        <v>41214</v>
      </c>
      <c r="B217" s="60">
        <v>284.827</v>
      </c>
    </row>
    <row r="218" spans="1:2">
      <c r="A218" s="59">
        <v>41244</v>
      </c>
      <c r="B218" s="60">
        <v>244.607</v>
      </c>
    </row>
    <row r="219" spans="1:2">
      <c r="A219" s="59">
        <v>41275</v>
      </c>
      <c r="B219" s="60">
        <v>288.27699999999999</v>
      </c>
    </row>
    <row r="220" spans="1:2">
      <c r="A220" s="59">
        <v>41306</v>
      </c>
      <c r="B220" s="60">
        <v>266.79300000000001</v>
      </c>
    </row>
    <row r="221" spans="1:2">
      <c r="A221" s="59">
        <v>41334</v>
      </c>
      <c r="B221" s="60">
        <v>288.26499999999999</v>
      </c>
    </row>
    <row r="222" spans="1:2">
      <c r="A222" s="59">
        <v>41365</v>
      </c>
      <c r="B222" s="60">
        <v>303.75</v>
      </c>
    </row>
    <row r="223" spans="1:2">
      <c r="A223" s="59">
        <v>41395</v>
      </c>
      <c r="B223" s="60">
        <v>286.25799999999998</v>
      </c>
    </row>
    <row r="224" spans="1:2">
      <c r="A224" s="59">
        <v>41426</v>
      </c>
      <c r="B224" s="60">
        <v>290.39100000000002</v>
      </c>
    </row>
    <row r="225" spans="1:2">
      <c r="A225" s="59">
        <v>41456</v>
      </c>
      <c r="B225" s="60">
        <v>333.82499999999999</v>
      </c>
    </row>
    <row r="226" spans="1:2">
      <c r="A226" s="59">
        <v>41487</v>
      </c>
      <c r="B226" s="60">
        <v>262.95499999999998</v>
      </c>
    </row>
    <row r="227" spans="1:2">
      <c r="A227" s="59">
        <v>41518</v>
      </c>
      <c r="B227" s="60">
        <v>283.05699999999979</v>
      </c>
    </row>
    <row r="228" spans="1:2">
      <c r="A228" s="59">
        <v>41548</v>
      </c>
      <c r="B228" s="60">
        <v>321.26400000000001</v>
      </c>
    </row>
    <row r="229" spans="1:2">
      <c r="A229" s="59">
        <v>41579</v>
      </c>
      <c r="B229" s="60">
        <v>269.89100000000008</v>
      </c>
    </row>
    <row r="230" spans="1:2">
      <c r="A230" s="59">
        <v>41609</v>
      </c>
      <c r="B230" s="60">
        <v>273.07400000000001</v>
      </c>
    </row>
    <row r="231" spans="1:2">
      <c r="A231" s="59">
        <v>41640</v>
      </c>
      <c r="B231" s="60">
        <v>296.923</v>
      </c>
    </row>
    <row r="232" spans="1:2">
      <c r="A232" s="59">
        <v>41671</v>
      </c>
      <c r="B232" s="60">
        <v>282.286</v>
      </c>
    </row>
    <row r="233" spans="1:2">
      <c r="A233" s="59">
        <v>41699</v>
      </c>
      <c r="B233" s="60">
        <v>297.37799999999993</v>
      </c>
    </row>
    <row r="234" spans="1:2">
      <c r="A234" s="59">
        <v>41730</v>
      </c>
      <c r="B234" s="60">
        <v>313.41300000000001</v>
      </c>
    </row>
    <row r="235" spans="1:2">
      <c r="A235" s="59">
        <v>41760</v>
      </c>
      <c r="B235" s="68">
        <v>281.81299999999999</v>
      </c>
    </row>
    <row r="236" spans="1:2">
      <c r="A236" s="59">
        <v>41791</v>
      </c>
      <c r="B236" s="68">
        <v>310.16999999999962</v>
      </c>
    </row>
    <row r="237" spans="1:2">
      <c r="A237" s="59">
        <v>41821</v>
      </c>
      <c r="B237" s="68">
        <v>337.976</v>
      </c>
    </row>
    <row r="238" spans="1:2">
      <c r="A238" s="59">
        <v>41852</v>
      </c>
      <c r="B238" s="60">
        <v>267.02800000000002</v>
      </c>
    </row>
    <row r="239" spans="1:2">
      <c r="A239" s="59">
        <v>41883</v>
      </c>
      <c r="B239" s="60">
        <v>307.721</v>
      </c>
    </row>
    <row r="240" spans="1:2">
      <c r="A240" s="59">
        <v>41913</v>
      </c>
    </row>
    <row r="241" spans="1:1">
      <c r="A241" s="59">
        <v>41944</v>
      </c>
    </row>
    <row r="242" spans="1:1">
      <c r="A242" s="59">
        <v>41974</v>
      </c>
    </row>
  </sheetData>
  <printOptions horizontalCentered="1" verticalCentered="1" gridLines="1" gridLinesSet="0"/>
  <pageMargins left="0.78740157480314965" right="0.78740157480314965" top="0.78740157480314965" bottom="0.78740157480314965" header="0.51181102362204722" footer="0.51181102362204722"/>
  <pageSetup paperSize="9" scale="67" orientation="portrait" r:id="rId1"/>
  <headerFooter alignWithMargins="0">
    <oddHeader>&amp;C&amp;A&amp;R&amp;D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2"/>
  <sheetViews>
    <sheetView topLeftCell="A192" workbookViewId="0">
      <selection activeCell="D207" sqref="D207"/>
    </sheetView>
  </sheetViews>
  <sheetFormatPr defaultColWidth="11.42578125" defaultRowHeight="15"/>
  <cols>
    <col min="1" max="1" width="7.7109375" style="1" bestFit="1" customWidth="1"/>
    <col min="2" max="2" width="7.7109375" style="1" customWidth="1"/>
  </cols>
  <sheetData>
    <row r="1" spans="1:2">
      <c r="B1" s="2"/>
    </row>
    <row r="2" spans="1:2">
      <c r="B2" s="4" t="s">
        <v>2</v>
      </c>
    </row>
    <row r="3" spans="1:2">
      <c r="A3" s="59">
        <v>34700</v>
      </c>
      <c r="B3" s="12">
        <v>1.052</v>
      </c>
    </row>
    <row r="4" spans="1:2">
      <c r="A4" s="59">
        <v>34731</v>
      </c>
      <c r="B4" s="4">
        <v>0.95599999999999996</v>
      </c>
    </row>
    <row r="5" spans="1:2">
      <c r="A5" s="59">
        <v>34759</v>
      </c>
      <c r="B5" s="4">
        <v>1.1000000000000001</v>
      </c>
    </row>
    <row r="6" spans="1:2">
      <c r="A6" s="59">
        <v>34790</v>
      </c>
      <c r="B6" s="4">
        <v>0.90800000000000003</v>
      </c>
    </row>
    <row r="7" spans="1:2">
      <c r="A7" s="59">
        <v>34820</v>
      </c>
      <c r="B7" s="4">
        <v>0.95599999999999996</v>
      </c>
    </row>
    <row r="8" spans="1:2">
      <c r="A8" s="59">
        <v>34851</v>
      </c>
      <c r="B8" s="4">
        <v>1.004</v>
      </c>
    </row>
    <row r="9" spans="1:2">
      <c r="A9" s="59">
        <v>34881</v>
      </c>
      <c r="B9" s="4">
        <v>0.95599999999999996</v>
      </c>
    </row>
    <row r="10" spans="1:2">
      <c r="A10" s="59">
        <v>34912</v>
      </c>
      <c r="B10" s="4">
        <v>1.052</v>
      </c>
    </row>
    <row r="11" spans="1:2">
      <c r="A11" s="59">
        <v>34943</v>
      </c>
      <c r="B11" s="4">
        <v>1.004</v>
      </c>
    </row>
    <row r="12" spans="1:2">
      <c r="A12" s="59">
        <v>34973</v>
      </c>
      <c r="B12" s="4">
        <v>1.052</v>
      </c>
    </row>
    <row r="13" spans="1:2">
      <c r="A13" s="59">
        <v>35004</v>
      </c>
      <c r="B13" s="4">
        <v>1.004</v>
      </c>
    </row>
    <row r="14" spans="1:2">
      <c r="A14" s="59">
        <v>35034</v>
      </c>
      <c r="B14" s="4">
        <v>0.95599999999999996</v>
      </c>
    </row>
    <row r="15" spans="1:2">
      <c r="A15" s="59">
        <v>35065</v>
      </c>
      <c r="B15" s="12">
        <v>1.052</v>
      </c>
    </row>
    <row r="16" spans="1:2">
      <c r="A16" s="59">
        <v>35096</v>
      </c>
      <c r="B16" s="4">
        <v>1.004</v>
      </c>
    </row>
    <row r="17" spans="1:2">
      <c r="A17" s="59">
        <v>35125</v>
      </c>
      <c r="B17" s="4">
        <v>1.004</v>
      </c>
    </row>
    <row r="18" spans="1:2">
      <c r="A18" s="59">
        <v>35156</v>
      </c>
      <c r="B18" s="4">
        <v>1.004</v>
      </c>
    </row>
    <row r="19" spans="1:2">
      <c r="A19" s="59">
        <v>35186</v>
      </c>
      <c r="B19" s="4">
        <v>0.90800000000000003</v>
      </c>
    </row>
    <row r="20" spans="1:2">
      <c r="A20" s="59">
        <v>35217</v>
      </c>
      <c r="B20" s="4">
        <v>0.95599999999999996</v>
      </c>
    </row>
    <row r="21" spans="1:2">
      <c r="A21" s="59">
        <v>35247</v>
      </c>
      <c r="B21" s="4">
        <v>1.1000000000000001</v>
      </c>
    </row>
    <row r="22" spans="1:2">
      <c r="A22" s="59">
        <v>35278</v>
      </c>
      <c r="B22" s="4">
        <v>0.95599999999999996</v>
      </c>
    </row>
    <row r="23" spans="1:2">
      <c r="A23" s="59">
        <v>35309</v>
      </c>
      <c r="B23" s="4">
        <v>1.004</v>
      </c>
    </row>
    <row r="24" spans="1:2">
      <c r="A24" s="59">
        <v>35339</v>
      </c>
      <c r="B24" s="4">
        <v>1.1000000000000001</v>
      </c>
    </row>
    <row r="25" spans="1:2">
      <c r="A25" s="59">
        <v>35370</v>
      </c>
      <c r="B25" s="4">
        <v>0.90800000000000003</v>
      </c>
    </row>
    <row r="26" spans="1:2">
      <c r="A26" s="59">
        <v>35400</v>
      </c>
      <c r="B26" s="4">
        <v>1.004</v>
      </c>
    </row>
    <row r="27" spans="1:2">
      <c r="A27" s="59">
        <v>35431</v>
      </c>
      <c r="B27" s="12">
        <v>1.048</v>
      </c>
    </row>
    <row r="28" spans="1:2">
      <c r="A28" s="59">
        <v>35462</v>
      </c>
      <c r="B28" s="4">
        <v>0.95199999999999996</v>
      </c>
    </row>
    <row r="29" spans="1:2">
      <c r="A29" s="59">
        <v>35490</v>
      </c>
      <c r="B29" s="4">
        <v>0.95199999999999996</v>
      </c>
    </row>
    <row r="30" spans="1:2">
      <c r="A30" s="59">
        <v>35521</v>
      </c>
      <c r="B30" s="4">
        <v>1.048</v>
      </c>
    </row>
    <row r="31" spans="1:2">
      <c r="A31" s="59">
        <v>35551</v>
      </c>
      <c r="B31" s="4">
        <v>0.90400000000000003</v>
      </c>
    </row>
    <row r="32" spans="1:2">
      <c r="A32" s="59">
        <v>35582</v>
      </c>
      <c r="B32" s="4">
        <v>1</v>
      </c>
    </row>
    <row r="33" spans="1:2">
      <c r="A33" s="59">
        <v>35612</v>
      </c>
      <c r="B33" s="4">
        <v>1.048</v>
      </c>
    </row>
    <row r="34" spans="1:2">
      <c r="A34" s="59">
        <v>35643</v>
      </c>
      <c r="B34" s="4">
        <v>0.95199999999999996</v>
      </c>
    </row>
    <row r="35" spans="1:2">
      <c r="A35" s="59">
        <v>35674</v>
      </c>
      <c r="B35" s="4">
        <v>1.048</v>
      </c>
    </row>
    <row r="36" spans="1:2">
      <c r="A36" s="59">
        <v>35704</v>
      </c>
      <c r="B36" s="4">
        <v>1.095</v>
      </c>
    </row>
    <row r="37" spans="1:2">
      <c r="A37" s="59">
        <v>35735</v>
      </c>
      <c r="B37" s="4">
        <v>0.90500000000000003</v>
      </c>
    </row>
    <row r="38" spans="1:2">
      <c r="A38" s="59">
        <v>35765</v>
      </c>
      <c r="B38" s="4">
        <v>1.048</v>
      </c>
    </row>
    <row r="39" spans="1:2">
      <c r="A39" s="59">
        <v>35796</v>
      </c>
      <c r="B39" s="12">
        <v>0.95599999999999996</v>
      </c>
    </row>
    <row r="40" spans="1:2">
      <c r="A40" s="59">
        <v>35827</v>
      </c>
      <c r="B40" s="4">
        <v>0.95599999999999996</v>
      </c>
    </row>
    <row r="41" spans="1:2">
      <c r="A41" s="59">
        <v>35855</v>
      </c>
      <c r="B41" s="4">
        <v>1.052</v>
      </c>
    </row>
    <row r="42" spans="1:2">
      <c r="A42" s="59">
        <v>35886</v>
      </c>
      <c r="B42" s="4">
        <v>1.004</v>
      </c>
    </row>
    <row r="43" spans="1:2">
      <c r="A43" s="59">
        <v>35916</v>
      </c>
      <c r="B43" s="4">
        <v>0.86</v>
      </c>
    </row>
    <row r="44" spans="1:2">
      <c r="A44" s="59">
        <v>35947</v>
      </c>
      <c r="B44" s="4">
        <v>1.004</v>
      </c>
    </row>
    <row r="45" spans="1:2">
      <c r="A45" s="59">
        <v>35977</v>
      </c>
      <c r="B45" s="4">
        <v>1.052</v>
      </c>
    </row>
    <row r="46" spans="1:2">
      <c r="A46" s="59">
        <v>36008</v>
      </c>
      <c r="B46" s="4">
        <v>1.004</v>
      </c>
    </row>
    <row r="47" spans="1:2">
      <c r="A47" s="59">
        <v>36039</v>
      </c>
      <c r="B47" s="4">
        <v>1.052</v>
      </c>
    </row>
    <row r="48" spans="1:2">
      <c r="A48" s="59">
        <v>36069</v>
      </c>
      <c r="B48" s="4">
        <v>1.052</v>
      </c>
    </row>
    <row r="49" spans="1:2">
      <c r="A49" s="59">
        <v>36100</v>
      </c>
      <c r="B49" s="4">
        <v>0.95599999999999996</v>
      </c>
    </row>
    <row r="50" spans="1:2">
      <c r="A50" s="59">
        <v>36130</v>
      </c>
      <c r="B50" s="4">
        <v>1.052</v>
      </c>
    </row>
    <row r="51" spans="1:2">
      <c r="A51" s="59">
        <v>36161</v>
      </c>
      <c r="B51" s="12">
        <v>0.94488188976377951</v>
      </c>
    </row>
    <row r="52" spans="1:2">
      <c r="A52" s="59">
        <v>36192</v>
      </c>
      <c r="B52" s="6">
        <v>0.94488188976377951</v>
      </c>
    </row>
    <row r="53" spans="1:2">
      <c r="A53" s="59">
        <v>36220</v>
      </c>
      <c r="B53" s="6">
        <v>1.0866141732283463</v>
      </c>
    </row>
    <row r="54" spans="1:2">
      <c r="A54" s="59">
        <v>36251</v>
      </c>
      <c r="B54" s="6">
        <v>0.99212598425196841</v>
      </c>
    </row>
    <row r="55" spans="1:2">
      <c r="A55" s="59">
        <v>36281</v>
      </c>
      <c r="B55" s="6">
        <v>0.89763779527559051</v>
      </c>
    </row>
    <row r="56" spans="1:2">
      <c r="A56" s="59">
        <v>36312</v>
      </c>
      <c r="B56" s="6">
        <v>1.0393700787401574</v>
      </c>
    </row>
    <row r="57" spans="1:2">
      <c r="A57" s="59">
        <v>36342</v>
      </c>
      <c r="B57" s="6">
        <v>0.99212598425196841</v>
      </c>
    </row>
    <row r="58" spans="1:2">
      <c r="A58" s="59">
        <v>36373</v>
      </c>
      <c r="B58" s="6">
        <v>1.0393700787401574</v>
      </c>
    </row>
    <row r="59" spans="1:2">
      <c r="A59" s="59">
        <v>36404</v>
      </c>
      <c r="B59" s="6">
        <v>1.0393700787401574</v>
      </c>
    </row>
    <row r="60" spans="1:2">
      <c r="A60" s="59">
        <v>36434</v>
      </c>
      <c r="B60" s="6">
        <v>0.99212598425196841</v>
      </c>
    </row>
    <row r="61" spans="1:2">
      <c r="A61" s="59">
        <v>36465</v>
      </c>
      <c r="B61" s="6">
        <v>0.94488188976377951</v>
      </c>
    </row>
    <row r="62" spans="1:2">
      <c r="A62" s="59">
        <v>36495</v>
      </c>
      <c r="B62" s="7">
        <v>1.0866141732283463</v>
      </c>
    </row>
    <row r="63" spans="1:2">
      <c r="A63" s="59">
        <v>36526</v>
      </c>
      <c r="B63" s="12">
        <v>1.0039840637450199</v>
      </c>
    </row>
    <row r="64" spans="1:2">
      <c r="A64" s="59">
        <v>36557</v>
      </c>
      <c r="B64" s="8">
        <v>1.0039840637450199</v>
      </c>
    </row>
    <row r="65" spans="1:2">
      <c r="A65" s="59">
        <v>36586</v>
      </c>
      <c r="B65" s="8">
        <v>1.0996015936254979</v>
      </c>
    </row>
    <row r="66" spans="1:2">
      <c r="A66" s="59">
        <v>36617</v>
      </c>
      <c r="B66" s="8">
        <v>0.9083665338645418</v>
      </c>
    </row>
    <row r="67" spans="1:2">
      <c r="A67" s="59">
        <v>36647</v>
      </c>
      <c r="B67" s="8">
        <v>1.0039840637450199</v>
      </c>
    </row>
    <row r="68" spans="1:2">
      <c r="A68" s="59">
        <v>36678</v>
      </c>
      <c r="B68" s="8">
        <v>0.9561752988047808</v>
      </c>
    </row>
    <row r="69" spans="1:2">
      <c r="A69" s="59">
        <v>36708</v>
      </c>
      <c r="B69" s="8">
        <v>0.9561752988047808</v>
      </c>
    </row>
    <row r="70" spans="1:2">
      <c r="A70" s="59">
        <v>36739</v>
      </c>
      <c r="B70" s="8">
        <v>1.0517928286852589</v>
      </c>
    </row>
    <row r="71" spans="1:2">
      <c r="A71" s="59">
        <v>36770</v>
      </c>
      <c r="B71" s="8">
        <v>1.0039840637450199</v>
      </c>
    </row>
    <row r="72" spans="1:2">
      <c r="A72" s="59">
        <v>36800</v>
      </c>
      <c r="B72" s="8">
        <v>1.0517928286852589</v>
      </c>
    </row>
    <row r="73" spans="1:2">
      <c r="A73" s="59">
        <v>36831</v>
      </c>
      <c r="B73" s="8">
        <v>1.0039840637450199</v>
      </c>
    </row>
    <row r="74" spans="1:2">
      <c r="A74" s="59">
        <v>36861</v>
      </c>
      <c r="B74" s="7">
        <v>0.9561752988047808</v>
      </c>
    </row>
    <row r="75" spans="1:2">
      <c r="A75" s="59">
        <v>36892</v>
      </c>
      <c r="B75" s="12">
        <v>1.0476190476190477</v>
      </c>
    </row>
    <row r="76" spans="1:2">
      <c r="A76" s="59">
        <v>36923</v>
      </c>
      <c r="B76" s="9">
        <v>0.95238095238095233</v>
      </c>
    </row>
    <row r="77" spans="1:2">
      <c r="A77" s="59">
        <v>36951</v>
      </c>
      <c r="B77" s="9">
        <v>1.0476190476190477</v>
      </c>
    </row>
    <row r="78" spans="1:2">
      <c r="A78" s="59">
        <v>36982</v>
      </c>
      <c r="B78" s="9">
        <v>0.95238095238095233</v>
      </c>
    </row>
    <row r="79" spans="1:2">
      <c r="A79" s="59">
        <v>37012</v>
      </c>
      <c r="B79" s="9">
        <v>0.95238095238095233</v>
      </c>
    </row>
    <row r="80" spans="1:2">
      <c r="A80" s="59">
        <v>37043</v>
      </c>
      <c r="B80" s="9">
        <v>0.95238095238095233</v>
      </c>
    </row>
    <row r="81" spans="1:2">
      <c r="A81" s="59">
        <v>37073</v>
      </c>
      <c r="B81" s="9">
        <v>1.0476190476190477</v>
      </c>
    </row>
    <row r="82" spans="1:2">
      <c r="A82" s="59">
        <v>37104</v>
      </c>
      <c r="B82" s="9">
        <v>1.0476190476190477</v>
      </c>
    </row>
    <row r="83" spans="1:2">
      <c r="A83" s="59">
        <v>37135</v>
      </c>
      <c r="B83" s="9">
        <v>0.95238095238095233</v>
      </c>
    </row>
    <row r="84" spans="1:2">
      <c r="A84" s="59">
        <v>37165</v>
      </c>
      <c r="B84" s="9">
        <v>1.0952380952380953</v>
      </c>
    </row>
    <row r="85" spans="1:2">
      <c r="A85" s="59">
        <v>37196</v>
      </c>
      <c r="B85" s="9">
        <v>1</v>
      </c>
    </row>
    <row r="86" spans="1:2">
      <c r="A86" s="59">
        <v>37226</v>
      </c>
      <c r="B86" s="9">
        <v>0.95238095238095233</v>
      </c>
    </row>
    <row r="87" spans="1:2">
      <c r="A87" s="59">
        <v>37257</v>
      </c>
      <c r="B87" s="12">
        <v>1.0517928286852589</v>
      </c>
    </row>
    <row r="88" spans="1:2">
      <c r="A88" s="59">
        <v>37288</v>
      </c>
      <c r="B88" s="15">
        <v>0.9561752988047808</v>
      </c>
    </row>
    <row r="89" spans="1:2">
      <c r="A89" s="59">
        <v>37316</v>
      </c>
      <c r="B89" s="15">
        <v>1.0039840637450199</v>
      </c>
    </row>
    <row r="90" spans="1:2">
      <c r="A90" s="59">
        <v>37347</v>
      </c>
      <c r="B90" s="15">
        <v>1.0039840637450199</v>
      </c>
    </row>
    <row r="91" spans="1:2">
      <c r="A91" s="59">
        <v>37377</v>
      </c>
      <c r="B91" s="15">
        <v>0.9083665338645418</v>
      </c>
    </row>
    <row r="92" spans="1:2">
      <c r="A92" s="59">
        <v>37408</v>
      </c>
      <c r="B92" s="15">
        <v>0.9561752988047808</v>
      </c>
    </row>
    <row r="93" spans="1:2">
      <c r="A93" s="59">
        <v>37438</v>
      </c>
      <c r="B93" s="15">
        <v>1.0996015936254979</v>
      </c>
    </row>
    <row r="94" spans="1:2">
      <c r="A94" s="59">
        <v>37469</v>
      </c>
      <c r="B94" s="15">
        <v>1.0039840637450199</v>
      </c>
    </row>
    <row r="95" spans="1:2">
      <c r="A95" s="59">
        <v>37500</v>
      </c>
      <c r="B95" s="15">
        <v>1.0039840637450199</v>
      </c>
    </row>
    <row r="96" spans="1:2">
      <c r="A96" s="59">
        <v>37530</v>
      </c>
      <c r="B96" s="15">
        <v>1.0996015936254979</v>
      </c>
    </row>
    <row r="97" spans="1:2">
      <c r="A97" s="59">
        <v>37561</v>
      </c>
      <c r="B97" s="15">
        <v>0.9083665338645418</v>
      </c>
    </row>
    <row r="98" spans="1:2">
      <c r="A98" s="59">
        <v>37591</v>
      </c>
      <c r="B98" s="15">
        <v>1.0039840637450199</v>
      </c>
    </row>
    <row r="99" spans="1:2">
      <c r="A99" s="59">
        <v>37622</v>
      </c>
      <c r="B99" s="12">
        <v>1.0517928286852589</v>
      </c>
    </row>
    <row r="100" spans="1:2">
      <c r="A100" s="59">
        <v>37653</v>
      </c>
      <c r="B100" s="15">
        <v>0.9561752988047808</v>
      </c>
    </row>
    <row r="101" spans="1:2">
      <c r="A101" s="59">
        <v>37681</v>
      </c>
      <c r="B101" s="15">
        <v>1.0039840637450199</v>
      </c>
    </row>
    <row r="102" spans="1:2">
      <c r="A102" s="59">
        <v>37712</v>
      </c>
      <c r="B102" s="15">
        <v>1.0039840637450199</v>
      </c>
    </row>
    <row r="103" spans="1:2">
      <c r="A103" s="59">
        <v>37742</v>
      </c>
      <c r="B103" s="15">
        <v>0.9083665338645418</v>
      </c>
    </row>
    <row r="104" spans="1:2">
      <c r="A104" s="59">
        <v>37773</v>
      </c>
      <c r="B104" s="15">
        <v>0.9561752988047808</v>
      </c>
    </row>
    <row r="105" spans="1:2">
      <c r="A105" s="59">
        <v>37803</v>
      </c>
      <c r="B105" s="15">
        <v>1.0517928286852589</v>
      </c>
    </row>
    <row r="106" spans="1:2">
      <c r="A106" s="59">
        <v>37834</v>
      </c>
      <c r="B106" s="15">
        <v>0.9561752988047808</v>
      </c>
    </row>
    <row r="107" spans="1:2">
      <c r="A107" s="59">
        <v>37865</v>
      </c>
      <c r="B107" s="15">
        <v>1.0517928286852589</v>
      </c>
    </row>
    <row r="108" spans="1:2">
      <c r="A108" s="59">
        <v>37895</v>
      </c>
      <c r="B108" s="15">
        <v>1.0996015936254979</v>
      </c>
    </row>
    <row r="109" spans="1:2">
      <c r="A109" s="59">
        <v>37926</v>
      </c>
      <c r="B109" s="15">
        <v>0.9083665338645418</v>
      </c>
    </row>
    <row r="110" spans="1:2">
      <c r="A110" s="59">
        <v>37956</v>
      </c>
      <c r="B110" s="15">
        <v>1.0517928286852589</v>
      </c>
    </row>
    <row r="111" spans="1:2">
      <c r="A111" s="59">
        <v>37987</v>
      </c>
      <c r="B111" s="12">
        <v>0.9882352941176471</v>
      </c>
    </row>
    <row r="112" spans="1:2">
      <c r="A112" s="59">
        <v>38018</v>
      </c>
      <c r="B112" s="15">
        <v>0.94117647058823528</v>
      </c>
    </row>
    <row r="113" spans="1:2">
      <c r="A113" s="59">
        <v>38047</v>
      </c>
      <c r="B113" s="15">
        <v>1.0823529411764705</v>
      </c>
    </row>
    <row r="114" spans="1:2">
      <c r="A114" s="59">
        <v>38078</v>
      </c>
      <c r="B114" s="15">
        <v>0.9882352941176471</v>
      </c>
    </row>
    <row r="115" spans="1:2">
      <c r="A115" s="59">
        <v>38108</v>
      </c>
      <c r="B115" s="15">
        <v>0.89411764705882357</v>
      </c>
    </row>
    <row r="116" spans="1:2">
      <c r="A116" s="59">
        <v>38139</v>
      </c>
      <c r="B116" s="15">
        <v>1.0352941176470589</v>
      </c>
    </row>
    <row r="117" spans="1:2">
      <c r="A117" s="59">
        <v>38169</v>
      </c>
      <c r="B117" s="15">
        <v>0.9882352941176471</v>
      </c>
    </row>
    <row r="118" spans="1:2">
      <c r="A118" s="59">
        <v>38200</v>
      </c>
      <c r="B118" s="15">
        <v>1.0352941176470589</v>
      </c>
    </row>
    <row r="119" spans="1:2">
      <c r="A119" s="59">
        <v>38231</v>
      </c>
      <c r="B119" s="15">
        <v>1.0352941176470589</v>
      </c>
    </row>
    <row r="120" spans="1:2">
      <c r="A120" s="59">
        <v>38261</v>
      </c>
      <c r="B120" s="15">
        <v>0.9882352941176471</v>
      </c>
    </row>
    <row r="121" spans="1:2">
      <c r="A121" s="59">
        <v>38292</v>
      </c>
      <c r="B121" s="15">
        <v>0.94117647058823528</v>
      </c>
    </row>
    <row r="122" spans="1:2">
      <c r="A122" s="59">
        <v>38322</v>
      </c>
      <c r="B122" s="15">
        <v>1.0823529411764705</v>
      </c>
    </row>
    <row r="123" spans="1:2">
      <c r="A123" s="59">
        <v>38353</v>
      </c>
      <c r="B123" s="12">
        <v>0.99604743083003955</v>
      </c>
    </row>
    <row r="124" spans="1:2">
      <c r="A124" s="59">
        <v>38384</v>
      </c>
      <c r="B124" s="15">
        <v>0.94861660079051391</v>
      </c>
    </row>
    <row r="125" spans="1:2">
      <c r="A125" s="59">
        <v>38412</v>
      </c>
      <c r="B125" s="15">
        <v>1.0434782608695652</v>
      </c>
    </row>
    <row r="126" spans="1:2">
      <c r="A126" s="59">
        <v>38443</v>
      </c>
      <c r="B126" s="15">
        <v>0.99604743083003955</v>
      </c>
    </row>
    <row r="127" spans="1:2">
      <c r="A127" s="59">
        <v>38473</v>
      </c>
      <c r="B127" s="15">
        <v>0.94861660079051391</v>
      </c>
    </row>
    <row r="128" spans="1:2">
      <c r="A128" s="59">
        <v>38504</v>
      </c>
      <c r="B128" s="15">
        <v>1.0434782608695652</v>
      </c>
    </row>
    <row r="129" spans="1:2">
      <c r="A129" s="59">
        <v>38534</v>
      </c>
      <c r="B129" s="15">
        <v>0.94861660079051391</v>
      </c>
    </row>
    <row r="130" spans="1:2">
      <c r="A130" s="59">
        <v>38565</v>
      </c>
      <c r="B130" s="15">
        <v>1.0434782608695652</v>
      </c>
    </row>
    <row r="131" spans="1:2">
      <c r="A131" s="59">
        <v>38596</v>
      </c>
      <c r="B131" s="15">
        <v>1.0434782608695652</v>
      </c>
    </row>
    <row r="132" spans="1:2">
      <c r="A132" s="59">
        <v>38626</v>
      </c>
      <c r="B132" s="15">
        <v>0.99604743083003955</v>
      </c>
    </row>
    <row r="133" spans="1:2">
      <c r="A133" s="59">
        <v>38657</v>
      </c>
      <c r="B133" s="15">
        <v>0.94861660079051391</v>
      </c>
    </row>
    <row r="134" spans="1:2">
      <c r="A134" s="59">
        <v>38687</v>
      </c>
      <c r="B134" s="15">
        <v>1.0434782608695652</v>
      </c>
    </row>
    <row r="135" spans="1:2">
      <c r="A135" s="59">
        <v>38718</v>
      </c>
      <c r="B135" s="12">
        <v>1.0476190476190477</v>
      </c>
    </row>
    <row r="136" spans="1:2">
      <c r="A136" s="59">
        <v>38749</v>
      </c>
      <c r="B136" s="15">
        <v>0.95238095238095233</v>
      </c>
    </row>
    <row r="137" spans="1:2">
      <c r="A137" s="59">
        <v>38777</v>
      </c>
      <c r="B137" s="15">
        <v>1.0952380952380953</v>
      </c>
    </row>
    <row r="138" spans="1:2">
      <c r="A138" s="59">
        <v>38808</v>
      </c>
      <c r="B138" s="15">
        <v>0.90476190476190477</v>
      </c>
    </row>
    <row r="139" spans="1:2">
      <c r="A139" s="59">
        <v>38838</v>
      </c>
      <c r="B139" s="15">
        <v>0.95238095238095233</v>
      </c>
    </row>
    <row r="140" spans="1:2">
      <c r="A140" s="59">
        <v>38869</v>
      </c>
      <c r="B140" s="15">
        <v>1.0476190476190477</v>
      </c>
    </row>
    <row r="141" spans="1:2">
      <c r="A141" s="59">
        <v>38899</v>
      </c>
      <c r="B141" s="15">
        <v>0.95238095238095233</v>
      </c>
    </row>
    <row r="142" spans="1:2">
      <c r="A142" s="59">
        <v>38930</v>
      </c>
      <c r="B142" s="15">
        <v>1.0476190476190477</v>
      </c>
    </row>
    <row r="143" spans="1:2">
      <c r="A143" s="59">
        <v>38961</v>
      </c>
      <c r="B143" s="15">
        <v>1</v>
      </c>
    </row>
    <row r="144" spans="1:2">
      <c r="A144" s="59">
        <v>38991</v>
      </c>
      <c r="B144" s="15">
        <v>1.0476190476190477</v>
      </c>
    </row>
    <row r="145" spans="1:2">
      <c r="A145" s="59">
        <v>39022</v>
      </c>
      <c r="B145" s="15">
        <v>1</v>
      </c>
    </row>
    <row r="146" spans="1:2">
      <c r="A146" s="59">
        <v>39052</v>
      </c>
      <c r="B146" s="15">
        <v>0.95238095238095233</v>
      </c>
    </row>
    <row r="147" spans="1:2">
      <c r="A147" s="59">
        <v>39083</v>
      </c>
      <c r="B147" s="12">
        <v>1.0434782608695652</v>
      </c>
    </row>
    <row r="148" spans="1:2">
      <c r="A148" s="59">
        <v>39114</v>
      </c>
      <c r="B148" s="15">
        <v>0.94861660079051391</v>
      </c>
    </row>
    <row r="149" spans="1:2">
      <c r="A149" s="59">
        <v>39142</v>
      </c>
      <c r="B149" s="15">
        <v>1.0434782608695652</v>
      </c>
    </row>
    <row r="150" spans="1:2">
      <c r="A150" s="59">
        <v>39173</v>
      </c>
      <c r="B150" s="15">
        <v>0.94861660079051391</v>
      </c>
    </row>
    <row r="151" spans="1:2">
      <c r="A151" s="59">
        <v>39203</v>
      </c>
      <c r="B151" s="15">
        <v>0.94861660079051391</v>
      </c>
    </row>
    <row r="152" spans="1:2">
      <c r="A152" s="59">
        <v>39234</v>
      </c>
      <c r="B152" s="15">
        <v>0.99604743083003955</v>
      </c>
    </row>
    <row r="153" spans="1:2">
      <c r="A153" s="59">
        <v>39264</v>
      </c>
      <c r="B153" s="15">
        <v>1.0434782608695652</v>
      </c>
    </row>
    <row r="154" spans="1:2">
      <c r="A154" s="59">
        <v>39295</v>
      </c>
      <c r="B154" s="15">
        <v>1.0434782608695652</v>
      </c>
    </row>
    <row r="155" spans="1:2">
      <c r="A155" s="59">
        <v>39326</v>
      </c>
      <c r="B155" s="15">
        <v>0.94861660079051391</v>
      </c>
    </row>
    <row r="156" spans="1:2">
      <c r="A156" s="59">
        <v>39356</v>
      </c>
      <c r="B156" s="15">
        <v>1.0909090909090911</v>
      </c>
    </row>
    <row r="157" spans="1:2">
      <c r="A157" s="59">
        <v>39387</v>
      </c>
      <c r="B157" s="15">
        <v>0.99604743083003955</v>
      </c>
    </row>
    <row r="158" spans="1:2">
      <c r="A158" s="59">
        <v>39417</v>
      </c>
      <c r="B158" s="15">
        <v>0.94861660079051391</v>
      </c>
    </row>
    <row r="159" spans="1:2">
      <c r="A159" s="59">
        <v>39448</v>
      </c>
      <c r="B159" s="12">
        <v>1.0434782608695652</v>
      </c>
    </row>
    <row r="160" spans="1:2">
      <c r="A160" s="59">
        <v>39479</v>
      </c>
      <c r="B160" s="15">
        <v>0.99604743083003955</v>
      </c>
    </row>
    <row r="161" spans="1:2">
      <c r="A161" s="59">
        <v>39508</v>
      </c>
      <c r="B161" s="15">
        <v>0.94861660079051391</v>
      </c>
    </row>
    <row r="162" spans="1:2">
      <c r="A162" s="59">
        <v>39539</v>
      </c>
      <c r="B162" s="15">
        <v>1.0434782608695652</v>
      </c>
    </row>
    <row r="163" spans="1:2">
      <c r="A163" s="59">
        <v>39569</v>
      </c>
      <c r="B163" s="15">
        <v>0.90118577075098816</v>
      </c>
    </row>
    <row r="164" spans="1:2">
      <c r="A164" s="59">
        <v>39600</v>
      </c>
      <c r="B164" s="15">
        <v>0.99604743083003955</v>
      </c>
    </row>
    <row r="165" spans="1:2">
      <c r="A165" s="59">
        <v>39630</v>
      </c>
      <c r="B165" s="15">
        <v>1.0434782608695652</v>
      </c>
    </row>
    <row r="166" spans="1:2">
      <c r="A166" s="59">
        <v>39661</v>
      </c>
      <c r="B166" s="15">
        <v>0.94861660079051391</v>
      </c>
    </row>
    <row r="167" spans="1:2">
      <c r="A167" s="59">
        <v>39692</v>
      </c>
      <c r="B167" s="15">
        <v>1.0434782608695652</v>
      </c>
    </row>
    <row r="168" spans="1:2">
      <c r="A168" s="59">
        <v>39722</v>
      </c>
      <c r="B168" s="15">
        <v>1.0909090909090911</v>
      </c>
    </row>
    <row r="169" spans="1:2">
      <c r="A169" s="59">
        <v>39753</v>
      </c>
      <c r="B169" s="15">
        <v>0.90118577075098816</v>
      </c>
    </row>
    <row r="170" spans="1:2">
      <c r="A170" s="59">
        <v>39783</v>
      </c>
      <c r="B170" s="15">
        <v>1.0434782608695652</v>
      </c>
    </row>
    <row r="171" spans="1:2">
      <c r="A171" s="59">
        <v>39814</v>
      </c>
      <c r="B171" s="27">
        <v>1</v>
      </c>
    </row>
    <row r="172" spans="1:2">
      <c r="A172" s="59">
        <v>39845</v>
      </c>
      <c r="B172" s="15">
        <v>0.95238095238095233</v>
      </c>
    </row>
    <row r="173" spans="1:2">
      <c r="A173" s="59">
        <v>39873</v>
      </c>
      <c r="B173" s="15">
        <v>1.0476190476190477</v>
      </c>
    </row>
    <row r="174" spans="1:2">
      <c r="A174" s="59">
        <v>39904</v>
      </c>
      <c r="B174" s="15">
        <v>1</v>
      </c>
    </row>
    <row r="175" spans="1:2">
      <c r="A175" s="59">
        <v>39934</v>
      </c>
      <c r="B175" s="15">
        <v>0.8571428571428571</v>
      </c>
    </row>
    <row r="176" spans="1:2">
      <c r="A176" s="59">
        <v>39965</v>
      </c>
      <c r="B176" s="15">
        <v>1</v>
      </c>
    </row>
    <row r="177" spans="1:2">
      <c r="A177" s="59">
        <v>39995</v>
      </c>
      <c r="B177" s="15">
        <v>1.0476190476190477</v>
      </c>
    </row>
    <row r="178" spans="1:2">
      <c r="A178" s="59">
        <v>40026</v>
      </c>
      <c r="B178" s="15">
        <v>1</v>
      </c>
    </row>
    <row r="179" spans="1:2">
      <c r="A179" s="59">
        <v>40057</v>
      </c>
      <c r="B179" s="15">
        <v>1.0476190476190477</v>
      </c>
    </row>
    <row r="180" spans="1:2">
      <c r="A180" s="59">
        <v>40087</v>
      </c>
      <c r="B180" s="15">
        <v>1.0476190476190477</v>
      </c>
    </row>
    <row r="181" spans="1:2">
      <c r="A181" s="59">
        <v>40118</v>
      </c>
      <c r="B181" s="15">
        <v>0.95238095238095233</v>
      </c>
    </row>
    <row r="182" spans="1:2">
      <c r="A182" s="59">
        <v>40148</v>
      </c>
      <c r="B182" s="15">
        <v>1.0476190476190477</v>
      </c>
    </row>
    <row r="183" spans="1:2">
      <c r="A183" s="59">
        <v>40179</v>
      </c>
      <c r="B183" s="12">
        <v>0.94488188976377951</v>
      </c>
    </row>
    <row r="184" spans="1:2">
      <c r="A184" s="59">
        <v>40210</v>
      </c>
      <c r="B184" s="9">
        <v>0.94488188976377951</v>
      </c>
    </row>
    <row r="185" spans="1:2">
      <c r="A185" s="59">
        <v>40238</v>
      </c>
      <c r="B185" s="9">
        <v>1.0866141732283463</v>
      </c>
    </row>
    <row r="186" spans="1:2">
      <c r="A186" s="59">
        <v>40269</v>
      </c>
      <c r="B186" s="9">
        <v>0.99212598425196841</v>
      </c>
    </row>
    <row r="187" spans="1:2">
      <c r="A187" s="59">
        <v>40299</v>
      </c>
      <c r="B187" s="9">
        <v>0.89763779527559051</v>
      </c>
    </row>
    <row r="188" spans="1:2">
      <c r="A188" s="59">
        <v>40330</v>
      </c>
      <c r="B188" s="9">
        <v>1.0393700787401574</v>
      </c>
    </row>
    <row r="189" spans="1:2">
      <c r="A189" s="59">
        <v>40360</v>
      </c>
      <c r="B189" s="9">
        <v>0.99212598425196841</v>
      </c>
    </row>
    <row r="190" spans="1:2">
      <c r="A190" s="59">
        <v>40391</v>
      </c>
      <c r="B190" s="9">
        <v>1.0393700787401574</v>
      </c>
    </row>
    <row r="191" spans="1:2">
      <c r="A191" s="59">
        <v>40422</v>
      </c>
      <c r="B191" s="9">
        <v>1.0393700787401574</v>
      </c>
    </row>
    <row r="192" spans="1:2">
      <c r="A192" s="59">
        <v>40452</v>
      </c>
      <c r="B192" s="9">
        <v>0.99212598425196841</v>
      </c>
    </row>
    <row r="193" spans="1:2">
      <c r="A193" s="59">
        <v>40483</v>
      </c>
      <c r="B193" s="9">
        <v>0.94488188976377951</v>
      </c>
    </row>
    <row r="194" spans="1:2">
      <c r="A194" s="59">
        <v>40513</v>
      </c>
      <c r="B194" s="9">
        <v>1.0866141732283463</v>
      </c>
    </row>
    <row r="195" spans="1:2">
      <c r="A195" s="59">
        <v>40544</v>
      </c>
      <c r="B195" s="12">
        <v>0.99604743083003955</v>
      </c>
    </row>
    <row r="196" spans="1:2">
      <c r="A196" s="59">
        <v>40575</v>
      </c>
      <c r="B196" s="9">
        <v>0.94861660079051391</v>
      </c>
    </row>
    <row r="197" spans="1:2">
      <c r="A197" s="59">
        <v>40603</v>
      </c>
      <c r="B197" s="9">
        <v>1.0909090909090911</v>
      </c>
    </row>
    <row r="198" spans="1:2">
      <c r="A198" s="59">
        <v>40634</v>
      </c>
      <c r="B198" s="9">
        <v>0.94861660079051391</v>
      </c>
    </row>
    <row r="199" spans="1:2">
      <c r="A199" s="59">
        <v>40664</v>
      </c>
      <c r="B199" s="9">
        <v>1.0434782608695652</v>
      </c>
    </row>
    <row r="200" spans="1:2">
      <c r="A200" s="59">
        <v>40695</v>
      </c>
      <c r="B200" s="9">
        <v>0.94861660079051391</v>
      </c>
    </row>
    <row r="201" spans="1:2">
      <c r="A201" s="59">
        <v>40725</v>
      </c>
      <c r="B201" s="9">
        <v>0.94861660079051391</v>
      </c>
    </row>
    <row r="202" spans="1:2">
      <c r="A202" s="59">
        <v>40756</v>
      </c>
      <c r="B202" s="9">
        <v>1.0434782608695652</v>
      </c>
    </row>
    <row r="203" spans="1:2">
      <c r="A203" s="59">
        <v>40787</v>
      </c>
      <c r="B203" s="9">
        <v>1.0434782608695652</v>
      </c>
    </row>
    <row r="204" spans="1:2">
      <c r="A204" s="59">
        <v>40817</v>
      </c>
      <c r="B204" s="9">
        <v>0.99604743083003955</v>
      </c>
    </row>
    <row r="205" spans="1:2">
      <c r="A205" s="59">
        <v>40848</v>
      </c>
      <c r="B205" s="9">
        <v>0.94861660079051391</v>
      </c>
    </row>
    <row r="206" spans="1:2">
      <c r="A206" s="59">
        <v>40878</v>
      </c>
      <c r="B206" s="9">
        <v>1.0434782608695652</v>
      </c>
    </row>
    <row r="207" spans="1:2">
      <c r="A207" s="59">
        <v>40909</v>
      </c>
      <c r="B207" s="30">
        <v>1.0476190476190477</v>
      </c>
    </row>
    <row r="208" spans="1:2">
      <c r="A208" s="59">
        <v>40940</v>
      </c>
      <c r="B208" s="31">
        <v>1</v>
      </c>
    </row>
    <row r="209" spans="1:2">
      <c r="A209" s="59">
        <v>40969</v>
      </c>
      <c r="B209" s="31">
        <v>1.0476190476190477</v>
      </c>
    </row>
    <row r="210" spans="1:2">
      <c r="A210" s="59">
        <v>41000</v>
      </c>
      <c r="B210" s="31">
        <v>0.95238095238095233</v>
      </c>
    </row>
    <row r="211" spans="1:2">
      <c r="A211" s="59">
        <v>41030</v>
      </c>
      <c r="B211" s="31">
        <v>0.90476190476190477</v>
      </c>
    </row>
    <row r="212" spans="1:2">
      <c r="A212" s="59">
        <v>41061</v>
      </c>
      <c r="B212" s="31">
        <v>1</v>
      </c>
    </row>
    <row r="213" spans="1:2">
      <c r="A213" s="59">
        <v>41091</v>
      </c>
      <c r="B213" s="31">
        <v>1</v>
      </c>
    </row>
    <row r="214" spans="1:2">
      <c r="A214" s="59">
        <v>41122</v>
      </c>
      <c r="B214" s="31">
        <v>1.0476190476190477</v>
      </c>
    </row>
    <row r="215" spans="1:2">
      <c r="A215" s="59">
        <v>41153</v>
      </c>
      <c r="B215" s="32">
        <v>0.95238095238095233</v>
      </c>
    </row>
    <row r="216" spans="1:2">
      <c r="A216" s="59">
        <v>41183</v>
      </c>
      <c r="B216" s="32">
        <v>1.0952380952380953</v>
      </c>
    </row>
    <row r="217" spans="1:2">
      <c r="A217" s="59">
        <v>41214</v>
      </c>
      <c r="B217" s="32">
        <v>1</v>
      </c>
    </row>
    <row r="218" spans="1:2">
      <c r="A218" s="59">
        <v>41244</v>
      </c>
      <c r="B218" s="32">
        <v>0.95238095238095233</v>
      </c>
    </row>
    <row r="219" spans="1:2">
      <c r="A219" s="59">
        <v>41275</v>
      </c>
      <c r="B219" s="12">
        <v>1.0517928286852589</v>
      </c>
    </row>
    <row r="220" spans="1:2">
      <c r="A220" s="59">
        <v>41306</v>
      </c>
      <c r="B220" s="1">
        <v>0.9561752988047808</v>
      </c>
    </row>
    <row r="221" spans="1:2">
      <c r="A221" s="59">
        <v>41334</v>
      </c>
      <c r="B221" s="1">
        <v>1.0039840637450199</v>
      </c>
    </row>
    <row r="222" spans="1:2">
      <c r="A222" s="59">
        <v>41365</v>
      </c>
      <c r="B222" s="34">
        <v>1.0039840637450199</v>
      </c>
    </row>
    <row r="223" spans="1:2">
      <c r="A223" s="59">
        <v>41395</v>
      </c>
      <c r="B223" s="1">
        <v>0.9083665338645418</v>
      </c>
    </row>
    <row r="224" spans="1:2">
      <c r="A224" s="59">
        <v>41426</v>
      </c>
      <c r="B224" s="1">
        <v>0.9561752988047808</v>
      </c>
    </row>
    <row r="225" spans="1:2">
      <c r="A225" s="59">
        <v>41456</v>
      </c>
      <c r="B225" s="1">
        <v>1.0996015936254979</v>
      </c>
    </row>
    <row r="226" spans="1:2">
      <c r="A226" s="59">
        <v>41487</v>
      </c>
      <c r="B226" s="1">
        <v>1.0039840637450199</v>
      </c>
    </row>
    <row r="227" spans="1:2">
      <c r="A227" s="59">
        <v>41518</v>
      </c>
      <c r="B227" s="1">
        <v>1.0039840637450199</v>
      </c>
    </row>
    <row r="228" spans="1:2">
      <c r="A228" s="59">
        <v>41548</v>
      </c>
      <c r="B228" s="1">
        <v>1.0996015936254979</v>
      </c>
    </row>
    <row r="229" spans="1:2">
      <c r="A229" s="59">
        <v>41579</v>
      </c>
      <c r="B229" s="1">
        <v>0.9083665338645418</v>
      </c>
    </row>
    <row r="230" spans="1:2">
      <c r="A230" s="59">
        <v>41609</v>
      </c>
      <c r="B230" s="1">
        <v>1.0039840637450199</v>
      </c>
    </row>
    <row r="231" spans="1:2">
      <c r="A231" s="59">
        <v>41640</v>
      </c>
      <c r="B231" s="12">
        <v>1.0517928286852589</v>
      </c>
    </row>
    <row r="232" spans="1:2">
      <c r="A232" s="59">
        <v>41671</v>
      </c>
      <c r="B232" s="1">
        <v>0.9561752988047808</v>
      </c>
    </row>
    <row r="233" spans="1:2">
      <c r="A233" s="59">
        <v>41699</v>
      </c>
      <c r="B233" s="1">
        <v>1.0039840637450199</v>
      </c>
    </row>
    <row r="234" spans="1:2">
      <c r="A234" s="59">
        <v>41730</v>
      </c>
      <c r="B234" s="1">
        <v>1.0039840637450199</v>
      </c>
    </row>
    <row r="235" spans="1:2">
      <c r="A235" s="59">
        <v>41760</v>
      </c>
      <c r="B235" s="1">
        <v>0.9083665338645418</v>
      </c>
    </row>
    <row r="236" spans="1:2">
      <c r="A236" s="59">
        <v>41791</v>
      </c>
      <c r="B236" s="1">
        <v>0.9561752988047808</v>
      </c>
    </row>
    <row r="237" spans="1:2">
      <c r="A237" s="59">
        <v>41821</v>
      </c>
      <c r="B237" s="1">
        <v>1.0517928286852589</v>
      </c>
    </row>
    <row r="238" spans="1:2">
      <c r="A238" s="59">
        <v>41852</v>
      </c>
      <c r="B238" s="1">
        <v>0.9561752988047808</v>
      </c>
    </row>
    <row r="239" spans="1:2">
      <c r="A239" s="59">
        <v>41883</v>
      </c>
      <c r="B239" s="1">
        <v>1.0517928286852589</v>
      </c>
    </row>
    <row r="240" spans="1:2">
      <c r="A240" s="59">
        <v>41913</v>
      </c>
      <c r="B240" s="1">
        <v>1.0996015936254979</v>
      </c>
    </row>
    <row r="241" spans="1:2">
      <c r="A241" s="59">
        <v>41944</v>
      </c>
      <c r="B241" s="1">
        <v>0.9083665338645418</v>
      </c>
    </row>
    <row r="242" spans="1:2">
      <c r="A242" s="59">
        <v>41974</v>
      </c>
      <c r="B242" s="1">
        <v>1.0517928286852589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307"/>
  <sheetViews>
    <sheetView zoomScale="90" zoomScaleNormal="90" workbookViewId="0">
      <pane xSplit="1" ySplit="6" topLeftCell="AC77" activePane="bottomRight" state="frozen"/>
      <selection activeCell="AH281" sqref="AH281"/>
      <selection pane="topRight" activeCell="AH281" sqref="AH281"/>
      <selection pane="bottomLeft" activeCell="AH281" sqref="AH281"/>
      <selection pane="bottomRight" activeCell="AN32" sqref="AN32"/>
    </sheetView>
  </sheetViews>
  <sheetFormatPr defaultColWidth="8.42578125" defaultRowHeight="12.75"/>
  <cols>
    <col min="1" max="1" width="29.5703125" style="73" bestFit="1" customWidth="1"/>
    <col min="2" max="2" width="8.140625" style="73" bestFit="1" customWidth="1"/>
    <col min="3" max="3" width="10.28515625" style="73" bestFit="1" customWidth="1"/>
    <col min="4" max="5" width="7.28515625" style="73" bestFit="1" customWidth="1"/>
    <col min="6" max="11" width="6.5703125" style="73" bestFit="1" customWidth="1"/>
    <col min="12" max="12" width="8.140625" style="73" bestFit="1" customWidth="1"/>
    <col min="13" max="13" width="8" style="73" bestFit="1" customWidth="1"/>
    <col min="14" max="16" width="6.5703125" style="73" bestFit="1" customWidth="1"/>
    <col min="17" max="17" width="6.28515625" style="73" customWidth="1"/>
    <col min="18" max="20" width="6.5703125" style="73" bestFit="1" customWidth="1"/>
    <col min="21" max="21" width="8.140625" style="73" bestFit="1" customWidth="1"/>
    <col min="22" max="30" width="6.5703125" style="73" bestFit="1" customWidth="1"/>
    <col min="31" max="31" width="9.42578125" style="73" bestFit="1" customWidth="1"/>
    <col min="32" max="32" width="9.7109375" style="73" bestFit="1" customWidth="1"/>
    <col min="33" max="33" width="10.140625" style="73" bestFit="1" customWidth="1"/>
    <col min="34" max="34" width="10.42578125" style="73" bestFit="1" customWidth="1"/>
    <col min="35" max="40" width="10.85546875" style="73" bestFit="1" customWidth="1"/>
    <col min="41" max="16384" width="8.42578125" style="73"/>
  </cols>
  <sheetData>
    <row r="1" spans="1:256">
      <c r="A1" s="71" t="s">
        <v>40</v>
      </c>
      <c r="B1" s="72"/>
      <c r="C1" s="72"/>
      <c r="D1" s="72"/>
      <c r="AH1" s="74"/>
      <c r="AI1" s="74"/>
      <c r="AJ1" s="75"/>
      <c r="AL1" s="75"/>
      <c r="AM1" s="75"/>
    </row>
    <row r="2" spans="1:256">
      <c r="A2" s="76"/>
      <c r="B2" s="72"/>
      <c r="C2" s="72"/>
      <c r="D2" s="72"/>
      <c r="AI2" s="75"/>
      <c r="AL2" s="75"/>
      <c r="AM2" s="75"/>
    </row>
    <row r="3" spans="1:256" ht="13.5" customHeight="1">
      <c r="B3" s="73">
        <v>-60</v>
      </c>
      <c r="C3" s="73">
        <v>-56</v>
      </c>
      <c r="D3" s="73">
        <v>-52</v>
      </c>
      <c r="E3" s="73">
        <v>-48</v>
      </c>
      <c r="F3" s="73">
        <v>-44</v>
      </c>
      <c r="G3" s="73">
        <v>-40</v>
      </c>
      <c r="H3" s="73">
        <v>-36</v>
      </c>
      <c r="I3" s="73">
        <v>-32</v>
      </c>
      <c r="J3" s="73">
        <v>-28</v>
      </c>
      <c r="K3" s="73">
        <v>-24</v>
      </c>
      <c r="L3" s="73">
        <v>-20</v>
      </c>
      <c r="M3" s="73">
        <v>-16</v>
      </c>
      <c r="N3" s="73">
        <v>-12</v>
      </c>
      <c r="O3" s="73">
        <v>-8</v>
      </c>
      <c r="P3" s="73">
        <v>-4</v>
      </c>
      <c r="Q3" s="73">
        <v>0</v>
      </c>
      <c r="R3" s="73">
        <v>4</v>
      </c>
      <c r="S3" s="73">
        <v>8</v>
      </c>
      <c r="T3" s="73">
        <v>12</v>
      </c>
      <c r="U3" s="73">
        <v>16</v>
      </c>
      <c r="V3" s="73">
        <v>20</v>
      </c>
      <c r="W3" s="73">
        <v>24</v>
      </c>
      <c r="X3" s="73">
        <v>28</v>
      </c>
      <c r="Y3" s="73">
        <v>32</v>
      </c>
      <c r="Z3" s="73">
        <v>36</v>
      </c>
      <c r="AA3" s="73">
        <v>40</v>
      </c>
      <c r="AB3" s="73">
        <v>44</v>
      </c>
      <c r="AC3" s="73">
        <v>48</v>
      </c>
      <c r="AD3" s="73">
        <v>52</v>
      </c>
      <c r="AE3" s="73">
        <v>56</v>
      </c>
      <c r="AF3" s="73">
        <v>60</v>
      </c>
      <c r="AG3" s="73">
        <v>64</v>
      </c>
      <c r="AH3" s="73">
        <v>68</v>
      </c>
      <c r="AI3" s="73">
        <v>72</v>
      </c>
      <c r="AJ3" s="73">
        <v>76</v>
      </c>
      <c r="AK3" s="73">
        <v>80</v>
      </c>
      <c r="AL3" s="73">
        <v>84</v>
      </c>
      <c r="AM3" s="73">
        <v>88</v>
      </c>
      <c r="AN3" s="73">
        <f>AM3+4</f>
        <v>92</v>
      </c>
      <c r="AO3" s="73">
        <f t="shared" ref="AO3:CZ3" si="0">AN3+4</f>
        <v>96</v>
      </c>
      <c r="AP3" s="73">
        <f t="shared" si="0"/>
        <v>100</v>
      </c>
      <c r="AQ3" s="73">
        <f t="shared" si="0"/>
        <v>104</v>
      </c>
      <c r="AR3" s="73">
        <f t="shared" si="0"/>
        <v>108</v>
      </c>
      <c r="AS3" s="73">
        <f t="shared" si="0"/>
        <v>112</v>
      </c>
      <c r="AT3" s="73">
        <f t="shared" si="0"/>
        <v>116</v>
      </c>
      <c r="AU3" s="73">
        <f t="shared" si="0"/>
        <v>120</v>
      </c>
      <c r="AV3" s="73">
        <f t="shared" si="0"/>
        <v>124</v>
      </c>
      <c r="AW3" s="73">
        <f t="shared" si="0"/>
        <v>128</v>
      </c>
      <c r="AX3" s="73">
        <f t="shared" si="0"/>
        <v>132</v>
      </c>
      <c r="AY3" s="73">
        <f t="shared" si="0"/>
        <v>136</v>
      </c>
      <c r="AZ3" s="73">
        <f t="shared" si="0"/>
        <v>140</v>
      </c>
      <c r="BA3" s="73">
        <f t="shared" si="0"/>
        <v>144</v>
      </c>
      <c r="BB3" s="73">
        <f t="shared" si="0"/>
        <v>148</v>
      </c>
      <c r="BC3" s="73">
        <f t="shared" si="0"/>
        <v>152</v>
      </c>
      <c r="BD3" s="73">
        <f t="shared" si="0"/>
        <v>156</v>
      </c>
      <c r="BE3" s="73">
        <f t="shared" si="0"/>
        <v>160</v>
      </c>
      <c r="BF3" s="73">
        <f t="shared" si="0"/>
        <v>164</v>
      </c>
      <c r="BG3" s="73">
        <f t="shared" si="0"/>
        <v>168</v>
      </c>
      <c r="BH3" s="73">
        <f t="shared" si="0"/>
        <v>172</v>
      </c>
      <c r="BI3" s="73">
        <f t="shared" si="0"/>
        <v>176</v>
      </c>
      <c r="BJ3" s="73">
        <f t="shared" si="0"/>
        <v>180</v>
      </c>
      <c r="BK3" s="73">
        <f t="shared" si="0"/>
        <v>184</v>
      </c>
      <c r="BL3" s="73">
        <f t="shared" si="0"/>
        <v>188</v>
      </c>
      <c r="BM3" s="73">
        <f t="shared" si="0"/>
        <v>192</v>
      </c>
      <c r="BN3" s="73">
        <f t="shared" si="0"/>
        <v>196</v>
      </c>
      <c r="BO3" s="73">
        <f t="shared" si="0"/>
        <v>200</v>
      </c>
      <c r="BP3" s="73">
        <f t="shared" si="0"/>
        <v>204</v>
      </c>
      <c r="BQ3" s="73">
        <f t="shared" si="0"/>
        <v>208</v>
      </c>
      <c r="BR3" s="73">
        <f t="shared" si="0"/>
        <v>212</v>
      </c>
      <c r="BS3" s="73">
        <f t="shared" si="0"/>
        <v>216</v>
      </c>
      <c r="BT3" s="73">
        <f t="shared" si="0"/>
        <v>220</v>
      </c>
      <c r="BU3" s="73">
        <f t="shared" si="0"/>
        <v>224</v>
      </c>
      <c r="BV3" s="73">
        <f t="shared" si="0"/>
        <v>228</v>
      </c>
      <c r="BW3" s="73">
        <f t="shared" si="0"/>
        <v>232</v>
      </c>
      <c r="BX3" s="73">
        <f t="shared" si="0"/>
        <v>236</v>
      </c>
      <c r="BY3" s="73">
        <f t="shared" si="0"/>
        <v>240</v>
      </c>
      <c r="BZ3" s="73">
        <f t="shared" si="0"/>
        <v>244</v>
      </c>
      <c r="CA3" s="73">
        <f t="shared" si="0"/>
        <v>248</v>
      </c>
      <c r="CB3" s="73">
        <f t="shared" si="0"/>
        <v>252</v>
      </c>
      <c r="CC3" s="73">
        <f t="shared" si="0"/>
        <v>256</v>
      </c>
      <c r="CD3" s="73">
        <f t="shared" si="0"/>
        <v>260</v>
      </c>
      <c r="CE3" s="73">
        <f t="shared" si="0"/>
        <v>264</v>
      </c>
      <c r="CF3" s="73">
        <f t="shared" si="0"/>
        <v>268</v>
      </c>
      <c r="CG3" s="73">
        <f t="shared" si="0"/>
        <v>272</v>
      </c>
      <c r="CH3" s="73">
        <f t="shared" si="0"/>
        <v>276</v>
      </c>
      <c r="CI3" s="73">
        <f t="shared" si="0"/>
        <v>280</v>
      </c>
      <c r="CJ3" s="73">
        <f t="shared" si="0"/>
        <v>284</v>
      </c>
      <c r="CK3" s="73">
        <f t="shared" si="0"/>
        <v>288</v>
      </c>
      <c r="CL3" s="73">
        <f t="shared" si="0"/>
        <v>292</v>
      </c>
      <c r="CM3" s="73">
        <f t="shared" si="0"/>
        <v>296</v>
      </c>
      <c r="CN3" s="73">
        <f t="shared" si="0"/>
        <v>300</v>
      </c>
      <c r="CO3" s="73">
        <f t="shared" si="0"/>
        <v>304</v>
      </c>
      <c r="CP3" s="73">
        <f t="shared" si="0"/>
        <v>308</v>
      </c>
      <c r="CQ3" s="73">
        <f t="shared" si="0"/>
        <v>312</v>
      </c>
      <c r="CR3" s="73">
        <f t="shared" si="0"/>
        <v>316</v>
      </c>
      <c r="CS3" s="73">
        <f t="shared" si="0"/>
        <v>320</v>
      </c>
      <c r="CT3" s="73">
        <f t="shared" si="0"/>
        <v>324</v>
      </c>
      <c r="CU3" s="73">
        <f t="shared" si="0"/>
        <v>328</v>
      </c>
      <c r="CV3" s="73">
        <f t="shared" si="0"/>
        <v>332</v>
      </c>
      <c r="CW3" s="73">
        <f t="shared" si="0"/>
        <v>336</v>
      </c>
      <c r="CX3" s="73">
        <f t="shared" si="0"/>
        <v>340</v>
      </c>
      <c r="CY3" s="73">
        <f t="shared" si="0"/>
        <v>344</v>
      </c>
      <c r="CZ3" s="73">
        <f t="shared" si="0"/>
        <v>348</v>
      </c>
      <c r="DA3" s="73">
        <f t="shared" ref="DA3:FL3" si="1">CZ3+4</f>
        <v>352</v>
      </c>
      <c r="DB3" s="73">
        <f t="shared" si="1"/>
        <v>356</v>
      </c>
      <c r="DC3" s="73">
        <f t="shared" si="1"/>
        <v>360</v>
      </c>
      <c r="DD3" s="73">
        <f t="shared" si="1"/>
        <v>364</v>
      </c>
      <c r="DE3" s="73">
        <f t="shared" si="1"/>
        <v>368</v>
      </c>
      <c r="DF3" s="73">
        <f t="shared" si="1"/>
        <v>372</v>
      </c>
      <c r="DG3" s="73">
        <f t="shared" si="1"/>
        <v>376</v>
      </c>
      <c r="DH3" s="73">
        <f t="shared" si="1"/>
        <v>380</v>
      </c>
      <c r="DI3" s="73">
        <f t="shared" si="1"/>
        <v>384</v>
      </c>
      <c r="DJ3" s="73">
        <f t="shared" si="1"/>
        <v>388</v>
      </c>
      <c r="DK3" s="73">
        <f t="shared" si="1"/>
        <v>392</v>
      </c>
      <c r="DL3" s="73">
        <f t="shared" si="1"/>
        <v>396</v>
      </c>
      <c r="DM3" s="73">
        <f t="shared" si="1"/>
        <v>400</v>
      </c>
      <c r="DN3" s="73">
        <f t="shared" si="1"/>
        <v>404</v>
      </c>
      <c r="DO3" s="73">
        <f t="shared" si="1"/>
        <v>408</v>
      </c>
      <c r="DP3" s="73">
        <f t="shared" si="1"/>
        <v>412</v>
      </c>
      <c r="DQ3" s="73">
        <f t="shared" si="1"/>
        <v>416</v>
      </c>
      <c r="DR3" s="73">
        <f t="shared" si="1"/>
        <v>420</v>
      </c>
      <c r="DS3" s="73">
        <f t="shared" si="1"/>
        <v>424</v>
      </c>
      <c r="DT3" s="73">
        <f t="shared" si="1"/>
        <v>428</v>
      </c>
      <c r="DU3" s="73">
        <f t="shared" si="1"/>
        <v>432</v>
      </c>
      <c r="DV3" s="73">
        <f t="shared" si="1"/>
        <v>436</v>
      </c>
      <c r="DW3" s="73">
        <f t="shared" si="1"/>
        <v>440</v>
      </c>
      <c r="DX3" s="73">
        <f t="shared" si="1"/>
        <v>444</v>
      </c>
      <c r="DY3" s="73">
        <f t="shared" si="1"/>
        <v>448</v>
      </c>
      <c r="DZ3" s="73">
        <f t="shared" si="1"/>
        <v>452</v>
      </c>
      <c r="EA3" s="73">
        <f t="shared" si="1"/>
        <v>456</v>
      </c>
      <c r="EB3" s="73">
        <f t="shared" si="1"/>
        <v>460</v>
      </c>
      <c r="EC3" s="73">
        <f t="shared" si="1"/>
        <v>464</v>
      </c>
      <c r="ED3" s="73">
        <f t="shared" si="1"/>
        <v>468</v>
      </c>
      <c r="EE3" s="73">
        <f t="shared" si="1"/>
        <v>472</v>
      </c>
      <c r="EF3" s="73">
        <f t="shared" si="1"/>
        <v>476</v>
      </c>
      <c r="EG3" s="73">
        <f t="shared" si="1"/>
        <v>480</v>
      </c>
      <c r="EH3" s="73">
        <f t="shared" si="1"/>
        <v>484</v>
      </c>
      <c r="EI3" s="73">
        <f t="shared" si="1"/>
        <v>488</v>
      </c>
      <c r="EJ3" s="73">
        <f t="shared" si="1"/>
        <v>492</v>
      </c>
      <c r="EK3" s="73">
        <f t="shared" si="1"/>
        <v>496</v>
      </c>
      <c r="EL3" s="73">
        <f t="shared" si="1"/>
        <v>500</v>
      </c>
      <c r="EM3" s="73">
        <f t="shared" si="1"/>
        <v>504</v>
      </c>
      <c r="EN3" s="73">
        <f t="shared" si="1"/>
        <v>508</v>
      </c>
      <c r="EO3" s="73">
        <f t="shared" si="1"/>
        <v>512</v>
      </c>
      <c r="EP3" s="73">
        <f t="shared" si="1"/>
        <v>516</v>
      </c>
      <c r="EQ3" s="73">
        <f t="shared" si="1"/>
        <v>520</v>
      </c>
      <c r="ER3" s="73">
        <f t="shared" si="1"/>
        <v>524</v>
      </c>
      <c r="ES3" s="73">
        <f t="shared" si="1"/>
        <v>528</v>
      </c>
      <c r="ET3" s="73">
        <f t="shared" si="1"/>
        <v>532</v>
      </c>
      <c r="EU3" s="73">
        <f t="shared" si="1"/>
        <v>536</v>
      </c>
      <c r="EV3" s="73">
        <f t="shared" si="1"/>
        <v>540</v>
      </c>
      <c r="EW3" s="73">
        <f t="shared" si="1"/>
        <v>544</v>
      </c>
      <c r="EX3" s="73">
        <f t="shared" si="1"/>
        <v>548</v>
      </c>
      <c r="EY3" s="73">
        <f t="shared" si="1"/>
        <v>552</v>
      </c>
      <c r="EZ3" s="73">
        <f t="shared" si="1"/>
        <v>556</v>
      </c>
      <c r="FA3" s="73">
        <f t="shared" si="1"/>
        <v>560</v>
      </c>
      <c r="FB3" s="73">
        <f t="shared" si="1"/>
        <v>564</v>
      </c>
      <c r="FC3" s="73">
        <f t="shared" si="1"/>
        <v>568</v>
      </c>
      <c r="FD3" s="73">
        <f t="shared" si="1"/>
        <v>572</v>
      </c>
      <c r="FE3" s="73">
        <f t="shared" si="1"/>
        <v>576</v>
      </c>
      <c r="FF3" s="73">
        <f t="shared" si="1"/>
        <v>580</v>
      </c>
      <c r="FG3" s="73">
        <f t="shared" si="1"/>
        <v>584</v>
      </c>
      <c r="FH3" s="73">
        <f t="shared" si="1"/>
        <v>588</v>
      </c>
      <c r="FI3" s="73">
        <f t="shared" si="1"/>
        <v>592</v>
      </c>
      <c r="FJ3" s="73">
        <f t="shared" si="1"/>
        <v>596</v>
      </c>
      <c r="FK3" s="73">
        <f t="shared" si="1"/>
        <v>600</v>
      </c>
      <c r="FL3" s="73">
        <f t="shared" si="1"/>
        <v>604</v>
      </c>
      <c r="FM3" s="73">
        <f t="shared" ref="FM3:HX3" si="2">FL3+4</f>
        <v>608</v>
      </c>
      <c r="FN3" s="73">
        <f t="shared" si="2"/>
        <v>612</v>
      </c>
      <c r="FO3" s="73">
        <f t="shared" si="2"/>
        <v>616</v>
      </c>
      <c r="FP3" s="73">
        <f t="shared" si="2"/>
        <v>620</v>
      </c>
      <c r="FQ3" s="73">
        <f t="shared" si="2"/>
        <v>624</v>
      </c>
      <c r="FR3" s="73">
        <f t="shared" si="2"/>
        <v>628</v>
      </c>
      <c r="FS3" s="73">
        <f t="shared" si="2"/>
        <v>632</v>
      </c>
      <c r="FT3" s="73">
        <f t="shared" si="2"/>
        <v>636</v>
      </c>
      <c r="FU3" s="73">
        <f t="shared" si="2"/>
        <v>640</v>
      </c>
      <c r="FV3" s="73">
        <f t="shared" si="2"/>
        <v>644</v>
      </c>
      <c r="FW3" s="73">
        <f t="shared" si="2"/>
        <v>648</v>
      </c>
      <c r="FX3" s="73">
        <f t="shared" si="2"/>
        <v>652</v>
      </c>
      <c r="FY3" s="73">
        <f t="shared" si="2"/>
        <v>656</v>
      </c>
      <c r="FZ3" s="73">
        <f t="shared" si="2"/>
        <v>660</v>
      </c>
      <c r="GA3" s="73">
        <f t="shared" si="2"/>
        <v>664</v>
      </c>
      <c r="GB3" s="73">
        <f t="shared" si="2"/>
        <v>668</v>
      </c>
      <c r="GC3" s="73">
        <f t="shared" si="2"/>
        <v>672</v>
      </c>
      <c r="GD3" s="73">
        <f t="shared" si="2"/>
        <v>676</v>
      </c>
      <c r="GE3" s="73">
        <f t="shared" si="2"/>
        <v>680</v>
      </c>
      <c r="GF3" s="73">
        <f t="shared" si="2"/>
        <v>684</v>
      </c>
      <c r="GG3" s="73">
        <f t="shared" si="2"/>
        <v>688</v>
      </c>
      <c r="GH3" s="73">
        <f t="shared" si="2"/>
        <v>692</v>
      </c>
      <c r="GI3" s="73">
        <f t="shared" si="2"/>
        <v>696</v>
      </c>
      <c r="GJ3" s="73">
        <f t="shared" si="2"/>
        <v>700</v>
      </c>
      <c r="GK3" s="73">
        <f t="shared" si="2"/>
        <v>704</v>
      </c>
      <c r="GL3" s="73">
        <f t="shared" si="2"/>
        <v>708</v>
      </c>
      <c r="GM3" s="73">
        <f t="shared" si="2"/>
        <v>712</v>
      </c>
      <c r="GN3" s="73">
        <f t="shared" si="2"/>
        <v>716</v>
      </c>
      <c r="GO3" s="73">
        <f t="shared" si="2"/>
        <v>720</v>
      </c>
      <c r="GP3" s="73">
        <f t="shared" si="2"/>
        <v>724</v>
      </c>
      <c r="GQ3" s="73">
        <f t="shared" si="2"/>
        <v>728</v>
      </c>
      <c r="GR3" s="73">
        <f t="shared" si="2"/>
        <v>732</v>
      </c>
      <c r="GS3" s="73">
        <f t="shared" si="2"/>
        <v>736</v>
      </c>
      <c r="GT3" s="73">
        <f t="shared" si="2"/>
        <v>740</v>
      </c>
      <c r="GU3" s="73">
        <f t="shared" si="2"/>
        <v>744</v>
      </c>
      <c r="GV3" s="73">
        <f t="shared" si="2"/>
        <v>748</v>
      </c>
      <c r="GW3" s="73">
        <f t="shared" si="2"/>
        <v>752</v>
      </c>
      <c r="GX3" s="73">
        <f t="shared" si="2"/>
        <v>756</v>
      </c>
      <c r="GY3" s="73">
        <f t="shared" si="2"/>
        <v>760</v>
      </c>
      <c r="GZ3" s="73">
        <f t="shared" si="2"/>
        <v>764</v>
      </c>
      <c r="HA3" s="73">
        <f t="shared" si="2"/>
        <v>768</v>
      </c>
      <c r="HB3" s="73">
        <f t="shared" si="2"/>
        <v>772</v>
      </c>
      <c r="HC3" s="73">
        <f t="shared" si="2"/>
        <v>776</v>
      </c>
      <c r="HD3" s="73">
        <f t="shared" si="2"/>
        <v>780</v>
      </c>
      <c r="HE3" s="73">
        <f t="shared" si="2"/>
        <v>784</v>
      </c>
      <c r="HF3" s="73">
        <f t="shared" si="2"/>
        <v>788</v>
      </c>
      <c r="HG3" s="73">
        <f t="shared" si="2"/>
        <v>792</v>
      </c>
      <c r="HH3" s="73">
        <f t="shared" si="2"/>
        <v>796</v>
      </c>
      <c r="HI3" s="73">
        <f t="shared" si="2"/>
        <v>800</v>
      </c>
      <c r="HJ3" s="73">
        <f t="shared" si="2"/>
        <v>804</v>
      </c>
      <c r="HK3" s="73">
        <f t="shared" si="2"/>
        <v>808</v>
      </c>
      <c r="HL3" s="73">
        <f t="shared" si="2"/>
        <v>812</v>
      </c>
      <c r="HM3" s="73">
        <f t="shared" si="2"/>
        <v>816</v>
      </c>
      <c r="HN3" s="73">
        <f t="shared" si="2"/>
        <v>820</v>
      </c>
      <c r="HO3" s="73">
        <f t="shared" si="2"/>
        <v>824</v>
      </c>
      <c r="HP3" s="73">
        <f t="shared" si="2"/>
        <v>828</v>
      </c>
      <c r="HQ3" s="73">
        <f t="shared" si="2"/>
        <v>832</v>
      </c>
      <c r="HR3" s="73">
        <f t="shared" si="2"/>
        <v>836</v>
      </c>
      <c r="HS3" s="73">
        <f t="shared" si="2"/>
        <v>840</v>
      </c>
      <c r="HT3" s="73">
        <f t="shared" si="2"/>
        <v>844</v>
      </c>
      <c r="HU3" s="73">
        <f t="shared" si="2"/>
        <v>848</v>
      </c>
      <c r="HV3" s="73">
        <f t="shared" si="2"/>
        <v>852</v>
      </c>
      <c r="HW3" s="73">
        <f t="shared" si="2"/>
        <v>856</v>
      </c>
      <c r="HX3" s="73">
        <f t="shared" si="2"/>
        <v>860</v>
      </c>
      <c r="HY3" s="73">
        <f t="shared" ref="HY3:IV3" si="3">HX3+4</f>
        <v>864</v>
      </c>
      <c r="HZ3" s="73">
        <f t="shared" si="3"/>
        <v>868</v>
      </c>
      <c r="IA3" s="73">
        <f t="shared" si="3"/>
        <v>872</v>
      </c>
      <c r="IB3" s="73">
        <f t="shared" si="3"/>
        <v>876</v>
      </c>
      <c r="IC3" s="73">
        <f t="shared" si="3"/>
        <v>880</v>
      </c>
      <c r="ID3" s="73">
        <f t="shared" si="3"/>
        <v>884</v>
      </c>
      <c r="IE3" s="73">
        <f t="shared" si="3"/>
        <v>888</v>
      </c>
      <c r="IF3" s="73">
        <f t="shared" si="3"/>
        <v>892</v>
      </c>
      <c r="IG3" s="73">
        <f t="shared" si="3"/>
        <v>896</v>
      </c>
      <c r="IH3" s="73">
        <f t="shared" si="3"/>
        <v>900</v>
      </c>
      <c r="II3" s="73">
        <f t="shared" si="3"/>
        <v>904</v>
      </c>
      <c r="IJ3" s="73">
        <f t="shared" si="3"/>
        <v>908</v>
      </c>
      <c r="IK3" s="73">
        <f t="shared" si="3"/>
        <v>912</v>
      </c>
      <c r="IL3" s="73">
        <f t="shared" si="3"/>
        <v>916</v>
      </c>
      <c r="IM3" s="73">
        <f t="shared" si="3"/>
        <v>920</v>
      </c>
      <c r="IN3" s="73">
        <f t="shared" si="3"/>
        <v>924</v>
      </c>
      <c r="IO3" s="73">
        <f t="shared" si="3"/>
        <v>928</v>
      </c>
      <c r="IP3" s="73">
        <f t="shared" si="3"/>
        <v>932</v>
      </c>
      <c r="IQ3" s="73">
        <f t="shared" si="3"/>
        <v>936</v>
      </c>
      <c r="IR3" s="73">
        <f t="shared" si="3"/>
        <v>940</v>
      </c>
      <c r="IS3" s="73">
        <f t="shared" si="3"/>
        <v>944</v>
      </c>
      <c r="IT3" s="73">
        <f t="shared" si="3"/>
        <v>948</v>
      </c>
      <c r="IU3" s="73">
        <f t="shared" si="3"/>
        <v>952</v>
      </c>
      <c r="IV3" s="73">
        <f t="shared" si="3"/>
        <v>956</v>
      </c>
    </row>
    <row r="4" spans="1:256">
      <c r="A4" s="665" t="s">
        <v>41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</row>
    <row r="5" spans="1:256">
      <c r="A5" s="665"/>
      <c r="B5" s="78">
        <v>1980</v>
      </c>
      <c r="C5" s="78">
        <v>1981</v>
      </c>
      <c r="D5" s="78">
        <v>1982</v>
      </c>
      <c r="E5" s="78">
        <v>1983</v>
      </c>
      <c r="F5" s="78">
        <v>1984</v>
      </c>
      <c r="G5" s="78">
        <v>1985</v>
      </c>
      <c r="H5" s="78">
        <v>1986</v>
      </c>
      <c r="I5" s="78">
        <v>1987</v>
      </c>
      <c r="J5" s="78">
        <v>1988</v>
      </c>
      <c r="K5" s="78">
        <v>1989</v>
      </c>
      <c r="L5" s="78">
        <v>1990</v>
      </c>
      <c r="M5" s="78">
        <v>1991</v>
      </c>
      <c r="N5" s="78">
        <v>1992</v>
      </c>
      <c r="O5" s="78">
        <v>1993</v>
      </c>
      <c r="P5" s="78">
        <v>1994</v>
      </c>
      <c r="Q5" s="78">
        <v>1995</v>
      </c>
      <c r="R5" s="78">
        <v>1996</v>
      </c>
      <c r="S5" s="78">
        <v>1997</v>
      </c>
      <c r="T5" s="78">
        <v>1998</v>
      </c>
      <c r="U5" s="78">
        <v>1999</v>
      </c>
      <c r="V5" s="78">
        <v>2000</v>
      </c>
      <c r="W5" s="78">
        <v>2001</v>
      </c>
      <c r="X5" s="78">
        <v>2002</v>
      </c>
      <c r="Y5" s="78">
        <v>2003</v>
      </c>
      <c r="Z5" s="78">
        <v>2004</v>
      </c>
      <c r="AA5" s="78">
        <v>2005</v>
      </c>
      <c r="AB5" s="78">
        <v>2006</v>
      </c>
      <c r="AC5" s="78">
        <v>2007</v>
      </c>
      <c r="AD5" s="78">
        <v>2008</v>
      </c>
      <c r="AE5" s="78">
        <v>2009</v>
      </c>
      <c r="AF5" s="78">
        <v>2010</v>
      </c>
      <c r="AG5" s="78">
        <v>2011</v>
      </c>
      <c r="AH5" s="78">
        <v>2012</v>
      </c>
      <c r="AI5" s="78">
        <v>2013</v>
      </c>
      <c r="AJ5" s="78">
        <v>2014</v>
      </c>
      <c r="AK5" s="78">
        <v>2015</v>
      </c>
      <c r="AL5" s="78">
        <v>2016</v>
      </c>
      <c r="AM5" s="78">
        <v>2017</v>
      </c>
      <c r="AN5" s="78">
        <v>2018</v>
      </c>
      <c r="AO5" s="78">
        <v>2019</v>
      </c>
      <c r="AP5" s="78"/>
      <c r="AQ5" s="78"/>
      <c r="AR5" s="78"/>
      <c r="AS5" s="78"/>
    </row>
    <row r="6" spans="1:256" ht="13.5" thickBot="1">
      <c r="A6" s="665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</row>
    <row r="7" spans="1:256">
      <c r="A7" s="80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3"/>
      <c r="AE7" s="83"/>
      <c r="AF7" s="82"/>
      <c r="AG7" s="82"/>
      <c r="AH7" s="82"/>
      <c r="AI7" s="82"/>
      <c r="AJ7" s="84"/>
      <c r="AK7" s="85"/>
      <c r="AL7" s="85"/>
      <c r="AM7" s="85"/>
      <c r="AN7" s="85"/>
      <c r="AO7" s="85"/>
      <c r="AP7" s="85"/>
      <c r="AQ7" s="85"/>
      <c r="AR7" s="85"/>
      <c r="AS7" s="85"/>
    </row>
    <row r="8" spans="1:256">
      <c r="A8" s="80" t="s">
        <v>42</v>
      </c>
      <c r="B8" s="86">
        <f ca="1">SUM(OFFSET('E&amp;R trim'!$BV9:$BY9,0,B3))</f>
        <v>609.57500000000005</v>
      </c>
      <c r="C8" s="86">
        <f ca="1">SUM(OFFSET('E&amp;R trim'!$BV9:$BY9,0,C3))</f>
        <v>621.73400000000004</v>
      </c>
      <c r="D8" s="86">
        <f ca="1">SUM(OFFSET('E&amp;R trim'!$BV9:$BY9,0,D3))</f>
        <v>641.97900000000016</v>
      </c>
      <c r="E8" s="86">
        <f ca="1">SUM(OFFSET('E&amp;R trim'!$BV9:$BY9,0,E3))</f>
        <v>646.95299999999997</v>
      </c>
      <c r="F8" s="86">
        <f ca="1">SUM(OFFSET('E&amp;R trim'!$BV9:$BY9,0,F3))</f>
        <v>652.38400000000001</v>
      </c>
      <c r="G8" s="86">
        <f ca="1">SUM(OFFSET('E&amp;R trim'!$BV9:$BY9,0,G3))</f>
        <v>664.85900000000015</v>
      </c>
      <c r="H8" s="86">
        <f ca="1">SUM(OFFSET('E&amp;R trim'!$BV9:$BY9,0,H3))</f>
        <v>688.86</v>
      </c>
      <c r="I8" s="86">
        <f ca="1">SUM(OFFSET('E&amp;R trim'!$BV9:$BY9,0,I3))</f>
        <v>711.86700000000008</v>
      </c>
      <c r="J8" s="86">
        <f ca="1">SUM(OFFSET('E&amp;R trim'!$BV9:$BY9,0,J3))</f>
        <v>733.99500000000012</v>
      </c>
      <c r="K8" s="86">
        <f ca="1">SUM(OFFSET('E&amp;R trim'!$BV9:$BY9,0,K3))</f>
        <v>759.27800000000002</v>
      </c>
      <c r="L8" s="86">
        <f ca="1">SUM(OFFSET('E&amp;R trim'!$BV9:$BY9,0,L3))</f>
        <v>779.00600000000009</v>
      </c>
      <c r="M8" s="86">
        <f ca="1">SUM(OFFSET('E&amp;R trim'!$BV9:$BY9,0,M3))</f>
        <v>784.89800000000002</v>
      </c>
      <c r="N8" s="86">
        <f ca="1">SUM(OFFSET('E&amp;R trim'!$BV9:$BY9,0,N3))</f>
        <v>792.8</v>
      </c>
      <c r="O8" s="86">
        <f ca="1">SUM(OFFSET('E&amp;R trim'!$BV9:$BY9,0,O3))</f>
        <v>793.75199999999995</v>
      </c>
      <c r="P8" s="86">
        <f ca="1">SUM(OFFSET('E&amp;R trim'!$BV9:$BY9,0,P3))</f>
        <v>805.81600000000014</v>
      </c>
      <c r="Q8" s="86">
        <f ca="1">SUM(OFFSET('E&amp;R trim'!$BV9:$BY9,0,Q3))</f>
        <v>821.77</v>
      </c>
      <c r="R8" s="86">
        <f ca="1">SUM(OFFSET('E&amp;R trim'!$BV9:$BY9,0,R3))</f>
        <v>837.79200000000003</v>
      </c>
      <c r="S8" s="86">
        <f ca="1">SUM(OFFSET('E&amp;R trim'!$BV9:$BY9,0,S3))</f>
        <v>842.51900000000012</v>
      </c>
      <c r="T8" s="86">
        <f ca="1">SUM(OFFSET('E&amp;R trim'!$BV9:$BY9,0,T3))</f>
        <v>876.57100000000003</v>
      </c>
      <c r="U8" s="86">
        <f ca="1">SUM(OFFSET('E&amp;R trim'!$BV9:$BY9,0,U3))</f>
        <v>906.92100000000005</v>
      </c>
      <c r="V8" s="86">
        <f ca="1">SUM(OFFSET('E&amp;R trim'!$BV9:$BY9,0,V3))</f>
        <v>941.64400000000001</v>
      </c>
      <c r="W8" s="86">
        <f ca="1">SUM(OFFSET('E&amp;R trim'!$BV9:$BY9,0,W3))</f>
        <v>965.19499999999994</v>
      </c>
      <c r="X8" s="86">
        <f ca="1">SUM(OFFSET('E&amp;R trim'!$BV9:$BY9,0,X3))</f>
        <v>984.79200000000003</v>
      </c>
      <c r="Y8" s="86">
        <f ca="1">SUM(OFFSET('E&amp;R trim'!$BV9:$BY9,0,Y3))</f>
        <v>999.15099999999995</v>
      </c>
      <c r="Z8" s="86">
        <f ca="1">SUM(OFFSET('E&amp;R trim'!$BV9:$BY9,0,Z3))</f>
        <v>1018.4059999999999</v>
      </c>
      <c r="AA8" s="86">
        <f ca="1">SUM(OFFSET('E&amp;R trim'!$BV9:$BY9,0,AA3))</f>
        <v>1043.8140000000001</v>
      </c>
      <c r="AB8" s="86">
        <f ca="1">SUM(OFFSET('E&amp;R trim'!$BV9:$BY9,0,AB3))</f>
        <v>1068.6010000000001</v>
      </c>
      <c r="AC8" s="86">
        <f ca="1">SUM(OFFSET('E&amp;R trim'!$BV9:$BY9,0,AC3))</f>
        <v>1094.29</v>
      </c>
      <c r="AD8" s="86">
        <f ca="1">SUM(OFFSET('E&amp;R trim'!$BV9:$BY9,0,AD3))</f>
        <v>1098.8270000000002</v>
      </c>
      <c r="AE8" s="86">
        <f ca="1">SUM(OFFSET('E&amp;R trim'!$BV9:$BY9,0,AE3))</f>
        <v>1102.2420000000002</v>
      </c>
      <c r="AF8" s="86">
        <f ca="1">SUM(OFFSET('E&amp;R trim'!$BV9:$BY9,0,AF3))</f>
        <v>1122.3040000000001</v>
      </c>
      <c r="AG8" s="86">
        <f ca="1">SUM(OFFSET('E&amp;R trim'!$BV9:$BY9,0,AG3))</f>
        <v>1126.4680000000001</v>
      </c>
      <c r="AH8" s="86">
        <f ca="1">SUM(OFFSET('E&amp;R trim'!$BV9:$BY9,0,AH3))</f>
        <v>1122.2370000000001</v>
      </c>
      <c r="AI8" s="86">
        <f ca="1">SUM(OFFSET('E&amp;R trim'!$BV9:$BY9,0,AI3))</f>
        <v>1125.8620000000001</v>
      </c>
      <c r="AJ8" s="87">
        <f ca="1">SUM(OFFSET('E&amp;R trim'!$BV9:$BY9,0,AJ3))</f>
        <v>1127.4765669600001</v>
      </c>
      <c r="AK8" s="87">
        <f ca="1">SUM(OFFSET('E&amp;R trim'!$BV9:$BY9,0,AK3))</f>
        <v>1139.9838867867304</v>
      </c>
      <c r="AL8" s="87">
        <f ca="1">SUM(OFFSET('E&amp;R trim'!$BV9:$BY9,0,AL3))</f>
        <v>1150.8482565686545</v>
      </c>
      <c r="AM8" s="87">
        <f ca="1">SUM(OFFSET('E&amp;R trim'!$BV9:$BY9,0,AM3))</f>
        <v>1162.9829051214949</v>
      </c>
      <c r="AN8" s="87">
        <f ca="1">SUM(OFFSET('E&amp;R trim'!$BV9:$BY9,0,AN3))</f>
        <v>1177.0016267561841</v>
      </c>
      <c r="AO8" s="87">
        <f ca="1">SUM(OFFSET('E&amp;R trim'!$BV9:$BY9,0,AO3))</f>
        <v>1191.1893315766156</v>
      </c>
      <c r="AP8" s="87"/>
      <c r="AQ8" s="87"/>
      <c r="AR8" s="87"/>
      <c r="AS8" s="87"/>
    </row>
    <row r="9" spans="1:256">
      <c r="A9" s="88" t="s">
        <v>43</v>
      </c>
      <c r="B9" s="86">
        <f ca="1">SUM(OFFSET('E&amp;R trim'!$BV12:$BY12,0,B3))</f>
        <v>260.22199999999998</v>
      </c>
      <c r="C9" s="86">
        <f ca="1">SUM(OFFSET('E&amp;R trim'!$BV12:$BY12,0,C3))</f>
        <v>267.62800000000004</v>
      </c>
      <c r="D9" s="86">
        <f ca="1">SUM(OFFSET('E&amp;R trim'!$BV12:$BY12,0,D3))</f>
        <v>279.36799999999999</v>
      </c>
      <c r="E9" s="86">
        <f ca="1">SUM(OFFSET('E&amp;R trim'!$BV12:$BY12,0,E3))</f>
        <v>286.52699999999999</v>
      </c>
      <c r="F9" s="86">
        <f ca="1">SUM(OFFSET('E&amp;R trim'!$BV12:$BY12,0,F3))</f>
        <v>292.82100000000003</v>
      </c>
      <c r="G9" s="86">
        <f ca="1">SUM(OFFSET('E&amp;R trim'!$BV12:$BY12,0,G3))</f>
        <v>301.55</v>
      </c>
      <c r="H9" s="86">
        <f ca="1">SUM(OFFSET('E&amp;R trim'!$BV12:$BY12,0,H3))</f>
        <v>309.19300000000004</v>
      </c>
      <c r="I9" s="86">
        <f ca="1">SUM(OFFSET('E&amp;R trim'!$BV12:$BY12,0,I3))</f>
        <v>317.51400000000001</v>
      </c>
      <c r="J9" s="86">
        <f ca="1">SUM(OFFSET('E&amp;R trim'!$BV12:$BY12,0,J3))</f>
        <v>328.08100000000002</v>
      </c>
      <c r="K9" s="86">
        <f ca="1">SUM(OFFSET('E&amp;R trim'!$BV12:$BY12,0,K3))</f>
        <v>333.375</v>
      </c>
      <c r="L9" s="86">
        <f ca="1">SUM(OFFSET('E&amp;R trim'!$BV12:$BY12,0,L3))</f>
        <v>344.04100000000005</v>
      </c>
      <c r="M9" s="86">
        <f ca="1">SUM(OFFSET('E&amp;R trim'!$BV12:$BY12,0,M3))</f>
        <v>356.07</v>
      </c>
      <c r="N9" s="86">
        <f ca="1">SUM(OFFSET('E&amp;R trim'!$BV12:$BY12,0,N3))</f>
        <v>367.33800000000002</v>
      </c>
      <c r="O9" s="86">
        <f ca="1">SUM(OFFSET('E&amp;R trim'!$BV12:$BY12,0,O3))</f>
        <v>380.17399999999998</v>
      </c>
      <c r="P9" s="86">
        <f ca="1">SUM(OFFSET('E&amp;R trim'!$BV12:$BY12,0,P3))</f>
        <v>381.41500000000002</v>
      </c>
      <c r="Q9" s="86">
        <f ca="1">SUM(OFFSET('E&amp;R trim'!$BV12:$BY12,0,Q3))</f>
        <v>381.76100000000002</v>
      </c>
      <c r="R9" s="86">
        <f ca="1">SUM(OFFSET('E&amp;R trim'!$BV12:$BY12,0,R3))</f>
        <v>390.35900000000004</v>
      </c>
      <c r="S9" s="86">
        <f ca="1">SUM(OFFSET('E&amp;R trim'!$BV12:$BY12,0,S3))</f>
        <v>394.17</v>
      </c>
      <c r="T9" s="86">
        <f ca="1">SUM(OFFSET('E&amp;R trim'!$BV12:$BY12,0,T3))</f>
        <v>391.70100000000002</v>
      </c>
      <c r="U9" s="86">
        <f ca="1">SUM(OFFSET('E&amp;R trim'!$BV12:$BY12,0,U3))</f>
        <v>397.62200000000001</v>
      </c>
      <c r="V9" s="86">
        <f ca="1">SUM(OFFSET('E&amp;R trim'!$BV12:$BY12,0,V3))</f>
        <v>405.26300000000003</v>
      </c>
      <c r="W9" s="86">
        <f ca="1">SUM(OFFSET('E&amp;R trim'!$BV12:$BY12,0,W3))</f>
        <v>409.49800000000005</v>
      </c>
      <c r="X9" s="86">
        <f ca="1">SUM(OFFSET('E&amp;R trim'!$BV12:$BY12,0,X3))</f>
        <v>417.02400000000006</v>
      </c>
      <c r="Y9" s="86">
        <f ca="1">SUM(OFFSET('E&amp;R trim'!$BV12:$BY12,0,Y3))</f>
        <v>425.065</v>
      </c>
      <c r="Z9" s="86">
        <f ca="1">SUM(OFFSET('E&amp;R trim'!$BV12:$BY12,0,Z3))</f>
        <v>434.15200000000004</v>
      </c>
      <c r="AA9" s="86">
        <f ca="1">SUM(OFFSET('E&amp;R trim'!$BV12:$BY12,0,AA3))</f>
        <v>439.76900000000006</v>
      </c>
      <c r="AB9" s="86">
        <f ca="1">SUM(OFFSET('E&amp;R trim'!$BV12:$BY12,0,AB3))</f>
        <v>446.07300000000009</v>
      </c>
      <c r="AC9" s="86">
        <f ca="1">SUM(OFFSET('E&amp;R trim'!$BV12:$BY12,0,AC3))</f>
        <v>453.988</v>
      </c>
      <c r="AD9" s="86">
        <f ca="1">SUM(OFFSET('E&amp;R trim'!$BV12:$BY12,0,AD3))</f>
        <v>458.93600000000004</v>
      </c>
      <c r="AE9" s="86">
        <f ca="1">SUM(OFFSET('E&amp;R trim'!$BV12:$BY12,0,AE3))</f>
        <v>470.20400000000001</v>
      </c>
      <c r="AF9" s="86">
        <f ca="1">SUM(OFFSET('E&amp;R trim'!$BV12:$BY12,0,AF3))</f>
        <v>476.03600000000006</v>
      </c>
      <c r="AG9" s="86">
        <f ca="1">SUM(OFFSET('E&amp;R trim'!$BV12:$BY12,0,AG3))</f>
        <v>481.01900000000001</v>
      </c>
      <c r="AH9" s="86">
        <f ca="1">SUM(OFFSET('E&amp;R trim'!$BV12:$BY12,0,AH3))</f>
        <v>489.06700000000001</v>
      </c>
      <c r="AI9" s="86">
        <f ca="1">SUM(OFFSET('E&amp;R trim'!$BV12:$BY12,0,AI3))</f>
        <v>498.81600000000009</v>
      </c>
      <c r="AJ9" s="87">
        <f ca="1">SUM(OFFSET('E&amp;R trim'!$BV12:$BY12,0,AJ3))</f>
        <v>507.37126517199999</v>
      </c>
      <c r="AK9" s="87">
        <f ca="1">SUM(OFFSET('E&amp;R trim'!$BV12:$BY12,0,AK3))</f>
        <v>510.98696415323542</v>
      </c>
      <c r="AL9" s="87">
        <f ca="1">SUM(OFFSET('E&amp;R trim'!$BV12:$BY12,0,AL3))</f>
        <v>513.03397997609193</v>
      </c>
      <c r="AM9" s="87">
        <f ca="1">SUM(OFFSET('E&amp;R trim'!$BV12:$BY12,0,AM3))</f>
        <v>514.44597795593324</v>
      </c>
      <c r="AN9" s="87">
        <f ca="1">SUM(OFFSET('E&amp;R trim'!$BV12:$BY12,0,AN3))</f>
        <v>514.83178026242592</v>
      </c>
      <c r="AO9" s="87">
        <f ca="1">SUM(OFFSET('E&amp;R trim'!$BV12:$BY12,0,AO3))</f>
        <v>514.83178026242592</v>
      </c>
      <c r="AP9" s="87"/>
      <c r="AQ9" s="87"/>
      <c r="AR9" s="87"/>
      <c r="AS9" s="87"/>
    </row>
    <row r="10" spans="1:256">
      <c r="A10" s="88"/>
      <c r="AH10" s="89"/>
      <c r="AI10" s="89"/>
      <c r="AJ10" s="90"/>
      <c r="AK10" s="90"/>
      <c r="AL10" s="90"/>
      <c r="AM10" s="90"/>
      <c r="AN10" s="90"/>
      <c r="AO10" s="90"/>
      <c r="AP10" s="90"/>
      <c r="AQ10" s="90"/>
      <c r="AR10" s="90"/>
      <c r="AS10" s="90"/>
    </row>
    <row r="11" spans="1:256">
      <c r="A11" s="80" t="s">
        <v>44</v>
      </c>
      <c r="B11" s="86">
        <f ca="1">SUM(OFFSET('E&amp;R trim'!$BV14:$BY14,0,B3))</f>
        <v>255.82900000000001</v>
      </c>
      <c r="C11" s="86">
        <f ca="1">SUM(OFFSET('E&amp;R trim'!$BV14:$BY14,0,C3))</f>
        <v>253.517</v>
      </c>
      <c r="D11" s="86">
        <f ca="1">SUM(OFFSET('E&amp;R trim'!$BV14:$BY14,0,D3))</f>
        <v>250.88200000000003</v>
      </c>
      <c r="E11" s="86">
        <f ca="1">SUM(OFFSET('E&amp;R trim'!$BV14:$BY14,0,E3))</f>
        <v>243.41500000000002</v>
      </c>
      <c r="F11" s="86">
        <f ca="1">SUM(OFFSET('E&amp;R trim'!$BV14:$BY14,0,F3))</f>
        <v>241.69300000000001</v>
      </c>
      <c r="G11" s="86">
        <f ca="1">SUM(OFFSET('E&amp;R trim'!$BV14:$BY14,0,G3))</f>
        <v>247.58700000000002</v>
      </c>
      <c r="H11" s="86">
        <f ca="1">SUM(OFFSET('E&amp;R trim'!$BV14:$BY14,0,H3))</f>
        <v>257.49799999999999</v>
      </c>
      <c r="I11" s="86">
        <f ca="1">SUM(OFFSET('E&amp;R trim'!$BV14:$BY14,0,I3))</f>
        <v>270.91600000000005</v>
      </c>
      <c r="J11" s="86">
        <f ca="1">SUM(OFFSET('E&amp;R trim'!$BV14:$BY14,0,J3))</f>
        <v>294.14500000000004</v>
      </c>
      <c r="K11" s="86">
        <f ca="1">SUM(OFFSET('E&amp;R trim'!$BV14:$BY14,0,K3))</f>
        <v>316.11300000000006</v>
      </c>
      <c r="L11" s="86">
        <f ca="1">SUM(OFFSET('E&amp;R trim'!$BV14:$BY14,0,L3))</f>
        <v>330.71300000000002</v>
      </c>
      <c r="M11" s="86">
        <f ca="1">SUM(OFFSET('E&amp;R trim'!$BV14:$BY14,0,M3))</f>
        <v>328.88800000000003</v>
      </c>
      <c r="N11" s="86">
        <f ca="1">SUM(OFFSET('E&amp;R trim'!$BV14:$BY14,0,N3))</f>
        <v>323.76100000000002</v>
      </c>
      <c r="O11" s="86">
        <f ca="1">SUM(OFFSET('E&amp;R trim'!$BV14:$BY14,0,O3))</f>
        <v>305.98900000000003</v>
      </c>
      <c r="P11" s="86">
        <f ca="1">SUM(OFFSET('E&amp;R trim'!$BV14:$BY14,0,P3))</f>
        <v>311.07099999999997</v>
      </c>
      <c r="Q11" s="86">
        <f ca="1">SUM(OFFSET('E&amp;R trim'!$BV14:$BY14,0,Q3))</f>
        <v>315.39400000000001</v>
      </c>
      <c r="R11" s="86">
        <f ca="1">SUM(OFFSET('E&amp;R trim'!$BV14:$BY14,0,R3))</f>
        <v>317.60200000000003</v>
      </c>
      <c r="S11" s="86">
        <f ca="1">SUM(OFFSET('E&amp;R trim'!$BV14:$BY14,0,S3))</f>
        <v>319.99300000000005</v>
      </c>
      <c r="T11" s="86">
        <f ca="1">SUM(OFFSET('E&amp;R trim'!$BV14:$BY14,0,T3))</f>
        <v>340.61900000000003</v>
      </c>
      <c r="U11" s="86">
        <f ca="1">SUM(OFFSET('E&amp;R trim'!$BV14:$BY14,0,U3))</f>
        <v>366.82100000000003</v>
      </c>
      <c r="V11" s="86">
        <f ca="1">SUM(OFFSET('E&amp;R trim'!$BV14:$BY14,0,V3))</f>
        <v>392.01000000000005</v>
      </c>
      <c r="W11" s="86">
        <f ca="1">SUM(OFFSET('E&amp;R trim'!$BV14:$BY14,0,W3))</f>
        <v>400.97699999999998</v>
      </c>
      <c r="X11" s="86">
        <f ca="1">SUM(OFFSET('E&amp;R trim'!$BV14:$BY14,0,X3))</f>
        <v>397.63900000000001</v>
      </c>
      <c r="Y11" s="86">
        <f ca="1">SUM(OFFSET('E&amp;R trim'!$BV14:$BY14,0,Y3))</f>
        <v>404.95800000000003</v>
      </c>
      <c r="Z11" s="86">
        <f ca="1">SUM(OFFSET('E&amp;R trim'!$BV14:$BY14,0,Z3))</f>
        <v>417.57800000000009</v>
      </c>
      <c r="AA11" s="86">
        <f ca="1">SUM(OFFSET('E&amp;R trim'!$BV14:$BY14,0,AA3))</f>
        <v>429.75900000000001</v>
      </c>
      <c r="AB11" s="86">
        <f ca="1">SUM(OFFSET('E&amp;R trim'!$BV14:$BY14,0,AB3))</f>
        <v>446.94500000000005</v>
      </c>
      <c r="AC11" s="86">
        <f ca="1">SUM(OFFSET('E&amp;R trim'!$BV14:$BY14,0,AC3))</f>
        <v>471.52699999999999</v>
      </c>
      <c r="AD11" s="86">
        <f ca="1">SUM(OFFSET('E&amp;R trim'!$BV14:$BY14,0,AD3))</f>
        <v>474.77800000000008</v>
      </c>
      <c r="AE11" s="86">
        <f ca="1">SUM(OFFSET('E&amp;R trim'!$BV14:$BY14,0,AE3))</f>
        <v>432.15300000000008</v>
      </c>
      <c r="AF11" s="86">
        <f ca="1">SUM(OFFSET('E&amp;R trim'!$BV14:$BY14,0,AF3))</f>
        <v>440.38500000000005</v>
      </c>
      <c r="AG11" s="86">
        <f ca="1">SUM(OFFSET('E&amp;R trim'!$BV14:$BY14,0,AG3))</f>
        <v>449.68600000000004</v>
      </c>
      <c r="AH11" s="86">
        <f ca="1">SUM(OFFSET('E&amp;R trim'!$BV14:$BY14,0,AH3))</f>
        <v>451.25900000000001</v>
      </c>
      <c r="AI11" s="86">
        <f ca="1">SUM(OFFSET('E&amp;R trim'!$BV14:$BY14,0,AI3))</f>
        <v>447.58900000000006</v>
      </c>
      <c r="AJ11" s="87">
        <f ca="1">SUM(OFFSET('E&amp;R trim'!$BV14:$BY14,0,AJ3))</f>
        <v>436.3121895878449</v>
      </c>
      <c r="AK11" s="87">
        <f ca="1">SUM(OFFSET('E&amp;R trim'!$BV14:$BY14,0,AK3))</f>
        <v>434.00717447141983</v>
      </c>
      <c r="AL11" s="87">
        <f ca="1">SUM(OFFSET('E&amp;R trim'!$BV14:$BY14,0,AL3))</f>
        <v>440.56548946339473</v>
      </c>
      <c r="AM11" s="87">
        <f ca="1">SUM(OFFSET('E&amp;R trim'!$BV14:$BY14,0,AM3))</f>
        <v>448.21401301055113</v>
      </c>
      <c r="AN11" s="87">
        <f ca="1">SUM(OFFSET('E&amp;R trim'!$BV14:$BY14,0,AN3))</f>
        <v>455.88491232631043</v>
      </c>
      <c r="AO11" s="87">
        <f ca="1">SUM(OFFSET('E&amp;R trim'!$BV14:$BY14,0,AO3))</f>
        <v>464.5479956979878</v>
      </c>
      <c r="AP11" s="87"/>
      <c r="AQ11" s="87"/>
      <c r="AR11" s="87"/>
      <c r="AS11" s="87"/>
    </row>
    <row r="12" spans="1:256">
      <c r="A12" s="88" t="s">
        <v>45</v>
      </c>
      <c r="B12" s="91">
        <f ca="1">SUM(OFFSET('E&amp;R trim'!$BV19:$BY19,0,B3))+SUM(OFFSET('E&amp;R trim'!$BV22:$BY22,0,B3))</f>
        <v>162.34100000000001</v>
      </c>
      <c r="C12" s="91">
        <f ca="1">SUM(OFFSET('E&amp;R trim'!$BV19:$BY19,0,C3))+SUM(OFFSET('E&amp;R trim'!$BV22:$BY22,0,C3))</f>
        <v>158.97200000000001</v>
      </c>
      <c r="D12" s="91">
        <f ca="1">SUM(OFFSET('E&amp;R trim'!$BV19:$BY19,0,D3))+SUM(OFFSET('E&amp;R trim'!$BV22:$BY22,0,D3))</f>
        <v>154.03899999999999</v>
      </c>
      <c r="E12" s="91">
        <f ca="1">SUM(OFFSET('E&amp;R trim'!$BV19:$BY19,0,E3))+SUM(OFFSET('E&amp;R trim'!$BV22:$BY22,0,E3))</f>
        <v>147.489</v>
      </c>
      <c r="F12" s="91">
        <f ca="1">SUM(OFFSET('E&amp;R trim'!$BV19:$BY19,0,F3))+SUM(OFFSET('E&amp;R trim'!$BV22:$BY22,0,F3))</f>
        <v>143.91900000000004</v>
      </c>
      <c r="G12" s="91">
        <f ca="1">SUM(OFFSET('E&amp;R trim'!$BV19:$BY19,0,G3))+SUM(OFFSET('E&amp;R trim'!$BV22:$BY22,0,G3))</f>
        <v>143.15100000000001</v>
      </c>
      <c r="H12" s="91">
        <f ca="1">SUM(OFFSET('E&amp;R trim'!$BV19:$BY19,0,H3))+SUM(OFFSET('E&amp;R trim'!$BV22:$BY22,0,H3))</f>
        <v>149.10000000000002</v>
      </c>
      <c r="I12" s="91">
        <f ca="1">SUM(OFFSET('E&amp;R trim'!$BV19:$BY19,0,I3))+SUM(OFFSET('E&amp;R trim'!$BV22:$BY22,0,I3))</f>
        <v>154.88499999999999</v>
      </c>
      <c r="J12" s="91">
        <f ca="1">SUM(OFFSET('E&amp;R trim'!$BV19:$BY19,0,J3))+SUM(OFFSET('E&amp;R trim'!$BV22:$BY22,0,J3))</f>
        <v>167.416</v>
      </c>
      <c r="K12" s="91">
        <f ca="1">SUM(OFFSET('E&amp;R trim'!$BV19:$BY19,0,K3))+SUM(OFFSET('E&amp;R trim'!$BV22:$BY22,0,K3))</f>
        <v>177.595</v>
      </c>
      <c r="L12" s="91">
        <f ca="1">SUM(OFFSET('E&amp;R trim'!$BV19:$BY19,0,L3))+SUM(OFFSET('E&amp;R trim'!$BV22:$BY22,0,L3))</f>
        <v>180.858</v>
      </c>
      <c r="M12" s="91">
        <f ca="1">SUM(OFFSET('E&amp;R trim'!$BV19:$BY19,0,M3))+SUM(OFFSET('E&amp;R trim'!$BV22:$BY22,0,M3))</f>
        <v>180.316</v>
      </c>
      <c r="N12" s="91">
        <f ca="1">SUM(OFFSET('E&amp;R trim'!$BV19:$BY19,0,N3))+SUM(OFFSET('E&amp;R trim'!$BV22:$BY22,0,N3))</f>
        <v>176.44800000000001</v>
      </c>
      <c r="O12" s="91">
        <f ca="1">SUM(OFFSET('E&amp;R trim'!$BV19:$BY19,0,O3))+SUM(OFFSET('E&amp;R trim'!$BV22:$BY22,0,O3))</f>
        <v>164.28900000000002</v>
      </c>
      <c r="P12" s="91">
        <f ca="1">SUM(OFFSET('E&amp;R trim'!$BV19:$BY19,0,P3))+SUM(OFFSET('E&amp;R trim'!$BV22:$BY22,0,P3))</f>
        <v>164.03800000000001</v>
      </c>
      <c r="Q12" s="91">
        <f ca="1">SUM(OFFSET('E&amp;R trim'!$BV19:$BY19,0,Q3))+SUM(OFFSET('E&amp;R trim'!$BV22:$BY22,0,Q3))</f>
        <v>163.42200000000003</v>
      </c>
      <c r="R12" s="91">
        <f ca="1">SUM(OFFSET('E&amp;R trim'!$BV19:$BY19,0,R3))+SUM(OFFSET('E&amp;R trim'!$BV22:$BY22,0,R3))</f>
        <v>160.715</v>
      </c>
      <c r="S12" s="91">
        <f ca="1">SUM(OFFSET('E&amp;R trim'!$BV19:$BY19,0,S3))+SUM(OFFSET('E&amp;R trim'!$BV22:$BY22,0,S3))</f>
        <v>156.68100000000001</v>
      </c>
      <c r="T12" s="91">
        <f ca="1">SUM(OFFSET('E&amp;R trim'!$BV19:$BY19,0,T3))+SUM(OFFSET('E&amp;R trim'!$BV22:$BY22,0,T3))</f>
        <v>161.74299999999999</v>
      </c>
      <c r="U12" s="91">
        <f ca="1">SUM(OFFSET('E&amp;R trim'!$BV19:$BY19,0,U3))+SUM(OFFSET('E&amp;R trim'!$BV22:$BY22,0,U3))</f>
        <v>171.51300000000001</v>
      </c>
      <c r="V12" s="91">
        <f ca="1">SUM(OFFSET('E&amp;R trim'!$BV19:$BY19,0,V3))+SUM(OFFSET('E&amp;R trim'!$BV22:$BY22,0,V3))</f>
        <v>183.34000000000003</v>
      </c>
      <c r="W12" s="91">
        <f ca="1">SUM(OFFSET('E&amp;R trim'!$BV19:$BY19,0,W3))+SUM(OFFSET('E&amp;R trim'!$BV22:$BY22,0,W3))</f>
        <v>185.89400000000001</v>
      </c>
      <c r="X12" s="91">
        <f ca="1">SUM(OFFSET('E&amp;R trim'!$BV19:$BY19,0,X3))+SUM(OFFSET('E&amp;R trim'!$BV22:$BY22,0,X3))</f>
        <v>184.99900000000002</v>
      </c>
      <c r="Y12" s="91">
        <f ca="1">SUM(OFFSET('E&amp;R trim'!$BV19:$BY19,0,Y3))+SUM(OFFSET('E&amp;R trim'!$BV22:$BY22,0,Y3))</f>
        <v>189.57500000000002</v>
      </c>
      <c r="Z12" s="91">
        <f ca="1">SUM(OFFSET('E&amp;R trim'!$BV19:$BY19,0,Z3))+SUM(OFFSET('E&amp;R trim'!$BV22:$BY22,0,Z3))</f>
        <v>196.21400000000003</v>
      </c>
      <c r="AA12" s="91">
        <f ca="1">SUM(OFFSET('E&amp;R trim'!$BV19:$BY19,0,AA3))+SUM(OFFSET('E&amp;R trim'!$BV22:$BY22,0,AA3))</f>
        <v>205.30100000000004</v>
      </c>
      <c r="AB12" s="91">
        <f ca="1">SUM(OFFSET('E&amp;R trim'!$BV19:$BY19,0,AB3))+SUM(OFFSET('E&amp;R trim'!$BV22:$BY22,0,AB3))</f>
        <v>215.15</v>
      </c>
      <c r="AC12" s="91">
        <f ca="1">SUM(OFFSET('E&amp;R trim'!$BV19:$BY19,0,AC3))+SUM(OFFSET('E&amp;R trim'!$BV22:$BY22,0,AC3))</f>
        <v>226.94800000000004</v>
      </c>
      <c r="AD12" s="91">
        <f ca="1">SUM(OFFSET('E&amp;R trim'!$BV19:$BY19,0,AD3))+SUM(OFFSET('E&amp;R trim'!$BV22:$BY22,0,AD3))</f>
        <v>232.126</v>
      </c>
      <c r="AE12" s="91">
        <f ca="1">SUM(OFFSET('E&amp;R trim'!$BV19:$BY19,0,AE3))+SUM(OFFSET('E&amp;R trim'!$BV22:$BY22,0,AE3))</f>
        <v>227.108</v>
      </c>
      <c r="AF12" s="91">
        <f ca="1">SUM(OFFSET('E&amp;R trim'!$BV19:$BY19,0,AF3))+SUM(OFFSET('E&amp;R trim'!$BV22:$BY22,0,AF3))</f>
        <v>225.49</v>
      </c>
      <c r="AG12" s="91">
        <f ca="1">SUM(OFFSET('E&amp;R trim'!$BV19:$BY19,0,AG3))+SUM(OFFSET('E&amp;R trim'!$BV22:$BY22,0,AG3))</f>
        <v>232.58199999999999</v>
      </c>
      <c r="AH12" s="91">
        <f ca="1">SUM(OFFSET('E&amp;R trim'!$BV19:$BY19,0,AH3))+SUM(OFFSET('E&amp;R trim'!$BV22:$BY22,0,AH3))</f>
        <v>238.10400000000001</v>
      </c>
      <c r="AI12" s="91">
        <f ca="1">SUM(OFFSET('E&amp;R trim'!$BV19:$BY19,0,AI3))+SUM(OFFSET('E&amp;R trim'!$BV22:$BY22,0,AI3))</f>
        <v>238.97199999999998</v>
      </c>
      <c r="AJ12" s="92">
        <f ca="1">SUM(OFFSET('E&amp;R trim'!$BV19:$BY19,0,AJ3))+SUM(OFFSET('E&amp;R trim'!$BV22:$BY22,0,AJ3))</f>
        <v>228.779298525</v>
      </c>
      <c r="AK12" s="92">
        <f ca="1">SUM(OFFSET('E&amp;R trim'!$BV19:$BY19,0,AK3))+SUM(OFFSET('E&amp;R trim'!$BV22:$BY22,0,AK3))</f>
        <v>225.61129486223479</v>
      </c>
      <c r="AL12" s="92">
        <f ca="1">SUM(OFFSET('E&amp;R trim'!$BV19:$BY19,0,AL3))+SUM(OFFSET('E&amp;R trim'!$BV22:$BY22,0,AL3))</f>
        <v>227.24313599778762</v>
      </c>
      <c r="AM12" s="92">
        <f ca="1">SUM(OFFSET('E&amp;R trim'!$BV19:$BY19,0,AM3))+SUM(OFFSET('E&amp;R trim'!$BV22:$BY22,0,AM3))</f>
        <v>229.23344024167378</v>
      </c>
      <c r="AN12" s="92">
        <f ca="1">SUM(OFFSET('E&amp;R trim'!$BV19:$BY19,0,AN3))+SUM(OFFSET('E&amp;R trim'!$BV22:$BY22,0,AN3))</f>
        <v>231.0728167053108</v>
      </c>
      <c r="AO12" s="92">
        <f ca="1">SUM(OFFSET('E&amp;R trim'!$BV19:$BY19,0,AO3))+SUM(OFFSET('E&amp;R trim'!$BV22:$BY22,0,AO3))</f>
        <v>233.50926947380538</v>
      </c>
      <c r="AP12" s="92"/>
      <c r="AQ12" s="92"/>
      <c r="AR12" s="92"/>
      <c r="AS12" s="92"/>
    </row>
    <row r="13" spans="1:256">
      <c r="A13" s="88" t="s">
        <v>46</v>
      </c>
      <c r="B13" s="91">
        <f ca="1">B11-B12</f>
        <v>93.488</v>
      </c>
      <c r="C13" s="91">
        <f t="shared" ref="C13:AN13" ca="1" si="4">C11-C12</f>
        <v>94.544999999999987</v>
      </c>
      <c r="D13" s="91">
        <f t="shared" ca="1" si="4"/>
        <v>96.843000000000046</v>
      </c>
      <c r="E13" s="91">
        <f t="shared" ca="1" si="4"/>
        <v>95.926000000000016</v>
      </c>
      <c r="F13" s="91">
        <f t="shared" ca="1" si="4"/>
        <v>97.773999999999972</v>
      </c>
      <c r="G13" s="91">
        <f t="shared" ca="1" si="4"/>
        <v>104.43600000000001</v>
      </c>
      <c r="H13" s="91">
        <f t="shared" ca="1" si="4"/>
        <v>108.39799999999997</v>
      </c>
      <c r="I13" s="91">
        <f t="shared" ca="1" si="4"/>
        <v>116.03100000000006</v>
      </c>
      <c r="J13" s="91">
        <f t="shared" ca="1" si="4"/>
        <v>126.72900000000004</v>
      </c>
      <c r="K13" s="91">
        <f t="shared" ca="1" si="4"/>
        <v>138.51800000000006</v>
      </c>
      <c r="L13" s="91">
        <f t="shared" ca="1" si="4"/>
        <v>149.85500000000002</v>
      </c>
      <c r="M13" s="91">
        <f t="shared" ca="1" si="4"/>
        <v>148.57200000000003</v>
      </c>
      <c r="N13" s="91">
        <f t="shared" ca="1" si="4"/>
        <v>147.31300000000002</v>
      </c>
      <c r="O13" s="91">
        <f t="shared" ca="1" si="4"/>
        <v>141.70000000000002</v>
      </c>
      <c r="P13" s="91">
        <f t="shared" ca="1" si="4"/>
        <v>147.03299999999996</v>
      </c>
      <c r="Q13" s="91">
        <f t="shared" ca="1" si="4"/>
        <v>151.97199999999998</v>
      </c>
      <c r="R13" s="91">
        <f t="shared" ca="1" si="4"/>
        <v>156.88700000000003</v>
      </c>
      <c r="S13" s="91">
        <f t="shared" ca="1" si="4"/>
        <v>163.31200000000004</v>
      </c>
      <c r="T13" s="91">
        <f t="shared" ca="1" si="4"/>
        <v>178.87600000000003</v>
      </c>
      <c r="U13" s="91">
        <f t="shared" ca="1" si="4"/>
        <v>195.30800000000002</v>
      </c>
      <c r="V13" s="91">
        <f t="shared" ca="1" si="4"/>
        <v>208.67000000000002</v>
      </c>
      <c r="W13" s="91">
        <f t="shared" ca="1" si="4"/>
        <v>215.08299999999997</v>
      </c>
      <c r="X13" s="91">
        <f t="shared" ca="1" si="4"/>
        <v>212.64</v>
      </c>
      <c r="Y13" s="91">
        <f t="shared" ca="1" si="4"/>
        <v>215.38300000000001</v>
      </c>
      <c r="Z13" s="91">
        <f t="shared" ca="1" si="4"/>
        <v>221.36400000000006</v>
      </c>
      <c r="AA13" s="91">
        <f t="shared" ca="1" si="4"/>
        <v>224.45799999999997</v>
      </c>
      <c r="AB13" s="91">
        <f t="shared" ca="1" si="4"/>
        <v>231.79500000000004</v>
      </c>
      <c r="AC13" s="91">
        <f t="shared" ca="1" si="4"/>
        <v>244.57899999999995</v>
      </c>
      <c r="AD13" s="91">
        <f t="shared" ca="1" si="4"/>
        <v>242.65200000000007</v>
      </c>
      <c r="AE13" s="91">
        <f t="shared" ca="1" si="4"/>
        <v>205.04500000000007</v>
      </c>
      <c r="AF13" s="91">
        <f t="shared" ca="1" si="4"/>
        <v>214.89500000000004</v>
      </c>
      <c r="AG13" s="91">
        <f t="shared" ca="1" si="4"/>
        <v>217.10400000000004</v>
      </c>
      <c r="AH13" s="91">
        <f t="shared" ca="1" si="4"/>
        <v>213.155</v>
      </c>
      <c r="AI13" s="91">
        <f t="shared" ca="1" si="4"/>
        <v>208.61700000000008</v>
      </c>
      <c r="AJ13" s="92">
        <f t="shared" ca="1" si="4"/>
        <v>207.5328910628449</v>
      </c>
      <c r="AK13" s="92">
        <f t="shared" ca="1" si="4"/>
        <v>208.39587960918504</v>
      </c>
      <c r="AL13" s="92">
        <f t="shared" ca="1" si="4"/>
        <v>213.32235346560711</v>
      </c>
      <c r="AM13" s="92">
        <f t="shared" ca="1" si="4"/>
        <v>218.98057276887735</v>
      </c>
      <c r="AN13" s="92">
        <f t="shared" ca="1" si="4"/>
        <v>224.81209562099963</v>
      </c>
      <c r="AO13" s="92">
        <f ca="1">AO11-AO12</f>
        <v>231.03872622418243</v>
      </c>
      <c r="AP13" s="92"/>
      <c r="AQ13" s="92"/>
      <c r="AR13" s="92"/>
      <c r="AS13" s="92"/>
    </row>
    <row r="14" spans="1:256">
      <c r="A14" s="88"/>
      <c r="B14" s="86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7"/>
      <c r="AK14" s="87"/>
      <c r="AL14" s="87"/>
      <c r="AM14" s="87"/>
      <c r="AN14" s="87"/>
      <c r="AO14" s="87"/>
      <c r="AP14" s="87"/>
      <c r="AQ14" s="87"/>
      <c r="AR14" s="87"/>
      <c r="AS14" s="87"/>
    </row>
    <row r="15" spans="1:256">
      <c r="A15" s="80" t="s">
        <v>44</v>
      </c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93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7"/>
      <c r="AK15" s="87"/>
      <c r="AL15" s="87"/>
      <c r="AM15" s="87"/>
      <c r="AN15" s="87"/>
      <c r="AO15" s="87"/>
      <c r="AP15" s="87"/>
      <c r="AQ15" s="87"/>
      <c r="AR15" s="87"/>
      <c r="AS15" s="87"/>
    </row>
    <row r="16" spans="1:256" s="95" customFormat="1">
      <c r="A16" s="88" t="s">
        <v>47</v>
      </c>
      <c r="B16" s="94">
        <f ca="1">SUM(OFFSET('E&amp;R trim'!$BV115:$BY115,0,B$3))</f>
        <v>99.174000000000007</v>
      </c>
      <c r="C16" s="94">
        <f ca="1">SUM(OFFSET('E&amp;R trim'!$BV115:$BY115,0,C$3))</f>
        <v>95.894000000000005</v>
      </c>
      <c r="D16" s="94">
        <f ca="1">SUM(OFFSET('E&amp;R trim'!$BV115:$BY115,0,D$3))</f>
        <v>89.641999999999996</v>
      </c>
      <c r="E16" s="94">
        <f ca="1">SUM(OFFSET('E&amp;R trim'!$BV115:$BY115,0,E$3))</f>
        <v>86.328000000000003</v>
      </c>
      <c r="F16" s="94">
        <f ca="1">SUM(OFFSET('E&amp;R trim'!$BV115:$BY115,0,F$3))</f>
        <v>82.617000000000004</v>
      </c>
      <c r="G16" s="94">
        <f ca="1">SUM(OFFSET('E&amp;R trim'!$BV115:$BY115,0,G$3))</f>
        <v>79.248000000000019</v>
      </c>
      <c r="H16" s="94">
        <f ca="1">SUM(OFFSET('E&amp;R trim'!$BV115:$BY115,0,H$3))</f>
        <v>79.933000000000007</v>
      </c>
      <c r="I16" s="94">
        <f ca="1">SUM(OFFSET('E&amp;R trim'!$BV115:$BY115,0,I$3))</f>
        <v>82.527000000000015</v>
      </c>
      <c r="J16" s="94">
        <f ca="1">SUM(OFFSET('E&amp;R trim'!$BV115:$BY115,0,J$3))</f>
        <v>87.040999999999997</v>
      </c>
      <c r="K16" s="94">
        <f ca="1">SUM(OFFSET('E&amp;R trim'!$BV115:$BY115,0,K$3))</f>
        <v>93.958000000000013</v>
      </c>
      <c r="L16" s="94">
        <f ca="1">SUM(OFFSET('E&amp;R trim'!$BV115:$BY115,0,L$3))</f>
        <v>92.632000000000005</v>
      </c>
      <c r="M16" s="94">
        <f ca="1">SUM(OFFSET('E&amp;R trim'!$BV115:$BY115,0,M$3))</f>
        <v>86.364000000000004</v>
      </c>
      <c r="N16" s="94">
        <f ca="1">SUM(OFFSET('E&amp;R trim'!$BV115:$BY115,0,N$3))</f>
        <v>82.157000000000011</v>
      </c>
      <c r="O16" s="94">
        <f ca="1">SUM(OFFSET('E&amp;R trim'!$BV115:$BY115,0,O$3))</f>
        <v>78.313000000000002</v>
      </c>
      <c r="P16" s="94">
        <f ca="1">SUM(OFFSET('E&amp;R trim'!$BV115:$BY115,0,P$3))</f>
        <v>81.581000000000003</v>
      </c>
      <c r="Q16" s="94">
        <f ca="1">SUM(OFFSET('E&amp;R trim'!$BV115:$BY115,0,Q$3))</f>
        <v>82.795000000000002</v>
      </c>
      <c r="R16" s="94">
        <f ca="1">SUM(OFFSET('E&amp;R trim'!$BV115:$BY115,0,R$3))</f>
        <v>83.185000000000002</v>
      </c>
      <c r="S16" s="94">
        <f ca="1">SUM(OFFSET('E&amp;R trim'!$BV115:$BY115,0,S$3))</f>
        <v>86.222000000000008</v>
      </c>
      <c r="T16" s="94">
        <f ca="1">SUM(OFFSET('E&amp;R trim'!$BV115:$BY115,0,T$3))</f>
        <v>90.442000000000007</v>
      </c>
      <c r="U16" s="94">
        <f ca="1">SUM(OFFSET('E&amp;R trim'!$BV115:$BY115,0,U$3))</f>
        <v>97.4</v>
      </c>
      <c r="V16" s="94">
        <f ca="1">SUM(OFFSET('E&amp;R trim'!$BV115:$BY115,0,V$3))</f>
        <v>101.092</v>
      </c>
      <c r="W16" s="94">
        <f ca="1">SUM(OFFSET('E&amp;R trim'!$BV115:$BY115,0,W$3))</f>
        <v>101.893</v>
      </c>
      <c r="X16" s="94">
        <f ca="1">SUM(OFFSET('E&amp;R trim'!$BV115:$BY115,0,X$3))</f>
        <v>104.72200000000001</v>
      </c>
      <c r="Y16" s="94">
        <f ca="1">SUM(OFFSET('E&amp;R trim'!$BV115:$BY115,0,Y$3))</f>
        <v>107.423</v>
      </c>
      <c r="Z16" s="94">
        <f ca="1">SUM(OFFSET('E&amp;R trim'!$BV115:$BY115,0,Z$3))</f>
        <v>111.71600000000001</v>
      </c>
      <c r="AA16" s="94">
        <f ca="1">SUM(OFFSET('E&amp;R trim'!$BV115:$BY115,0,AA$3))</f>
        <v>116.61100000000002</v>
      </c>
      <c r="AB16" s="94">
        <f ca="1">SUM(OFFSET('E&amp;R trim'!$BV115:$BY115,0,AB$3))</f>
        <v>122.56399999999999</v>
      </c>
      <c r="AC16" s="94">
        <f ca="1">SUM(OFFSET('E&amp;R trim'!$BV115:$BY115,0,AC$3))</f>
        <v>125.68900000000001</v>
      </c>
      <c r="AD16" s="94">
        <f ca="1">SUM(OFFSET('E&amp;R trim'!$BV115:$BY115,0,AD$3))</f>
        <v>120.56300000000002</v>
      </c>
      <c r="AE16" s="94">
        <f ca="1">SUM(OFFSET('E&amp;R trim'!$BV115:$BY115,0,AE$3))</f>
        <v>105.53000000000002</v>
      </c>
      <c r="AF16" s="94">
        <f ca="1">SUM(OFFSET('E&amp;R trim'!$BV115:$BY115,0,AF$3))</f>
        <v>107.09300000000002</v>
      </c>
      <c r="AG16" s="94">
        <f ca="1">SUM(OFFSET('E&amp;R trim'!$BV115:$BY115,0,AG$3))</f>
        <v>108.21</v>
      </c>
      <c r="AH16" s="94">
        <f ca="1">SUM(OFFSET('E&amp;R trim'!$BV115:$BY115,0,AH$3))</f>
        <v>105.824</v>
      </c>
      <c r="AI16" s="94">
        <f ca="1">SUM(OFFSET('E&amp;R trim'!$BV115:$BY115,0,AI$3))</f>
        <v>102.55800000000001</v>
      </c>
      <c r="AJ16" s="92">
        <f ca="1">SUM(OFFSET('E&amp;R trim'!$BV115:$BY115,0,AJ$3))</f>
        <v>94.622858399999998</v>
      </c>
      <c r="AK16" s="92">
        <f ca="1">SUM(OFFSET('E&amp;R trim'!$BV115:$BY115,0,AK$3))</f>
        <v>93.027895454738399</v>
      </c>
      <c r="AL16" s="92">
        <f ca="1">SUM(OFFSET('E&amp;R trim'!$BV115:$BY115,0,AL$3))</f>
        <v>93.844842976009858</v>
      </c>
      <c r="AM16" s="92">
        <f ca="1">SUM(OFFSET('E&amp;R trim'!$BV115:$BY115,0,AM$3))</f>
        <v>94.739210947378155</v>
      </c>
      <c r="AN16" s="92">
        <f ca="1">SUM(OFFSET('E&amp;R trim'!$BV115:$BY115,0,AN$3))</f>
        <v>95.499401409190483</v>
      </c>
      <c r="AO16" s="92">
        <f ca="1">SUM(OFFSET('E&amp;R trim'!$BV115:$BY115,0,AO$3))</f>
        <v>96.506355772194325</v>
      </c>
      <c r="AP16" s="92"/>
      <c r="AQ16" s="92"/>
      <c r="AR16" s="92"/>
      <c r="AS16" s="92"/>
    </row>
    <row r="17" spans="1:45" s="95" customFormat="1">
      <c r="A17" s="88" t="s">
        <v>48</v>
      </c>
      <c r="B17" s="94">
        <f ca="1">SUM(OFFSET('E&amp;R trim'!$BV117:$BY117,0,B$3))</f>
        <v>115.173</v>
      </c>
      <c r="C17" s="94">
        <f ca="1">SUM(OFFSET('E&amp;R trim'!$BV117:$BY117,0,C$3))</f>
        <v>114.08100000000002</v>
      </c>
      <c r="D17" s="94">
        <f ca="1">SUM(OFFSET('E&amp;R trim'!$BV117:$BY117,0,D$3))</f>
        <v>115.03</v>
      </c>
      <c r="E17" s="94">
        <f ca="1">SUM(OFFSET('E&amp;R trim'!$BV117:$BY117,0,E$3))</f>
        <v>111.754</v>
      </c>
      <c r="F17" s="94">
        <f ca="1">SUM(OFFSET('E&amp;R trim'!$BV117:$BY117,0,F$3))</f>
        <v>112.09200000000001</v>
      </c>
      <c r="G17" s="94">
        <f ca="1">SUM(OFFSET('E&amp;R trim'!$BV117:$BY117,0,G$3))</f>
        <v>116.908</v>
      </c>
      <c r="H17" s="94">
        <f ca="1">SUM(OFFSET('E&amp;R trim'!$BV117:$BY117,0,H$3))</f>
        <v>123.405</v>
      </c>
      <c r="I17" s="94">
        <f ca="1">SUM(OFFSET('E&amp;R trim'!$BV117:$BY117,0,I$3))</f>
        <v>131.09200000000001</v>
      </c>
      <c r="J17" s="94">
        <f ca="1">SUM(OFFSET('E&amp;R trim'!$BV117:$BY117,0,J$3))</f>
        <v>143.09800000000001</v>
      </c>
      <c r="K17" s="94">
        <f ca="1">SUM(OFFSET('E&amp;R trim'!$BV117:$BY117,0,K$3))</f>
        <v>155.54200000000003</v>
      </c>
      <c r="L17" s="94">
        <f ca="1">SUM(OFFSET('E&amp;R trim'!$BV117:$BY117,0,L$3))</f>
        <v>165.61900000000003</v>
      </c>
      <c r="M17" s="94">
        <f ca="1">SUM(OFFSET('E&amp;R trim'!$BV117:$BY117,0,M$3))</f>
        <v>165.96700000000001</v>
      </c>
      <c r="N17" s="94">
        <f ca="1">SUM(OFFSET('E&amp;R trim'!$BV117:$BY117,0,N$3))</f>
        <v>163.102</v>
      </c>
      <c r="O17" s="94">
        <f ca="1">SUM(OFFSET('E&amp;R trim'!$BV117:$BY117,0,O$3))</f>
        <v>151.55100000000002</v>
      </c>
      <c r="P17" s="94">
        <f ca="1">SUM(OFFSET('E&amp;R trim'!$BV117:$BY117,0,P$3))</f>
        <v>155.018</v>
      </c>
      <c r="Q17" s="94">
        <f ca="1">SUM(OFFSET('E&amp;R trim'!$BV117:$BY117,0,Q$3))</f>
        <v>158.97400000000002</v>
      </c>
      <c r="R17" s="94">
        <f ca="1">SUM(OFFSET('E&amp;R trim'!$BV117:$BY117,0,R$3))</f>
        <v>159.51100000000002</v>
      </c>
      <c r="S17" s="94">
        <f ca="1">SUM(OFFSET('E&amp;R trim'!$BV117:$BY117,0,S$3))</f>
        <v>161.56200000000001</v>
      </c>
      <c r="T17" s="94">
        <f ca="1">SUM(OFFSET('E&amp;R trim'!$BV117:$BY117,0,T$3))</f>
        <v>174.92599999999999</v>
      </c>
      <c r="U17" s="94">
        <f ca="1">SUM(OFFSET('E&amp;R trim'!$BV117:$BY117,0,U$3))</f>
        <v>189.39800000000002</v>
      </c>
      <c r="V17" s="94">
        <f ca="1">SUM(OFFSET('E&amp;R trim'!$BV117:$BY117,0,V$3))</f>
        <v>202.13300000000001</v>
      </c>
      <c r="W17" s="94">
        <f ca="1">SUM(OFFSET('E&amp;R trim'!$BV117:$BY117,0,W$3))</f>
        <v>210.012</v>
      </c>
      <c r="X17" s="94">
        <f ca="1">SUM(OFFSET('E&amp;R trim'!$BV117:$BY117,0,X$3))</f>
        <v>204.86799999999999</v>
      </c>
      <c r="Y17" s="94">
        <f ca="1">SUM(OFFSET('E&amp;R trim'!$BV117:$BY117,0,Y$3))</f>
        <v>204.87899999999999</v>
      </c>
      <c r="Z17" s="94">
        <f ca="1">SUM(OFFSET('E&amp;R trim'!$BV117:$BY117,0,Z$3))</f>
        <v>210.11</v>
      </c>
      <c r="AA17" s="94">
        <f ca="1">SUM(OFFSET('E&amp;R trim'!$BV117:$BY117,0,AA$3))</f>
        <v>216.43900000000002</v>
      </c>
      <c r="AB17" s="94">
        <f ca="1">SUM(OFFSET('E&amp;R trim'!$BV117:$BY117,0,AB$3))</f>
        <v>226.185</v>
      </c>
      <c r="AC17" s="94">
        <f ca="1">SUM(OFFSET('E&amp;R trim'!$BV117:$BY117,0,AC$3))</f>
        <v>246.255</v>
      </c>
      <c r="AD17" s="94">
        <f ca="1">SUM(OFFSET('E&amp;R trim'!$BV117:$BY117,0,AD$3))</f>
        <v>254.53500000000003</v>
      </c>
      <c r="AE17" s="94">
        <f ca="1">SUM(OFFSET('E&amp;R trim'!$BV117:$BY117,0,AE$3))</f>
        <v>224.86800000000002</v>
      </c>
      <c r="AF17" s="94">
        <f ca="1">SUM(OFFSET('E&amp;R trim'!$BV117:$BY117,0,AF$3))</f>
        <v>233.41399999999999</v>
      </c>
      <c r="AG17" s="94">
        <f ca="1">SUM(OFFSET('E&amp;R trim'!$BV117:$BY117,0,AG$3))</f>
        <v>242.67600000000002</v>
      </c>
      <c r="AH17" s="94">
        <f ca="1">SUM(OFFSET('E&amp;R trim'!$BV117:$BY117,0,AH$3))</f>
        <v>243.32000000000005</v>
      </c>
      <c r="AI17" s="94">
        <f ca="1">SUM(OFFSET('E&amp;R trim'!$BV117:$BY117,0,AI$3))</f>
        <v>241.90200000000002</v>
      </c>
      <c r="AJ17" s="92">
        <f ca="1">SUM(OFFSET('E&amp;R trim'!$BV117:$BY117,0,AJ$3))</f>
        <v>239.53203295</v>
      </c>
      <c r="AK17" s="92">
        <f ca="1">SUM(OFFSET('E&amp;R trim'!$BV117:$BY117,0,AK$3))</f>
        <v>239.31694366700296</v>
      </c>
      <c r="AL17" s="92">
        <f ca="1">SUM(OFFSET('E&amp;R trim'!$BV117:$BY117,0,AL$3))</f>
        <v>243.8669061806616</v>
      </c>
      <c r="AM17" s="92">
        <f ca="1">SUM(OFFSET('E&amp;R trim'!$BV117:$BY117,0,AM$3))</f>
        <v>248.90901874255906</v>
      </c>
      <c r="AN17" s="92">
        <f ca="1">SUM(OFFSET('E&amp;R trim'!$BV117:$BY117,0,AN$3))</f>
        <v>254.10184266451375</v>
      </c>
      <c r="AO17" s="92">
        <f ca="1">SUM(OFFSET('E&amp;R trim'!$BV117:$BY117,0,AO$3))</f>
        <v>259.2635557836486</v>
      </c>
      <c r="AP17" s="92"/>
      <c r="AQ17" s="92"/>
      <c r="AR17" s="92"/>
      <c r="AS17" s="92"/>
    </row>
    <row r="18" spans="1:45" s="95" customFormat="1">
      <c r="A18" s="88" t="s">
        <v>49</v>
      </c>
      <c r="B18" s="94">
        <f ca="1">SUM(OFFSET('E&amp;R trim'!$BV119:$BY119,0,B$3))</f>
        <v>46.792000000000002</v>
      </c>
      <c r="C18" s="94">
        <f ca="1">SUM(OFFSET('E&amp;R trim'!$BV119:$BY119,0,C$3))</f>
        <v>48.040000000000006</v>
      </c>
      <c r="D18" s="94">
        <f ca="1">SUM(OFFSET('E&amp;R trim'!$BV119:$BY119,0,D$3))</f>
        <v>49.267000000000003</v>
      </c>
      <c r="E18" s="94">
        <f ca="1">SUM(OFFSET('E&amp;R trim'!$BV119:$BY119,0,E$3))</f>
        <v>47.716999999999999</v>
      </c>
      <c r="F18" s="94">
        <f ca="1">SUM(OFFSET('E&amp;R trim'!$BV119:$BY119,0,F$3))</f>
        <v>47.719000000000008</v>
      </c>
      <c r="G18" s="94">
        <f ca="1">SUM(OFFSET('E&amp;R trim'!$BV119:$BY119,0,G$3))</f>
        <v>50.721000000000004</v>
      </c>
      <c r="H18" s="94">
        <f ca="1">SUM(OFFSET('E&amp;R trim'!$BV119:$BY119,0,H$3))</f>
        <v>52.277000000000001</v>
      </c>
      <c r="I18" s="94">
        <f ca="1">SUM(OFFSET('E&amp;R trim'!$BV119:$BY119,0,I$3))</f>
        <v>54.731999999999999</v>
      </c>
      <c r="J18" s="94">
        <f ca="1">SUM(OFFSET('E&amp;R trim'!$BV119:$BY119,0,J$3))</f>
        <v>60.463000000000001</v>
      </c>
      <c r="K18" s="94">
        <f ca="1">SUM(OFFSET('E&amp;R trim'!$BV119:$BY119,0,K$3))</f>
        <v>63.266000000000005</v>
      </c>
      <c r="L18" s="94">
        <f ca="1">SUM(OFFSET('E&amp;R trim'!$BV119:$BY119,0,L$3))</f>
        <v>67.207999999999998</v>
      </c>
      <c r="M18" s="94">
        <f ca="1">SUM(OFFSET('E&amp;R trim'!$BV119:$BY119,0,M$3))</f>
        <v>69.365000000000009</v>
      </c>
      <c r="N18" s="94">
        <f ca="1">SUM(OFFSET('E&amp;R trim'!$BV119:$BY119,0,N$3))</f>
        <v>70.884</v>
      </c>
      <c r="O18" s="94">
        <f ca="1">SUM(OFFSET('E&amp;R trim'!$BV119:$BY119,0,O$3))</f>
        <v>68.507000000000005</v>
      </c>
      <c r="P18" s="94">
        <f ca="1">SUM(OFFSET('E&amp;R trim'!$BV119:$BY119,0,P$3))</f>
        <v>68.710000000000008</v>
      </c>
      <c r="Q18" s="94">
        <f ca="1">SUM(OFFSET('E&amp;R trim'!$BV119:$BY119,0,Q$3))</f>
        <v>66.290000000000006</v>
      </c>
      <c r="R18" s="94">
        <f ca="1">SUM(OFFSET('E&amp;R trim'!$BV119:$BY119,0,R$3))</f>
        <v>66.629000000000005</v>
      </c>
      <c r="S18" s="94">
        <f ca="1">SUM(OFFSET('E&amp;R trim'!$BV119:$BY119,0,S$3))</f>
        <v>62.971999999999994</v>
      </c>
      <c r="T18" s="94">
        <f ca="1">SUM(OFFSET('E&amp;R trim'!$BV119:$BY119,0,T$3))</f>
        <v>63.519000000000005</v>
      </c>
      <c r="U18" s="94">
        <f ca="1">SUM(OFFSET('E&amp;R trim'!$BV119:$BY119,0,U$3))</f>
        <v>66.677000000000007</v>
      </c>
      <c r="V18" s="94">
        <f ca="1">SUM(OFFSET('E&amp;R trim'!$BV119:$BY119,0,V$3))</f>
        <v>73.122000000000014</v>
      </c>
      <c r="W18" s="94">
        <f ca="1">SUM(OFFSET('E&amp;R trim'!$BV119:$BY119,0,W$3))</f>
        <v>73.186999999999998</v>
      </c>
      <c r="X18" s="94">
        <f ca="1">SUM(OFFSET('E&amp;R trim'!$BV119:$BY119,0,X$3))</f>
        <v>73.461000000000013</v>
      </c>
      <c r="Y18" s="94">
        <f ca="1">SUM(OFFSET('E&amp;R trim'!$BV119:$BY119,0,Y$3))</f>
        <v>76.674000000000007</v>
      </c>
      <c r="Z18" s="94">
        <f ca="1">SUM(OFFSET('E&amp;R trim'!$BV119:$BY119,0,Z$3))</f>
        <v>79.193000000000012</v>
      </c>
      <c r="AA18" s="94">
        <f ca="1">SUM(OFFSET('E&amp;R trim'!$BV119:$BY119,0,AA$3))</f>
        <v>80.937000000000012</v>
      </c>
      <c r="AB18" s="94">
        <f ca="1">SUM(OFFSET('E&amp;R trim'!$BV119:$BY119,0,AB$3))</f>
        <v>80.021000000000001</v>
      </c>
      <c r="AC18" s="94">
        <f ca="1">SUM(OFFSET('E&amp;R trim'!$BV119:$BY119,0,AC$3))</f>
        <v>81.64</v>
      </c>
      <c r="AD18" s="94">
        <f ca="1">SUM(OFFSET('E&amp;R trim'!$BV119:$BY119,0,AD$3))</f>
        <v>80.062000000000012</v>
      </c>
      <c r="AE18" s="94">
        <f ca="1">SUM(OFFSET('E&amp;R trim'!$BV119:$BY119,0,AE$3))</f>
        <v>83.73</v>
      </c>
      <c r="AF18" s="94">
        <f ca="1">SUM(OFFSET('E&amp;R trim'!$BV119:$BY119,0,AF$3))</f>
        <v>82.869</v>
      </c>
      <c r="AG18" s="94">
        <f ca="1">SUM(OFFSET('E&amp;R trim'!$BV119:$BY119,0,AG$3))</f>
        <v>79.234000000000009</v>
      </c>
      <c r="AH18" s="94">
        <f ca="1">SUM(OFFSET('E&amp;R trim'!$BV119:$BY119,0,AH$3))</f>
        <v>80.483000000000004</v>
      </c>
      <c r="AI18" s="94">
        <f ca="1">SUM(OFFSET('E&amp;R trim'!$BV119:$BY119,0,AI$3))</f>
        <v>81.378</v>
      </c>
      <c r="AJ18" s="92">
        <f ca="1">SUM(OFFSET('E&amp;R trim'!$BV119:$BY119,0,AJ$3))</f>
        <v>80.775965900000003</v>
      </c>
      <c r="AK18" s="92">
        <f ca="1">SUM(OFFSET('E&amp;R trim'!$BV119:$BY119,0,AK$3))</f>
        <v>79.139872332655159</v>
      </c>
      <c r="AL18" s="92">
        <f ca="1">SUM(OFFSET('E&amp;R trim'!$BV119:$BY119,0,AL$3))</f>
        <v>78.05900154939448</v>
      </c>
      <c r="AM18" s="92">
        <f ca="1">SUM(OFFSET('E&amp;R trim'!$BV119:$BY119,0,AM$3))</f>
        <v>78.959354108324362</v>
      </c>
      <c r="AN18" s="92">
        <f ca="1">SUM(OFFSET('E&amp;R trim'!$BV119:$BY119,0,AN$3))</f>
        <v>79.888231414437911</v>
      </c>
      <c r="AO18" s="92">
        <f ca="1">SUM(OFFSET('E&amp;R trim'!$BV119:$BY119,0,AO$3))</f>
        <v>80.991745717091106</v>
      </c>
      <c r="AP18" s="92"/>
      <c r="AQ18" s="92"/>
      <c r="AR18" s="92"/>
      <c r="AS18" s="92"/>
    </row>
    <row r="19" spans="1:45">
      <c r="A19" s="88"/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6"/>
      <c r="AI19" s="86"/>
      <c r="AJ19" s="87"/>
      <c r="AK19" s="87"/>
      <c r="AL19" s="87"/>
      <c r="AM19" s="87"/>
      <c r="AN19" s="87"/>
      <c r="AO19" s="87"/>
      <c r="AP19" s="87"/>
      <c r="AQ19" s="87"/>
      <c r="AR19" s="87"/>
      <c r="AS19" s="87"/>
    </row>
    <row r="20" spans="1:45">
      <c r="A20" s="88" t="s">
        <v>50</v>
      </c>
      <c r="B20" s="91">
        <f ca="1">SUM(OFFSET('E&amp;R trim'!$BV37:$BY37,0,B3))</f>
        <v>145.44300000000001</v>
      </c>
      <c r="C20" s="91">
        <f ca="1">SUM(OFFSET('E&amp;R trim'!$BV37:$BY37,0,C3))</f>
        <v>152.80300000000003</v>
      </c>
      <c r="D20" s="91">
        <f ca="1">SUM(OFFSET('E&amp;R trim'!$BV37:$BY37,0,D3))</f>
        <v>151.05099999999999</v>
      </c>
      <c r="E20" s="91">
        <f ca="1">SUM(OFFSET('E&amp;R trim'!$BV37:$BY37,0,E3))</f>
        <v>158.07900000000001</v>
      </c>
      <c r="F20" s="91">
        <f ca="1">SUM(OFFSET('E&amp;R trim'!$BV37:$BY37,0,F3))</f>
        <v>169.00400000000002</v>
      </c>
      <c r="G20" s="91">
        <f ca="1">SUM(OFFSET('E&amp;R trim'!$BV37:$BY37,0,G3))</f>
        <v>172.62900000000002</v>
      </c>
      <c r="H20" s="91">
        <f ca="1">SUM(OFFSET('E&amp;R trim'!$BV37:$BY37,0,H3))</f>
        <v>171.00500000000002</v>
      </c>
      <c r="I20" s="91">
        <f ca="1">SUM(OFFSET('E&amp;R trim'!$BV37:$BY37,0,I3))</f>
        <v>175.63900000000001</v>
      </c>
      <c r="J20" s="91">
        <f ca="1">SUM(OFFSET('E&amp;R trim'!$BV37:$BY37,0,J3))</f>
        <v>190.60400000000001</v>
      </c>
      <c r="K20" s="91">
        <f ca="1">SUM(OFFSET('E&amp;R trim'!$BV37:$BY37,0,K3))</f>
        <v>209.60200000000003</v>
      </c>
      <c r="L20" s="91">
        <f ca="1">SUM(OFFSET('E&amp;R trim'!$BV37:$BY37,0,L3))</f>
        <v>218.60300000000001</v>
      </c>
      <c r="M20" s="91">
        <f ca="1">SUM(OFFSET('E&amp;R trim'!$BV37:$BY37,0,M3))</f>
        <v>231.62300000000002</v>
      </c>
      <c r="N20" s="91">
        <f ca="1">SUM(OFFSET('E&amp;R trim'!$BV37:$BY37,0,N3))</f>
        <v>244.89100000000005</v>
      </c>
      <c r="O20" s="91">
        <f ca="1">SUM(OFFSET('E&amp;R trim'!$BV37:$BY37,0,O3))</f>
        <v>246.23500000000001</v>
      </c>
      <c r="P20" s="91">
        <f ca="1">SUM(OFFSET('E&amp;R trim'!$BV37:$BY37,0,P3))</f>
        <v>266.23400000000004</v>
      </c>
      <c r="Q20" s="91">
        <f ca="1">SUM(OFFSET('E&amp;R trim'!$BV37:$BY37,0,Q3))</f>
        <v>289.74099999999999</v>
      </c>
      <c r="R20" s="91">
        <f ca="1">SUM(OFFSET('E&amp;R trim'!$BV37:$BY37,0,R3))</f>
        <v>301.29500000000002</v>
      </c>
      <c r="S20" s="91">
        <f ca="1">SUM(OFFSET('E&amp;R trim'!$BV37:$BY37,0,S3))</f>
        <v>340.18500000000006</v>
      </c>
      <c r="T20" s="91">
        <f ca="1">SUM(OFFSET('E&amp;R trim'!$BV37:$BY37,0,T3))</f>
        <v>369.53399999999999</v>
      </c>
      <c r="U20" s="91">
        <f ca="1">SUM(OFFSET('E&amp;R trim'!$BV37:$BY37,0,U3))</f>
        <v>387.17900000000003</v>
      </c>
      <c r="V20" s="91">
        <f ca="1">SUM(OFFSET('E&amp;R trim'!$BV37:$BY37,0,V3))</f>
        <v>437.65500000000003</v>
      </c>
      <c r="W20" s="91">
        <f ca="1">SUM(OFFSET('E&amp;R trim'!$BV37:$BY37,0,W3))</f>
        <v>450.34700000000004</v>
      </c>
      <c r="X20" s="91">
        <f ca="1">SUM(OFFSET('E&amp;R trim'!$BV37:$BY37,0,X3))</f>
        <v>458.64600000000002</v>
      </c>
      <c r="Y20" s="91">
        <f ca="1">SUM(OFFSET('E&amp;R trim'!$BV37:$BY37,0,Y3))</f>
        <v>454.25400000000002</v>
      </c>
      <c r="Z20" s="91">
        <f ca="1">SUM(OFFSET('E&amp;R trim'!$BV37:$BY37,0,Z3))</f>
        <v>474.86200000000002</v>
      </c>
      <c r="AA20" s="91">
        <f ca="1">SUM(OFFSET('E&amp;R trim'!$BV37:$BY37,0,AA3))</f>
        <v>492.65600000000006</v>
      </c>
      <c r="AB20" s="91">
        <f ca="1">SUM(OFFSET('E&amp;R trim'!$BV37:$BY37,0,AB3))</f>
        <v>522.19900000000007</v>
      </c>
      <c r="AC20" s="91">
        <f ca="1">SUM(OFFSET('E&amp;R trim'!$BV37:$BY37,0,AC3))</f>
        <v>536.41899999999998</v>
      </c>
      <c r="AD20" s="91">
        <f ca="1">SUM(OFFSET('E&amp;R trim'!$BV37:$BY37,0,AD3))</f>
        <v>536.73500000000013</v>
      </c>
      <c r="AE20" s="91">
        <f ca="1">SUM(OFFSET('E&amp;R trim'!$BV37:$BY37,0,AE3))</f>
        <v>477.82500000000005</v>
      </c>
      <c r="AF20" s="91">
        <f ca="1">SUM(OFFSET('E&amp;R trim'!$BV37:$BY37,0,AF3))</f>
        <v>518.846</v>
      </c>
      <c r="AG20" s="91">
        <f ca="1">SUM(OFFSET('E&amp;R trim'!$BV37:$BY37,0,AG3))</f>
        <v>555.57500000000005</v>
      </c>
      <c r="AH20" s="91">
        <f ca="1">SUM(OFFSET('E&amp;R trim'!$BV37:$BY37,0,AH3))</f>
        <v>562.03800000000001</v>
      </c>
      <c r="AI20" s="91">
        <f ca="1">SUM(OFFSET('E&amp;R trim'!$BV37:$BY37,0,AI3))</f>
        <v>575.35400000000004</v>
      </c>
      <c r="AJ20" s="92">
        <f ca="1">SUM(OFFSET('E&amp;R trim'!$BV37:$BY37,0,AJ3))</f>
        <v>589.18846428800009</v>
      </c>
      <c r="AK20" s="92">
        <f ca="1">SUM(OFFSET('E&amp;R trim'!$BV37:$BY37,0,AK3))</f>
        <v>602.92780373086339</v>
      </c>
      <c r="AL20" s="92">
        <f ca="1">SUM(OFFSET('E&amp;R trim'!$BV37:$BY37,0,AL3))</f>
        <v>620.06399961138482</v>
      </c>
      <c r="AM20" s="92">
        <f ca="1">SUM(OFFSET('E&amp;R trim'!$BV37:$BY37,0,AM3))</f>
        <v>637.60894263297018</v>
      </c>
      <c r="AN20" s="92">
        <f ca="1">SUM(OFFSET('E&amp;R trim'!$BV37:$BY37,0,AN3))</f>
        <v>655.6503263861955</v>
      </c>
      <c r="AO20" s="92">
        <f ca="1">SUM(OFFSET('E&amp;R trim'!$BV37:$BY37,0,AO3))</f>
        <v>674.2021978474304</v>
      </c>
      <c r="AP20" s="92"/>
      <c r="AQ20" s="92"/>
      <c r="AR20" s="92"/>
      <c r="AS20" s="92"/>
    </row>
    <row r="21" spans="1:45">
      <c r="A21" s="88" t="s">
        <v>51</v>
      </c>
      <c r="B21" s="91">
        <f ca="1">SUM(OFFSET('E&amp;R trim'!$BV39:$BY39,0,B3))</f>
        <v>152.35599999999999</v>
      </c>
      <c r="C21" s="91">
        <f ca="1">SUM(OFFSET('E&amp;R trim'!$BV39:$BY39,0,C3))</f>
        <v>150.28400000000002</v>
      </c>
      <c r="D21" s="91">
        <f ca="1">SUM(OFFSET('E&amp;R trim'!$BV39:$BY39,0,D3))</f>
        <v>155.43099999999998</v>
      </c>
      <c r="E21" s="91">
        <f ca="1">SUM(OFFSET('E&amp;R trim'!$BV39:$BY39,0,E3))</f>
        <v>151.47500000000002</v>
      </c>
      <c r="F21" s="91">
        <f ca="1">SUM(OFFSET('E&amp;R trim'!$BV39:$BY39,0,F3))</f>
        <v>156.72200000000001</v>
      </c>
      <c r="G21" s="91">
        <f ca="1">SUM(OFFSET('E&amp;R trim'!$BV39:$BY39,0,G3))</f>
        <v>164.32900000000001</v>
      </c>
      <c r="H21" s="91">
        <f ca="1">SUM(OFFSET('E&amp;R trim'!$BV39:$BY39,0,H3))</f>
        <v>175.15400000000002</v>
      </c>
      <c r="I21" s="91">
        <f ca="1">SUM(OFFSET('E&amp;R trim'!$BV39:$BY39,0,I3))</f>
        <v>188.47600000000003</v>
      </c>
      <c r="J21" s="91">
        <f ca="1">SUM(OFFSET('E&amp;R trim'!$BV39:$BY39,0,J3))</f>
        <v>204.61800000000002</v>
      </c>
      <c r="K21" s="91">
        <f ca="1">SUM(OFFSET('E&amp;R trim'!$BV39:$BY39,0,K3))</f>
        <v>221.74700000000001</v>
      </c>
      <c r="L21" s="91">
        <f ca="1">SUM(OFFSET('E&amp;R trim'!$BV39:$BY39,0,L3))</f>
        <v>232.90600000000001</v>
      </c>
      <c r="M21" s="91">
        <f ca="1">SUM(OFFSET('E&amp;R trim'!$BV39:$BY39,0,M3))</f>
        <v>239.07</v>
      </c>
      <c r="N21" s="91">
        <f ca="1">SUM(OFFSET('E&amp;R trim'!$BV39:$BY39,0,N3))</f>
        <v>242.98700000000002</v>
      </c>
      <c r="O21" s="91">
        <f ca="1">SUM(OFFSET('E&amp;R trim'!$BV39:$BY39,0,O3))</f>
        <v>235.19800000000004</v>
      </c>
      <c r="P21" s="91">
        <f ca="1">SUM(OFFSET('E&amp;R trim'!$BV39:$BY39,0,P3))</f>
        <v>256.35500000000002</v>
      </c>
      <c r="Q21" s="91">
        <f ca="1">SUM(OFFSET('E&amp;R trim'!$BV39:$BY39,0,Q3))</f>
        <v>275.90100000000001</v>
      </c>
      <c r="R21" s="91">
        <f ca="1">SUM(OFFSET('E&amp;R trim'!$BV39:$BY39,0,R3))</f>
        <v>282.31700000000001</v>
      </c>
      <c r="S21" s="91">
        <f ca="1">SUM(OFFSET('E&amp;R trim'!$BV39:$BY39,0,S3))</f>
        <v>304.75099999999998</v>
      </c>
      <c r="T21" s="91">
        <f ca="1">SUM(OFFSET('E&amp;R trim'!$BV39:$BY39,0,T3))</f>
        <v>341.26000000000005</v>
      </c>
      <c r="U21" s="91">
        <f ca="1">SUM(OFFSET('E&amp;R trim'!$BV39:$BY39,0,U3))</f>
        <v>363.59000000000003</v>
      </c>
      <c r="V21" s="91">
        <f ca="1">SUM(OFFSET('E&amp;R trim'!$BV39:$BY39,0,V3))</f>
        <v>421.89100000000002</v>
      </c>
      <c r="W21" s="91">
        <f ca="1">SUM(OFFSET('E&amp;R trim'!$BV39:$BY39,0,W3))</f>
        <v>431.30799999999999</v>
      </c>
      <c r="X21" s="91">
        <f ca="1">SUM(OFFSET('E&amp;R trim'!$BV39:$BY39,0,X3))</f>
        <v>439.69200000000001</v>
      </c>
      <c r="Y21" s="91">
        <f ca="1">SUM(OFFSET('E&amp;R trim'!$BV39:$BY39,0,Y3))</f>
        <v>444.10300000000007</v>
      </c>
      <c r="Z21" s="91">
        <f ca="1">SUM(OFFSET('E&amp;R trim'!$BV39:$BY39,0,Z3))</f>
        <v>468.92400000000004</v>
      </c>
      <c r="AA21" s="91">
        <f ca="1">SUM(OFFSET('E&amp;R trim'!$BV39:$BY39,0,AA3))</f>
        <v>499.15999999999997</v>
      </c>
      <c r="AB21" s="91">
        <f ca="1">SUM(OFFSET('E&amp;R trim'!$BV39:$BY39,0,AB3))</f>
        <v>528.98800000000006</v>
      </c>
      <c r="AC21" s="91">
        <f ca="1">SUM(OFFSET('E&amp;R trim'!$BV39:$BY39,0,AC3))</f>
        <v>559.08200000000011</v>
      </c>
      <c r="AD21" s="91">
        <f ca="1">SUM(OFFSET('E&amp;R trim'!$BV39:$BY39,0,AD3))</f>
        <v>564.88099999999997</v>
      </c>
      <c r="AE21" s="91">
        <f ca="1">SUM(OFFSET('E&amp;R trim'!$BV39:$BY39,0,AE3))</f>
        <v>512.64499999999998</v>
      </c>
      <c r="AF21" s="91">
        <f ca="1">SUM(OFFSET('E&amp;R trim'!$BV39:$BY39,0,AF3))</f>
        <v>556.32900000000006</v>
      </c>
      <c r="AG21" s="91">
        <f ca="1">SUM(OFFSET('E&amp;R trim'!$BV39:$BY39,0,AG3))</f>
        <v>592.476</v>
      </c>
      <c r="AH21" s="91">
        <f ca="1">SUM(OFFSET('E&amp;R trim'!$BV39:$BY39,0,AH3))</f>
        <v>585.31600000000003</v>
      </c>
      <c r="AI21" s="91">
        <f ca="1">SUM(OFFSET('E&amp;R trim'!$BV39:$BY39,0,AI3))</f>
        <v>596.39400000000001</v>
      </c>
      <c r="AJ21" s="92">
        <f ca="1">SUM(OFFSET('E&amp;R trim'!$BV39:$BY39,0,AJ3))</f>
        <v>610.22905756</v>
      </c>
      <c r="AK21" s="92">
        <f ca="1">SUM(OFFSET('E&amp;R trim'!$BV39:$BY39,0,AK3))</f>
        <v>624.40188429429315</v>
      </c>
      <c r="AL21" s="92">
        <f ca="1">SUM(OFFSET('E&amp;R trim'!$BV39:$BY39,0,AL3))</f>
        <v>637.44161306605042</v>
      </c>
      <c r="AM21" s="92">
        <f ca="1">SUM(OFFSET('E&amp;R trim'!$BV39:$BY39,0,AM3))</f>
        <v>650.94054029867141</v>
      </c>
      <c r="AN21" s="92">
        <f ca="1">SUM(OFFSET('E&amp;R trim'!$BV39:$BY39,0,AN3))</f>
        <v>665.04416031245808</v>
      </c>
      <c r="AO21" s="92">
        <f ca="1">SUM(OFFSET('E&amp;R trim'!$BV39:$BY39,0,AO3))</f>
        <v>680.1387046831469</v>
      </c>
      <c r="AP21" s="92"/>
      <c r="AQ21" s="92"/>
      <c r="AR21" s="92"/>
      <c r="AS21" s="92"/>
    </row>
    <row r="22" spans="1:45">
      <c r="A22" s="80" t="s">
        <v>52</v>
      </c>
      <c r="B22" s="96">
        <f t="shared" ref="B22:O22" ca="1" si="5">B20-B21</f>
        <v>-6.9129999999999825</v>
      </c>
      <c r="C22" s="96">
        <f t="shared" ca="1" si="5"/>
        <v>2.5190000000000055</v>
      </c>
      <c r="D22" s="96">
        <f t="shared" ca="1" si="5"/>
        <v>-4.3799999999999955</v>
      </c>
      <c r="E22" s="96">
        <f t="shared" ca="1" si="5"/>
        <v>6.603999999999985</v>
      </c>
      <c r="F22" s="96">
        <f t="shared" ca="1" si="5"/>
        <v>12.282000000000011</v>
      </c>
      <c r="G22" s="96">
        <f t="shared" ca="1" si="5"/>
        <v>8.3000000000000114</v>
      </c>
      <c r="H22" s="96">
        <f t="shared" ca="1" si="5"/>
        <v>-4.1490000000000009</v>
      </c>
      <c r="I22" s="96">
        <f t="shared" ca="1" si="5"/>
        <v>-12.837000000000018</v>
      </c>
      <c r="J22" s="96">
        <f t="shared" ca="1" si="5"/>
        <v>-14.01400000000001</v>
      </c>
      <c r="K22" s="96">
        <f t="shared" ca="1" si="5"/>
        <v>-12.144999999999982</v>
      </c>
      <c r="L22" s="96">
        <f t="shared" ca="1" si="5"/>
        <v>-14.302999999999997</v>
      </c>
      <c r="M22" s="96">
        <f t="shared" ca="1" si="5"/>
        <v>-7.4469999999999743</v>
      </c>
      <c r="N22" s="96">
        <f t="shared" ca="1" si="5"/>
        <v>1.9040000000000248</v>
      </c>
      <c r="O22" s="96">
        <f t="shared" ca="1" si="5"/>
        <v>11.036999999999978</v>
      </c>
      <c r="P22" s="96">
        <f ca="1">P20-P21</f>
        <v>9.8790000000000191</v>
      </c>
      <c r="Q22" s="96">
        <f ca="1">Q20-Q21</f>
        <v>13.839999999999975</v>
      </c>
      <c r="R22" s="96">
        <f t="shared" ref="R22:AM22" ca="1" si="6">R20-R21</f>
        <v>18.978000000000009</v>
      </c>
      <c r="S22" s="96">
        <f t="shared" ca="1" si="6"/>
        <v>35.434000000000083</v>
      </c>
      <c r="T22" s="96">
        <f t="shared" ca="1" si="6"/>
        <v>28.273999999999944</v>
      </c>
      <c r="U22" s="96">
        <f t="shared" ca="1" si="6"/>
        <v>23.588999999999999</v>
      </c>
      <c r="V22" s="96">
        <f t="shared" ca="1" si="6"/>
        <v>15.76400000000001</v>
      </c>
      <c r="W22" s="96">
        <f t="shared" ca="1" si="6"/>
        <v>19.039000000000044</v>
      </c>
      <c r="X22" s="96">
        <f t="shared" ca="1" si="6"/>
        <v>18.954000000000008</v>
      </c>
      <c r="Y22" s="96">
        <f t="shared" ca="1" si="6"/>
        <v>10.150999999999954</v>
      </c>
      <c r="Z22" s="96">
        <f t="shared" ca="1" si="6"/>
        <v>5.9379999999999882</v>
      </c>
      <c r="AA22" s="96">
        <f t="shared" ca="1" si="6"/>
        <v>-6.5039999999999054</v>
      </c>
      <c r="AB22" s="96">
        <f t="shared" ca="1" si="6"/>
        <v>-6.7889999999999873</v>
      </c>
      <c r="AC22" s="96">
        <f t="shared" ca="1" si="6"/>
        <v>-22.663000000000125</v>
      </c>
      <c r="AD22" s="96">
        <f t="shared" ca="1" si="6"/>
        <v>-28.145999999999844</v>
      </c>
      <c r="AE22" s="96">
        <f t="shared" ca="1" si="6"/>
        <v>-34.819999999999936</v>
      </c>
      <c r="AF22" s="96">
        <f t="shared" ca="1" si="6"/>
        <v>-37.483000000000061</v>
      </c>
      <c r="AG22" s="96">
        <f t="shared" ca="1" si="6"/>
        <v>-36.900999999999954</v>
      </c>
      <c r="AH22" s="96">
        <f ca="1">AH20-AH21</f>
        <v>-23.27800000000002</v>
      </c>
      <c r="AI22" s="96">
        <f ca="1">AI20-AI21</f>
        <v>-21.039999999999964</v>
      </c>
      <c r="AJ22" s="97">
        <f t="shared" ca="1" si="6"/>
        <v>-21.04059327199991</v>
      </c>
      <c r="AK22" s="97">
        <f t="shared" ca="1" si="6"/>
        <v>-21.474080563429766</v>
      </c>
      <c r="AL22" s="97">
        <f t="shared" ca="1" si="6"/>
        <v>-17.377613454665607</v>
      </c>
      <c r="AM22" s="97">
        <f t="shared" ca="1" si="6"/>
        <v>-13.331597665701224</v>
      </c>
      <c r="AN22" s="97">
        <f ca="1">AN20-AN21</f>
        <v>-9.3938339262625732</v>
      </c>
      <c r="AO22" s="97">
        <f ca="1">AO20-AO21</f>
        <v>-5.9365068357165001</v>
      </c>
      <c r="AP22" s="97"/>
      <c r="AQ22" s="97"/>
      <c r="AR22" s="97"/>
      <c r="AS22" s="97"/>
    </row>
    <row r="23" spans="1:45">
      <c r="A23" s="80"/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8"/>
      <c r="AK23" s="98"/>
      <c r="AL23" s="98"/>
      <c r="AM23" s="98"/>
      <c r="AN23" s="98"/>
      <c r="AO23" s="98"/>
      <c r="AP23" s="98"/>
      <c r="AQ23" s="98"/>
      <c r="AR23" s="98"/>
      <c r="AS23" s="98"/>
    </row>
    <row r="24" spans="1:45">
      <c r="A24" s="80" t="s">
        <v>53</v>
      </c>
      <c r="B24" s="86">
        <f ca="1">B8+B9+B11</f>
        <v>1125.626</v>
      </c>
      <c r="C24" s="86">
        <f t="shared" ref="C24:O24" ca="1" si="7">C8+C9+C11</f>
        <v>1142.8790000000001</v>
      </c>
      <c r="D24" s="86">
        <f t="shared" ca="1" si="7"/>
        <v>1172.2290000000003</v>
      </c>
      <c r="E24" s="86">
        <f t="shared" ca="1" si="7"/>
        <v>1176.895</v>
      </c>
      <c r="F24" s="86">
        <f t="shared" ca="1" si="7"/>
        <v>1186.8980000000001</v>
      </c>
      <c r="G24" s="86">
        <f t="shared" ca="1" si="7"/>
        <v>1213.9960000000001</v>
      </c>
      <c r="H24" s="86">
        <f t="shared" ca="1" si="7"/>
        <v>1255.5510000000002</v>
      </c>
      <c r="I24" s="86">
        <f t="shared" ca="1" si="7"/>
        <v>1300.297</v>
      </c>
      <c r="J24" s="86">
        <f t="shared" ca="1" si="7"/>
        <v>1356.221</v>
      </c>
      <c r="K24" s="86">
        <f t="shared" ca="1" si="7"/>
        <v>1408.7660000000001</v>
      </c>
      <c r="L24" s="86">
        <f t="shared" ca="1" si="7"/>
        <v>1453.76</v>
      </c>
      <c r="M24" s="86">
        <f t="shared" ca="1" si="7"/>
        <v>1469.8560000000002</v>
      </c>
      <c r="N24" s="86">
        <f t="shared" ca="1" si="7"/>
        <v>1483.8989999999999</v>
      </c>
      <c r="O24" s="86">
        <f t="shared" ca="1" si="7"/>
        <v>1479.915</v>
      </c>
      <c r="P24" s="86">
        <f ca="1">P8+P9+P11</f>
        <v>1498.3020000000001</v>
      </c>
      <c r="Q24" s="86">
        <f ca="1">Q8+Q9+Q11</f>
        <v>1518.925</v>
      </c>
      <c r="R24" s="86">
        <f t="shared" ref="R24:AM24" ca="1" si="8">R8+R9+R11</f>
        <v>1545.7530000000002</v>
      </c>
      <c r="S24" s="86">
        <f t="shared" ca="1" si="8"/>
        <v>1556.6820000000002</v>
      </c>
      <c r="T24" s="86">
        <f t="shared" ca="1" si="8"/>
        <v>1608.8910000000001</v>
      </c>
      <c r="U24" s="86">
        <f t="shared" ca="1" si="8"/>
        <v>1671.364</v>
      </c>
      <c r="V24" s="86">
        <f t="shared" ca="1" si="8"/>
        <v>1738.9170000000001</v>
      </c>
      <c r="W24" s="86">
        <f t="shared" ca="1" si="8"/>
        <v>1775.67</v>
      </c>
      <c r="X24" s="86">
        <f t="shared" ca="1" si="8"/>
        <v>1799.4549999999999</v>
      </c>
      <c r="Y24" s="86">
        <f t="shared" ca="1" si="8"/>
        <v>1829.174</v>
      </c>
      <c r="Z24" s="86">
        <f t="shared" ca="1" si="8"/>
        <v>1870.136</v>
      </c>
      <c r="AA24" s="86">
        <f t="shared" ca="1" si="8"/>
        <v>1913.3420000000001</v>
      </c>
      <c r="AB24" s="86">
        <f t="shared" ca="1" si="8"/>
        <v>1961.6190000000001</v>
      </c>
      <c r="AC24" s="86">
        <f t="shared" ca="1" si="8"/>
        <v>2019.8050000000001</v>
      </c>
      <c r="AD24" s="86">
        <f t="shared" ca="1" si="8"/>
        <v>2032.5410000000004</v>
      </c>
      <c r="AE24" s="86">
        <f t="shared" ca="1" si="8"/>
        <v>2004.5990000000002</v>
      </c>
      <c r="AF24" s="86">
        <f t="shared" ca="1" si="8"/>
        <v>2038.7250000000001</v>
      </c>
      <c r="AG24" s="86">
        <f t="shared" ca="1" si="8"/>
        <v>2057.1730000000002</v>
      </c>
      <c r="AH24" s="86">
        <f ca="1">AH8+AH9+AH11</f>
        <v>2062.5630000000001</v>
      </c>
      <c r="AI24" s="86">
        <f ca="1">AI8+AI9+AI11</f>
        <v>2072.2670000000003</v>
      </c>
      <c r="AJ24" s="87">
        <f t="shared" ca="1" si="8"/>
        <v>2071.1600217198452</v>
      </c>
      <c r="AK24" s="87">
        <f t="shared" ca="1" si="8"/>
        <v>2084.9780254113857</v>
      </c>
      <c r="AL24" s="87">
        <f t="shared" ca="1" si="8"/>
        <v>2104.4477260081412</v>
      </c>
      <c r="AM24" s="87">
        <f t="shared" ca="1" si="8"/>
        <v>2125.6428960879794</v>
      </c>
      <c r="AN24" s="87">
        <f ca="1">AN8+AN9+AN11</f>
        <v>2147.7183193449205</v>
      </c>
      <c r="AO24" s="87">
        <f ca="1">AO8+AO9+AO11</f>
        <v>2170.5691075370296</v>
      </c>
      <c r="AP24" s="87"/>
      <c r="AQ24" s="87"/>
      <c r="AR24" s="87"/>
      <c r="AS24" s="87"/>
    </row>
    <row r="25" spans="1:45">
      <c r="A25" s="80" t="s">
        <v>54</v>
      </c>
      <c r="B25" s="86">
        <f t="shared" ref="B25:O25" ca="1" si="9">B24+B20</f>
        <v>1271.069</v>
      </c>
      <c r="C25" s="86">
        <f t="shared" ca="1" si="9"/>
        <v>1295.6820000000002</v>
      </c>
      <c r="D25" s="86">
        <f t="shared" ca="1" si="9"/>
        <v>1323.2800000000002</v>
      </c>
      <c r="E25" s="86">
        <f t="shared" ca="1" si="9"/>
        <v>1334.9739999999999</v>
      </c>
      <c r="F25" s="86">
        <f t="shared" ca="1" si="9"/>
        <v>1355.902</v>
      </c>
      <c r="G25" s="86">
        <f t="shared" ca="1" si="9"/>
        <v>1386.625</v>
      </c>
      <c r="H25" s="86">
        <f t="shared" ca="1" si="9"/>
        <v>1426.5560000000003</v>
      </c>
      <c r="I25" s="86">
        <f t="shared" ca="1" si="9"/>
        <v>1475.9360000000001</v>
      </c>
      <c r="J25" s="86">
        <f t="shared" ca="1" si="9"/>
        <v>1546.825</v>
      </c>
      <c r="K25" s="86">
        <f t="shared" ca="1" si="9"/>
        <v>1618.3680000000002</v>
      </c>
      <c r="L25" s="86">
        <f t="shared" ca="1" si="9"/>
        <v>1672.3630000000001</v>
      </c>
      <c r="M25" s="86">
        <f t="shared" ca="1" si="9"/>
        <v>1701.4790000000003</v>
      </c>
      <c r="N25" s="86">
        <f t="shared" ca="1" si="9"/>
        <v>1728.79</v>
      </c>
      <c r="O25" s="86">
        <f t="shared" ca="1" si="9"/>
        <v>1726.15</v>
      </c>
      <c r="P25" s="86">
        <f ca="1">P24+P20</f>
        <v>1764.5360000000001</v>
      </c>
      <c r="Q25" s="86">
        <f ca="1">Q24+Q20</f>
        <v>1808.6659999999999</v>
      </c>
      <c r="R25" s="86">
        <f t="shared" ref="R25:AM25" ca="1" si="10">R24+R20</f>
        <v>1847.0480000000002</v>
      </c>
      <c r="S25" s="86">
        <f t="shared" ca="1" si="10"/>
        <v>1896.8670000000002</v>
      </c>
      <c r="T25" s="86">
        <f t="shared" ca="1" si="10"/>
        <v>1978.4250000000002</v>
      </c>
      <c r="U25" s="86">
        <f t="shared" ca="1" si="10"/>
        <v>2058.5430000000001</v>
      </c>
      <c r="V25" s="86">
        <f t="shared" ca="1" si="10"/>
        <v>2176.5720000000001</v>
      </c>
      <c r="W25" s="86">
        <f t="shared" ca="1" si="10"/>
        <v>2226.0170000000003</v>
      </c>
      <c r="X25" s="86">
        <f t="shared" ca="1" si="10"/>
        <v>2258.1010000000001</v>
      </c>
      <c r="Y25" s="86">
        <f t="shared" ca="1" si="10"/>
        <v>2283.4279999999999</v>
      </c>
      <c r="Z25" s="86">
        <f t="shared" ca="1" si="10"/>
        <v>2344.998</v>
      </c>
      <c r="AA25" s="86">
        <f t="shared" ca="1" si="10"/>
        <v>2405.998</v>
      </c>
      <c r="AB25" s="86">
        <f t="shared" ca="1" si="10"/>
        <v>2483.8180000000002</v>
      </c>
      <c r="AC25" s="86">
        <f t="shared" ca="1" si="10"/>
        <v>2556.2240000000002</v>
      </c>
      <c r="AD25" s="86">
        <f t="shared" ca="1" si="10"/>
        <v>2569.2760000000007</v>
      </c>
      <c r="AE25" s="86">
        <f t="shared" ca="1" si="10"/>
        <v>2482.424</v>
      </c>
      <c r="AF25" s="86">
        <f t="shared" ca="1" si="10"/>
        <v>2557.5709999999999</v>
      </c>
      <c r="AG25" s="86">
        <f t="shared" ca="1" si="10"/>
        <v>2612.7480000000005</v>
      </c>
      <c r="AH25" s="86">
        <f ca="1">AH24+AH20</f>
        <v>2624.6010000000001</v>
      </c>
      <c r="AI25" s="86">
        <f ca="1">AI24+AI20</f>
        <v>2647.6210000000001</v>
      </c>
      <c r="AJ25" s="87">
        <f t="shared" ca="1" si="10"/>
        <v>2660.3484860078452</v>
      </c>
      <c r="AK25" s="87">
        <f t="shared" ca="1" si="10"/>
        <v>2687.9058291422489</v>
      </c>
      <c r="AL25" s="87">
        <f t="shared" ca="1" si="10"/>
        <v>2724.5117256195263</v>
      </c>
      <c r="AM25" s="87">
        <f t="shared" ca="1" si="10"/>
        <v>2763.2518387209493</v>
      </c>
      <c r="AN25" s="87">
        <f ca="1">AN24+AN20</f>
        <v>2803.368645731116</v>
      </c>
      <c r="AO25" s="87">
        <f ca="1">AO24+AO20</f>
        <v>2844.77130538446</v>
      </c>
      <c r="AP25" s="87"/>
      <c r="AQ25" s="87"/>
      <c r="AR25" s="87"/>
      <c r="AS25" s="87"/>
    </row>
    <row r="26" spans="1:45">
      <c r="A26" s="80" t="s">
        <v>55</v>
      </c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7"/>
      <c r="AK26" s="87"/>
      <c r="AL26" s="87"/>
      <c r="AM26" s="87"/>
      <c r="AN26" s="87"/>
      <c r="AO26" s="87"/>
      <c r="AP26" s="87"/>
      <c r="AQ26" s="87"/>
      <c r="AR26" s="87"/>
      <c r="AS26" s="87"/>
    </row>
    <row r="27" spans="1:45" ht="13.5" thickBot="1">
      <c r="A27" s="80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7"/>
      <c r="AK27" s="87"/>
      <c r="AL27" s="87"/>
      <c r="AM27" s="87"/>
      <c r="AN27" s="87"/>
      <c r="AO27" s="87"/>
      <c r="AP27" s="87"/>
      <c r="AQ27" s="87"/>
      <c r="AR27" s="87"/>
      <c r="AS27" s="87"/>
    </row>
    <row r="28" spans="1:45" s="102" customFormat="1" ht="13.5" thickBot="1">
      <c r="A28" s="99" t="s">
        <v>56</v>
      </c>
      <c r="B28" s="100">
        <f ca="1">SUM(OFFSET('E&amp;R trim'!$BV5:$BY5,0,B3))</f>
        <v>1125.634</v>
      </c>
      <c r="C28" s="100">
        <f ca="1">SUM(OFFSET('E&amp;R trim'!$BV5:$BY5,0,C3))</f>
        <v>1138.0640000000001</v>
      </c>
      <c r="D28" s="100">
        <f ca="1">SUM(OFFSET('E&amp;R trim'!$BV5:$BY5,0,D3))</f>
        <v>1166.239</v>
      </c>
      <c r="E28" s="100">
        <f ca="1">SUM(OFFSET('E&amp;R trim'!$BV5:$BY5,0,E3))</f>
        <v>1180.8160000000003</v>
      </c>
      <c r="F28" s="100">
        <f ca="1">SUM(OFFSET('E&amp;R trim'!$BV5:$BY5,0,F3))</f>
        <v>1200.269</v>
      </c>
      <c r="G28" s="100">
        <f ca="1">SUM(OFFSET('E&amp;R trim'!$BV5:$BY5,0,G3))</f>
        <v>1220.2650000000001</v>
      </c>
      <c r="H28" s="100">
        <f ca="1">SUM(OFFSET('E&amp;R trim'!$BV5:$BY5,0,H3))</f>
        <v>1248.104</v>
      </c>
      <c r="I28" s="100">
        <f ca="1">SUM(OFFSET('E&amp;R trim'!$BV5:$BY5,0,I3))</f>
        <v>1280.21</v>
      </c>
      <c r="J28" s="100">
        <f ca="1">SUM(OFFSET('E&amp;R trim'!$BV5:$BY5,0,J3))</f>
        <v>1339.5250000000001</v>
      </c>
      <c r="K28" s="100">
        <f ca="1">SUM(OFFSET('E&amp;R trim'!$BV5:$BY5,0,K3))</f>
        <v>1399.828</v>
      </c>
      <c r="L28" s="100">
        <f ca="1">SUM(OFFSET('E&amp;R trim'!$BV5:$BY5,0,L3))</f>
        <v>1440.3390000000002</v>
      </c>
      <c r="M28" s="100">
        <f ca="1">SUM(OFFSET('E&amp;R trim'!$BV5:$BY5,0,M3))</f>
        <v>1455.9260000000002</v>
      </c>
      <c r="N28" s="100">
        <f ca="1">SUM(OFFSET('E&amp;R trim'!$BV5:$BY5,0,N3))</f>
        <v>1477.9180000000001</v>
      </c>
      <c r="O28" s="100">
        <f ca="1">SUM(OFFSET('E&amp;R trim'!$BV5:$BY5,0,O3))</f>
        <v>1469.1329999999998</v>
      </c>
      <c r="P28" s="100">
        <f ca="1">SUM(OFFSET('E&amp;R trim'!$BV5:$BY5,0,P3))</f>
        <v>1502.634</v>
      </c>
      <c r="Q28" s="100">
        <f ca="1">SUM(OFFSET('E&amp;R trim'!$BV5:$BY5,0,Q3))</f>
        <v>1535.6130000000001</v>
      </c>
      <c r="R28" s="100">
        <f ca="1">SUM(OFFSET('E&amp;R trim'!$BV5:$BY5,0,R3))</f>
        <v>1556.8410000000003</v>
      </c>
      <c r="S28" s="100">
        <f ca="1">SUM(OFFSET('E&amp;R trim'!$BV5:$BY5,0,S3))</f>
        <v>1592.7430000000004</v>
      </c>
      <c r="T28" s="100">
        <f ca="1">SUM(OFFSET('E&amp;R trim'!$BV5:$BY5,0,T3))</f>
        <v>1649.6859999999999</v>
      </c>
      <c r="U28" s="100">
        <f ca="1">SUM(OFFSET('E&amp;R trim'!$BV5:$BY5,0,U3))</f>
        <v>1704.2930000000001</v>
      </c>
      <c r="V28" s="100">
        <f ca="1">SUM(OFFSET('E&amp;R trim'!$BV5:$BY5,0,V3))</f>
        <v>1773.2720000000002</v>
      </c>
      <c r="W28" s="100">
        <f ca="1">SUM(OFFSET('E&amp;R trim'!$BV5:$BY5,0,W3))</f>
        <v>1807.5490000000002</v>
      </c>
      <c r="X28" s="100">
        <f ca="1">SUM(OFFSET('E&amp;R trim'!$BV5:$BY5,0,X3))</f>
        <v>1828.056</v>
      </c>
      <c r="Y28" s="100">
        <f ca="1">SUM(OFFSET('E&amp;R trim'!$BV5:$BY5,0,Y3))</f>
        <v>1842.4320000000002</v>
      </c>
      <c r="Z28" s="100">
        <f ca="1">SUM(OFFSET('E&amp;R trim'!$BV5:$BY5,0,Z3))</f>
        <v>1889.7760000000003</v>
      </c>
      <c r="AA28" s="100">
        <f ca="1">SUM(OFFSET('E&amp;R trim'!$BV5:$BY5,0,AA3))</f>
        <v>1920.8440000000001</v>
      </c>
      <c r="AB28" s="100">
        <f ca="1">SUM(OFFSET('E&amp;R trim'!$BV5:$BY5,0,AB3))</f>
        <v>1970.4839999999999</v>
      </c>
      <c r="AC28" s="100">
        <f ca="1">SUM(OFFSET('E&amp;R trim'!$BV5:$BY5,0,AC3))</f>
        <v>2016.0920000000001</v>
      </c>
      <c r="AD28" s="100">
        <f ca="1">SUM(OFFSET('E&amp;R trim'!$BV5:$BY5,0,AD3))</f>
        <v>2017.924</v>
      </c>
      <c r="AE28" s="100">
        <f ca="1">SUM(OFFSET('E&amp;R trim'!$BV5:$BY5,0,AE3))</f>
        <v>1960.0790000000002</v>
      </c>
      <c r="AF28" s="100">
        <f ca="1">SUM(OFFSET('E&amp;R trim'!$BV5:$BY5,0,AF3))</f>
        <v>1997.0670000000002</v>
      </c>
      <c r="AG28" s="100">
        <f ca="1">SUM(OFFSET('E&amp;R trim'!$BV5:$BY5,0,AG3))</f>
        <v>2038.7370000000003</v>
      </c>
      <c r="AH28" s="100">
        <f ca="1">SUM(OFFSET('E&amp;R trim'!$BV5:$BY5,0,AH3))</f>
        <v>2046.2150000000001</v>
      </c>
      <c r="AI28" s="100">
        <f ca="1">SUM(OFFSET('E&amp;R trim'!$BV5:$BY5,0,AI3))</f>
        <v>2054.0619999999999</v>
      </c>
      <c r="AJ28" s="101">
        <f ca="1">SUM(OFFSET('E&amp;R trim'!$BV5:$BY5,0,AJ3))</f>
        <v>2059.6614284478451</v>
      </c>
      <c r="AK28" s="101">
        <f ca="1">SUM(OFFSET('E&amp;R trim'!$BV5:$BY5,0,AK3))</f>
        <v>2073.275944847956</v>
      </c>
      <c r="AL28" s="101">
        <f ca="1">SUM(OFFSET('E&amp;R trim'!$BV5:$BY5,0,AL3))</f>
        <v>2096.8421125534755</v>
      </c>
      <c r="AM28" s="101">
        <f ca="1">SUM(OFFSET('E&amp;R trim'!$BV5:$BY5,0,AM3))</f>
        <v>2122.0832984222779</v>
      </c>
      <c r="AN28" s="101">
        <f ca="1">SUM(OFFSET('E&amp;R trim'!$BV5:$BY5,0,AN3))</f>
        <v>2148.0964854186577</v>
      </c>
      <c r="AO28" s="101">
        <f ca="1">SUM(OFFSET('E&amp;R trim'!$BV5:$BY5,0,AO3))</f>
        <v>2174.4046007013126</v>
      </c>
      <c r="AP28" s="101"/>
      <c r="AQ28" s="101"/>
      <c r="AR28" s="101"/>
      <c r="AS28" s="101"/>
    </row>
    <row r="29" spans="1:45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75"/>
      <c r="AJ29" s="75"/>
      <c r="AK29" s="75"/>
      <c r="AL29" s="75"/>
      <c r="AM29" s="75"/>
      <c r="AN29" s="75"/>
      <c r="AO29" s="75"/>
    </row>
    <row r="30" spans="1:45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75"/>
    </row>
    <row r="31" spans="1:45">
      <c r="A31" s="665" t="s">
        <v>57</v>
      </c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</row>
    <row r="32" spans="1:45">
      <c r="A32" s="665"/>
      <c r="B32" s="78">
        <v>1980</v>
      </c>
      <c r="C32" s="78">
        <v>1981</v>
      </c>
      <c r="D32" s="78">
        <v>1982</v>
      </c>
      <c r="E32" s="78">
        <v>1983</v>
      </c>
      <c r="F32" s="78">
        <v>1984</v>
      </c>
      <c r="G32" s="78">
        <v>1985</v>
      </c>
      <c r="H32" s="78">
        <v>1986</v>
      </c>
      <c r="I32" s="78">
        <v>1987</v>
      </c>
      <c r="J32" s="78">
        <v>1988</v>
      </c>
      <c r="K32" s="78">
        <v>1989</v>
      </c>
      <c r="L32" s="78">
        <v>1990</v>
      </c>
      <c r="M32" s="78">
        <v>1991</v>
      </c>
      <c r="N32" s="78">
        <v>1992</v>
      </c>
      <c r="O32" s="78">
        <v>1993</v>
      </c>
      <c r="P32" s="78">
        <v>1994</v>
      </c>
      <c r="Q32" s="78">
        <v>1995</v>
      </c>
      <c r="R32" s="78">
        <v>1996</v>
      </c>
      <c r="S32" s="78">
        <v>1997</v>
      </c>
      <c r="T32" s="78">
        <v>1998</v>
      </c>
      <c r="U32" s="78">
        <v>1999</v>
      </c>
      <c r="V32" s="78">
        <v>2000</v>
      </c>
      <c r="W32" s="78">
        <v>2001</v>
      </c>
      <c r="X32" s="78">
        <v>2002</v>
      </c>
      <c r="Y32" s="78">
        <v>2003</v>
      </c>
      <c r="Z32" s="78">
        <v>2004</v>
      </c>
      <c r="AA32" s="78">
        <v>2005</v>
      </c>
      <c r="AB32" s="78">
        <v>2006</v>
      </c>
      <c r="AC32" s="78">
        <v>2007</v>
      </c>
      <c r="AD32" s="78">
        <v>2008</v>
      </c>
      <c r="AE32" s="78">
        <v>2009</v>
      </c>
      <c r="AF32" s="78">
        <v>2010</v>
      </c>
      <c r="AG32" s="78">
        <v>2011</v>
      </c>
      <c r="AH32" s="78">
        <v>2012</v>
      </c>
      <c r="AI32" s="78">
        <v>2013</v>
      </c>
      <c r="AJ32" s="78">
        <v>2014</v>
      </c>
      <c r="AK32" s="78">
        <v>2015</v>
      </c>
      <c r="AL32" s="78">
        <v>2016</v>
      </c>
      <c r="AM32" s="78">
        <v>2017</v>
      </c>
      <c r="AN32" s="78">
        <v>2018</v>
      </c>
      <c r="AO32" s="78">
        <v>2019</v>
      </c>
      <c r="AP32" s="78"/>
      <c r="AQ32" s="78"/>
      <c r="AR32" s="78"/>
      <c r="AS32" s="78"/>
    </row>
    <row r="33" spans="1:45" ht="13.5" thickBot="1">
      <c r="A33" s="665"/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9"/>
    </row>
    <row r="34" spans="1:45">
      <c r="A34" s="104"/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3"/>
      <c r="AE34" s="83"/>
      <c r="AF34" s="82"/>
      <c r="AG34" s="82"/>
      <c r="AH34" s="82"/>
      <c r="AI34" s="82"/>
      <c r="AJ34" s="85"/>
      <c r="AK34" s="85"/>
      <c r="AL34" s="85"/>
      <c r="AM34" s="85"/>
      <c r="AN34" s="85"/>
      <c r="AO34" s="85"/>
      <c r="AP34" s="85"/>
      <c r="AQ34" s="85"/>
      <c r="AR34" s="85"/>
      <c r="AS34" s="85"/>
    </row>
    <row r="35" spans="1:45">
      <c r="A35" s="105" t="s">
        <v>42</v>
      </c>
      <c r="B35" s="86"/>
      <c r="C35" s="106">
        <f ca="1">(C8/B8-1)</f>
        <v>1.994668416519696E-2</v>
      </c>
      <c r="D35" s="106">
        <f ca="1">(D8/C8-1)</f>
        <v>3.2562156806608789E-2</v>
      </c>
      <c r="E35" s="106">
        <f t="shared" ref="E35:AM36" ca="1" si="11">(E8/D8-1)</f>
        <v>7.7479169879386411E-3</v>
      </c>
      <c r="F35" s="106">
        <f t="shared" ca="1" si="11"/>
        <v>8.3947365573697752E-3</v>
      </c>
      <c r="G35" s="106">
        <f t="shared" ca="1" si="11"/>
        <v>1.9122173443861579E-2</v>
      </c>
      <c r="H35" s="106">
        <f t="shared" ca="1" si="11"/>
        <v>3.6099383478301217E-2</v>
      </c>
      <c r="I35" s="106">
        <f t="shared" ca="1" si="11"/>
        <v>3.3398658653427393E-2</v>
      </c>
      <c r="J35" s="106">
        <f t="shared" ca="1" si="11"/>
        <v>3.1084458192330855E-2</v>
      </c>
      <c r="K35" s="106">
        <f t="shared" ca="1" si="11"/>
        <v>3.4445738731190056E-2</v>
      </c>
      <c r="L35" s="106">
        <f t="shared" ca="1" si="11"/>
        <v>2.5982578186118932E-2</v>
      </c>
      <c r="M35" s="106">
        <f t="shared" ca="1" si="11"/>
        <v>7.563484748512872E-3</v>
      </c>
      <c r="N35" s="106">
        <f t="shared" ca="1" si="11"/>
        <v>1.0067550178494367E-2</v>
      </c>
      <c r="O35" s="106">
        <f t="shared" ca="1" si="11"/>
        <v>1.2008072653884039E-3</v>
      </c>
      <c r="P35" s="106">
        <f t="shared" ca="1" si="11"/>
        <v>1.5198701861538932E-2</v>
      </c>
      <c r="Q35" s="106">
        <f t="shared" ca="1" si="11"/>
        <v>1.9798564436546151E-2</v>
      </c>
      <c r="R35" s="106">
        <f t="shared" ca="1" si="11"/>
        <v>1.949693953295939E-2</v>
      </c>
      <c r="S35" s="106">
        <f t="shared" ca="1" si="11"/>
        <v>5.6422119093999523E-3</v>
      </c>
      <c r="T35" s="106">
        <f t="shared" ca="1" si="11"/>
        <v>4.0416892675417371E-2</v>
      </c>
      <c r="U35" s="106">
        <f t="shared" ca="1" si="11"/>
        <v>3.4623550174486706E-2</v>
      </c>
      <c r="V35" s="106">
        <f t="shared" ca="1" si="11"/>
        <v>3.8286686491987743E-2</v>
      </c>
      <c r="W35" s="106">
        <f t="shared" ca="1" si="11"/>
        <v>2.5010513527405243E-2</v>
      </c>
      <c r="X35" s="106">
        <f t="shared" ca="1" si="11"/>
        <v>2.0303669206740649E-2</v>
      </c>
      <c r="Y35" s="106">
        <f t="shared" ca="1" si="11"/>
        <v>1.4580743954053066E-2</v>
      </c>
      <c r="Z35" s="106">
        <f t="shared" ca="1" si="11"/>
        <v>1.9271361385816643E-2</v>
      </c>
      <c r="AA35" s="106">
        <f t="shared" ca="1" si="11"/>
        <v>2.4948792524788876E-2</v>
      </c>
      <c r="AB35" s="106">
        <f t="shared" ca="1" si="11"/>
        <v>2.374656787511964E-2</v>
      </c>
      <c r="AC35" s="106">
        <f t="shared" ca="1" si="11"/>
        <v>2.4039842747667128E-2</v>
      </c>
      <c r="AD35" s="106">
        <f t="shared" ca="1" si="11"/>
        <v>4.1460673130524484E-3</v>
      </c>
      <c r="AE35" s="106">
        <f t="shared" ca="1" si="11"/>
        <v>3.1078595629703276E-3</v>
      </c>
      <c r="AF35" s="106">
        <f t="shared" ca="1" si="11"/>
        <v>1.8201084698278525E-2</v>
      </c>
      <c r="AG35" s="106">
        <f t="shared" ca="1" si="11"/>
        <v>3.7102246806568484E-3</v>
      </c>
      <c r="AH35" s="106">
        <f t="shared" ca="1" si="11"/>
        <v>-3.7559877422173038E-3</v>
      </c>
      <c r="AI35" s="106">
        <f t="shared" ca="1" si="11"/>
        <v>3.2301554840912239E-3</v>
      </c>
      <c r="AJ35" s="107">
        <f ca="1">(AJ8/AI8-1)</f>
        <v>1.4340718134193686E-3</v>
      </c>
      <c r="AK35" s="107">
        <f t="shared" ca="1" si="11"/>
        <v>1.1093197138858146E-2</v>
      </c>
      <c r="AL35" s="107">
        <f t="shared" ca="1" si="11"/>
        <v>9.5302836363304611E-3</v>
      </c>
      <c r="AM35" s="107">
        <f t="shared" ca="1" si="11"/>
        <v>1.0544090833504605E-2</v>
      </c>
      <c r="AN35" s="107">
        <f ca="1">(AN8/AM8-1)</f>
        <v>1.2054108080999493E-2</v>
      </c>
      <c r="AO35" s="107">
        <f ca="1">(AO8/AN8-1)</f>
        <v>1.2054108080999715E-2</v>
      </c>
      <c r="AP35" s="107">
        <f ca="1">(AO8/AI8)^(1/6)-1</f>
        <v>9.4448708953545069E-3</v>
      </c>
      <c r="AQ35" s="107"/>
      <c r="AR35" s="107"/>
      <c r="AS35" s="107"/>
    </row>
    <row r="36" spans="1:45">
      <c r="A36" s="108" t="s">
        <v>43</v>
      </c>
      <c r="B36" s="86"/>
      <c r="C36" s="106">
        <f ca="1">(C9/B9-1)</f>
        <v>2.8460314654410679E-2</v>
      </c>
      <c r="D36" s="106">
        <f ca="1">(D9/C9-1)</f>
        <v>4.3866859969808658E-2</v>
      </c>
      <c r="E36" s="106">
        <f t="shared" ca="1" si="11"/>
        <v>2.5625698004066333E-2</v>
      </c>
      <c r="F36" s="106">
        <f t="shared" ca="1" si="11"/>
        <v>2.19665162445426E-2</v>
      </c>
      <c r="G36" s="106">
        <f t="shared" ca="1" si="11"/>
        <v>2.9810020456183084E-2</v>
      </c>
      <c r="H36" s="106">
        <f t="shared" ca="1" si="11"/>
        <v>2.5345713811971482E-2</v>
      </c>
      <c r="I36" s="106">
        <f t="shared" ca="1" si="11"/>
        <v>2.6911993479800556E-2</v>
      </c>
      <c r="J36" s="106">
        <f t="shared" ca="1" si="11"/>
        <v>3.328042228059247E-2</v>
      </c>
      <c r="K36" s="106">
        <f t="shared" ca="1" si="11"/>
        <v>1.6136259033592282E-2</v>
      </c>
      <c r="L36" s="106">
        <f t="shared" ca="1" si="11"/>
        <v>3.1994000749906437E-2</v>
      </c>
      <c r="M36" s="106">
        <f t="shared" ca="1" si="11"/>
        <v>3.4963856052040221E-2</v>
      </c>
      <c r="N36" s="106">
        <f t="shared" ca="1" si="11"/>
        <v>3.1645462970764315E-2</v>
      </c>
      <c r="O36" s="106">
        <f t="shared" ca="1" si="11"/>
        <v>3.4943294731282881E-2</v>
      </c>
      <c r="P36" s="106">
        <f t="shared" ca="1" si="11"/>
        <v>3.2642947702894443E-3</v>
      </c>
      <c r="Q36" s="106">
        <f t="shared" ca="1" si="11"/>
        <v>9.0714838168404199E-4</v>
      </c>
      <c r="R36" s="106">
        <f t="shared" ca="1" si="11"/>
        <v>2.2521944357857482E-2</v>
      </c>
      <c r="S36" s="106">
        <f t="shared" ca="1" si="11"/>
        <v>9.7628080817913077E-3</v>
      </c>
      <c r="T36" s="106">
        <f t="shared" ca="1" si="11"/>
        <v>-6.2637948093462459E-3</v>
      </c>
      <c r="U36" s="106">
        <f t="shared" ca="1" si="11"/>
        <v>1.5116121735711641E-2</v>
      </c>
      <c r="V36" s="106">
        <f t="shared" ca="1" si="11"/>
        <v>1.9216743540347414E-2</v>
      </c>
      <c r="W36" s="106">
        <f t="shared" ca="1" si="11"/>
        <v>1.0450004071430152E-2</v>
      </c>
      <c r="X36" s="106">
        <f t="shared" ca="1" si="11"/>
        <v>1.8378600139683288E-2</v>
      </c>
      <c r="Y36" s="106">
        <f t="shared" ca="1" si="11"/>
        <v>1.9281863873541916E-2</v>
      </c>
      <c r="Z36" s="106">
        <f t="shared" ca="1" si="11"/>
        <v>2.1377906908355282E-2</v>
      </c>
      <c r="AA36" s="106">
        <f t="shared" ca="1" si="11"/>
        <v>1.2937865079511335E-2</v>
      </c>
      <c r="AB36" s="106">
        <f t="shared" ca="1" si="11"/>
        <v>1.4334798496483447E-2</v>
      </c>
      <c r="AC36" s="106">
        <f t="shared" ca="1" si="11"/>
        <v>1.7743732528083811E-2</v>
      </c>
      <c r="AD36" s="106">
        <f t="shared" ca="1" si="11"/>
        <v>1.0898966492506545E-2</v>
      </c>
      <c r="AE36" s="106">
        <f t="shared" ca="1" si="11"/>
        <v>2.4552443042167083E-2</v>
      </c>
      <c r="AF36" s="106">
        <f t="shared" ca="1" si="11"/>
        <v>1.2403127153320703E-2</v>
      </c>
      <c r="AG36" s="106">
        <f t="shared" ca="1" si="11"/>
        <v>1.0467695720491665E-2</v>
      </c>
      <c r="AH36" s="106">
        <f t="shared" ca="1" si="11"/>
        <v>1.6731147834077253E-2</v>
      </c>
      <c r="AI36" s="106">
        <f ca="1">(AI9/AH9-1)</f>
        <v>1.9933874090871218E-2</v>
      </c>
      <c r="AJ36" s="107">
        <f t="shared" ca="1" si="11"/>
        <v>1.7151144253592321E-2</v>
      </c>
      <c r="AK36" s="107">
        <f t="shared" ca="1" si="11"/>
        <v>7.1263377125025951E-3</v>
      </c>
      <c r="AL36" s="107">
        <f t="shared" ca="1" si="11"/>
        <v>4.0060040009997078E-3</v>
      </c>
      <c r="AM36" s="107">
        <f t="shared" ca="1" si="11"/>
        <v>2.7522504063124398E-3</v>
      </c>
      <c r="AN36" s="107">
        <f ca="1">(AN9/AM9-1)</f>
        <v>7.4993745315232729E-4</v>
      </c>
      <c r="AO36" s="107">
        <f ca="1">(AO9/AN9-1)</f>
        <v>0</v>
      </c>
      <c r="AP36" s="107">
        <f ca="1">(AO9/AI9)^(1/6)-1</f>
        <v>5.2810486293701775E-3</v>
      </c>
      <c r="AQ36" s="107"/>
      <c r="AR36" s="107"/>
      <c r="AS36" s="107"/>
    </row>
    <row r="37" spans="1:45">
      <c r="A37" s="108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109"/>
      <c r="AK37" s="109"/>
      <c r="AL37" s="109"/>
      <c r="AM37" s="109"/>
      <c r="AN37" s="109"/>
      <c r="AO37" s="109"/>
      <c r="AP37" s="109"/>
      <c r="AQ37" s="109"/>
      <c r="AR37" s="109"/>
      <c r="AS37" s="109"/>
    </row>
    <row r="38" spans="1:45">
      <c r="A38" s="105" t="s">
        <v>58</v>
      </c>
      <c r="B38" s="86"/>
      <c r="C38" s="106">
        <f t="shared" ref="C38:AO40" ca="1" si="12">(C11/B11-1)</f>
        <v>-9.0372866250503225E-3</v>
      </c>
      <c r="D38" s="106">
        <f t="shared" ca="1" si="12"/>
        <v>-1.0393780298756927E-2</v>
      </c>
      <c r="E38" s="106">
        <f t="shared" ca="1" si="12"/>
        <v>-2.9762996149584331E-2</v>
      </c>
      <c r="F38" s="106">
        <f t="shared" ca="1" si="12"/>
        <v>-7.0743380646222098E-3</v>
      </c>
      <c r="G38" s="106">
        <f t="shared" ca="1" si="12"/>
        <v>2.4386308250549327E-2</v>
      </c>
      <c r="H38" s="106">
        <f t="shared" ca="1" si="12"/>
        <v>4.003037316175706E-2</v>
      </c>
      <c r="I38" s="106">
        <f t="shared" ca="1" si="12"/>
        <v>5.2109142595282432E-2</v>
      </c>
      <c r="J38" s="106">
        <f t="shared" ca="1" si="12"/>
        <v>8.5742444152431041E-2</v>
      </c>
      <c r="K38" s="106">
        <f t="shared" ca="1" si="12"/>
        <v>7.4684254364344227E-2</v>
      </c>
      <c r="L38" s="106">
        <f t="shared" ca="1" si="12"/>
        <v>4.6186015760186994E-2</v>
      </c>
      <c r="M38" s="106">
        <f t="shared" ca="1" si="12"/>
        <v>-5.5183799850625492E-3</v>
      </c>
      <c r="N38" s="106">
        <f t="shared" ca="1" si="12"/>
        <v>-1.5588893483495903E-2</v>
      </c>
      <c r="O38" s="106">
        <f t="shared" ca="1" si="12"/>
        <v>-5.4892343426169221E-2</v>
      </c>
      <c r="P38" s="106">
        <f t="shared" ca="1" si="12"/>
        <v>1.6608440172685812E-2</v>
      </c>
      <c r="Q38" s="106">
        <f t="shared" ca="1" si="12"/>
        <v>1.389714888240956E-2</v>
      </c>
      <c r="R38" s="106">
        <f t="shared" ca="1" si="12"/>
        <v>7.0007672942415944E-3</v>
      </c>
      <c r="S38" s="106">
        <f t="shared" ca="1" si="12"/>
        <v>7.5282901241175981E-3</v>
      </c>
      <c r="T38" s="106">
        <f t="shared" ca="1" si="12"/>
        <v>6.4457660011312701E-2</v>
      </c>
      <c r="U38" s="106">
        <f t="shared" ca="1" si="12"/>
        <v>7.6924657755439441E-2</v>
      </c>
      <c r="V38" s="106">
        <f t="shared" ca="1" si="12"/>
        <v>6.8668369586255995E-2</v>
      </c>
      <c r="W38" s="106">
        <f t="shared" ca="1" si="12"/>
        <v>2.2874416468967373E-2</v>
      </c>
      <c r="X38" s="106">
        <f t="shared" ca="1" si="12"/>
        <v>-8.3246670008503276E-3</v>
      </c>
      <c r="Y38" s="106">
        <f t="shared" ca="1" si="12"/>
        <v>1.8406142254658198E-2</v>
      </c>
      <c r="Z38" s="106">
        <f t="shared" ca="1" si="12"/>
        <v>3.1163725620928728E-2</v>
      </c>
      <c r="AA38" s="106">
        <f t="shared" ca="1" si="12"/>
        <v>2.9170598067905784E-2</v>
      </c>
      <c r="AB38" s="106">
        <f t="shared" ca="1" si="12"/>
        <v>3.9989854779074019E-2</v>
      </c>
      <c r="AC38" s="106">
        <f t="shared" ca="1" si="12"/>
        <v>5.500005593529389E-2</v>
      </c>
      <c r="AD38" s="106">
        <f t="shared" ca="1" si="12"/>
        <v>6.8946210927478546E-3</v>
      </c>
      <c r="AE38" s="106">
        <f t="shared" ca="1" si="12"/>
        <v>-8.9778801882142822E-2</v>
      </c>
      <c r="AF38" s="106">
        <f t="shared" ca="1" si="12"/>
        <v>1.9048809102331754E-2</v>
      </c>
      <c r="AG38" s="106">
        <f t="shared" ca="1" si="12"/>
        <v>2.1120156226937858E-2</v>
      </c>
      <c r="AH38" s="106">
        <f t="shared" ca="1" si="12"/>
        <v>3.4979963796959446E-3</v>
      </c>
      <c r="AI38" s="106">
        <f t="shared" ca="1" si="12"/>
        <v>-8.1328017834546573E-3</v>
      </c>
      <c r="AJ38" s="107">
        <f ca="1">(AJ11/AI11-1)</f>
        <v>-2.519456557724864E-2</v>
      </c>
      <c r="AK38" s="107">
        <f t="shared" ca="1" si="12"/>
        <v>-5.2829491621640967E-3</v>
      </c>
      <c r="AL38" s="107">
        <f t="shared" ca="1" si="12"/>
        <v>1.5111075064513146E-2</v>
      </c>
      <c r="AM38" s="107">
        <f t="shared" ca="1" si="12"/>
        <v>1.7360696037431955E-2</v>
      </c>
      <c r="AN38" s="107">
        <f t="shared" ca="1" si="12"/>
        <v>1.7114367451913415E-2</v>
      </c>
      <c r="AO38" s="107">
        <f t="shared" ca="1" si="12"/>
        <v>1.9002785873019956E-2</v>
      </c>
      <c r="AP38" s="107">
        <f ca="1">(AO11/AI11)^(1/6)-1</f>
        <v>6.2174955390155162E-3</v>
      </c>
      <c r="AQ38" s="107"/>
      <c r="AR38" s="107"/>
      <c r="AS38" s="107"/>
    </row>
    <row r="39" spans="1:45">
      <c r="A39" s="108" t="s">
        <v>45</v>
      </c>
      <c r="B39" s="86"/>
      <c r="C39" s="106">
        <f t="shared" ca="1" si="12"/>
        <v>-2.0752613326269986E-2</v>
      </c>
      <c r="D39" s="106">
        <f t="shared" ca="1" si="12"/>
        <v>-3.1030621744709941E-2</v>
      </c>
      <c r="E39" s="106">
        <f t="shared" ca="1" si="12"/>
        <v>-4.2521699050240391E-2</v>
      </c>
      <c r="F39" s="106">
        <f t="shared" ca="1" si="12"/>
        <v>-2.4205194963692001E-2</v>
      </c>
      <c r="G39" s="106">
        <f t="shared" ca="1" si="12"/>
        <v>-5.3363350217833228E-3</v>
      </c>
      <c r="H39" s="106">
        <f t="shared" ca="1" si="12"/>
        <v>4.1557516189199006E-2</v>
      </c>
      <c r="I39" s="106">
        <f t="shared" ca="1" si="12"/>
        <v>3.8799463447350524E-2</v>
      </c>
      <c r="J39" s="106">
        <f t="shared" ca="1" si="12"/>
        <v>8.0905187719921168E-2</v>
      </c>
      <c r="K39" s="106">
        <f t="shared" ca="1" si="12"/>
        <v>6.0800640321116317E-2</v>
      </c>
      <c r="L39" s="106">
        <f t="shared" ca="1" si="12"/>
        <v>1.8373265013091666E-2</v>
      </c>
      <c r="M39" s="106">
        <f t="shared" ca="1" si="12"/>
        <v>-2.9968262393701428E-3</v>
      </c>
      <c r="N39" s="106">
        <f t="shared" ca="1" si="12"/>
        <v>-2.1451230062778603E-2</v>
      </c>
      <c r="O39" s="106">
        <f t="shared" ca="1" si="12"/>
        <v>-6.8909820457018434E-2</v>
      </c>
      <c r="P39" s="106">
        <f t="shared" ca="1" si="12"/>
        <v>-1.5277955310459834E-3</v>
      </c>
      <c r="Q39" s="106">
        <f t="shared" ca="1" si="12"/>
        <v>-3.7552274472987257E-3</v>
      </c>
      <c r="R39" s="106">
        <f t="shared" ca="1" si="12"/>
        <v>-1.6564477242966169E-2</v>
      </c>
      <c r="S39" s="106">
        <f t="shared" ca="1" si="12"/>
        <v>-2.5100332887409316E-2</v>
      </c>
      <c r="T39" s="106">
        <f t="shared" ca="1" si="12"/>
        <v>3.2307682488623257E-2</v>
      </c>
      <c r="U39" s="106">
        <f t="shared" ca="1" si="12"/>
        <v>6.0404468817816026E-2</v>
      </c>
      <c r="V39" s="106">
        <f t="shared" ca="1" si="12"/>
        <v>6.8956872073837161E-2</v>
      </c>
      <c r="W39" s="106">
        <f t="shared" ca="1" si="12"/>
        <v>1.3930402530816899E-2</v>
      </c>
      <c r="X39" s="106">
        <f t="shared" ca="1" si="12"/>
        <v>-4.8145717451880676E-3</v>
      </c>
      <c r="Y39" s="106">
        <f t="shared" ca="1" si="12"/>
        <v>2.4735268839291003E-2</v>
      </c>
      <c r="Z39" s="106">
        <f t="shared" ca="1" si="12"/>
        <v>3.5020440458921387E-2</v>
      </c>
      <c r="AA39" s="106">
        <f t="shared" ca="1" si="12"/>
        <v>4.6311680104375919E-2</v>
      </c>
      <c r="AB39" s="106">
        <f t="shared" ca="1" si="12"/>
        <v>4.7973463353807144E-2</v>
      </c>
      <c r="AC39" s="106">
        <f t="shared" ca="1" si="12"/>
        <v>5.4836160818034108E-2</v>
      </c>
      <c r="AD39" s="106">
        <f t="shared" ca="1" si="12"/>
        <v>2.2815799213916632E-2</v>
      </c>
      <c r="AE39" s="106">
        <f t="shared" ca="1" si="12"/>
        <v>-2.1617569768143219E-2</v>
      </c>
      <c r="AF39" s="106">
        <f t="shared" ca="1" si="12"/>
        <v>-7.1243637388378467E-3</v>
      </c>
      <c r="AG39" s="106">
        <f t="shared" ca="1" si="12"/>
        <v>3.1451505610004871E-2</v>
      </c>
      <c r="AH39" s="106">
        <f t="shared" ca="1" si="12"/>
        <v>2.3742164053968118E-2</v>
      </c>
      <c r="AI39" s="106">
        <f t="shared" ca="1" si="12"/>
        <v>3.6454658468567658E-3</v>
      </c>
      <c r="AJ39" s="107">
        <f t="shared" ca="1" si="12"/>
        <v>-4.2652283426510174E-2</v>
      </c>
      <c r="AK39" s="107">
        <f t="shared" ca="1" si="12"/>
        <v>-1.3847422748431204E-2</v>
      </c>
      <c r="AL39" s="107">
        <f t="shared" ca="1" si="12"/>
        <v>7.232976241501099E-3</v>
      </c>
      <c r="AM39" s="107">
        <f t="shared" ca="1" si="12"/>
        <v>8.7584790411689983E-3</v>
      </c>
      <c r="AN39" s="107">
        <f t="shared" ca="1" si="12"/>
        <v>8.0240320160001044E-3</v>
      </c>
      <c r="AO39" s="107">
        <f t="shared" ca="1" si="12"/>
        <v>1.0544090833504605E-2</v>
      </c>
      <c r="AP39" s="107">
        <f ca="1">(AO12/AI12)^(1/6)-1</f>
        <v>-3.8466851411899095E-3</v>
      </c>
      <c r="AQ39" s="107"/>
      <c r="AR39" s="107"/>
      <c r="AS39" s="107"/>
    </row>
    <row r="40" spans="1:45">
      <c r="A40" s="108" t="s">
        <v>59</v>
      </c>
      <c r="B40" s="86"/>
      <c r="C40" s="106">
        <f t="shared" ca="1" si="12"/>
        <v>1.1306263905527913E-2</v>
      </c>
      <c r="D40" s="106">
        <f t="shared" ca="1" si="12"/>
        <v>2.430588608599149E-2</v>
      </c>
      <c r="E40" s="106">
        <f t="shared" ca="1" si="12"/>
        <v>-9.4689342544120869E-3</v>
      </c>
      <c r="F40" s="106">
        <f t="shared" ca="1" si="12"/>
        <v>1.9264849988532395E-2</v>
      </c>
      <c r="G40" s="106">
        <f t="shared" ca="1" si="12"/>
        <v>6.8136723464315985E-2</v>
      </c>
      <c r="H40" s="106">
        <f t="shared" ca="1" si="12"/>
        <v>3.7937109808877878E-2</v>
      </c>
      <c r="I40" s="106">
        <f t="shared" ca="1" si="12"/>
        <v>7.0416428347387372E-2</v>
      </c>
      <c r="J40" s="106">
        <f t="shared" ca="1" si="12"/>
        <v>9.2199498409907488E-2</v>
      </c>
      <c r="K40" s="106">
        <f t="shared" ca="1" si="12"/>
        <v>9.3025274404437974E-2</v>
      </c>
      <c r="L40" s="106">
        <f t="shared" ca="1" si="12"/>
        <v>8.1844958777920196E-2</v>
      </c>
      <c r="M40" s="106">
        <f t="shared" ca="1" si="12"/>
        <v>-8.561609555903904E-3</v>
      </c>
      <c r="N40" s="106">
        <f t="shared" ca="1" si="12"/>
        <v>-8.4740058692083231E-3</v>
      </c>
      <c r="O40" s="106">
        <f t="shared" ca="1" si="12"/>
        <v>-3.8102543563704461E-2</v>
      </c>
      <c r="P40" s="106">
        <f t="shared" ca="1" si="12"/>
        <v>3.7635850388143544E-2</v>
      </c>
      <c r="Q40" s="106">
        <f t="shared" ca="1" si="12"/>
        <v>3.3591098596913671E-2</v>
      </c>
      <c r="R40" s="106">
        <f t="shared" ca="1" si="12"/>
        <v>3.2341483957571526E-2</v>
      </c>
      <c r="S40" s="106">
        <f t="shared" ca="1" si="12"/>
        <v>4.0953042635782477E-2</v>
      </c>
      <c r="T40" s="106">
        <f t="shared" ca="1" si="12"/>
        <v>9.5302243558342159E-2</v>
      </c>
      <c r="U40" s="106">
        <f t="shared" ca="1" si="12"/>
        <v>9.1862519287103872E-2</v>
      </c>
      <c r="V40" s="106">
        <f t="shared" ca="1" si="12"/>
        <v>6.8415016281974994E-2</v>
      </c>
      <c r="W40" s="106">
        <f t="shared" ca="1" si="12"/>
        <v>3.0732735898787444E-2</v>
      </c>
      <c r="X40" s="106">
        <f t="shared" ca="1" si="12"/>
        <v>-1.1358405824728024E-2</v>
      </c>
      <c r="Y40" s="106">
        <f t="shared" ca="1" si="12"/>
        <v>1.2899736644093496E-2</v>
      </c>
      <c r="Z40" s="106">
        <f t="shared" ca="1" si="12"/>
        <v>2.7769136839955078E-2</v>
      </c>
      <c r="AA40" s="106">
        <f t="shared" ca="1" si="12"/>
        <v>1.3976979093257791E-2</v>
      </c>
      <c r="AB40" s="106">
        <f t="shared" ca="1" si="12"/>
        <v>3.2687629757015113E-2</v>
      </c>
      <c r="AC40" s="106">
        <f t="shared" ca="1" si="12"/>
        <v>5.5152181884854823E-2</v>
      </c>
      <c r="AD40" s="106">
        <f t="shared" ca="1" si="12"/>
        <v>-7.8788448722084681E-3</v>
      </c>
      <c r="AE40" s="106">
        <f t="shared" ca="1" si="12"/>
        <v>-0.1549832682195077</v>
      </c>
      <c r="AF40" s="106">
        <f t="shared" ca="1" si="12"/>
        <v>4.8038235509278326E-2</v>
      </c>
      <c r="AG40" s="106">
        <f t="shared" ca="1" si="12"/>
        <v>1.0279438795691043E-2</v>
      </c>
      <c r="AH40" s="106">
        <f t="shared" ca="1" si="12"/>
        <v>-1.8189439162797694E-2</v>
      </c>
      <c r="AI40" s="106">
        <f t="shared" ca="1" si="12"/>
        <v>-2.1289671835049262E-2</v>
      </c>
      <c r="AJ40" s="107">
        <f t="shared" ca="1" si="12"/>
        <v>-5.1966471435941353E-3</v>
      </c>
      <c r="AK40" s="107">
        <f ca="1">(AK13/AJ13-1)</f>
        <v>4.15832180586162E-3</v>
      </c>
      <c r="AL40" s="107">
        <f t="shared" ca="1" si="12"/>
        <v>2.363997726663758E-2</v>
      </c>
      <c r="AM40" s="107">
        <f t="shared" ca="1" si="12"/>
        <v>2.6524268138559126E-2</v>
      </c>
      <c r="AN40" s="107">
        <f t="shared" ca="1" si="12"/>
        <v>2.6630320573127531E-2</v>
      </c>
      <c r="AO40" s="107">
        <f t="shared" ca="1" si="12"/>
        <v>2.7697044440526897E-2</v>
      </c>
      <c r="AP40" s="107">
        <f ca="1">(AO13/AI13)^(1/6)-1</f>
        <v>1.7159784120786448E-2</v>
      </c>
      <c r="AQ40" s="107"/>
      <c r="AR40" s="107"/>
      <c r="AS40" s="107"/>
    </row>
    <row r="41" spans="1:45">
      <c r="A41" s="108"/>
      <c r="B41" s="86"/>
      <c r="C41" s="110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10"/>
      <c r="AD41" s="110"/>
      <c r="AE41" s="110"/>
      <c r="AF41" s="110"/>
      <c r="AG41" s="110"/>
      <c r="AH41" s="110"/>
      <c r="AI41" s="110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</row>
    <row r="42" spans="1:45">
      <c r="A42" s="80" t="s">
        <v>44</v>
      </c>
      <c r="B42" s="86"/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0"/>
      <c r="AJ42" s="111"/>
      <c r="AK42" s="111"/>
      <c r="AL42" s="111"/>
      <c r="AM42" s="111"/>
      <c r="AN42" s="111"/>
      <c r="AO42" s="111"/>
      <c r="AP42" s="111"/>
      <c r="AQ42" s="111"/>
      <c r="AR42" s="111"/>
      <c r="AS42" s="111"/>
    </row>
    <row r="43" spans="1:45" s="95" customFormat="1">
      <c r="A43" s="88" t="s">
        <v>47</v>
      </c>
      <c r="B43" s="112"/>
      <c r="C43" s="113">
        <f t="shared" ref="C43:AO45" ca="1" si="13">(C16/B16-1)</f>
        <v>-3.3073184504003095E-2</v>
      </c>
      <c r="D43" s="113">
        <f t="shared" ca="1" si="13"/>
        <v>-6.5196988341293616E-2</v>
      </c>
      <c r="E43" s="113">
        <f t="shared" ca="1" si="13"/>
        <v>-3.6969277793891142E-2</v>
      </c>
      <c r="F43" s="113">
        <f t="shared" ca="1" si="13"/>
        <v>-4.2987211565193251E-2</v>
      </c>
      <c r="G43" s="113">
        <f t="shared" ca="1" si="13"/>
        <v>-4.0778532263335499E-2</v>
      </c>
      <c r="H43" s="113">
        <f t="shared" ca="1" si="13"/>
        <v>8.6437512618613432E-3</v>
      </c>
      <c r="I43" s="113">
        <f t="shared" ca="1" si="13"/>
        <v>3.2452178699660994E-2</v>
      </c>
      <c r="J43" s="113">
        <f t="shared" ca="1" si="13"/>
        <v>5.4697250596774216E-2</v>
      </c>
      <c r="K43" s="113">
        <f t="shared" ca="1" si="13"/>
        <v>7.9468296549902062E-2</v>
      </c>
      <c r="L43" s="113">
        <f t="shared" ca="1" si="13"/>
        <v>-1.4112688648119431E-2</v>
      </c>
      <c r="M43" s="113">
        <f t="shared" ca="1" si="13"/>
        <v>-6.7665601519993124E-2</v>
      </c>
      <c r="N43" s="113">
        <f t="shared" ca="1" si="13"/>
        <v>-4.8712426473993764E-2</v>
      </c>
      <c r="O43" s="113">
        <f t="shared" ca="1" si="13"/>
        <v>-4.6788465985856398E-2</v>
      </c>
      <c r="P43" s="113">
        <f t="shared" ca="1" si="13"/>
        <v>4.1729980973784775E-2</v>
      </c>
      <c r="Q43" s="113">
        <f t="shared" ca="1" si="13"/>
        <v>1.488091589953533E-2</v>
      </c>
      <c r="R43" s="113">
        <f t="shared" ca="1" si="13"/>
        <v>4.7104293737545433E-3</v>
      </c>
      <c r="S43" s="113">
        <f t="shared" ca="1" si="13"/>
        <v>3.6508985995071352E-2</v>
      </c>
      <c r="T43" s="113">
        <f t="shared" ca="1" si="13"/>
        <v>4.8943425111920291E-2</v>
      </c>
      <c r="U43" s="113">
        <f t="shared" ca="1" si="13"/>
        <v>7.6933283209128511E-2</v>
      </c>
      <c r="V43" s="113">
        <f t="shared" ca="1" si="13"/>
        <v>3.7905544147843973E-2</v>
      </c>
      <c r="W43" s="113">
        <f t="shared" ca="1" si="13"/>
        <v>7.9234756459463096E-3</v>
      </c>
      <c r="X43" s="113">
        <f t="shared" ca="1" si="13"/>
        <v>2.7764419538143015E-2</v>
      </c>
      <c r="Y43" s="113">
        <f t="shared" ca="1" si="13"/>
        <v>2.5792097171558837E-2</v>
      </c>
      <c r="Z43" s="113">
        <f t="shared" ca="1" si="13"/>
        <v>3.9963508745799459E-2</v>
      </c>
      <c r="AA43" s="113">
        <f t="shared" ca="1" si="13"/>
        <v>4.3816463174478182E-2</v>
      </c>
      <c r="AB43" s="113">
        <f t="shared" ca="1" si="13"/>
        <v>5.1050072463146412E-2</v>
      </c>
      <c r="AC43" s="113">
        <f t="shared" ca="1" si="13"/>
        <v>2.5496883260990311E-2</v>
      </c>
      <c r="AD43" s="113">
        <f t="shared" ca="1" si="13"/>
        <v>-4.0783202985145817E-2</v>
      </c>
      <c r="AE43" s="113">
        <f t="shared" ca="1" si="13"/>
        <v>-0.12468999610162323</v>
      </c>
      <c r="AF43" s="113">
        <f t="shared" ca="1" si="13"/>
        <v>1.4810954231024409E-2</v>
      </c>
      <c r="AG43" s="113">
        <f t="shared" ca="1" si="13"/>
        <v>1.0430186846945855E-2</v>
      </c>
      <c r="AH43" s="113">
        <f t="shared" ca="1" si="13"/>
        <v>-2.2049718140652375E-2</v>
      </c>
      <c r="AI43" s="113">
        <f t="shared" ca="1" si="13"/>
        <v>-3.0862564257635228E-2</v>
      </c>
      <c r="AJ43" s="107">
        <f t="shared" ca="1" si="13"/>
        <v>-7.7372234247937821E-2</v>
      </c>
      <c r="AK43" s="107">
        <f t="shared" ca="1" si="13"/>
        <v>-1.6856000465756416E-2</v>
      </c>
      <c r="AL43" s="107">
        <f t="shared" ca="1" si="13"/>
        <v>8.7817478539964355E-3</v>
      </c>
      <c r="AM43" s="107">
        <f t="shared" ca="1" si="13"/>
        <v>9.5302836363306831E-3</v>
      </c>
      <c r="AN43" s="107">
        <f t="shared" ca="1" si="13"/>
        <v>8.0240320159998824E-3</v>
      </c>
      <c r="AO43" s="107">
        <f t="shared" ca="1" si="13"/>
        <v>1.0544090833504827E-2</v>
      </c>
      <c r="AP43" s="107">
        <f ca="1">(AO16/AI16)^(1/6)-1</f>
        <v>-1.0085401633066926E-2</v>
      </c>
      <c r="AQ43" s="107"/>
      <c r="AR43" s="107"/>
      <c r="AS43" s="107"/>
    </row>
    <row r="44" spans="1:45" s="95" customFormat="1">
      <c r="A44" s="88" t="s">
        <v>48</v>
      </c>
      <c r="B44" s="112"/>
      <c r="C44" s="113">
        <f t="shared" ca="1" si="13"/>
        <v>-9.4813888671823054E-3</v>
      </c>
      <c r="D44" s="113">
        <f t="shared" ca="1" si="13"/>
        <v>8.3186507832153644E-3</v>
      </c>
      <c r="E44" s="113">
        <f t="shared" ca="1" si="13"/>
        <v>-2.8479527079892208E-2</v>
      </c>
      <c r="F44" s="113">
        <f t="shared" ca="1" si="13"/>
        <v>3.0245002416020572E-3</v>
      </c>
      <c r="G44" s="113">
        <f t="shared" ca="1" si="13"/>
        <v>4.2964707561645721E-2</v>
      </c>
      <c r="H44" s="113">
        <f t="shared" ca="1" si="13"/>
        <v>5.5573613439627634E-2</v>
      </c>
      <c r="I44" s="113">
        <f t="shared" ca="1" si="13"/>
        <v>6.2290831003606106E-2</v>
      </c>
      <c r="J44" s="113">
        <f t="shared" ca="1" si="13"/>
        <v>9.1584536051017684E-2</v>
      </c>
      <c r="K44" s="113">
        <f t="shared" ca="1" si="13"/>
        <v>8.6961383108079993E-2</v>
      </c>
      <c r="L44" s="113">
        <f t="shared" ca="1" si="13"/>
        <v>6.4786359954224659E-2</v>
      </c>
      <c r="M44" s="113">
        <f t="shared" ca="1" si="13"/>
        <v>2.1012081947118233E-3</v>
      </c>
      <c r="N44" s="113">
        <f t="shared" ca="1" si="13"/>
        <v>-1.7262467839992301E-2</v>
      </c>
      <c r="O44" s="113">
        <f t="shared" ca="1" si="13"/>
        <v>-7.0820713418596859E-2</v>
      </c>
      <c r="P44" s="113">
        <f t="shared" ca="1" si="13"/>
        <v>2.2876787352112293E-2</v>
      </c>
      <c r="Q44" s="113">
        <f t="shared" ca="1" si="13"/>
        <v>2.5519617076726675E-2</v>
      </c>
      <c r="R44" s="113">
        <f t="shared" ca="1" si="13"/>
        <v>3.3779108533471547E-3</v>
      </c>
      <c r="S44" s="113">
        <f t="shared" ca="1" si="13"/>
        <v>1.2858047407388717E-2</v>
      </c>
      <c r="T44" s="113">
        <f t="shared" ca="1" si="13"/>
        <v>8.271747069236568E-2</v>
      </c>
      <c r="U44" s="113">
        <f t="shared" ca="1" si="13"/>
        <v>8.2732126727873778E-2</v>
      </c>
      <c r="V44" s="113">
        <f t="shared" ca="1" si="13"/>
        <v>6.723935838815609E-2</v>
      </c>
      <c r="W44" s="113">
        <f t="shared" ca="1" si="13"/>
        <v>3.8979285915708983E-2</v>
      </c>
      <c r="X44" s="113">
        <f t="shared" ca="1" si="13"/>
        <v>-2.4493838447326888E-2</v>
      </c>
      <c r="Y44" s="113">
        <f t="shared" ca="1" si="13"/>
        <v>5.3693109709707088E-5</v>
      </c>
      <c r="Z44" s="113">
        <f t="shared" ca="1" si="13"/>
        <v>2.5532143362667847E-2</v>
      </c>
      <c r="AA44" s="113">
        <f t="shared" ca="1" si="13"/>
        <v>3.012231688163336E-2</v>
      </c>
      <c r="AB44" s="113">
        <f t="shared" ca="1" si="13"/>
        <v>4.5028853395182811E-2</v>
      </c>
      <c r="AC44" s="113">
        <f t="shared" ca="1" si="13"/>
        <v>8.8732674580542348E-2</v>
      </c>
      <c r="AD44" s="113">
        <f t="shared" ca="1" si="13"/>
        <v>3.362368276786265E-2</v>
      </c>
      <c r="AE44" s="113">
        <f t="shared" ca="1" si="13"/>
        <v>-0.11655371559903349</v>
      </c>
      <c r="AF44" s="113">
        <f t="shared" ca="1" si="13"/>
        <v>3.8004518206236293E-2</v>
      </c>
      <c r="AG44" s="113">
        <f t="shared" ca="1" si="13"/>
        <v>3.968056757520988E-2</v>
      </c>
      <c r="AH44" s="113">
        <f t="shared" ca="1" si="13"/>
        <v>2.6537440867659967E-3</v>
      </c>
      <c r="AI44" s="113">
        <f t="shared" ca="1" si="13"/>
        <v>-5.8277165872103742E-3</v>
      </c>
      <c r="AJ44" s="107">
        <f t="shared" ca="1" si="13"/>
        <v>-9.7972197418789708E-3</v>
      </c>
      <c r="AK44" s="107">
        <f t="shared" ca="1" si="13"/>
        <v>-8.9795623720168027E-4</v>
      </c>
      <c r="AL44" s="107">
        <f t="shared" ca="1" si="13"/>
        <v>1.9012287404061468E-2</v>
      </c>
      <c r="AM44" s="107">
        <f t="shared" ca="1" si="13"/>
        <v>2.0675673632248204E-2</v>
      </c>
      <c r="AN44" s="107">
        <f t="shared" ca="1" si="13"/>
        <v>2.08623373640211E-2</v>
      </c>
      <c r="AO44" s="107">
        <f t="shared" ca="1" si="13"/>
        <v>2.0313560362290595E-2</v>
      </c>
      <c r="AP44" s="107">
        <f ca="1">(AO17/AI17)^(1/6)-1</f>
        <v>1.1619057688482926E-2</v>
      </c>
      <c r="AQ44" s="107"/>
      <c r="AR44" s="107"/>
      <c r="AS44" s="107"/>
    </row>
    <row r="45" spans="1:45" s="95" customFormat="1">
      <c r="A45" s="88" t="s">
        <v>49</v>
      </c>
      <c r="B45" s="112"/>
      <c r="C45" s="113">
        <f t="shared" ca="1" si="13"/>
        <v>2.6671225850572799E-2</v>
      </c>
      <c r="D45" s="113">
        <f t="shared" ca="1" si="13"/>
        <v>2.5541215653621885E-2</v>
      </c>
      <c r="E45" s="113">
        <f t="shared" ca="1" si="13"/>
        <v>-3.1461221507297021E-2</v>
      </c>
      <c r="F45" s="113">
        <f t="shared" ca="1" si="13"/>
        <v>4.1913783347835576E-5</v>
      </c>
      <c r="G45" s="113">
        <f t="shared" ca="1" si="13"/>
        <v>6.2909952010729464E-2</v>
      </c>
      <c r="H45" s="113">
        <f t="shared" ca="1" si="13"/>
        <v>3.0677628595650708E-2</v>
      </c>
      <c r="I45" s="113">
        <f t="shared" ca="1" si="13"/>
        <v>4.6961378809036392E-2</v>
      </c>
      <c r="J45" s="113">
        <f t="shared" ca="1" si="13"/>
        <v>0.10471022436600164</v>
      </c>
      <c r="K45" s="113">
        <f t="shared" ca="1" si="13"/>
        <v>4.6358930254866593E-2</v>
      </c>
      <c r="L45" s="113">
        <f t="shared" ca="1" si="13"/>
        <v>6.2308348876173536E-2</v>
      </c>
      <c r="M45" s="113">
        <f t="shared" ca="1" si="13"/>
        <v>3.2094393524580545E-2</v>
      </c>
      <c r="N45" s="113">
        <f t="shared" ca="1" si="13"/>
        <v>2.1898652057954271E-2</v>
      </c>
      <c r="O45" s="113">
        <f t="shared" ca="1" si="13"/>
        <v>-3.3533660628632611E-2</v>
      </c>
      <c r="P45" s="113">
        <f t="shared" ca="1" si="13"/>
        <v>2.9632008407900479E-3</v>
      </c>
      <c r="Q45" s="113">
        <f t="shared" ca="1" si="13"/>
        <v>-3.5220491922573149E-2</v>
      </c>
      <c r="R45" s="113">
        <f t="shared" ca="1" si="13"/>
        <v>5.1138934982650763E-3</v>
      </c>
      <c r="S45" s="113">
        <f t="shared" ca="1" si="13"/>
        <v>-5.4886010595986856E-2</v>
      </c>
      <c r="T45" s="113">
        <f t="shared" ca="1" si="13"/>
        <v>8.6864003048976457E-3</v>
      </c>
      <c r="U45" s="113">
        <f t="shared" ca="1" si="13"/>
        <v>4.9717407389914925E-2</v>
      </c>
      <c r="V45" s="113">
        <f t="shared" ca="1" si="13"/>
        <v>9.6660017697256961E-2</v>
      </c>
      <c r="W45" s="113">
        <f t="shared" ca="1" si="13"/>
        <v>8.8892535762119529E-4</v>
      </c>
      <c r="X45" s="113">
        <f t="shared" ca="1" si="13"/>
        <v>3.7438342875102393E-3</v>
      </c>
      <c r="Y45" s="113">
        <f t="shared" ca="1" si="13"/>
        <v>4.3737493363825708E-2</v>
      </c>
      <c r="Z45" s="113">
        <f t="shared" ca="1" si="13"/>
        <v>3.2853379241985614E-2</v>
      </c>
      <c r="AA45" s="113">
        <f t="shared" ca="1" si="13"/>
        <v>2.2022148422208954E-2</v>
      </c>
      <c r="AB45" s="113">
        <f t="shared" ca="1" si="13"/>
        <v>-1.1317444432089263E-2</v>
      </c>
      <c r="AC45" s="113">
        <f t="shared" ca="1" si="13"/>
        <v>2.0232189050374272E-2</v>
      </c>
      <c r="AD45" s="113">
        <f t="shared" ca="1" si="13"/>
        <v>-1.932876041156284E-2</v>
      </c>
      <c r="AE45" s="113">
        <f t="shared" ca="1" si="13"/>
        <v>4.5814493767330156E-2</v>
      </c>
      <c r="AF45" s="113">
        <f t="shared" ca="1" si="13"/>
        <v>-1.028305266929419E-2</v>
      </c>
      <c r="AG45" s="113">
        <f t="shared" ca="1" si="13"/>
        <v>-4.3864412506485984E-2</v>
      </c>
      <c r="AH45" s="113">
        <f ca="1">(AH18/AG18-1)</f>
        <v>1.5763434889062733E-2</v>
      </c>
      <c r="AI45" s="113">
        <f t="shared" ca="1" si="13"/>
        <v>1.1120360821539998E-2</v>
      </c>
      <c r="AJ45" s="107">
        <f ca="1">(AJ18/AI18-1)</f>
        <v>-7.3979957728133039E-3</v>
      </c>
      <c r="AK45" s="107">
        <f t="shared" ca="1" si="13"/>
        <v>-2.0254707562027963E-2</v>
      </c>
      <c r="AL45" s="107">
        <f t="shared" ca="1" si="13"/>
        <v>-1.3657727153227661E-2</v>
      </c>
      <c r="AM45" s="107">
        <f t="shared" ca="1" si="13"/>
        <v>1.1534256665583387E-2</v>
      </c>
      <c r="AN45" s="107">
        <f t="shared" ca="1" si="13"/>
        <v>1.176399321655075E-2</v>
      </c>
      <c r="AO45" s="107">
        <f ca="1">(AO18/AN18-1)</f>
        <v>1.3813227344193768E-2</v>
      </c>
      <c r="AP45" s="107">
        <f ca="1">(AO18/AI18)^(1/6)-1</f>
        <v>-7.9263927141226542E-4</v>
      </c>
      <c r="AQ45" s="107"/>
      <c r="AR45" s="107"/>
      <c r="AS45" s="107"/>
    </row>
    <row r="46" spans="1:45">
      <c r="A46" s="88"/>
      <c r="B46" s="86"/>
      <c r="C46" s="110"/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10"/>
      <c r="AA46" s="110"/>
      <c r="AB46" s="110"/>
      <c r="AC46" s="110"/>
      <c r="AD46" s="110"/>
      <c r="AE46" s="110"/>
      <c r="AF46" s="110"/>
      <c r="AG46" s="110"/>
      <c r="AH46" s="110"/>
      <c r="AI46" s="110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</row>
    <row r="47" spans="1:45">
      <c r="A47" s="105" t="s">
        <v>50</v>
      </c>
      <c r="B47" s="91"/>
      <c r="C47" s="106">
        <f ca="1">(C20/B20-1)</f>
        <v>5.0604016693825082E-2</v>
      </c>
      <c r="D47" s="106">
        <f ca="1">(D20/C20-1)</f>
        <v>-1.1465743473623169E-2</v>
      </c>
      <c r="E47" s="106">
        <f t="shared" ref="E47:AM48" ca="1" si="14">(E20/D20-1)</f>
        <v>4.6527331828323026E-2</v>
      </c>
      <c r="F47" s="106">
        <f t="shared" ca="1" si="14"/>
        <v>6.9111014113196534E-2</v>
      </c>
      <c r="G47" s="106">
        <f t="shared" ca="1" si="14"/>
        <v>2.1449196468722675E-2</v>
      </c>
      <c r="H47" s="106">
        <f t="shared" ca="1" si="14"/>
        <v>-9.4074576114093755E-3</v>
      </c>
      <c r="I47" s="106">
        <f t="shared" ca="1" si="14"/>
        <v>2.7098622847285148E-2</v>
      </c>
      <c r="J47" s="106">
        <f t="shared" ca="1" si="14"/>
        <v>8.5203172416149053E-2</v>
      </c>
      <c r="K47" s="106">
        <f t="shared" ca="1" si="14"/>
        <v>9.967261967219998E-2</v>
      </c>
      <c r="L47" s="106">
        <f t="shared" ca="1" si="14"/>
        <v>4.294329252583462E-2</v>
      </c>
      <c r="M47" s="106">
        <f t="shared" ca="1" si="14"/>
        <v>5.95600243363541E-2</v>
      </c>
      <c r="N47" s="106">
        <f t="shared" ca="1" si="14"/>
        <v>5.7282739624303414E-2</v>
      </c>
      <c r="O47" s="106">
        <f t="shared" ca="1" si="14"/>
        <v>5.4881559550983283E-3</v>
      </c>
      <c r="P47" s="106">
        <f t="shared" ca="1" si="14"/>
        <v>8.1219160558003711E-2</v>
      </c>
      <c r="Q47" s="106">
        <f t="shared" ca="1" si="14"/>
        <v>8.8294507838968528E-2</v>
      </c>
      <c r="R47" s="106">
        <f t="shared" ca="1" si="14"/>
        <v>3.9876993590827858E-2</v>
      </c>
      <c r="S47" s="106">
        <f t="shared" ca="1" si="14"/>
        <v>0.1290761545993131</v>
      </c>
      <c r="T47" s="106">
        <f t="shared" ca="1" si="14"/>
        <v>8.6273645222452178E-2</v>
      </c>
      <c r="U47" s="106">
        <f t="shared" ca="1" si="14"/>
        <v>4.7749327531431573E-2</v>
      </c>
      <c r="V47" s="106">
        <f t="shared" ca="1" si="14"/>
        <v>0.1303686408612037</v>
      </c>
      <c r="W47" s="106">
        <f t="shared" ca="1" si="14"/>
        <v>2.9000011424523908E-2</v>
      </c>
      <c r="X47" s="106">
        <f t="shared" ca="1" si="14"/>
        <v>1.8428012177276631E-2</v>
      </c>
      <c r="Y47" s="106">
        <f t="shared" ca="1" si="14"/>
        <v>-9.5760128726730676E-3</v>
      </c>
      <c r="Z47" s="106">
        <f t="shared" ca="1" si="14"/>
        <v>4.5366689121064452E-2</v>
      </c>
      <c r="AA47" s="106">
        <f t="shared" ca="1" si="14"/>
        <v>3.7471939216024985E-2</v>
      </c>
      <c r="AB47" s="106">
        <f t="shared" ca="1" si="14"/>
        <v>5.9966792244487088E-2</v>
      </c>
      <c r="AC47" s="106">
        <f t="shared" ca="1" si="14"/>
        <v>2.7230998144385454E-2</v>
      </c>
      <c r="AD47" s="106">
        <f t="shared" ca="1" si="14"/>
        <v>5.8909173612442522E-4</v>
      </c>
      <c r="AE47" s="106">
        <f t="shared" ca="1" si="14"/>
        <v>-0.10975621116565915</v>
      </c>
      <c r="AF47" s="106">
        <f t="shared" ca="1" si="14"/>
        <v>8.5849421859467201E-2</v>
      </c>
      <c r="AG47" s="106">
        <f t="shared" ca="1" si="14"/>
        <v>7.0789791190449591E-2</v>
      </c>
      <c r="AH47" s="106">
        <f t="shared" ca="1" si="14"/>
        <v>1.1632992845250323E-2</v>
      </c>
      <c r="AI47" s="106">
        <f t="shared" ca="1" si="14"/>
        <v>2.3692348204213953E-2</v>
      </c>
      <c r="AJ47" s="107">
        <f t="shared" ca="1" si="14"/>
        <v>2.4045134452876038E-2</v>
      </c>
      <c r="AK47" s="107">
        <f t="shared" ca="1" si="14"/>
        <v>2.331909104749097E-2</v>
      </c>
      <c r="AL47" s="107">
        <f t="shared" ca="1" si="14"/>
        <v>2.8421638170414765E-2</v>
      </c>
      <c r="AM47" s="107">
        <f t="shared" ca="1" si="14"/>
        <v>2.8295374400999496E-2</v>
      </c>
      <c r="AN47" s="107">
        <f ca="1">(AN20/AM20-1)</f>
        <v>2.8295374400999496E-2</v>
      </c>
      <c r="AO47" s="107">
        <f ca="1">(AO20/AN20-1)</f>
        <v>2.8295374400999496E-2</v>
      </c>
      <c r="AP47" s="107">
        <f ca="1">(AO20/AI20)^(1/6)-1</f>
        <v>2.6776304998775702E-2</v>
      </c>
      <c r="AQ47" s="107"/>
      <c r="AR47" s="107"/>
      <c r="AS47" s="107"/>
    </row>
    <row r="48" spans="1:45">
      <c r="A48" s="105" t="s">
        <v>51</v>
      </c>
      <c r="B48" s="91"/>
      <c r="C48" s="106">
        <f ca="1">(C21/B21-1)</f>
        <v>-1.3599726955288771E-2</v>
      </c>
      <c r="D48" s="106">
        <f ca="1">(D21/C21-1)</f>
        <v>3.4248489526496284E-2</v>
      </c>
      <c r="E48" s="106">
        <f t="shared" ca="1" si="14"/>
        <v>-2.5451808197849646E-2</v>
      </c>
      <c r="F48" s="106">
        <f t="shared" ca="1" si="14"/>
        <v>3.4639379435550399E-2</v>
      </c>
      <c r="G48" s="106">
        <f t="shared" ca="1" si="14"/>
        <v>4.8538175878306777E-2</v>
      </c>
      <c r="H48" s="106">
        <f t="shared" ca="1" si="14"/>
        <v>6.5873947994572024E-2</v>
      </c>
      <c r="I48" s="106">
        <f t="shared" ca="1" si="14"/>
        <v>7.6058782557063997E-2</v>
      </c>
      <c r="J48" s="106">
        <f t="shared" ca="1" si="14"/>
        <v>8.564485663957222E-2</v>
      </c>
      <c r="K48" s="106">
        <f t="shared" ca="1" si="14"/>
        <v>8.3712087890605913E-2</v>
      </c>
      <c r="L48" s="106">
        <f t="shared" ca="1" si="14"/>
        <v>5.0323115983530675E-2</v>
      </c>
      <c r="M48" s="106">
        <f t="shared" ca="1" si="14"/>
        <v>2.6465612736468636E-2</v>
      </c>
      <c r="N48" s="106">
        <f t="shared" ca="1" si="14"/>
        <v>1.6384322583343991E-2</v>
      </c>
      <c r="O48" s="106">
        <f t="shared" ca="1" si="14"/>
        <v>-3.2055212830315982E-2</v>
      </c>
      <c r="P48" s="106">
        <f t="shared" ca="1" si="14"/>
        <v>8.9953996207450704E-2</v>
      </c>
      <c r="Q48" s="106">
        <f t="shared" ca="1" si="14"/>
        <v>7.6245830976575446E-2</v>
      </c>
      <c r="R48" s="106">
        <f t="shared" ca="1" si="14"/>
        <v>2.3254718177897038E-2</v>
      </c>
      <c r="S48" s="106">
        <f t="shared" ca="1" si="14"/>
        <v>7.9463865087826768E-2</v>
      </c>
      <c r="T48" s="106">
        <f t="shared" ca="1" si="14"/>
        <v>0.11979944282381383</v>
      </c>
      <c r="U48" s="106">
        <f t="shared" ca="1" si="14"/>
        <v>6.543397995663125E-2</v>
      </c>
      <c r="V48" s="106">
        <f t="shared" ca="1" si="14"/>
        <v>0.16034819439478531</v>
      </c>
      <c r="W48" s="106">
        <f t="shared" ca="1" si="14"/>
        <v>2.232093123579304E-2</v>
      </c>
      <c r="X48" s="106">
        <f t="shared" ca="1" si="14"/>
        <v>1.9438545076836178E-2</v>
      </c>
      <c r="Y48" s="106">
        <f t="shared" ca="1" si="14"/>
        <v>1.0032022415691122E-2</v>
      </c>
      <c r="Z48" s="106">
        <f t="shared" ca="1" si="14"/>
        <v>5.5890187636651767E-2</v>
      </c>
      <c r="AA48" s="106">
        <f t="shared" ca="1" si="14"/>
        <v>6.4479531864438444E-2</v>
      </c>
      <c r="AB48" s="106">
        <f t="shared" ca="1" si="14"/>
        <v>5.9756390736437348E-2</v>
      </c>
      <c r="AC48" s="106">
        <f t="shared" ca="1" si="14"/>
        <v>5.6889759314010968E-2</v>
      </c>
      <c r="AD48" s="106">
        <f t="shared" ca="1" si="14"/>
        <v>1.0372360405092484E-2</v>
      </c>
      <c r="AE48" s="106">
        <f t="shared" ca="1" si="14"/>
        <v>-9.2472573869540664E-2</v>
      </c>
      <c r="AF48" s="106">
        <f t="shared" ca="1" si="14"/>
        <v>8.5212964136976099E-2</v>
      </c>
      <c r="AG48" s="106">
        <f t="shared" ca="1" si="14"/>
        <v>6.4974142998117879E-2</v>
      </c>
      <c r="AH48" s="106">
        <f t="shared" ca="1" si="14"/>
        <v>-1.2084877699687357E-2</v>
      </c>
      <c r="AI48" s="106">
        <f t="shared" ca="1" si="14"/>
        <v>1.8926528576016954E-2</v>
      </c>
      <c r="AJ48" s="107">
        <f t="shared" ca="1" si="14"/>
        <v>2.319784833516092E-2</v>
      </c>
      <c r="AK48" s="107">
        <f t="shared" ca="1" si="14"/>
        <v>2.3225420944330555E-2</v>
      </c>
      <c r="AL48" s="107">
        <f t="shared" ca="1" si="14"/>
        <v>2.0883551282832702E-2</v>
      </c>
      <c r="AM48" s="107">
        <f t="shared" ca="1" si="14"/>
        <v>2.1176727336158718E-2</v>
      </c>
      <c r="AN48" s="107">
        <f ca="1">(AN21/AM21-1)</f>
        <v>2.16665258048232E-2</v>
      </c>
      <c r="AO48" s="107">
        <f ca="1">(AO21/AN21-1)</f>
        <v>2.269705573175318E-2</v>
      </c>
      <c r="AP48" s="107">
        <f ca="1">(AO21/AI21)^(1/6)-1</f>
        <v>2.2140753004050717E-2</v>
      </c>
      <c r="AQ48" s="107"/>
      <c r="AR48" s="107"/>
      <c r="AS48" s="107"/>
    </row>
    <row r="49" spans="1:45">
      <c r="A49" s="105"/>
      <c r="B49" s="96"/>
      <c r="C49" s="114"/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5"/>
      <c r="AK49" s="115"/>
      <c r="AL49" s="115"/>
      <c r="AM49" s="115"/>
      <c r="AN49" s="115"/>
      <c r="AO49" s="115"/>
      <c r="AP49" s="115"/>
      <c r="AQ49" s="115"/>
      <c r="AR49" s="115"/>
      <c r="AS49" s="115"/>
    </row>
    <row r="50" spans="1:45">
      <c r="A50" s="105" t="s">
        <v>53</v>
      </c>
      <c r="B50" s="86"/>
      <c r="C50" s="106">
        <f ca="1">(C24/B24-1)</f>
        <v>1.5327471113851354E-2</v>
      </c>
      <c r="D50" s="106">
        <f ca="1">(D24/C24-1)</f>
        <v>2.568075885548704E-2</v>
      </c>
      <c r="E50" s="106">
        <f t="shared" ref="E50:AM51" ca="1" si="15">(E24/D24-1)</f>
        <v>3.9804509187195691E-3</v>
      </c>
      <c r="F50" s="106">
        <f t="shared" ca="1" si="15"/>
        <v>8.499483811215347E-3</v>
      </c>
      <c r="G50" s="106">
        <f t="shared" ca="1" si="15"/>
        <v>2.2830942507275243E-2</v>
      </c>
      <c r="H50" s="106">
        <f t="shared" ca="1" si="15"/>
        <v>3.4229931564848659E-2</v>
      </c>
      <c r="I50" s="106">
        <f t="shared" ca="1" si="15"/>
        <v>3.5638536387609721E-2</v>
      </c>
      <c r="J50" s="106">
        <f t="shared" ca="1" si="15"/>
        <v>4.3008635719377963E-2</v>
      </c>
      <c r="K50" s="106">
        <f t="shared" ca="1" si="15"/>
        <v>3.8743685579267773E-2</v>
      </c>
      <c r="L50" s="106">
        <f t="shared" ca="1" si="15"/>
        <v>3.1938590227191588E-2</v>
      </c>
      <c r="M50" s="106">
        <f t="shared" ca="1" si="15"/>
        <v>1.1071978868589127E-2</v>
      </c>
      <c r="N50" s="106">
        <f t="shared" ca="1" si="15"/>
        <v>9.5539971262488255E-3</v>
      </c>
      <c r="O50" s="106">
        <f t="shared" ca="1" si="15"/>
        <v>-2.6848188454874355E-3</v>
      </c>
      <c r="P50" s="106">
        <f t="shared" ca="1" si="15"/>
        <v>1.242436220999199E-2</v>
      </c>
      <c r="Q50" s="106">
        <f t="shared" ca="1" si="15"/>
        <v>1.3764247795170714E-2</v>
      </c>
      <c r="R50" s="106">
        <f t="shared" ca="1" si="15"/>
        <v>1.7662491564758076E-2</v>
      </c>
      <c r="S50" s="106">
        <f t="shared" ca="1" si="15"/>
        <v>7.0703404748366783E-3</v>
      </c>
      <c r="T50" s="106">
        <f t="shared" ca="1" si="15"/>
        <v>3.3538641803528169E-2</v>
      </c>
      <c r="U50" s="106">
        <f t="shared" ca="1" si="15"/>
        <v>3.8829852364143935E-2</v>
      </c>
      <c r="V50" s="106">
        <f t="shared" ca="1" si="15"/>
        <v>4.0417886229451083E-2</v>
      </c>
      <c r="W50" s="106">
        <f t="shared" ca="1" si="15"/>
        <v>2.1135568862688636E-2</v>
      </c>
      <c r="X50" s="106">
        <f t="shared" ca="1" si="15"/>
        <v>1.3394943880338017E-2</v>
      </c>
      <c r="Y50" s="106">
        <f t="shared" ca="1" si="15"/>
        <v>1.6515556098930073E-2</v>
      </c>
      <c r="Z50" s="106">
        <f t="shared" ca="1" si="15"/>
        <v>2.2393714321327529E-2</v>
      </c>
      <c r="AA50" s="106">
        <f t="shared" ca="1" si="15"/>
        <v>2.3103132606398846E-2</v>
      </c>
      <c r="AB50" s="106">
        <f t="shared" ca="1" si="15"/>
        <v>2.5231767242866132E-2</v>
      </c>
      <c r="AC50" s="106">
        <f t="shared" ca="1" si="15"/>
        <v>2.9662233083998402E-2</v>
      </c>
      <c r="AD50" s="106">
        <f t="shared" ca="1" si="15"/>
        <v>6.3055592000218486E-3</v>
      </c>
      <c r="AE50" s="106">
        <f t="shared" ca="1" si="15"/>
        <v>-1.3747324162218688E-2</v>
      </c>
      <c r="AF50" s="106">
        <f t="shared" ca="1" si="15"/>
        <v>1.7023853648535203E-2</v>
      </c>
      <c r="AG50" s="106">
        <f t="shared" ca="1" si="15"/>
        <v>9.0487927503710708E-3</v>
      </c>
      <c r="AH50" s="106">
        <f t="shared" ca="1" si="15"/>
        <v>2.6201004971384556E-3</v>
      </c>
      <c r="AI50" s="106">
        <f ca="1">(AI24/AH24-1)</f>
        <v>4.7048259859214792E-3</v>
      </c>
      <c r="AJ50" s="107">
        <f t="shared" ca="1" si="15"/>
        <v>-5.3418709083097315E-4</v>
      </c>
      <c r="AK50" s="107">
        <f t="shared" ca="1" si="15"/>
        <v>6.6716253435918915E-3</v>
      </c>
      <c r="AL50" s="107">
        <f t="shared" ca="1" si="15"/>
        <v>9.3380843152599535E-3</v>
      </c>
      <c r="AM50" s="107">
        <f t="shared" ca="1" si="15"/>
        <v>1.0071606824866297E-2</v>
      </c>
      <c r="AN50" s="107">
        <f ca="1">(AN24/AM24-1)</f>
        <v>1.0385292514358158E-2</v>
      </c>
      <c r="AO50" s="107">
        <f ca="1">(AO24/AN24-1)</f>
        <v>1.0639564781977029E-2</v>
      </c>
      <c r="AP50" s="107"/>
      <c r="AQ50" s="107"/>
      <c r="AR50" s="107"/>
      <c r="AS50" s="107"/>
    </row>
    <row r="51" spans="1:45">
      <c r="A51" s="105" t="s">
        <v>54</v>
      </c>
      <c r="B51" s="86"/>
      <c r="C51" s="106">
        <f ca="1">(C25/B25-1)</f>
        <v>1.9364015643525523E-2</v>
      </c>
      <c r="D51" s="106">
        <f ca="1">(D25/C25-1)</f>
        <v>2.1299979470271291E-2</v>
      </c>
      <c r="E51" s="106">
        <f t="shared" ca="1" si="15"/>
        <v>8.8371319750919497E-3</v>
      </c>
      <c r="F51" s="106">
        <f t="shared" ca="1" si="15"/>
        <v>1.5676709808580602E-2</v>
      </c>
      <c r="G51" s="106">
        <f t="shared" ca="1" si="15"/>
        <v>2.2658717222926006E-2</v>
      </c>
      <c r="H51" s="106">
        <f t="shared" ca="1" si="15"/>
        <v>2.8797259533039021E-2</v>
      </c>
      <c r="I51" s="106">
        <f t="shared" ca="1" si="15"/>
        <v>3.4614834608665879E-2</v>
      </c>
      <c r="J51" s="106">
        <f t="shared" ca="1" si="15"/>
        <v>4.8029860373349553E-2</v>
      </c>
      <c r="K51" s="106">
        <f t="shared" ca="1" si="15"/>
        <v>4.6251515200491422E-2</v>
      </c>
      <c r="L51" s="106">
        <f t="shared" ca="1" si="15"/>
        <v>3.3363857911179684E-2</v>
      </c>
      <c r="M51" s="106">
        <f t="shared" ca="1" si="15"/>
        <v>1.741009577466146E-2</v>
      </c>
      <c r="N51" s="106">
        <f t="shared" ca="1" si="15"/>
        <v>1.605132946101584E-2</v>
      </c>
      <c r="O51" s="106">
        <f t="shared" ca="1" si="15"/>
        <v>-1.5270796337322201E-3</v>
      </c>
      <c r="P51" s="106">
        <f t="shared" ca="1" si="15"/>
        <v>2.2237928337629942E-2</v>
      </c>
      <c r="Q51" s="106">
        <f t="shared" ca="1" si="15"/>
        <v>2.5009407572302189E-2</v>
      </c>
      <c r="R51" s="106">
        <f t="shared" ca="1" si="15"/>
        <v>2.1221165212372162E-2</v>
      </c>
      <c r="S51" s="106">
        <f t="shared" ca="1" si="15"/>
        <v>2.6972228117515096E-2</v>
      </c>
      <c r="T51" s="106">
        <f t="shared" ca="1" si="15"/>
        <v>4.2996161565360236E-2</v>
      </c>
      <c r="U51" s="106">
        <f t="shared" ca="1" si="15"/>
        <v>4.0495848970772075E-2</v>
      </c>
      <c r="V51" s="106">
        <f t="shared" ca="1" si="15"/>
        <v>5.7336183893170967E-2</v>
      </c>
      <c r="W51" s="106">
        <f t="shared" ca="1" si="15"/>
        <v>2.2716914487552087E-2</v>
      </c>
      <c r="X51" s="106">
        <f t="shared" ca="1" si="15"/>
        <v>1.4413187320671872E-2</v>
      </c>
      <c r="Y51" s="106">
        <f t="shared" ca="1" si="15"/>
        <v>1.1216061637632668E-2</v>
      </c>
      <c r="Z51" s="106">
        <f t="shared" ca="1" si="15"/>
        <v>2.6963845586547963E-2</v>
      </c>
      <c r="AA51" s="106">
        <f t="shared" ca="1" si="15"/>
        <v>2.6012815362742359E-2</v>
      </c>
      <c r="AB51" s="106">
        <f t="shared" ca="1" si="15"/>
        <v>3.2344166537129349E-2</v>
      </c>
      <c r="AC51" s="106">
        <f t="shared" ca="1" si="15"/>
        <v>2.9151089169979327E-2</v>
      </c>
      <c r="AD51" s="106">
        <f t="shared" ca="1" si="15"/>
        <v>5.1059688039860607E-3</v>
      </c>
      <c r="AE51" s="106">
        <f t="shared" ca="1" si="15"/>
        <v>-3.3804075545017631E-2</v>
      </c>
      <c r="AF51" s="106">
        <f t="shared" ca="1" si="15"/>
        <v>3.0271621608556787E-2</v>
      </c>
      <c r="AG51" s="106">
        <f t="shared" ca="1" si="15"/>
        <v>2.157398562933377E-2</v>
      </c>
      <c r="AH51" s="106">
        <f t="shared" ca="1" si="15"/>
        <v>4.536602841146431E-3</v>
      </c>
      <c r="AI51" s="106">
        <f t="shared" ca="1" si="15"/>
        <v>8.7708569797846359E-3</v>
      </c>
      <c r="AJ51" s="107">
        <f t="shared" ca="1" si="15"/>
        <v>4.8071404509351101E-3</v>
      </c>
      <c r="AK51" s="107">
        <f t="shared" ca="1" si="15"/>
        <v>1.035854636313327E-2</v>
      </c>
      <c r="AL51" s="107">
        <f t="shared" ca="1" si="15"/>
        <v>1.3618742174817511E-2</v>
      </c>
      <c r="AM51" s="107">
        <f t="shared" ca="1" si="15"/>
        <v>1.4219103091807739E-2</v>
      </c>
      <c r="AN51" s="107">
        <f ca="1">(AN25/AM25-1)</f>
        <v>1.4517969896198801E-2</v>
      </c>
      <c r="AO51" s="107">
        <f ca="1">(AO25/AN25-1)</f>
        <v>1.4768895884025302E-2</v>
      </c>
      <c r="AP51" s="107"/>
      <c r="AQ51" s="107"/>
      <c r="AR51" s="107"/>
      <c r="AS51" s="107"/>
    </row>
    <row r="52" spans="1:45">
      <c r="A52" s="105"/>
      <c r="B52" s="86"/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  <c r="AA52" s="110"/>
      <c r="AB52" s="110"/>
      <c r="AC52" s="110"/>
      <c r="AD52" s="110"/>
      <c r="AE52" s="110"/>
      <c r="AF52" s="110"/>
      <c r="AG52" s="110"/>
      <c r="AH52" s="110"/>
      <c r="AI52" s="110"/>
      <c r="AJ52" s="111"/>
      <c r="AK52" s="111"/>
      <c r="AL52" s="111"/>
      <c r="AM52" s="111"/>
      <c r="AN52" s="111"/>
      <c r="AO52" s="111"/>
      <c r="AP52" s="111"/>
      <c r="AQ52" s="111"/>
      <c r="AR52" s="111"/>
      <c r="AS52" s="111"/>
    </row>
    <row r="53" spans="1:45" ht="13.5" thickBot="1">
      <c r="A53" s="116" t="s">
        <v>1</v>
      </c>
      <c r="B53" s="86"/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10"/>
      <c r="Z53" s="110"/>
      <c r="AA53" s="110"/>
      <c r="AB53" s="110"/>
      <c r="AC53" s="110"/>
      <c r="AD53" s="110"/>
      <c r="AE53" s="110"/>
      <c r="AF53" s="110"/>
      <c r="AG53" s="110"/>
      <c r="AH53" s="110"/>
      <c r="AI53" s="110"/>
      <c r="AJ53" s="111"/>
      <c r="AK53" s="111"/>
      <c r="AL53" s="111"/>
      <c r="AM53" s="111"/>
      <c r="AN53" s="111"/>
      <c r="AO53" s="111"/>
      <c r="AP53" s="111"/>
      <c r="AQ53" s="111"/>
      <c r="AR53" s="111"/>
      <c r="AS53" s="111"/>
    </row>
    <row r="54" spans="1:45">
      <c r="A54" s="104" t="s">
        <v>60</v>
      </c>
      <c r="B54" s="117"/>
      <c r="C54" s="117">
        <f ca="1">(C8-B8)/B$28*100</f>
        <v>1.0801912522187489</v>
      </c>
      <c r="D54" s="117">
        <f t="shared" ref="D54:AM55" ca="1" si="16">(D8-C8)/C$28*100</f>
        <v>1.7788981990468127</v>
      </c>
      <c r="E54" s="117">
        <f t="shared" ca="1" si="16"/>
        <v>0.42649919956371024</v>
      </c>
      <c r="F54" s="117">
        <f t="shared" ca="1" si="16"/>
        <v>0.45993617972656525</v>
      </c>
      <c r="G54" s="117">
        <f t="shared" ca="1" si="16"/>
        <v>1.0393503456308657</v>
      </c>
      <c r="H54" s="117">
        <f t="shared" ca="1" si="16"/>
        <v>1.9668678524746561</v>
      </c>
      <c r="I54" s="117">
        <f t="shared" ca="1" si="16"/>
        <v>1.8433560023844215</v>
      </c>
      <c r="J54" s="117">
        <f t="shared" ca="1" si="16"/>
        <v>1.7284664234774014</v>
      </c>
      <c r="K54" s="117">
        <f t="shared" ca="1" si="16"/>
        <v>1.8874601071275192</v>
      </c>
      <c r="L54" s="117">
        <f t="shared" ca="1" si="16"/>
        <v>1.4093160016802111</v>
      </c>
      <c r="M54" s="117">
        <f t="shared" ca="1" si="16"/>
        <v>0.40907036468497615</v>
      </c>
      <c r="N54" s="117">
        <f t="shared" ca="1" si="16"/>
        <v>0.54274736490727749</v>
      </c>
      <c r="O54" s="117">
        <f t="shared" ca="1" si="16"/>
        <v>6.441494047707641E-2</v>
      </c>
      <c r="P54" s="117">
        <f t="shared" ca="1" si="16"/>
        <v>0.82116459163330979</v>
      </c>
      <c r="Q54" s="117">
        <f t="shared" ca="1" si="16"/>
        <v>1.0617355922999105</v>
      </c>
      <c r="R54" s="117">
        <f t="shared" ca="1" si="16"/>
        <v>1.0433618366085757</v>
      </c>
      <c r="S54" s="117">
        <f t="shared" ca="1" si="16"/>
        <v>0.30362766653756473</v>
      </c>
      <c r="T54" s="117">
        <f t="shared" ca="1" si="16"/>
        <v>2.1379469255240737</v>
      </c>
      <c r="U54" s="117">
        <f t="shared" ca="1" si="16"/>
        <v>1.8397440482613068</v>
      </c>
      <c r="V54" s="117">
        <f t="shared" ca="1" si="16"/>
        <v>2.0373844168813671</v>
      </c>
      <c r="W54" s="117">
        <f t="shared" ca="1" si="16"/>
        <v>1.3281098444006294</v>
      </c>
      <c r="X54" s="117">
        <f t="shared" ca="1" si="16"/>
        <v>1.0841753114300132</v>
      </c>
      <c r="Y54" s="117">
        <f t="shared" ca="1" si="16"/>
        <v>0.78547921945497978</v>
      </c>
      <c r="Z54" s="117">
        <f t="shared" ca="1" si="16"/>
        <v>1.0450860601639567</v>
      </c>
      <c r="AA54" s="117">
        <f t="shared" ca="1" si="16"/>
        <v>1.3444979722464527</v>
      </c>
      <c r="AB54" s="117">
        <f t="shared" ca="1" si="16"/>
        <v>1.290422335181828</v>
      </c>
      <c r="AC54" s="117">
        <f t="shared" ca="1" si="16"/>
        <v>1.3036898548782863</v>
      </c>
      <c r="AD54" s="117">
        <f t="shared" ca="1" si="16"/>
        <v>0.22503933352249111</v>
      </c>
      <c r="AE54" s="117">
        <f t="shared" ca="1" si="16"/>
        <v>0.16923333088857478</v>
      </c>
      <c r="AF54" s="117">
        <f t="shared" ca="1" si="16"/>
        <v>1.0235301740388982</v>
      </c>
      <c r="AG54" s="117">
        <f t="shared" ca="1" si="16"/>
        <v>0.20850577371715556</v>
      </c>
      <c r="AH54" s="117">
        <f t="shared" ca="1" si="16"/>
        <v>-0.20753044654607208</v>
      </c>
      <c r="AI54" s="117">
        <f t="shared" ca="1" si="16"/>
        <v>0.17715635942459612</v>
      </c>
      <c r="AJ54" s="118">
        <f t="shared" ca="1" si="16"/>
        <v>7.860361371760187E-2</v>
      </c>
      <c r="AK54" s="118">
        <f t="shared" ca="1" si="16"/>
        <v>0.60725125275350533</v>
      </c>
      <c r="AL54" s="118">
        <f ca="1">(AL8-AK8)/AK$28*100</f>
        <v>0.52401947791473735</v>
      </c>
      <c r="AM54" s="118">
        <f t="shared" ca="1" si="16"/>
        <v>0.57871064684327533</v>
      </c>
      <c r="AN54" s="118">
        <f ca="1">(AN8-AM8)/AM$28*100</f>
        <v>0.66061127973212974</v>
      </c>
      <c r="AO54" s="118">
        <f ca="1">(AO8-AN8)/AN$28*100</f>
        <v>0.66047800537536472</v>
      </c>
      <c r="AP54" s="118"/>
      <c r="AQ54" s="118"/>
      <c r="AR54" s="118"/>
      <c r="AS54" s="118"/>
    </row>
    <row r="55" spans="1:45">
      <c r="A55" s="105" t="s">
        <v>61</v>
      </c>
      <c r="B55" s="86"/>
      <c r="C55" s="86">
        <f ca="1">(C9-B9)/B$28*100</f>
        <v>0.65794032518563428</v>
      </c>
      <c r="D55" s="86">
        <f t="shared" ca="1" si="16"/>
        <v>1.0315764315539329</v>
      </c>
      <c r="E55" s="86">
        <f t="shared" ca="1" si="16"/>
        <v>0.61385359261695005</v>
      </c>
      <c r="F55" s="86">
        <f t="shared" ca="1" si="16"/>
        <v>0.53302123277462687</v>
      </c>
      <c r="G55" s="86">
        <f t="shared" ca="1" si="16"/>
        <v>0.72725364064222153</v>
      </c>
      <c r="H55" s="86">
        <f t="shared" ca="1" si="16"/>
        <v>0.62633936071263441</v>
      </c>
      <c r="I55" s="86">
        <f t="shared" ca="1" si="16"/>
        <v>0.66669123726868673</v>
      </c>
      <c r="J55" s="86">
        <f t="shared" ca="1" si="16"/>
        <v>0.82541145593301146</v>
      </c>
      <c r="K55" s="86">
        <f t="shared" ca="1" si="16"/>
        <v>0.39521472163639965</v>
      </c>
      <c r="L55" s="86">
        <f t="shared" ca="1" si="16"/>
        <v>0.76195075394977474</v>
      </c>
      <c r="M55" s="86">
        <f t="shared" ca="1" si="16"/>
        <v>0.83515061384854106</v>
      </c>
      <c r="N55" s="86">
        <f t="shared" ca="1" si="16"/>
        <v>0.77394043378578492</v>
      </c>
      <c r="O55" s="86">
        <f t="shared" ca="1" si="16"/>
        <v>0.86851909239889868</v>
      </c>
      <c r="P55" s="86">
        <f t="shared" ca="1" si="16"/>
        <v>8.4471589706312675E-2</v>
      </c>
      <c r="Q55" s="86">
        <f t="shared" ca="1" si="16"/>
        <v>2.3026232602217415E-2</v>
      </c>
      <c r="R55" s="86">
        <f t="shared" ca="1" si="16"/>
        <v>0.55990669524157533</v>
      </c>
      <c r="S55" s="86">
        <f t="shared" ca="1" si="16"/>
        <v>0.24479057270459717</v>
      </c>
      <c r="T55" s="86">
        <f t="shared" ca="1" si="16"/>
        <v>-0.15501559259717315</v>
      </c>
      <c r="U55" s="86">
        <f t="shared" ca="1" si="16"/>
        <v>0.35891678780082953</v>
      </c>
      <c r="V55" s="86">
        <f t="shared" ca="1" si="16"/>
        <v>0.44833840190624608</v>
      </c>
      <c r="W55" s="86">
        <f t="shared" ca="1" si="16"/>
        <v>0.23882404955359432</v>
      </c>
      <c r="X55" s="86">
        <f t="shared" ca="1" si="16"/>
        <v>0.41636492288729154</v>
      </c>
      <c r="Y55" s="86">
        <f t="shared" ca="1" si="16"/>
        <v>0.43986617477801226</v>
      </c>
      <c r="Z55" s="86">
        <f t="shared" ca="1" si="16"/>
        <v>0.4932068049187186</v>
      </c>
      <c r="AA55" s="86">
        <f t="shared" ca="1" si="16"/>
        <v>0.2972309945729027</v>
      </c>
      <c r="AB55" s="86">
        <f t="shared" ca="1" si="16"/>
        <v>0.32818906688934812</v>
      </c>
      <c r="AC55" s="86">
        <f t="shared" ca="1" si="16"/>
        <v>0.40167796338361067</v>
      </c>
      <c r="AD55" s="86">
        <f t="shared" ca="1" si="16"/>
        <v>0.24542530797205861</v>
      </c>
      <c r="AE55" s="86">
        <f t="shared" ca="1" si="16"/>
        <v>0.55839565811199887</v>
      </c>
      <c r="AF55" s="86">
        <f t="shared" ca="1" si="16"/>
        <v>0.29753902776367941</v>
      </c>
      <c r="AG55" s="86">
        <f t="shared" ca="1" si="16"/>
        <v>0.24951591508947604</v>
      </c>
      <c r="AH55" s="86">
        <f t="shared" ca="1" si="16"/>
        <v>0.39475420321502974</v>
      </c>
      <c r="AI55" s="86">
        <f t="shared" ca="1" si="16"/>
        <v>0.47644064773252465</v>
      </c>
      <c r="AJ55" s="87">
        <f t="shared" ca="1" si="16"/>
        <v>0.41650471952647522</v>
      </c>
      <c r="AK55" s="87">
        <f t="shared" ca="1" si="16"/>
        <v>0.17554822027036773</v>
      </c>
      <c r="AL55" s="87">
        <f t="shared" ca="1" si="16"/>
        <v>9.8733399571981559E-2</v>
      </c>
      <c r="AM55" s="87">
        <f t="shared" ca="1" si="16"/>
        <v>6.7339260852684116E-2</v>
      </c>
      <c r="AN55" s="87">
        <f ca="1">(AN9-AM9)/AM$28*100</f>
        <v>1.8180356387494961E-2</v>
      </c>
      <c r="AO55" s="87">
        <f ca="1">(AO9-AN9)/AN$28*100</f>
        <v>0</v>
      </c>
      <c r="AP55" s="87"/>
      <c r="AQ55" s="87"/>
      <c r="AR55" s="87"/>
      <c r="AS55" s="87"/>
    </row>
    <row r="56" spans="1:45">
      <c r="A56" s="105" t="s">
        <v>62</v>
      </c>
      <c r="B56" s="86"/>
      <c r="C56" s="86">
        <f ca="1">(C11-B11)/B$28*100</f>
        <v>-0.20539535941522835</v>
      </c>
      <c r="D56" s="86">
        <f t="shared" ref="D56:AM57" ca="1" si="17">(D11-C11)/C$28*100</f>
        <v>-0.23153355171589315</v>
      </c>
      <c r="E56" s="86">
        <f t="shared" ca="1" si="17"/>
        <v>-0.64026327365145674</v>
      </c>
      <c r="F56" s="86">
        <f t="shared" ca="1" si="17"/>
        <v>-0.14583135729868227</v>
      </c>
      <c r="G56" s="86">
        <f t="shared" ca="1" si="17"/>
        <v>0.49105658814815722</v>
      </c>
      <c r="H56" s="86">
        <f t="shared" ca="1" si="17"/>
        <v>0.8122006285519926</v>
      </c>
      <c r="I56" s="86">
        <f t="shared" ca="1" si="17"/>
        <v>1.0750706671879959</v>
      </c>
      <c r="J56" s="86">
        <f t="shared" ca="1" si="17"/>
        <v>1.8144679388537805</v>
      </c>
      <c r="K56" s="86">
        <f t="shared" ca="1" si="17"/>
        <v>1.639984322800994</v>
      </c>
      <c r="L56" s="86">
        <f t="shared" ca="1" si="17"/>
        <v>1.0429852810488121</v>
      </c>
      <c r="M56" s="86">
        <f t="shared" ca="1" si="17"/>
        <v>-0.12670628234047598</v>
      </c>
      <c r="N56" s="86">
        <f t="shared" ca="1" si="17"/>
        <v>-0.35214701846110369</v>
      </c>
      <c r="O56" s="86">
        <f t="shared" ca="1" si="17"/>
        <v>-1.2025024392422308</v>
      </c>
      <c r="P56" s="86">
        <f t="shared" ca="1" si="17"/>
        <v>0.34591830691979131</v>
      </c>
      <c r="Q56" s="86">
        <f t="shared" ca="1" si="17"/>
        <v>0.28769480791729962</v>
      </c>
      <c r="R56" s="86">
        <f t="shared" ca="1" si="17"/>
        <v>0.14378622738932445</v>
      </c>
      <c r="S56" s="86">
        <f t="shared" ca="1" si="17"/>
        <v>0.15358023073647334</v>
      </c>
      <c r="T56" s="86">
        <f t="shared" ca="1" si="17"/>
        <v>1.2949986281528139</v>
      </c>
      <c r="U56" s="86">
        <f t="shared" ca="1" si="17"/>
        <v>1.5883022587328741</v>
      </c>
      <c r="V56" s="86">
        <f t="shared" ca="1" si="17"/>
        <v>1.4779735644047132</v>
      </c>
      <c r="W56" s="86">
        <f t="shared" ca="1" si="17"/>
        <v>0.50567538426140646</v>
      </c>
      <c r="X56" s="86">
        <f t="shared" ca="1" si="17"/>
        <v>-0.18466995915463233</v>
      </c>
      <c r="Y56" s="86">
        <f t="shared" ca="1" si="17"/>
        <v>0.40037066698175644</v>
      </c>
      <c r="Z56" s="86">
        <f t="shared" ca="1" si="17"/>
        <v>0.68496422120328238</v>
      </c>
      <c r="AA56" s="86">
        <f t="shared" ca="1" si="17"/>
        <v>0.64457374842308945</v>
      </c>
      <c r="AB56" s="86">
        <f t="shared" ca="1" si="17"/>
        <v>0.894710866681523</v>
      </c>
      <c r="AC56" s="86">
        <f t="shared" ca="1" si="17"/>
        <v>1.2475107638529386</v>
      </c>
      <c r="AD56" s="86">
        <f t="shared" ca="1" si="17"/>
        <v>0.16125256188706119</v>
      </c>
      <c r="AE56" s="86">
        <f t="shared" ca="1" si="17"/>
        <v>-2.1123193935946052</v>
      </c>
      <c r="AF56" s="86">
        <f t="shared" ca="1" si="17"/>
        <v>0.41998307211086744</v>
      </c>
      <c r="AG56" s="86">
        <f t="shared" ca="1" si="17"/>
        <v>0.4657329974407462</v>
      </c>
      <c r="AH56" s="86">
        <f t="shared" ca="1" si="17"/>
        <v>7.7155611537926605E-2</v>
      </c>
      <c r="AI56" s="86">
        <f t="shared" ca="1" si="17"/>
        <v>-0.17935554181745117</v>
      </c>
      <c r="AJ56" s="87">
        <f t="shared" ca="1" si="17"/>
        <v>-0.5490004884056644</v>
      </c>
      <c r="AK56" s="87">
        <f t="shared" ca="1" si="17"/>
        <v>-0.11191233105540654</v>
      </c>
      <c r="AL56" s="87">
        <f t="shared" ca="1" si="17"/>
        <v>0.31632619904128834</v>
      </c>
      <c r="AM56" s="87">
        <f t="shared" ca="1" si="17"/>
        <v>0.3647639229184616</v>
      </c>
      <c r="AN56" s="87">
        <f ca="1">(AN11-AM11)/AM$28*100</f>
        <v>0.36147965169239327</v>
      </c>
      <c r="AO56" s="87">
        <f ca="1">(AO11-AN11)/AN$28*100</f>
        <v>0.40329116641094281</v>
      </c>
      <c r="AP56" s="87"/>
      <c r="AQ56" s="87"/>
      <c r="AR56" s="87"/>
      <c r="AS56" s="87"/>
    </row>
    <row r="57" spans="1:45">
      <c r="A57" s="108" t="s">
        <v>63</v>
      </c>
      <c r="B57" s="91"/>
      <c r="C57" s="91">
        <f ca="1">(C12-B12)/B$28*100</f>
        <v>-0.2992979956184692</v>
      </c>
      <c r="D57" s="91">
        <f t="shared" ca="1" si="17"/>
        <v>-0.43345541199792104</v>
      </c>
      <c r="E57" s="91">
        <f t="shared" ca="1" si="17"/>
        <v>-0.56163445057145078</v>
      </c>
      <c r="F57" s="91">
        <f t="shared" ca="1" si="17"/>
        <v>-0.30233330171677586</v>
      </c>
      <c r="G57" s="91">
        <f t="shared" ca="1" si="17"/>
        <v>-6.3985656548659439E-2</v>
      </c>
      <c r="H57" s="91">
        <f t="shared" ca="1" si="17"/>
        <v>0.48751705572150406</v>
      </c>
      <c r="I57" s="91">
        <f t="shared" ca="1" si="17"/>
        <v>0.46350304141321297</v>
      </c>
      <c r="J57" s="91">
        <f t="shared" ca="1" si="17"/>
        <v>0.97882378672249137</v>
      </c>
      <c r="K57" s="91">
        <f t="shared" ca="1" si="17"/>
        <v>0.75989623187323874</v>
      </c>
      <c r="L57" s="91">
        <f t="shared" ca="1" si="17"/>
        <v>0.23310006657960872</v>
      </c>
      <c r="M57" s="91">
        <f t="shared" ca="1" si="17"/>
        <v>-3.7630030152623895E-2</v>
      </c>
      <c r="N57" s="91">
        <f t="shared" ca="1" si="17"/>
        <v>-0.26567284326263796</v>
      </c>
      <c r="O57" s="91">
        <f t="shared" ca="1" si="17"/>
        <v>-0.8227114088873666</v>
      </c>
      <c r="P57" s="91">
        <f t="shared" ca="1" si="17"/>
        <v>-1.7084906540116164E-2</v>
      </c>
      <c r="Q57" s="91">
        <f t="shared" ca="1" si="17"/>
        <v>-4.099468000857065E-2</v>
      </c>
      <c r="R57" s="91">
        <f t="shared" ca="1" si="17"/>
        <v>-0.17628139381471908</v>
      </c>
      <c r="S57" s="91">
        <f t="shared" ca="1" si="17"/>
        <v>-0.25911445035170522</v>
      </c>
      <c r="T57" s="91">
        <f t="shared" ca="1" si="17"/>
        <v>0.31781649644669491</v>
      </c>
      <c r="U57" s="91">
        <f t="shared" ca="1" si="17"/>
        <v>0.59223391603008158</v>
      </c>
      <c r="V57" s="91">
        <f t="shared" ca="1" si="17"/>
        <v>0.69395344579834717</v>
      </c>
      <c r="W57" s="91">
        <f t="shared" ca="1" si="17"/>
        <v>0.14402753779453875</v>
      </c>
      <c r="X57" s="91">
        <f t="shared" ca="1" si="17"/>
        <v>-4.9514563643916799E-2</v>
      </c>
      <c r="Y57" s="91">
        <f t="shared" ca="1" si="17"/>
        <v>0.2503205591075981</v>
      </c>
      <c r="Z57" s="91">
        <f t="shared" ca="1" si="17"/>
        <v>0.36033894330971289</v>
      </c>
      <c r="AA57" s="91">
        <f t="shared" ca="1" si="17"/>
        <v>0.48085064049919224</v>
      </c>
      <c r="AB57" s="91">
        <f t="shared" ca="1" si="17"/>
        <v>0.51274335656617409</v>
      </c>
      <c r="AC57" s="91">
        <f t="shared" ca="1" si="17"/>
        <v>0.59873614807326681</v>
      </c>
      <c r="AD57" s="91">
        <f t="shared" ca="1" si="17"/>
        <v>0.25683351751804823</v>
      </c>
      <c r="AE57" s="91">
        <f t="shared" ca="1" si="17"/>
        <v>-0.24867140685179429</v>
      </c>
      <c r="AF57" s="91">
        <f t="shared" ca="1" si="17"/>
        <v>-8.2547693230731758E-2</v>
      </c>
      <c r="AG57" s="91">
        <f t="shared" ca="1" si="17"/>
        <v>0.35512078463066005</v>
      </c>
      <c r="AH57" s="91">
        <f t="shared" ca="1" si="17"/>
        <v>0.27085396497929942</v>
      </c>
      <c r="AI57" s="91">
        <f t="shared" ca="1" si="17"/>
        <v>4.2419784822218899E-2</v>
      </c>
      <c r="AJ57" s="92">
        <f t="shared" ca="1" si="17"/>
        <v>-0.49622170484629868</v>
      </c>
      <c r="AK57" s="92">
        <f t="shared" ca="1" si="17"/>
        <v>-0.15381186533908217</v>
      </c>
      <c r="AL57" s="92">
        <f t="shared" ca="1" si="17"/>
        <v>7.8708342688676866E-2</v>
      </c>
      <c r="AM57" s="92">
        <f t="shared" ca="1" si="17"/>
        <v>9.4919127766964803E-2</v>
      </c>
      <c r="AN57" s="92">
        <f ca="1">(AN12-AM12)/AM$28*100</f>
        <v>8.6677863446951373E-2</v>
      </c>
      <c r="AO57" s="92">
        <f ca="1">(AO12-AN12)/AN$28*100</f>
        <v>0.11342380498424018</v>
      </c>
      <c r="AP57" s="92"/>
      <c r="AQ57" s="92"/>
      <c r="AR57" s="92"/>
      <c r="AS57" s="92"/>
    </row>
    <row r="58" spans="1:45" ht="13.5" thickBot="1">
      <c r="A58" s="119" t="s">
        <v>64</v>
      </c>
      <c r="B58" s="120"/>
      <c r="C58" s="120">
        <f ca="1">(B12-C12+C11-B11)/B$28*100</f>
        <v>9.3902636203238299E-2</v>
      </c>
      <c r="D58" s="120">
        <f t="shared" ref="D58:AM58" ca="1" si="18">(C12-D12+D11-C11)/C$28*100</f>
        <v>0.20192186028202797</v>
      </c>
      <c r="E58" s="120">
        <f t="shared" ca="1" si="18"/>
        <v>-7.8628823080005891E-2</v>
      </c>
      <c r="F58" s="120">
        <f t="shared" ca="1" si="18"/>
        <v>0.15650194441809359</v>
      </c>
      <c r="G58" s="120">
        <f t="shared" ca="1" si="18"/>
        <v>0.55504224469681662</v>
      </c>
      <c r="H58" s="120">
        <f t="shared" ca="1" si="18"/>
        <v>0.32468357283048849</v>
      </c>
      <c r="I58" s="120">
        <f t="shared" ca="1" si="18"/>
        <v>0.61156762577478274</v>
      </c>
      <c r="J58" s="120">
        <f t="shared" ca="1" si="18"/>
        <v>0.83564415213128929</v>
      </c>
      <c r="K58" s="120">
        <f t="shared" ca="1" si="18"/>
        <v>0.88008809092775742</v>
      </c>
      <c r="L58" s="120">
        <f t="shared" ca="1" si="18"/>
        <v>0.80988521446920558</v>
      </c>
      <c r="M58" s="120">
        <f t="shared" ca="1" si="18"/>
        <v>-8.9076252187850119E-2</v>
      </c>
      <c r="N58" s="120">
        <f t="shared" ca="1" si="18"/>
        <v>-8.6474175198465758E-2</v>
      </c>
      <c r="O58" s="120">
        <f t="shared" ca="1" si="18"/>
        <v>-0.379791030354864</v>
      </c>
      <c r="P58" s="120">
        <f t="shared" ca="1" si="18"/>
        <v>0.36300321345990938</v>
      </c>
      <c r="Q58" s="120">
        <f t="shared" ca="1" si="18"/>
        <v>0.32868948792587027</v>
      </c>
      <c r="R58" s="120">
        <f t="shared" ca="1" si="18"/>
        <v>0.32006762120404536</v>
      </c>
      <c r="S58" s="120">
        <f t="shared" ca="1" si="18"/>
        <v>0.41269468108817858</v>
      </c>
      <c r="T58" s="120">
        <f t="shared" ca="1" si="18"/>
        <v>0.97718213170611712</v>
      </c>
      <c r="U58" s="120">
        <f t="shared" ca="1" si="18"/>
        <v>0.99606834270279421</v>
      </c>
      <c r="V58" s="120">
        <f t="shared" ca="1" si="18"/>
        <v>0.78402011860636434</v>
      </c>
      <c r="W58" s="120">
        <f t="shared" ca="1" si="18"/>
        <v>0.36164784646686765</v>
      </c>
      <c r="X58" s="120">
        <f t="shared" ca="1" si="18"/>
        <v>-0.13515539551071551</v>
      </c>
      <c r="Y58" s="120">
        <f t="shared" ca="1" si="18"/>
        <v>0.15005010787415984</v>
      </c>
      <c r="Z58" s="120">
        <f t="shared" ca="1" si="18"/>
        <v>0.32462527789356954</v>
      </c>
      <c r="AA58" s="120">
        <f t="shared" ca="1" si="18"/>
        <v>0.16372310792389874</v>
      </c>
      <c r="AB58" s="120">
        <f t="shared" ca="1" si="18"/>
        <v>0.38196751011535046</v>
      </c>
      <c r="AC58" s="120">
        <f t="shared" ca="1" si="18"/>
        <v>0.64877461577967033</v>
      </c>
      <c r="AD58" s="120">
        <f t="shared" ca="1" si="18"/>
        <v>-9.5580955630985592E-2</v>
      </c>
      <c r="AE58" s="120">
        <f t="shared" ca="1" si="18"/>
        <v>-1.8636479867428124</v>
      </c>
      <c r="AF58" s="120">
        <f t="shared" ca="1" si="18"/>
        <v>0.50253076534159924</v>
      </c>
      <c r="AG58" s="120">
        <f t="shared" ca="1" si="18"/>
        <v>0.11061221281008615</v>
      </c>
      <c r="AH58" s="120">
        <f t="shared" ca="1" si="18"/>
        <v>-0.19369835344137418</v>
      </c>
      <c r="AI58" s="120">
        <f t="shared" ca="1" si="18"/>
        <v>-0.2217753266396687</v>
      </c>
      <c r="AJ58" s="121">
        <f t="shared" ca="1" si="18"/>
        <v>-5.2778783559365737E-2</v>
      </c>
      <c r="AK58" s="121">
        <f t="shared" ca="1" si="18"/>
        <v>4.1899534283675627E-2</v>
      </c>
      <c r="AL58" s="121">
        <f t="shared" ca="1" si="18"/>
        <v>0.2376178563526101</v>
      </c>
      <c r="AM58" s="121">
        <f t="shared" ca="1" si="18"/>
        <v>0.26984479515149679</v>
      </c>
      <c r="AN58" s="121">
        <f ca="1">(AM12-AN12+AN11-AM11)/AM$28*100</f>
        <v>0.27480178824544321</v>
      </c>
      <c r="AO58" s="121">
        <f ca="1">(AN12-AO12+AO11-AN11)/AN$28*100</f>
        <v>0.28986736142670266</v>
      </c>
      <c r="AP58" s="121"/>
      <c r="AQ58" s="121"/>
      <c r="AR58" s="121"/>
      <c r="AS58" s="121"/>
    </row>
    <row r="59" spans="1:45">
      <c r="A59" s="105" t="s">
        <v>65</v>
      </c>
      <c r="B59" s="86"/>
      <c r="C59" s="112">
        <f t="shared" ref="C59:AM59" ca="1" si="19">SUM(C54:C56)</f>
        <v>1.5327362179891546</v>
      </c>
      <c r="D59" s="112">
        <f t="shared" ca="1" si="19"/>
        <v>2.5789410788848524</v>
      </c>
      <c r="E59" s="112">
        <f t="shared" ca="1" si="19"/>
        <v>0.4000895185292036</v>
      </c>
      <c r="F59" s="112">
        <f t="shared" ca="1" si="19"/>
        <v>0.84712605520250994</v>
      </c>
      <c r="G59" s="112">
        <f t="shared" ca="1" si="19"/>
        <v>2.2576605744212443</v>
      </c>
      <c r="H59" s="112">
        <f t="shared" ca="1" si="19"/>
        <v>3.405407841739283</v>
      </c>
      <c r="I59" s="112">
        <f t="shared" ca="1" si="19"/>
        <v>3.5851179068411039</v>
      </c>
      <c r="J59" s="112">
        <f t="shared" ca="1" si="19"/>
        <v>4.3683458182641939</v>
      </c>
      <c r="K59" s="112">
        <f t="shared" ca="1" si="19"/>
        <v>3.922659151564913</v>
      </c>
      <c r="L59" s="112">
        <f t="shared" ca="1" si="19"/>
        <v>3.2142520366787979</v>
      </c>
      <c r="M59" s="112">
        <f t="shared" ca="1" si="19"/>
        <v>1.1175146961930413</v>
      </c>
      <c r="N59" s="112">
        <f t="shared" ca="1" si="19"/>
        <v>0.96454078023195855</v>
      </c>
      <c r="O59" s="112">
        <f t="shared" ca="1" si="19"/>
        <v>-0.26956840636625568</v>
      </c>
      <c r="P59" s="112">
        <f t="shared" ca="1" si="19"/>
        <v>1.2515544882594138</v>
      </c>
      <c r="Q59" s="112">
        <f t="shared" ca="1" si="19"/>
        <v>1.3724566328194276</v>
      </c>
      <c r="R59" s="112">
        <f t="shared" ca="1" si="19"/>
        <v>1.7470547592394754</v>
      </c>
      <c r="S59" s="112">
        <f t="shared" ca="1" si="19"/>
        <v>0.70199846997863524</v>
      </c>
      <c r="T59" s="112">
        <f t="shared" ca="1" si="19"/>
        <v>3.2779299610797143</v>
      </c>
      <c r="U59" s="112">
        <f t="shared" ca="1" si="19"/>
        <v>3.7869630947950101</v>
      </c>
      <c r="V59" s="112">
        <f t="shared" ca="1" si="19"/>
        <v>3.9636963831923264</v>
      </c>
      <c r="W59" s="112">
        <f t="shared" ca="1" si="19"/>
        <v>2.07260927821563</v>
      </c>
      <c r="X59" s="112">
        <f t="shared" ca="1" si="19"/>
        <v>1.3158702751626723</v>
      </c>
      <c r="Y59" s="112">
        <f t="shared" ca="1" si="19"/>
        <v>1.6257160612147483</v>
      </c>
      <c r="Z59" s="112">
        <f t="shared" ca="1" si="19"/>
        <v>2.2232570862859578</v>
      </c>
      <c r="AA59" s="112">
        <f t="shared" ca="1" si="19"/>
        <v>2.2863027152424449</v>
      </c>
      <c r="AB59" s="112">
        <f t="shared" ca="1" si="19"/>
        <v>2.5133222687526993</v>
      </c>
      <c r="AC59" s="112">
        <f t="shared" ca="1" si="19"/>
        <v>2.9528785821148356</v>
      </c>
      <c r="AD59" s="112">
        <f t="shared" ca="1" si="19"/>
        <v>0.63171720338161086</v>
      </c>
      <c r="AE59" s="112">
        <f t="shared" ca="1" si="19"/>
        <v>-1.3846904045940316</v>
      </c>
      <c r="AF59" s="112">
        <f t="shared" ca="1" si="19"/>
        <v>1.7410522739134451</v>
      </c>
      <c r="AG59" s="112">
        <f t="shared" ca="1" si="19"/>
        <v>0.92375468624737778</v>
      </c>
      <c r="AH59" s="112">
        <f ca="1">SUM(AH54:AH56)</f>
        <v>0.26437936820688424</v>
      </c>
      <c r="AI59" s="112">
        <f ca="1">SUM(AI54:AI56)</f>
        <v>0.4742414653396696</v>
      </c>
      <c r="AJ59" s="87">
        <f t="shared" ca="1" si="19"/>
        <v>-5.3892155161587296E-2</v>
      </c>
      <c r="AK59" s="87">
        <f t="shared" ca="1" si="19"/>
        <v>0.67088714196846655</v>
      </c>
      <c r="AL59" s="87">
        <f t="shared" ca="1" si="19"/>
        <v>0.93907907652800726</v>
      </c>
      <c r="AM59" s="87">
        <f t="shared" ca="1" si="19"/>
        <v>1.010813830614421</v>
      </c>
      <c r="AN59" s="87">
        <f ca="1">SUM(AN54:AN56)</f>
        <v>1.0402712878120179</v>
      </c>
      <c r="AO59" s="87">
        <f ca="1">SUM(AO54:AO56)</f>
        <v>1.0637691717863076</v>
      </c>
      <c r="AP59" s="87"/>
      <c r="AQ59" s="87"/>
      <c r="AR59" s="87"/>
      <c r="AS59" s="87"/>
    </row>
    <row r="60" spans="1:45">
      <c r="A60" s="105" t="s">
        <v>66</v>
      </c>
      <c r="B60" s="86"/>
      <c r="C60" s="122">
        <f ca="1">(C28-C25+C21-(B28-B25+B21))/B28*100</f>
        <v>-1.266397425806274</v>
      </c>
      <c r="D60" s="122">
        <f t="shared" ref="D60:AM60" ca="1" si="20">(D28-D25+D21-(C28-C25+C21))/C28*100</f>
        <v>0.50295941177297243</v>
      </c>
      <c r="E60" s="122">
        <f t="shared" ca="1" si="20"/>
        <v>-9.2005155032499134E-2</v>
      </c>
      <c r="F60" s="122">
        <f t="shared" ca="1" si="20"/>
        <v>0.31944011598755617</v>
      </c>
      <c r="G60" s="122">
        <f t="shared" ca="1" si="20"/>
        <v>-0.25994172972890761</v>
      </c>
      <c r="H60" s="122">
        <f t="shared" ca="1" si="20"/>
        <v>-0.10382990579917545</v>
      </c>
      <c r="I60" s="122">
        <f t="shared" ca="1" si="20"/>
        <v>-0.31664027997665933</v>
      </c>
      <c r="J60" s="122">
        <f t="shared" ca="1" si="20"/>
        <v>0.35681645979957616</v>
      </c>
      <c r="K60" s="122">
        <f t="shared" ca="1" si="20"/>
        <v>0.4396334521565296</v>
      </c>
      <c r="L60" s="122">
        <f t="shared" ca="1" si="20"/>
        <v>-0.16609183413960174</v>
      </c>
      <c r="M60" s="122">
        <f t="shared" ca="1" si="20"/>
        <v>-0.51133795585624187</v>
      </c>
      <c r="N60" s="122">
        <f t="shared" ca="1" si="20"/>
        <v>-9.6296102961256444E-2</v>
      </c>
      <c r="O60" s="122">
        <f t="shared" ca="1" si="20"/>
        <v>-0.94281279475589463</v>
      </c>
      <c r="P60" s="122">
        <f t="shared" ca="1" si="20"/>
        <v>1.1075920287680028</v>
      </c>
      <c r="Q60" s="122">
        <f t="shared" ca="1" si="20"/>
        <v>0.55868561472721578</v>
      </c>
      <c r="R60" s="122">
        <f t="shared" ca="1" si="20"/>
        <v>-0.69926472359897962</v>
      </c>
      <c r="S60" s="122">
        <f t="shared" ca="1" si="20"/>
        <v>0.54706935390319567</v>
      </c>
      <c r="T60" s="122">
        <f t="shared" ca="1" si="20"/>
        <v>0.74676203254383189</v>
      </c>
      <c r="U60" s="122">
        <f t="shared" ca="1" si="20"/>
        <v>-0.19282457388859189</v>
      </c>
      <c r="V60" s="122">
        <f t="shared" ca="1" si="20"/>
        <v>0.54280572648013181</v>
      </c>
      <c r="W60" s="122">
        <f t="shared" ca="1" si="20"/>
        <v>-0.32431572821316451</v>
      </c>
      <c r="X60" s="122">
        <f t="shared" ca="1" si="20"/>
        <v>-0.17664804660897068</v>
      </c>
      <c r="Y60" s="122">
        <f t="shared" ca="1" si="20"/>
        <v>-0.35775709278050066</v>
      </c>
      <c r="Z60" s="122">
        <f t="shared" ca="1" si="20"/>
        <v>0.5750551445046469</v>
      </c>
      <c r="AA60" s="122">
        <f t="shared" ca="1" si="20"/>
        <v>1.6086562640211823E-2</v>
      </c>
      <c r="AB60" s="122">
        <f t="shared" ca="1" si="20"/>
        <v>8.5795619009133336E-2</v>
      </c>
      <c r="AC60" s="122">
        <f t="shared" ca="1" si="20"/>
        <v>0.16726854924984302</v>
      </c>
      <c r="AD60" s="122">
        <f t="shared" ca="1" si="20"/>
        <v>-0.26888653890798853</v>
      </c>
      <c r="AE60" s="122">
        <f t="shared" ca="1" si="20"/>
        <v>-1.1511335412036834</v>
      </c>
      <c r="AF60" s="122">
        <f t="shared" ca="1" si="20"/>
        <v>0.28187639375760892</v>
      </c>
      <c r="AG60" s="122">
        <f ca="1">(AG28-AG25+AG21-(AF28-AF25+AF21))/AF28*100</f>
        <v>1.133662516079802</v>
      </c>
      <c r="AH60" s="122">
        <f t="shared" ca="1" si="20"/>
        <v>-0.56579146795294044</v>
      </c>
      <c r="AI60" s="122">
        <f t="shared" ca="1" si="20"/>
        <v>-0.20012559775000449</v>
      </c>
      <c r="AJ60" s="123">
        <f t="shared" ca="1" si="20"/>
        <v>0.32652373686870739</v>
      </c>
      <c r="AK60" s="123">
        <f t="shared" ca="1" si="20"/>
        <v>1.116688387827346E-2</v>
      </c>
      <c r="AL60" s="123">
        <f t="shared" ca="1" si="20"/>
        <v>-2.741719885481845E-14</v>
      </c>
      <c r="AM60" s="123">
        <f t="shared" ca="1" si="20"/>
        <v>1.6265436063257722E-14</v>
      </c>
      <c r="AN60" s="123">
        <f ca="1">(AN28-AN25+AN21-(AM28-AM25+AM21))/AM28*100</f>
        <v>-1.0714644218362181E-14</v>
      </c>
      <c r="AO60" s="123">
        <f ca="1">(AO28-AO25+AO21-(AN28-AN25+AN21))/AN28*100</f>
        <v>-1.5877336771414922E-14</v>
      </c>
      <c r="AP60" s="123"/>
      <c r="AQ60" s="123"/>
      <c r="AR60" s="123"/>
      <c r="AS60" s="123"/>
    </row>
    <row r="61" spans="1:45" ht="13.5" thickBot="1">
      <c r="A61" s="124" t="s">
        <v>67</v>
      </c>
      <c r="B61" s="125"/>
      <c r="C61" s="125">
        <f ca="1">(C22-B22)/B$28*100</f>
        <v>0.83792778114378108</v>
      </c>
      <c r="D61" s="125">
        <f t="shared" ref="D61:AM61" ca="1" si="21">(D22-C22)/C$28*100</f>
        <v>-0.60620492344894494</v>
      </c>
      <c r="E61" s="125">
        <f t="shared" ca="1" si="21"/>
        <v>0.94183096260714827</v>
      </c>
      <c r="F61" s="125">
        <f t="shared" ca="1" si="21"/>
        <v>0.48085391796859323</v>
      </c>
      <c r="G61" s="125">
        <f t="shared" ca="1" si="21"/>
        <v>-0.33175896403222938</v>
      </c>
      <c r="H61" s="125">
        <f t="shared" ca="1" si="21"/>
        <v>-1.0201882378008065</v>
      </c>
      <c r="I61" s="125">
        <f t="shared" ca="1" si="21"/>
        <v>-0.69609583816733345</v>
      </c>
      <c r="J61" s="125">
        <f t="shared" ca="1" si="21"/>
        <v>-9.1938041415079746E-2</v>
      </c>
      <c r="K61" s="125">
        <f t="shared" ca="1" si="21"/>
        <v>0.13952707116328758</v>
      </c>
      <c r="L61" s="125">
        <f t="shared" ca="1" si="21"/>
        <v>-0.15416179702077795</v>
      </c>
      <c r="M61" s="125">
        <f t="shared" ca="1" si="21"/>
        <v>0.47599905300071871</v>
      </c>
      <c r="N61" s="125">
        <f t="shared" ca="1" si="21"/>
        <v>0.64227165391647645</v>
      </c>
      <c r="O61" s="125">
        <f t="shared" ca="1" si="21"/>
        <v>0.61796391951379936</v>
      </c>
      <c r="P61" s="125">
        <f t="shared" ca="1" si="21"/>
        <v>-7.8821999097424045E-2</v>
      </c>
      <c r="Q61" s="125">
        <f t="shared" ca="1" si="21"/>
        <v>0.26360377843173755</v>
      </c>
      <c r="R61" s="125">
        <f t="shared" ca="1" si="21"/>
        <v>0.33458950920577213</v>
      </c>
      <c r="S61" s="125">
        <f t="shared" ca="1" si="21"/>
        <v>1.0570122446672505</v>
      </c>
      <c r="T61" s="125">
        <f t="shared" ca="1" si="21"/>
        <v>-0.44953894005499551</v>
      </c>
      <c r="U61" s="125">
        <f t="shared" ca="1" si="21"/>
        <v>-0.28399343875137123</v>
      </c>
      <c r="V61" s="125">
        <f t="shared" ca="1" si="21"/>
        <v>-0.45913466757183119</v>
      </c>
      <c r="W61" s="125">
        <f t="shared" ca="1" si="21"/>
        <v>0.18468683879292255</v>
      </c>
      <c r="X61" s="125">
        <f t="shared" ca="1" si="21"/>
        <v>-4.7025004578042625E-3</v>
      </c>
      <c r="Y61" s="125">
        <f t="shared" ca="1" si="21"/>
        <v>-0.48154979934969466</v>
      </c>
      <c r="Z61" s="125">
        <f t="shared" ca="1" si="21"/>
        <v>-0.22866515562039547</v>
      </c>
      <c r="AA61" s="125">
        <f t="shared" ca="1" si="21"/>
        <v>-0.6583849091109153</v>
      </c>
      <c r="AB61" s="125">
        <f t="shared" ca="1" si="21"/>
        <v>-1.4837227801949656E-2</v>
      </c>
      <c r="AC61" s="125">
        <f t="shared" ca="1" si="21"/>
        <v>-0.805588880701398</v>
      </c>
      <c r="AD61" s="125">
        <f t="shared" ca="1" si="21"/>
        <v>-0.27196179539424392</v>
      </c>
      <c r="AE61" s="125">
        <f t="shared" ca="1" si="21"/>
        <v>-0.33073594446570298</v>
      </c>
      <c r="AF61" s="125">
        <f t="shared" ca="1" si="21"/>
        <v>-0.13586187087357829</v>
      </c>
      <c r="AG61" s="125">
        <f t="shared" ca="1" si="21"/>
        <v>2.9142737825025765E-2</v>
      </c>
      <c r="AH61" s="125">
        <f t="shared" ca="1" si="21"/>
        <v>0.66820781689839992</v>
      </c>
      <c r="AI61" s="125">
        <f t="shared" ca="1" si="21"/>
        <v>0.10937267100476031</v>
      </c>
      <c r="AJ61" s="126">
        <f ca="1">(AJ22-AI22)/AI$28*100</f>
        <v>-2.8882867213667836E-5</v>
      </c>
      <c r="AK61" s="126">
        <f t="shared" ca="1" si="21"/>
        <v>-2.1046531504769234E-2</v>
      </c>
      <c r="AL61" s="126">
        <f t="shared" ca="1" si="21"/>
        <v>0.1975842684589954</v>
      </c>
      <c r="AM61" s="126">
        <f t="shared" ca="1" si="21"/>
        <v>0.19295757962611967</v>
      </c>
      <c r="AN61" s="126">
        <f ca="1">(AN22-AM22)/AM$28*100</f>
        <v>0.18556122383915333</v>
      </c>
      <c r="AO61" s="126">
        <f ca="1">(AO22-AN22)/AN$28*100</f>
        <v>0.16094840776541053</v>
      </c>
      <c r="AP61" s="126"/>
      <c r="AQ61" s="126"/>
      <c r="AR61" s="126"/>
      <c r="AS61" s="126"/>
    </row>
    <row r="62" spans="1:45" ht="13.5" thickBot="1">
      <c r="A62" s="127" t="s">
        <v>56</v>
      </c>
      <c r="B62" s="100"/>
      <c r="C62" s="100">
        <f ca="1">(C28/B28-1)*100</f>
        <v>1.1042665733266732</v>
      </c>
      <c r="D62" s="100">
        <f t="shared" ref="D62:AM62" ca="1" si="22">(D28/C28-1)*100</f>
        <v>2.4756955672088798</v>
      </c>
      <c r="E62" s="100">
        <f t="shared" ca="1" si="22"/>
        <v>1.2499153261038343</v>
      </c>
      <c r="F62" s="100">
        <f t="shared" ca="1" si="22"/>
        <v>1.6474200891586577</v>
      </c>
      <c r="G62" s="100">
        <f t="shared" ca="1" si="22"/>
        <v>1.665959880660095</v>
      </c>
      <c r="H62" s="100">
        <f t="shared" ca="1" si="22"/>
        <v>2.2813896981393356</v>
      </c>
      <c r="I62" s="100">
        <f t="shared" ca="1" si="22"/>
        <v>2.5723817886970979</v>
      </c>
      <c r="J62" s="100">
        <f t="shared" ca="1" si="22"/>
        <v>4.6332242366486698</v>
      </c>
      <c r="K62" s="100">
        <f t="shared" ca="1" si="22"/>
        <v>4.5018196748847439</v>
      </c>
      <c r="L62" s="100">
        <f t="shared" ca="1" si="22"/>
        <v>2.8939984055184054</v>
      </c>
      <c r="M62" s="100">
        <f t="shared" ca="1" si="22"/>
        <v>1.0821757933375364</v>
      </c>
      <c r="N62" s="100">
        <f t="shared" ca="1" si="22"/>
        <v>1.5105163311871506</v>
      </c>
      <c r="O62" s="100">
        <f t="shared" ca="1" si="22"/>
        <v>-0.59441728160833929</v>
      </c>
      <c r="P62" s="100">
        <f t="shared" ca="1" si="22"/>
        <v>2.280324517929988</v>
      </c>
      <c r="Q62" s="100">
        <f t="shared" ca="1" si="22"/>
        <v>2.194746025978378</v>
      </c>
      <c r="R62" s="100">
        <f t="shared" ca="1" si="22"/>
        <v>1.3823795448462795</v>
      </c>
      <c r="S62" s="100">
        <f t="shared" ca="1" si="22"/>
        <v>2.3060800685490657</v>
      </c>
      <c r="T62" s="100">
        <f t="shared" ca="1" si="22"/>
        <v>3.5751530535685694</v>
      </c>
      <c r="U62" s="100">
        <f t="shared" ca="1" si="22"/>
        <v>3.310145082155036</v>
      </c>
      <c r="V62" s="100">
        <f t="shared" ca="1" si="22"/>
        <v>4.0473674421006356</v>
      </c>
      <c r="W62" s="100">
        <f t="shared" ca="1" si="22"/>
        <v>1.9329803887954133</v>
      </c>
      <c r="X62" s="100">
        <f t="shared" ca="1" si="22"/>
        <v>1.1345197280958841</v>
      </c>
      <c r="Y62" s="100">
        <f t="shared" ca="1" si="22"/>
        <v>0.78640916908454539</v>
      </c>
      <c r="Z62" s="100">
        <f t="shared" ca="1" si="22"/>
        <v>2.5696470751702227</v>
      </c>
      <c r="AA62" s="100">
        <f t="shared" ca="1" si="22"/>
        <v>1.6440043687717454</v>
      </c>
      <c r="AB62" s="100">
        <f t="shared" ca="1" si="22"/>
        <v>2.5842806599598811</v>
      </c>
      <c r="AC62" s="100">
        <f t="shared" ca="1" si="22"/>
        <v>2.31455825066329</v>
      </c>
      <c r="AD62" s="100">
        <f t="shared" ca="1" si="22"/>
        <v>9.0868869079385739E-2</v>
      </c>
      <c r="AE62" s="100">
        <f t="shared" ca="1" si="22"/>
        <v>-2.8665598902634537</v>
      </c>
      <c r="AF62" s="100">
        <f t="shared" ca="1" si="22"/>
        <v>1.8870667967974875</v>
      </c>
      <c r="AG62" s="100">
        <f ca="1">(AG28/AF28-1)*100</f>
        <v>2.0865599401522328</v>
      </c>
      <c r="AH62" s="100">
        <f t="shared" ca="1" si="22"/>
        <v>0.36679571715232395</v>
      </c>
      <c r="AI62" s="100">
        <f t="shared" ca="1" si="22"/>
        <v>0.38348853859442311</v>
      </c>
      <c r="AJ62" s="128">
        <f t="shared" ca="1" si="22"/>
        <v>0.27260269883990773</v>
      </c>
      <c r="AK62" s="128">
        <f t="shared" ca="1" si="22"/>
        <v>0.6610074943419697</v>
      </c>
      <c r="AL62" s="128">
        <f t="shared" ca="1" si="22"/>
        <v>1.1366633449869878</v>
      </c>
      <c r="AM62" s="128">
        <f t="shared" ca="1" si="22"/>
        <v>1.2037714102405284</v>
      </c>
      <c r="AN62" s="128">
        <f ca="1">(AN28/AM28-1)*100</f>
        <v>1.2258325116511593</v>
      </c>
      <c r="AO62" s="128">
        <f ca="1">(AO28/AN28-1)*100</f>
        <v>1.2247175795517151</v>
      </c>
      <c r="AP62" s="107">
        <f ca="1">(AO28/AI28)^(1/6)-1</f>
        <v>9.534429850611037E-3</v>
      </c>
      <c r="AQ62" s="129"/>
      <c r="AR62" s="129"/>
      <c r="AS62" s="129"/>
    </row>
    <row r="63" spans="1:45">
      <c r="A63" s="80"/>
      <c r="B63" s="86"/>
      <c r="C63" s="130"/>
      <c r="D63" s="130"/>
      <c r="E63" s="130"/>
      <c r="F63" s="130"/>
      <c r="G63" s="130"/>
      <c r="H63" s="130"/>
      <c r="I63" s="130"/>
      <c r="J63" s="130"/>
      <c r="K63" s="130"/>
      <c r="L63" s="130"/>
      <c r="M63" s="130"/>
      <c r="N63" s="130"/>
      <c r="O63" s="130"/>
      <c r="P63" s="130"/>
      <c r="Q63" s="130"/>
      <c r="R63" s="130"/>
      <c r="S63" s="130"/>
      <c r="T63" s="130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>
        <f t="shared" ref="AH63:AO63" ca="1" si="23">AH62</f>
        <v>0.36679571715232395</v>
      </c>
      <c r="AI63" s="130">
        <f t="shared" ca="1" si="23"/>
        <v>0.38348853859442311</v>
      </c>
      <c r="AJ63" s="131">
        <f t="shared" ca="1" si="23"/>
        <v>0.27260269883990773</v>
      </c>
      <c r="AK63" s="131">
        <f t="shared" ca="1" si="23"/>
        <v>0.6610074943419697</v>
      </c>
      <c r="AL63" s="131">
        <f t="shared" ca="1" si="23"/>
        <v>1.1366633449869878</v>
      </c>
      <c r="AM63" s="131">
        <f t="shared" ca="1" si="23"/>
        <v>1.2037714102405284</v>
      </c>
      <c r="AN63" s="131">
        <f t="shared" ca="1" si="23"/>
        <v>1.2258325116511593</v>
      </c>
      <c r="AO63" s="131">
        <f t="shared" ca="1" si="23"/>
        <v>1.2247175795517151</v>
      </c>
      <c r="AP63" s="131"/>
      <c r="AQ63" s="131"/>
      <c r="AR63" s="131"/>
      <c r="AS63" s="131"/>
    </row>
    <row r="64" spans="1:45">
      <c r="AI64" s="75">
        <f ca="1">AI61/100</f>
        <v>1.0937267100476031E-3</v>
      </c>
      <c r="AJ64" s="75">
        <f t="shared" ref="AJ64:AP64" ca="1" si="24">AJ61/100</f>
        <v>-2.8882867213667837E-7</v>
      </c>
      <c r="AK64" s="75">
        <f t="shared" ca="1" si="24"/>
        <v>-2.1046531504769235E-4</v>
      </c>
      <c r="AL64" s="75">
        <f t="shared" ca="1" si="24"/>
        <v>1.975842684589954E-3</v>
      </c>
      <c r="AM64" s="75">
        <f t="shared" ca="1" si="24"/>
        <v>1.9295757962611967E-3</v>
      </c>
      <c r="AN64" s="75">
        <f t="shared" ca="1" si="24"/>
        <v>1.8556122383915333E-3</v>
      </c>
      <c r="AO64" s="75">
        <f t="shared" ca="1" si="24"/>
        <v>1.6094840776541054E-3</v>
      </c>
      <c r="AP64" s="75">
        <f t="shared" si="24"/>
        <v>0</v>
      </c>
    </row>
    <row r="66" spans="1:45">
      <c r="A66" s="665" t="s">
        <v>68</v>
      </c>
      <c r="B66" s="132"/>
      <c r="C66" s="132"/>
      <c r="D66" s="132"/>
      <c r="E66" s="132"/>
      <c r="F66" s="132"/>
      <c r="G66" s="132"/>
      <c r="H66" s="132"/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32"/>
      <c r="T66" s="132"/>
      <c r="U66" s="132"/>
      <c r="V66" s="132"/>
      <c r="W66" s="132"/>
      <c r="X66" s="132"/>
      <c r="Y66" s="132"/>
      <c r="Z66" s="132"/>
      <c r="AA66" s="132"/>
      <c r="AB66" s="132"/>
      <c r="AC66" s="132"/>
      <c r="AD66" s="132"/>
      <c r="AE66" s="132"/>
      <c r="AF66" s="132"/>
      <c r="AG66" s="132"/>
      <c r="AH66" s="132"/>
      <c r="AI66" s="132"/>
      <c r="AJ66" s="132"/>
      <c r="AK66" s="132"/>
      <c r="AL66" s="132"/>
      <c r="AM66" s="132"/>
      <c r="AN66" s="132"/>
      <c r="AO66" s="132"/>
      <c r="AP66" s="132"/>
      <c r="AQ66" s="132"/>
      <c r="AR66" s="132"/>
      <c r="AS66" s="132"/>
    </row>
    <row r="67" spans="1:45">
      <c r="A67" s="665"/>
      <c r="B67" s="133">
        <v>1980</v>
      </c>
      <c r="C67" s="133">
        <v>1981</v>
      </c>
      <c r="D67" s="133">
        <v>1982</v>
      </c>
      <c r="E67" s="133">
        <v>1983</v>
      </c>
      <c r="F67" s="133">
        <v>1984</v>
      </c>
      <c r="G67" s="133">
        <v>1985</v>
      </c>
      <c r="H67" s="133">
        <v>1986</v>
      </c>
      <c r="I67" s="133">
        <v>1987</v>
      </c>
      <c r="J67" s="133">
        <v>1988</v>
      </c>
      <c r="K67" s="133">
        <v>1989</v>
      </c>
      <c r="L67" s="133">
        <v>1990</v>
      </c>
      <c r="M67" s="133">
        <v>1991</v>
      </c>
      <c r="N67" s="133">
        <v>1992</v>
      </c>
      <c r="O67" s="133">
        <v>1993</v>
      </c>
      <c r="P67" s="133">
        <v>1994</v>
      </c>
      <c r="Q67" s="133">
        <v>1995</v>
      </c>
      <c r="R67" s="133">
        <v>1996</v>
      </c>
      <c r="S67" s="133">
        <v>1997</v>
      </c>
      <c r="T67" s="133">
        <v>1998</v>
      </c>
      <c r="U67" s="133">
        <v>1999</v>
      </c>
      <c r="V67" s="133">
        <v>2000</v>
      </c>
      <c r="W67" s="133">
        <v>2001</v>
      </c>
      <c r="X67" s="133">
        <v>2002</v>
      </c>
      <c r="Y67" s="133">
        <v>2003</v>
      </c>
      <c r="Z67" s="133">
        <v>2004</v>
      </c>
      <c r="AA67" s="133">
        <v>2005</v>
      </c>
      <c r="AB67" s="133">
        <v>2006</v>
      </c>
      <c r="AC67" s="133">
        <v>2007</v>
      </c>
      <c r="AD67" s="133">
        <v>2008</v>
      </c>
      <c r="AE67" s="133">
        <v>2009</v>
      </c>
      <c r="AF67" s="133">
        <v>2010</v>
      </c>
      <c r="AG67" s="133">
        <v>2011</v>
      </c>
      <c r="AH67" s="133">
        <v>2012</v>
      </c>
      <c r="AI67" s="133">
        <v>2013</v>
      </c>
      <c r="AJ67" s="133">
        <v>2014</v>
      </c>
      <c r="AK67" s="133">
        <v>2015</v>
      </c>
      <c r="AL67" s="133">
        <v>2016</v>
      </c>
      <c r="AM67" s="133">
        <v>2017</v>
      </c>
      <c r="AN67" s="133">
        <v>2018</v>
      </c>
      <c r="AO67" s="133">
        <v>2019</v>
      </c>
      <c r="AP67" s="133"/>
      <c r="AQ67" s="133"/>
      <c r="AR67" s="133"/>
      <c r="AS67" s="133"/>
    </row>
    <row r="68" spans="1:45" ht="13.5" thickBot="1">
      <c r="A68" s="665"/>
      <c r="B68" s="134"/>
      <c r="C68" s="134"/>
      <c r="D68" s="134"/>
      <c r="E68" s="134"/>
      <c r="F68" s="134"/>
      <c r="G68" s="134"/>
      <c r="H68" s="134"/>
      <c r="I68" s="134"/>
      <c r="J68" s="134"/>
      <c r="K68" s="134"/>
      <c r="L68" s="134"/>
      <c r="M68" s="134"/>
      <c r="N68" s="134"/>
      <c r="O68" s="134"/>
      <c r="P68" s="134"/>
      <c r="Q68" s="134"/>
      <c r="R68" s="134"/>
      <c r="S68" s="134"/>
      <c r="T68" s="134"/>
      <c r="U68" s="134"/>
      <c r="V68" s="134"/>
      <c r="W68" s="134"/>
      <c r="X68" s="134"/>
      <c r="Y68" s="134"/>
      <c r="Z68" s="134"/>
      <c r="AA68" s="134"/>
      <c r="AB68" s="134"/>
      <c r="AC68" s="134"/>
      <c r="AD68" s="134"/>
      <c r="AE68" s="134"/>
      <c r="AF68" s="134"/>
      <c r="AG68" s="134"/>
      <c r="AH68" s="134"/>
      <c r="AI68" s="134"/>
      <c r="AJ68" s="134"/>
      <c r="AK68" s="134"/>
      <c r="AL68" s="134"/>
      <c r="AM68" s="134"/>
      <c r="AN68" s="134"/>
      <c r="AO68" s="134"/>
      <c r="AP68" s="134"/>
      <c r="AQ68" s="134"/>
      <c r="AR68" s="134"/>
      <c r="AS68" s="134"/>
    </row>
    <row r="69" spans="1:45">
      <c r="A69" s="135"/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3"/>
      <c r="AE69" s="83"/>
      <c r="AF69" s="82"/>
      <c r="AG69" s="82"/>
      <c r="AH69" s="82"/>
      <c r="AI69" s="82"/>
      <c r="AJ69" s="85"/>
      <c r="AK69" s="85"/>
      <c r="AL69" s="85"/>
      <c r="AM69" s="85"/>
      <c r="AN69" s="85"/>
      <c r="AO69" s="85"/>
      <c r="AP69" s="85"/>
      <c r="AQ69" s="85"/>
      <c r="AR69" s="85"/>
      <c r="AS69" s="85"/>
    </row>
    <row r="70" spans="1:45">
      <c r="A70" s="135" t="s">
        <v>42</v>
      </c>
      <c r="B70" s="86">
        <f ca="1">SUM(OFFSET('E&amp;R trim'!$BV65:$BY65,0,B3))</f>
        <v>249.10200000000003</v>
      </c>
      <c r="C70" s="86">
        <f ca="1">SUM(OFFSET('E&amp;R trim'!$BV65:$BY65,0,C3))</f>
        <v>288.65300000000002</v>
      </c>
      <c r="D70" s="86">
        <f ca="1">SUM(OFFSET('E&amp;R trim'!$BV65:$BY65,0,D3))</f>
        <v>333.23300000000006</v>
      </c>
      <c r="E70" s="86">
        <f ca="1">SUM(OFFSET('E&amp;R trim'!$BV65:$BY65,0,E3))</f>
        <v>367.80700000000002</v>
      </c>
      <c r="F70" s="86">
        <f ca="1">SUM(OFFSET('E&amp;R trim'!$BV65:$BY65,0,F3))</f>
        <v>400.17600000000004</v>
      </c>
      <c r="G70" s="86">
        <f ca="1">SUM(OFFSET('E&amp;R trim'!$BV65:$BY65,0,G3))</f>
        <v>432.93399999999997</v>
      </c>
      <c r="H70" s="86">
        <f ca="1">SUM(OFFSET('E&amp;R trim'!$BV65:$BY65,0,H3))</f>
        <v>460.84400000000005</v>
      </c>
      <c r="I70" s="86">
        <f ca="1">SUM(OFFSET('E&amp;R trim'!$BV65:$BY65,0,I3))</f>
        <v>490.21000000000004</v>
      </c>
      <c r="J70" s="86">
        <f ca="1">SUM(OFFSET('E&amp;R trim'!$BV65:$BY65,0,J3))</f>
        <v>518.89800000000002</v>
      </c>
      <c r="K70" s="86">
        <f ca="1">SUM(OFFSET('E&amp;R trim'!$BV65:$BY65,0,K3))</f>
        <v>557.28400000000011</v>
      </c>
      <c r="L70" s="86">
        <f ca="1">SUM(OFFSET('E&amp;R trim'!$BV65:$BY65,0,L3))</f>
        <v>588.11200000000008</v>
      </c>
      <c r="M70" s="86">
        <f ca="1">SUM(OFFSET('E&amp;R trim'!$BV65:$BY65,0,M3))</f>
        <v>608.40100000000007</v>
      </c>
      <c r="N70" s="86">
        <f ca="1">SUM(OFFSET('E&amp;R trim'!$BV65:$BY65,0,N3))</f>
        <v>630.27800000000002</v>
      </c>
      <c r="O70" s="86">
        <f ca="1">SUM(OFFSET('E&amp;R trim'!$BV65:$BY65,0,O3))</f>
        <v>640.72199999999998</v>
      </c>
      <c r="P70" s="86">
        <f ca="1">SUM(OFFSET('E&amp;R trim'!$BV65:$BY65,0,P3))</f>
        <v>656.55000000000007</v>
      </c>
      <c r="Q70" s="86">
        <f ca="1">SUM(OFFSET('E&amp;R trim'!$BV65:$BY65,0,Q3))</f>
        <v>676.05000000000007</v>
      </c>
      <c r="R70" s="86">
        <f ca="1">SUM(OFFSET('E&amp;R trim'!$BV65:$BY65,0,R3))</f>
        <v>700.12200000000007</v>
      </c>
      <c r="S70" s="86">
        <f ca="1">SUM(OFFSET('E&amp;R trim'!$BV65:$BY65,0,S3))</f>
        <v>709.8420000000001</v>
      </c>
      <c r="T70" s="86">
        <f ca="1">SUM(OFFSET('E&amp;R trim'!$BV65:$BY65,0,T3))</f>
        <v>740.41100000000006</v>
      </c>
      <c r="U70" s="86">
        <f ca="1">SUM(OFFSET('E&amp;R trim'!$BV65:$BY65,0,U3))</f>
        <v>762.52800000000013</v>
      </c>
      <c r="V70" s="86">
        <f ca="1">SUM(OFFSET('E&amp;R trim'!$BV65:$BY65,0,V3))</f>
        <v>809.56700000000001</v>
      </c>
      <c r="W70" s="86">
        <f ca="1">SUM(OFFSET('E&amp;R trim'!$BV65:$BY65,0,W3))</f>
        <v>846.072</v>
      </c>
      <c r="X70" s="86">
        <f ca="1">SUM(OFFSET('E&amp;R trim'!$BV65:$BY65,0,X3))</f>
        <v>870.74</v>
      </c>
      <c r="Y70" s="86">
        <f ca="1">SUM(OFFSET('E&amp;R trim'!$BV65:$BY65,0,Y3))</f>
        <v>898.65200000000004</v>
      </c>
      <c r="Z70" s="86">
        <f ca="1">SUM(OFFSET('E&amp;R trim'!$BV65:$BY65,0,Z3))</f>
        <v>935.71899999999994</v>
      </c>
      <c r="AA70" s="86">
        <f ca="1">SUM(OFFSET('E&amp;R trim'!$BV65:$BY65,0,AA3))</f>
        <v>976.50700000000006</v>
      </c>
      <c r="AB70" s="86">
        <f ca="1">SUM(OFFSET('E&amp;R trim'!$BV65:$BY65,0,AB3))</f>
        <v>1021.4010000000001</v>
      </c>
      <c r="AC70" s="86">
        <f ca="1">SUM(OFFSET('E&amp;R trim'!$BV65:$BY65,0,AC3))</f>
        <v>1068.1400000000001</v>
      </c>
      <c r="AD70" s="86">
        <f ca="1">SUM(OFFSET('E&amp;R trim'!$BV65:$BY65,0,AD3))</f>
        <v>1102.1659999999999</v>
      </c>
      <c r="AE70" s="86">
        <f ca="1">SUM(OFFSET('E&amp;R trim'!$BV65:$BY65,0,AE3))</f>
        <v>1090.127</v>
      </c>
      <c r="AF70" s="86">
        <f ca="1">SUM(OFFSET('E&amp;R trim'!$BV65:$BY65,0,AF3))</f>
        <v>1122.3</v>
      </c>
      <c r="AG70" s="86">
        <f ca="1">SUM(OFFSET('E&amp;R trim'!$BV65:$BY65,0,AG3))</f>
        <v>1146.941</v>
      </c>
      <c r="AH70" s="86">
        <f ca="1">SUM(OFFSET('E&amp;R trim'!$BV65:$BY65,0,AH3))</f>
        <v>1158.4110000000001</v>
      </c>
      <c r="AI70" s="86">
        <f ca="1">SUM(OFFSET('E&amp;R trim'!$BV65:$BY65,0,AI3))</f>
        <v>1170.0810000000001</v>
      </c>
      <c r="AJ70" s="87" t="e">
        <f ca="1">SUM(OFFSET('E&amp;R trim'!$BV65:$BY65,0,AJ3))</f>
        <v>#VALUE!</v>
      </c>
      <c r="AK70" s="87" t="e">
        <f ca="1">SUM(OFFSET('E&amp;R trim'!$BV65:$BY65,0,AK3))</f>
        <v>#VALUE!</v>
      </c>
      <c r="AL70" s="87" t="e">
        <f ca="1">SUM(OFFSET('E&amp;R trim'!$BV65:$BY65,0,AL3))</f>
        <v>#VALUE!</v>
      </c>
      <c r="AM70" s="87" t="e">
        <f ca="1">SUM(OFFSET('E&amp;R trim'!$BV65:$BY65,0,AM3))</f>
        <v>#VALUE!</v>
      </c>
      <c r="AN70" s="87" t="e">
        <f ca="1">SUM(OFFSET('E&amp;R trim'!$BV65:$BY65,0,AN3))</f>
        <v>#VALUE!</v>
      </c>
      <c r="AO70" s="87" t="e">
        <f ca="1">SUM(OFFSET('E&amp;R trim'!$BV65:$BY65,0,AO3))</f>
        <v>#VALUE!</v>
      </c>
      <c r="AP70" s="87"/>
      <c r="AQ70" s="87"/>
      <c r="AR70" s="87"/>
      <c r="AS70" s="87"/>
    </row>
    <row r="71" spans="1:45">
      <c r="A71" s="136" t="s">
        <v>43</v>
      </c>
      <c r="B71" s="86">
        <f ca="1">SUM(OFFSET('E&amp;R trim'!$BV67:$BY67,0,B3))</f>
        <v>94.713999999999999</v>
      </c>
      <c r="C71" s="86">
        <f ca="1">SUM(OFFSET('E&amp;R trim'!$BV67:$BY67,0,C3))</f>
        <v>110.495</v>
      </c>
      <c r="D71" s="86">
        <f ca="1">SUM(OFFSET('E&amp;R trim'!$BV67:$BY67,0,D3))</f>
        <v>129.55500000000001</v>
      </c>
      <c r="E71" s="86">
        <f ca="1">SUM(OFFSET('E&amp;R trim'!$BV67:$BY67,0,E3))</f>
        <v>144.80100000000002</v>
      </c>
      <c r="F71" s="86">
        <f ca="1">SUM(OFFSET('E&amp;R trim'!$BV67:$BY67,0,F3))</f>
        <v>158.66800000000001</v>
      </c>
      <c r="G71" s="86">
        <f ca="1">SUM(OFFSET('E&amp;R trim'!$BV67:$BY67,0,G3))</f>
        <v>170.52700000000002</v>
      </c>
      <c r="H71" s="86">
        <f ca="1">SUM(OFFSET('E&amp;R trim'!$BV67:$BY67,0,H3))</f>
        <v>180.91000000000003</v>
      </c>
      <c r="I71" s="86">
        <f ca="1">SUM(OFFSET('E&amp;R trim'!$BV67:$BY67,0,I3))</f>
        <v>188.673</v>
      </c>
      <c r="J71" s="86">
        <f ca="1">SUM(OFFSET('E&amp;R trim'!$BV67:$BY67,0,J3))</f>
        <v>199.56400000000002</v>
      </c>
      <c r="K71" s="86">
        <f ca="1">SUM(OFFSET('E&amp;R trim'!$BV67:$BY67,0,K3))</f>
        <v>209.79700000000003</v>
      </c>
      <c r="L71" s="86">
        <f ca="1">SUM(OFFSET('E&amp;R trim'!$BV67:$BY67,0,L3))</f>
        <v>221.863</v>
      </c>
      <c r="M71" s="86">
        <f ca="1">SUM(OFFSET('E&amp;R trim'!$BV67:$BY67,0,M3))</f>
        <v>235.19400000000002</v>
      </c>
      <c r="N71" s="86">
        <f ca="1">SUM(OFFSET('E&amp;R trim'!$BV67:$BY67,0,N3))</f>
        <v>250.13600000000002</v>
      </c>
      <c r="O71" s="86">
        <f ca="1">SUM(OFFSET('E&amp;R trim'!$BV67:$BY67,0,O3))</f>
        <v>265.77700000000004</v>
      </c>
      <c r="P71" s="86">
        <f ca="1">SUM(OFFSET('E&amp;R trim'!$BV67:$BY67,0,P3))</f>
        <v>271.82400000000001</v>
      </c>
      <c r="Q71" s="86">
        <f ca="1">SUM(OFFSET('E&amp;R trim'!$BV67:$BY67,0,Q3))</f>
        <v>280.63599999999997</v>
      </c>
      <c r="R71" s="86">
        <f ca="1">SUM(OFFSET('E&amp;R trim'!$BV67:$BY67,0,R3))</f>
        <v>292.01000000000005</v>
      </c>
      <c r="S71" s="86">
        <f ca="1">SUM(OFFSET('E&amp;R trim'!$BV67:$BY67,0,S3))</f>
        <v>300.56500000000005</v>
      </c>
      <c r="T71" s="86">
        <f ca="1">SUM(OFFSET('E&amp;R trim'!$BV67:$BY67,0,T3))</f>
        <v>303.71500000000003</v>
      </c>
      <c r="U71" s="86">
        <f ca="1">SUM(OFFSET('E&amp;R trim'!$BV67:$BY67,0,U3))</f>
        <v>314.84100000000001</v>
      </c>
      <c r="V71" s="86">
        <f ca="1">SUM(OFFSET('E&amp;R trim'!$BV67:$BY67,0,V3))</f>
        <v>328.20300000000003</v>
      </c>
      <c r="W71" s="86">
        <f ca="1">SUM(OFFSET('E&amp;R trim'!$BV67:$BY67,0,W3))</f>
        <v>338.608</v>
      </c>
      <c r="X71" s="86">
        <f ca="1">SUM(OFFSET('E&amp;R trim'!$BV67:$BY67,0,X3))</f>
        <v>358.81799999999998</v>
      </c>
      <c r="Y71" s="86">
        <f ca="1">SUM(OFFSET('E&amp;R trim'!$BV67:$BY67,0,Y3))</f>
        <v>375.35399999999998</v>
      </c>
      <c r="Z71" s="86">
        <f ca="1">SUM(OFFSET('E&amp;R trim'!$BV67:$BY67,0,Z3))</f>
        <v>390.39500000000004</v>
      </c>
      <c r="AA71" s="86">
        <f ca="1">SUM(OFFSET('E&amp;R trim'!$BV67:$BY67,0,AA3))</f>
        <v>405.09800000000007</v>
      </c>
      <c r="AB71" s="86">
        <f ca="1">SUM(OFFSET('E&amp;R trim'!$BV67:$BY67,0,AB3))</f>
        <v>418.68500000000006</v>
      </c>
      <c r="AC71" s="86">
        <f ca="1">SUM(OFFSET('E&amp;R trim'!$BV67:$BY67,0,AC3))</f>
        <v>433.29400000000004</v>
      </c>
      <c r="AD71" s="86">
        <f ca="1">SUM(OFFSET('E&amp;R trim'!$BV67:$BY67,0,AD3))</f>
        <v>447.05500000000006</v>
      </c>
      <c r="AE71" s="86">
        <f ca="1">SUM(OFFSET('E&amp;R trim'!$BV67:$BY67,0,AE3))</f>
        <v>463.92500000000007</v>
      </c>
      <c r="AF71" s="86">
        <f ca="1">SUM(OFFSET('E&amp;R trim'!$BV67:$BY67,0,AF3))</f>
        <v>476.03200000000004</v>
      </c>
      <c r="AG71" s="86">
        <f ca="1">SUM(OFFSET('E&amp;R trim'!$BV67:$BY67,0,AG3))</f>
        <v>486.048</v>
      </c>
      <c r="AH71" s="86">
        <f ca="1">SUM(OFFSET('E&amp;R trim'!$BV67:$BY67,0,AH3))</f>
        <v>497.73500000000001</v>
      </c>
      <c r="AI71" s="86">
        <f ca="1">SUM(OFFSET('E&amp;R trim'!$BV67:$BY67,0,AI3))</f>
        <v>510.03100000000001</v>
      </c>
      <c r="AJ71" s="87">
        <f ca="1">SUM(OFFSET('E&amp;R trim'!$BV67:$BY67,0,AJ3))</f>
        <v>519.39803967500006</v>
      </c>
      <c r="AK71" s="87">
        <f ca="1">SUM(OFFSET('E&amp;R trim'!$BV67:$BY67,0,AK3))</f>
        <v>528.51061540547516</v>
      </c>
      <c r="AL71" s="87">
        <f ca="1">SUM(OFFSET('E&amp;R trim'!$BV67:$BY67,0,AL3))</f>
        <v>537.01765770505779</v>
      </c>
      <c r="AM71" s="87">
        <f ca="1">SUM(OFFSET('E&amp;R trim'!$BV67:$BY67,0,AM3))</f>
        <v>544.98125552655222</v>
      </c>
      <c r="AN71" s="87">
        <f ca="1">SUM(OFFSET('E&amp;R trim'!$BV67:$BY67,0,AN3))</f>
        <v>551.96187977393902</v>
      </c>
      <c r="AO71" s="87">
        <f ca="1">SUM(OFFSET('E&amp;R trim'!$BV67:$BY67,0,AO3))</f>
        <v>558.61528792932586</v>
      </c>
      <c r="AP71" s="87"/>
      <c r="AQ71" s="87"/>
      <c r="AR71" s="87"/>
      <c r="AS71" s="87"/>
    </row>
    <row r="72" spans="1:45">
      <c r="A72" s="136"/>
      <c r="AJ72" s="90"/>
      <c r="AK72" s="90"/>
      <c r="AL72" s="90"/>
      <c r="AM72" s="90"/>
      <c r="AN72" s="90"/>
      <c r="AO72" s="90"/>
      <c r="AP72" s="90"/>
      <c r="AQ72" s="90"/>
      <c r="AR72" s="90"/>
      <c r="AS72" s="90"/>
    </row>
    <row r="73" spans="1:45">
      <c r="A73" s="135" t="s">
        <v>44</v>
      </c>
      <c r="B73" s="86">
        <f ca="1">SUM(OFFSET('E&amp;R trim'!$BV69:$BY69,0,B3))</f>
        <v>110.30200000000001</v>
      </c>
      <c r="C73" s="86">
        <f ca="1">SUM(OFFSET('E&amp;R trim'!$BV69:$BY69,0,C3))</f>
        <v>122.00800000000001</v>
      </c>
      <c r="D73" s="86">
        <f ca="1">SUM(OFFSET('E&amp;R trim'!$BV69:$BY69,0,D3))</f>
        <v>136.01300000000001</v>
      </c>
      <c r="E73" s="86">
        <f ca="1">SUM(OFFSET('E&amp;R trim'!$BV69:$BY69,0,E3))</f>
        <v>142.62100000000001</v>
      </c>
      <c r="F73" s="86">
        <f ca="1">SUM(OFFSET('E&amp;R trim'!$BV69:$BY69,0,F3))</f>
        <v>150.63400000000001</v>
      </c>
      <c r="G73" s="86">
        <f ca="1">SUM(OFFSET('E&amp;R trim'!$BV69:$BY69,0,G3))</f>
        <v>160.77300000000002</v>
      </c>
      <c r="H73" s="86">
        <f ca="1">SUM(OFFSET('E&amp;R trim'!$BV69:$BY69,0,H3))</f>
        <v>172.916</v>
      </c>
      <c r="I73" s="86">
        <f ca="1">SUM(OFFSET('E&amp;R trim'!$BV69:$BY69,0,I3))</f>
        <v>187.17500000000004</v>
      </c>
      <c r="J73" s="86">
        <f ca="1">SUM(OFFSET('E&amp;R trim'!$BV69:$BY69,0,J3))</f>
        <v>209.13800000000003</v>
      </c>
      <c r="K73" s="86">
        <f ca="1">SUM(OFFSET('E&amp;R trim'!$BV69:$BY69,0,K3))</f>
        <v>231.09200000000001</v>
      </c>
      <c r="L73" s="86">
        <f ca="1">SUM(OFFSET('E&amp;R trim'!$BV69:$BY69,0,L3))</f>
        <v>246.48200000000003</v>
      </c>
      <c r="M73" s="86">
        <f ca="1">SUM(OFFSET('E&amp;R trim'!$BV69:$BY69,0,M3))</f>
        <v>253.191</v>
      </c>
      <c r="N73" s="86">
        <f ca="1">SUM(OFFSET('E&amp;R trim'!$BV69:$BY69,0,N3))</f>
        <v>249.66900000000004</v>
      </c>
      <c r="O73" s="86">
        <f ca="1">SUM(OFFSET('E&amp;R trim'!$BV69:$BY69,0,O3))</f>
        <v>236.24799999999999</v>
      </c>
      <c r="P73" s="86">
        <f ca="1">SUM(OFFSET('E&amp;R trim'!$BV69:$BY69,0,P3))</f>
        <v>240.96800000000002</v>
      </c>
      <c r="Q73" s="86">
        <f ca="1">SUM(OFFSET('E&amp;R trim'!$BV69:$BY69,0,Q3))</f>
        <v>244.755</v>
      </c>
      <c r="R73" s="86">
        <f ca="1">SUM(OFFSET('E&amp;R trim'!$BV69:$BY69,0,R3))</f>
        <v>248.75800000000001</v>
      </c>
      <c r="S73" s="86">
        <f ca="1">SUM(OFFSET('E&amp;R trim'!$BV69:$BY69,0,S3))</f>
        <v>252.32400000000001</v>
      </c>
      <c r="T73" s="86">
        <f ca="1">SUM(OFFSET('E&amp;R trim'!$BV69:$BY69,0,T3))</f>
        <v>269.077</v>
      </c>
      <c r="U73" s="86">
        <f ca="1">SUM(OFFSET('E&amp;R trim'!$BV69:$BY69,0,U3))</f>
        <v>291.16700000000003</v>
      </c>
      <c r="V73" s="86">
        <f ca="1">SUM(OFFSET('E&amp;R trim'!$BV69:$BY69,0,V3))</f>
        <v>318.39700000000005</v>
      </c>
      <c r="W73" s="86">
        <f ca="1">SUM(OFFSET('E&amp;R trim'!$BV69:$BY69,0,W3))</f>
        <v>331.24400000000003</v>
      </c>
      <c r="X73" s="86">
        <f ca="1">SUM(OFFSET('E&amp;R trim'!$BV69:$BY69,0,X3))</f>
        <v>333.31799999999998</v>
      </c>
      <c r="Y73" s="86">
        <f ca="1">SUM(OFFSET('E&amp;R trim'!$BV69:$BY69,0,Y3))</f>
        <v>343.36599999999999</v>
      </c>
      <c r="Z73" s="86">
        <f ca="1">SUM(OFFSET('E&amp;R trim'!$BV69:$BY69,0,Z3))</f>
        <v>363.14800000000002</v>
      </c>
      <c r="AA73" s="86">
        <f ca="1">SUM(OFFSET('E&amp;R trim'!$BV69:$BY69,0,AA3))</f>
        <v>384.03900000000004</v>
      </c>
      <c r="AB73" s="86">
        <f ca="1">SUM(OFFSET('E&amp;R trim'!$BV69:$BY69,0,AB3))</f>
        <v>415.37400000000002</v>
      </c>
      <c r="AC73" s="86">
        <f ca="1">SUM(OFFSET('E&amp;R trim'!$BV69:$BY69,0,AC3))</f>
        <v>450.41600000000005</v>
      </c>
      <c r="AD73" s="86">
        <f ca="1">SUM(OFFSET('E&amp;R trim'!$BV69:$BY69,0,AD3))</f>
        <v>469.74700000000001</v>
      </c>
      <c r="AE73" s="86">
        <f ca="1">SUM(OFFSET('E&amp;R trim'!$BV69:$BY69,0,AE3))</f>
        <v>427.399</v>
      </c>
      <c r="AF73" s="86">
        <f ca="1">SUM(OFFSET('E&amp;R trim'!$BV69:$BY69,0,AF3))</f>
        <v>440.327</v>
      </c>
      <c r="AG73" s="86">
        <f ca="1">SUM(OFFSET('E&amp;R trim'!$BV69:$BY69,0,AG3))</f>
        <v>461.06900000000002</v>
      </c>
      <c r="AH73" s="86">
        <f ca="1">SUM(OFFSET('E&amp;R trim'!$BV69:$BY69,0,AH3))</f>
        <v>469.71300000000002</v>
      </c>
      <c r="AI73" s="86">
        <f ca="1">SUM(OFFSET('E&amp;R trim'!$BV69:$BY69,0,AI3))</f>
        <v>467.67700000000002</v>
      </c>
      <c r="AJ73" s="87" t="e">
        <f ca="1">SUM(OFFSET('E&amp;R trim'!$BV69:$BY69,0,AJ3))</f>
        <v>#VALUE!</v>
      </c>
      <c r="AK73" s="87" t="e">
        <f ca="1">SUM(OFFSET('E&amp;R trim'!$BV69:$BY69,0,AK3))</f>
        <v>#VALUE!</v>
      </c>
      <c r="AL73" s="87" t="e">
        <f ca="1">SUM(OFFSET('E&amp;R trim'!$BV69:$BY69,0,AL3))</f>
        <v>#VALUE!</v>
      </c>
      <c r="AM73" s="87" t="e">
        <f ca="1">SUM(OFFSET('E&amp;R trim'!$BV69:$BY69,0,AM3))</f>
        <v>#VALUE!</v>
      </c>
      <c r="AN73" s="87" t="e">
        <f ca="1">SUM(OFFSET('E&amp;R trim'!$BV69:$BY69,0,AN3))</f>
        <v>#VALUE!</v>
      </c>
      <c r="AO73" s="87" t="e">
        <f ca="1">SUM(OFFSET('E&amp;R trim'!$BV69:$BY69,0,AO3))</f>
        <v>#VALUE!</v>
      </c>
      <c r="AP73" s="87"/>
      <c r="AQ73" s="87"/>
      <c r="AR73" s="87"/>
      <c r="AS73" s="87"/>
    </row>
    <row r="74" spans="1:45">
      <c r="A74" s="136" t="s">
        <v>45</v>
      </c>
      <c r="B74" s="86">
        <f ca="1">SUM(OFFSET('E&amp;R trim'!$BV74:$BY74,0,B3))+SUM(OFFSET('E&amp;R trim'!$BV76:$BY76,0,B3))</f>
        <v>74.138300000000001</v>
      </c>
      <c r="C74" s="86">
        <f ca="1">SUM(OFFSET('E&amp;R trim'!$BV74:$BY74,0,C3))+SUM(OFFSET('E&amp;R trim'!$BV76:$BY76,0,C3))</f>
        <v>78.279799999999994</v>
      </c>
      <c r="D74" s="86">
        <f ca="1">SUM(OFFSET('E&amp;R trim'!$BV74:$BY74,0,D3))+SUM(OFFSET('E&amp;R trim'!$BV76:$BY76,0,D3))</f>
        <v>80.420900000000003</v>
      </c>
      <c r="E74" s="86">
        <f ca="1">SUM(OFFSET('E&amp;R trim'!$BV74:$BY74,0,E3))+SUM(OFFSET('E&amp;R trim'!$BV76:$BY76,0,E3))</f>
        <v>78.712099999999992</v>
      </c>
      <c r="F74" s="86">
        <f ca="1">SUM(OFFSET('E&amp;R trim'!$BV74:$BY74,0,F3))+SUM(OFFSET('E&amp;R trim'!$BV76:$BY76,0,F3))</f>
        <v>80.597099999999998</v>
      </c>
      <c r="G74" s="86">
        <f ca="1">SUM(OFFSET('E&amp;R trim'!$BV74:$BY74,0,G3))+SUM(OFFSET('E&amp;R trim'!$BV76:$BY76,0,G3))</f>
        <v>84.545299999999997</v>
      </c>
      <c r="H74" s="86">
        <f ca="1">SUM(OFFSET('E&amp;R trim'!$BV74:$BY74,0,H3))+SUM(OFFSET('E&amp;R trim'!$BV76:$BY76,0,H3))</f>
        <v>91.067000000000007</v>
      </c>
      <c r="I74" s="86">
        <f ca="1">SUM(OFFSET('E&amp;R trim'!$BV74:$BY74,0,I3))+SUM(OFFSET('E&amp;R trim'!$BV76:$BY76,0,I3))</f>
        <v>96.168700000000001</v>
      </c>
      <c r="J74" s="86">
        <f ca="1">SUM(OFFSET('E&amp;R trim'!$BV74:$BY74,0,J3))+SUM(OFFSET('E&amp;R trim'!$BV76:$BY76,0,J3))</f>
        <v>106.31950000000001</v>
      </c>
      <c r="K74" s="86">
        <f ca="1">SUM(OFFSET('E&amp;R trim'!$BV74:$BY74,0,K3))+SUM(OFFSET('E&amp;R trim'!$BV76:$BY76,0,K3))</f>
        <v>116.30620000000002</v>
      </c>
      <c r="L74" s="86">
        <f ca="1">SUM(OFFSET('E&amp;R trim'!$BV74:$BY74,0,L3))+SUM(OFFSET('E&amp;R trim'!$BV76:$BY76,0,L3))</f>
        <v>124.27760000000002</v>
      </c>
      <c r="M74" s="86">
        <f ca="1">SUM(OFFSET('E&amp;R trim'!$BV74:$BY74,0,M3))+SUM(OFFSET('E&amp;R trim'!$BV76:$BY76,0,M3))</f>
        <v>127.7119</v>
      </c>
      <c r="N74" s="86">
        <f ca="1">SUM(OFFSET('E&amp;R trim'!$BV74:$BY74,0,N3))+SUM(OFFSET('E&amp;R trim'!$BV76:$BY76,0,N3))</f>
        <v>128.90379999999999</v>
      </c>
      <c r="O74" s="86">
        <f ca="1">SUM(OFFSET('E&amp;R trim'!$BV74:$BY74,0,O3))+SUM(OFFSET('E&amp;R trim'!$BV76:$BY76,0,O3))</f>
        <v>125.27250000000001</v>
      </c>
      <c r="P74" s="86">
        <f ca="1">SUM(OFFSET('E&amp;R trim'!$BV74:$BY74,0,P3))+SUM(OFFSET('E&amp;R trim'!$BV76:$BY76,0,P3))</f>
        <v>126.6609</v>
      </c>
      <c r="Q74" s="86">
        <f ca="1">SUM(OFFSET('E&amp;R trim'!$BV74:$BY74,0,Q3))+SUM(OFFSET('E&amp;R trim'!$BV76:$BY76,0,Q3))</f>
        <v>127.9093</v>
      </c>
      <c r="R74" s="86">
        <f ca="1">SUM(OFFSET('E&amp;R trim'!$BV74:$BY74,0,R3))+SUM(OFFSET('E&amp;R trim'!$BV76:$BY76,0,R3))</f>
        <v>128.1825</v>
      </c>
      <c r="S74" s="86">
        <f ca="1">SUM(OFFSET('E&amp;R trim'!$BV74:$BY74,0,S3))+SUM(OFFSET('E&amp;R trim'!$BV76:$BY76,0,S3))</f>
        <v>125.31220000000002</v>
      </c>
      <c r="T74" s="86">
        <f ca="1">SUM(OFFSET('E&amp;R trim'!$BV74:$BY74,0,T3))+SUM(OFFSET('E&amp;R trim'!$BV76:$BY76,0,T3))</f>
        <v>130.98060000000001</v>
      </c>
      <c r="U74" s="86">
        <f ca="1">SUM(OFFSET('E&amp;R trim'!$BV74:$BY74,0,U3))+SUM(OFFSET('E&amp;R trim'!$BV76:$BY76,0,U3))</f>
        <v>141.364</v>
      </c>
      <c r="V74" s="86">
        <f ca="1">SUM(OFFSET('E&amp;R trim'!$BV74:$BY74,0,V3))+SUM(OFFSET('E&amp;R trim'!$BV76:$BY76,0,V3))</f>
        <v>154.74799999999999</v>
      </c>
      <c r="W74" s="86">
        <f ca="1">SUM(OFFSET('E&amp;R trim'!$BV74:$BY74,0,W3))+SUM(OFFSET('E&amp;R trim'!$BV76:$BY76,0,W3))</f>
        <v>161.226</v>
      </c>
      <c r="X74" s="86">
        <f ca="1">SUM(OFFSET('E&amp;R trim'!$BV74:$BY74,0,X3))+SUM(OFFSET('E&amp;R trim'!$BV76:$BY76,0,X3))</f>
        <v>165.03900000000002</v>
      </c>
      <c r="Y74" s="86">
        <f ca="1">SUM(OFFSET('E&amp;R trim'!$BV74:$BY74,0,Y3))+SUM(OFFSET('E&amp;R trim'!$BV76:$BY76,0,Y3))</f>
        <v>174.42500000000001</v>
      </c>
      <c r="Z74" s="86">
        <f ca="1">SUM(OFFSET('E&amp;R trim'!$BV74:$BY74,0,Z3))+SUM(OFFSET('E&amp;R trim'!$BV76:$BY76,0,Z3))</f>
        <v>189.43400000000003</v>
      </c>
      <c r="AA74" s="86">
        <f ca="1">SUM(OFFSET('E&amp;R trim'!$BV74:$BY74,0,AA3))+SUM(OFFSET('E&amp;R trim'!$BV76:$BY76,0,AA3))</f>
        <v>205.30100000000002</v>
      </c>
      <c r="AB74" s="86">
        <f ca="1">SUM(OFFSET('E&amp;R trim'!$BV74:$BY74,0,AB3))+SUM(OFFSET('E&amp;R trim'!$BV76:$BY76,0,AB3))</f>
        <v>227.42099999999999</v>
      </c>
      <c r="AC74" s="86">
        <f ca="1">SUM(OFFSET('E&amp;R trim'!$BV74:$BY74,0,AC3))+SUM(OFFSET('E&amp;R trim'!$BV76:$BY76,0,AC3))</f>
        <v>250.03</v>
      </c>
      <c r="AD74" s="86">
        <f ca="1">SUM(OFFSET('E&amp;R trim'!$BV74:$BY74,0,AD3))+SUM(OFFSET('E&amp;R trim'!$BV76:$BY76,0,AD3))</f>
        <v>260.81900000000002</v>
      </c>
      <c r="AE74" s="86">
        <f ca="1">SUM(OFFSET('E&amp;R trim'!$BV74:$BY74,0,AE3))+SUM(OFFSET('E&amp;R trim'!$BV76:$BY76,0,AE3))</f>
        <v>239.09899999999999</v>
      </c>
      <c r="AF74" s="86">
        <f ca="1">SUM(OFFSET('E&amp;R trim'!$BV74:$BY74,0,AF3))+SUM(OFFSET('E&amp;R trim'!$BV76:$BY76,0,AF3))</f>
        <v>242.43900000000002</v>
      </c>
      <c r="AG74" s="86">
        <f ca="1">SUM(OFFSET('E&amp;R trim'!$BV74:$BY74,0,AG3))+SUM(OFFSET('E&amp;R trim'!$BV76:$BY76,0,AG3))</f>
        <v>254.95200000000003</v>
      </c>
      <c r="AH74" s="86">
        <f ca="1">SUM(OFFSET('E&amp;R trim'!$BV74:$BY74,0,AH3))+SUM(OFFSET('E&amp;R trim'!$BV76:$BY76,0,AH3))</f>
        <v>256.67900000000003</v>
      </c>
      <c r="AI74" s="86">
        <f ca="1">SUM(OFFSET('E&amp;R trim'!$BV74:$BY74,0,AI3))+SUM(OFFSET('E&amp;R trim'!$BV76:$BY76,0,AI3))</f>
        <v>253.54599999999999</v>
      </c>
      <c r="AJ74" s="87">
        <f ca="1">SUM(OFFSET('E&amp;R trim'!$BV74:$BY74,0,AJ3))+SUM(OFFSET('E&amp;R trim'!$BV76:$BY76,0,AJ3))</f>
        <v>122.92600000000002</v>
      </c>
      <c r="AK74" s="87">
        <f ca="1">SUM(OFFSET('E&amp;R trim'!$BV74:$BY74,0,AK3))+SUM(OFFSET('E&amp;R trim'!$BV76:$BY76,0,AK3))</f>
        <v>0</v>
      </c>
      <c r="AL74" s="87">
        <f ca="1">SUM(OFFSET('E&amp;R trim'!$BV74:$BY74,0,AL3))+SUM(OFFSET('E&amp;R trim'!$BV76:$BY76,0,AL3))</f>
        <v>0</v>
      </c>
      <c r="AM74" s="87">
        <f ca="1">SUM(OFFSET('E&amp;R trim'!$BV74:$BY74,0,AM3))+SUM(OFFSET('E&amp;R trim'!$BV76:$BY76,0,AM3))</f>
        <v>0</v>
      </c>
      <c r="AN74" s="87">
        <f ca="1">SUM(OFFSET('E&amp;R trim'!$BV74:$BY74,0,AN3))+SUM(OFFSET('E&amp;R trim'!$BV76:$BY76,0,AN3))</f>
        <v>0</v>
      </c>
      <c r="AO74" s="87">
        <f ca="1">SUM(OFFSET('E&amp;R trim'!$BV74:$BY74,0,AO3))+SUM(OFFSET('E&amp;R trim'!$BV76:$BY76,0,AO3))</f>
        <v>0</v>
      </c>
      <c r="AP74" s="87"/>
      <c r="AQ74" s="87"/>
      <c r="AR74" s="87"/>
      <c r="AS74" s="87"/>
    </row>
    <row r="75" spans="1:45">
      <c r="A75" s="136" t="s">
        <v>46</v>
      </c>
      <c r="B75" s="86">
        <f t="shared" ref="B75:AM75" ca="1" si="25">B73-B74</f>
        <v>36.163700000000006</v>
      </c>
      <c r="C75" s="86">
        <f t="shared" ca="1" si="25"/>
        <v>43.728200000000015</v>
      </c>
      <c r="D75" s="86">
        <f t="shared" ca="1" si="25"/>
        <v>55.592100000000002</v>
      </c>
      <c r="E75" s="86">
        <f t="shared" ca="1" si="25"/>
        <v>63.908900000000017</v>
      </c>
      <c r="F75" s="86">
        <f t="shared" ca="1" si="25"/>
        <v>70.036900000000017</v>
      </c>
      <c r="G75" s="86">
        <f t="shared" ca="1" si="25"/>
        <v>76.227700000000027</v>
      </c>
      <c r="H75" s="86">
        <f t="shared" ca="1" si="25"/>
        <v>81.84899999999999</v>
      </c>
      <c r="I75" s="86">
        <f t="shared" ca="1" si="25"/>
        <v>91.006300000000039</v>
      </c>
      <c r="J75" s="86">
        <f t="shared" ca="1" si="25"/>
        <v>102.81850000000003</v>
      </c>
      <c r="K75" s="86">
        <f t="shared" ca="1" si="25"/>
        <v>114.78579999999999</v>
      </c>
      <c r="L75" s="86">
        <f t="shared" ca="1" si="25"/>
        <v>122.20440000000001</v>
      </c>
      <c r="M75" s="86">
        <f t="shared" ca="1" si="25"/>
        <v>125.4791</v>
      </c>
      <c r="N75" s="86">
        <f t="shared" ca="1" si="25"/>
        <v>120.76520000000005</v>
      </c>
      <c r="O75" s="86">
        <f t="shared" ca="1" si="25"/>
        <v>110.97549999999998</v>
      </c>
      <c r="P75" s="86">
        <f t="shared" ca="1" si="25"/>
        <v>114.30710000000002</v>
      </c>
      <c r="Q75" s="86">
        <f t="shared" ca="1" si="25"/>
        <v>116.84569999999999</v>
      </c>
      <c r="R75" s="86">
        <f t="shared" ca="1" si="25"/>
        <v>120.57550000000001</v>
      </c>
      <c r="S75" s="86">
        <f t="shared" ca="1" si="25"/>
        <v>127.01179999999999</v>
      </c>
      <c r="T75" s="86">
        <f t="shared" ca="1" si="25"/>
        <v>138.09639999999999</v>
      </c>
      <c r="U75" s="86">
        <f t="shared" ca="1" si="25"/>
        <v>149.80300000000003</v>
      </c>
      <c r="V75" s="86">
        <f t="shared" ca="1" si="25"/>
        <v>163.64900000000006</v>
      </c>
      <c r="W75" s="86">
        <f t="shared" ca="1" si="25"/>
        <v>170.01800000000003</v>
      </c>
      <c r="X75" s="86">
        <f t="shared" ca="1" si="25"/>
        <v>168.27899999999997</v>
      </c>
      <c r="Y75" s="86">
        <f t="shared" ca="1" si="25"/>
        <v>168.94099999999997</v>
      </c>
      <c r="Z75" s="86">
        <f t="shared" ca="1" si="25"/>
        <v>173.714</v>
      </c>
      <c r="AA75" s="86">
        <f t="shared" ca="1" si="25"/>
        <v>178.73800000000003</v>
      </c>
      <c r="AB75" s="86">
        <f t="shared" ca="1" si="25"/>
        <v>187.95300000000003</v>
      </c>
      <c r="AC75" s="86">
        <f t="shared" ca="1" si="25"/>
        <v>200.38600000000005</v>
      </c>
      <c r="AD75" s="86">
        <f t="shared" ca="1" si="25"/>
        <v>208.928</v>
      </c>
      <c r="AE75" s="86">
        <f t="shared" ca="1" si="25"/>
        <v>188.3</v>
      </c>
      <c r="AF75" s="86">
        <f t="shared" ca="1" si="25"/>
        <v>197.88799999999998</v>
      </c>
      <c r="AG75" s="86">
        <f t="shared" ca="1" si="25"/>
        <v>206.11699999999999</v>
      </c>
      <c r="AH75" s="86">
        <f ca="1">AH73-AH74</f>
        <v>213.03399999999999</v>
      </c>
      <c r="AI75" s="86">
        <f ca="1">AI73-AI74</f>
        <v>214.13100000000003</v>
      </c>
      <c r="AJ75" s="87" t="e">
        <f t="shared" ca="1" si="25"/>
        <v>#VALUE!</v>
      </c>
      <c r="AK75" s="87" t="e">
        <f t="shared" ca="1" si="25"/>
        <v>#VALUE!</v>
      </c>
      <c r="AL75" s="87" t="e">
        <f t="shared" ca="1" si="25"/>
        <v>#VALUE!</v>
      </c>
      <c r="AM75" s="87" t="e">
        <f t="shared" ca="1" si="25"/>
        <v>#VALUE!</v>
      </c>
      <c r="AN75" s="87" t="e">
        <f ca="1">AN73-AN74</f>
        <v>#VALUE!</v>
      </c>
      <c r="AO75" s="87" t="e">
        <f ca="1">AO73-AO74</f>
        <v>#VALUE!</v>
      </c>
      <c r="AP75" s="87"/>
      <c r="AQ75" s="87"/>
      <c r="AR75" s="87"/>
      <c r="AS75" s="87"/>
    </row>
    <row r="76" spans="1:45">
      <c r="A76" s="135"/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7"/>
      <c r="AK76" s="87"/>
      <c r="AL76" s="87"/>
      <c r="AM76" s="87"/>
      <c r="AN76" s="87"/>
      <c r="AO76" s="87"/>
      <c r="AP76" s="87"/>
      <c r="AQ76" s="87"/>
      <c r="AR76" s="87"/>
      <c r="AS76" s="87"/>
    </row>
    <row r="77" spans="1:45">
      <c r="A77" s="135" t="s">
        <v>44</v>
      </c>
      <c r="B77" s="86"/>
      <c r="C77" s="86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  <c r="AF77" s="86"/>
      <c r="AG77" s="86"/>
      <c r="AH77" s="86"/>
      <c r="AI77" s="86"/>
      <c r="AJ77" s="87"/>
      <c r="AK77" s="87"/>
      <c r="AL77" s="87"/>
      <c r="AM77" s="87"/>
      <c r="AN77" s="87"/>
      <c r="AO77" s="87"/>
      <c r="AP77" s="87"/>
      <c r="AQ77" s="87"/>
      <c r="AR77" s="87"/>
      <c r="AS77" s="87"/>
    </row>
    <row r="78" spans="1:45">
      <c r="A78" s="136" t="s">
        <v>47</v>
      </c>
      <c r="B78" s="91">
        <f ca="1">SUM(OFFSET('E&amp;R trim'!$BV126:$BY126,0,B$3))</f>
        <v>34.365000000000002</v>
      </c>
      <c r="C78" s="91">
        <f ca="1">SUM(OFFSET('E&amp;R trim'!$BV126:$BY126,0,C$3))</f>
        <v>36.570999999999998</v>
      </c>
      <c r="D78" s="91">
        <f ca="1">SUM(OFFSET('E&amp;R trim'!$BV126:$BY126,0,D$3))</f>
        <v>38.328000000000003</v>
      </c>
      <c r="E78" s="91">
        <f ca="1">SUM(OFFSET('E&amp;R trim'!$BV126:$BY126,0,E$3))</f>
        <v>39.858000000000004</v>
      </c>
      <c r="F78" s="91">
        <f ca="1">SUM(OFFSET('E&amp;R trim'!$BV126:$BY126,0,F$3))</f>
        <v>40.677999999999997</v>
      </c>
      <c r="G78" s="91">
        <f ca="1">SUM(OFFSET('E&amp;R trim'!$BV126:$BY126,0,G$3))</f>
        <v>40.542000000000002</v>
      </c>
      <c r="H78" s="91">
        <f ca="1">SUM(OFFSET('E&amp;R trim'!$BV126:$BY126,0,H$3))</f>
        <v>42.336000000000006</v>
      </c>
      <c r="I78" s="91">
        <f ca="1">SUM(OFFSET('E&amp;R trim'!$BV126:$BY126,0,I$3))</f>
        <v>45.332999999999998</v>
      </c>
      <c r="J78" s="91">
        <f ca="1">SUM(OFFSET('E&amp;R trim'!$BV126:$BY126,0,J$3))</f>
        <v>49.766999999999996</v>
      </c>
      <c r="K78" s="91">
        <f ca="1">SUM(OFFSET('E&amp;R trim'!$BV126:$BY126,0,K$3))</f>
        <v>55.38</v>
      </c>
      <c r="L78" s="91">
        <f ca="1">SUM(OFFSET('E&amp;R trim'!$BV126:$BY126,0,L$3))</f>
        <v>56.727000000000004</v>
      </c>
      <c r="M78" s="91">
        <f ca="1">SUM(OFFSET('E&amp;R trim'!$BV126:$BY126,0,M$3))</f>
        <v>55.131</v>
      </c>
      <c r="N78" s="91">
        <f ca="1">SUM(OFFSET('E&amp;R trim'!$BV126:$BY126,0,N$3))</f>
        <v>52.99</v>
      </c>
      <c r="O78" s="91">
        <f ca="1">SUM(OFFSET('E&amp;R trim'!$BV126:$BY126,0,O$3))</f>
        <v>51.046000000000006</v>
      </c>
      <c r="P78" s="91">
        <f ca="1">SUM(OFFSET('E&amp;R trim'!$BV126:$BY126,0,P$3))</f>
        <v>53.602000000000004</v>
      </c>
      <c r="Q78" s="91">
        <f ca="1">SUM(OFFSET('E&amp;R trim'!$BV126:$BY126,0,Q$3))</f>
        <v>54.400000000000006</v>
      </c>
      <c r="R78" s="91">
        <f ca="1">SUM(OFFSET('E&amp;R trim'!$BV126:$BY126,0,R$3))</f>
        <v>55.345000000000006</v>
      </c>
      <c r="S78" s="91">
        <f ca="1">SUM(OFFSET('E&amp;R trim'!$BV126:$BY126,0,S$3))</f>
        <v>58.689</v>
      </c>
      <c r="T78" s="91">
        <f ca="1">SUM(OFFSET('E&amp;R trim'!$BV126:$BY126,0,T$3))</f>
        <v>62.240000000000009</v>
      </c>
      <c r="U78" s="91">
        <f ca="1">SUM(OFFSET('E&amp;R trim'!$BV126:$BY126,0,U$3))</f>
        <v>67.480999999999995</v>
      </c>
      <c r="V78" s="91">
        <f ca="1">SUM(OFFSET('E&amp;R trim'!$BV126:$BY126,0,V$3))</f>
        <v>70.865000000000009</v>
      </c>
      <c r="W78" s="91">
        <f ca="1">SUM(OFFSET('E&amp;R trim'!$BV126:$BY126,0,W$3))</f>
        <v>73.817000000000007</v>
      </c>
      <c r="X78" s="91">
        <f ca="1">SUM(OFFSET('E&amp;R trim'!$BV126:$BY126,0,X$3))</f>
        <v>78.100000000000009</v>
      </c>
      <c r="Y78" s="91">
        <f ca="1">SUM(OFFSET('E&amp;R trim'!$BV126:$BY126,0,Y$3))</f>
        <v>82.674000000000007</v>
      </c>
      <c r="Z78" s="91">
        <f ca="1">SUM(OFFSET('E&amp;R trim'!$BV126:$BY126,0,Z$3))</f>
        <v>90.619</v>
      </c>
      <c r="AA78" s="91">
        <f ca="1">SUM(OFFSET('E&amp;R trim'!$BV126:$BY126,0,AA$3))</f>
        <v>98.284000000000006</v>
      </c>
      <c r="AB78" s="91">
        <f ca="1">SUM(OFFSET('E&amp;R trim'!$BV126:$BY126,0,AB$3))</f>
        <v>109.503</v>
      </c>
      <c r="AC78" s="91">
        <f ca="1">SUM(OFFSET('E&amp;R trim'!$BV126:$BY126,0,AC$3))</f>
        <v>117.06100000000001</v>
      </c>
      <c r="AD78" s="91">
        <f ca="1">SUM(OFFSET('E&amp;R trim'!$BV126:$BY126,0,AD$3))</f>
        <v>119.47499999999999</v>
      </c>
      <c r="AE78" s="91">
        <f ca="1">SUM(OFFSET('E&amp;R trim'!$BV126:$BY126,0,AE$3))</f>
        <v>103.489</v>
      </c>
      <c r="AF78" s="91">
        <f ca="1">SUM(OFFSET('E&amp;R trim'!$BV126:$BY126,0,AF$3))</f>
        <v>107.09200000000001</v>
      </c>
      <c r="AG78" s="91">
        <f ca="1">SUM(OFFSET('E&amp;R trim'!$BV126:$BY126,0,AG$3))</f>
        <v>111.852</v>
      </c>
      <c r="AH78" s="91">
        <f ca="1">SUM(OFFSET('E&amp;R trim'!$BV126:$BY126,0,AH$3))</f>
        <v>111.13700000000001</v>
      </c>
      <c r="AI78" s="91">
        <f ca="1">SUM(OFFSET('E&amp;R trim'!$BV126:$BY126,0,AI$3))</f>
        <v>107.89100000000001</v>
      </c>
      <c r="AJ78" s="92" t="e">
        <f ca="1">SUM(OFFSET('E&amp;R trim'!$BV126:$BY126,0,AJ$3))</f>
        <v>#VALUE!</v>
      </c>
      <c r="AK78" s="92" t="e">
        <f ca="1">SUM(OFFSET('E&amp;R trim'!$BV126:$BY126,0,AK$3))</f>
        <v>#VALUE!</v>
      </c>
      <c r="AL78" s="92" t="e">
        <f ca="1">SUM(OFFSET('E&amp;R trim'!$BV126:$BY126,0,AL$3))</f>
        <v>#VALUE!</v>
      </c>
      <c r="AM78" s="92" t="e">
        <f ca="1">SUM(OFFSET('E&amp;R trim'!$BV126:$BY126,0,AM$3))</f>
        <v>#VALUE!</v>
      </c>
      <c r="AN78" s="92" t="e">
        <f ca="1">SUM(OFFSET('E&amp;R trim'!$BV126:$BY126,0,AN$3))</f>
        <v>#VALUE!</v>
      </c>
      <c r="AO78" s="92" t="e">
        <f ca="1">SUM(OFFSET('E&amp;R trim'!$BV126:$BY126,0,AO$3))</f>
        <v>#VALUE!</v>
      </c>
      <c r="AP78" s="92"/>
      <c r="AQ78" s="92"/>
      <c r="AR78" s="92"/>
      <c r="AS78" s="92"/>
    </row>
    <row r="79" spans="1:45">
      <c r="A79" s="136" t="s">
        <v>48</v>
      </c>
      <c r="B79" s="91">
        <f ca="1">SUM(OFFSET('E&amp;R trim'!$BV128:$BY128,0,B$3))</f>
        <v>55.022000000000006</v>
      </c>
      <c r="C79" s="91">
        <f ca="1">SUM(OFFSET('E&amp;R trim'!$BV128:$BY128,0,C$3))</f>
        <v>60.911999999999999</v>
      </c>
      <c r="D79" s="91">
        <f ca="1">SUM(OFFSET('E&amp;R trim'!$BV128:$BY128,0,D$3))</f>
        <v>68.713999999999999</v>
      </c>
      <c r="E79" s="91">
        <f ca="1">SUM(OFFSET('E&amp;R trim'!$BV128:$BY128,0,E$3))</f>
        <v>71.981999999999999</v>
      </c>
      <c r="F79" s="91">
        <f ca="1">SUM(OFFSET('E&amp;R trim'!$BV128:$BY128,0,F$3))</f>
        <v>76.302000000000007</v>
      </c>
      <c r="G79" s="91">
        <f ca="1">SUM(OFFSET('E&amp;R trim'!$BV128:$BY128,0,G$3))</f>
        <v>82.962000000000018</v>
      </c>
      <c r="H79" s="91">
        <f ca="1">SUM(OFFSET('E&amp;R trim'!$BV128:$BY128,0,H$3))</f>
        <v>90.653000000000006</v>
      </c>
      <c r="I79" s="91">
        <f ca="1">SUM(OFFSET('E&amp;R trim'!$BV128:$BY128,0,I$3))</f>
        <v>98.864000000000004</v>
      </c>
      <c r="J79" s="91">
        <f ca="1">SUM(OFFSET('E&amp;R trim'!$BV128:$BY128,0,J$3))</f>
        <v>110.58800000000001</v>
      </c>
      <c r="K79" s="91">
        <f ca="1">SUM(OFFSET('E&amp;R trim'!$BV128:$BY128,0,K$3))</f>
        <v>123.53200000000001</v>
      </c>
      <c r="L79" s="91">
        <f ca="1">SUM(OFFSET('E&amp;R trim'!$BV128:$BY128,0,L$3))</f>
        <v>133.893</v>
      </c>
      <c r="M79" s="91">
        <f ca="1">SUM(OFFSET('E&amp;R trim'!$BV128:$BY128,0,M$3))</f>
        <v>138.083</v>
      </c>
      <c r="N79" s="91">
        <f ca="1">SUM(OFFSET('E&amp;R trim'!$BV128:$BY128,0,N$3))</f>
        <v>135.49400000000003</v>
      </c>
      <c r="O79" s="91">
        <f ca="1">SUM(OFFSET('E&amp;R trim'!$BV128:$BY128,0,O$3))</f>
        <v>125.188</v>
      </c>
      <c r="P79" s="91">
        <f ca="1">SUM(OFFSET('E&amp;R trim'!$BV128:$BY128,0,P$3))</f>
        <v>127.962</v>
      </c>
      <c r="Q79" s="91">
        <f ca="1">SUM(OFFSET('E&amp;R trim'!$BV128:$BY128,0,Q$3))</f>
        <v>131.57900000000001</v>
      </c>
      <c r="R79" s="91">
        <f ca="1">SUM(OFFSET('E&amp;R trim'!$BV128:$BY128,0,R$3))</f>
        <v>133.08199999999999</v>
      </c>
      <c r="S79" s="91">
        <f ca="1">SUM(OFFSET('E&amp;R trim'!$BV128:$BY128,0,S$3))</f>
        <v>134.45599999999999</v>
      </c>
      <c r="T79" s="91">
        <f ca="1">SUM(OFFSET('E&amp;R trim'!$BV128:$BY128,0,T$3))</f>
        <v>145.50200000000001</v>
      </c>
      <c r="U79" s="91">
        <f ca="1">SUM(OFFSET('E&amp;R trim'!$BV128:$BY128,0,U$3))</f>
        <v>158.154</v>
      </c>
      <c r="V79" s="91">
        <f ca="1">SUM(OFFSET('E&amp;R trim'!$BV128:$BY128,0,V$3))</f>
        <v>175.06200000000001</v>
      </c>
      <c r="W79" s="91">
        <f ca="1">SUM(OFFSET('E&amp;R trim'!$BV128:$BY128,0,W$3))</f>
        <v>184.00300000000001</v>
      </c>
      <c r="X79" s="91">
        <f ca="1">SUM(OFFSET('E&amp;R trim'!$BV128:$BY128,0,X$3))</f>
        <v>181.75200000000001</v>
      </c>
      <c r="Y79" s="91">
        <f ca="1">SUM(OFFSET('E&amp;R trim'!$BV128:$BY128,0,Y$3))</f>
        <v>182.06200000000001</v>
      </c>
      <c r="Z79" s="91">
        <f ca="1">SUM(OFFSET('E&amp;R trim'!$BV128:$BY128,0,Z$3))</f>
        <v>189.24600000000001</v>
      </c>
      <c r="AA79" s="91">
        <f ca="1">SUM(OFFSET('E&amp;R trim'!$BV128:$BY128,0,AA$3))</f>
        <v>199.24900000000002</v>
      </c>
      <c r="AB79" s="91">
        <f ca="1">SUM(OFFSET('E&amp;R trim'!$BV128:$BY128,0,AB$3))</f>
        <v>214.767</v>
      </c>
      <c r="AC79" s="91">
        <f ca="1">SUM(OFFSET('E&amp;R trim'!$BV128:$BY128,0,AC$3))</f>
        <v>238.78700000000003</v>
      </c>
      <c r="AD79" s="91">
        <f ca="1">SUM(OFFSET('E&amp;R trim'!$BV128:$BY128,0,AD$3))</f>
        <v>251.96600000000001</v>
      </c>
      <c r="AE79" s="91">
        <f ca="1">SUM(OFFSET('E&amp;R trim'!$BV128:$BY128,0,AE$3))</f>
        <v>223.42200000000003</v>
      </c>
      <c r="AF79" s="91">
        <f ca="1">SUM(OFFSET('E&amp;R trim'!$BV128:$BY128,0,AF$3))</f>
        <v>233.37200000000001</v>
      </c>
      <c r="AG79" s="91">
        <f ca="1">SUM(OFFSET('E&amp;R trim'!$BV128:$BY128,0,AG$3))</f>
        <v>247.85599999999999</v>
      </c>
      <c r="AH79" s="91">
        <f ca="1">SUM(OFFSET('E&amp;R trim'!$BV128:$BY128,0,AH$3))</f>
        <v>252.03800000000001</v>
      </c>
      <c r="AI79" s="91">
        <f ca="1">SUM(OFFSET('E&amp;R trim'!$BV128:$BY128,0,AI$3))</f>
        <v>251.834</v>
      </c>
      <c r="AJ79" s="92" t="e">
        <f ca="1">SUM(OFFSET('E&amp;R trim'!$BV128:$BY128,0,AJ$3))</f>
        <v>#VALUE!</v>
      </c>
      <c r="AK79" s="92" t="e">
        <f ca="1">SUM(OFFSET('E&amp;R trim'!$BV128:$BY128,0,AK$3))</f>
        <v>#VALUE!</v>
      </c>
      <c r="AL79" s="92" t="e">
        <f ca="1">SUM(OFFSET('E&amp;R trim'!$BV128:$BY128,0,AL$3))</f>
        <v>#VALUE!</v>
      </c>
      <c r="AM79" s="92" t="e">
        <f ca="1">SUM(OFFSET('E&amp;R trim'!$BV128:$BY128,0,AM$3))</f>
        <v>#VALUE!</v>
      </c>
      <c r="AN79" s="92" t="e">
        <f ca="1">SUM(OFFSET('E&amp;R trim'!$BV128:$BY128,0,AN$3))</f>
        <v>#VALUE!</v>
      </c>
      <c r="AO79" s="92" t="e">
        <f ca="1">SUM(OFFSET('E&amp;R trim'!$BV128:$BY128,0,AO$3))</f>
        <v>#VALUE!</v>
      </c>
      <c r="AP79" s="92"/>
      <c r="AQ79" s="92"/>
      <c r="AR79" s="92"/>
      <c r="AS79" s="92"/>
    </row>
    <row r="80" spans="1:45">
      <c r="A80" s="136" t="s">
        <v>49</v>
      </c>
      <c r="B80" s="91">
        <f ca="1">SUM(OFFSET('E&amp;R trim'!$BV130:$BY130,0,B$3))</f>
        <v>18.652999999999999</v>
      </c>
      <c r="C80" s="91">
        <f ca="1">SUM(OFFSET('E&amp;R trim'!$BV130:$BY130,0,C$3))</f>
        <v>21.861000000000001</v>
      </c>
      <c r="D80" s="91">
        <f ca="1">SUM(OFFSET('E&amp;R trim'!$BV130:$BY130,0,D$3))</f>
        <v>25.930999999999997</v>
      </c>
      <c r="E80" s="91">
        <f ca="1">SUM(OFFSET('E&amp;R trim'!$BV130:$BY130,0,E$3))</f>
        <v>27.353999999999999</v>
      </c>
      <c r="F80" s="91">
        <f ca="1">SUM(OFFSET('E&amp;R trim'!$BV130:$BY130,0,F$3))</f>
        <v>29.491999999999997</v>
      </c>
      <c r="G80" s="91">
        <f ca="1">SUM(OFFSET('E&amp;R trim'!$BV130:$BY130,0,G$3))</f>
        <v>32.753999999999998</v>
      </c>
      <c r="H80" s="91">
        <f ca="1">SUM(OFFSET('E&amp;R trim'!$BV130:$BY130,0,H$3))</f>
        <v>34.86</v>
      </c>
      <c r="I80" s="91">
        <f ca="1">SUM(OFFSET('E&amp;R trim'!$BV130:$BY130,0,I$3))</f>
        <v>37.430999999999997</v>
      </c>
      <c r="J80" s="91">
        <f ca="1">SUM(OFFSET('E&amp;R trim'!$BV130:$BY130,0,J$3))</f>
        <v>42.488</v>
      </c>
      <c r="K80" s="91">
        <f ca="1">SUM(OFFSET('E&amp;R trim'!$BV130:$BY130,0,K$3))</f>
        <v>45.665999999999997</v>
      </c>
      <c r="L80" s="91">
        <f ca="1">SUM(OFFSET('E&amp;R trim'!$BV130:$BY130,0,L$3))</f>
        <v>48.619</v>
      </c>
      <c r="M80" s="91">
        <f ca="1">SUM(OFFSET('E&amp;R trim'!$BV130:$BY130,0,M$3))</f>
        <v>52.006</v>
      </c>
      <c r="N80" s="91">
        <f ca="1">SUM(OFFSET('E&amp;R trim'!$BV130:$BY130,0,N$3))</f>
        <v>53.408000000000001</v>
      </c>
      <c r="O80" s="91">
        <f ca="1">SUM(OFFSET('E&amp;R trim'!$BV130:$BY130,0,O$3))</f>
        <v>52.204999999999998</v>
      </c>
      <c r="P80" s="91">
        <f ca="1">SUM(OFFSET('E&amp;R trim'!$BV130:$BY130,0,P$3))</f>
        <v>52.757000000000005</v>
      </c>
      <c r="Q80" s="91">
        <f ca="1">SUM(OFFSET('E&amp;R trim'!$BV130:$BY130,0,Q$3))</f>
        <v>51.191000000000003</v>
      </c>
      <c r="R80" s="91">
        <f ca="1">SUM(OFFSET('E&amp;R trim'!$BV130:$BY130,0,R$3))</f>
        <v>51.945999999999998</v>
      </c>
      <c r="S80" s="91">
        <f ca="1">SUM(OFFSET('E&amp;R trim'!$BV130:$BY130,0,S$3))</f>
        <v>49.656999999999996</v>
      </c>
      <c r="T80" s="91">
        <f ca="1">SUM(OFFSET('E&amp;R trim'!$BV130:$BY130,0,T$3))</f>
        <v>50.214999999999996</v>
      </c>
      <c r="U80" s="91">
        <f ca="1">SUM(OFFSET('E&amp;R trim'!$BV130:$BY130,0,U$3))</f>
        <v>53.207999999999998</v>
      </c>
      <c r="V80" s="91">
        <f ca="1">SUM(OFFSET('E&amp;R trim'!$BV130:$BY130,0,V$3))</f>
        <v>58.267000000000003</v>
      </c>
      <c r="W80" s="91">
        <f ca="1">SUM(OFFSET('E&amp;R trim'!$BV130:$BY130,0,W$3))</f>
        <v>59.266999999999996</v>
      </c>
      <c r="X80" s="91">
        <f ca="1">SUM(OFFSET('E&amp;R trim'!$BV130:$BY130,0,X$3))</f>
        <v>59.905000000000001</v>
      </c>
      <c r="Y80" s="91">
        <f ca="1">SUM(OFFSET('E&amp;R trim'!$BV130:$BY130,0,Y$3))</f>
        <v>63.678999999999995</v>
      </c>
      <c r="Z80" s="91">
        <f ca="1">SUM(OFFSET('E&amp;R trim'!$BV130:$BY130,0,Z$3))</f>
        <v>67.524999999999991</v>
      </c>
      <c r="AA80" s="91">
        <f ca="1">SUM(OFFSET('E&amp;R trim'!$BV130:$BY130,0,AA$3))</f>
        <v>70.828000000000003</v>
      </c>
      <c r="AB80" s="91">
        <f ca="1">SUM(OFFSET('E&amp;R trim'!$BV130:$BY130,0,AB$3))</f>
        <v>72.7</v>
      </c>
      <c r="AC80" s="91">
        <f ca="1">SUM(OFFSET('E&amp;R trim'!$BV130:$BY130,0,AC$3))</f>
        <v>76.632000000000005</v>
      </c>
      <c r="AD80" s="91">
        <f ca="1">SUM(OFFSET('E&amp;R trim'!$BV130:$BY130,0,AD$3))</f>
        <v>78.597000000000008</v>
      </c>
      <c r="AE80" s="91">
        <f ca="1">SUM(OFFSET('E&amp;R trim'!$BV130:$BY130,0,AE$3))</f>
        <v>82.441000000000003</v>
      </c>
      <c r="AF80" s="91">
        <f ca="1">SUM(OFFSET('E&amp;R trim'!$BV130:$BY130,0,AF$3))</f>
        <v>82.855000000000004</v>
      </c>
      <c r="AG80" s="91">
        <f ca="1">SUM(OFFSET('E&amp;R trim'!$BV130:$BY130,0,AG$3))</f>
        <v>81.575000000000003</v>
      </c>
      <c r="AH80" s="91">
        <f ca="1">SUM(OFFSET('E&amp;R trim'!$BV130:$BY130,0,AH$3))</f>
        <v>84.388999999999996</v>
      </c>
      <c r="AI80" s="91">
        <f ca="1">SUM(OFFSET('E&amp;R trim'!$BV130:$BY130,0,AI$3))</f>
        <v>85.65</v>
      </c>
      <c r="AJ80" s="92" t="e">
        <f ca="1">SUM(OFFSET('E&amp;R trim'!$BV130:$BY130,0,AJ$3))</f>
        <v>#VALUE!</v>
      </c>
      <c r="AK80" s="92" t="e">
        <f ca="1">SUM(OFFSET('E&amp;R trim'!$BV130:$BY130,0,AK$3))</f>
        <v>#VALUE!</v>
      </c>
      <c r="AL80" s="92" t="e">
        <f ca="1">SUM(OFFSET('E&amp;R trim'!$BV130:$BY130,0,AL$3))</f>
        <v>#VALUE!</v>
      </c>
      <c r="AM80" s="92" t="e">
        <f ca="1">SUM(OFFSET('E&amp;R trim'!$BV130:$BY130,0,AM$3))</f>
        <v>#VALUE!</v>
      </c>
      <c r="AN80" s="92" t="e">
        <f ca="1">SUM(OFFSET('E&amp;R trim'!$BV130:$BY130,0,AN$3))</f>
        <v>#VALUE!</v>
      </c>
      <c r="AO80" s="92" t="e">
        <f ca="1">SUM(OFFSET('E&amp;R trim'!$BV130:$BY130,0,AO$3))</f>
        <v>#VALUE!</v>
      </c>
      <c r="AP80" s="92"/>
      <c r="AQ80" s="92"/>
      <c r="AR80" s="92"/>
      <c r="AS80" s="92"/>
    </row>
    <row r="81" spans="1:45">
      <c r="A81" s="136"/>
      <c r="B81" s="86"/>
      <c r="C81" s="86"/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D81" s="86"/>
      <c r="AE81" s="86"/>
      <c r="AF81" s="86"/>
      <c r="AG81" s="86"/>
      <c r="AH81" s="86"/>
      <c r="AI81" s="86"/>
      <c r="AJ81" s="87"/>
      <c r="AK81" s="87"/>
      <c r="AL81" s="87"/>
      <c r="AM81" s="87"/>
      <c r="AN81" s="87"/>
      <c r="AO81" s="87"/>
      <c r="AP81" s="87"/>
      <c r="AQ81" s="87"/>
      <c r="AR81" s="87"/>
      <c r="AS81" s="87"/>
    </row>
    <row r="82" spans="1:45">
      <c r="A82" s="136" t="s">
        <v>50</v>
      </c>
      <c r="B82" s="91">
        <f ca="1">SUM(OFFSET('E&amp;R trim'!$BV88:$BY88,0,B3))</f>
        <v>94.241</v>
      </c>
      <c r="C82" s="91">
        <f ca="1">SUM(OFFSET('E&amp;R trim'!$BV88:$BY88,0,C3))</f>
        <v>111.55700000000002</v>
      </c>
      <c r="D82" s="91">
        <f ca="1">SUM(OFFSET('E&amp;R trim'!$BV88:$BY88,0,D3))</f>
        <v>124.816</v>
      </c>
      <c r="E82" s="91">
        <f ca="1">SUM(OFFSET('E&amp;R trim'!$BV88:$BY88,0,E3))</f>
        <v>145.16399999999999</v>
      </c>
      <c r="F82" s="91">
        <f ca="1">SUM(OFFSET('E&amp;R trim'!$BV88:$BY88,0,F3))</f>
        <v>167.83800000000002</v>
      </c>
      <c r="G82" s="91">
        <f ca="1">SUM(OFFSET('E&amp;R trim'!$BV88:$BY88,0,G3))</f>
        <v>176.06200000000001</v>
      </c>
      <c r="H82" s="91">
        <f ca="1">SUM(OFFSET('E&amp;R trim'!$BV88:$BY88,0,H3))</f>
        <v>165.39400000000001</v>
      </c>
      <c r="I82" s="91">
        <f ca="1">SUM(OFFSET('E&amp;R trim'!$BV88:$BY88,0,I3))</f>
        <v>166.96</v>
      </c>
      <c r="J82" s="91">
        <f ca="1">SUM(OFFSET('E&amp;R trim'!$BV88:$BY88,0,J3))</f>
        <v>187.583</v>
      </c>
      <c r="K82" s="91">
        <f ca="1">SUM(OFFSET('E&amp;R trim'!$BV88:$BY88,0,K3))</f>
        <v>215.392</v>
      </c>
      <c r="L82" s="91">
        <f ca="1">SUM(OFFSET('E&amp;R trim'!$BV88:$BY88,0,L3))</f>
        <v>220.82600000000002</v>
      </c>
      <c r="M82" s="91">
        <f ca="1">SUM(OFFSET('E&amp;R trim'!$BV88:$BY88,0,M3))</f>
        <v>232.05700000000002</v>
      </c>
      <c r="N82" s="91">
        <f ca="1">SUM(OFFSET('E&amp;R trim'!$BV88:$BY88,0,N3))</f>
        <v>239.733</v>
      </c>
      <c r="O82" s="91">
        <f ca="1">SUM(OFFSET('E&amp;R trim'!$BV88:$BY88,0,O3))</f>
        <v>236.52400000000003</v>
      </c>
      <c r="P82" s="91">
        <f ca="1">SUM(OFFSET('E&amp;R trim'!$BV88:$BY88,0,P3))</f>
        <v>254.55100000000002</v>
      </c>
      <c r="Q82" s="91">
        <f ca="1">SUM(OFFSET('E&amp;R trim'!$BV88:$BY88,0,Q3))</f>
        <v>274.76400000000001</v>
      </c>
      <c r="R82" s="91">
        <f ca="1">SUM(OFFSET('E&amp;R trim'!$BV88:$BY88,0,R3))</f>
        <v>287.13</v>
      </c>
      <c r="S82" s="91">
        <f ca="1">SUM(OFFSET('E&amp;R trim'!$BV88:$BY88,0,S3))</f>
        <v>327.97500000000002</v>
      </c>
      <c r="T82" s="91">
        <f ca="1">SUM(OFFSET('E&amp;R trim'!$BV88:$BY88,0,T3))</f>
        <v>350.66700000000003</v>
      </c>
      <c r="U82" s="91">
        <f ca="1">SUM(OFFSET('E&amp;R trim'!$BV88:$BY88,0,U3))</f>
        <v>361.39400000000001</v>
      </c>
      <c r="V82" s="91">
        <f ca="1">SUM(OFFSET('E&amp;R trim'!$BV88:$BY88,0,V3))</f>
        <v>418.99800000000005</v>
      </c>
      <c r="W82" s="91">
        <f ca="1">SUM(OFFSET('E&amp;R trim'!$BV88:$BY88,0,W3))</f>
        <v>429.93299999999999</v>
      </c>
      <c r="X82" s="91">
        <f ca="1">SUM(OFFSET('E&amp;R trim'!$BV88:$BY88,0,X3))</f>
        <v>431.45800000000008</v>
      </c>
      <c r="Y82" s="91">
        <f ca="1">SUM(OFFSET('E&amp;R trim'!$BV88:$BY88,0,Y3))</f>
        <v>420.22700000000003</v>
      </c>
      <c r="Z82" s="91">
        <f ca="1">SUM(OFFSET('E&amp;R trim'!$BV88:$BY88,0,Z3))</f>
        <v>441.30400000000003</v>
      </c>
      <c r="AA82" s="91">
        <f ca="1">SUM(OFFSET('E&amp;R trim'!$BV88:$BY88,0,AA3))</f>
        <v>466.29200000000003</v>
      </c>
      <c r="AB82" s="91">
        <f ca="1">SUM(OFFSET('E&amp;R trim'!$BV88:$BY88,0,AB3))</f>
        <v>504.654</v>
      </c>
      <c r="AC82" s="91">
        <f ca="1">SUM(OFFSET('E&amp;R trim'!$BV88:$BY88,0,AC3))</f>
        <v>528.178</v>
      </c>
      <c r="AD82" s="91">
        <f ca="1">SUM(OFFSET('E&amp;R trim'!$BV88:$BY88,0,AD3))</f>
        <v>545.25699999999995</v>
      </c>
      <c r="AE82" s="91">
        <f ca="1">SUM(OFFSET('E&amp;R trim'!$BV88:$BY88,0,AE3))</f>
        <v>467.16700000000003</v>
      </c>
      <c r="AF82" s="91">
        <f ca="1">SUM(OFFSET('E&amp;R trim'!$BV88:$BY88,0,AF3))</f>
        <v>518.83000000000004</v>
      </c>
      <c r="AG82" s="91">
        <f ca="1">SUM(OFFSET('E&amp;R trim'!$BV88:$BY88,0,AG3))</f>
        <v>571.83200000000011</v>
      </c>
      <c r="AH82" s="91">
        <f ca="1">SUM(OFFSET('E&amp;R trim'!$BV88:$BY88,0,AH3))</f>
        <v>587.10800000000006</v>
      </c>
      <c r="AI82" s="91">
        <f ca="1">SUM(OFFSET('E&amp;R trim'!$BV88:$BY88,0,AI3))</f>
        <v>598.73500000000001</v>
      </c>
      <c r="AJ82" s="92">
        <f ca="1">SUM(OFFSET('E&amp;R trim'!$BV88:$BY88,0,AJ3))</f>
        <v>610.47881024999992</v>
      </c>
      <c r="AK82" s="92">
        <f ca="1">SUM(OFFSET('E&amp;R trim'!$BV88:$BY88,0,AK3))</f>
        <v>636.34116521791975</v>
      </c>
      <c r="AL82" s="92">
        <f ca="1">SUM(OFFSET('E&amp;R trim'!$BV88:$BY88,0,AL3))</f>
        <v>667.52069282809441</v>
      </c>
      <c r="AM82" s="92">
        <f ca="1">SUM(OFFSET('E&amp;R trim'!$BV88:$BY88,0,AM3))</f>
        <v>700.14305170718433</v>
      </c>
      <c r="AN82" s="92">
        <f ca="1">SUM(OFFSET('E&amp;R trim'!$BV88:$BY88,0,AN3))</f>
        <v>734.35969569274391</v>
      </c>
      <c r="AO82" s="92">
        <f ca="1">SUM(OFFSET('E&amp;R trim'!$BV88:$BY88,0,AO3))</f>
        <v>770.24853898497338</v>
      </c>
      <c r="AP82" s="92"/>
      <c r="AQ82" s="92"/>
      <c r="AR82" s="92"/>
      <c r="AS82" s="92"/>
    </row>
    <row r="83" spans="1:45">
      <c r="A83" s="136" t="s">
        <v>51</v>
      </c>
      <c r="B83" s="91">
        <f ca="1">SUM(OFFSET('E&amp;R trim'!$BV90:$BY90,0,B3))</f>
        <v>101.277</v>
      </c>
      <c r="C83" s="91">
        <f ca="1">SUM(OFFSET('E&amp;R trim'!$BV90:$BY90,0,C3))</f>
        <v>119.02700000000002</v>
      </c>
      <c r="D83" s="91">
        <f ca="1">SUM(OFFSET('E&amp;R trim'!$BV90:$BY90,0,D3))</f>
        <v>138.97300000000001</v>
      </c>
      <c r="E83" s="91">
        <f ca="1">SUM(OFFSET('E&amp;R trim'!$BV90:$BY90,0,E3))</f>
        <v>147.04700000000003</v>
      </c>
      <c r="F83" s="91">
        <f ca="1">SUM(OFFSET('E&amp;R trim'!$BV90:$BY90,0,F3))</f>
        <v>167.09399999999999</v>
      </c>
      <c r="G83" s="91">
        <f ca="1">SUM(OFFSET('E&amp;R trim'!$BV90:$BY90,0,G3))</f>
        <v>179.114</v>
      </c>
      <c r="H83" s="91">
        <f ca="1">SUM(OFFSET('E&amp;R trim'!$BV90:$BY90,0,H3))</f>
        <v>166.42599999999999</v>
      </c>
      <c r="I83" s="91">
        <f ca="1">SUM(OFFSET('E&amp;R trim'!$BV90:$BY90,0,I3))</f>
        <v>176.34100000000001</v>
      </c>
      <c r="J83" s="91">
        <f ca="1">SUM(OFFSET('E&amp;R trim'!$BV90:$BY90,0,J3))</f>
        <v>193.84900000000002</v>
      </c>
      <c r="K83" s="91">
        <f ca="1">SUM(OFFSET('E&amp;R trim'!$BV90:$BY90,0,K3))</f>
        <v>222.70100000000002</v>
      </c>
      <c r="L83" s="91">
        <f ca="1">SUM(OFFSET('E&amp;R trim'!$BV90:$BY90,0,L3))</f>
        <v>229.154</v>
      </c>
      <c r="M83" s="91">
        <f ca="1">SUM(OFFSET('E&amp;R trim'!$BV90:$BY90,0,M3))</f>
        <v>235.477</v>
      </c>
      <c r="N83" s="91">
        <f ca="1">SUM(OFFSET('E&amp;R trim'!$BV90:$BY90,0,N3))</f>
        <v>232.447</v>
      </c>
      <c r="O83" s="91">
        <f ca="1">SUM(OFFSET('E&amp;R trim'!$BV90:$BY90,0,O3))</f>
        <v>217.45099999999999</v>
      </c>
      <c r="P83" s="91">
        <f ca="1">SUM(OFFSET('E&amp;R trim'!$BV90:$BY90,0,P3))</f>
        <v>237.28600000000003</v>
      </c>
      <c r="Q83" s="91">
        <f ca="1">SUM(OFFSET('E&amp;R trim'!$BV90:$BY90,0,Q3))</f>
        <v>255.72800000000001</v>
      </c>
      <c r="R83" s="91">
        <f ca="1">SUM(OFFSET('E&amp;R trim'!$BV90:$BY90,0,R3))</f>
        <v>265.702</v>
      </c>
      <c r="S83" s="91">
        <f ca="1">SUM(OFFSET('E&amp;R trim'!$BV90:$BY90,0,S3))</f>
        <v>290.21500000000003</v>
      </c>
      <c r="T83" s="91">
        <f ca="1">SUM(OFFSET('E&amp;R trim'!$BV90:$BY90,0,T3))</f>
        <v>315.49799999999999</v>
      </c>
      <c r="U83" s="91">
        <f ca="1">SUM(OFFSET('E&amp;R trim'!$BV90:$BY90,0,U3))</f>
        <v>329.88499999999999</v>
      </c>
      <c r="V83" s="91">
        <f ca="1">SUM(OFFSET('E&amp;R trim'!$BV90:$BY90,0,V3))</f>
        <v>403.22800000000001</v>
      </c>
      <c r="W83" s="91">
        <f ca="1">SUM(OFFSET('E&amp;R trim'!$BV90:$BY90,0,W3))</f>
        <v>410.06900000000002</v>
      </c>
      <c r="X83" s="91">
        <f ca="1">SUM(OFFSET('E&amp;R trim'!$BV90:$BY90,0,X3))</f>
        <v>404.94599999999997</v>
      </c>
      <c r="Y83" s="91">
        <f ca="1">SUM(OFFSET('E&amp;R trim'!$BV90:$BY90,0,Y3))</f>
        <v>402.43700000000007</v>
      </c>
      <c r="Z83" s="91">
        <f ca="1">SUM(OFFSET('E&amp;R trim'!$BV90:$BY90,0,Z3))</f>
        <v>430.976</v>
      </c>
      <c r="AA83" s="91">
        <f ca="1">SUM(OFFSET('E&amp;R trim'!$BV90:$BY90,0,AA3))</f>
        <v>473.36900000000003</v>
      </c>
      <c r="AB83" s="91">
        <f ca="1">SUM(OFFSET('E&amp;R trim'!$BV90:$BY90,0,AB3))</f>
        <v>519.93000000000006</v>
      </c>
      <c r="AC83" s="91">
        <f ca="1">SUM(OFFSET('E&amp;R trim'!$BV90:$BY90,0,AC3))</f>
        <v>553.47500000000002</v>
      </c>
      <c r="AD83" s="91">
        <f ca="1">SUM(OFFSET('E&amp;R trim'!$BV90:$BY90,0,AD3))</f>
        <v>580.41500000000008</v>
      </c>
      <c r="AE83" s="91">
        <f ca="1">SUM(OFFSET('E&amp;R trim'!$BV90:$BY90,0,AE3))</f>
        <v>494.40700000000004</v>
      </c>
      <c r="AF83" s="91">
        <f ca="1">SUM(OFFSET('E&amp;R trim'!$BV90:$BY90,0,AF3))</f>
        <v>555.96</v>
      </c>
      <c r="AG83" s="91">
        <f ca="1">SUM(OFFSET('E&amp;R trim'!$BV90:$BY90,0,AG3))</f>
        <v>624.24900000000002</v>
      </c>
      <c r="AH83" s="91">
        <f ca="1">SUM(OFFSET('E&amp;R trim'!$BV90:$BY90,0,AH3))</f>
        <v>628.23</v>
      </c>
      <c r="AI83" s="91">
        <f ca="1">SUM(OFFSET('E&amp;R trim'!$BV90:$BY90,0,AI3))</f>
        <v>630.625</v>
      </c>
      <c r="AJ83" s="92">
        <f ca="1">SUM(OFFSET('E&amp;R trim'!$BV90:$BY90,0,AJ3))</f>
        <v>635.55401527000004</v>
      </c>
      <c r="AK83" s="92">
        <f ca="1">SUM(OFFSET('E&amp;R trim'!$BV90:$BY90,0,AK3))</f>
        <v>659.87296284949514</v>
      </c>
      <c r="AL83" s="92">
        <f ca="1">SUM(OFFSET('E&amp;R trim'!$BV90:$BY90,0,AL3))</f>
        <v>684.42945454717142</v>
      </c>
      <c r="AM83" s="92">
        <f ca="1">SUM(OFFSET('E&amp;R trim'!$BV90:$BY90,0,AM3))</f>
        <v>710.1213405178612</v>
      </c>
      <c r="AN83" s="92">
        <f ca="1">SUM(OFFSET('E&amp;R trim'!$BV90:$BY90,0,AN3))</f>
        <v>737.11874602365936</v>
      </c>
      <c r="AO83" s="92">
        <f ca="1">SUM(OFFSET('E&amp;R trim'!$BV90:$BY90,0,AO3))</f>
        <v>765.91879047958219</v>
      </c>
      <c r="AP83" s="92"/>
      <c r="AQ83" s="92"/>
      <c r="AR83" s="92"/>
      <c r="AS83" s="92"/>
    </row>
    <row r="84" spans="1:45">
      <c r="A84" s="135" t="s">
        <v>52</v>
      </c>
      <c r="B84" s="96">
        <f t="shared" ref="B84:AM84" ca="1" si="26">B82-B83</f>
        <v>-7.0360000000000014</v>
      </c>
      <c r="C84" s="96">
        <f t="shared" ca="1" si="26"/>
        <v>-7.4699999999999989</v>
      </c>
      <c r="D84" s="96">
        <f t="shared" ca="1" si="26"/>
        <v>-14.157000000000011</v>
      </c>
      <c r="E84" s="96">
        <f t="shared" ca="1" si="26"/>
        <v>-1.8830000000000382</v>
      </c>
      <c r="F84" s="96">
        <f t="shared" ca="1" si="26"/>
        <v>0.74400000000002819</v>
      </c>
      <c r="G84" s="96">
        <f t="shared" ca="1" si="26"/>
        <v>-3.0519999999999925</v>
      </c>
      <c r="H84" s="96">
        <f t="shared" ca="1" si="26"/>
        <v>-1.0319999999999823</v>
      </c>
      <c r="I84" s="96">
        <f t="shared" ca="1" si="26"/>
        <v>-9.3810000000000002</v>
      </c>
      <c r="J84" s="96">
        <f t="shared" ca="1" si="26"/>
        <v>-6.2660000000000196</v>
      </c>
      <c r="K84" s="96">
        <f t="shared" ca="1" si="26"/>
        <v>-7.3090000000000259</v>
      </c>
      <c r="L84" s="96">
        <f t="shared" ca="1" si="26"/>
        <v>-8.3279999999999745</v>
      </c>
      <c r="M84" s="96">
        <f t="shared" ca="1" si="26"/>
        <v>-3.4199999999999875</v>
      </c>
      <c r="N84" s="96">
        <f t="shared" ca="1" si="26"/>
        <v>7.2860000000000014</v>
      </c>
      <c r="O84" s="96">
        <f t="shared" ca="1" si="26"/>
        <v>19.073000000000036</v>
      </c>
      <c r="P84" s="96">
        <f t="shared" ca="1" si="26"/>
        <v>17.264999999999986</v>
      </c>
      <c r="Q84" s="96">
        <f t="shared" ca="1" si="26"/>
        <v>19.036000000000001</v>
      </c>
      <c r="R84" s="96">
        <f t="shared" ca="1" si="26"/>
        <v>21.427999999999997</v>
      </c>
      <c r="S84" s="96">
        <f t="shared" ca="1" si="26"/>
        <v>37.759999999999991</v>
      </c>
      <c r="T84" s="96">
        <f t="shared" ca="1" si="26"/>
        <v>35.16900000000004</v>
      </c>
      <c r="U84" s="96">
        <f t="shared" ca="1" si="26"/>
        <v>31.509000000000015</v>
      </c>
      <c r="V84" s="96">
        <f t="shared" ca="1" si="26"/>
        <v>15.770000000000039</v>
      </c>
      <c r="W84" s="96">
        <f t="shared" ca="1" si="26"/>
        <v>19.863999999999976</v>
      </c>
      <c r="X84" s="96">
        <f t="shared" ca="1" si="26"/>
        <v>26.512000000000114</v>
      </c>
      <c r="Y84" s="96">
        <f t="shared" ca="1" si="26"/>
        <v>17.789999999999964</v>
      </c>
      <c r="Z84" s="96">
        <f t="shared" ca="1" si="26"/>
        <v>10.328000000000031</v>
      </c>
      <c r="AA84" s="96">
        <f t="shared" ca="1" si="26"/>
        <v>-7.0769999999999982</v>
      </c>
      <c r="AB84" s="96">
        <f t="shared" ca="1" si="26"/>
        <v>-15.276000000000067</v>
      </c>
      <c r="AC84" s="96">
        <f t="shared" ca="1" si="26"/>
        <v>-25.297000000000025</v>
      </c>
      <c r="AD84" s="96">
        <f t="shared" ca="1" si="26"/>
        <v>-35.158000000000129</v>
      </c>
      <c r="AE84" s="96">
        <f t="shared" ca="1" si="26"/>
        <v>-27.240000000000009</v>
      </c>
      <c r="AF84" s="96">
        <f t="shared" ca="1" si="26"/>
        <v>-37.129999999999995</v>
      </c>
      <c r="AG84" s="96">
        <f t="shared" ca="1" si="26"/>
        <v>-52.416999999999916</v>
      </c>
      <c r="AH84" s="96">
        <f ca="1">AH82-AH83</f>
        <v>-41.121999999999957</v>
      </c>
      <c r="AI84" s="96">
        <f ca="1">AI82-AI83</f>
        <v>-31.889999999999986</v>
      </c>
      <c r="AJ84" s="98">
        <f t="shared" ca="1" si="26"/>
        <v>-25.075205020000112</v>
      </c>
      <c r="AK84" s="98">
        <f t="shared" ca="1" si="26"/>
        <v>-23.531797631575387</v>
      </c>
      <c r="AL84" s="98">
        <f t="shared" ca="1" si="26"/>
        <v>-16.908761719077006</v>
      </c>
      <c r="AM84" s="98">
        <f t="shared" ca="1" si="26"/>
        <v>-9.9782888106768723</v>
      </c>
      <c r="AN84" s="98">
        <f ca="1">AN82-AN83</f>
        <v>-2.7590503309154428</v>
      </c>
      <c r="AO84" s="98">
        <f ca="1">AO82-AO83</f>
        <v>4.3297485053911942</v>
      </c>
      <c r="AP84" s="98"/>
      <c r="AQ84" s="98"/>
      <c r="AR84" s="98"/>
      <c r="AS84" s="98"/>
    </row>
    <row r="85" spans="1:45">
      <c r="A85" s="135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6"/>
      <c r="AD85" s="96"/>
      <c r="AE85" s="96"/>
      <c r="AF85" s="96"/>
      <c r="AG85" s="96"/>
      <c r="AH85" s="96"/>
      <c r="AI85" s="96"/>
      <c r="AJ85" s="98"/>
      <c r="AK85" s="98"/>
      <c r="AL85" s="98"/>
      <c r="AM85" s="98"/>
      <c r="AN85" s="98"/>
      <c r="AO85" s="98"/>
      <c r="AP85" s="98"/>
      <c r="AQ85" s="98"/>
      <c r="AR85" s="98"/>
      <c r="AS85" s="98"/>
    </row>
    <row r="86" spans="1:45">
      <c r="A86" s="135" t="s">
        <v>53</v>
      </c>
      <c r="B86" s="86">
        <f t="shared" ref="B86:O86" ca="1" si="27">B70+B71+B73</f>
        <v>454.11800000000005</v>
      </c>
      <c r="C86" s="86">
        <f t="shared" ca="1" si="27"/>
        <v>521.15600000000006</v>
      </c>
      <c r="D86" s="86">
        <f t="shared" ca="1" si="27"/>
        <v>598.80100000000004</v>
      </c>
      <c r="E86" s="86">
        <f t="shared" ca="1" si="27"/>
        <v>655.22900000000004</v>
      </c>
      <c r="F86" s="86">
        <f t="shared" ca="1" si="27"/>
        <v>709.47800000000007</v>
      </c>
      <c r="G86" s="86">
        <f t="shared" ca="1" si="27"/>
        <v>764.23400000000004</v>
      </c>
      <c r="H86" s="86">
        <f t="shared" ca="1" si="27"/>
        <v>814.67000000000007</v>
      </c>
      <c r="I86" s="86">
        <f t="shared" ca="1" si="27"/>
        <v>866.05800000000011</v>
      </c>
      <c r="J86" s="86">
        <f t="shared" ca="1" si="27"/>
        <v>927.6</v>
      </c>
      <c r="K86" s="86">
        <f t="shared" ca="1" si="27"/>
        <v>998.17300000000012</v>
      </c>
      <c r="L86" s="86">
        <f t="shared" ca="1" si="27"/>
        <v>1056.4570000000001</v>
      </c>
      <c r="M86" s="86">
        <f t="shared" ca="1" si="27"/>
        <v>1096.7860000000001</v>
      </c>
      <c r="N86" s="86">
        <f t="shared" ca="1" si="27"/>
        <v>1130.0830000000001</v>
      </c>
      <c r="O86" s="86">
        <f t="shared" ca="1" si="27"/>
        <v>1142.7470000000001</v>
      </c>
      <c r="P86" s="86">
        <f ca="1">P70+P71+P73</f>
        <v>1169.3420000000001</v>
      </c>
      <c r="Q86" s="86">
        <f ca="1">Q70+Q71+Q73</f>
        <v>1201.441</v>
      </c>
      <c r="R86" s="86">
        <f t="shared" ref="R86:AM86" ca="1" si="28">R70+R71+R73</f>
        <v>1240.8900000000001</v>
      </c>
      <c r="S86" s="86">
        <f t="shared" ca="1" si="28"/>
        <v>1262.7310000000002</v>
      </c>
      <c r="T86" s="86">
        <f t="shared" ca="1" si="28"/>
        <v>1313.2030000000002</v>
      </c>
      <c r="U86" s="86">
        <f t="shared" ca="1" si="28"/>
        <v>1368.5360000000001</v>
      </c>
      <c r="V86" s="86">
        <f t="shared" ca="1" si="28"/>
        <v>1456.1669999999999</v>
      </c>
      <c r="W86" s="86">
        <f t="shared" ca="1" si="28"/>
        <v>1515.924</v>
      </c>
      <c r="X86" s="86">
        <f t="shared" ca="1" si="28"/>
        <v>1562.876</v>
      </c>
      <c r="Y86" s="86">
        <f t="shared" ca="1" si="28"/>
        <v>1617.3720000000001</v>
      </c>
      <c r="Z86" s="86">
        <f t="shared" ca="1" si="28"/>
        <v>1689.2620000000002</v>
      </c>
      <c r="AA86" s="86">
        <f t="shared" ca="1" si="28"/>
        <v>1765.644</v>
      </c>
      <c r="AB86" s="86">
        <f t="shared" ca="1" si="28"/>
        <v>1855.4600000000003</v>
      </c>
      <c r="AC86" s="86">
        <f t="shared" ca="1" si="28"/>
        <v>1951.8500000000004</v>
      </c>
      <c r="AD86" s="86">
        <f t="shared" ca="1" si="28"/>
        <v>2018.9680000000001</v>
      </c>
      <c r="AE86" s="86">
        <f t="shared" ca="1" si="28"/>
        <v>1981.451</v>
      </c>
      <c r="AF86" s="86">
        <f t="shared" ca="1" si="28"/>
        <v>2038.6589999999999</v>
      </c>
      <c r="AG86" s="86">
        <f t="shared" ca="1" si="28"/>
        <v>2094.058</v>
      </c>
      <c r="AH86" s="86">
        <f ca="1">AH70+AH71+AH73</f>
        <v>2125.8590000000004</v>
      </c>
      <c r="AI86" s="86">
        <f ca="1">AI70+AI71+AI73</f>
        <v>2147.7890000000002</v>
      </c>
      <c r="AJ86" s="87" t="e">
        <f t="shared" ca="1" si="28"/>
        <v>#VALUE!</v>
      </c>
      <c r="AK86" s="87" t="e">
        <f t="shared" ca="1" si="28"/>
        <v>#VALUE!</v>
      </c>
      <c r="AL86" s="87" t="e">
        <f t="shared" ca="1" si="28"/>
        <v>#VALUE!</v>
      </c>
      <c r="AM86" s="87" t="e">
        <f t="shared" ca="1" si="28"/>
        <v>#VALUE!</v>
      </c>
      <c r="AN86" s="87" t="e">
        <f ca="1">AN70+AN71+AN73</f>
        <v>#VALUE!</v>
      </c>
      <c r="AO86" s="87" t="e">
        <f ca="1">AO70+AO71+AO73</f>
        <v>#VALUE!</v>
      </c>
      <c r="AP86" s="87"/>
      <c r="AQ86" s="87"/>
      <c r="AR86" s="87"/>
      <c r="AS86" s="87"/>
    </row>
    <row r="87" spans="1:45">
      <c r="A87" s="135" t="s">
        <v>54</v>
      </c>
      <c r="B87" s="86">
        <f t="shared" ref="B87:AM87" ca="1" si="29">B86+B82</f>
        <v>548.35900000000004</v>
      </c>
      <c r="C87" s="86">
        <f t="shared" ca="1" si="29"/>
        <v>632.71300000000008</v>
      </c>
      <c r="D87" s="86">
        <f t="shared" ca="1" si="29"/>
        <v>723.61700000000008</v>
      </c>
      <c r="E87" s="86">
        <f t="shared" ca="1" si="29"/>
        <v>800.39300000000003</v>
      </c>
      <c r="F87" s="86">
        <f t="shared" ca="1" si="29"/>
        <v>877.31600000000003</v>
      </c>
      <c r="G87" s="86">
        <f t="shared" ca="1" si="29"/>
        <v>940.29600000000005</v>
      </c>
      <c r="H87" s="86">
        <f t="shared" ca="1" si="29"/>
        <v>980.06400000000008</v>
      </c>
      <c r="I87" s="86">
        <f t="shared" ca="1" si="29"/>
        <v>1033.018</v>
      </c>
      <c r="J87" s="86">
        <f t="shared" ca="1" si="29"/>
        <v>1115.183</v>
      </c>
      <c r="K87" s="86">
        <f t="shared" ca="1" si="29"/>
        <v>1213.5650000000001</v>
      </c>
      <c r="L87" s="86">
        <f t="shared" ca="1" si="29"/>
        <v>1277.2830000000001</v>
      </c>
      <c r="M87" s="86">
        <f t="shared" ca="1" si="29"/>
        <v>1328.8430000000001</v>
      </c>
      <c r="N87" s="86">
        <f t="shared" ca="1" si="29"/>
        <v>1369.816</v>
      </c>
      <c r="O87" s="86">
        <f t="shared" ca="1" si="29"/>
        <v>1379.2710000000002</v>
      </c>
      <c r="P87" s="86">
        <f t="shared" ca="1" si="29"/>
        <v>1423.893</v>
      </c>
      <c r="Q87" s="86">
        <f t="shared" ca="1" si="29"/>
        <v>1476.2049999999999</v>
      </c>
      <c r="R87" s="86">
        <f t="shared" ca="1" si="29"/>
        <v>1528.02</v>
      </c>
      <c r="S87" s="86">
        <f t="shared" ca="1" si="29"/>
        <v>1590.7060000000001</v>
      </c>
      <c r="T87" s="86">
        <f t="shared" ca="1" si="29"/>
        <v>1663.8700000000003</v>
      </c>
      <c r="U87" s="86">
        <f t="shared" ca="1" si="29"/>
        <v>1729.93</v>
      </c>
      <c r="V87" s="86">
        <f t="shared" ca="1" si="29"/>
        <v>1875.165</v>
      </c>
      <c r="W87" s="86">
        <f t="shared" ca="1" si="29"/>
        <v>1945.857</v>
      </c>
      <c r="X87" s="86">
        <f t="shared" ca="1" si="29"/>
        <v>1994.3340000000001</v>
      </c>
      <c r="Y87" s="86">
        <f t="shared" ca="1" si="29"/>
        <v>2037.5990000000002</v>
      </c>
      <c r="Z87" s="86">
        <f t="shared" ca="1" si="29"/>
        <v>2130.5660000000003</v>
      </c>
      <c r="AA87" s="86">
        <f t="shared" ca="1" si="29"/>
        <v>2231.9360000000001</v>
      </c>
      <c r="AB87" s="86">
        <f t="shared" ca="1" si="29"/>
        <v>2360.1140000000005</v>
      </c>
      <c r="AC87" s="86">
        <f t="shared" ca="1" si="29"/>
        <v>2480.0280000000002</v>
      </c>
      <c r="AD87" s="86">
        <f t="shared" ca="1" si="29"/>
        <v>2564.2249999999999</v>
      </c>
      <c r="AE87" s="86">
        <f t="shared" ca="1" si="29"/>
        <v>2448.6179999999999</v>
      </c>
      <c r="AF87" s="86">
        <f t="shared" ca="1" si="29"/>
        <v>2557.489</v>
      </c>
      <c r="AG87" s="86">
        <f t="shared" ca="1" si="29"/>
        <v>2665.8900000000003</v>
      </c>
      <c r="AH87" s="86">
        <f ca="1">AH86+AH82</f>
        <v>2712.9670000000006</v>
      </c>
      <c r="AI87" s="86">
        <f ca="1">AI86+AI82</f>
        <v>2746.5240000000003</v>
      </c>
      <c r="AJ87" s="87" t="e">
        <f t="shared" ca="1" si="29"/>
        <v>#VALUE!</v>
      </c>
      <c r="AK87" s="87" t="e">
        <f t="shared" ca="1" si="29"/>
        <v>#VALUE!</v>
      </c>
      <c r="AL87" s="87" t="e">
        <f t="shared" ca="1" si="29"/>
        <v>#VALUE!</v>
      </c>
      <c r="AM87" s="87" t="e">
        <f t="shared" ca="1" si="29"/>
        <v>#VALUE!</v>
      </c>
      <c r="AN87" s="87" t="e">
        <f ca="1">AN86+AN82</f>
        <v>#VALUE!</v>
      </c>
      <c r="AO87" s="87" t="e">
        <f ca="1">AO86+AO82</f>
        <v>#VALUE!</v>
      </c>
      <c r="AP87" s="87"/>
      <c r="AQ87" s="87"/>
      <c r="AR87" s="87"/>
      <c r="AS87" s="87"/>
    </row>
    <row r="88" spans="1:45">
      <c r="A88" s="135" t="s">
        <v>55</v>
      </c>
      <c r="B88" s="86"/>
      <c r="C88" s="86"/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  <c r="AF88" s="86"/>
      <c r="AG88" s="86"/>
      <c r="AH88" s="86"/>
      <c r="AI88" s="86"/>
      <c r="AJ88" s="87"/>
      <c r="AK88" s="87"/>
      <c r="AL88" s="87"/>
      <c r="AM88" s="87"/>
      <c r="AN88" s="87"/>
      <c r="AO88" s="87"/>
      <c r="AP88" s="87"/>
      <c r="AQ88" s="87"/>
      <c r="AR88" s="87"/>
      <c r="AS88" s="87"/>
    </row>
    <row r="89" spans="1:45">
      <c r="A89" s="135"/>
      <c r="B89" s="86"/>
      <c r="C89" s="86"/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  <c r="AF89" s="86"/>
      <c r="AG89" s="86"/>
      <c r="AH89" s="86"/>
      <c r="AI89" s="86"/>
      <c r="AJ89" s="87"/>
      <c r="AK89" s="87"/>
      <c r="AL89" s="87"/>
      <c r="AM89" s="87"/>
      <c r="AN89" s="87"/>
      <c r="AO89" s="87"/>
      <c r="AP89" s="87"/>
      <c r="AQ89" s="87"/>
      <c r="AR89" s="87"/>
      <c r="AS89" s="87"/>
    </row>
    <row r="90" spans="1:45">
      <c r="A90" s="135" t="s">
        <v>56</v>
      </c>
      <c r="B90" s="86">
        <f ca="1">SUM(OFFSET('E&amp;R trim'!$BV61:$BY61,0,B3))</f>
        <v>453.11000000000007</v>
      </c>
      <c r="C90" s="86">
        <f ca="1">SUM(OFFSET('E&amp;R trim'!$BV61:$BY61,0,C3))</f>
        <v>511.38900000000007</v>
      </c>
      <c r="D90" s="86">
        <f ca="1">SUM(OFFSET('E&amp;R trim'!$BV61:$BY61,0,D3))</f>
        <v>587.67700000000002</v>
      </c>
      <c r="E90" s="86">
        <f ca="1">SUM(OFFSET('E&amp;R trim'!$BV61:$BY61,0,E3))</f>
        <v>652.16500000000008</v>
      </c>
      <c r="F90" s="86">
        <f ca="1">SUM(OFFSET('E&amp;R trim'!$BV61:$BY61,0,F3))</f>
        <v>709.82100000000014</v>
      </c>
      <c r="G90" s="86">
        <f ca="1">SUM(OFFSET('E&amp;R trim'!$BV61:$BY61,0,G3))</f>
        <v>760.95700000000011</v>
      </c>
      <c r="H90" s="86">
        <f ca="1">SUM(OFFSET('E&amp;R trim'!$BV61:$BY61,0,H3))</f>
        <v>817.98400000000004</v>
      </c>
      <c r="I90" s="86">
        <f ca="1">SUM(OFFSET('E&amp;R trim'!$BV61:$BY61,0,I3))</f>
        <v>859.84900000000005</v>
      </c>
      <c r="J90" s="86">
        <f ca="1">SUM(OFFSET('E&amp;R trim'!$BV61:$BY61,0,J3))</f>
        <v>928.48100000000011</v>
      </c>
      <c r="K90" s="86">
        <f ca="1">SUM(OFFSET('E&amp;R trim'!$BV61:$BY61,0,K3))</f>
        <v>1002.1700000000001</v>
      </c>
      <c r="L90" s="86">
        <f ca="1">SUM(OFFSET('E&amp;R trim'!$BV61:$BY61,0,L3))</f>
        <v>1058.8720000000003</v>
      </c>
      <c r="M90" s="86">
        <f ca="1">SUM(OFFSET('E&amp;R trim'!$BV61:$BY61,0,M3))</f>
        <v>1097.961</v>
      </c>
      <c r="N90" s="86">
        <f ca="1">SUM(OFFSET('E&amp;R trim'!$BV61:$BY61,0,N3))</f>
        <v>1136.3969999999999</v>
      </c>
      <c r="O90" s="86">
        <f ca="1">SUM(OFFSET('E&amp;R trim'!$BV61:$BY61,0,O3))</f>
        <v>1148.145</v>
      </c>
      <c r="P90" s="86">
        <f ca="1">SUM(OFFSET('E&amp;R trim'!$BV61:$BY61,0,P3))</f>
        <v>1185.3630000000001</v>
      </c>
      <c r="Q90" s="86">
        <f ca="1">SUM(OFFSET('E&amp;R trim'!$BV61:$BY61,0,Q3))</f>
        <v>1225.3710000000001</v>
      </c>
      <c r="R90" s="86">
        <f ca="1">SUM(OFFSET('E&amp;R trim'!$BV61:$BY61,0,R3))</f>
        <v>1259.3820000000001</v>
      </c>
      <c r="S90" s="86">
        <f ca="1">SUM(OFFSET('E&amp;R trim'!$BV61:$BY61,0,S3))</f>
        <v>1299.7620000000002</v>
      </c>
      <c r="T90" s="86">
        <f ca="1">SUM(OFFSET('E&amp;R trim'!$BV61:$BY61,0,T3))</f>
        <v>1359.1830000000002</v>
      </c>
      <c r="U90" s="86">
        <f ca="1">SUM(OFFSET('E&amp;R trim'!$BV61:$BY61,0,U3))</f>
        <v>1407.0790000000002</v>
      </c>
      <c r="V90" s="86">
        <f ca="1">SUM(OFFSET('E&amp;R trim'!$BV61:$BY61,0,V3))</f>
        <v>1486.6020000000001</v>
      </c>
      <c r="W90" s="86">
        <f ca="1">SUM(OFFSET('E&amp;R trim'!$BV61:$BY61,0,W3))</f>
        <v>1545.7130000000002</v>
      </c>
      <c r="X90" s="86">
        <f ca="1">SUM(OFFSET('E&amp;R trim'!$BV61:$BY61,0,X3))</f>
        <v>1595.5080000000003</v>
      </c>
      <c r="Y90" s="86">
        <f ca="1">SUM(OFFSET('E&amp;R trim'!$BV61:$BY61,0,Y3))</f>
        <v>1638.2720000000002</v>
      </c>
      <c r="Z90" s="86">
        <f ca="1">SUM(OFFSET('E&amp;R trim'!$BV61:$BY61,0,Z3))</f>
        <v>1707.924</v>
      </c>
      <c r="AA90" s="86">
        <f ca="1">SUM(OFFSET('E&amp;R trim'!$BV61:$BY61,0,AA3))</f>
        <v>1769.7339999999999</v>
      </c>
      <c r="AB90" s="86">
        <f ca="1">SUM(OFFSET('E&amp;R trim'!$BV61:$BY61,0,AB3))</f>
        <v>1854.7450000000001</v>
      </c>
      <c r="AC90" s="86">
        <f ca="1">SUM(OFFSET('E&amp;R trim'!$BV61:$BY61,0,AC3))</f>
        <v>1946.2710000000002</v>
      </c>
      <c r="AD90" s="86">
        <f ca="1">SUM(OFFSET('E&amp;R trim'!$BV61:$BY61,0,AD3))</f>
        <v>1994.4770000000001</v>
      </c>
      <c r="AE90" s="86">
        <f ca="1">SUM(OFFSET('E&amp;R trim'!$BV61:$BY61,0,AE3))</f>
        <v>1939.2139999999999</v>
      </c>
      <c r="AF90" s="86">
        <f ca="1">SUM(OFFSET('E&amp;R trim'!$BV61:$BY61,0,AF3))</f>
        <v>1997.2590000000002</v>
      </c>
      <c r="AG90" s="86">
        <f ca="1">SUM(OFFSET('E&amp;R trim'!$BV61:$BY61,0,AG3))</f>
        <v>2058.0680000000002</v>
      </c>
      <c r="AH90" s="86">
        <f ca="1">SUM(OFFSET('E&amp;R trim'!$BV61:$BY61,0,AH3))</f>
        <v>2090.2730000000001</v>
      </c>
      <c r="AI90" s="86">
        <f ca="1">SUM(OFFSET('E&amp;R trim'!$BV61:$BY61,0,AI3))</f>
        <v>2114.8680000000004</v>
      </c>
      <c r="AJ90" s="87" t="e">
        <f ca="1">SUM(OFFSET('E&amp;R trim'!$BV61:$BY61,0,AJ3))</f>
        <v>#VALUE!</v>
      </c>
      <c r="AK90" s="87" t="e">
        <f ca="1">SUM(OFFSET('E&amp;R trim'!$BV61:$BY61,0,AK3))</f>
        <v>#VALUE!</v>
      </c>
      <c r="AL90" s="87" t="e">
        <f ca="1">SUM(OFFSET('E&amp;R trim'!$BV61:$BY61,0,AL3))</f>
        <v>#VALUE!</v>
      </c>
      <c r="AM90" s="87" t="e">
        <f ca="1">SUM(OFFSET('E&amp;R trim'!$BV61:$BY61,0,AM3))</f>
        <v>#VALUE!</v>
      </c>
      <c r="AN90" s="87" t="e">
        <f ca="1">SUM(OFFSET('E&amp;R trim'!$BV61:$BY61,0,AN3))</f>
        <v>#VALUE!</v>
      </c>
      <c r="AO90" s="87" t="e">
        <f ca="1">SUM(OFFSET('E&amp;R trim'!$BV61:$BY61,0,AO3))</f>
        <v>#VALUE!</v>
      </c>
      <c r="AP90" s="87"/>
      <c r="AQ90" s="87"/>
      <c r="AR90" s="87"/>
      <c r="AS90" s="87"/>
    </row>
    <row r="91" spans="1:45" ht="13.5" thickBot="1">
      <c r="A91" s="135"/>
      <c r="B91" s="137"/>
      <c r="C91" s="137"/>
      <c r="D91" s="137"/>
      <c r="E91" s="137"/>
      <c r="F91" s="137"/>
      <c r="G91" s="137"/>
      <c r="H91" s="137"/>
      <c r="I91" s="137"/>
      <c r="J91" s="137"/>
      <c r="K91" s="137"/>
      <c r="L91" s="137"/>
      <c r="M91" s="137"/>
      <c r="N91" s="137"/>
      <c r="O91" s="137"/>
      <c r="P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  <c r="AA91" s="137"/>
      <c r="AB91" s="137"/>
      <c r="AC91" s="137"/>
      <c r="AD91" s="137"/>
      <c r="AE91" s="137"/>
      <c r="AF91" s="137"/>
      <c r="AG91" s="137"/>
      <c r="AH91" s="137"/>
      <c r="AI91" s="137"/>
      <c r="AJ91" s="138"/>
      <c r="AK91" s="138"/>
      <c r="AL91" s="138"/>
      <c r="AM91" s="138"/>
      <c r="AN91" s="138"/>
      <c r="AO91" s="138"/>
      <c r="AP91" s="138"/>
      <c r="AQ91" s="138"/>
      <c r="AR91" s="138"/>
      <c r="AS91" s="138"/>
    </row>
    <row r="92" spans="1:45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  <c r="T92" s="103"/>
      <c r="U92" s="103"/>
      <c r="V92" s="103"/>
      <c r="W92" s="103"/>
      <c r="X92" s="103"/>
      <c r="Y92" s="103"/>
      <c r="Z92" s="103"/>
      <c r="AA92" s="103"/>
      <c r="AB92" s="103"/>
      <c r="AC92" s="103"/>
      <c r="AD92" s="103"/>
      <c r="AE92" s="103"/>
      <c r="AF92" s="103"/>
      <c r="AG92" s="103"/>
      <c r="AH92" s="139"/>
    </row>
    <row r="93" spans="1:45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  <c r="T93" s="103"/>
      <c r="U93" s="103"/>
      <c r="V93" s="103"/>
      <c r="W93" s="103"/>
      <c r="X93" s="103"/>
      <c r="Y93" s="103"/>
      <c r="Z93" s="103"/>
      <c r="AA93" s="103"/>
      <c r="AB93" s="103"/>
      <c r="AC93" s="103"/>
      <c r="AD93" s="103"/>
      <c r="AE93" s="103"/>
      <c r="AF93" s="103"/>
      <c r="AG93" s="103"/>
    </row>
    <row r="94" spans="1:45">
      <c r="A94" s="665" t="s">
        <v>69</v>
      </c>
      <c r="B94" s="132"/>
      <c r="C94" s="132"/>
      <c r="D94" s="132"/>
      <c r="E94" s="132"/>
      <c r="F94" s="132"/>
      <c r="G94" s="132"/>
      <c r="H94" s="132"/>
      <c r="I94" s="132"/>
      <c r="J94" s="132"/>
      <c r="K94" s="132"/>
      <c r="L94" s="132"/>
      <c r="M94" s="132"/>
      <c r="N94" s="132"/>
      <c r="O94" s="132"/>
      <c r="P94" s="132"/>
      <c r="Q94" s="132"/>
      <c r="R94" s="132"/>
      <c r="S94" s="132"/>
      <c r="T94" s="132"/>
      <c r="U94" s="132"/>
      <c r="V94" s="132"/>
      <c r="W94" s="132"/>
      <c r="X94" s="132"/>
      <c r="Y94" s="132"/>
      <c r="Z94" s="132"/>
      <c r="AA94" s="132"/>
      <c r="AB94" s="132"/>
      <c r="AC94" s="132"/>
      <c r="AD94" s="132"/>
      <c r="AE94" s="132"/>
      <c r="AF94" s="132"/>
      <c r="AG94" s="132"/>
      <c r="AH94" s="132"/>
      <c r="AI94" s="132"/>
      <c r="AJ94" s="132"/>
      <c r="AK94" s="132"/>
      <c r="AL94" s="132"/>
      <c r="AM94" s="132"/>
      <c r="AN94" s="132"/>
      <c r="AO94" s="132"/>
      <c r="AP94" s="132"/>
      <c r="AQ94" s="132"/>
      <c r="AR94" s="132"/>
      <c r="AS94" s="132"/>
    </row>
    <row r="95" spans="1:45">
      <c r="A95" s="665"/>
      <c r="B95" s="133">
        <v>1980</v>
      </c>
      <c r="C95" s="133">
        <v>1981</v>
      </c>
      <c r="D95" s="133">
        <v>1982</v>
      </c>
      <c r="E95" s="133">
        <v>1983</v>
      </c>
      <c r="F95" s="133">
        <v>1984</v>
      </c>
      <c r="G95" s="133">
        <v>1985</v>
      </c>
      <c r="H95" s="133">
        <v>1986</v>
      </c>
      <c r="I95" s="133">
        <v>1987</v>
      </c>
      <c r="J95" s="133">
        <v>1988</v>
      </c>
      <c r="K95" s="133">
        <v>1989</v>
      </c>
      <c r="L95" s="133">
        <v>1990</v>
      </c>
      <c r="M95" s="133">
        <v>1991</v>
      </c>
      <c r="N95" s="133">
        <v>1992</v>
      </c>
      <c r="O95" s="133">
        <v>1993</v>
      </c>
      <c r="P95" s="133">
        <v>1994</v>
      </c>
      <c r="Q95" s="133">
        <v>1995</v>
      </c>
      <c r="R95" s="133">
        <v>1996</v>
      </c>
      <c r="S95" s="133">
        <v>1997</v>
      </c>
      <c r="T95" s="133">
        <v>1998</v>
      </c>
      <c r="U95" s="133">
        <v>1999</v>
      </c>
      <c r="V95" s="133">
        <v>2000</v>
      </c>
      <c r="W95" s="133">
        <v>2001</v>
      </c>
      <c r="X95" s="133">
        <v>2002</v>
      </c>
      <c r="Y95" s="133">
        <v>2003</v>
      </c>
      <c r="Z95" s="133">
        <v>2004</v>
      </c>
      <c r="AA95" s="133">
        <v>2005</v>
      </c>
      <c r="AB95" s="133">
        <v>2006</v>
      </c>
      <c r="AC95" s="133">
        <v>2007</v>
      </c>
      <c r="AD95" s="133">
        <v>2008</v>
      </c>
      <c r="AE95" s="133">
        <v>2009</v>
      </c>
      <c r="AF95" s="133">
        <v>2010</v>
      </c>
      <c r="AG95" s="133">
        <v>2011</v>
      </c>
      <c r="AH95" s="133">
        <v>2012</v>
      </c>
      <c r="AI95" s="133">
        <v>2013</v>
      </c>
      <c r="AJ95" s="133">
        <v>2014</v>
      </c>
      <c r="AK95" s="133">
        <v>2015</v>
      </c>
      <c r="AL95" s="133">
        <v>2016</v>
      </c>
      <c r="AM95" s="133">
        <v>2017</v>
      </c>
      <c r="AN95" s="133">
        <v>2018</v>
      </c>
      <c r="AO95" s="133">
        <v>2019</v>
      </c>
      <c r="AP95" s="133"/>
      <c r="AQ95" s="133"/>
      <c r="AR95" s="133"/>
      <c r="AS95" s="133"/>
    </row>
    <row r="96" spans="1:45" ht="13.5" thickBot="1">
      <c r="A96" s="665"/>
      <c r="B96" s="134"/>
      <c r="C96" s="134"/>
      <c r="D96" s="134"/>
      <c r="E96" s="134"/>
      <c r="F96" s="134"/>
      <c r="G96" s="134"/>
      <c r="H96" s="134"/>
      <c r="I96" s="134"/>
      <c r="J96" s="134"/>
      <c r="K96" s="134"/>
      <c r="L96" s="134"/>
      <c r="M96" s="134"/>
      <c r="N96" s="134"/>
      <c r="O96" s="134"/>
      <c r="P96" s="134"/>
      <c r="Q96" s="134"/>
      <c r="R96" s="134"/>
      <c r="S96" s="134"/>
      <c r="T96" s="134"/>
      <c r="U96" s="134"/>
      <c r="V96" s="134"/>
      <c r="W96" s="134"/>
      <c r="X96" s="134"/>
      <c r="Y96" s="134"/>
      <c r="Z96" s="134"/>
      <c r="AA96" s="134"/>
      <c r="AB96" s="134"/>
      <c r="AC96" s="134"/>
      <c r="AD96" s="134"/>
      <c r="AE96" s="134"/>
      <c r="AF96" s="134"/>
      <c r="AG96" s="134"/>
      <c r="AH96" s="134"/>
      <c r="AI96" s="134"/>
      <c r="AJ96" s="134"/>
      <c r="AK96" s="134"/>
      <c r="AL96" s="134"/>
      <c r="AM96" s="134"/>
      <c r="AN96" s="134"/>
      <c r="AO96" s="134"/>
      <c r="AP96" s="134"/>
      <c r="AQ96" s="134"/>
      <c r="AR96" s="134"/>
      <c r="AS96" s="134"/>
    </row>
    <row r="97" spans="1:45">
      <c r="A97" s="140"/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2"/>
      <c r="S97" s="82"/>
      <c r="T97" s="82"/>
      <c r="U97" s="82"/>
      <c r="V97" s="82"/>
      <c r="W97" s="82"/>
      <c r="X97" s="82"/>
      <c r="Y97" s="82"/>
      <c r="Z97" s="82"/>
      <c r="AA97" s="82"/>
      <c r="AB97" s="82"/>
      <c r="AC97" s="82"/>
      <c r="AD97" s="83"/>
      <c r="AE97" s="83"/>
      <c r="AF97" s="82"/>
      <c r="AG97" s="82"/>
      <c r="AH97" s="82"/>
      <c r="AI97" s="82"/>
      <c r="AJ97" s="85"/>
      <c r="AK97" s="85"/>
      <c r="AL97" s="85"/>
      <c r="AM97" s="85"/>
      <c r="AN97" s="85"/>
      <c r="AO97" s="85"/>
      <c r="AP97" s="85"/>
      <c r="AQ97" s="85"/>
      <c r="AR97" s="85"/>
      <c r="AS97" s="85"/>
    </row>
    <row r="98" spans="1:45">
      <c r="A98" s="141" t="s">
        <v>42</v>
      </c>
      <c r="B98" s="86"/>
      <c r="C98" s="110">
        <f t="shared" ref="C98:Q99" ca="1" si="30">C70/B70-1</f>
        <v>0.1587743173479137</v>
      </c>
      <c r="D98" s="110">
        <f t="shared" ca="1" si="30"/>
        <v>0.15444149203368762</v>
      </c>
      <c r="E98" s="110">
        <f t="shared" ca="1" si="30"/>
        <v>0.10375322972214618</v>
      </c>
      <c r="F98" s="110">
        <f t="shared" ca="1" si="30"/>
        <v>8.8005394133336301E-2</v>
      </c>
      <c r="G98" s="110">
        <f t="shared" ca="1" si="30"/>
        <v>8.1858982047898765E-2</v>
      </c>
      <c r="H98" s="110">
        <f t="shared" ca="1" si="30"/>
        <v>6.4467101220971434E-2</v>
      </c>
      <c r="I98" s="110">
        <f t="shared" ca="1" si="30"/>
        <v>6.3722214024702462E-2</v>
      </c>
      <c r="J98" s="110">
        <f t="shared" ca="1" si="30"/>
        <v>5.852185797923326E-2</v>
      </c>
      <c r="K98" s="110">
        <f t="shared" ca="1" si="30"/>
        <v>7.3976002990953971E-2</v>
      </c>
      <c r="L98" s="110">
        <f t="shared" ca="1" si="30"/>
        <v>5.5318293724563983E-2</v>
      </c>
      <c r="M98" s="110">
        <f t="shared" ca="1" si="30"/>
        <v>3.4498530892074886E-2</v>
      </c>
      <c r="N98" s="110">
        <f t="shared" ca="1" si="30"/>
        <v>3.5958192047679027E-2</v>
      </c>
      <c r="O98" s="110">
        <f t="shared" ca="1" si="30"/>
        <v>1.6570465730994854E-2</v>
      </c>
      <c r="P98" s="110">
        <f t="shared" ca="1" si="30"/>
        <v>2.4703381497747978E-2</v>
      </c>
      <c r="Q98" s="110">
        <f t="shared" ca="1" si="30"/>
        <v>2.9700708247658136E-2</v>
      </c>
      <c r="R98" s="110">
        <f ca="1">R70/Q70-1</f>
        <v>3.5606833814066929E-2</v>
      </c>
      <c r="S98" s="110">
        <f t="shared" ref="S98:AM99" ca="1" si="31">S70/R70-1</f>
        <v>1.3883294625793852E-2</v>
      </c>
      <c r="T98" s="110">
        <f t="shared" ca="1" si="31"/>
        <v>4.3064512947951661E-2</v>
      </c>
      <c r="U98" s="110">
        <f t="shared" ca="1" si="31"/>
        <v>2.9871247185684791E-2</v>
      </c>
      <c r="V98" s="110">
        <f t="shared" ca="1" si="31"/>
        <v>6.1688226530697721E-2</v>
      </c>
      <c r="W98" s="110">
        <f t="shared" ca="1" si="31"/>
        <v>4.5092005973563554E-2</v>
      </c>
      <c r="X98" s="110">
        <f t="shared" ca="1" si="31"/>
        <v>2.9155911080853691E-2</v>
      </c>
      <c r="Y98" s="110">
        <f t="shared" ca="1" si="31"/>
        <v>3.2055493028918081E-2</v>
      </c>
      <c r="Z98" s="110">
        <f t="shared" ca="1" si="31"/>
        <v>4.1247334897156929E-2</v>
      </c>
      <c r="AA98" s="110">
        <f t="shared" ca="1" si="31"/>
        <v>4.3590009393845941E-2</v>
      </c>
      <c r="AB98" s="110">
        <f t="shared" ca="1" si="31"/>
        <v>4.5974068798277923E-2</v>
      </c>
      <c r="AC98" s="110">
        <f t="shared" ca="1" si="31"/>
        <v>4.5759696730275357E-2</v>
      </c>
      <c r="AD98" s="110">
        <f t="shared" ca="1" si="31"/>
        <v>3.1855374763607669E-2</v>
      </c>
      <c r="AE98" s="110">
        <f t="shared" ca="1" si="31"/>
        <v>-1.0923037001685731E-2</v>
      </c>
      <c r="AF98" s="110">
        <f t="shared" ca="1" si="31"/>
        <v>2.9513075082077567E-2</v>
      </c>
      <c r="AG98" s="110">
        <f t="shared" ca="1" si="31"/>
        <v>2.1955805043214927E-2</v>
      </c>
      <c r="AH98" s="110">
        <f t="shared" ca="1" si="31"/>
        <v>1.0000514411813599E-2</v>
      </c>
      <c r="AI98" s="110">
        <f t="shared" ca="1" si="31"/>
        <v>1.0074144668861029E-2</v>
      </c>
      <c r="AJ98" s="111" t="e">
        <f ca="1">AJ70/AI70-1</f>
        <v>#VALUE!</v>
      </c>
      <c r="AK98" s="111" t="e">
        <f t="shared" ca="1" si="31"/>
        <v>#VALUE!</v>
      </c>
      <c r="AL98" s="111" t="e">
        <f t="shared" ca="1" si="31"/>
        <v>#VALUE!</v>
      </c>
      <c r="AM98" s="111" t="e">
        <f t="shared" ca="1" si="31"/>
        <v>#VALUE!</v>
      </c>
      <c r="AN98" s="111" t="e">
        <f ca="1">AN70/AM70-1</f>
        <v>#VALUE!</v>
      </c>
      <c r="AO98" s="111" t="e">
        <f ca="1">AO70/AN70-1</f>
        <v>#VALUE!</v>
      </c>
      <c r="AP98" s="111"/>
      <c r="AQ98" s="111"/>
      <c r="AR98" s="111"/>
      <c r="AS98" s="111"/>
    </row>
    <row r="99" spans="1:45">
      <c r="A99" s="142" t="s">
        <v>43</v>
      </c>
      <c r="B99" s="86"/>
      <c r="C99" s="110">
        <f t="shared" ca="1" si="30"/>
        <v>0.16661739552758847</v>
      </c>
      <c r="D99" s="110">
        <f t="shared" ca="1" si="30"/>
        <v>0.17249649305398429</v>
      </c>
      <c r="E99" s="110">
        <f t="shared" ca="1" si="30"/>
        <v>0.11767974991316432</v>
      </c>
      <c r="F99" s="110">
        <f t="shared" ca="1" si="30"/>
        <v>9.5765913218831322E-2</v>
      </c>
      <c r="G99" s="110">
        <f t="shared" ca="1" si="30"/>
        <v>7.4740968563289378E-2</v>
      </c>
      <c r="H99" s="110">
        <f t="shared" ca="1" si="30"/>
        <v>6.0887718660388224E-2</v>
      </c>
      <c r="I99" s="110">
        <f t="shared" ca="1" si="30"/>
        <v>4.2910839644021648E-2</v>
      </c>
      <c r="J99" s="110">
        <f t="shared" ca="1" si="30"/>
        <v>5.7724210671373344E-2</v>
      </c>
      <c r="K99" s="110">
        <f t="shared" ca="1" si="30"/>
        <v>5.1276783387785407E-2</v>
      </c>
      <c r="L99" s="110">
        <f t="shared" ca="1" si="30"/>
        <v>5.751273850436367E-2</v>
      </c>
      <c r="M99" s="110">
        <f t="shared" ca="1" si="30"/>
        <v>6.0086630037455624E-2</v>
      </c>
      <c r="N99" s="110">
        <f t="shared" ca="1" si="30"/>
        <v>6.3530532241468762E-2</v>
      </c>
      <c r="O99" s="110">
        <f t="shared" ca="1" si="30"/>
        <v>6.2529983688873303E-2</v>
      </c>
      <c r="P99" s="110">
        <f t="shared" ca="1" si="30"/>
        <v>2.2752156883402153E-2</v>
      </c>
      <c r="Q99" s="110">
        <f t="shared" ca="1" si="30"/>
        <v>3.2418035199246464E-2</v>
      </c>
      <c r="R99" s="110">
        <f ca="1">R71/Q71-1</f>
        <v>4.052936900468973E-2</v>
      </c>
      <c r="S99" s="110">
        <f t="shared" ca="1" si="31"/>
        <v>2.9296941885551986E-2</v>
      </c>
      <c r="T99" s="110">
        <f t="shared" ca="1" si="31"/>
        <v>1.0480262172907651E-2</v>
      </c>
      <c r="U99" s="110">
        <f t="shared" ca="1" si="31"/>
        <v>3.6633027673970586E-2</v>
      </c>
      <c r="V99" s="110">
        <f t="shared" ca="1" si="31"/>
        <v>4.2440469951499304E-2</v>
      </c>
      <c r="W99" s="110">
        <f t="shared" ca="1" si="31"/>
        <v>3.1702939948751174E-2</v>
      </c>
      <c r="X99" s="110">
        <f t="shared" ca="1" si="31"/>
        <v>5.9685536077115575E-2</v>
      </c>
      <c r="Y99" s="110">
        <f t="shared" ca="1" si="31"/>
        <v>4.6084644583047618E-2</v>
      </c>
      <c r="Z99" s="110">
        <f t="shared" ca="1" si="31"/>
        <v>4.0071505831828169E-2</v>
      </c>
      <c r="AA99" s="110">
        <f t="shared" ca="1" si="31"/>
        <v>3.7661855300400893E-2</v>
      </c>
      <c r="AB99" s="110">
        <f t="shared" ca="1" si="31"/>
        <v>3.3540032288483346E-2</v>
      </c>
      <c r="AC99" s="110">
        <f t="shared" ca="1" si="31"/>
        <v>3.4892580340828871E-2</v>
      </c>
      <c r="AD99" s="110">
        <f t="shared" ca="1" si="31"/>
        <v>3.1759036589475098E-2</v>
      </c>
      <c r="AE99" s="110">
        <f t="shared" ca="1" si="31"/>
        <v>3.7735849056603765E-2</v>
      </c>
      <c r="AF99" s="110">
        <f t="shared" ca="1" si="31"/>
        <v>2.6096890661206018E-2</v>
      </c>
      <c r="AG99" s="110">
        <f t="shared" ca="1" si="31"/>
        <v>2.1040602312449419E-2</v>
      </c>
      <c r="AH99" s="110">
        <f t="shared" ca="1" si="31"/>
        <v>2.4044950292975154E-2</v>
      </c>
      <c r="AI99" s="110">
        <f t="shared" ca="1" si="31"/>
        <v>2.4703908706440236E-2</v>
      </c>
      <c r="AJ99" s="111">
        <f t="shared" ca="1" si="31"/>
        <v>1.8365628118683031E-2</v>
      </c>
      <c r="AK99" s="111">
        <f t="shared" ca="1" si="31"/>
        <v>1.7544493884068313E-2</v>
      </c>
      <c r="AL99" s="111">
        <f t="shared" ca="1" si="31"/>
        <v>1.6096256255999641E-2</v>
      </c>
      <c r="AM99" s="111">
        <f t="shared" ca="1" si="31"/>
        <v>1.4829303482360112E-2</v>
      </c>
      <c r="AN99" s="111">
        <f ca="1">AN71/AM71-1</f>
        <v>1.2808925401741167E-2</v>
      </c>
      <c r="AO99" s="111">
        <f ca="1">AO71/AN71-1</f>
        <v>1.2054108080999715E-2</v>
      </c>
      <c r="AP99" s="111"/>
      <c r="AQ99" s="111"/>
      <c r="AR99" s="111"/>
      <c r="AS99" s="111"/>
    </row>
    <row r="100" spans="1:45">
      <c r="A100" s="142"/>
      <c r="AJ100" s="90"/>
      <c r="AK100" s="90"/>
      <c r="AL100" s="90"/>
      <c r="AM100" s="90"/>
      <c r="AN100" s="90"/>
      <c r="AO100" s="90"/>
      <c r="AP100" s="90"/>
      <c r="AQ100" s="90"/>
      <c r="AR100" s="90"/>
      <c r="AS100" s="90"/>
    </row>
    <row r="101" spans="1:45">
      <c r="A101" s="141" t="s">
        <v>70</v>
      </c>
      <c r="B101" s="86"/>
      <c r="C101" s="110">
        <f t="shared" ref="C101:Q103" ca="1" si="32">C73/B73-1</f>
        <v>0.10612681547025438</v>
      </c>
      <c r="D101" s="110">
        <f t="shared" ca="1" si="32"/>
        <v>0.11478755491443171</v>
      </c>
      <c r="E101" s="110">
        <f t="shared" ca="1" si="32"/>
        <v>4.8583591274363513E-2</v>
      </c>
      <c r="F101" s="110">
        <f t="shared" ca="1" si="32"/>
        <v>5.6183871940317376E-2</v>
      </c>
      <c r="G101" s="110">
        <f t="shared" ca="1" si="32"/>
        <v>6.7308841297449407E-2</v>
      </c>
      <c r="H101" s="110">
        <f t="shared" ca="1" si="32"/>
        <v>7.5528851237458783E-2</v>
      </c>
      <c r="I101" s="110">
        <f t="shared" ca="1" si="32"/>
        <v>8.2462004672789302E-2</v>
      </c>
      <c r="J101" s="110">
        <f t="shared" ca="1" si="32"/>
        <v>0.1173393882730065</v>
      </c>
      <c r="K101" s="110">
        <f t="shared" ca="1" si="32"/>
        <v>0.10497374939035464</v>
      </c>
      <c r="L101" s="110">
        <f t="shared" ca="1" si="32"/>
        <v>6.6596853201322581E-2</v>
      </c>
      <c r="M101" s="110">
        <f t="shared" ca="1" si="32"/>
        <v>2.7219026135782531E-2</v>
      </c>
      <c r="N101" s="110">
        <f t="shared" ca="1" si="32"/>
        <v>-1.3910447053805064E-2</v>
      </c>
      <c r="O101" s="110">
        <f t="shared" ca="1" si="32"/>
        <v>-5.3755171847526317E-2</v>
      </c>
      <c r="P101" s="110">
        <f t="shared" ca="1" si="32"/>
        <v>1.9979005113270887E-2</v>
      </c>
      <c r="Q101" s="110">
        <f t="shared" ca="1" si="32"/>
        <v>1.5715779688589171E-2</v>
      </c>
      <c r="R101" s="110">
        <f ca="1">R73/Q73-1</f>
        <v>1.6355130640844928E-2</v>
      </c>
      <c r="S101" s="110">
        <f t="shared" ref="S101:AM103" ca="1" si="33">S73/R73-1</f>
        <v>1.4335217359843666E-2</v>
      </c>
      <c r="T101" s="110">
        <f t="shared" ca="1" si="33"/>
        <v>6.6394793995022239E-2</v>
      </c>
      <c r="U101" s="110">
        <f t="shared" ca="1" si="33"/>
        <v>8.2095459663962478E-2</v>
      </c>
      <c r="V101" s="110">
        <f t="shared" ca="1" si="33"/>
        <v>9.3520213485731585E-2</v>
      </c>
      <c r="W101" s="110">
        <f t="shared" ca="1" si="33"/>
        <v>4.0348998263174618E-2</v>
      </c>
      <c r="X101" s="110">
        <f t="shared" ca="1" si="33"/>
        <v>6.2612454867105871E-3</v>
      </c>
      <c r="Y101" s="110">
        <f t="shared" ca="1" si="33"/>
        <v>3.0145386687787656E-2</v>
      </c>
      <c r="Z101" s="110">
        <f t="shared" ca="1" si="33"/>
        <v>5.7611994198610406E-2</v>
      </c>
      <c r="AA101" s="110">
        <f t="shared" ca="1" si="33"/>
        <v>5.7527509445185032E-2</v>
      </c>
      <c r="AB101" s="110">
        <f t="shared" ca="1" si="33"/>
        <v>8.1593275682938282E-2</v>
      </c>
      <c r="AC101" s="110">
        <f t="shared" ca="1" si="33"/>
        <v>8.4362526301598129E-2</v>
      </c>
      <c r="AD101" s="110">
        <f t="shared" ca="1" si="33"/>
        <v>4.2918102376469758E-2</v>
      </c>
      <c r="AE101" s="110">
        <f t="shared" ca="1" si="33"/>
        <v>-9.0150655565655602E-2</v>
      </c>
      <c r="AF101" s="110">
        <f t="shared" ca="1" si="33"/>
        <v>3.0248082002999555E-2</v>
      </c>
      <c r="AG101" s="110">
        <f t="shared" ca="1" si="33"/>
        <v>4.7105900841874382E-2</v>
      </c>
      <c r="AH101" s="110">
        <f t="shared" ca="1" si="33"/>
        <v>1.8747736239044466E-2</v>
      </c>
      <c r="AI101" s="110">
        <f t="shared" ca="1" si="33"/>
        <v>-4.3345617430218253E-3</v>
      </c>
      <c r="AJ101" s="111" t="e">
        <f t="shared" ca="1" si="33"/>
        <v>#VALUE!</v>
      </c>
      <c r="AK101" s="111" t="e">
        <f t="shared" ca="1" si="33"/>
        <v>#VALUE!</v>
      </c>
      <c r="AL101" s="111" t="e">
        <f t="shared" ca="1" si="33"/>
        <v>#VALUE!</v>
      </c>
      <c r="AM101" s="111" t="e">
        <f t="shared" ca="1" si="33"/>
        <v>#VALUE!</v>
      </c>
      <c r="AN101" s="111" t="e">
        <f ca="1">AN73/AM73-1</f>
        <v>#VALUE!</v>
      </c>
      <c r="AO101" s="111" t="e">
        <f ca="1">AO73/AN73-1</f>
        <v>#VALUE!</v>
      </c>
      <c r="AP101" s="111"/>
      <c r="AQ101" s="111"/>
      <c r="AR101" s="111"/>
      <c r="AS101" s="111"/>
    </row>
    <row r="102" spans="1:45">
      <c r="A102" s="142" t="s">
        <v>45</v>
      </c>
      <c r="B102" s="86"/>
      <c r="C102" s="110">
        <f t="shared" ca="1" si="32"/>
        <v>5.5861815013292571E-2</v>
      </c>
      <c r="D102" s="110">
        <f t="shared" ca="1" si="32"/>
        <v>2.7351883883198536E-2</v>
      </c>
      <c r="E102" s="110">
        <f t="shared" ca="1" si="32"/>
        <v>-2.1248207866363278E-2</v>
      </c>
      <c r="F102" s="110">
        <f t="shared" ca="1" si="32"/>
        <v>2.394803340274243E-2</v>
      </c>
      <c r="G102" s="110">
        <f t="shared" ca="1" si="32"/>
        <v>4.8986874217558762E-2</v>
      </c>
      <c r="H102" s="110">
        <f t="shared" ca="1" si="32"/>
        <v>7.7138528102685955E-2</v>
      </c>
      <c r="I102" s="110">
        <f t="shared" ca="1" si="32"/>
        <v>5.6021390844103625E-2</v>
      </c>
      <c r="J102" s="110">
        <f t="shared" ca="1" si="32"/>
        <v>0.10555201432482719</v>
      </c>
      <c r="K102" s="110">
        <f t="shared" ca="1" si="32"/>
        <v>9.3931028644792525E-2</v>
      </c>
      <c r="L102" s="110">
        <f t="shared" ca="1" si="32"/>
        <v>6.8538048702476706E-2</v>
      </c>
      <c r="M102" s="110">
        <f t="shared" ca="1" si="32"/>
        <v>2.7634103008104205E-2</v>
      </c>
      <c r="N102" s="110">
        <f t="shared" ca="1" si="32"/>
        <v>9.3327246717023193E-3</v>
      </c>
      <c r="O102" s="110">
        <f t="shared" ca="1" si="32"/>
        <v>-2.8170620261000701E-2</v>
      </c>
      <c r="P102" s="110">
        <f t="shared" ca="1" si="32"/>
        <v>1.1083038975034265E-2</v>
      </c>
      <c r="Q102" s="110">
        <f t="shared" ca="1" si="32"/>
        <v>9.8562381918967379E-3</v>
      </c>
      <c r="R102" s="110">
        <f ca="1">R74/Q74-1</f>
        <v>2.1358884772257891E-3</v>
      </c>
      <c r="S102" s="110">
        <f t="shared" ca="1" si="33"/>
        <v>-2.2392292239580169E-2</v>
      </c>
      <c r="T102" s="110">
        <f t="shared" ca="1" si="33"/>
        <v>4.5234223004623653E-2</v>
      </c>
      <c r="U102" s="110">
        <f t="shared" ca="1" si="33"/>
        <v>7.9274335283240349E-2</v>
      </c>
      <c r="V102" s="110">
        <f t="shared" ca="1" si="33"/>
        <v>9.4677569961234775E-2</v>
      </c>
      <c r="W102" s="110">
        <f t="shared" ca="1" si="33"/>
        <v>4.1861607258252276E-2</v>
      </c>
      <c r="X102" s="110">
        <f t="shared" ca="1" si="33"/>
        <v>2.3650031632615143E-2</v>
      </c>
      <c r="Y102" s="110">
        <f t="shared" ca="1" si="33"/>
        <v>5.6871406152485093E-2</v>
      </c>
      <c r="Z102" s="110">
        <f t="shared" ca="1" si="33"/>
        <v>8.6048444890354014E-2</v>
      </c>
      <c r="AA102" s="110">
        <f t="shared" ca="1" si="33"/>
        <v>8.3760043075688628E-2</v>
      </c>
      <c r="AB102" s="110">
        <f t="shared" ca="1" si="33"/>
        <v>0.10774423894671714</v>
      </c>
      <c r="AC102" s="110">
        <f t="shared" ca="1" si="33"/>
        <v>9.9414741822435149E-2</v>
      </c>
      <c r="AD102" s="110">
        <f t="shared" ca="1" si="33"/>
        <v>4.3150821901371872E-2</v>
      </c>
      <c r="AE102" s="110">
        <f t="shared" ca="1" si="33"/>
        <v>-8.3276141692131378E-2</v>
      </c>
      <c r="AF102" s="110">
        <f t="shared" ca="1" si="33"/>
        <v>1.3969109030150806E-2</v>
      </c>
      <c r="AG102" s="110">
        <f t="shared" ca="1" si="33"/>
        <v>5.1612983059656337E-2</v>
      </c>
      <c r="AH102" s="110">
        <f t="shared" ca="1" si="33"/>
        <v>6.7738240923782556E-3</v>
      </c>
      <c r="AI102" s="110">
        <f t="shared" ca="1" si="33"/>
        <v>-1.2205906988885129E-2</v>
      </c>
      <c r="AJ102" s="111"/>
      <c r="AK102" s="111"/>
      <c r="AL102" s="111"/>
      <c r="AM102" s="111"/>
      <c r="AN102" s="111"/>
      <c r="AO102" s="111"/>
      <c r="AP102" s="111"/>
      <c r="AQ102" s="111"/>
      <c r="AR102" s="111"/>
      <c r="AS102" s="111"/>
    </row>
    <row r="103" spans="1:45">
      <c r="A103" s="142" t="s">
        <v>59</v>
      </c>
      <c r="B103" s="86"/>
      <c r="C103" s="110">
        <f t="shared" ca="1" si="32"/>
        <v>0.20917384006614381</v>
      </c>
      <c r="D103" s="110">
        <f t="shared" ca="1" si="32"/>
        <v>0.27131004706345063</v>
      </c>
      <c r="E103" s="110">
        <f t="shared" ca="1" si="32"/>
        <v>0.14960399049505257</v>
      </c>
      <c r="F103" s="110">
        <f t="shared" ca="1" si="32"/>
        <v>9.5886488423365002E-2</v>
      </c>
      <c r="G103" s="110">
        <f t="shared" ca="1" si="32"/>
        <v>8.8393404048437541E-2</v>
      </c>
      <c r="H103" s="110">
        <f t="shared" ca="1" si="32"/>
        <v>7.3743534174584235E-2</v>
      </c>
      <c r="I103" s="110">
        <f t="shared" ca="1" si="32"/>
        <v>0.11188041393297476</v>
      </c>
      <c r="J103" s="110">
        <f t="shared" ca="1" si="32"/>
        <v>0.12979540976833448</v>
      </c>
      <c r="K103" s="110">
        <f t="shared" ca="1" si="32"/>
        <v>0.11639247800736219</v>
      </c>
      <c r="L103" s="110">
        <f t="shared" ca="1" si="32"/>
        <v>6.4629945515908949E-2</v>
      </c>
      <c r="M103" s="110">
        <f t="shared" ca="1" si="32"/>
        <v>2.679690747632657E-2</v>
      </c>
      <c r="N103" s="110">
        <f t="shared" ca="1" si="32"/>
        <v>-3.7567212388357474E-2</v>
      </c>
      <c r="O103" s="110">
        <f t="shared" ca="1" si="32"/>
        <v>-8.1063915763813332E-2</v>
      </c>
      <c r="P103" s="110">
        <f t="shared" ca="1" si="32"/>
        <v>3.0021040680150435E-2</v>
      </c>
      <c r="Q103" s="110">
        <f t="shared" ca="1" si="32"/>
        <v>2.2208594216806876E-2</v>
      </c>
      <c r="R103" s="110">
        <f ca="1">R75/Q75-1</f>
        <v>3.192072964602044E-2</v>
      </c>
      <c r="S103" s="110">
        <f t="shared" ca="1" si="33"/>
        <v>5.3379832553047679E-2</v>
      </c>
      <c r="T103" s="110">
        <f t="shared" ca="1" si="33"/>
        <v>8.7272206204462854E-2</v>
      </c>
      <c r="U103" s="110">
        <f t="shared" ca="1" si="33"/>
        <v>8.4771217786995479E-2</v>
      </c>
      <c r="V103" s="110">
        <f t="shared" ca="1" si="33"/>
        <v>9.2428055512907115E-2</v>
      </c>
      <c r="W103" s="110">
        <f t="shared" ca="1" si="33"/>
        <v>3.8918661281156508E-2</v>
      </c>
      <c r="X103" s="110">
        <f t="shared" ca="1" si="33"/>
        <v>-1.0228328765189976E-2</v>
      </c>
      <c r="Y103" s="110">
        <f t="shared" ca="1" si="33"/>
        <v>3.9339430350786575E-3</v>
      </c>
      <c r="Z103" s="110">
        <f t="shared" ca="1" si="33"/>
        <v>2.8252466837535239E-2</v>
      </c>
      <c r="AA103" s="110">
        <f t="shared" ca="1" si="33"/>
        <v>2.892110019917804E-2</v>
      </c>
      <c r="AB103" s="110">
        <f t="shared" ca="1" si="33"/>
        <v>5.1555908648412752E-2</v>
      </c>
      <c r="AC103" s="110">
        <f t="shared" ca="1" si="33"/>
        <v>6.6149516102429917E-2</v>
      </c>
      <c r="AD103" s="110">
        <f t="shared" ca="1" si="33"/>
        <v>4.2627728484025518E-2</v>
      </c>
      <c r="AE103" s="110">
        <f t="shared" ca="1" si="33"/>
        <v>-9.8732577730127113E-2</v>
      </c>
      <c r="AF103" s="110">
        <f t="shared" ca="1" si="33"/>
        <v>5.0918746680828297E-2</v>
      </c>
      <c r="AG103" s="110">
        <f t="shared" ca="1" si="33"/>
        <v>4.1584128395860454E-2</v>
      </c>
      <c r="AH103" s="110">
        <f t="shared" ca="1" si="33"/>
        <v>3.3558609915727455E-2</v>
      </c>
      <c r="AI103" s="110">
        <f t="shared" ca="1" si="33"/>
        <v>5.1494127697928604E-3</v>
      </c>
      <c r="AJ103" s="111"/>
      <c r="AK103" s="111"/>
      <c r="AL103" s="111"/>
      <c r="AM103" s="111"/>
      <c r="AN103" s="111"/>
      <c r="AO103" s="111"/>
      <c r="AP103" s="111"/>
      <c r="AQ103" s="111"/>
      <c r="AR103" s="111"/>
      <c r="AS103" s="111"/>
    </row>
    <row r="104" spans="1:45">
      <c r="A104" s="141"/>
      <c r="B104" s="86"/>
      <c r="C104" s="86"/>
      <c r="D104" s="86"/>
      <c r="E104" s="86"/>
      <c r="F104" s="86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  <c r="AC104" s="86"/>
      <c r="AD104" s="86"/>
      <c r="AE104" s="86"/>
      <c r="AF104" s="86"/>
      <c r="AG104" s="86"/>
      <c r="AH104" s="86"/>
      <c r="AI104" s="86"/>
      <c r="AJ104" s="87"/>
      <c r="AK104" s="87"/>
      <c r="AL104" s="87"/>
      <c r="AM104" s="87"/>
      <c r="AN104" s="87"/>
      <c r="AO104" s="87"/>
      <c r="AP104" s="87"/>
      <c r="AQ104" s="87"/>
      <c r="AR104" s="87"/>
      <c r="AS104" s="87"/>
    </row>
    <row r="105" spans="1:45">
      <c r="A105" s="135" t="s">
        <v>44</v>
      </c>
      <c r="B105" s="86"/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  <c r="AA105" s="86"/>
      <c r="AB105" s="86"/>
      <c r="AC105" s="86"/>
      <c r="AD105" s="86"/>
      <c r="AE105" s="86"/>
      <c r="AF105" s="86"/>
      <c r="AG105" s="86"/>
      <c r="AH105" s="86"/>
      <c r="AI105" s="86"/>
      <c r="AJ105" s="87"/>
      <c r="AK105" s="87"/>
      <c r="AL105" s="87"/>
      <c r="AM105" s="87"/>
      <c r="AN105" s="87"/>
      <c r="AO105" s="87"/>
      <c r="AP105" s="87"/>
      <c r="AQ105" s="87"/>
      <c r="AR105" s="87"/>
      <c r="AS105" s="87"/>
    </row>
    <row r="106" spans="1:45">
      <c r="A106" s="136" t="s">
        <v>47</v>
      </c>
      <c r="B106" s="86"/>
      <c r="C106" s="106">
        <f ca="1">C78/B78-1</f>
        <v>6.4193219845773086E-2</v>
      </c>
      <c r="D106" s="106">
        <f t="shared" ref="D106:AO108" ca="1" si="34">D78/C78-1</f>
        <v>4.8043531760137981E-2</v>
      </c>
      <c r="E106" s="106">
        <f t="shared" ca="1" si="34"/>
        <v>3.9918597370068865E-2</v>
      </c>
      <c r="F106" s="106">
        <f t="shared" ca="1" si="34"/>
        <v>2.0573034271664126E-2</v>
      </c>
      <c r="G106" s="106">
        <f t="shared" ca="1" si="34"/>
        <v>-3.3433305472244657E-3</v>
      </c>
      <c r="H106" s="106">
        <f t="shared" ca="1" si="34"/>
        <v>4.4250406985348656E-2</v>
      </c>
      <c r="I106" s="106">
        <f t="shared" ca="1" si="34"/>
        <v>7.0790816326530503E-2</v>
      </c>
      <c r="J106" s="106">
        <f t="shared" ca="1" si="34"/>
        <v>9.7809542717225861E-2</v>
      </c>
      <c r="K106" s="106">
        <f t="shared" ca="1" si="34"/>
        <v>0.11278558080655876</v>
      </c>
      <c r="L106" s="106">
        <f t="shared" ca="1" si="34"/>
        <v>2.4322860238353172E-2</v>
      </c>
      <c r="M106" s="106">
        <f t="shared" ca="1" si="34"/>
        <v>-2.8134750647839768E-2</v>
      </c>
      <c r="N106" s="106">
        <f t="shared" ca="1" si="34"/>
        <v>-3.8834775353249529E-2</v>
      </c>
      <c r="O106" s="106">
        <f t="shared" ca="1" si="34"/>
        <v>-3.6686167201358644E-2</v>
      </c>
      <c r="P106" s="106">
        <f t="shared" ca="1" si="34"/>
        <v>5.0072483642205068E-2</v>
      </c>
      <c r="Q106" s="106">
        <f t="shared" ca="1" si="34"/>
        <v>1.4887504197604651E-2</v>
      </c>
      <c r="R106" s="106">
        <f t="shared" ca="1" si="34"/>
        <v>1.7371323529411731E-2</v>
      </c>
      <c r="S106" s="106">
        <f t="shared" ca="1" si="34"/>
        <v>6.0420995573222447E-2</v>
      </c>
      <c r="T106" s="106">
        <f t="shared" ca="1" si="34"/>
        <v>6.050537579444204E-2</v>
      </c>
      <c r="U106" s="106">
        <f t="shared" ca="1" si="34"/>
        <v>8.4206298200513841E-2</v>
      </c>
      <c r="V106" s="106">
        <f t="shared" ca="1" si="34"/>
        <v>5.0147448911545656E-2</v>
      </c>
      <c r="W106" s="106">
        <f t="shared" ca="1" si="34"/>
        <v>4.1656671135257062E-2</v>
      </c>
      <c r="X106" s="106">
        <f t="shared" ca="1" si="34"/>
        <v>5.8021864882073171E-2</v>
      </c>
      <c r="Y106" s="106">
        <f t="shared" ca="1" si="34"/>
        <v>5.8565941101152319E-2</v>
      </c>
      <c r="Z106" s="106">
        <f t="shared" ca="1" si="34"/>
        <v>9.6100345937053966E-2</v>
      </c>
      <c r="AA106" s="106">
        <f t="shared" ca="1" si="34"/>
        <v>8.4584910449243544E-2</v>
      </c>
      <c r="AB106" s="106">
        <f t="shared" ca="1" si="34"/>
        <v>0.11414879329290617</v>
      </c>
      <c r="AC106" s="106">
        <f t="shared" ca="1" si="34"/>
        <v>6.9020940065569025E-2</v>
      </c>
      <c r="AD106" s="106">
        <f t="shared" ca="1" si="34"/>
        <v>2.0621727133716572E-2</v>
      </c>
      <c r="AE106" s="106">
        <f t="shared" ca="1" si="34"/>
        <v>-0.13380205063820871</v>
      </c>
      <c r="AF106" s="106">
        <f t="shared" ca="1" si="34"/>
        <v>3.4815294379112904E-2</v>
      </c>
      <c r="AG106" s="106">
        <f t="shared" ca="1" si="34"/>
        <v>4.444776453890098E-2</v>
      </c>
      <c r="AH106" s="106">
        <f t="shared" ca="1" si="34"/>
        <v>-6.3923756392374464E-3</v>
      </c>
      <c r="AI106" s="106">
        <f t="shared" ca="1" si="34"/>
        <v>-2.9207194723629426E-2</v>
      </c>
      <c r="AJ106" s="107" t="e">
        <f t="shared" ca="1" si="34"/>
        <v>#VALUE!</v>
      </c>
      <c r="AK106" s="107" t="e">
        <f t="shared" ca="1" si="34"/>
        <v>#VALUE!</v>
      </c>
      <c r="AL106" s="107" t="e">
        <f t="shared" ca="1" si="34"/>
        <v>#VALUE!</v>
      </c>
      <c r="AM106" s="107" t="e">
        <f t="shared" ca="1" si="34"/>
        <v>#VALUE!</v>
      </c>
      <c r="AN106" s="107" t="e">
        <f t="shared" ca="1" si="34"/>
        <v>#VALUE!</v>
      </c>
      <c r="AO106" s="107" t="e">
        <f t="shared" ca="1" si="34"/>
        <v>#VALUE!</v>
      </c>
      <c r="AP106" s="107"/>
      <c r="AQ106" s="107"/>
      <c r="AR106" s="107"/>
      <c r="AS106" s="107"/>
    </row>
    <row r="107" spans="1:45">
      <c r="A107" s="136" t="s">
        <v>48</v>
      </c>
      <c r="B107" s="86"/>
      <c r="C107" s="106">
        <f t="shared" ref="C107:R108" ca="1" si="35">C79/B79-1</f>
        <v>0.10704808985496705</v>
      </c>
      <c r="D107" s="106">
        <f t="shared" ca="1" si="35"/>
        <v>0.12808641975308643</v>
      </c>
      <c r="E107" s="106">
        <f t="shared" ca="1" si="35"/>
        <v>4.7559449311639579E-2</v>
      </c>
      <c r="F107" s="106">
        <f t="shared" ca="1" si="35"/>
        <v>6.0015003750937934E-2</v>
      </c>
      <c r="G107" s="106">
        <f t="shared" ca="1" si="35"/>
        <v>8.7284736966265708E-2</v>
      </c>
      <c r="H107" s="106">
        <f t="shared" ca="1" si="35"/>
        <v>9.2705093898411084E-2</v>
      </c>
      <c r="I107" s="106">
        <f t="shared" ca="1" si="35"/>
        <v>9.0576153023065986E-2</v>
      </c>
      <c r="J107" s="106">
        <f t="shared" ca="1" si="35"/>
        <v>0.11858715002427589</v>
      </c>
      <c r="K107" s="106">
        <f t="shared" ca="1" si="35"/>
        <v>0.1170470575469309</v>
      </c>
      <c r="L107" s="106">
        <f t="shared" ca="1" si="35"/>
        <v>8.3873004565618636E-2</v>
      </c>
      <c r="M107" s="106">
        <f t="shared" ca="1" si="35"/>
        <v>3.1293644925425523E-2</v>
      </c>
      <c r="N107" s="106">
        <f t="shared" ca="1" si="35"/>
        <v>-1.8749592636312706E-2</v>
      </c>
      <c r="O107" s="106">
        <f t="shared" ca="1" si="35"/>
        <v>-7.6062408667542658E-2</v>
      </c>
      <c r="P107" s="106">
        <f t="shared" ca="1" si="35"/>
        <v>2.2158673355273661E-2</v>
      </c>
      <c r="Q107" s="106">
        <f t="shared" ca="1" si="35"/>
        <v>2.826620402932134E-2</v>
      </c>
      <c r="R107" s="106">
        <f t="shared" ca="1" si="35"/>
        <v>1.1422795430881649E-2</v>
      </c>
      <c r="S107" s="106">
        <f t="shared" ca="1" si="34"/>
        <v>1.0324461610135005E-2</v>
      </c>
      <c r="T107" s="106">
        <f t="shared" ca="1" si="34"/>
        <v>8.2153269471053836E-2</v>
      </c>
      <c r="U107" s="106">
        <f t="shared" ca="1" si="34"/>
        <v>8.6954131214691088E-2</v>
      </c>
      <c r="V107" s="106">
        <f t="shared" ca="1" si="34"/>
        <v>0.10690845631473134</v>
      </c>
      <c r="W107" s="106">
        <f t="shared" ca="1" si="34"/>
        <v>5.1073334018804761E-2</v>
      </c>
      <c r="X107" s="106">
        <f t="shared" ca="1" si="34"/>
        <v>-1.2233496192996851E-2</v>
      </c>
      <c r="Y107" s="106">
        <f t="shared" ca="1" si="34"/>
        <v>1.7056208459880207E-3</v>
      </c>
      <c r="Z107" s="106">
        <f t="shared" ca="1" si="34"/>
        <v>3.9459085366523539E-2</v>
      </c>
      <c r="AA107" s="106">
        <f t="shared" ca="1" si="34"/>
        <v>5.2857127759635691E-2</v>
      </c>
      <c r="AB107" s="106">
        <f t="shared" ca="1" si="34"/>
        <v>7.788244859447202E-2</v>
      </c>
      <c r="AC107" s="106">
        <f t="shared" ca="1" si="34"/>
        <v>0.11184213589611081</v>
      </c>
      <c r="AD107" s="106">
        <f t="shared" ca="1" si="34"/>
        <v>5.5191446770552766E-2</v>
      </c>
      <c r="AE107" s="106">
        <f t="shared" ca="1" si="34"/>
        <v>-0.1132851257709373</v>
      </c>
      <c r="AF107" s="106">
        <f t="shared" ca="1" si="34"/>
        <v>4.4534557921780182E-2</v>
      </c>
      <c r="AG107" s="106">
        <f t="shared" ca="1" si="34"/>
        <v>6.2064000822720677E-2</v>
      </c>
      <c r="AH107" s="106">
        <f t="shared" ca="1" si="34"/>
        <v>1.6872700277580588E-2</v>
      </c>
      <c r="AI107" s="106">
        <f t="shared" ca="1" si="34"/>
        <v>-8.0940175687793658E-4</v>
      </c>
      <c r="AJ107" s="107" t="e">
        <f t="shared" ca="1" si="34"/>
        <v>#VALUE!</v>
      </c>
      <c r="AK107" s="107" t="e">
        <f t="shared" ca="1" si="34"/>
        <v>#VALUE!</v>
      </c>
      <c r="AL107" s="107" t="e">
        <f t="shared" ca="1" si="34"/>
        <v>#VALUE!</v>
      </c>
      <c r="AM107" s="107" t="e">
        <f t="shared" ca="1" si="34"/>
        <v>#VALUE!</v>
      </c>
      <c r="AN107" s="107" t="e">
        <f t="shared" ca="1" si="34"/>
        <v>#VALUE!</v>
      </c>
      <c r="AO107" s="107" t="e">
        <f t="shared" ca="1" si="34"/>
        <v>#VALUE!</v>
      </c>
      <c r="AP107" s="107"/>
      <c r="AQ107" s="107"/>
      <c r="AR107" s="107"/>
      <c r="AS107" s="107"/>
    </row>
    <row r="108" spans="1:45">
      <c r="A108" s="136" t="s">
        <v>49</v>
      </c>
      <c r="B108" s="86"/>
      <c r="C108" s="106">
        <f t="shared" ca="1" si="35"/>
        <v>0.17198305902535793</v>
      </c>
      <c r="D108" s="106">
        <f t="shared" ca="1" si="34"/>
        <v>0.18617629568638194</v>
      </c>
      <c r="E108" s="106">
        <f t="shared" ca="1" si="34"/>
        <v>5.4876402761173892E-2</v>
      </c>
      <c r="F108" s="106">
        <f t="shared" ca="1" si="34"/>
        <v>7.8160415295752017E-2</v>
      </c>
      <c r="G108" s="106">
        <f t="shared" ca="1" si="34"/>
        <v>0.11060626610606272</v>
      </c>
      <c r="H108" s="106">
        <f t="shared" ca="1" si="34"/>
        <v>6.429749038285415E-2</v>
      </c>
      <c r="I108" s="106">
        <f t="shared" ca="1" si="34"/>
        <v>7.3752151462994853E-2</v>
      </c>
      <c r="J108" s="106">
        <f t="shared" ca="1" si="34"/>
        <v>0.13510192086772999</v>
      </c>
      <c r="K108" s="106">
        <f t="shared" ca="1" si="34"/>
        <v>7.479758990773866E-2</v>
      </c>
      <c r="L108" s="106">
        <f t="shared" ca="1" si="34"/>
        <v>6.4665177593833612E-2</v>
      </c>
      <c r="M108" s="106">
        <f t="shared" ca="1" si="34"/>
        <v>6.9664123079454576E-2</v>
      </c>
      <c r="N108" s="106">
        <f t="shared" ca="1" si="34"/>
        <v>2.6958427873706947E-2</v>
      </c>
      <c r="O108" s="106">
        <f t="shared" ca="1" si="34"/>
        <v>-2.2524715398442252E-2</v>
      </c>
      <c r="P108" s="106">
        <f t="shared" ca="1" si="34"/>
        <v>1.0573699837180373E-2</v>
      </c>
      <c r="Q108" s="106">
        <f t="shared" ca="1" si="34"/>
        <v>-2.968326478002925E-2</v>
      </c>
      <c r="R108" s="106">
        <f t="shared" ca="1" si="34"/>
        <v>1.4748686292512359E-2</v>
      </c>
      <c r="S108" s="106">
        <f t="shared" ca="1" si="34"/>
        <v>-4.4064990567127427E-2</v>
      </c>
      <c r="T108" s="106">
        <f t="shared" ca="1" si="34"/>
        <v>1.1237086412791752E-2</v>
      </c>
      <c r="U108" s="106">
        <f t="shared" ca="1" si="34"/>
        <v>5.9603704072488384E-2</v>
      </c>
      <c r="V108" s="106">
        <f t="shared" ca="1" si="34"/>
        <v>9.5079687265072987E-2</v>
      </c>
      <c r="W108" s="106">
        <f t="shared" ca="1" si="34"/>
        <v>1.7162373212967763E-2</v>
      </c>
      <c r="X108" s="106">
        <f t="shared" ca="1" si="34"/>
        <v>1.0764843842273164E-2</v>
      </c>
      <c r="Y108" s="106">
        <f t="shared" ca="1" si="34"/>
        <v>6.2999749603538824E-2</v>
      </c>
      <c r="Z108" s="106">
        <f t="shared" ca="1" si="34"/>
        <v>6.0396677083496941E-2</v>
      </c>
      <c r="AA108" s="106">
        <f t="shared" ca="1" si="34"/>
        <v>4.8915216586449706E-2</v>
      </c>
      <c r="AB108" s="106">
        <f t="shared" ca="1" si="34"/>
        <v>2.6430225334613366E-2</v>
      </c>
      <c r="AC108" s="106">
        <f t="shared" ca="1" si="34"/>
        <v>5.4085281980742916E-2</v>
      </c>
      <c r="AD108" s="106">
        <f t="shared" ca="1" si="34"/>
        <v>2.5642029439398639E-2</v>
      </c>
      <c r="AE108" s="106">
        <f t="shared" ca="1" si="34"/>
        <v>4.8907719124139604E-2</v>
      </c>
      <c r="AF108" s="106">
        <f t="shared" ca="1" si="34"/>
        <v>5.0217731468564786E-3</v>
      </c>
      <c r="AG108" s="106">
        <f t="shared" ca="1" si="34"/>
        <v>-1.5448675396777523E-2</v>
      </c>
      <c r="AH108" s="106">
        <f t="shared" ca="1" si="34"/>
        <v>3.4495862703033842E-2</v>
      </c>
      <c r="AI108" s="106">
        <f t="shared" ca="1" si="34"/>
        <v>1.4942705802889034E-2</v>
      </c>
      <c r="AJ108" s="107" t="e">
        <f t="shared" ca="1" si="34"/>
        <v>#VALUE!</v>
      </c>
      <c r="AK108" s="107" t="e">
        <f t="shared" ca="1" si="34"/>
        <v>#VALUE!</v>
      </c>
      <c r="AL108" s="107" t="e">
        <f t="shared" ca="1" si="34"/>
        <v>#VALUE!</v>
      </c>
      <c r="AM108" s="107" t="e">
        <f t="shared" ca="1" si="34"/>
        <v>#VALUE!</v>
      </c>
      <c r="AN108" s="107" t="e">
        <f t="shared" ca="1" si="34"/>
        <v>#VALUE!</v>
      </c>
      <c r="AO108" s="107" t="e">
        <f t="shared" ca="1" si="34"/>
        <v>#VALUE!</v>
      </c>
      <c r="AP108" s="107"/>
      <c r="AQ108" s="107"/>
      <c r="AR108" s="107"/>
      <c r="AS108" s="107"/>
    </row>
    <row r="109" spans="1:45">
      <c r="A109" s="136"/>
      <c r="B109" s="86"/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  <c r="AA109" s="86"/>
      <c r="AB109" s="86"/>
      <c r="AC109" s="86"/>
      <c r="AD109" s="86"/>
      <c r="AE109" s="86"/>
      <c r="AF109" s="86"/>
      <c r="AG109" s="86"/>
      <c r="AH109" s="86"/>
      <c r="AI109" s="86"/>
      <c r="AJ109" s="87"/>
      <c r="AK109" s="87"/>
      <c r="AL109" s="87"/>
      <c r="AM109" s="87"/>
      <c r="AN109" s="87"/>
      <c r="AO109" s="87"/>
      <c r="AP109" s="87"/>
      <c r="AQ109" s="87"/>
      <c r="AR109" s="87"/>
      <c r="AS109" s="87"/>
    </row>
    <row r="110" spans="1:45">
      <c r="A110" s="142" t="s">
        <v>50</v>
      </c>
      <c r="B110" s="91"/>
      <c r="C110" s="110">
        <f t="shared" ref="C110:Q111" ca="1" si="36">C82/B82-1</f>
        <v>0.18374168355598952</v>
      </c>
      <c r="D110" s="110">
        <f t="shared" ca="1" si="36"/>
        <v>0.11885403874252609</v>
      </c>
      <c r="E110" s="110">
        <f t="shared" ca="1" si="36"/>
        <v>0.16302397128573243</v>
      </c>
      <c r="F110" s="110">
        <f t="shared" ca="1" si="36"/>
        <v>0.15619575101264793</v>
      </c>
      <c r="G110" s="110">
        <f t="shared" ca="1" si="36"/>
        <v>4.8999630596169963E-2</v>
      </c>
      <c r="H110" s="110">
        <f t="shared" ca="1" si="36"/>
        <v>-6.0592291351910132E-2</v>
      </c>
      <c r="I110" s="110">
        <f t="shared" ca="1" si="36"/>
        <v>9.4682999383290944E-3</v>
      </c>
      <c r="J110" s="110">
        <f t="shared" ca="1" si="36"/>
        <v>0.12352060373742213</v>
      </c>
      <c r="K110" s="110">
        <f t="shared" ca="1" si="36"/>
        <v>0.1482490417575153</v>
      </c>
      <c r="L110" s="110">
        <f t="shared" ca="1" si="36"/>
        <v>2.5228420739860535E-2</v>
      </c>
      <c r="M110" s="110">
        <f t="shared" ca="1" si="36"/>
        <v>5.085904739478142E-2</v>
      </c>
      <c r="N110" s="110">
        <f t="shared" ca="1" si="36"/>
        <v>3.3078079954493855E-2</v>
      </c>
      <c r="O110" s="110">
        <f t="shared" ca="1" si="36"/>
        <v>-1.3385724952342692E-2</v>
      </c>
      <c r="P110" s="110">
        <f t="shared" ca="1" si="36"/>
        <v>7.6216367049432465E-2</v>
      </c>
      <c r="Q110" s="110">
        <f t="shared" ca="1" si="36"/>
        <v>7.9406484358733653E-2</v>
      </c>
      <c r="R110" s="110">
        <f ca="1">R82/Q82-1</f>
        <v>4.5005895968904142E-2</v>
      </c>
      <c r="S110" s="110">
        <f t="shared" ref="S110:AM111" ca="1" si="37">S82/R82-1</f>
        <v>0.14225263817782885</v>
      </c>
      <c r="T110" s="110">
        <f t="shared" ca="1" si="37"/>
        <v>6.9188200320146276E-2</v>
      </c>
      <c r="U110" s="110">
        <f t="shared" ca="1" si="37"/>
        <v>3.0590275104301234E-2</v>
      </c>
      <c r="V110" s="110">
        <f t="shared" ca="1" si="37"/>
        <v>0.15939390249976482</v>
      </c>
      <c r="W110" s="110">
        <f t="shared" ca="1" si="37"/>
        <v>2.6097976601320072E-2</v>
      </c>
      <c r="X110" s="110">
        <f t="shared" ca="1" si="37"/>
        <v>3.547064310020609E-3</v>
      </c>
      <c r="Y110" s="110">
        <f t="shared" ca="1" si="37"/>
        <v>-2.6030343625567332E-2</v>
      </c>
      <c r="Z110" s="110">
        <f t="shared" ca="1" si="37"/>
        <v>5.01562250878691E-2</v>
      </c>
      <c r="AA110" s="110">
        <f t="shared" ca="1" si="37"/>
        <v>5.6623098816235506E-2</v>
      </c>
      <c r="AB110" s="110">
        <f t="shared" ca="1" si="37"/>
        <v>8.2270337042025021E-2</v>
      </c>
      <c r="AC110" s="110">
        <f t="shared" ca="1" si="37"/>
        <v>4.6614115810040158E-2</v>
      </c>
      <c r="AD110" s="110">
        <f t="shared" ca="1" si="37"/>
        <v>3.2335689862129646E-2</v>
      </c>
      <c r="AE110" s="110">
        <f t="shared" ca="1" si="37"/>
        <v>-0.14321686837583003</v>
      </c>
      <c r="AF110" s="110">
        <f t="shared" ca="1" si="37"/>
        <v>0.11058786258447184</v>
      </c>
      <c r="AG110" s="110">
        <f t="shared" ca="1" si="37"/>
        <v>0.10215677582252392</v>
      </c>
      <c r="AH110" s="110">
        <f t="shared" ca="1" si="37"/>
        <v>2.6714139817288984E-2</v>
      </c>
      <c r="AI110" s="110">
        <f t="shared" ca="1" si="37"/>
        <v>1.9803852102168618E-2</v>
      </c>
      <c r="AJ110" s="111">
        <f t="shared" ca="1" si="37"/>
        <v>1.961437071492389E-2</v>
      </c>
      <c r="AK110" s="111">
        <f t="shared" ca="1" si="37"/>
        <v>4.2364050207293502E-2</v>
      </c>
      <c r="AL110" s="111">
        <f t="shared" ca="1" si="37"/>
        <v>4.8998130742487822E-2</v>
      </c>
      <c r="AM110" s="111">
        <f t="shared" ca="1" si="37"/>
        <v>4.8870932735999961E-2</v>
      </c>
      <c r="AN110" s="111">
        <f ca="1">AN82/AM82-1</f>
        <v>4.8870932735999961E-2</v>
      </c>
      <c r="AO110" s="111">
        <f ca="1">AO82/AN82-1</f>
        <v>4.8870932735999961E-2</v>
      </c>
      <c r="AP110" s="111"/>
      <c r="AQ110" s="111"/>
      <c r="AR110" s="111"/>
      <c r="AS110" s="111"/>
    </row>
    <row r="111" spans="1:45">
      <c r="A111" s="142" t="s">
        <v>51</v>
      </c>
      <c r="B111" s="91"/>
      <c r="C111" s="110">
        <f t="shared" ca="1" si="36"/>
        <v>0.17526190546718423</v>
      </c>
      <c r="D111" s="110">
        <f t="shared" ca="1" si="36"/>
        <v>0.16757542406344772</v>
      </c>
      <c r="E111" s="110">
        <f t="shared" ca="1" si="36"/>
        <v>5.8097616083699899E-2</v>
      </c>
      <c r="F111" s="110">
        <f t="shared" ca="1" si="36"/>
        <v>0.13633056097710239</v>
      </c>
      <c r="G111" s="110">
        <f t="shared" ca="1" si="36"/>
        <v>7.1935557231259217E-2</v>
      </c>
      <c r="H111" s="110">
        <f t="shared" ca="1" si="36"/>
        <v>-7.0837567136014079E-2</v>
      </c>
      <c r="I111" s="110">
        <f t="shared" ca="1" si="36"/>
        <v>5.9576027784120411E-2</v>
      </c>
      <c r="J111" s="110">
        <f t="shared" ca="1" si="36"/>
        <v>9.9284908217601275E-2</v>
      </c>
      <c r="K111" s="110">
        <f t="shared" ca="1" si="36"/>
        <v>0.14883749722722328</v>
      </c>
      <c r="L111" s="110">
        <f t="shared" ca="1" si="36"/>
        <v>2.8976071054912067E-2</v>
      </c>
      <c r="M111" s="110">
        <f t="shared" ca="1" si="36"/>
        <v>2.7592797856463402E-2</v>
      </c>
      <c r="N111" s="110">
        <f t="shared" ca="1" si="36"/>
        <v>-1.2867498736606975E-2</v>
      </c>
      <c r="O111" s="110">
        <f t="shared" ca="1" si="36"/>
        <v>-6.4513631064285648E-2</v>
      </c>
      <c r="P111" s="110">
        <f t="shared" ca="1" si="36"/>
        <v>9.1215952099553688E-2</v>
      </c>
      <c r="Q111" s="110">
        <f t="shared" ca="1" si="36"/>
        <v>7.7720556627866699E-2</v>
      </c>
      <c r="R111" s="110">
        <f ca="1">R83/Q83-1</f>
        <v>3.9002377526121457E-2</v>
      </c>
      <c r="S111" s="110">
        <f t="shared" ca="1" si="37"/>
        <v>9.2257491475412401E-2</v>
      </c>
      <c r="T111" s="110">
        <f t="shared" ca="1" si="37"/>
        <v>8.7118171011146828E-2</v>
      </c>
      <c r="U111" s="110">
        <f t="shared" ca="1" si="37"/>
        <v>4.560092298524876E-2</v>
      </c>
      <c r="V111" s="110">
        <f t="shared" ca="1" si="37"/>
        <v>0.22232899343710688</v>
      </c>
      <c r="W111" s="110">
        <f t="shared" ca="1" si="37"/>
        <v>1.6965587707202801E-2</v>
      </c>
      <c r="X111" s="110">
        <f t="shared" ca="1" si="37"/>
        <v>-1.2493019467455624E-2</v>
      </c>
      <c r="Y111" s="110">
        <f t="shared" ca="1" si="37"/>
        <v>-6.1958878467743839E-3</v>
      </c>
      <c r="Z111" s="110">
        <f t="shared" ca="1" si="37"/>
        <v>7.0915447635281792E-2</v>
      </c>
      <c r="AA111" s="110">
        <f t="shared" ca="1" si="37"/>
        <v>9.8365106177606298E-2</v>
      </c>
      <c r="AB111" s="110">
        <f t="shared" ca="1" si="37"/>
        <v>9.8360898157674015E-2</v>
      </c>
      <c r="AC111" s="110">
        <f t="shared" ca="1" si="37"/>
        <v>6.4518300540457263E-2</v>
      </c>
      <c r="AD111" s="110">
        <f t="shared" ca="1" si="37"/>
        <v>4.8674285198066825E-2</v>
      </c>
      <c r="AE111" s="110">
        <f t="shared" ca="1" si="37"/>
        <v>-0.1481836272322391</v>
      </c>
      <c r="AF111" s="110">
        <f t="shared" ca="1" si="37"/>
        <v>0.12449864180725601</v>
      </c>
      <c r="AG111" s="110">
        <f t="shared" ca="1" si="37"/>
        <v>0.12283077919274765</v>
      </c>
      <c r="AH111" s="110">
        <f t="shared" ca="1" si="37"/>
        <v>6.3772629191236607E-3</v>
      </c>
      <c r="AI111" s="110">
        <f t="shared" ca="1" si="37"/>
        <v>3.8122980437100829E-3</v>
      </c>
      <c r="AJ111" s="111">
        <f t="shared" ca="1" si="37"/>
        <v>7.8160797145689909E-3</v>
      </c>
      <c r="AK111" s="111">
        <f t="shared" ca="1" si="37"/>
        <v>3.8264171093567612E-2</v>
      </c>
      <c r="AL111" s="111">
        <f t="shared" ca="1" si="37"/>
        <v>3.7213968566972788E-2</v>
      </c>
      <c r="AM111" s="111">
        <f t="shared" ca="1" si="37"/>
        <v>3.753766849161666E-2</v>
      </c>
      <c r="AN111" s="111">
        <f ca="1">AN83/AM83-1</f>
        <v>3.8018017436442841E-2</v>
      </c>
      <c r="AO111" s="111">
        <f ca="1">AO83/AN83-1</f>
        <v>3.9071105722494393E-2</v>
      </c>
      <c r="AP111" s="111"/>
      <c r="AQ111" s="111"/>
      <c r="AR111" s="111"/>
      <c r="AS111" s="111"/>
    </row>
    <row r="112" spans="1:45">
      <c r="A112" s="141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  <c r="V112" s="96"/>
      <c r="W112" s="96"/>
      <c r="X112" s="96"/>
      <c r="Y112" s="96"/>
      <c r="Z112" s="96"/>
      <c r="AA112" s="96"/>
      <c r="AB112" s="96"/>
      <c r="AC112" s="96"/>
      <c r="AD112" s="96"/>
      <c r="AE112" s="96"/>
      <c r="AF112" s="96"/>
      <c r="AG112" s="96"/>
      <c r="AH112" s="96"/>
      <c r="AI112" s="96"/>
      <c r="AJ112" s="98"/>
      <c r="AK112" s="98"/>
      <c r="AL112" s="98"/>
      <c r="AM112" s="98"/>
      <c r="AN112" s="98"/>
      <c r="AO112" s="98"/>
      <c r="AP112" s="98"/>
      <c r="AQ112" s="98"/>
      <c r="AR112" s="98"/>
      <c r="AS112" s="98"/>
    </row>
    <row r="113" spans="1:45">
      <c r="A113" s="141" t="s">
        <v>53</v>
      </c>
      <c r="B113" s="86"/>
      <c r="C113" s="110">
        <f t="shared" ref="C113:Q114" ca="1" si="38">C86/B86-1</f>
        <v>0.14762242412764959</v>
      </c>
      <c r="D113" s="110">
        <f t="shared" ca="1" si="38"/>
        <v>0.14898610013124669</v>
      </c>
      <c r="E113" s="110">
        <f t="shared" ca="1" si="38"/>
        <v>9.4234979567502375E-2</v>
      </c>
      <c r="F113" s="110">
        <f t="shared" ca="1" si="38"/>
        <v>8.279395448003668E-2</v>
      </c>
      <c r="G113" s="110">
        <f t="shared" ca="1" si="38"/>
        <v>7.717786879931432E-2</v>
      </c>
      <c r="H113" s="110">
        <f t="shared" ca="1" si="38"/>
        <v>6.5995493526851856E-2</v>
      </c>
      <c r="I113" s="110">
        <f t="shared" ca="1" si="38"/>
        <v>6.3078301643610279E-2</v>
      </c>
      <c r="J113" s="110">
        <f t="shared" ca="1" si="38"/>
        <v>7.1059905918541055E-2</v>
      </c>
      <c r="K113" s="110">
        <f t="shared" ca="1" si="38"/>
        <v>7.6081285036653901E-2</v>
      </c>
      <c r="L113" s="110">
        <f t="shared" ca="1" si="38"/>
        <v>5.8390679771943343E-2</v>
      </c>
      <c r="M113" s="110">
        <f t="shared" ca="1" si="38"/>
        <v>3.8173820609830766E-2</v>
      </c>
      <c r="N113" s="110">
        <f t="shared" ca="1" si="38"/>
        <v>3.0358702609260213E-2</v>
      </c>
      <c r="O113" s="110">
        <f t="shared" ca="1" si="38"/>
        <v>1.120625653159979E-2</v>
      </c>
      <c r="P113" s="110">
        <f t="shared" ca="1" si="38"/>
        <v>2.3272867922646157E-2</v>
      </c>
      <c r="Q113" s="110">
        <f t="shared" ca="1" si="38"/>
        <v>2.7450480697691404E-2</v>
      </c>
      <c r="R113" s="110">
        <f ca="1">R86/Q86-1</f>
        <v>3.2834737619242382E-2</v>
      </c>
      <c r="S113" s="110">
        <f t="shared" ref="S113:AM114" ca="1" si="39">S86/R86-1</f>
        <v>1.76010766466006E-2</v>
      </c>
      <c r="T113" s="110">
        <f t="shared" ca="1" si="39"/>
        <v>3.9970508366389934E-2</v>
      </c>
      <c r="U113" s="110">
        <f t="shared" ca="1" si="39"/>
        <v>4.2135907395886019E-2</v>
      </c>
      <c r="V113" s="110">
        <f t="shared" ca="1" si="39"/>
        <v>6.4032659718121998E-2</v>
      </c>
      <c r="W113" s="110">
        <f t="shared" ca="1" si="39"/>
        <v>4.1037188729039942E-2</v>
      </c>
      <c r="X113" s="110">
        <f t="shared" ca="1" si="39"/>
        <v>3.0972528965832025E-2</v>
      </c>
      <c r="Y113" s="110">
        <f t="shared" ca="1" si="39"/>
        <v>3.4869049112021822E-2</v>
      </c>
      <c r="Z113" s="110">
        <f t="shared" ca="1" si="39"/>
        <v>4.4448648795700763E-2</v>
      </c>
      <c r="AA113" s="110">
        <f t="shared" ca="1" si="39"/>
        <v>4.5216195001130499E-2</v>
      </c>
      <c r="AB113" s="110">
        <f t="shared" ca="1" si="39"/>
        <v>5.0868691536912536E-2</v>
      </c>
      <c r="AC113" s="110">
        <f t="shared" ca="1" si="39"/>
        <v>5.1949381824453189E-2</v>
      </c>
      <c r="AD113" s="110">
        <f t="shared" ca="1" si="39"/>
        <v>3.4386863744652274E-2</v>
      </c>
      <c r="AE113" s="110">
        <f t="shared" ca="1" si="39"/>
        <v>-1.8582265791235897E-2</v>
      </c>
      <c r="AF113" s="110">
        <f t="shared" ca="1" si="39"/>
        <v>2.8871771242387378E-2</v>
      </c>
      <c r="AG113" s="110">
        <f t="shared" ca="1" si="39"/>
        <v>2.7174235612723807E-2</v>
      </c>
      <c r="AH113" s="110">
        <f t="shared" ca="1" si="39"/>
        <v>1.5186303340213314E-2</v>
      </c>
      <c r="AI113" s="110">
        <f t="shared" ca="1" si="39"/>
        <v>1.0315829977434854E-2</v>
      </c>
      <c r="AJ113" s="111" t="e">
        <f t="shared" ca="1" si="39"/>
        <v>#VALUE!</v>
      </c>
      <c r="AK113" s="111" t="e">
        <f t="shared" ca="1" si="39"/>
        <v>#VALUE!</v>
      </c>
      <c r="AL113" s="111" t="e">
        <f t="shared" ca="1" si="39"/>
        <v>#VALUE!</v>
      </c>
      <c r="AM113" s="111" t="e">
        <f t="shared" ca="1" si="39"/>
        <v>#VALUE!</v>
      </c>
      <c r="AN113" s="111" t="e">
        <f ca="1">AN86/AM86-1</f>
        <v>#VALUE!</v>
      </c>
      <c r="AO113" s="111" t="e">
        <f ca="1">AO86/AN86-1</f>
        <v>#VALUE!</v>
      </c>
      <c r="AP113" s="111"/>
      <c r="AQ113" s="111"/>
      <c r="AR113" s="111"/>
      <c r="AS113" s="111"/>
    </row>
    <row r="114" spans="1:45">
      <c r="A114" s="141" t="s">
        <v>54</v>
      </c>
      <c r="B114" s="86"/>
      <c r="C114" s="110">
        <f t="shared" ca="1" si="38"/>
        <v>0.15382988151922383</v>
      </c>
      <c r="D114" s="110">
        <f t="shared" ca="1" si="38"/>
        <v>0.14367335585012486</v>
      </c>
      <c r="E114" s="110">
        <f t="shared" ca="1" si="38"/>
        <v>0.10610032655396417</v>
      </c>
      <c r="F114" s="110">
        <f t="shared" ca="1" si="38"/>
        <v>9.610653766337296E-2</v>
      </c>
      <c r="G114" s="110">
        <f t="shared" ca="1" si="38"/>
        <v>7.1787132572528112E-2</v>
      </c>
      <c r="H114" s="110">
        <f t="shared" ca="1" si="38"/>
        <v>4.2293065162459564E-2</v>
      </c>
      <c r="I114" s="110">
        <f t="shared" ca="1" si="38"/>
        <v>5.4031165311652973E-2</v>
      </c>
      <c r="J114" s="110">
        <f t="shared" ca="1" si="38"/>
        <v>7.9538788288296969E-2</v>
      </c>
      <c r="K114" s="110">
        <f t="shared" ca="1" si="38"/>
        <v>8.8220498339734332E-2</v>
      </c>
      <c r="L114" s="110">
        <f t="shared" ca="1" si="38"/>
        <v>5.2504810207941066E-2</v>
      </c>
      <c r="M114" s="110">
        <f t="shared" ca="1" si="38"/>
        <v>4.0366935127140957E-2</v>
      </c>
      <c r="N114" s="110">
        <f t="shared" ca="1" si="38"/>
        <v>3.0833589822123475E-2</v>
      </c>
      <c r="O114" s="110">
        <f t="shared" ca="1" si="38"/>
        <v>6.9023868899180663E-3</v>
      </c>
      <c r="P114" s="110">
        <f t="shared" ca="1" si="38"/>
        <v>3.2351872837172557E-2</v>
      </c>
      <c r="Q114" s="110">
        <f t="shared" ca="1" si="38"/>
        <v>3.6738715619783147E-2</v>
      </c>
      <c r="R114" s="110">
        <f ca="1">R87/Q87-1</f>
        <v>3.5100138530895109E-2</v>
      </c>
      <c r="S114" s="110">
        <f t="shared" ca="1" si="39"/>
        <v>4.1024332142249653E-2</v>
      </c>
      <c r="T114" s="110">
        <f t="shared" ca="1" si="39"/>
        <v>4.5994671548356569E-2</v>
      </c>
      <c r="U114" s="110">
        <f t="shared" ca="1" si="39"/>
        <v>3.9702620998034455E-2</v>
      </c>
      <c r="V114" s="110">
        <f t="shared" ca="1" si="39"/>
        <v>8.3954264045365878E-2</v>
      </c>
      <c r="W114" s="110">
        <f t="shared" ca="1" si="39"/>
        <v>3.7699082480741719E-2</v>
      </c>
      <c r="X114" s="110">
        <f t="shared" ca="1" si="39"/>
        <v>2.49129303951936E-2</v>
      </c>
      <c r="Y114" s="110">
        <f t="shared" ca="1" si="39"/>
        <v>2.1693958985806949E-2</v>
      </c>
      <c r="Z114" s="110">
        <f t="shared" ca="1" si="39"/>
        <v>4.5625758552099827E-2</v>
      </c>
      <c r="AA114" s="110">
        <f t="shared" ca="1" si="39"/>
        <v>4.7578906262467191E-2</v>
      </c>
      <c r="AB114" s="110">
        <f t="shared" ca="1" si="39"/>
        <v>5.7429066066410739E-2</v>
      </c>
      <c r="AC114" s="110">
        <f t="shared" ca="1" si="39"/>
        <v>5.0808562637228327E-2</v>
      </c>
      <c r="AD114" s="110">
        <f t="shared" ca="1" si="39"/>
        <v>3.3950019919129826E-2</v>
      </c>
      <c r="AE114" s="110">
        <f t="shared" ca="1" si="39"/>
        <v>-4.5084577211438104E-2</v>
      </c>
      <c r="AF114" s="110">
        <f t="shared" ca="1" si="39"/>
        <v>4.4462223180586014E-2</v>
      </c>
      <c r="AG114" s="110">
        <f t="shared" ca="1" si="39"/>
        <v>4.2385715050973882E-2</v>
      </c>
      <c r="AH114" s="110">
        <f t="shared" ca="1" si="39"/>
        <v>1.7659018189047693E-2</v>
      </c>
      <c r="AI114" s="110">
        <f t="shared" ca="1" si="39"/>
        <v>1.2369114699883887E-2</v>
      </c>
      <c r="AJ114" s="111" t="e">
        <f t="shared" ca="1" si="39"/>
        <v>#VALUE!</v>
      </c>
      <c r="AK114" s="111" t="e">
        <f t="shared" ca="1" si="39"/>
        <v>#VALUE!</v>
      </c>
      <c r="AL114" s="111" t="e">
        <f t="shared" ca="1" si="39"/>
        <v>#VALUE!</v>
      </c>
      <c r="AM114" s="111" t="e">
        <f t="shared" ca="1" si="39"/>
        <v>#VALUE!</v>
      </c>
      <c r="AN114" s="111" t="e">
        <f ca="1">AN87/AM87-1</f>
        <v>#VALUE!</v>
      </c>
      <c r="AO114" s="111" t="e">
        <f ca="1">AO87/AN87-1</f>
        <v>#VALUE!</v>
      </c>
      <c r="AP114" s="111"/>
      <c r="AQ114" s="111"/>
      <c r="AR114" s="111"/>
      <c r="AS114" s="111"/>
    </row>
    <row r="115" spans="1:45">
      <c r="A115" s="141"/>
      <c r="B115" s="86"/>
      <c r="C115" s="110"/>
      <c r="D115" s="110"/>
      <c r="E115" s="110"/>
      <c r="F115" s="110"/>
      <c r="G115" s="110"/>
      <c r="H115" s="110"/>
      <c r="I115" s="110"/>
      <c r="J115" s="110"/>
      <c r="K115" s="110"/>
      <c r="L115" s="110"/>
      <c r="M115" s="110"/>
      <c r="N115" s="110"/>
      <c r="O115" s="110"/>
      <c r="P115" s="110"/>
      <c r="Q115" s="110"/>
      <c r="R115" s="110"/>
      <c r="S115" s="110"/>
      <c r="T115" s="110"/>
      <c r="U115" s="110"/>
      <c r="V115" s="110"/>
      <c r="W115" s="110"/>
      <c r="X115" s="110"/>
      <c r="Y115" s="110"/>
      <c r="Z115" s="110"/>
      <c r="AA115" s="110"/>
      <c r="AB115" s="110"/>
      <c r="AC115" s="110"/>
      <c r="AD115" s="110"/>
      <c r="AE115" s="110"/>
      <c r="AF115" s="110"/>
      <c r="AG115" s="110"/>
      <c r="AH115" s="110"/>
      <c r="AI115" s="110"/>
      <c r="AJ115" s="111"/>
      <c r="AK115" s="111"/>
      <c r="AL115" s="111"/>
      <c r="AM115" s="111"/>
      <c r="AN115" s="111"/>
      <c r="AO115" s="111"/>
      <c r="AP115" s="111"/>
      <c r="AQ115" s="111"/>
      <c r="AR115" s="111"/>
      <c r="AS115" s="111"/>
    </row>
    <row r="116" spans="1:45" ht="13.5" thickBot="1">
      <c r="A116" s="143" t="s">
        <v>71</v>
      </c>
      <c r="B116" s="86"/>
      <c r="C116" s="110"/>
      <c r="D116" s="110"/>
      <c r="E116" s="110"/>
      <c r="F116" s="110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  <c r="Q116" s="110"/>
      <c r="R116" s="110"/>
      <c r="S116" s="110"/>
      <c r="T116" s="110"/>
      <c r="U116" s="110"/>
      <c r="V116" s="110"/>
      <c r="W116" s="110"/>
      <c r="X116" s="110"/>
      <c r="Y116" s="110"/>
      <c r="Z116" s="110"/>
      <c r="AA116" s="110"/>
      <c r="AB116" s="110"/>
      <c r="AC116" s="110"/>
      <c r="AD116" s="110"/>
      <c r="AE116" s="110"/>
      <c r="AF116" s="110"/>
      <c r="AG116" s="110"/>
      <c r="AH116" s="110"/>
      <c r="AI116" s="110"/>
      <c r="AJ116" s="111"/>
      <c r="AK116" s="111"/>
      <c r="AL116" s="111"/>
      <c r="AM116" s="111"/>
      <c r="AN116" s="111"/>
      <c r="AO116" s="111"/>
      <c r="AP116" s="111"/>
      <c r="AQ116" s="111"/>
      <c r="AR116" s="111"/>
      <c r="AS116" s="111"/>
    </row>
    <row r="117" spans="1:45">
      <c r="A117" s="140" t="s">
        <v>60</v>
      </c>
      <c r="B117" s="117"/>
      <c r="C117" s="117">
        <f ca="1">(C70-B70)/B$90*100</f>
        <v>8.7287855046235965</v>
      </c>
      <c r="D117" s="117">
        <f t="shared" ref="D117:AM118" ca="1" si="40">(D70-C70)/C$90*100</f>
        <v>8.7174342819262893</v>
      </c>
      <c r="E117" s="117">
        <f t="shared" ca="1" si="40"/>
        <v>5.8831637106777972</v>
      </c>
      <c r="F117" s="117">
        <f t="shared" ca="1" si="40"/>
        <v>4.963314498631485</v>
      </c>
      <c r="G117" s="117">
        <f t="shared" ca="1" si="40"/>
        <v>4.6149663084073191</v>
      </c>
      <c r="H117" s="117">
        <f t="shared" ca="1" si="40"/>
        <v>3.6677499517055603</v>
      </c>
      <c r="I117" s="117">
        <f t="shared" ca="1" si="40"/>
        <v>3.5900457710664249</v>
      </c>
      <c r="J117" s="117">
        <f t="shared" ca="1" si="40"/>
        <v>3.3363997632142373</v>
      </c>
      <c r="K117" s="117">
        <f t="shared" ca="1" si="40"/>
        <v>4.1342795382996611</v>
      </c>
      <c r="L117" s="117">
        <f t="shared" ca="1" si="40"/>
        <v>3.0761248091641114</v>
      </c>
      <c r="M117" s="117">
        <f t="shared" ca="1" si="40"/>
        <v>1.9160956187338964</v>
      </c>
      <c r="N117" s="117">
        <f t="shared" ca="1" si="40"/>
        <v>1.9925115737262027</v>
      </c>
      <c r="O117" s="117">
        <f t="shared" ca="1" si="40"/>
        <v>0.9190450168383022</v>
      </c>
      <c r="P117" s="117">
        <f t="shared" ca="1" si="40"/>
        <v>1.3785715218896644</v>
      </c>
      <c r="Q117" s="117">
        <f t="shared" ca="1" si="40"/>
        <v>1.6450656887383865</v>
      </c>
      <c r="R117" s="117">
        <f t="shared" ca="1" si="40"/>
        <v>1.9644662718474653</v>
      </c>
      <c r="S117" s="117">
        <f t="shared" ca="1" si="40"/>
        <v>0.77180712444675459</v>
      </c>
      <c r="T117" s="117">
        <f t="shared" ca="1" si="40"/>
        <v>2.3518921156334742</v>
      </c>
      <c r="U117" s="117">
        <f t="shared" ca="1" si="40"/>
        <v>1.6272275330106449</v>
      </c>
      <c r="V117" s="117">
        <f t="shared" ca="1" si="40"/>
        <v>3.3430248052881084</v>
      </c>
      <c r="W117" s="117">
        <f t="shared" ca="1" si="40"/>
        <v>2.4556000866405396</v>
      </c>
      <c r="X117" s="117">
        <f t="shared" ca="1" si="40"/>
        <v>1.595897815441806</v>
      </c>
      <c r="Y117" s="117">
        <f t="shared" ca="1" si="40"/>
        <v>1.7494114727096344</v>
      </c>
      <c r="Z117" s="117">
        <f t="shared" ca="1" si="40"/>
        <v>2.262566899757787</v>
      </c>
      <c r="AA117" s="117">
        <f t="shared" ca="1" si="40"/>
        <v>2.3881624709296272</v>
      </c>
      <c r="AB117" s="117">
        <f t="shared" ca="1" si="40"/>
        <v>2.5367654122031902</v>
      </c>
      <c r="AC117" s="117">
        <f t="shared" ca="1" si="40"/>
        <v>2.519969052349516</v>
      </c>
      <c r="AD117" s="117">
        <f t="shared" ca="1" si="40"/>
        <v>1.7482663000167931</v>
      </c>
      <c r="AE117" s="117">
        <f t="shared" ca="1" si="40"/>
        <v>-0.60361688803631164</v>
      </c>
      <c r="AF117" s="117">
        <f t="shared" ca="1" si="40"/>
        <v>1.659074243482153</v>
      </c>
      <c r="AG117" s="117">
        <f t="shared" ca="1" si="40"/>
        <v>1.233740841823723</v>
      </c>
      <c r="AH117" s="117">
        <f t="shared" ca="1" si="40"/>
        <v>0.55731880579261839</v>
      </c>
      <c r="AI117" s="117">
        <f t="shared" ca="1" si="40"/>
        <v>0.55830027943718707</v>
      </c>
      <c r="AJ117" s="118" t="e">
        <f t="shared" ca="1" si="40"/>
        <v>#VALUE!</v>
      </c>
      <c r="AK117" s="118" t="e">
        <f t="shared" ca="1" si="40"/>
        <v>#VALUE!</v>
      </c>
      <c r="AL117" s="118" t="e">
        <f t="shared" ca="1" si="40"/>
        <v>#VALUE!</v>
      </c>
      <c r="AM117" s="118" t="e">
        <f t="shared" ca="1" si="40"/>
        <v>#VALUE!</v>
      </c>
      <c r="AN117" s="118" t="e">
        <f ca="1">(AN70-AM70)/AM$90*100</f>
        <v>#VALUE!</v>
      </c>
      <c r="AO117" s="118" t="e">
        <f ca="1">(AO70-AN70)/AN$90*100</f>
        <v>#VALUE!</v>
      </c>
      <c r="AP117" s="118"/>
      <c r="AQ117" s="118"/>
      <c r="AR117" s="118"/>
      <c r="AS117" s="118"/>
    </row>
    <row r="118" spans="1:45">
      <c r="A118" s="141" t="s">
        <v>61</v>
      </c>
      <c r="B118" s="86"/>
      <c r="C118" s="86">
        <f ca="1">(C71-B71)/B$90*100</f>
        <v>3.4828187415859286</v>
      </c>
      <c r="D118" s="86">
        <f t="shared" ca="1" si="40"/>
        <v>3.7271040245292721</v>
      </c>
      <c r="E118" s="86">
        <f t="shared" ca="1" si="40"/>
        <v>2.5942822332675957</v>
      </c>
      <c r="F118" s="86">
        <f t="shared" ca="1" si="40"/>
        <v>2.1263023927993663</v>
      </c>
      <c r="G118" s="86">
        <f t="shared" ca="1" si="40"/>
        <v>1.6707028955187302</v>
      </c>
      <c r="H118" s="86">
        <f t="shared" ca="1" si="40"/>
        <v>1.3644660605001346</v>
      </c>
      <c r="I118" s="86">
        <f t="shared" ca="1" si="40"/>
        <v>0.94904056803066761</v>
      </c>
      <c r="J118" s="86">
        <f t="shared" ca="1" si="40"/>
        <v>1.2666177433479622</v>
      </c>
      <c r="K118" s="86">
        <f t="shared" ca="1" si="40"/>
        <v>1.1021227144120345</v>
      </c>
      <c r="L118" s="86">
        <f t="shared" ca="1" si="40"/>
        <v>1.2039873474560177</v>
      </c>
      <c r="M118" s="86">
        <f t="shared" ca="1" si="40"/>
        <v>1.2589812555247484</v>
      </c>
      <c r="N118" s="86">
        <f t="shared" ca="1" si="40"/>
        <v>1.3608862245562463</v>
      </c>
      <c r="O118" s="86">
        <f t="shared" ca="1" si="40"/>
        <v>1.3763675898475638</v>
      </c>
      <c r="P118" s="86">
        <f t="shared" ca="1" si="40"/>
        <v>0.52667563765900383</v>
      </c>
      <c r="Q118" s="86">
        <f t="shared" ca="1" si="40"/>
        <v>0.74340096662372246</v>
      </c>
      <c r="R118" s="86">
        <f t="shared" ca="1" si="40"/>
        <v>0.92820868128918343</v>
      </c>
      <c r="S118" s="86">
        <f t="shared" ca="1" si="40"/>
        <v>0.67930143514835106</v>
      </c>
      <c r="T118" s="86">
        <f t="shared" ca="1" si="40"/>
        <v>0.24235206137738888</v>
      </c>
      <c r="U118" s="86">
        <f t="shared" ca="1" si="40"/>
        <v>0.81857998518227304</v>
      </c>
      <c r="V118" s="86">
        <f t="shared" ca="1" si="40"/>
        <v>0.94962685108654321</v>
      </c>
      <c r="W118" s="86">
        <f t="shared" ca="1" si="40"/>
        <v>0.69991833725502661</v>
      </c>
      <c r="X118" s="86">
        <f t="shared" ca="1" si="40"/>
        <v>1.3074872243424218</v>
      </c>
      <c r="Y118" s="86">
        <f t="shared" ca="1" si="40"/>
        <v>1.0364097202897131</v>
      </c>
      <c r="Z118" s="86">
        <f t="shared" ca="1" si="40"/>
        <v>0.91810151183686539</v>
      </c>
      <c r="AA118" s="86">
        <f t="shared" ca="1" si="40"/>
        <v>0.86086968740998016</v>
      </c>
      <c r="AB118" s="86">
        <f t="shared" ca="1" si="40"/>
        <v>0.76774249689501306</v>
      </c>
      <c r="AC118" s="86">
        <f t="shared" ca="1" si="40"/>
        <v>0.7876554458968742</v>
      </c>
      <c r="AD118" s="86">
        <f t="shared" ca="1" si="40"/>
        <v>0.70704439412599907</v>
      </c>
      <c r="AE118" s="86">
        <f t="shared" ca="1" si="40"/>
        <v>0.845835775494027</v>
      </c>
      <c r="AF118" s="86">
        <f t="shared" ca="1" si="40"/>
        <v>0.62432511316440431</v>
      </c>
      <c r="AG118" s="86">
        <f t="shared" ca="1" si="40"/>
        <v>0.50148728832865253</v>
      </c>
      <c r="AH118" s="86">
        <f t="shared" ca="1" si="40"/>
        <v>0.56786267509139687</v>
      </c>
      <c r="AI118" s="86">
        <f t="shared" ca="1" si="40"/>
        <v>0.58824852064778099</v>
      </c>
      <c r="AJ118" s="87">
        <f t="shared" ca="1" si="40"/>
        <v>0.44291367948259919</v>
      </c>
      <c r="AK118" s="87" t="e">
        <f t="shared" ca="1" si="40"/>
        <v>#VALUE!</v>
      </c>
      <c r="AL118" s="87" t="e">
        <f t="shared" ca="1" si="40"/>
        <v>#VALUE!</v>
      </c>
      <c r="AM118" s="87" t="e">
        <f t="shared" ca="1" si="40"/>
        <v>#VALUE!</v>
      </c>
      <c r="AN118" s="87" t="e">
        <f ca="1">(AN71-AM71)/AM$90*100</f>
        <v>#VALUE!</v>
      </c>
      <c r="AO118" s="87" t="e">
        <f ca="1">(AO71-AN71)/AN$90*100</f>
        <v>#VALUE!</v>
      </c>
      <c r="AP118" s="87"/>
      <c r="AQ118" s="87"/>
      <c r="AR118" s="87"/>
      <c r="AS118" s="87"/>
    </row>
    <row r="119" spans="1:45">
      <c r="A119" s="141" t="s">
        <v>63</v>
      </c>
      <c r="B119" s="86"/>
      <c r="C119" s="86">
        <f ca="1">(C74-B74)/B$90*100</f>
        <v>0.91401646399328929</v>
      </c>
      <c r="D119" s="86">
        <f t="shared" ref="D119:AM119" ca="1" si="41">(D74-C74)/C$90*100</f>
        <v>0.41868323331162938</v>
      </c>
      <c r="E119" s="86">
        <f t="shared" ca="1" si="41"/>
        <v>-0.29077197167832169</v>
      </c>
      <c r="F119" s="86">
        <f t="shared" ca="1" si="41"/>
        <v>0.28903728350954205</v>
      </c>
      <c r="G119" s="86">
        <f t="shared" ca="1" si="41"/>
        <v>0.55622473834952746</v>
      </c>
      <c r="H119" s="86">
        <f t="shared" ca="1" si="41"/>
        <v>0.85703922823497369</v>
      </c>
      <c r="I119" s="86">
        <f t="shared" ca="1" si="41"/>
        <v>0.62369190595414992</v>
      </c>
      <c r="J119" s="86">
        <f t="shared" ca="1" si="41"/>
        <v>1.1805328610023391</v>
      </c>
      <c r="K119" s="86">
        <f t="shared" ca="1" si="41"/>
        <v>1.075595515686375</v>
      </c>
      <c r="L119" s="86">
        <f t="shared" ca="1" si="41"/>
        <v>0.79541395172475748</v>
      </c>
      <c r="M119" s="86">
        <f t="shared" ca="1" si="41"/>
        <v>0.32433570818757868</v>
      </c>
      <c r="N119" s="86">
        <f t="shared" ca="1" si="41"/>
        <v>0.10855576837428557</v>
      </c>
      <c r="O119" s="86">
        <f t="shared" ca="1" si="41"/>
        <v>-0.3195450181582653</v>
      </c>
      <c r="P119" s="86">
        <f t="shared" ca="1" si="41"/>
        <v>0.1209254928602215</v>
      </c>
      <c r="Q119" s="86">
        <f t="shared" ca="1" si="41"/>
        <v>0.10531794901646194</v>
      </c>
      <c r="R119" s="86">
        <f t="shared" ca="1" si="41"/>
        <v>2.2295288528943705E-2</v>
      </c>
      <c r="S119" s="86">
        <f t="shared" ca="1" si="41"/>
        <v>-0.22791337338472251</v>
      </c>
      <c r="T119" s="86">
        <f t="shared" ca="1" si="41"/>
        <v>0.43611061101955517</v>
      </c>
      <c r="U119" s="86">
        <f t="shared" ca="1" si="41"/>
        <v>0.76394422237476434</v>
      </c>
      <c r="V119" s="86">
        <f t="shared" ca="1" si="41"/>
        <v>0.95119037381696303</v>
      </c>
      <c r="W119" s="86">
        <f t="shared" ca="1" si="41"/>
        <v>0.43575886484748494</v>
      </c>
      <c r="X119" s="86">
        <f t="shared" ca="1" si="41"/>
        <v>0.2466822754288808</v>
      </c>
      <c r="Y119" s="86">
        <f t="shared" ca="1" si="41"/>
        <v>0.58827658651664516</v>
      </c>
      <c r="Z119" s="86">
        <f t="shared" ca="1" si="41"/>
        <v>0.91614823423705061</v>
      </c>
      <c r="AA119" s="86">
        <f t="shared" ca="1" si="41"/>
        <v>0.92902260287928451</v>
      </c>
      <c r="AB119" s="86">
        <f t="shared" ca="1" si="41"/>
        <v>1.2499053530078519</v>
      </c>
      <c r="AC119" s="86">
        <f t="shared" ca="1" si="41"/>
        <v>1.2189815850696462</v>
      </c>
      <c r="AD119" s="86">
        <f t="shared" ca="1" si="41"/>
        <v>0.55434212398992821</v>
      </c>
      <c r="AE119" s="86">
        <f t="shared" ca="1" si="41"/>
        <v>-1.0890072936413921</v>
      </c>
      <c r="AF119" s="86">
        <f t="shared" ca="1" si="41"/>
        <v>0.1722347301535587</v>
      </c>
      <c r="AG119" s="86">
        <f t="shared" ca="1" si="41"/>
        <v>0.62650863007752144</v>
      </c>
      <c r="AH119" s="86">
        <f t="shared" ca="1" si="41"/>
        <v>8.3913651055261718E-2</v>
      </c>
      <c r="AI119" s="86">
        <f t="shared" ca="1" si="41"/>
        <v>-0.14988472797572555</v>
      </c>
      <c r="AJ119" s="87"/>
      <c r="AK119" s="87"/>
      <c r="AL119" s="87"/>
      <c r="AM119" s="87" t="e">
        <f t="shared" ca="1" si="41"/>
        <v>#VALUE!</v>
      </c>
      <c r="AN119" s="87" t="e">
        <f ca="1">(AN74-AM74)/AM$90*100</f>
        <v>#VALUE!</v>
      </c>
      <c r="AO119" s="87" t="e">
        <f ca="1">(AO74-AN74)/AN$90*100</f>
        <v>#VALUE!</v>
      </c>
      <c r="AP119" s="87"/>
      <c r="AQ119" s="87"/>
      <c r="AR119" s="87"/>
      <c r="AS119" s="87"/>
    </row>
    <row r="120" spans="1:45" s="145" customFormat="1" ht="13.5" thickBot="1">
      <c r="A120" s="144" t="s">
        <v>64</v>
      </c>
      <c r="B120" s="125"/>
      <c r="C120" s="125">
        <f ca="1">(B74-C74+C73-B73)/B$90*100</f>
        <v>1.6694621615060377</v>
      </c>
      <c r="D120" s="125">
        <f t="shared" ref="D120:AM120" ca="1" si="42">(C74-D74+D73-C73)/C$90*100</f>
        <v>2.3199364867058092</v>
      </c>
      <c r="E120" s="125">
        <f t="shared" ca="1" si="42"/>
        <v>1.4151991655280076</v>
      </c>
      <c r="F120" s="125">
        <f t="shared" ca="1" si="42"/>
        <v>0.93963950840661692</v>
      </c>
      <c r="G120" s="125">
        <f t="shared" ca="1" si="42"/>
        <v>0.87216354545723818</v>
      </c>
      <c r="H120" s="125">
        <f t="shared" ca="1" si="42"/>
        <v>0.73871453971774514</v>
      </c>
      <c r="I120" s="125">
        <f t="shared" ca="1" si="42"/>
        <v>1.11949622486504</v>
      </c>
      <c r="J120" s="125">
        <f t="shared" ca="1" si="42"/>
        <v>1.3737528333463189</v>
      </c>
      <c r="K120" s="125">
        <f t="shared" ca="1" si="42"/>
        <v>1.2889116740137885</v>
      </c>
      <c r="L120" s="125">
        <f t="shared" ca="1" si="42"/>
        <v>0.74025364958041018</v>
      </c>
      <c r="M120" s="125">
        <f t="shared" ca="1" si="42"/>
        <v>0.30926306484636434</v>
      </c>
      <c r="N120" s="125">
        <f t="shared" ca="1" si="42"/>
        <v>-0.42933218939469964</v>
      </c>
      <c r="O120" s="125">
        <f t="shared" ca="1" si="42"/>
        <v>-0.86146830729050394</v>
      </c>
      <c r="P120" s="125">
        <f t="shared" ca="1" si="42"/>
        <v>0.29017240853725246</v>
      </c>
      <c r="Q120" s="125">
        <f t="shared" ca="1" si="42"/>
        <v>0.21416224397083203</v>
      </c>
      <c r="R120" s="125">
        <f t="shared" ca="1" si="42"/>
        <v>0.30438128534133835</v>
      </c>
      <c r="S120" s="125">
        <f t="shared" ca="1" si="42"/>
        <v>0.5110681270654962</v>
      </c>
      <c r="T120" s="125">
        <f t="shared" ca="1" si="42"/>
        <v>0.85281766969644945</v>
      </c>
      <c r="U120" s="125">
        <f t="shared" ca="1" si="42"/>
        <v>0.86129682316509526</v>
      </c>
      <c r="V120" s="125">
        <f t="shared" ca="1" si="42"/>
        <v>0.98402435115583431</v>
      </c>
      <c r="W120" s="125">
        <f t="shared" ca="1" si="42"/>
        <v>0.42842670735004873</v>
      </c>
      <c r="X120" s="125">
        <f t="shared" ca="1" si="42"/>
        <v>-0.11250471465272223</v>
      </c>
      <c r="Y120" s="125">
        <f t="shared" ca="1" si="42"/>
        <v>4.1491487350739355E-2</v>
      </c>
      <c r="Z120" s="125">
        <f t="shared" ca="1" si="42"/>
        <v>0.29134356199703249</v>
      </c>
      <c r="AA120" s="125">
        <f t="shared" ca="1" si="42"/>
        <v>0.29415828807370825</v>
      </c>
      <c r="AB120" s="125">
        <f t="shared" ca="1" si="42"/>
        <v>0.52069972097501516</v>
      </c>
      <c r="AC120" s="125">
        <f t="shared" ca="1" si="42"/>
        <v>0.67033473604188132</v>
      </c>
      <c r="AD120" s="125">
        <f t="shared" ca="1" si="42"/>
        <v>0.43889057587560598</v>
      </c>
      <c r="AE120" s="125">
        <f t="shared" ca="1" si="42"/>
        <v>-1.0342560982152205</v>
      </c>
      <c r="AF120" s="125">
        <f t="shared" ca="1" si="42"/>
        <v>0.4944271235665566</v>
      </c>
      <c r="AG120" s="125">
        <f t="shared" ca="1" si="42"/>
        <v>0.41201466609989196</v>
      </c>
      <c r="AH120" s="125">
        <f t="shared" ca="1" si="42"/>
        <v>0.3360919075560172</v>
      </c>
      <c r="AI120" s="125">
        <f t="shared" ca="1" si="42"/>
        <v>5.2481183079915249E-2</v>
      </c>
      <c r="AJ120" s="126"/>
      <c r="AK120" s="126"/>
      <c r="AL120" s="126"/>
      <c r="AM120" s="126" t="e">
        <f t="shared" ca="1" si="42"/>
        <v>#VALUE!</v>
      </c>
      <c r="AN120" s="126" t="e">
        <f ca="1">(AM74-AN74+AN73-AM73)/AM$90*100</f>
        <v>#VALUE!</v>
      </c>
      <c r="AO120" s="126" t="e">
        <f ca="1">(AN74-AO74+AO73-AN73)/AN$90*100</f>
        <v>#VALUE!</v>
      </c>
      <c r="AP120" s="126"/>
      <c r="AQ120" s="126"/>
      <c r="AR120" s="126"/>
      <c r="AS120" s="126"/>
    </row>
    <row r="121" spans="1:45">
      <c r="A121" s="141" t="s">
        <v>65</v>
      </c>
      <c r="B121" s="86"/>
      <c r="C121" s="86">
        <f ca="1">SUM(C117:C120)</f>
        <v>14.795082871708852</v>
      </c>
      <c r="D121" s="86">
        <f t="shared" ref="D121:AM121" ca="1" si="43">SUM(D117:D120)</f>
        <v>15.183158026472999</v>
      </c>
      <c r="E121" s="86">
        <f t="shared" ca="1" si="43"/>
        <v>9.6018731377950779</v>
      </c>
      <c r="F121" s="86">
        <f t="shared" ca="1" si="43"/>
        <v>8.3182936833470116</v>
      </c>
      <c r="G121" s="86">
        <f t="shared" ca="1" si="43"/>
        <v>7.7140574877328154</v>
      </c>
      <c r="H121" s="86">
        <f t="shared" ca="1" si="43"/>
        <v>6.6279697801584136</v>
      </c>
      <c r="I121" s="86">
        <f t="shared" ca="1" si="43"/>
        <v>6.2822744699162829</v>
      </c>
      <c r="J121" s="86">
        <f t="shared" ca="1" si="43"/>
        <v>7.1573032009108575</v>
      </c>
      <c r="K121" s="86">
        <f t="shared" ca="1" si="43"/>
        <v>7.6009094424118588</v>
      </c>
      <c r="L121" s="86">
        <f t="shared" ca="1" si="43"/>
        <v>5.8157797579252968</v>
      </c>
      <c r="M121" s="86">
        <f t="shared" ca="1" si="43"/>
        <v>3.808675647292588</v>
      </c>
      <c r="N121" s="86">
        <f t="shared" ca="1" si="43"/>
        <v>3.0326213772620352</v>
      </c>
      <c r="O121" s="86">
        <f t="shared" ca="1" si="43"/>
        <v>1.1143992812370964</v>
      </c>
      <c r="P121" s="86">
        <f t="shared" ca="1" si="43"/>
        <v>2.3163450609461425</v>
      </c>
      <c r="Q121" s="86">
        <f t="shared" ca="1" si="43"/>
        <v>2.7079468483494025</v>
      </c>
      <c r="R121" s="86">
        <f t="shared" ca="1" si="43"/>
        <v>3.2193515270069306</v>
      </c>
      <c r="S121" s="86">
        <f t="shared" ca="1" si="43"/>
        <v>1.7342633132758793</v>
      </c>
      <c r="T121" s="86">
        <f t="shared" ca="1" si="43"/>
        <v>3.8831724577268676</v>
      </c>
      <c r="U121" s="86">
        <f t="shared" ca="1" si="43"/>
        <v>4.071048563732778</v>
      </c>
      <c r="V121" s="86">
        <f t="shared" ca="1" si="43"/>
        <v>6.2278663813474484</v>
      </c>
      <c r="W121" s="86">
        <f t="shared" ca="1" si="43"/>
        <v>4.0197039960931003</v>
      </c>
      <c r="X121" s="86">
        <f t="shared" ca="1" si="43"/>
        <v>3.0375626005603862</v>
      </c>
      <c r="Y121" s="86">
        <f t="shared" ca="1" si="43"/>
        <v>3.415589266866732</v>
      </c>
      <c r="Z121" s="86">
        <f t="shared" ca="1" si="43"/>
        <v>4.3881602078287356</v>
      </c>
      <c r="AA121" s="86">
        <f t="shared" ca="1" si="43"/>
        <v>4.4722130492926002</v>
      </c>
      <c r="AB121" s="86">
        <f t="shared" ca="1" si="43"/>
        <v>5.0751129830810697</v>
      </c>
      <c r="AC121" s="86">
        <f t="shared" ca="1" si="43"/>
        <v>5.1969408193579172</v>
      </c>
      <c r="AD121" s="86">
        <f t="shared" ca="1" si="43"/>
        <v>3.4485433940083263</v>
      </c>
      <c r="AE121" s="86">
        <f t="shared" ca="1" si="43"/>
        <v>-1.8810445043988973</v>
      </c>
      <c r="AF121" s="86">
        <f t="shared" ca="1" si="43"/>
        <v>2.9500612103666723</v>
      </c>
      <c r="AG121" s="86">
        <f t="shared" ca="1" si="43"/>
        <v>2.7737514263297887</v>
      </c>
      <c r="AH121" s="86">
        <f ca="1">SUM(AH117:AH120)</f>
        <v>1.545187039495294</v>
      </c>
      <c r="AI121" s="86">
        <f ca="1">SUM(AI117:AI120)</f>
        <v>1.0491452551891578</v>
      </c>
      <c r="AJ121" s="87" t="e">
        <f ca="1">SUM(AJ117:AJ120)</f>
        <v>#VALUE!</v>
      </c>
      <c r="AK121" s="87" t="e">
        <f t="shared" ca="1" si="43"/>
        <v>#VALUE!</v>
      </c>
      <c r="AL121" s="87" t="e">
        <f t="shared" ca="1" si="43"/>
        <v>#VALUE!</v>
      </c>
      <c r="AM121" s="87" t="e">
        <f t="shared" ca="1" si="43"/>
        <v>#VALUE!</v>
      </c>
      <c r="AN121" s="87" t="e">
        <f ca="1">SUM(AN117:AN120)</f>
        <v>#VALUE!</v>
      </c>
      <c r="AO121" s="87" t="e">
        <f ca="1">SUM(AO117:AO120)</f>
        <v>#VALUE!</v>
      </c>
      <c r="AP121" s="87"/>
      <c r="AQ121" s="87"/>
      <c r="AR121" s="87"/>
      <c r="AS121" s="87"/>
    </row>
    <row r="122" spans="1:45">
      <c r="A122" s="141" t="s">
        <v>66</v>
      </c>
      <c r="B122" s="86"/>
      <c r="C122" s="122">
        <f ca="1">(C90-C87+C83-(B90-B87+B83))/B90*100</f>
        <v>-1.8373022003487078</v>
      </c>
      <c r="D122" s="122">
        <f t="shared" ref="D122:AM122" ca="1" si="44">(D90-D87+D83-(C90-C87+C83))/C90*100</f>
        <v>1.0422594150441162</v>
      </c>
      <c r="E122" s="122">
        <f t="shared" ca="1" si="44"/>
        <v>-0.71706056217954506</v>
      </c>
      <c r="F122" s="122">
        <f t="shared" ca="1" si="44"/>
        <v>0.11960163455567677</v>
      </c>
      <c r="G122" s="122">
        <f t="shared" ca="1" si="44"/>
        <v>2.4794983524009471E-2</v>
      </c>
      <c r="H122" s="122">
        <f t="shared" ca="1" si="44"/>
        <v>0.6006909720259993</v>
      </c>
      <c r="I122" s="122">
        <f t="shared" ca="1" si="44"/>
        <v>-0.14352358970345647</v>
      </c>
      <c r="J122" s="122">
        <f t="shared" ca="1" si="44"/>
        <v>0.46229047193171219</v>
      </c>
      <c r="K122" s="122">
        <f t="shared" ca="1" si="44"/>
        <v>0.44793592976053426</v>
      </c>
      <c r="L122" s="122">
        <f t="shared" ca="1" si="44"/>
        <v>-5.6178093537012135E-2</v>
      </c>
      <c r="M122" s="122">
        <f t="shared" ca="1" si="44"/>
        <v>-0.58061786504886537</v>
      </c>
      <c r="N122" s="122">
        <f t="shared" ca="1" si="44"/>
        <v>-0.50703075974465717</v>
      </c>
      <c r="O122" s="122">
        <f t="shared" ca="1" si="44"/>
        <v>-1.1178311804765517</v>
      </c>
      <c r="P122" s="122">
        <f t="shared" ca="1" si="44"/>
        <v>1.0827029687017118</v>
      </c>
      <c r="Q122" s="122">
        <f t="shared" ca="1" si="44"/>
        <v>0.51781606140904668</v>
      </c>
      <c r="R122" s="122">
        <f t="shared" ca="1" si="44"/>
        <v>-0.63899015073802934</v>
      </c>
      <c r="S122" s="122">
        <f t="shared" ca="1" si="44"/>
        <v>0.17524468350349565</v>
      </c>
      <c r="T122" s="122">
        <f t="shared" ca="1" si="44"/>
        <v>0.88785485342699599</v>
      </c>
      <c r="U122" s="122">
        <f t="shared" ca="1" si="44"/>
        <v>-0.27788752507938658</v>
      </c>
      <c r="V122" s="122">
        <f t="shared" ca="1" si="44"/>
        <v>0.54232917981151219</v>
      </c>
      <c r="W122" s="122">
        <f t="shared" ca="1" si="44"/>
        <v>-0.31884794988839615</v>
      </c>
      <c r="X122" s="122">
        <f t="shared" ca="1" si="44"/>
        <v>-0.2461647149244435</v>
      </c>
      <c r="Y122" s="122">
        <f t="shared" ca="1" si="44"/>
        <v>-0.18865464792405329</v>
      </c>
      <c r="Z122" s="122">
        <f t="shared" ca="1" si="44"/>
        <v>0.31887256816936677</v>
      </c>
      <c r="AA122" s="122">
        <f t="shared" ca="1" si="44"/>
        <v>0.16587389134411623</v>
      </c>
      <c r="AB122" s="122">
        <f t="shared" ca="1" si="44"/>
        <v>0.1917802336396256</v>
      </c>
      <c r="AC122" s="122">
        <f t="shared" ca="1" si="44"/>
        <v>0.27804361246426146</v>
      </c>
      <c r="AD122" s="122">
        <f t="shared" ca="1" si="44"/>
        <v>-0.46504315175017774</v>
      </c>
      <c r="AE122" s="122">
        <f t="shared" ca="1" si="44"/>
        <v>-1.2867533694296907</v>
      </c>
      <c r="AF122" s="122">
        <f t="shared" ca="1" si="44"/>
        <v>0.55316226058600049</v>
      </c>
      <c r="AG122" s="122">
        <f t="shared" ca="1" si="44"/>
        <v>1.0362702083204862</v>
      </c>
      <c r="AH122" s="122">
        <f t="shared" ca="1" si="44"/>
        <v>-0.52918562457607343</v>
      </c>
      <c r="AI122" s="122">
        <f t="shared" ca="1" si="44"/>
        <v>-0.31416948886578699</v>
      </c>
      <c r="AJ122" s="123" t="e">
        <f t="shared" ca="1" si="44"/>
        <v>#VALUE!</v>
      </c>
      <c r="AK122" s="123" t="e">
        <f t="shared" ca="1" si="44"/>
        <v>#VALUE!</v>
      </c>
      <c r="AL122" s="123" t="e">
        <f t="shared" ca="1" si="44"/>
        <v>#VALUE!</v>
      </c>
      <c r="AM122" s="123" t="e">
        <f t="shared" ca="1" si="44"/>
        <v>#VALUE!</v>
      </c>
      <c r="AN122" s="123" t="e">
        <f ca="1">(AN90-AN87+AN83-(AM90-AM87+AM83))/AM90*100</f>
        <v>#VALUE!</v>
      </c>
      <c r="AO122" s="123" t="e">
        <f ca="1">(AO90-AO87+AO83-(AN90-AN87+AN83))/AN90*100</f>
        <v>#VALUE!</v>
      </c>
      <c r="AP122" s="123"/>
      <c r="AQ122" s="123"/>
      <c r="AR122" s="123"/>
      <c r="AS122" s="123"/>
    </row>
    <row r="123" spans="1:45" ht="13.5" thickBot="1">
      <c r="A123" s="144" t="s">
        <v>67</v>
      </c>
      <c r="B123" s="125"/>
      <c r="C123" s="125">
        <f ca="1">(C84-B84)/B$90*100</f>
        <v>-9.5782481075235029E-2</v>
      </c>
      <c r="D123" s="125">
        <f t="shared" ref="D123:AM123" ca="1" si="45">(D84-C84)/C$90*100</f>
        <v>-1.3076151422889446</v>
      </c>
      <c r="E123" s="125">
        <f t="shared" ca="1" si="45"/>
        <v>2.0885622544356801</v>
      </c>
      <c r="F123" s="125">
        <f t="shared" ca="1" si="45"/>
        <v>0.40281217176635759</v>
      </c>
      <c r="G123" s="125">
        <f t="shared" ca="1" si="45"/>
        <v>-0.5347827128247854</v>
      </c>
      <c r="H123" s="125">
        <f t="shared" ca="1" si="45"/>
        <v>0.26545520968990494</v>
      </c>
      <c r="I123" s="125">
        <f t="shared" ca="1" si="45"/>
        <v>-1.0206801111024197</v>
      </c>
      <c r="J123" s="125">
        <f t="shared" ca="1" si="45"/>
        <v>0.36227291070873846</v>
      </c>
      <c r="K123" s="125">
        <f t="shared" ca="1" si="45"/>
        <v>-0.11233401652807179</v>
      </c>
      <c r="L123" s="125">
        <f t="shared" ca="1" si="45"/>
        <v>-0.10167935579791339</v>
      </c>
      <c r="M123" s="125">
        <f t="shared" ca="1" si="45"/>
        <v>0.46351211477874438</v>
      </c>
      <c r="N123" s="125">
        <f t="shared" ca="1" si="45"/>
        <v>0.97508017133577496</v>
      </c>
      <c r="O123" s="125">
        <f t="shared" ca="1" si="45"/>
        <v>1.0372255470579415</v>
      </c>
      <c r="P123" s="125">
        <f t="shared" ca="1" si="45"/>
        <v>-0.15747139951835784</v>
      </c>
      <c r="Q123" s="125">
        <f t="shared" ca="1" si="45"/>
        <v>0.14940570947465165</v>
      </c>
      <c r="R123" s="125">
        <f t="shared" ca="1" si="45"/>
        <v>0.19520618653452673</v>
      </c>
      <c r="S123" s="125">
        <f t="shared" ca="1" si="45"/>
        <v>1.2968265387309008</v>
      </c>
      <c r="T123" s="125">
        <f t="shared" ca="1" si="45"/>
        <v>-0.19934418762819281</v>
      </c>
      <c r="U123" s="125">
        <f t="shared" ca="1" si="45"/>
        <v>-0.26927941270601713</v>
      </c>
      <c r="V123" s="125">
        <f t="shared" ca="1" si="45"/>
        <v>-1.1185583751871766</v>
      </c>
      <c r="W123" s="125">
        <f t="shared" ca="1" si="45"/>
        <v>0.27539314490360817</v>
      </c>
      <c r="X123" s="125">
        <f t="shared" ca="1" si="45"/>
        <v>0.43009277918993616</v>
      </c>
      <c r="Y123" s="125">
        <f t="shared" ca="1" si="45"/>
        <v>-0.54665974724038668</v>
      </c>
      <c r="Z123" s="125">
        <f t="shared" ca="1" si="45"/>
        <v>-0.45547992030626977</v>
      </c>
      <c r="AA123" s="125">
        <f t="shared" ca="1" si="45"/>
        <v>-1.0190734482330612</v>
      </c>
      <c r="AB123" s="125">
        <f t="shared" ca="1" si="45"/>
        <v>-0.46328996335042832</v>
      </c>
      <c r="AC123" s="125">
        <f t="shared" ca="1" si="45"/>
        <v>-0.54028990508128927</v>
      </c>
      <c r="AD123" s="125">
        <f t="shared" ca="1" si="45"/>
        <v>-0.50666119980208835</v>
      </c>
      <c r="AE123" s="125">
        <f t="shared" ca="1" si="45"/>
        <v>0.39699630529708385</v>
      </c>
      <c r="AF123" s="125">
        <f t="shared" ca="1" si="45"/>
        <v>-0.51000044347864582</v>
      </c>
      <c r="AG123" s="125">
        <f t="shared" ca="1" si="45"/>
        <v>-0.76539897930112821</v>
      </c>
      <c r="AH123" s="125">
        <f t="shared" ca="1" si="45"/>
        <v>0.54881568539037373</v>
      </c>
      <c r="AI123" s="125">
        <f t="shared" ca="1" si="45"/>
        <v>0.44166479689494964</v>
      </c>
      <c r="AJ123" s="126">
        <f t="shared" ca="1" si="45"/>
        <v>0.32223263957844522</v>
      </c>
      <c r="AK123" s="126" t="e">
        <f t="shared" ca="1" si="45"/>
        <v>#VALUE!</v>
      </c>
      <c r="AL123" s="126" t="e">
        <f t="shared" ca="1" si="45"/>
        <v>#VALUE!</v>
      </c>
      <c r="AM123" s="126" t="e">
        <f t="shared" ca="1" si="45"/>
        <v>#VALUE!</v>
      </c>
      <c r="AN123" s="126" t="e">
        <f ca="1">(AN84-AM84)/AM$90*100</f>
        <v>#VALUE!</v>
      </c>
      <c r="AO123" s="126" t="e">
        <f ca="1">(AO84-AN84)/AN$90*100</f>
        <v>#VALUE!</v>
      </c>
      <c r="AP123" s="126"/>
      <c r="AQ123" s="126"/>
      <c r="AR123" s="126"/>
      <c r="AS123" s="126"/>
    </row>
    <row r="124" spans="1:45">
      <c r="A124" s="141" t="s">
        <v>56</v>
      </c>
      <c r="B124" s="86"/>
      <c r="C124" s="110">
        <f ca="1">C90/B90-1</f>
        <v>0.12861998190284907</v>
      </c>
      <c r="D124" s="110">
        <f t="shared" ref="D124:Q124" ca="1" si="46">D90/C90-1</f>
        <v>0.14917802299228167</v>
      </c>
      <c r="E124" s="110">
        <f t="shared" ca="1" si="46"/>
        <v>0.10973374830051208</v>
      </c>
      <c r="F124" s="110">
        <f t="shared" ca="1" si="46"/>
        <v>8.8407074896690307E-2</v>
      </c>
      <c r="G124" s="110">
        <f t="shared" ca="1" si="46"/>
        <v>7.2040697584320412E-2</v>
      </c>
      <c r="H124" s="110">
        <f t="shared" ca="1" si="46"/>
        <v>7.4941159618743036E-2</v>
      </c>
      <c r="I124" s="110">
        <f t="shared" ca="1" si="46"/>
        <v>5.1180707691103944E-2</v>
      </c>
      <c r="J124" s="110">
        <f t="shared" ca="1" si="46"/>
        <v>7.9818665835513114E-2</v>
      </c>
      <c r="K124" s="110">
        <f t="shared" ca="1" si="46"/>
        <v>7.9365113556443267E-2</v>
      </c>
      <c r="L124" s="110">
        <f t="shared" ca="1" si="46"/>
        <v>5.6579223085903907E-2</v>
      </c>
      <c r="M124" s="110">
        <f t="shared" ca="1" si="46"/>
        <v>3.691569897022462E-2</v>
      </c>
      <c r="N124" s="110">
        <f t="shared" ca="1" si="46"/>
        <v>3.5006707888531441E-2</v>
      </c>
      <c r="O124" s="110">
        <f t="shared" ca="1" si="46"/>
        <v>1.0337936478185039E-2</v>
      </c>
      <c r="P124" s="110">
        <f t="shared" ca="1" si="46"/>
        <v>3.2415766301294724E-2</v>
      </c>
      <c r="Q124" s="110">
        <f t="shared" ca="1" si="46"/>
        <v>3.3751686192331043E-2</v>
      </c>
      <c r="R124" s="110">
        <f ca="1">R90/Q90-1</f>
        <v>2.775567562803416E-2</v>
      </c>
      <c r="S124" s="110">
        <f t="shared" ref="S124:AM124" ca="1" si="47">S90/R90-1</f>
        <v>3.2063345355102912E-2</v>
      </c>
      <c r="T124" s="110">
        <f t="shared" ca="1" si="47"/>
        <v>4.5716831235256938E-2</v>
      </c>
      <c r="U124" s="110">
        <f t="shared" ca="1" si="47"/>
        <v>3.5238816259473449E-2</v>
      </c>
      <c r="V124" s="110">
        <f t="shared" ca="1" si="47"/>
        <v>5.6516371859717918E-2</v>
      </c>
      <c r="W124" s="110">
        <f t="shared" ca="1" si="47"/>
        <v>3.9762491911083275E-2</v>
      </c>
      <c r="X124" s="110">
        <f t="shared" ca="1" si="47"/>
        <v>3.2214906648258879E-2</v>
      </c>
      <c r="Y124" s="110">
        <f t="shared" ca="1" si="47"/>
        <v>2.6802748717023039E-2</v>
      </c>
      <c r="Z124" s="110">
        <f t="shared" ca="1" si="47"/>
        <v>4.2515528556918314E-2</v>
      </c>
      <c r="AA124" s="110">
        <f t="shared" ca="1" si="47"/>
        <v>3.6190134924036332E-2</v>
      </c>
      <c r="AB124" s="110">
        <f t="shared" ca="1" si="47"/>
        <v>4.803603253370281E-2</v>
      </c>
      <c r="AC124" s="110">
        <f t="shared" ca="1" si="47"/>
        <v>4.9346945267408682E-2</v>
      </c>
      <c r="AD124" s="110">
        <f t="shared" ca="1" si="47"/>
        <v>2.4768390424560582E-2</v>
      </c>
      <c r="AE124" s="110">
        <f t="shared" ca="1" si="47"/>
        <v>-2.7708015685315113E-2</v>
      </c>
      <c r="AF124" s="110">
        <f t="shared" ca="1" si="47"/>
        <v>2.9932230274740235E-2</v>
      </c>
      <c r="AG124" s="110">
        <f t="shared" ca="1" si="47"/>
        <v>3.0446226553491496E-2</v>
      </c>
      <c r="AH124" s="110">
        <f t="shared" ca="1" si="47"/>
        <v>1.5648171003096012E-2</v>
      </c>
      <c r="AI124" s="110">
        <f t="shared" ca="1" si="47"/>
        <v>1.1766405632183119E-2</v>
      </c>
      <c r="AJ124" s="111" t="e">
        <f t="shared" ca="1" si="47"/>
        <v>#VALUE!</v>
      </c>
      <c r="AK124" s="111" t="e">
        <f t="shared" ca="1" si="47"/>
        <v>#VALUE!</v>
      </c>
      <c r="AL124" s="111" t="e">
        <f t="shared" ca="1" si="47"/>
        <v>#VALUE!</v>
      </c>
      <c r="AM124" s="111" t="e">
        <f t="shared" ca="1" si="47"/>
        <v>#VALUE!</v>
      </c>
      <c r="AN124" s="111" t="e">
        <f ca="1">AN90/AM90-1</f>
        <v>#VALUE!</v>
      </c>
      <c r="AO124" s="111" t="e">
        <f ca="1">AO90/AN90-1</f>
        <v>#VALUE!</v>
      </c>
      <c r="AP124" s="111"/>
      <c r="AQ124" s="111"/>
      <c r="AR124" s="111"/>
      <c r="AS124" s="111"/>
    </row>
    <row r="125" spans="1:45">
      <c r="A125" s="135"/>
      <c r="B125" s="86"/>
      <c r="C125" s="110"/>
      <c r="D125" s="110"/>
      <c r="E125" s="110"/>
      <c r="F125" s="110"/>
      <c r="G125" s="110"/>
      <c r="H125" s="110"/>
      <c r="I125" s="110"/>
      <c r="J125" s="110"/>
      <c r="K125" s="110"/>
      <c r="L125" s="110"/>
      <c r="M125" s="110"/>
      <c r="N125" s="110"/>
      <c r="O125" s="110"/>
      <c r="P125" s="110"/>
      <c r="Q125" s="110"/>
      <c r="R125" s="110"/>
      <c r="S125" s="110"/>
      <c r="T125" s="110"/>
      <c r="U125" s="110"/>
      <c r="V125" s="110"/>
      <c r="W125" s="110"/>
      <c r="X125" s="110"/>
      <c r="Y125" s="110"/>
      <c r="Z125" s="110"/>
      <c r="AA125" s="110"/>
      <c r="AB125" s="110"/>
      <c r="AC125" s="110"/>
      <c r="AD125" s="110"/>
      <c r="AE125" s="110"/>
      <c r="AF125" s="110"/>
      <c r="AG125" s="110"/>
      <c r="AH125" s="110"/>
      <c r="AI125" s="87">
        <f t="shared" ref="AI125:AN125" ca="1" si="48">AI124*100</f>
        <v>1.1766405632183119</v>
      </c>
      <c r="AJ125" s="87" t="e">
        <f t="shared" ca="1" si="48"/>
        <v>#VALUE!</v>
      </c>
      <c r="AK125" s="87" t="e">
        <f t="shared" ca="1" si="48"/>
        <v>#VALUE!</v>
      </c>
      <c r="AL125" s="87" t="e">
        <f t="shared" ca="1" si="48"/>
        <v>#VALUE!</v>
      </c>
      <c r="AM125" s="87" t="e">
        <f t="shared" ca="1" si="48"/>
        <v>#VALUE!</v>
      </c>
      <c r="AN125" s="87" t="e">
        <f t="shared" ca="1" si="48"/>
        <v>#VALUE!</v>
      </c>
      <c r="AO125" s="87" t="e">
        <f ca="1">AO124*100</f>
        <v>#VALUE!</v>
      </c>
      <c r="AP125" s="111"/>
      <c r="AQ125" s="111"/>
      <c r="AR125" s="111"/>
      <c r="AS125" s="111"/>
    </row>
    <row r="127" spans="1:45">
      <c r="A127" s="665" t="s">
        <v>72</v>
      </c>
      <c r="B127" s="132"/>
      <c r="C127" s="132"/>
      <c r="D127" s="132"/>
      <c r="E127" s="132"/>
      <c r="F127" s="132"/>
      <c r="G127" s="132"/>
      <c r="H127" s="132"/>
      <c r="I127" s="132"/>
      <c r="J127" s="132"/>
      <c r="K127" s="132"/>
      <c r="L127" s="132"/>
      <c r="M127" s="132"/>
      <c r="N127" s="132"/>
      <c r="O127" s="132"/>
      <c r="P127" s="132"/>
      <c r="Q127" s="132"/>
      <c r="R127" s="132"/>
      <c r="S127" s="132"/>
      <c r="T127" s="132"/>
      <c r="U127" s="132"/>
      <c r="V127" s="132"/>
      <c r="W127" s="132"/>
      <c r="X127" s="132"/>
      <c r="Y127" s="132"/>
      <c r="Z127" s="132"/>
      <c r="AA127" s="132"/>
      <c r="AB127" s="132"/>
      <c r="AC127" s="132"/>
      <c r="AD127" s="132"/>
      <c r="AE127" s="132"/>
      <c r="AF127" s="132"/>
      <c r="AG127" s="132"/>
      <c r="AH127" s="132"/>
      <c r="AI127" s="132"/>
      <c r="AJ127" s="132"/>
      <c r="AK127" s="132"/>
      <c r="AL127" s="132"/>
      <c r="AM127" s="132"/>
      <c r="AN127" s="132"/>
      <c r="AO127" s="132"/>
      <c r="AP127" s="132"/>
      <c r="AQ127" s="132"/>
      <c r="AR127" s="132"/>
      <c r="AS127" s="132"/>
    </row>
    <row r="128" spans="1:45">
      <c r="A128" s="665"/>
      <c r="B128" s="133">
        <v>1980</v>
      </c>
      <c r="C128" s="133">
        <v>1981</v>
      </c>
      <c r="D128" s="133">
        <v>1982</v>
      </c>
      <c r="E128" s="133">
        <v>1983</v>
      </c>
      <c r="F128" s="133">
        <v>1984</v>
      </c>
      <c r="G128" s="133">
        <v>1985</v>
      </c>
      <c r="H128" s="133">
        <v>1986</v>
      </c>
      <c r="I128" s="133">
        <v>1987</v>
      </c>
      <c r="J128" s="133">
        <v>1988</v>
      </c>
      <c r="K128" s="133">
        <v>1989</v>
      </c>
      <c r="L128" s="133">
        <v>1990</v>
      </c>
      <c r="M128" s="133">
        <v>1991</v>
      </c>
      <c r="N128" s="133">
        <v>1992</v>
      </c>
      <c r="O128" s="133">
        <v>1993</v>
      </c>
      <c r="P128" s="133">
        <v>1994</v>
      </c>
      <c r="Q128" s="133">
        <v>1995</v>
      </c>
      <c r="R128" s="133">
        <v>1996</v>
      </c>
      <c r="S128" s="133">
        <v>1997</v>
      </c>
      <c r="T128" s="133">
        <v>1998</v>
      </c>
      <c r="U128" s="133">
        <v>1999</v>
      </c>
      <c r="V128" s="133">
        <v>2000</v>
      </c>
      <c r="W128" s="133">
        <v>2001</v>
      </c>
      <c r="X128" s="133">
        <v>2002</v>
      </c>
      <c r="Y128" s="133">
        <v>2003</v>
      </c>
      <c r="Z128" s="133">
        <v>2004</v>
      </c>
      <c r="AA128" s="133">
        <v>2005</v>
      </c>
      <c r="AB128" s="133">
        <v>2006</v>
      </c>
      <c r="AC128" s="133">
        <v>2007</v>
      </c>
      <c r="AD128" s="133">
        <v>2008</v>
      </c>
      <c r="AE128" s="133">
        <v>2009</v>
      </c>
      <c r="AF128" s="133">
        <v>2010</v>
      </c>
      <c r="AG128" s="133">
        <v>2011</v>
      </c>
      <c r="AH128" s="133">
        <v>2012</v>
      </c>
      <c r="AI128" s="133">
        <v>2013</v>
      </c>
      <c r="AJ128" s="133">
        <v>2014</v>
      </c>
      <c r="AK128" s="133">
        <v>2015</v>
      </c>
      <c r="AL128" s="133">
        <v>2016</v>
      </c>
      <c r="AM128" s="133">
        <v>2017</v>
      </c>
      <c r="AN128" s="133">
        <v>2018</v>
      </c>
      <c r="AO128" s="133">
        <v>2019</v>
      </c>
      <c r="AP128" s="133"/>
      <c r="AQ128" s="133"/>
      <c r="AR128" s="133"/>
      <c r="AS128" s="133"/>
    </row>
    <row r="129" spans="1:45">
      <c r="A129" s="665"/>
      <c r="B129" s="134"/>
      <c r="C129" s="134"/>
      <c r="D129" s="134"/>
      <c r="E129" s="134"/>
      <c r="F129" s="134"/>
      <c r="G129" s="134"/>
      <c r="H129" s="134"/>
      <c r="I129" s="134"/>
      <c r="J129" s="134"/>
      <c r="K129" s="134"/>
      <c r="L129" s="134"/>
      <c r="M129" s="134"/>
      <c r="N129" s="134"/>
      <c r="O129" s="134"/>
      <c r="P129" s="134"/>
      <c r="Q129" s="134"/>
      <c r="R129" s="134"/>
      <c r="S129" s="134"/>
      <c r="T129" s="134"/>
      <c r="U129" s="134"/>
      <c r="V129" s="134"/>
      <c r="W129" s="134"/>
      <c r="X129" s="134"/>
      <c r="Y129" s="134"/>
      <c r="Z129" s="134"/>
      <c r="AA129" s="134"/>
      <c r="AB129" s="134"/>
      <c r="AC129" s="134"/>
      <c r="AD129" s="134"/>
      <c r="AE129" s="134"/>
      <c r="AF129" s="134"/>
      <c r="AG129" s="134"/>
      <c r="AH129" s="134"/>
      <c r="AI129" s="134"/>
      <c r="AJ129" s="134"/>
      <c r="AK129" s="134"/>
      <c r="AL129" s="134"/>
      <c r="AM129" s="134"/>
      <c r="AN129" s="134"/>
      <c r="AO129" s="134"/>
      <c r="AP129" s="134"/>
      <c r="AQ129" s="134"/>
      <c r="AR129" s="134"/>
      <c r="AS129" s="134"/>
    </row>
    <row r="130" spans="1:45">
      <c r="A130" s="136" t="s">
        <v>73</v>
      </c>
      <c r="B130" s="91">
        <f ca="1">AVERAGE(OFFSET(marche_travail!$C4:$F4,0,Q$3))</f>
        <v>23.998249999999999</v>
      </c>
      <c r="C130" s="91">
        <f ca="1">AVERAGE(OFFSET(marche_travail!$C4:$F4,0,R$3))</f>
        <v>24.20975</v>
      </c>
      <c r="D130" s="91">
        <f ca="1">AVERAGE(OFFSET(marche_travail!$C4:$F4,0,S$3))</f>
        <v>24.41225</v>
      </c>
      <c r="E130" s="91">
        <f ca="1">AVERAGE(OFFSET(marche_travail!$C4:$F4,0,T$3))</f>
        <v>24.462</v>
      </c>
      <c r="F130" s="91">
        <f ca="1">AVERAGE(OFFSET(marche_travail!$C4:$F4,0,U$3))</f>
        <v>24.652999999999999</v>
      </c>
      <c r="G130" s="91">
        <f ca="1">AVERAGE(OFFSET(marche_travail!$C4:$F4,0,V$3))</f>
        <v>24.736499999999999</v>
      </c>
      <c r="H130" s="91">
        <f ca="1">AVERAGE(OFFSET(marche_travail!$C4:$F4,0,W$3))</f>
        <v>24.866250000000001</v>
      </c>
      <c r="I130" s="91">
        <f ca="1">AVERAGE(OFFSET(marche_travail!$C4:$F4,0,X$3))</f>
        <v>25.107249999999997</v>
      </c>
      <c r="J130" s="91">
        <f ca="1">AVERAGE(OFFSET(marche_travail!$C4:$F4,0,Y$3))</f>
        <v>25.256000000000004</v>
      </c>
      <c r="K130" s="91">
        <f ca="1">AVERAGE(OFFSET(marche_travail!$C4:$F4,0,Z$3))</f>
        <v>25.521000000000001</v>
      </c>
      <c r="L130" s="91">
        <f ca="1">AVERAGE(OFFSET(marche_travail!$C4:$F4,0,AA$3))</f>
        <v>25.683750000000003</v>
      </c>
      <c r="M130" s="91">
        <f ca="1">AVERAGE(OFFSET(marche_travail!$C4:$F4,0,AB$3))</f>
        <v>25.79325</v>
      </c>
      <c r="N130" s="91">
        <f ca="1">AVERAGE(OFFSET(marche_travail!$C4:$F4,0,AC$3))</f>
        <v>25.872999999999998</v>
      </c>
      <c r="O130" s="91">
        <f ca="1">AVERAGE(OFFSET(marche_travail!$C4:$F4,0,AD$3))</f>
        <v>25.904249999999998</v>
      </c>
      <c r="P130" s="91">
        <f ca="1">AVERAGE(OFFSET(marche_travail!$C4:$F4,0,AE$3))</f>
        <v>26.186500000000002</v>
      </c>
      <c r="Q130" s="91">
        <f ca="1">AVERAGE(OFFSET(marche_travail!$C4:$F4,0,AF$3))</f>
        <v>26.234750000000002</v>
      </c>
      <c r="R130" s="91">
        <f ca="1">AVERAGE(OFFSET(marche_travail!$C4:$F4,0,AG$3))</f>
        <v>26.533499999999997</v>
      </c>
      <c r="S130" s="91">
        <f ca="1">AVERAGE(OFFSET(marche_travail!$C4:$F4,0,AH$3))</f>
        <v>26.752749999999999</v>
      </c>
      <c r="T130" s="91">
        <f ca="1">AVERAGE(OFFSET(marche_travail!$C4:$F4,0,AI$3))</f>
        <v>27.095500000000001</v>
      </c>
      <c r="U130" s="91">
        <f ca="1">AVERAGE(OFFSET(marche_travail!$C4:$F4,0,AJ$3))</f>
        <v>27.632750000000001</v>
      </c>
      <c r="V130" s="91">
        <f ca="1">AVERAGE(OFFSET(marche_travail!$C4:$F4,0,AK$3))</f>
        <v>27.911749999999998</v>
      </c>
      <c r="W130" s="91">
        <f ca="1">AVERAGE(OFFSET(marche_travail!$C4:$F4,0,AL$3))</f>
        <v>28.080750000000002</v>
      </c>
      <c r="X130" s="91">
        <f ca="1">AVERAGE(OFFSET(marche_travail!$C4:$F4,0,AM$3))</f>
        <v>28.270250000000001</v>
      </c>
      <c r="Y130" s="91">
        <f ca="1">AVERAGE(OFFSET(marche_travail!$C4:$F4,0,AN$3))</f>
        <v>28.443499999999997</v>
      </c>
      <c r="Z130" s="91">
        <f ca="1">AVERAGE(OFFSET(marche_travail!$C4:$F4,0,AO$3))</f>
        <v>28.601499999999998</v>
      </c>
      <c r="AA130" s="91">
        <f ca="1">AVERAGE(OFFSET(marche_travail!$C4:$F4,0,AP$3))</f>
        <v>28.809750000000001</v>
      </c>
      <c r="AB130" s="91">
        <f ca="1">AVERAGE(OFFSET(marche_travail!$C4:$F4,0,AQ$3))</f>
        <v>29.099250000000001</v>
      </c>
      <c r="AC130" s="91">
        <f ca="1">AVERAGE(OFFSET(marche_travail!$C4:$F4,0,AR$3))</f>
        <v>29.265499999999999</v>
      </c>
      <c r="AD130" s="91">
        <f ca="1">AVERAGE(OFFSET(marche_travail!$C4:$F4,0,AS$3))</f>
        <v>29.231999999999999</v>
      </c>
      <c r="AE130" s="91">
        <f ca="1">AVERAGE(OFFSET(marche_travail!$C4:$F4,0,AT$3))</f>
        <v>29.432749999999999</v>
      </c>
      <c r="AF130" s="91">
        <f ca="1">AVERAGE(OFFSET(marche_travail!$C4:$F4,0,AU$3))</f>
        <v>29.509250000000002</v>
      </c>
      <c r="AG130" s="91">
        <f ca="1">AVERAGE(OFFSET(marche_travail!$C4:$F4,0,AV$3))</f>
        <v>29.664750000000002</v>
      </c>
      <c r="AH130" s="91">
        <f ca="1">AVERAGE(OFFSET(marche_travail!$C4:$F4,0,AW$3))</f>
        <v>29.901500000000002</v>
      </c>
      <c r="AI130" s="91">
        <f ca="1">AVERAGE(OFFSET(marche_travail!$C4:$F4,0,AX$3))</f>
        <v>29.86225</v>
      </c>
      <c r="AJ130" s="146">
        <f ca="1">AVERAGE(OFFSET(marche_travail!$C4:$F4,0,AY$3))</f>
        <v>29.912077000000004</v>
      </c>
      <c r="AK130" s="146">
        <f ca="1">AVERAGE(OFFSET(marche_travail!$C4:$F4,0,AZ$3))</f>
        <v>30.03171498775</v>
      </c>
      <c r="AL130" s="146">
        <f ca="1">AVERAGE(OFFSET(marche_travail!$C4:$F4,0,BA$3))</f>
        <v>30.084269468231632</v>
      </c>
      <c r="AM130" s="146">
        <f ca="1">AVERAGE(OFFSET(marche_travail!$C4:$F4,0,BB$3))</f>
        <v>30.118108783645077</v>
      </c>
      <c r="AN130" s="146">
        <f ca="1">AVERAGE(OFFSET(marche_travail!$C4:$F4,0,BC$3))</f>
        <v>30.148226892428717</v>
      </c>
      <c r="AO130" s="146">
        <f ca="1">AVERAGE(OFFSET(marche_travail!$C4:$F4,0,BD$3))</f>
        <v>30.178375119321146</v>
      </c>
      <c r="AP130" s="146"/>
      <c r="AQ130" s="91"/>
      <c r="AR130" s="91"/>
      <c r="AS130" s="91"/>
    </row>
    <row r="131" spans="1:45">
      <c r="A131" s="136" t="s">
        <v>74</v>
      </c>
      <c r="B131" s="91"/>
      <c r="C131" s="106">
        <f ca="1">C130/B130-1</f>
        <v>8.8131426249831168E-3</v>
      </c>
      <c r="D131" s="106">
        <f t="shared" ref="D131:AJ131" ca="1" si="49">D130/C130-1</f>
        <v>8.3643986410433246E-3</v>
      </c>
      <c r="E131" s="106">
        <f t="shared" ca="1" si="49"/>
        <v>2.0379112945345668E-3</v>
      </c>
      <c r="F131" s="106">
        <f t="shared" ca="1" si="49"/>
        <v>7.8080287793311776E-3</v>
      </c>
      <c r="G131" s="106">
        <f t="shared" ca="1" si="49"/>
        <v>3.387011722711275E-3</v>
      </c>
      <c r="H131" s="106">
        <f t="shared" ca="1" si="49"/>
        <v>5.245285307137193E-3</v>
      </c>
      <c r="I131" s="106">
        <f t="shared" ca="1" si="49"/>
        <v>9.6918514050166049E-3</v>
      </c>
      <c r="J131" s="106">
        <f t="shared" ca="1" si="49"/>
        <v>5.9245835366281696E-3</v>
      </c>
      <c r="K131" s="106">
        <f t="shared" ca="1" si="49"/>
        <v>1.0492556224263483E-2</v>
      </c>
      <c r="L131" s="106">
        <f t="shared" ca="1" si="49"/>
        <v>6.3771012107676217E-3</v>
      </c>
      <c r="M131" s="106">
        <f t="shared" ca="1" si="49"/>
        <v>4.2633961162212852E-3</v>
      </c>
      <c r="N131" s="106">
        <f t="shared" ca="1" si="49"/>
        <v>3.091894197125189E-3</v>
      </c>
      <c r="O131" s="106">
        <f t="shared" ca="1" si="49"/>
        <v>1.207822826885252E-3</v>
      </c>
      <c r="P131" s="106">
        <f t="shared" ca="1" si="49"/>
        <v>1.0895895461169758E-2</v>
      </c>
      <c r="Q131" s="106">
        <f t="shared" ca="1" si="49"/>
        <v>1.8425524602372345E-3</v>
      </c>
      <c r="R131" s="106">
        <f t="shared" ca="1" si="49"/>
        <v>1.1387568015704064E-2</v>
      </c>
      <c r="S131" s="106">
        <f t="shared" ca="1" si="49"/>
        <v>8.2631390506342495E-3</v>
      </c>
      <c r="T131" s="106">
        <f t="shared" ca="1" si="49"/>
        <v>1.2811767014605957E-2</v>
      </c>
      <c r="U131" s="106">
        <f t="shared" ca="1" si="49"/>
        <v>1.9828015722167969E-2</v>
      </c>
      <c r="V131" s="106">
        <f t="shared" ca="1" si="49"/>
        <v>1.0096714948747199E-2</v>
      </c>
      <c r="W131" s="106">
        <f t="shared" ca="1" si="49"/>
        <v>6.0547977106417683E-3</v>
      </c>
      <c r="X131" s="106">
        <f t="shared" ca="1" si="49"/>
        <v>6.7483952529756586E-3</v>
      </c>
      <c r="Y131" s="106">
        <f t="shared" ca="1" si="49"/>
        <v>6.1283504744384931E-3</v>
      </c>
      <c r="Z131" s="106">
        <f t="shared" ca="1" si="49"/>
        <v>5.5548719391074197E-3</v>
      </c>
      <c r="AA131" s="106">
        <f t="shared" ca="1" si="49"/>
        <v>7.2810866562944554E-3</v>
      </c>
      <c r="AB131" s="106">
        <f t="shared" ca="1" si="49"/>
        <v>1.0048681435972151E-2</v>
      </c>
      <c r="AC131" s="106">
        <f t="shared" ca="1" si="49"/>
        <v>5.7132056668125486E-3</v>
      </c>
      <c r="AD131" s="106">
        <f t="shared" ca="1" si="49"/>
        <v>-1.1446925560814059E-3</v>
      </c>
      <c r="AE131" s="106">
        <f t="shared" ca="1" si="49"/>
        <v>6.8674740010947755E-3</v>
      </c>
      <c r="AF131" s="106">
        <f t="shared" ca="1" si="49"/>
        <v>2.5991455096789906E-3</v>
      </c>
      <c r="AG131" s="106">
        <f t="shared" ca="1" si="49"/>
        <v>5.2695341291288944E-3</v>
      </c>
      <c r="AH131" s="106">
        <f t="shared" ca="1" si="49"/>
        <v>7.9808526955393866E-3</v>
      </c>
      <c r="AI131" s="106">
        <f t="shared" ca="1" si="49"/>
        <v>-1.3126431784359349E-3</v>
      </c>
      <c r="AJ131" s="147">
        <f t="shared" ca="1" si="49"/>
        <v>1.668561478120445E-3</v>
      </c>
      <c r="AK131" s="147">
        <f ca="1">AK130/AJ130-1</f>
        <v>3.9996549804948156E-3</v>
      </c>
      <c r="AL131" s="147">
        <f ca="1">AL130/AK130-1</f>
        <v>1.7499660110342763E-3</v>
      </c>
      <c r="AM131" s="147">
        <f ca="1">AM130/AL130-1</f>
        <v>1.1248175877822675E-3</v>
      </c>
      <c r="AN131" s="147">
        <f ca="1">AN130/AM130-1</f>
        <v>9.9999999999988987E-4</v>
      </c>
      <c r="AO131" s="147">
        <f ca="1">AO130/AN130-1</f>
        <v>1.0000000000001119E-3</v>
      </c>
      <c r="AP131" s="147"/>
      <c r="AQ131" s="106"/>
      <c r="AR131" s="106"/>
      <c r="AS131" s="106"/>
    </row>
    <row r="132" spans="1:45" s="149" customFormat="1" ht="12" customHeight="1">
      <c r="A132" s="135" t="s">
        <v>75</v>
      </c>
      <c r="B132" s="86">
        <f ca="1">AVERAGE(OFFSET(marche_travail!$C6:$F6,0,Q$3))</f>
        <v>22.684249999999999</v>
      </c>
      <c r="C132" s="86">
        <f ca="1">AVERAGE(OFFSET(marche_travail!$C6:$F6,0,R$3))</f>
        <v>22.658250000000002</v>
      </c>
      <c r="D132" s="86">
        <f ca="1">AVERAGE(OFFSET(marche_travail!$C6:$F6,0,S$3))</f>
        <v>22.715</v>
      </c>
      <c r="E132" s="86">
        <f ca="1">AVERAGE(OFFSET(marche_travail!$C6:$F6,0,T$3))</f>
        <v>22.688249999999996</v>
      </c>
      <c r="F132" s="86">
        <f ca="1">AVERAGE(OFFSET(marche_travail!$C6:$F6,0,U$3))</f>
        <v>22.568000000000001</v>
      </c>
      <c r="G132" s="86">
        <f ca="1">AVERAGE(OFFSET(marche_travail!$C6:$F6,0,V$3))</f>
        <v>22.516000000000002</v>
      </c>
      <c r="H132" s="86">
        <f ca="1">AVERAGE(OFFSET(marche_travail!$C6:$F6,0,W$3))</f>
        <v>22.623750000000001</v>
      </c>
      <c r="I132" s="86">
        <f ca="1">AVERAGE(OFFSET(marche_travail!$C6:$F6,0,X$3))</f>
        <v>22.824999999999999</v>
      </c>
      <c r="J132" s="86">
        <f ca="1">AVERAGE(OFFSET(marche_travail!$C6:$F6,0,Y$3))</f>
        <v>23.0505</v>
      </c>
      <c r="K132" s="86">
        <f ca="1">AVERAGE(OFFSET(marche_travail!$C6:$F6,0,Z$3))</f>
        <v>23.454000000000001</v>
      </c>
      <c r="L132" s="86">
        <f ca="1">AVERAGE(OFFSET(marche_travail!$C6:$F6,0,AA$3))</f>
        <v>23.669000000000004</v>
      </c>
      <c r="M132" s="86">
        <f ca="1">AVERAGE(OFFSET(marche_travail!$C6:$F6,0,AB$3))</f>
        <v>23.724250000000001</v>
      </c>
      <c r="N132" s="86">
        <f ca="1">AVERAGE(OFFSET(marche_travail!$C6:$F6,0,AC$3))</f>
        <v>23.574000000000005</v>
      </c>
      <c r="O132" s="86">
        <f ca="1">AVERAGE(OFFSET(marche_travail!$C6:$F6,0,AD$3))</f>
        <v>23.328499999999998</v>
      </c>
      <c r="P132" s="86">
        <f ca="1">AVERAGE(OFFSET(marche_travail!$C6:$F6,0,AE$3))</f>
        <v>23.448250000000002</v>
      </c>
      <c r="Q132" s="86">
        <f ca="1">AVERAGE(OFFSET(marche_travail!$C6:$F6,0,AF$3))</f>
        <v>23.685749999999999</v>
      </c>
      <c r="R132" s="86">
        <f ca="1">AVERAGE(OFFSET(marche_travail!$C6:$F6,0,AG$3))</f>
        <v>23.822249999999997</v>
      </c>
      <c r="S132" s="86">
        <f ca="1">AVERAGE(OFFSET(marche_travail!$C6:$F6,0,AH$3))</f>
        <v>24.011749999999999</v>
      </c>
      <c r="T132" s="86">
        <f ca="1">AVERAGE(OFFSET(marche_travail!$C6:$F6,0,AI$3))</f>
        <v>24.4375</v>
      </c>
      <c r="U132" s="86">
        <f ca="1">AVERAGE(OFFSET(marche_travail!$C6:$F6,0,AJ$3))</f>
        <v>25.033000000000001</v>
      </c>
      <c r="V132" s="86">
        <f ca="1">AVERAGE(OFFSET(marche_travail!$C6:$F6,0,AK$3))</f>
        <v>25.670750000000002</v>
      </c>
      <c r="W132" s="86">
        <f ca="1">AVERAGE(OFFSET(marche_travail!$C6:$F6,0,AL$3))</f>
        <v>26.036999999999999</v>
      </c>
      <c r="X132" s="86">
        <f ca="1">AVERAGE(OFFSET(marche_travail!$C6:$F6,0,AM$3))</f>
        <v>26.160999999999998</v>
      </c>
      <c r="Y132" s="86">
        <f ca="1">AVERAGE(OFFSET(marche_travail!$C6:$F6,0,AN$3))</f>
        <v>26.161499999999997</v>
      </c>
      <c r="Z132" s="86">
        <f ca="1">AVERAGE(OFFSET(marche_travail!$C6:$F6,0,AO$3))</f>
        <v>26.195999999999998</v>
      </c>
      <c r="AA132" s="86">
        <f ca="1">AVERAGE(OFFSET(marche_travail!$C6:$F6,0,AP$3))</f>
        <v>26.378</v>
      </c>
      <c r="AB132" s="86">
        <f ca="1">AVERAGE(OFFSET(marche_travail!$C6:$F6,0,AQ$3))</f>
        <v>26.667000000000002</v>
      </c>
      <c r="AC132" s="86">
        <f ca="1">AVERAGE(OFFSET(marche_travail!$C6:$F6,0,AR$3))</f>
        <v>27.0425</v>
      </c>
      <c r="AD132" s="86">
        <f ca="1">AVERAGE(OFFSET(marche_travail!$C6:$F6,0,AS$3))</f>
        <v>27.167999999999999</v>
      </c>
      <c r="AE132" s="86">
        <f ca="1">AVERAGE(OFFSET(marche_travail!$C6:$F6,0,AT$3))</f>
        <v>26.858750000000001</v>
      </c>
      <c r="AF132" s="86">
        <f ca="1">AVERAGE(OFFSET(marche_travail!$C6:$F6,0,AU$3))</f>
        <v>26.874499999999998</v>
      </c>
      <c r="AG132" s="86">
        <f ca="1">AVERAGE(OFFSET(marche_travail!$C6:$F6,0,AV$3))</f>
        <v>27.061</v>
      </c>
      <c r="AH132" s="86">
        <f ca="1">AVERAGE(OFFSET(marche_travail!$C6:$F6,0,AW$3))</f>
        <v>27.090499999999999</v>
      </c>
      <c r="AI132" s="86">
        <f ca="1">AVERAGE(OFFSET(marche_travail!$C6:$F6,0,AX$3))</f>
        <v>27.035999999999998</v>
      </c>
      <c r="AJ132" s="148">
        <f ca="1">AVERAGE(OFFSET(marche_travail!$C6:$F6,0,AY$3))</f>
        <v>26.987202722790002</v>
      </c>
      <c r="AK132" s="148">
        <f ca="1">AVERAGE(OFFSET(marche_travail!$C6:$F6,0,AZ$3))</f>
        <v>26.987129511697134</v>
      </c>
      <c r="AL132" s="148">
        <f ca="1">AVERAGE(OFFSET(marche_travail!$C6:$F6,0,BA$3))</f>
        <v>27.096964194084944</v>
      </c>
      <c r="AM132" s="148">
        <f ca="1">AVERAGE(OFFSET(marche_travail!$C6:$F6,0,BB$3))</f>
        <v>27.195035034594778</v>
      </c>
      <c r="AN132" s="148">
        <f ca="1">AVERAGE(OFFSET(marche_travail!$C6:$F6,0,BC$3))</f>
        <v>27.275005418719481</v>
      </c>
      <c r="AO132" s="148">
        <f ca="1">AVERAGE(OFFSET(marche_travail!$C6:$F6,0,BD$3))</f>
        <v>27.344123165205893</v>
      </c>
      <c r="AP132" s="148"/>
      <c r="AQ132" s="86"/>
      <c r="AR132" s="86"/>
      <c r="AS132" s="86"/>
    </row>
    <row r="133" spans="1:45">
      <c r="A133" s="136" t="s">
        <v>76</v>
      </c>
      <c r="B133" s="91"/>
      <c r="C133" s="106">
        <f ca="1">C132/B132-1</f>
        <v>-1.146169699240529E-3</v>
      </c>
      <c r="D133" s="106">
        <f t="shared" ref="D133:AJ133" ca="1" si="50">D132/C132-1</f>
        <v>2.5046064899096887E-3</v>
      </c>
      <c r="E133" s="106">
        <f t="shared" ca="1" si="50"/>
        <v>-1.1776359233988121E-3</v>
      </c>
      <c r="F133" s="106">
        <f t="shared" ca="1" si="50"/>
        <v>-5.3001002721670964E-3</v>
      </c>
      <c r="G133" s="106">
        <f t="shared" ca="1" si="50"/>
        <v>-2.3041474654377225E-3</v>
      </c>
      <c r="H133" s="106">
        <f t="shared" ca="1" si="50"/>
        <v>4.7854858767097941E-3</v>
      </c>
      <c r="I133" s="106">
        <f t="shared" ca="1" si="50"/>
        <v>8.8955190894524083E-3</v>
      </c>
      <c r="J133" s="106">
        <f t="shared" ca="1" si="50"/>
        <v>9.8795180722892617E-3</v>
      </c>
      <c r="K133" s="106">
        <f t="shared" ca="1" si="50"/>
        <v>1.7505043274549381E-2</v>
      </c>
      <c r="L133" s="106">
        <f t="shared" ca="1" si="50"/>
        <v>9.1668798499191517E-3</v>
      </c>
      <c r="M133" s="106">
        <f t="shared" ca="1" si="50"/>
        <v>2.3342769022771659E-3</v>
      </c>
      <c r="N133" s="106">
        <f t="shared" ca="1" si="50"/>
        <v>-6.3331822923800019E-3</v>
      </c>
      <c r="O133" s="106">
        <f t="shared" ca="1" si="50"/>
        <v>-1.0414015440740054E-2</v>
      </c>
      <c r="P133" s="106">
        <f t="shared" ca="1" si="50"/>
        <v>5.133206164134041E-3</v>
      </c>
      <c r="Q133" s="106">
        <f t="shared" ca="1" si="50"/>
        <v>1.0128687641934864E-2</v>
      </c>
      <c r="R133" s="106">
        <f t="shared" ca="1" si="50"/>
        <v>5.7629587410150673E-3</v>
      </c>
      <c r="S133" s="106">
        <f t="shared" ca="1" si="50"/>
        <v>7.9547481870940739E-3</v>
      </c>
      <c r="T133" s="106">
        <f t="shared" ca="1" si="50"/>
        <v>1.7730902578945829E-2</v>
      </c>
      <c r="U133" s="106">
        <f t="shared" ca="1" si="50"/>
        <v>2.4368286445012766E-2</v>
      </c>
      <c r="V133" s="106">
        <f t="shared" ca="1" si="50"/>
        <v>2.5476371190029212E-2</v>
      </c>
      <c r="W133" s="106">
        <f t="shared" ca="1" si="50"/>
        <v>1.4267210735954272E-2</v>
      </c>
      <c r="X133" s="106">
        <f t="shared" ca="1" si="50"/>
        <v>4.7624534316548228E-3</v>
      </c>
      <c r="Y133" s="106">
        <f t="shared" ca="1" si="50"/>
        <v>1.911241924990037E-5</v>
      </c>
      <c r="Z133" s="106">
        <f t="shared" ca="1" si="50"/>
        <v>1.3187317240983543E-3</v>
      </c>
      <c r="AA133" s="106">
        <f t="shared" ca="1" si="50"/>
        <v>6.9476255916933738E-3</v>
      </c>
      <c r="AB133" s="106">
        <f t="shared" ca="1" si="50"/>
        <v>1.095609978011991E-2</v>
      </c>
      <c r="AC133" s="106">
        <f t="shared" ca="1" si="50"/>
        <v>1.4081073986575099E-2</v>
      </c>
      <c r="AD133" s="106">
        <f t="shared" ca="1" si="50"/>
        <v>4.6408431173152742E-3</v>
      </c>
      <c r="AE133" s="106">
        <f t="shared" ca="1" si="50"/>
        <v>-1.1382876914016404E-2</v>
      </c>
      <c r="AF133" s="106">
        <f t="shared" ca="1" si="50"/>
        <v>5.8640107972252054E-4</v>
      </c>
      <c r="AG133" s="106">
        <f t="shared" ca="1" si="50"/>
        <v>6.9396639937489013E-3</v>
      </c>
      <c r="AH133" s="106">
        <f t="shared" ca="1" si="50"/>
        <v>1.0901297069583205E-3</v>
      </c>
      <c r="AI133" s="106">
        <f t="shared" ca="1" si="50"/>
        <v>-2.0117753456009302E-3</v>
      </c>
      <c r="AJ133" s="147">
        <f t="shared" ca="1" si="50"/>
        <v>-1.8049000299599216E-3</v>
      </c>
      <c r="AK133" s="147">
        <f ca="1">AK132/AJ132-1</f>
        <v>-2.7128077563220998E-6</v>
      </c>
      <c r="AL133" s="147">
        <f ca="1">AL132/AK132-1</f>
        <v>4.0698912546517363E-3</v>
      </c>
      <c r="AM133" s="147">
        <f ca="1">AM132/AL132-1</f>
        <v>3.6192556408678467E-3</v>
      </c>
      <c r="AN133" s="147">
        <f ca="1">AN132/AM132-1</f>
        <v>2.9406244199712273E-3</v>
      </c>
      <c r="AO133" s="147">
        <f ca="1">AO132/AN132-1</f>
        <v>2.5341056922019156E-3</v>
      </c>
      <c r="AP133" s="147"/>
      <c r="AQ133" s="106"/>
      <c r="AR133" s="106"/>
      <c r="AS133" s="106"/>
    </row>
    <row r="134" spans="1:45" s="149" customFormat="1" ht="12" customHeight="1">
      <c r="A134" s="135" t="s">
        <v>77</v>
      </c>
      <c r="B134" s="86">
        <f ca="1">AVERAGE(OFFSET(marche_travail!$C8:$F8,0,Q$3))</f>
        <v>19.077999999999999</v>
      </c>
      <c r="C134" s="86">
        <f ca="1">AVERAGE(OFFSET(marche_travail!$C8:$F8,0,R$3))</f>
        <v>19.100999999999999</v>
      </c>
      <c r="D134" s="86">
        <f ca="1">AVERAGE(OFFSET(marche_travail!$C8:$F8,0,S$3))</f>
        <v>19.228749999999998</v>
      </c>
      <c r="E134" s="86">
        <f ca="1">AVERAGE(OFFSET(marche_travail!$C8:$F8,0,T$3))</f>
        <v>19.246500000000001</v>
      </c>
      <c r="F134" s="86">
        <f ca="1">AVERAGE(OFFSET(marche_travail!$C8:$F8,0,U$3))</f>
        <v>19.191499999999998</v>
      </c>
      <c r="G134" s="86">
        <f ca="1">AVERAGE(OFFSET(marche_travail!$C8:$F8,0,V$3))</f>
        <v>19.20975</v>
      </c>
      <c r="H134" s="86">
        <f ca="1">AVERAGE(OFFSET(marche_travail!$C8:$F8,0,W$3))</f>
        <v>19.355499999999999</v>
      </c>
      <c r="I134" s="86">
        <f ca="1">AVERAGE(OFFSET(marche_travail!$C8:$F8,0,X$3))</f>
        <v>19.594250000000002</v>
      </c>
      <c r="J134" s="86">
        <f ca="1">AVERAGE(OFFSET(marche_travail!$C8:$F8,0,Y$3))</f>
        <v>19.853000000000002</v>
      </c>
      <c r="K134" s="86">
        <f ca="1">AVERAGE(OFFSET(marche_travail!$C8:$F8,0,Z$3))</f>
        <v>20.306249999999999</v>
      </c>
      <c r="L134" s="86">
        <f ca="1">AVERAGE(OFFSET(marche_travail!$C8:$F8,0,AA$3))</f>
        <v>20.591999999999999</v>
      </c>
      <c r="M134" s="86">
        <f ca="1">AVERAGE(OFFSET(marche_travail!$C8:$F8,0,AB$3))</f>
        <v>20.753249999999998</v>
      </c>
      <c r="N134" s="86">
        <f ca="1">AVERAGE(OFFSET(marche_travail!$C8:$F8,0,AC$3))</f>
        <v>20.735500000000002</v>
      </c>
      <c r="O134" s="86">
        <f ca="1">AVERAGE(OFFSET(marche_travail!$C8:$F8,0,AD$3))</f>
        <v>20.621500000000001</v>
      </c>
      <c r="P134" s="86">
        <f ca="1">AVERAGE(OFFSET(marche_travail!$C8:$F8,0,AE$3))</f>
        <v>20.838749999999997</v>
      </c>
      <c r="Q134" s="86">
        <f ca="1">AVERAGE(OFFSET(marche_travail!$C8:$F8,0,AF$3))</f>
        <v>21.1585</v>
      </c>
      <c r="R134" s="86">
        <f ca="1">AVERAGE(OFFSET(marche_travail!$C8:$F8,0,AG$3))</f>
        <v>21.367250000000002</v>
      </c>
      <c r="S134" s="86">
        <f ca="1">AVERAGE(OFFSET(marche_travail!$C8:$F8,0,AH$3))</f>
        <v>21.611249999999998</v>
      </c>
      <c r="T134" s="86">
        <f ca="1">AVERAGE(OFFSET(marche_travail!$C8:$F8,0,AI$3))</f>
        <v>22.082999999999998</v>
      </c>
      <c r="U134" s="86">
        <f ca="1">AVERAGE(OFFSET(marche_travail!$C8:$F8,0,AJ$3))</f>
        <v>22.69575</v>
      </c>
      <c r="V134" s="86">
        <f ca="1">AVERAGE(OFFSET(marche_travail!$C8:$F8,0,AK$3))</f>
        <v>23.347000000000001</v>
      </c>
      <c r="W134" s="86">
        <f ca="1">AVERAGE(OFFSET(marche_travail!$C8:$F8,0,AL$3))</f>
        <v>23.742749999999997</v>
      </c>
      <c r="X134" s="86">
        <f ca="1">AVERAGE(OFFSET(marche_travail!$C8:$F8,0,AM$3))</f>
        <v>23.875</v>
      </c>
      <c r="Y134" s="86">
        <f ca="1">AVERAGE(OFFSET(marche_travail!$C8:$F8,0,AN$3))</f>
        <v>23.8765</v>
      </c>
      <c r="Z134" s="86">
        <f ca="1">AVERAGE(OFFSET(marche_travail!$C8:$F8,0,AO$3))</f>
        <v>23.889499999999998</v>
      </c>
      <c r="AA134" s="86">
        <f ca="1">AVERAGE(OFFSET(marche_travail!$C8:$F8,0,AP$3))</f>
        <v>24.035250000000001</v>
      </c>
      <c r="AB134" s="86">
        <f ca="1">AVERAGE(OFFSET(marche_travail!$C8:$F8,0,AQ$3))</f>
        <v>24.296749999999996</v>
      </c>
      <c r="AC134" s="86">
        <f ca="1">AVERAGE(OFFSET(marche_travail!$C8:$F8,0,AR$3))</f>
        <v>24.649249999999999</v>
      </c>
      <c r="AD134" s="86">
        <f ca="1">AVERAGE(OFFSET(marche_travail!$C8:$F8,0,AS$3))</f>
        <v>24.755500000000001</v>
      </c>
      <c r="AE134" s="86">
        <f ca="1">AVERAGE(OFFSET(marche_travail!$C8:$F8,0,AT$3))</f>
        <v>24.436999999999998</v>
      </c>
      <c r="AF134" s="86">
        <f ca="1">AVERAGE(OFFSET(marche_travail!$C8:$F8,0,AU$3))</f>
        <v>24.402999999999999</v>
      </c>
      <c r="AG134" s="86">
        <f ca="1">AVERAGE(OFFSET(marche_travail!$C8:$F8,0,AV$3))</f>
        <v>24.515999999999998</v>
      </c>
      <c r="AH134" s="86">
        <f ca="1">AVERAGE(OFFSET(marche_travail!$C8:$F8,0,AW$3))</f>
        <v>24.506499999999999</v>
      </c>
      <c r="AI134" s="86">
        <f ca="1">AVERAGE(OFFSET(marche_travail!$C8:$F8,0,AX$3))</f>
        <v>24.428750000000001</v>
      </c>
      <c r="AJ134" s="148">
        <f ca="1">AVERAGE(OFFSET(marche_travail!$C8:$F8,0,AY$3))</f>
        <v>24.371202722790002</v>
      </c>
      <c r="AK134" s="148">
        <f ca="1">AVERAGE(OFFSET(marche_travail!$C8:$F8,0,AZ$3))</f>
        <v>24.371129511697134</v>
      </c>
      <c r="AL134" s="148">
        <f ca="1">AVERAGE(OFFSET(marche_travail!$C8:$F8,0,BA$3))</f>
        <v>24.480964194084947</v>
      </c>
      <c r="AM134" s="148">
        <f ca="1">AVERAGE(OFFSET(marche_travail!$C8:$F8,0,BB$3))</f>
        <v>24.579035034594778</v>
      </c>
      <c r="AN134" s="148">
        <f ca="1">AVERAGE(OFFSET(marche_travail!$C8:$F8,0,BC$3))</f>
        <v>24.659005418719481</v>
      </c>
      <c r="AO134" s="148">
        <f ca="1">AVERAGE(OFFSET(marche_travail!$C8:$F8,0,BD$3))</f>
        <v>24.728123165205893</v>
      </c>
      <c r="AP134" s="148"/>
      <c r="AQ134" s="86"/>
      <c r="AR134" s="86"/>
      <c r="AS134" s="86"/>
    </row>
    <row r="135" spans="1:45">
      <c r="A135" s="136" t="s">
        <v>78</v>
      </c>
      <c r="B135" s="91"/>
      <c r="C135" s="106">
        <f ca="1">C134/B134-1</f>
        <v>1.2055771045182961E-3</v>
      </c>
      <c r="D135" s="106">
        <f t="shared" ref="D135:AJ135" ca="1" si="51">D134/C134-1</f>
        <v>6.6881315114390993E-3</v>
      </c>
      <c r="E135" s="106">
        <f t="shared" ca="1" si="51"/>
        <v>9.2309692517722475E-4</v>
      </c>
      <c r="F135" s="106">
        <f t="shared" ca="1" si="51"/>
        <v>-2.8576624321307031E-3</v>
      </c>
      <c r="G135" s="106">
        <f t="shared" ca="1" si="51"/>
        <v>9.509418232029887E-4</v>
      </c>
      <c r="H135" s="106">
        <f t="shared" ca="1" si="51"/>
        <v>7.5872929111517884E-3</v>
      </c>
      <c r="I135" s="106">
        <f t="shared" ca="1" si="51"/>
        <v>1.2334995220996792E-2</v>
      </c>
      <c r="J135" s="106">
        <f t="shared" ca="1" si="51"/>
        <v>1.3205404646771335E-2</v>
      </c>
      <c r="K135" s="106">
        <f t="shared" ca="1" si="51"/>
        <v>2.2830302725028728E-2</v>
      </c>
      <c r="L135" s="106">
        <f t="shared" ca="1" si="51"/>
        <v>1.4072022160664721E-2</v>
      </c>
      <c r="M135" s="106">
        <f t="shared" ca="1" si="51"/>
        <v>7.8307109557109733E-3</v>
      </c>
      <c r="N135" s="106">
        <f t="shared" ca="1" si="51"/>
        <v>-8.5528772601861647E-4</v>
      </c>
      <c r="O135" s="106">
        <f t="shared" ca="1" si="51"/>
        <v>-5.4978177521641802E-3</v>
      </c>
      <c r="P135" s="106">
        <f t="shared" ca="1" si="51"/>
        <v>1.0535121111461265E-2</v>
      </c>
      <c r="Q135" s="106">
        <f t="shared" ca="1" si="51"/>
        <v>1.5344010557255316E-2</v>
      </c>
      <c r="R135" s="106">
        <f t="shared" ca="1" si="51"/>
        <v>9.8660112956967527E-3</v>
      </c>
      <c r="S135" s="106">
        <f t="shared" ca="1" si="51"/>
        <v>1.1419345025681649E-2</v>
      </c>
      <c r="T135" s="106">
        <f t="shared" ca="1" si="51"/>
        <v>2.1828908554572202E-2</v>
      </c>
      <c r="U135" s="106">
        <f ca="1">U134/T134-1</f>
        <v>2.7747588642847543E-2</v>
      </c>
      <c r="V135" s="106">
        <f t="shared" ca="1" si="51"/>
        <v>2.8694799687166039E-2</v>
      </c>
      <c r="W135" s="106">
        <f t="shared" ca="1" si="51"/>
        <v>1.6950785968218529E-2</v>
      </c>
      <c r="X135" s="106">
        <f t="shared" ca="1" si="51"/>
        <v>5.5701214054817427E-3</v>
      </c>
      <c r="Y135" s="106">
        <f t="shared" ca="1" si="51"/>
        <v>6.2827225130845932E-5</v>
      </c>
      <c r="Z135" s="106">
        <f t="shared" ca="1" si="51"/>
        <v>5.4446841036148719E-4</v>
      </c>
      <c r="AA135" s="106">
        <f t="shared" ca="1" si="51"/>
        <v>6.1010067184328332E-3</v>
      </c>
      <c r="AB135" s="106">
        <f t="shared" ca="1" si="51"/>
        <v>1.0879853548433793E-2</v>
      </c>
      <c r="AC135" s="106">
        <f t="shared" ca="1" si="51"/>
        <v>1.4508113225019992E-2</v>
      </c>
      <c r="AD135" s="106">
        <f t="shared" ca="1" si="51"/>
        <v>4.3104759779710733E-3</v>
      </c>
      <c r="AE135" s="106">
        <f t="shared" ca="1" si="51"/>
        <v>-1.2865827795843554E-2</v>
      </c>
      <c r="AF135" s="106">
        <f t="shared" ca="1" si="51"/>
        <v>-1.3913328149935955E-3</v>
      </c>
      <c r="AG135" s="106">
        <f t="shared" ca="1" si="51"/>
        <v>4.6305782075974911E-3</v>
      </c>
      <c r="AH135" s="106">
        <f t="shared" ca="1" si="51"/>
        <v>-3.8750203948434425E-4</v>
      </c>
      <c r="AI135" s="106">
        <f t="shared" ca="1" si="51"/>
        <v>-3.172627670209871E-3</v>
      </c>
      <c r="AJ135" s="147">
        <f t="shared" ca="1" si="51"/>
        <v>-2.3557192738064003E-3</v>
      </c>
      <c r="AK135" s="147">
        <f ca="1">AK134/AJ134-1</f>
        <v>-3.0039999954212249E-6</v>
      </c>
      <c r="AL135" s="147">
        <f ca="1">AL134/AK134-1</f>
        <v>4.5067538759373527E-3</v>
      </c>
      <c r="AM135" s="147">
        <f ca="1">AM134/AL134-1</f>
        <v>4.0060040009994857E-3</v>
      </c>
      <c r="AN135" s="147">
        <f ca="1">AN134/AM134-1</f>
        <v>3.2536014539279456E-3</v>
      </c>
      <c r="AO135" s="147">
        <f ca="1">AO134/AN134-1</f>
        <v>2.8029413722396868E-3</v>
      </c>
      <c r="AP135" s="147"/>
      <c r="AQ135" s="106"/>
      <c r="AR135" s="106"/>
      <c r="AS135" s="106"/>
    </row>
    <row r="136" spans="1:45">
      <c r="A136" s="142" t="s">
        <v>79</v>
      </c>
      <c r="B136" s="91">
        <f ca="1">AVERAGE(OFFSET(marche_travail!$C14:$F14,0,Q$3))</f>
        <v>1.3140000000000001</v>
      </c>
      <c r="C136" s="91">
        <f ca="1">AVERAGE(OFFSET(marche_travail!$C14:$F14,0,R$3))</f>
        <v>1.5515000000000001</v>
      </c>
      <c r="D136" s="91">
        <f ca="1">AVERAGE(OFFSET(marche_travail!$C14:$F14,0,S$3))</f>
        <v>1.6972499999999999</v>
      </c>
      <c r="E136" s="91">
        <f ca="1">AVERAGE(OFFSET(marche_travail!$C14:$F14,0,T$3))</f>
        <v>1.7737500000000002</v>
      </c>
      <c r="F136" s="91">
        <f ca="1">AVERAGE(OFFSET(marche_travail!$C14:$F14,0,U$3))</f>
        <v>2.085</v>
      </c>
      <c r="G136" s="91">
        <f ca="1">AVERAGE(OFFSET(marche_travail!$C14:$F14,0,V$3))</f>
        <v>2.2205000000000004</v>
      </c>
      <c r="H136" s="91">
        <f ca="1">AVERAGE(OFFSET(marche_travail!$C14:$F14,0,W$3))</f>
        <v>2.2425000000000002</v>
      </c>
      <c r="I136" s="91">
        <f ca="1">AVERAGE(OFFSET(marche_travail!$C14:$F14,0,X$3))</f>
        <v>2.2822499999999999</v>
      </c>
      <c r="J136" s="91">
        <f ca="1">AVERAGE(OFFSET(marche_travail!$C14:$F14,0,Y$3))</f>
        <v>2.2055000000000002</v>
      </c>
      <c r="K136" s="91">
        <f ca="1">AVERAGE(OFFSET(marche_travail!$C14:$F14,0,Z$3))</f>
        <v>2.0670000000000002</v>
      </c>
      <c r="L136" s="91">
        <f ca="1">AVERAGE(OFFSET(marche_travail!$C14:$F14,0,AA$3))</f>
        <v>2.0147500000000003</v>
      </c>
      <c r="M136" s="91">
        <f ca="1">AVERAGE(OFFSET(marche_travail!$C14:$F14,0,AB$3))</f>
        <v>2.069</v>
      </c>
      <c r="N136" s="91">
        <f ca="1">AVERAGE(OFFSET(marche_travail!$C14:$F14,0,AC$3))</f>
        <v>2.2989999999999999</v>
      </c>
      <c r="O136" s="91">
        <f ca="1">AVERAGE(OFFSET(marche_travail!$C14:$F14,0,AD$3))</f>
        <v>2.5757500000000002</v>
      </c>
      <c r="P136" s="91">
        <f ca="1">AVERAGE(OFFSET(marche_travail!$C14:$F14,0,AE$3))</f>
        <v>2.7382499999999999</v>
      </c>
      <c r="Q136" s="91">
        <f ca="1">AVERAGE(OFFSET(marche_travail!$C14:$F14,0,AF$3))</f>
        <v>2.5489999999999999</v>
      </c>
      <c r="R136" s="91">
        <f ca="1">AVERAGE(OFFSET(marche_travail!$C14:$F14,0,AG$3))</f>
        <v>2.7112499999999997</v>
      </c>
      <c r="S136" s="91">
        <f ca="1">AVERAGE(OFFSET(marche_travail!$C14:$F14,0,AH$3))</f>
        <v>2.7410000000000001</v>
      </c>
      <c r="T136" s="91">
        <f ca="1">AVERAGE(OFFSET(marche_travail!$C14:$F14,0,AI$3))</f>
        <v>2.6579999999999999</v>
      </c>
      <c r="U136" s="91">
        <f ca="1">AVERAGE(OFFSET(marche_travail!$C14:$F14,0,AJ$3))</f>
        <v>2.5997499999999998</v>
      </c>
      <c r="V136" s="91">
        <f ca="1">AVERAGE(OFFSET(marche_travail!$C14:$F14,0,AK$3))</f>
        <v>2.2410000000000001</v>
      </c>
      <c r="W136" s="91">
        <f ca="1">AVERAGE(OFFSET(marche_travail!$C14:$F14,0,AL$3))</f>
        <v>2.0437499999999997</v>
      </c>
      <c r="X136" s="91">
        <f ca="1">AVERAGE(OFFSET(marche_travail!$C14:$F14,0,AM$3))</f>
        <v>2.1092499999999998</v>
      </c>
      <c r="Y136" s="91">
        <f ca="1">AVERAGE(OFFSET(marche_travail!$C14:$F14,0,AN$3))</f>
        <v>2.282</v>
      </c>
      <c r="Z136" s="91">
        <f ca="1">AVERAGE(OFFSET(marche_travail!$C14:$F14,0,AO$3))</f>
        <v>2.4055</v>
      </c>
      <c r="AA136" s="91">
        <f ca="1">AVERAGE(OFFSET(marche_travail!$C14:$F14,0,AP$3))</f>
        <v>2.4317500000000001</v>
      </c>
      <c r="AB136" s="91">
        <f ca="1">AVERAGE(OFFSET(marche_travail!$C14:$F14,0,AQ$3))</f>
        <v>2.4322500000000002</v>
      </c>
      <c r="AC136" s="91">
        <f ca="1">AVERAGE(OFFSET(marche_travail!$C14:$F14,0,AR$3))</f>
        <v>2.2229999999999999</v>
      </c>
      <c r="AD136" s="91">
        <f ca="1">AVERAGE(OFFSET(marche_travail!$C14:$F14,0,AS$3))</f>
        <v>2.0640000000000001</v>
      </c>
      <c r="AE136" s="91">
        <f ca="1">AVERAGE(OFFSET(marche_travail!$C14:$F14,0,AT$3))</f>
        <v>2.5739999999999998</v>
      </c>
      <c r="AF136" s="91">
        <f ca="1">AVERAGE(OFFSET(marche_travail!$C14:$F14,0,AU$3))</f>
        <v>2.6347499999999999</v>
      </c>
      <c r="AG136" s="91">
        <f ca="1">AVERAGE(OFFSET(marche_travail!$C14:$F14,0,AV$3))</f>
        <v>2.6037499999999998</v>
      </c>
      <c r="AH136" s="91">
        <f ca="1">AVERAGE(OFFSET(marche_travail!$C14:$F14,0,AW$3))</f>
        <v>2.8109999999999999</v>
      </c>
      <c r="AI136" s="91">
        <f ca="1">AVERAGE(OFFSET(marche_travail!$C14:$F14,0,AX$3))</f>
        <v>2.8262499999999999</v>
      </c>
      <c r="AJ136" s="146">
        <f ca="1">AVERAGE(OFFSET(marche_travail!$C14:$F14,0,AY$3))</f>
        <v>2.9248742772099989</v>
      </c>
      <c r="AK136" s="146">
        <f ca="1">AVERAGE(OFFSET(marche_travail!$C14:$F14,0,AZ$3))</f>
        <v>3.0445854760528697</v>
      </c>
      <c r="AL136" s="146">
        <f ca="1">AVERAGE(OFFSET(marche_travail!$C14:$F14,0,BA$3))</f>
        <v>2.9873052741466841</v>
      </c>
      <c r="AM136" s="146">
        <f ca="1">AVERAGE(OFFSET(marche_travail!$C14:$F14,0,BB$3))</f>
        <v>2.9230737490502987</v>
      </c>
      <c r="AN136" s="146">
        <f ca="1">AVERAGE(OFFSET(marche_travail!$C14:$F14,0,BC$3))</f>
        <v>2.8732214737092372</v>
      </c>
      <c r="AO136" s="146">
        <f ca="1">AVERAGE(OFFSET(marche_travail!$C14:$F14,0,BD$3))</f>
        <v>2.83425195411525</v>
      </c>
      <c r="AP136" s="146"/>
      <c r="AQ136" s="91"/>
      <c r="AR136" s="91"/>
      <c r="AS136" s="91"/>
    </row>
    <row r="137" spans="1:45">
      <c r="A137" s="141" t="s">
        <v>80</v>
      </c>
      <c r="B137" s="91">
        <f ca="1">AVERAGE(OFFSET(comptes_menages!$C14:$F14,0,Q$3))</f>
        <v>5.0999999999999996</v>
      </c>
      <c r="C137" s="91">
        <f ca="1">AVERAGE(OFFSET(comptes_menages!$C14:$F14,0,R$3))</f>
        <v>6.0250000000000004</v>
      </c>
      <c r="D137" s="91">
        <f ca="1">AVERAGE(OFFSET(comptes_menages!$C14:$F14,0,S$3))</f>
        <v>6.5750000000000002</v>
      </c>
      <c r="E137" s="91">
        <f ca="1">AVERAGE(OFFSET(comptes_menages!$C14:$F14,0,T$3))</f>
        <v>6.875</v>
      </c>
      <c r="F137" s="91">
        <f ca="1">AVERAGE(OFFSET(comptes_menages!$C14:$F14,0,U$3))</f>
        <v>8.0499999999999989</v>
      </c>
      <c r="G137" s="91">
        <f ca="1">AVERAGE(OFFSET(comptes_menages!$C14:$F14,0,V$3))</f>
        <v>8.5250000000000004</v>
      </c>
      <c r="H137" s="91">
        <f ca="1">AVERAGE(OFFSET(comptes_menages!$C14:$F14,0,W$3))</f>
        <v>8.6000000000000014</v>
      </c>
      <c r="I137" s="91">
        <f ca="1">AVERAGE(OFFSET(comptes_menages!$C14:$F14,0,X$3))</f>
        <v>8.7249999999999996</v>
      </c>
      <c r="J137" s="91">
        <f ca="1">AVERAGE(OFFSET(comptes_menages!$C14:$F14,0,Y$3))</f>
        <v>8.3999999999999986</v>
      </c>
      <c r="K137" s="91">
        <f ca="1">AVERAGE(OFFSET(comptes_menages!$C14:$F14,0,Z$3))</f>
        <v>7.85</v>
      </c>
      <c r="L137" s="91">
        <f ca="1">AVERAGE(OFFSET(comptes_menages!$C14:$F14,0,AA$3))</f>
        <v>7.625</v>
      </c>
      <c r="M137" s="91">
        <f ca="1">AVERAGE(OFFSET(comptes_menages!$C14:$F14,0,AB$3))</f>
        <v>7.8000000000000007</v>
      </c>
      <c r="N137" s="91">
        <f ca="1">AVERAGE(OFFSET(comptes_menages!$C14:$F14,0,AC$3))</f>
        <v>8.65</v>
      </c>
      <c r="O137" s="91">
        <f ca="1">AVERAGE(OFFSET(comptes_menages!$C14:$F14,0,AD$3))</f>
        <v>9.65</v>
      </c>
      <c r="P137" s="91">
        <f ca="1">AVERAGE(OFFSET(comptes_menages!$C14:$F14,0,AE$3))</f>
        <v>10.25</v>
      </c>
      <c r="Q137" s="91">
        <f ca="1">AVERAGE(OFFSET(comptes_menages!$C14:$F14,0,AF$3))</f>
        <v>9.6750000000000007</v>
      </c>
      <c r="R137" s="91">
        <f ca="1">AVERAGE(OFFSET(comptes_menages!$C14:$F14,0,AG$3))</f>
        <v>10.125</v>
      </c>
      <c r="S137" s="91">
        <f ca="1">AVERAGE(OFFSET(comptes_menages!$C14:$F14,0,AH$3))</f>
        <v>10.3</v>
      </c>
      <c r="T137" s="91">
        <f ca="1">AVERAGE(OFFSET(comptes_menages!$C14:$F14,0,AI$3))</f>
        <v>9.875</v>
      </c>
      <c r="U137" s="91">
        <f ca="1">AVERAGE(OFFSET(comptes_menages!$C14:$F14,0,AJ$3))</f>
        <v>9.5750000000000011</v>
      </c>
      <c r="V137" s="91">
        <f ca="1">AVERAGE(OFFSET(comptes_menages!$C14:$F14,0,AK$3))</f>
        <v>8.1750000000000007</v>
      </c>
      <c r="W137" s="91">
        <f ca="1">AVERAGE(OFFSET(comptes_menages!$C14:$F14,0,AL$3))</f>
        <v>7.4</v>
      </c>
      <c r="X137" s="91">
        <f ca="1">AVERAGE(OFFSET(comptes_menages!$C14:$F14,0,AM$3))</f>
        <v>7.5250000000000004</v>
      </c>
      <c r="Y137" s="91">
        <f ca="1">AVERAGE(OFFSET(comptes_menages!$C14:$F14,0,AN$3))</f>
        <v>8.125</v>
      </c>
      <c r="Z137" s="91">
        <f ca="1">AVERAGE(OFFSET(comptes_menages!$C14:$F14,0,AO$3))</f>
        <v>8.5</v>
      </c>
      <c r="AA137" s="91">
        <f ca="1">AVERAGE(OFFSET(comptes_menages!$C14:$F14,0,AP$3))</f>
        <v>8.5</v>
      </c>
      <c r="AB137" s="91">
        <f ca="1">AVERAGE(OFFSET(comptes_menages!$C14:$F14,0,AQ$3))</f>
        <v>8.4749999999999996</v>
      </c>
      <c r="AC137" s="91">
        <f ca="1">AVERAGE(OFFSET(comptes_menages!$C14:$F14,0,AR$3))</f>
        <v>7.65</v>
      </c>
      <c r="AD137" s="91">
        <f ca="1">AVERAGE(OFFSET(comptes_menages!$C14:$F14,0,AS$3))</f>
        <v>7.0749999999999993</v>
      </c>
      <c r="AE137" s="91">
        <f ca="1">AVERAGE(OFFSET(comptes_menages!$C14:$F14,0,AT$3))</f>
        <v>8.7249999999999996</v>
      </c>
      <c r="AF137" s="91">
        <f ca="1">AVERAGE(OFFSET(comptes_menages!$C14:$F14,0,AU$3))</f>
        <v>8.875</v>
      </c>
      <c r="AG137" s="91">
        <f ca="1">AVERAGE(OFFSET(comptes_menages!$C14:$F14,0,AV$3))</f>
        <v>8.75</v>
      </c>
      <c r="AH137" s="91">
        <f ca="1">AVERAGE(OFFSET(comptes_menages!$C14:$F14,0,AW$3))</f>
        <v>9.375</v>
      </c>
      <c r="AI137" s="91">
        <f ca="1">AVERAGE(OFFSET(comptes_menages!$C14:$F14,0,AX$3))</f>
        <v>9.8500000000000014</v>
      </c>
      <c r="AJ137" s="146">
        <f ca="1">AVERAGE(OFFSET(comptes_menages!$C14:$F14,0,AY$3))</f>
        <v>9.9337845499999986</v>
      </c>
      <c r="AK137" s="146">
        <f ca="1">AVERAGE(OFFSET(comptes_menages!$C14:$F14,0,AZ$3))</f>
        <v>10.384487122432496</v>
      </c>
      <c r="AL137" s="146">
        <f ca="1">AVERAGE(OFFSET(comptes_menages!$C14:$F14,0,BA$3))</f>
        <v>9.85</v>
      </c>
      <c r="AM137" s="146">
        <f ca="1">AVERAGE(OFFSET(comptes_menages!$C14:$F14,0,BB$3))</f>
        <v>9.4749999999999996</v>
      </c>
      <c r="AN137" s="146">
        <f ca="1">AVERAGE(OFFSET(comptes_menages!$C14:$F14,0,BC$3))</f>
        <v>9.3000000000000007</v>
      </c>
      <c r="AO137" s="146">
        <f ca="1">AVERAGE(OFFSET(comptes_menages!$C14:$F14,0,BD$3))</f>
        <v>9.3000000000000007</v>
      </c>
      <c r="AP137" s="146"/>
      <c r="AQ137" s="91"/>
      <c r="AR137" s="91"/>
      <c r="AS137" s="91"/>
    </row>
    <row r="138" spans="1:45">
      <c r="A138" s="141" t="s">
        <v>81</v>
      </c>
      <c r="B138" s="91"/>
      <c r="C138" s="91"/>
      <c r="D138" s="91"/>
      <c r="E138" s="91"/>
      <c r="F138" s="91"/>
      <c r="G138" s="91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>
        <f ca="1">AVERAGE(OFFSET(comptes_menages!$C13:$C13,0,AG$3))</f>
        <v>10.4</v>
      </c>
      <c r="S138" s="91">
        <f ca="1">AVERAGE(OFFSET(comptes_menages!$C13:$C13,0,AH$3))</f>
        <v>10.8</v>
      </c>
      <c r="T138" s="91">
        <f ca="1">AVERAGE(OFFSET(comptes_menages!$C13:$C13,0,AI$3))</f>
        <v>10.4</v>
      </c>
      <c r="U138" s="91">
        <f ca="1">AVERAGE(OFFSET(comptes_menages!$C13:$C13,0,AJ$3))</f>
        <v>10.3</v>
      </c>
      <c r="V138" s="91">
        <f ca="1">AVERAGE(OFFSET(comptes_menages!$C13:$C13,0,AK$3))</f>
        <v>9.1</v>
      </c>
      <c r="W138" s="91">
        <f ca="1">AVERAGE(OFFSET(comptes_menages!$C13:$C13,0,AL$3))</f>
        <v>7.9</v>
      </c>
      <c r="X138" s="91">
        <f ca="1">AVERAGE(OFFSET(comptes_menages!$C13:$C13,0,AM$3))</f>
        <v>7.9</v>
      </c>
      <c r="Y138" s="91">
        <f ca="1">AVERAGE(OFFSET(comptes_menages!$C13:$C13,0,AN$3))</f>
        <v>8.4</v>
      </c>
      <c r="Z138" s="91">
        <f ca="1">AVERAGE(OFFSET(comptes_menages!$C13:$C13,0,AO$3))</f>
        <v>9</v>
      </c>
      <c r="AA138" s="91">
        <f ca="1">AVERAGE(OFFSET(comptes_menages!$C13:$C13,0,AP$3))</f>
        <v>8.6999999999999993</v>
      </c>
      <c r="AB138" s="91">
        <f ca="1">AVERAGE(OFFSET(comptes_menages!$C13:$C13,0,AQ$3))</f>
        <v>9.1999999999999993</v>
      </c>
      <c r="AC138" s="91">
        <f ca="1">AVERAGE(OFFSET(comptes_menages!$C13:$C13,0,AR$3))</f>
        <v>8.5</v>
      </c>
      <c r="AD138" s="91">
        <f ca="1">AVERAGE(OFFSET(comptes_menages!$C13:$C13,0,AS$3))</f>
        <v>7.2</v>
      </c>
      <c r="AE138" s="91">
        <f ca="1">AVERAGE(OFFSET(comptes_menages!$C13:$C13,0,AT$3))</f>
        <v>8.6</v>
      </c>
      <c r="AF138" s="91">
        <f ca="1">AVERAGE(OFFSET(comptes_menages!$C13:$C13,0,AU$3))</f>
        <v>9.4</v>
      </c>
      <c r="AG138" s="91">
        <f ca="1">AVERAGE(OFFSET(comptes_menages!$C13:$C13,0,AV$3))</f>
        <v>9.1</v>
      </c>
      <c r="AH138" s="91">
        <f ca="1">AVERAGE(OFFSET(comptes_menages!$C13:$C13,0,AW$3))</f>
        <v>9.5</v>
      </c>
      <c r="AI138" s="91">
        <f ca="1">AVERAGE(OFFSET(comptes_menages!$C13:$C13,0,AX$3))</f>
        <v>10.3</v>
      </c>
      <c r="AJ138" s="146">
        <f ca="1">AVERAGE(OFFSET(comptes_menages!$C13:$C13,0,AY$3))</f>
        <v>10.1</v>
      </c>
      <c r="AK138" s="146">
        <f ca="1">AVERAGE(OFFSET(comptes_menages!$C13:$C13,0,AZ$3))</f>
        <v>10.745690781999999</v>
      </c>
      <c r="AL138" s="146">
        <f ca="1">AVERAGE(OFFSET(comptes_menages!$C13:$C13,0,BA$3))</f>
        <v>10.4</v>
      </c>
      <c r="AM138" s="146">
        <f ca="1">AVERAGE(OFFSET(comptes_menages!$C13:$C13,0,BB$3))</f>
        <v>10</v>
      </c>
      <c r="AN138" s="146">
        <f ca="1">AVERAGE(OFFSET(comptes_menages!$C13:$C13,0,BC$3))</f>
        <v>9.7000000000000011</v>
      </c>
      <c r="AO138" s="146">
        <f ca="1">AVERAGE(OFFSET(comptes_menages!$C13:$C13,0,BD$3))</f>
        <v>9.7000000000000011</v>
      </c>
      <c r="AP138" s="146"/>
      <c r="AQ138" s="91"/>
      <c r="AR138" s="91"/>
      <c r="AS138" s="91"/>
    </row>
    <row r="139" spans="1:45">
      <c r="A139" s="135" t="s">
        <v>82</v>
      </c>
      <c r="B139" s="91">
        <f ca="1">B28/B134</f>
        <v>59.001677324667156</v>
      </c>
      <c r="C139" s="91">
        <f t="shared" ref="C139:AO139" ca="1" si="52">C28/C134</f>
        <v>59.581383173655837</v>
      </c>
      <c r="D139" s="91">
        <f t="shared" ca="1" si="52"/>
        <v>60.650796333615041</v>
      </c>
      <c r="E139" s="91">
        <f t="shared" ca="1" si="52"/>
        <v>61.352245862884168</v>
      </c>
      <c r="F139" s="91">
        <f t="shared" ca="1" si="52"/>
        <v>62.541698147617446</v>
      </c>
      <c r="G139" s="91">
        <f t="shared" ca="1" si="52"/>
        <v>63.523210869480351</v>
      </c>
      <c r="H139" s="91">
        <f t="shared" ca="1" si="52"/>
        <v>64.483170158352934</v>
      </c>
      <c r="I139" s="91">
        <f t="shared" ca="1" si="52"/>
        <v>65.336004184901171</v>
      </c>
      <c r="J139" s="91">
        <f t="shared" ca="1" si="52"/>
        <v>67.472170452828294</v>
      </c>
      <c r="K139" s="91">
        <f t="shared" ca="1" si="52"/>
        <v>68.935820252385355</v>
      </c>
      <c r="L139" s="91">
        <f t="shared" ca="1" si="52"/>
        <v>69.94653263403265</v>
      </c>
      <c r="M139" s="91">
        <f t="shared" ca="1" si="52"/>
        <v>70.154120438967411</v>
      </c>
      <c r="N139" s="91">
        <f t="shared" ca="1" si="52"/>
        <v>71.274770321429429</v>
      </c>
      <c r="O139" s="91">
        <f t="shared" ca="1" si="52"/>
        <v>71.242780593070322</v>
      </c>
      <c r="P139" s="91">
        <f t="shared" ca="1" si="52"/>
        <v>72.107684002159445</v>
      </c>
      <c r="Q139" s="91">
        <f t="shared" ca="1" si="52"/>
        <v>72.576647682964293</v>
      </c>
      <c r="R139" s="91">
        <f t="shared" ca="1" si="52"/>
        <v>72.861084135768536</v>
      </c>
      <c r="S139" s="91">
        <f t="shared" ca="1" si="52"/>
        <v>73.699716582798331</v>
      </c>
      <c r="T139" s="91">
        <f t="shared" ca="1" si="52"/>
        <v>74.703889870035781</v>
      </c>
      <c r="U139" s="91">
        <f t="shared" ca="1" si="52"/>
        <v>75.093046054878116</v>
      </c>
      <c r="V139" s="91">
        <f t="shared" ca="1" si="52"/>
        <v>75.952884738938621</v>
      </c>
      <c r="W139" s="91">
        <f t="shared" ca="1" si="52"/>
        <v>76.13056617283172</v>
      </c>
      <c r="X139" s="91">
        <f t="shared" ca="1" si="52"/>
        <v>76.567790575916234</v>
      </c>
      <c r="Y139" s="91">
        <f t="shared" ca="1" si="52"/>
        <v>77.16507863380312</v>
      </c>
      <c r="Z139" s="91">
        <f t="shared" ca="1" si="52"/>
        <v>79.104878712405053</v>
      </c>
      <c r="AA139" s="91">
        <f t="shared" ca="1" si="52"/>
        <v>79.917787416398824</v>
      </c>
      <c r="AB139" s="91">
        <f t="shared" ca="1" si="52"/>
        <v>81.100723347772856</v>
      </c>
      <c r="AC139" s="91">
        <f t="shared" ca="1" si="52"/>
        <v>81.791210685923517</v>
      </c>
      <c r="AD139" s="91">
        <f t="shared" ca="1" si="52"/>
        <v>81.514168568600908</v>
      </c>
      <c r="AE139" s="91">
        <f t="shared" ca="1" si="52"/>
        <v>80.209477431763318</v>
      </c>
      <c r="AF139" s="91">
        <f t="shared" ca="1" si="52"/>
        <v>81.836946277097098</v>
      </c>
      <c r="AG139" s="91">
        <f t="shared" ca="1" si="52"/>
        <v>83.159446891825766</v>
      </c>
      <c r="AH139" s="91">
        <f t="shared" ca="1" si="52"/>
        <v>83.496827372329804</v>
      </c>
      <c r="AI139" s="91">
        <f t="shared" ca="1" si="52"/>
        <v>84.083794709103003</v>
      </c>
      <c r="AJ139" s="146">
        <f t="shared" ca="1" si="52"/>
        <v>84.512096176600025</v>
      </c>
      <c r="AK139" s="146">
        <f t="shared" ca="1" si="52"/>
        <v>85.070983019185434</v>
      </c>
      <c r="AL139" s="146">
        <f t="shared" ca="1" si="52"/>
        <v>85.65194148113298</v>
      </c>
      <c r="AM139" s="146">
        <f t="shared" ca="1" si="52"/>
        <v>86.337128184058656</v>
      </c>
      <c r="AN139" s="146">
        <f t="shared" ca="1" si="52"/>
        <v>87.112048882067455</v>
      </c>
      <c r="AO139" s="146">
        <f t="shared" ca="1" si="52"/>
        <v>87.932455939917176</v>
      </c>
      <c r="AP139" s="146"/>
      <c r="AQ139" s="91"/>
      <c r="AR139" s="91"/>
      <c r="AS139" s="91"/>
    </row>
    <row r="140" spans="1:45">
      <c r="A140" s="136" t="s">
        <v>74</v>
      </c>
      <c r="B140" s="91"/>
      <c r="C140" s="106">
        <f ca="1">C139/B139-1</f>
        <v>9.8252435400902893E-3</v>
      </c>
      <c r="D140" s="106">
        <f t="shared" ref="D140:AO140" ca="1" si="53">D139/C139-1</f>
        <v>1.7948780357150973E-2</v>
      </c>
      <c r="E140" s="106">
        <f t="shared" ca="1" si="53"/>
        <v>1.1565380368804057E-2</v>
      </c>
      <c r="F140" s="106">
        <f t="shared" ca="1" si="53"/>
        <v>1.938726558423931E-2</v>
      </c>
      <c r="G140" s="106">
        <f t="shared" ca="1" si="53"/>
        <v>1.5693733156177503E-2</v>
      </c>
      <c r="H140" s="106">
        <f t="shared" ca="1" si="53"/>
        <v>1.5111945314681741E-2</v>
      </c>
      <c r="I140" s="106">
        <f t="shared" ca="1" si="53"/>
        <v>1.3225683918050457E-2</v>
      </c>
      <c r="J140" s="106">
        <f t="shared" ca="1" si="53"/>
        <v>3.2695085880700026E-2</v>
      </c>
      <c r="K140" s="106">
        <f t="shared" ca="1" si="53"/>
        <v>2.1692644385589155E-2</v>
      </c>
      <c r="L140" s="106">
        <f t="shared" ca="1" si="53"/>
        <v>1.4661642930292373E-2</v>
      </c>
      <c r="M140" s="106">
        <f t="shared" ca="1" si="53"/>
        <v>2.9678069393501705E-3</v>
      </c>
      <c r="N140" s="106">
        <f t="shared" ca="1" si="53"/>
        <v>1.5974113501101561E-2</v>
      </c>
      <c r="O140" s="106">
        <f t="shared" ca="1" si="53"/>
        <v>-4.4882260882561642E-4</v>
      </c>
      <c r="P140" s="106">
        <f t="shared" ca="1" si="53"/>
        <v>1.2140225323732601E-2</v>
      </c>
      <c r="Q140" s="106">
        <f t="shared" ca="1" si="53"/>
        <v>6.5036575129886476E-3</v>
      </c>
      <c r="R140" s="106">
        <f t="shared" ca="1" si="53"/>
        <v>3.9191180894264654E-3</v>
      </c>
      <c r="S140" s="106">
        <f t="shared" ca="1" si="53"/>
        <v>1.1510018784061771E-2</v>
      </c>
      <c r="T140" s="106">
        <f t="shared" ca="1" si="53"/>
        <v>1.3625198763272062E-2</v>
      </c>
      <c r="U140" s="106">
        <f t="shared" ca="1" si="53"/>
        <v>5.2093162152513361E-3</v>
      </c>
      <c r="V140" s="106">
        <f t="shared" ca="1" si="53"/>
        <v>1.145031037137767E-2</v>
      </c>
      <c r="W140" s="106">
        <f t="shared" ca="1" si="53"/>
        <v>2.3393638635822445E-3</v>
      </c>
      <c r="X140" s="106">
        <f t="shared" ca="1" si="53"/>
        <v>5.7430861881668793E-3</v>
      </c>
      <c r="Y140" s="106">
        <f t="shared" ca="1" si="53"/>
        <v>7.8007743647072747E-3</v>
      </c>
      <c r="Z140" s="106">
        <f t="shared" ca="1" si="53"/>
        <v>2.5138315322757565E-2</v>
      </c>
      <c r="AA140" s="106">
        <f t="shared" ca="1" si="53"/>
        <v>1.0276340944143314E-2</v>
      </c>
      <c r="AB140" s="106">
        <f t="shared" ca="1" si="53"/>
        <v>1.4801910433412502E-2</v>
      </c>
      <c r="AC140" s="106">
        <f t="shared" ca="1" si="53"/>
        <v>8.5139479606086699E-3</v>
      </c>
      <c r="AD140" s="106">
        <f t="shared" ca="1" si="53"/>
        <v>-3.3871868994144183E-3</v>
      </c>
      <c r="AE140" s="106">
        <f t="shared" ca="1" si="53"/>
        <v>-1.6005697656593099E-2</v>
      </c>
      <c r="AF140" s="106">
        <f t="shared" ca="1" si="53"/>
        <v>2.0290231247527046E-2</v>
      </c>
      <c r="AG140" s="106">
        <f t="shared" ca="1" si="53"/>
        <v>1.6160190169495436E-2</v>
      </c>
      <c r="AH140" s="106">
        <f t="shared" ca="1" si="53"/>
        <v>4.0570313189181029E-3</v>
      </c>
      <c r="AI140" s="106">
        <f t="shared" ca="1" si="53"/>
        <v>7.0298160450550373E-3</v>
      </c>
      <c r="AJ140" s="147">
        <f t="shared" ca="1" si="53"/>
        <v>5.0937456971200668E-3</v>
      </c>
      <c r="AK140" s="147">
        <f t="shared" ca="1" si="53"/>
        <v>6.6130988091637199E-3</v>
      </c>
      <c r="AL140" s="147">
        <f t="shared" ca="1" si="53"/>
        <v>6.8291024898174957E-3</v>
      </c>
      <c r="AM140" s="147">
        <f t="shared" ca="1" si="53"/>
        <v>7.9996634177474935E-3</v>
      </c>
      <c r="AN140" s="147">
        <f t="shared" ca="1" si="53"/>
        <v>8.9755208947508436E-3</v>
      </c>
      <c r="AO140" s="147">
        <f t="shared" ca="1" si="53"/>
        <v>9.4178367789328199E-3</v>
      </c>
      <c r="AP140" s="146"/>
      <c r="AQ140" s="91"/>
      <c r="AR140" s="91"/>
      <c r="AS140" s="91"/>
    </row>
    <row r="141" spans="1:45">
      <c r="A141" s="136" t="s">
        <v>83</v>
      </c>
      <c r="B141" s="91"/>
      <c r="C141" s="150">
        <f ca="1">(C132-B132)*10^3</f>
        <v>-25.999999999996248</v>
      </c>
      <c r="D141" s="150">
        <f t="shared" ref="D141:AO141" ca="1" si="54">(D132-C132)*10^3</f>
        <v>56.749999999997414</v>
      </c>
      <c r="E141" s="150">
        <f t="shared" ca="1" si="54"/>
        <v>-26.750000000003382</v>
      </c>
      <c r="F141" s="150">
        <f t="shared" ca="1" si="54"/>
        <v>-120.24999999999508</v>
      </c>
      <c r="G141" s="150">
        <f t="shared" ca="1" si="54"/>
        <v>-51.999999999999602</v>
      </c>
      <c r="H141" s="150">
        <f t="shared" ca="1" si="54"/>
        <v>107.74999999999935</v>
      </c>
      <c r="I141" s="150">
        <f t="shared" ca="1" si="54"/>
        <v>201.24999999999815</v>
      </c>
      <c r="J141" s="150">
        <f t="shared" ca="1" si="54"/>
        <v>225.50000000000026</v>
      </c>
      <c r="K141" s="150">
        <f t="shared" ca="1" si="54"/>
        <v>403.50000000000108</v>
      </c>
      <c r="L141" s="150">
        <f t="shared" ca="1" si="54"/>
        <v>215.00000000000341</v>
      </c>
      <c r="M141" s="150">
        <f t="shared" ca="1" si="54"/>
        <v>55.249999999997357</v>
      </c>
      <c r="N141" s="150">
        <f t="shared" ca="1" si="54"/>
        <v>-150.24999999999622</v>
      </c>
      <c r="O141" s="150">
        <f t="shared" ca="1" si="54"/>
        <v>-245.50000000000693</v>
      </c>
      <c r="P141" s="150">
        <f t="shared" ca="1" si="54"/>
        <v>119.75000000000335</v>
      </c>
      <c r="Q141" s="150">
        <f t="shared" ca="1" si="54"/>
        <v>237.49999999999716</v>
      </c>
      <c r="R141" s="150">
        <f t="shared" ca="1" si="54"/>
        <v>136.49999999999807</v>
      </c>
      <c r="S141" s="150">
        <f t="shared" ca="1" si="54"/>
        <v>189.50000000000244</v>
      </c>
      <c r="T141" s="150">
        <f t="shared" ca="1" si="54"/>
        <v>425.75000000000074</v>
      </c>
      <c r="U141" s="150">
        <f t="shared" ca="1" si="54"/>
        <v>595.50000000000125</v>
      </c>
      <c r="V141" s="150">
        <f t="shared" ca="1" si="54"/>
        <v>637.75000000000045</v>
      </c>
      <c r="W141" s="150">
        <f t="shared" ca="1" si="54"/>
        <v>366.24999999999727</v>
      </c>
      <c r="X141" s="150">
        <f t="shared" ca="1" si="54"/>
        <v>123.99999999999878</v>
      </c>
      <c r="Y141" s="150">
        <f t="shared" ca="1" si="54"/>
        <v>0.49999999999883471</v>
      </c>
      <c r="Z141" s="150">
        <f t="shared" ca="1" si="54"/>
        <v>34.500000000001307</v>
      </c>
      <c r="AA141" s="150">
        <f t="shared" ca="1" si="54"/>
        <v>182.00000000000216</v>
      </c>
      <c r="AB141" s="150">
        <f t="shared" ca="1" si="54"/>
        <v>289.00000000000148</v>
      </c>
      <c r="AC141" s="150">
        <f t="shared" ca="1" si="54"/>
        <v>375.49999999999886</v>
      </c>
      <c r="AD141" s="150">
        <f t="shared" ca="1" si="54"/>
        <v>125.49999999999883</v>
      </c>
      <c r="AE141" s="150">
        <f t="shared" ca="1" si="54"/>
        <v>-309.24999999999869</v>
      </c>
      <c r="AF141" s="150">
        <f t="shared" ca="1" si="54"/>
        <v>15.749999999997044</v>
      </c>
      <c r="AG141" s="150">
        <f t="shared" ca="1" si="54"/>
        <v>186.50000000000233</v>
      </c>
      <c r="AH141" s="150">
        <f t="shared" ca="1" si="54"/>
        <v>29.499999999998749</v>
      </c>
      <c r="AI141" s="150">
        <f ca="1">(AI132-AH132)*10^3</f>
        <v>-54.500000000000881</v>
      </c>
      <c r="AJ141" s="151">
        <f t="shared" ca="1" si="54"/>
        <v>-48.797277209995826</v>
      </c>
      <c r="AK141" s="151">
        <f t="shared" ca="1" si="54"/>
        <v>-7.3211092868064043E-2</v>
      </c>
      <c r="AL141" s="151">
        <f t="shared" ca="1" si="54"/>
        <v>109.83468238780958</v>
      </c>
      <c r="AM141" s="151">
        <f t="shared" ca="1" si="54"/>
        <v>98.070840509834056</v>
      </c>
      <c r="AN141" s="151">
        <f t="shared" ca="1" si="54"/>
        <v>79.970384124703031</v>
      </c>
      <c r="AO141" s="151">
        <f t="shared" ca="1" si="54"/>
        <v>69.117746486412557</v>
      </c>
      <c r="AP141" s="147"/>
      <c r="AQ141" s="106"/>
      <c r="AR141" s="106"/>
      <c r="AS141" s="106"/>
    </row>
    <row r="142" spans="1:45">
      <c r="C142" s="73">
        <f ca="1">C132-B132</f>
        <v>-2.5999999999996248E-2</v>
      </c>
      <c r="D142" s="73">
        <f t="shared" ref="D142:AO142" ca="1" si="55">D132-C132</f>
        <v>5.6749999999997414E-2</v>
      </c>
      <c r="E142" s="73">
        <f t="shared" ca="1" si="55"/>
        <v>-2.6750000000003382E-2</v>
      </c>
      <c r="F142" s="73">
        <f t="shared" ca="1" si="55"/>
        <v>-0.12024999999999508</v>
      </c>
      <c r="G142" s="73">
        <f t="shared" ca="1" si="55"/>
        <v>-5.1999999999999602E-2</v>
      </c>
      <c r="H142" s="73">
        <f t="shared" ca="1" si="55"/>
        <v>0.10774999999999935</v>
      </c>
      <c r="I142" s="73">
        <f t="shared" ca="1" si="55"/>
        <v>0.20124999999999815</v>
      </c>
      <c r="J142" s="73">
        <f t="shared" ca="1" si="55"/>
        <v>0.22550000000000026</v>
      </c>
      <c r="K142" s="73">
        <f t="shared" ca="1" si="55"/>
        <v>0.40350000000000108</v>
      </c>
      <c r="L142" s="73">
        <f t="shared" ca="1" si="55"/>
        <v>0.21500000000000341</v>
      </c>
      <c r="M142" s="73">
        <f t="shared" ca="1" si="55"/>
        <v>5.5249999999997357E-2</v>
      </c>
      <c r="N142" s="73">
        <f t="shared" ca="1" si="55"/>
        <v>-0.15024999999999622</v>
      </c>
      <c r="O142" s="73">
        <f t="shared" ca="1" si="55"/>
        <v>-0.24550000000000693</v>
      </c>
      <c r="P142" s="73">
        <f t="shared" ca="1" si="55"/>
        <v>0.11975000000000335</v>
      </c>
      <c r="Q142" s="73">
        <f t="shared" ca="1" si="55"/>
        <v>0.23749999999999716</v>
      </c>
      <c r="R142" s="73">
        <f t="shared" ca="1" si="55"/>
        <v>0.13649999999999807</v>
      </c>
      <c r="S142" s="73">
        <f t="shared" ca="1" si="55"/>
        <v>0.18950000000000244</v>
      </c>
      <c r="T142" s="73">
        <f t="shared" ca="1" si="55"/>
        <v>0.42575000000000074</v>
      </c>
      <c r="U142" s="73">
        <f t="shared" ca="1" si="55"/>
        <v>0.59550000000000125</v>
      </c>
      <c r="V142" s="73">
        <f t="shared" ca="1" si="55"/>
        <v>0.63775000000000048</v>
      </c>
      <c r="W142" s="73">
        <f t="shared" ca="1" si="55"/>
        <v>0.3662499999999973</v>
      </c>
      <c r="X142" s="73">
        <f t="shared" ca="1" si="55"/>
        <v>0.12399999999999878</v>
      </c>
      <c r="Y142" s="73">
        <f t="shared" ca="1" si="55"/>
        <v>4.9999999999883471E-4</v>
      </c>
      <c r="Z142" s="73">
        <f t="shared" ca="1" si="55"/>
        <v>3.4500000000001307E-2</v>
      </c>
      <c r="AA142" s="73">
        <f t="shared" ca="1" si="55"/>
        <v>0.18200000000000216</v>
      </c>
      <c r="AB142" s="73">
        <f t="shared" ca="1" si="55"/>
        <v>0.28900000000000148</v>
      </c>
      <c r="AC142" s="73">
        <f t="shared" ca="1" si="55"/>
        <v>0.37549999999999883</v>
      </c>
      <c r="AD142" s="73">
        <f t="shared" ca="1" si="55"/>
        <v>0.12549999999999883</v>
      </c>
      <c r="AE142" s="73">
        <f t="shared" ca="1" si="55"/>
        <v>-0.30924999999999869</v>
      </c>
      <c r="AF142" s="73">
        <f t="shared" ca="1" si="55"/>
        <v>1.5749999999997044E-2</v>
      </c>
      <c r="AG142" s="73">
        <f t="shared" ca="1" si="55"/>
        <v>0.18650000000000233</v>
      </c>
      <c r="AH142" s="73">
        <f ca="1">AH132-AG132</f>
        <v>2.9499999999998749E-2</v>
      </c>
      <c r="AI142" s="73">
        <f t="shared" ca="1" si="55"/>
        <v>-5.4500000000000881E-2</v>
      </c>
      <c r="AJ142" s="152">
        <f t="shared" ca="1" si="55"/>
        <v>-4.8797277209995826E-2</v>
      </c>
      <c r="AK142" s="152">
        <f t="shared" ca="1" si="55"/>
        <v>-7.3211092868064043E-5</v>
      </c>
      <c r="AL142" s="152">
        <f t="shared" ca="1" si="55"/>
        <v>0.10983468238780958</v>
      </c>
      <c r="AM142" s="152">
        <f t="shared" ca="1" si="55"/>
        <v>9.8070840509834056E-2</v>
      </c>
      <c r="AN142" s="152">
        <f t="shared" ca="1" si="55"/>
        <v>7.9970384124703031E-2</v>
      </c>
      <c r="AO142" s="152">
        <f t="shared" ca="1" si="55"/>
        <v>6.9117746486412557E-2</v>
      </c>
      <c r="AP142" s="152"/>
    </row>
    <row r="143" spans="1:45">
      <c r="A143" s="665" t="s">
        <v>84</v>
      </c>
      <c r="B143" s="153"/>
      <c r="C143" s="153"/>
      <c r="D143" s="153"/>
      <c r="E143" s="153"/>
      <c r="F143" s="153"/>
      <c r="G143" s="153"/>
      <c r="H143" s="153"/>
      <c r="I143" s="153"/>
      <c r="J143" s="153"/>
      <c r="K143" s="153"/>
      <c r="L143" s="153"/>
      <c r="M143" s="153"/>
      <c r="N143" s="153"/>
      <c r="O143" s="153"/>
      <c r="P143" s="153"/>
      <c r="Q143" s="153"/>
      <c r="R143" s="153"/>
      <c r="S143" s="153"/>
      <c r="T143" s="153"/>
      <c r="U143" s="153"/>
      <c r="V143" s="153"/>
      <c r="W143" s="153"/>
      <c r="X143" s="153"/>
      <c r="Y143" s="153"/>
      <c r="Z143" s="153"/>
      <c r="AA143" s="153"/>
      <c r="AB143" s="153"/>
      <c r="AC143" s="153"/>
      <c r="AD143" s="153"/>
      <c r="AE143" s="153"/>
      <c r="AF143" s="153"/>
      <c r="AG143" s="153"/>
      <c r="AH143" s="153"/>
      <c r="AI143" s="153"/>
      <c r="AJ143" s="153"/>
      <c r="AK143" s="153"/>
      <c r="AL143" s="153"/>
      <c r="AM143" s="153"/>
      <c r="AN143" s="153"/>
      <c r="AO143" s="153"/>
      <c r="AP143" s="153"/>
      <c r="AQ143" s="153"/>
      <c r="AR143" s="153"/>
      <c r="AS143" s="153"/>
    </row>
    <row r="144" spans="1:45">
      <c r="A144" s="665"/>
      <c r="B144" s="154">
        <v>1980</v>
      </c>
      <c r="C144" s="154">
        <v>1981</v>
      </c>
      <c r="D144" s="154">
        <v>1982</v>
      </c>
      <c r="E144" s="154">
        <v>1983</v>
      </c>
      <c r="F144" s="154">
        <v>1984</v>
      </c>
      <c r="G144" s="154">
        <v>1985</v>
      </c>
      <c r="H144" s="154">
        <v>1986</v>
      </c>
      <c r="I144" s="154">
        <v>1987</v>
      </c>
      <c r="J144" s="154">
        <v>1988</v>
      </c>
      <c r="K144" s="154">
        <v>1989</v>
      </c>
      <c r="L144" s="154">
        <v>1990</v>
      </c>
      <c r="M144" s="154">
        <v>1991</v>
      </c>
      <c r="N144" s="154">
        <v>1992</v>
      </c>
      <c r="O144" s="154">
        <v>1993</v>
      </c>
      <c r="P144" s="154">
        <v>1994</v>
      </c>
      <c r="Q144" s="154">
        <v>1995</v>
      </c>
      <c r="R144" s="154">
        <v>1996</v>
      </c>
      <c r="S144" s="154">
        <v>1997</v>
      </c>
      <c r="T144" s="154">
        <v>1998</v>
      </c>
      <c r="U144" s="154">
        <v>1999</v>
      </c>
      <c r="V144" s="154">
        <v>2000</v>
      </c>
      <c r="W144" s="154">
        <v>2001</v>
      </c>
      <c r="X144" s="154">
        <v>2002</v>
      </c>
      <c r="Y144" s="154">
        <v>2003</v>
      </c>
      <c r="Z144" s="154">
        <v>2004</v>
      </c>
      <c r="AA144" s="154">
        <v>2005</v>
      </c>
      <c r="AB144" s="154">
        <v>2006</v>
      </c>
      <c r="AC144" s="154">
        <v>2007</v>
      </c>
      <c r="AD144" s="154">
        <v>2008</v>
      </c>
      <c r="AE144" s="154">
        <v>2009</v>
      </c>
      <c r="AF144" s="154">
        <v>2010</v>
      </c>
      <c r="AG144" s="154">
        <v>2011</v>
      </c>
      <c r="AH144" s="154">
        <v>2012</v>
      </c>
      <c r="AI144" s="154">
        <v>2013</v>
      </c>
      <c r="AJ144" s="154">
        <v>2014</v>
      </c>
      <c r="AK144" s="154">
        <v>2015</v>
      </c>
      <c r="AL144" s="154">
        <v>2016</v>
      </c>
      <c r="AM144" s="154">
        <v>2017</v>
      </c>
      <c r="AN144" s="154">
        <v>2018</v>
      </c>
      <c r="AO144" s="154">
        <v>2019</v>
      </c>
      <c r="AP144" s="154"/>
      <c r="AQ144" s="154"/>
      <c r="AR144" s="154"/>
      <c r="AS144" s="154"/>
    </row>
    <row r="145" spans="1:45">
      <c r="A145" s="665"/>
      <c r="B145" s="155"/>
      <c r="C145" s="155"/>
      <c r="D145" s="155"/>
      <c r="E145" s="155"/>
      <c r="F145" s="155"/>
      <c r="G145" s="155"/>
      <c r="H145" s="155"/>
      <c r="I145" s="155"/>
      <c r="J145" s="155"/>
      <c r="K145" s="155"/>
      <c r="L145" s="155"/>
      <c r="M145" s="155"/>
      <c r="N145" s="155"/>
      <c r="O145" s="155"/>
      <c r="P145" s="155"/>
      <c r="Q145" s="155"/>
      <c r="R145" s="155"/>
      <c r="S145" s="155"/>
      <c r="T145" s="155"/>
      <c r="U145" s="155"/>
      <c r="V145" s="155"/>
      <c r="W145" s="155"/>
      <c r="X145" s="155"/>
      <c r="Y145" s="155"/>
      <c r="Z145" s="155"/>
      <c r="AA145" s="155"/>
      <c r="AB145" s="155"/>
      <c r="AC145" s="155"/>
      <c r="AD145" s="155"/>
      <c r="AE145" s="155"/>
      <c r="AF145" s="155"/>
      <c r="AG145" s="155"/>
      <c r="AH145" s="155"/>
      <c r="AI145" s="155"/>
      <c r="AJ145" s="155"/>
      <c r="AK145" s="155"/>
      <c r="AL145" s="155"/>
      <c r="AM145" s="155"/>
      <c r="AN145" s="155"/>
      <c r="AO145" s="155"/>
      <c r="AP145" s="155"/>
      <c r="AQ145" s="155"/>
      <c r="AR145" s="155"/>
      <c r="AS145" s="155"/>
    </row>
    <row r="146" spans="1:45">
      <c r="A146" s="156" t="s">
        <v>85</v>
      </c>
      <c r="B146" s="91"/>
      <c r="C146" s="91"/>
      <c r="D146" s="91"/>
      <c r="E146" s="91"/>
      <c r="F146" s="91"/>
      <c r="G146" s="91"/>
      <c r="H146" s="91"/>
      <c r="I146" s="91"/>
      <c r="J146" s="91"/>
      <c r="K146" s="86"/>
      <c r="L146" s="86"/>
      <c r="M146" s="86"/>
      <c r="N146" s="86"/>
      <c r="O146" s="86"/>
      <c r="P146" s="86"/>
      <c r="Q146" s="86"/>
      <c r="R146" s="86"/>
      <c r="S146" s="86"/>
      <c r="T146" s="86"/>
      <c r="U146" s="86"/>
      <c r="W146" s="110" t="e">
        <f ca="1">(AVERAGE(OFFSET('E&amp;R trim'!$CT140:$CW140,0,Q$3))/AVERAGE(OFFSET('E&amp;R trim'!$CP140:$CS140,0,Q$3))-1)</f>
        <v>#VALUE!</v>
      </c>
      <c r="X146" s="110" t="e">
        <f ca="1">(AVERAGE(OFFSET('E&amp;R trim'!$CT140:$CW140,0,R$3))/AVERAGE(OFFSET('E&amp;R trim'!$CP140:$CS140,0,R$3))-1)</f>
        <v>#VALUE!</v>
      </c>
      <c r="Y146" s="110" t="e">
        <f ca="1">(AVERAGE(OFFSET('E&amp;R trim'!$CT140:$CW140,0,S$3))/AVERAGE(OFFSET('E&amp;R trim'!$CP140:$CS140,0,S$3))-1)</f>
        <v>#VALUE!</v>
      </c>
      <c r="Z146" s="110" t="e">
        <f ca="1">(AVERAGE(OFFSET('E&amp;R trim'!$CT140:$CW140,0,T$3))/AVERAGE(OFFSET('E&amp;R trim'!$CP140:$CS140,0,T$3))-1)</f>
        <v>#VALUE!</v>
      </c>
      <c r="AA146" s="110" t="e">
        <f ca="1">(AVERAGE(OFFSET('E&amp;R trim'!$CT140:$CW140,0,U$3))/AVERAGE(OFFSET('E&amp;R trim'!$CP140:$CS140,0,U$3))-1)</f>
        <v>#VALUE!</v>
      </c>
      <c r="AB146" s="110" t="e">
        <f ca="1">(AVERAGE(OFFSET('E&amp;R trim'!$CT140:$CW140,0,V$3))/AVERAGE(OFFSET('E&amp;R trim'!$CP140:$CS140,0,V$3))-1)</f>
        <v>#VALUE!</v>
      </c>
      <c r="AC146" s="110" t="e">
        <f ca="1">(AVERAGE(OFFSET('E&amp;R trim'!$CT140:$CW140,0,W$3))/AVERAGE(OFFSET('E&amp;R trim'!$CP140:$CS140,0,W$3))-1)</f>
        <v>#VALUE!</v>
      </c>
      <c r="AD146" s="110" t="e">
        <f ca="1">(AVERAGE(OFFSET('E&amp;R trim'!$CT140:$CW140,0,X$3))/AVERAGE(OFFSET('E&amp;R trim'!$CP140:$CS140,0,X$3))-1)</f>
        <v>#VALUE!</v>
      </c>
      <c r="AE146" s="110" t="e">
        <f ca="1">(AVERAGE(OFFSET('E&amp;R trim'!$CT140:$CW140,0,Y$3))/AVERAGE(OFFSET('E&amp;R trim'!$CP140:$CS140,0,Y$3))-1)</f>
        <v>#VALUE!</v>
      </c>
      <c r="AF146" s="110" t="e">
        <f ca="1">(AVERAGE(OFFSET('E&amp;R trim'!$CT140:$CW140,0,Z$3))/AVERAGE(OFFSET('E&amp;R trim'!$CP140:$CS140,0,Z$3))-1)</f>
        <v>#VALUE!</v>
      </c>
      <c r="AG146" s="110" t="e">
        <f ca="1">(AVERAGE(OFFSET('E&amp;R trim'!$CT140:$CW140,0,AA$3))/AVERAGE(OFFSET('E&amp;R trim'!$CP140:$CS140,0,AA$3))-1)</f>
        <v>#VALUE!</v>
      </c>
      <c r="AH146" s="110" t="e">
        <f ca="1">(AVERAGE(OFFSET('E&amp;R trim'!$CT140:$CW140,0,AB$3))/AVERAGE(OFFSET('E&amp;R trim'!$CP140:$CS140,0,AB$3))-1)</f>
        <v>#VALUE!</v>
      </c>
      <c r="AI146" s="110" t="e">
        <f ca="1">(AVERAGE(OFFSET('E&amp;R trim'!$CT140:$CW140,0,AC$3))/AVERAGE(OFFSET('E&amp;R trim'!$CP140:$CS140,0,AC$3))-1)</f>
        <v>#VALUE!</v>
      </c>
      <c r="AJ146" s="111" t="e">
        <f ca="1">(AVERAGE(OFFSET('E&amp;R trim'!$CT140:$CW140,0,AD$3))/AVERAGE(OFFSET('E&amp;R trim'!$CP140:$CS140,0,AD$3))-1)</f>
        <v>#VALUE!</v>
      </c>
      <c r="AK146" s="111" t="e">
        <f ca="1">(AVERAGE(OFFSET('E&amp;R trim'!$CT140:$CW140,0,AE$3))/AVERAGE(OFFSET('E&amp;R trim'!$CP140:$CS140,0,AE$3))-1)</f>
        <v>#VALUE!</v>
      </c>
      <c r="AL146" s="111" t="e">
        <f ca="1">(AVERAGE(OFFSET('E&amp;R trim'!$CT140:$CW140,0,AF$3))/AVERAGE(OFFSET('E&amp;R trim'!$CP140:$CS140,0,AF$3))-1)</f>
        <v>#VALUE!</v>
      </c>
      <c r="AM146" s="111" t="e">
        <f ca="1">(AVERAGE(OFFSET('E&amp;R trim'!$CT140:$CW140,0,AG$3))/AVERAGE(OFFSET('E&amp;R trim'!$CP140:$CS140,0,AG$3))-1)</f>
        <v>#VALUE!</v>
      </c>
      <c r="AN146" s="111" t="e">
        <f ca="1">(AVERAGE(OFFSET('E&amp;R trim'!$CT140:$CW140,0,AH$3))/AVERAGE(OFFSET('E&amp;R trim'!$CP140:$CS140,0,AH$3))-1)</f>
        <v>#VALUE!</v>
      </c>
      <c r="AO146" s="111" t="e">
        <f ca="1">(AVERAGE(OFFSET('E&amp;R trim'!$CT140:$CW140,0,AI$3))/AVERAGE(OFFSET('E&amp;R trim'!$CP140:$CS140,0,AI$3))-1)</f>
        <v>#VALUE!</v>
      </c>
      <c r="AP146" s="111"/>
      <c r="AQ146" s="111"/>
      <c r="AR146" s="111"/>
      <c r="AS146" s="111"/>
    </row>
    <row r="147" spans="1:45">
      <c r="A147" s="156" t="s">
        <v>86</v>
      </c>
      <c r="B147" s="86"/>
      <c r="C147" s="86"/>
      <c r="D147" s="86"/>
      <c r="E147" s="86"/>
      <c r="F147" s="86"/>
      <c r="G147" s="86"/>
      <c r="H147" s="86"/>
      <c r="I147" s="86"/>
      <c r="J147" s="86"/>
      <c r="K147" s="86"/>
      <c r="L147" s="86"/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110" t="e">
        <f ca="1">(AVERAGE(OFFSET('E&amp;R trim'!$CT141:$CW141,0,Q$3))/AVERAGE(OFFSET('E&amp;R trim'!$CP141:$CS141,0,Q$3))-1)</f>
        <v>#VALUE!</v>
      </c>
      <c r="X147" s="110" t="e">
        <f ca="1">(AVERAGE(OFFSET('E&amp;R trim'!$CT141:$CW141,0,R$3))/AVERAGE(OFFSET('E&amp;R trim'!$CP141:$CS141,0,R$3))-1)</f>
        <v>#VALUE!</v>
      </c>
      <c r="Y147" s="110" t="e">
        <f ca="1">(AVERAGE(OFFSET('E&amp;R trim'!$CT141:$CW141,0,S$3))/AVERAGE(OFFSET('E&amp;R trim'!$CP141:$CS141,0,S$3))-1)</f>
        <v>#VALUE!</v>
      </c>
      <c r="Z147" s="110" t="e">
        <f ca="1">(AVERAGE(OFFSET('E&amp;R trim'!$CT141:$CW141,0,T$3))/AVERAGE(OFFSET('E&amp;R trim'!$CP141:$CS141,0,T$3))-1)</f>
        <v>#VALUE!</v>
      </c>
      <c r="AA147" s="110" t="e">
        <f ca="1">(AVERAGE(OFFSET('E&amp;R trim'!$CT141:$CW141,0,U$3))/AVERAGE(OFFSET('E&amp;R trim'!$CP141:$CS141,0,U$3))-1)</f>
        <v>#VALUE!</v>
      </c>
      <c r="AB147" s="110" t="e">
        <f ca="1">(AVERAGE(OFFSET('E&amp;R trim'!$CT141:$CW141,0,V$3))/AVERAGE(OFFSET('E&amp;R trim'!$CP141:$CS141,0,V$3))-1)</f>
        <v>#VALUE!</v>
      </c>
      <c r="AC147" s="110" t="e">
        <f ca="1">(AVERAGE(OFFSET('E&amp;R trim'!$CT141:$CW141,0,W$3))/AVERAGE(OFFSET('E&amp;R trim'!$CP141:$CS141,0,W$3))-1)</f>
        <v>#VALUE!</v>
      </c>
      <c r="AD147" s="110" t="e">
        <f ca="1">(AVERAGE(OFFSET('E&amp;R trim'!$CT141:$CW141,0,X$3))/AVERAGE(OFFSET('E&amp;R trim'!$CP141:$CS141,0,X$3))-1)</f>
        <v>#VALUE!</v>
      </c>
      <c r="AE147" s="110" t="e">
        <f ca="1">(AVERAGE(OFFSET('E&amp;R trim'!$CT141:$CW141,0,Y$3))/AVERAGE(OFFSET('E&amp;R trim'!$CP141:$CS141,0,Y$3))-1)</f>
        <v>#VALUE!</v>
      </c>
      <c r="AF147" s="110" t="e">
        <f ca="1">(AVERAGE(OFFSET('E&amp;R trim'!$CT141:$CW141,0,Z$3))/AVERAGE(OFFSET('E&amp;R trim'!$CP141:$CS141,0,Z$3))-1)</f>
        <v>#VALUE!</v>
      </c>
      <c r="AG147" s="110" t="e">
        <f ca="1">(AVERAGE(OFFSET('E&amp;R trim'!$CT141:$CW141,0,AA$3))/AVERAGE(OFFSET('E&amp;R trim'!$CP141:$CS141,0,AA$3))-1)</f>
        <v>#VALUE!</v>
      </c>
      <c r="AH147" s="110" t="e">
        <f ca="1">(AVERAGE(OFFSET('E&amp;R trim'!$CT141:$CW141,0,AB$3))/AVERAGE(OFFSET('E&amp;R trim'!$CP141:$CS141,0,AB$3))-1)</f>
        <v>#VALUE!</v>
      </c>
      <c r="AI147" s="110" t="e">
        <f ca="1">(AVERAGE(OFFSET('E&amp;R trim'!$CT141:$CW141,0,AC$3))/AVERAGE(OFFSET('E&amp;R trim'!$CP141:$CS141,0,AC$3))-1)</f>
        <v>#VALUE!</v>
      </c>
      <c r="AJ147" s="111" t="e">
        <f ca="1">(AVERAGE(OFFSET('E&amp;R trim'!$CT141:$CW141,0,AD$3))/AVERAGE(OFFSET('E&amp;R trim'!$CP141:$CS141,0,AD$3))-1)</f>
        <v>#VALUE!</v>
      </c>
      <c r="AK147" s="111"/>
      <c r="AL147" s="111"/>
      <c r="AM147" s="111"/>
      <c r="AN147" s="111"/>
      <c r="AO147" s="111"/>
      <c r="AP147" s="111"/>
      <c r="AQ147" s="111"/>
      <c r="AR147" s="111"/>
      <c r="AS147" s="111"/>
    </row>
    <row r="148" spans="1:45">
      <c r="A148" s="157" t="s">
        <v>87</v>
      </c>
      <c r="B148" s="86"/>
      <c r="C148" s="86"/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86"/>
      <c r="S148" s="86"/>
      <c r="T148" s="86"/>
      <c r="U148" s="86"/>
      <c r="V148" s="86"/>
      <c r="W148" s="110" t="e">
        <f ca="1">(AVERAGE(OFFSET('E&amp;R trim'!$CT142:$CW142,0,Q$3))/AVERAGE(OFFSET('E&amp;R trim'!$CP142:$CS142,0,Q$3))-1)</f>
        <v>#VALUE!</v>
      </c>
      <c r="X148" s="110" t="e">
        <f ca="1">(AVERAGE(OFFSET('E&amp;R trim'!$CT142:$CW142,0,R$3))/AVERAGE(OFFSET('E&amp;R trim'!$CP142:$CS142,0,R$3))-1)</f>
        <v>#VALUE!</v>
      </c>
      <c r="Y148" s="110" t="e">
        <f ca="1">(AVERAGE(OFFSET('E&amp;R trim'!$CT142:$CW142,0,S$3))/AVERAGE(OFFSET('E&amp;R trim'!$CP142:$CS142,0,S$3))-1)</f>
        <v>#VALUE!</v>
      </c>
      <c r="Z148" s="110" t="e">
        <f ca="1">(AVERAGE(OFFSET('E&amp;R trim'!$CT142:$CW142,0,T$3))/AVERAGE(OFFSET('E&amp;R trim'!$CP142:$CS142,0,T$3))-1)</f>
        <v>#VALUE!</v>
      </c>
      <c r="AA148" s="110" t="e">
        <f ca="1">(AVERAGE(OFFSET('E&amp;R trim'!$CT142:$CW142,0,U$3))/AVERAGE(OFFSET('E&amp;R trim'!$CP142:$CS142,0,U$3))-1)</f>
        <v>#VALUE!</v>
      </c>
      <c r="AB148" s="110" t="e">
        <f ca="1">(AVERAGE(OFFSET('E&amp;R trim'!$CT142:$CW142,0,V$3))/AVERAGE(OFFSET('E&amp;R trim'!$CP142:$CS142,0,V$3))-1)</f>
        <v>#VALUE!</v>
      </c>
      <c r="AC148" s="110" t="e">
        <f ca="1">(AVERAGE(OFFSET('E&amp;R trim'!$CT142:$CW142,0,W$3))/AVERAGE(OFFSET('E&amp;R trim'!$CP142:$CS142,0,W$3))-1)</f>
        <v>#VALUE!</v>
      </c>
      <c r="AD148" s="110" t="e">
        <f ca="1">(AVERAGE(OFFSET('E&amp;R trim'!$CT142:$CW142,0,X$3))/AVERAGE(OFFSET('E&amp;R trim'!$CP142:$CS142,0,X$3))-1)</f>
        <v>#VALUE!</v>
      </c>
      <c r="AE148" s="110" t="e">
        <f ca="1">(AVERAGE(OFFSET('E&amp;R trim'!$CT142:$CW142,0,Y$3))/AVERAGE(OFFSET('E&amp;R trim'!$CP142:$CS142,0,Y$3))-1)</f>
        <v>#VALUE!</v>
      </c>
      <c r="AF148" s="110" t="e">
        <f ca="1">(AVERAGE(OFFSET('E&amp;R trim'!$CT142:$CW142,0,Z$3))/AVERAGE(OFFSET('E&amp;R trim'!$CP142:$CS142,0,Z$3))-1)</f>
        <v>#VALUE!</v>
      </c>
      <c r="AG148" s="110" t="e">
        <f ca="1">(AVERAGE(OFFSET('E&amp;R trim'!$CT142:$CW142,0,AA$3))/AVERAGE(OFFSET('E&amp;R trim'!$CP142:$CS142,0,AA$3))-1)</f>
        <v>#VALUE!</v>
      </c>
      <c r="AH148" s="110" t="e">
        <f ca="1">(AVERAGE(OFFSET('E&amp;R trim'!$CT142:$CW142,0,AB$3))/AVERAGE(OFFSET('E&amp;R trim'!$CP142:$CS142,0,AB$3))-1)</f>
        <v>#VALUE!</v>
      </c>
      <c r="AI148" s="110" t="e">
        <f ca="1">(AVERAGE(OFFSET('E&amp;R trim'!$CT142:$CW142,0,AC$3))/AVERAGE(OFFSET('E&amp;R trim'!$CP142:$CS142,0,AC$3))-1)</f>
        <v>#VALUE!</v>
      </c>
      <c r="AJ148" s="111" t="e">
        <f ca="1">(AVERAGE(OFFSET('E&amp;R trim'!$CT142:$CW142,0,AD$3))/AVERAGE(OFFSET('E&amp;R trim'!$CP142:$CS142,0,AD$3))-1)</f>
        <v>#VALUE!</v>
      </c>
      <c r="AK148" s="111"/>
      <c r="AL148" s="111"/>
      <c r="AM148" s="111"/>
      <c r="AN148" s="111"/>
      <c r="AO148" s="111"/>
      <c r="AP148" s="111"/>
      <c r="AQ148" s="111"/>
      <c r="AR148" s="111"/>
      <c r="AS148" s="111"/>
    </row>
    <row r="149" spans="1:45">
      <c r="A149" s="157" t="s">
        <v>88</v>
      </c>
      <c r="B149" s="86"/>
      <c r="C149" s="86"/>
      <c r="D149" s="86"/>
      <c r="E149" s="86"/>
      <c r="F149" s="86"/>
      <c r="G149" s="86"/>
      <c r="H149" s="86"/>
      <c r="I149" s="86"/>
      <c r="J149" s="86"/>
      <c r="K149" s="86"/>
      <c r="L149" s="86"/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110" t="e">
        <f ca="1">(AVERAGE(OFFSET('E&amp;R trim'!$CT143:$CW143,0,Q$3))/AVERAGE(OFFSET('E&amp;R trim'!$CP143:$CS143,0,Q$3))-1)</f>
        <v>#VALUE!</v>
      </c>
      <c r="X149" s="110" t="e">
        <f ca="1">(AVERAGE(OFFSET('E&amp;R trim'!$CT143:$CW143,0,R$3))/AVERAGE(OFFSET('E&amp;R trim'!$CP143:$CS143,0,R$3))-1)</f>
        <v>#VALUE!</v>
      </c>
      <c r="Y149" s="110" t="e">
        <f ca="1">(AVERAGE(OFFSET('E&amp;R trim'!$CT143:$CW143,0,S$3))/AVERAGE(OFFSET('E&amp;R trim'!$CP143:$CS143,0,S$3))-1)</f>
        <v>#VALUE!</v>
      </c>
      <c r="Z149" s="110" t="e">
        <f ca="1">(AVERAGE(OFFSET('E&amp;R trim'!$CT143:$CW143,0,T$3))/AVERAGE(OFFSET('E&amp;R trim'!$CP143:$CS143,0,T$3))-1)</f>
        <v>#VALUE!</v>
      </c>
      <c r="AA149" s="110" t="e">
        <f ca="1">(AVERAGE(OFFSET('E&amp;R trim'!$CT143:$CW143,0,U$3))/AVERAGE(OFFSET('E&amp;R trim'!$CP143:$CS143,0,U$3))-1)</f>
        <v>#VALUE!</v>
      </c>
      <c r="AB149" s="110" t="e">
        <f ca="1">(AVERAGE(OFFSET('E&amp;R trim'!$CT143:$CW143,0,V$3))/AVERAGE(OFFSET('E&amp;R trim'!$CP143:$CS143,0,V$3))-1)</f>
        <v>#VALUE!</v>
      </c>
      <c r="AC149" s="110" t="e">
        <f ca="1">(AVERAGE(OFFSET('E&amp;R trim'!$CT143:$CW143,0,W$3))/AVERAGE(OFFSET('E&amp;R trim'!$CP143:$CS143,0,W$3))-1)</f>
        <v>#VALUE!</v>
      </c>
      <c r="AD149" s="110" t="e">
        <f ca="1">(AVERAGE(OFFSET('E&amp;R trim'!$CT143:$CW143,0,X$3))/AVERAGE(OFFSET('E&amp;R trim'!$CP143:$CS143,0,X$3))-1)</f>
        <v>#VALUE!</v>
      </c>
      <c r="AE149" s="110" t="e">
        <f ca="1">(AVERAGE(OFFSET('E&amp;R trim'!$CT143:$CW143,0,Y$3))/AVERAGE(OFFSET('E&amp;R trim'!$CP143:$CS143,0,Y$3))-1)</f>
        <v>#VALUE!</v>
      </c>
      <c r="AF149" s="110" t="e">
        <f ca="1">(AVERAGE(OFFSET('E&amp;R trim'!$CT143:$CW143,0,Z$3))/AVERAGE(OFFSET('E&amp;R trim'!$CP143:$CS143,0,Z$3))-1)</f>
        <v>#VALUE!</v>
      </c>
      <c r="AG149" s="110" t="e">
        <f ca="1">(AVERAGE(OFFSET('E&amp;R trim'!$CT143:$CW143,0,AA$3))/AVERAGE(OFFSET('E&amp;R trim'!$CP143:$CS143,0,AA$3))-1)</f>
        <v>#VALUE!</v>
      </c>
      <c r="AH149" s="110" t="e">
        <f ca="1">(AVERAGE(OFFSET('E&amp;R trim'!$CT143:$CW143,0,AB$3))/AVERAGE(OFFSET('E&amp;R trim'!$CP143:$CS143,0,AB$3))-1)</f>
        <v>#VALUE!</v>
      </c>
      <c r="AI149" s="110" t="e">
        <f ca="1">(AVERAGE(OFFSET('E&amp;R trim'!$CT143:$CW143,0,AC$3))/AVERAGE(OFFSET('E&amp;R trim'!$CP143:$CS143,0,AC$3))-1)</f>
        <v>#VALUE!</v>
      </c>
      <c r="AJ149" s="111" t="e">
        <f ca="1">(AVERAGE(OFFSET('E&amp;R trim'!$CT143:$CW143,0,AD$3))/AVERAGE(OFFSET('E&amp;R trim'!$CP143:$CS143,0,AD$3))-1)</f>
        <v>#VALUE!</v>
      </c>
      <c r="AK149" s="111"/>
      <c r="AL149" s="111"/>
      <c r="AM149" s="111"/>
      <c r="AN149" s="111"/>
      <c r="AO149" s="111"/>
      <c r="AP149" s="111"/>
      <c r="AQ149" s="111"/>
      <c r="AR149" s="111"/>
      <c r="AS149" s="111"/>
    </row>
    <row r="150" spans="1:45" ht="13.5" thickBot="1">
      <c r="A150" s="156" t="s">
        <v>89</v>
      </c>
      <c r="B150" s="137"/>
      <c r="C150" s="137"/>
      <c r="D150" s="137"/>
      <c r="E150" s="137"/>
      <c r="F150" s="137"/>
      <c r="G150" s="137"/>
      <c r="H150" s="137"/>
      <c r="I150" s="137"/>
      <c r="J150" s="137"/>
      <c r="K150" s="137"/>
      <c r="L150" s="137"/>
      <c r="M150" s="137"/>
      <c r="N150" s="137"/>
      <c r="O150" s="137"/>
      <c r="P150" s="137"/>
      <c r="Q150" s="137"/>
      <c r="R150" s="137"/>
      <c r="S150" s="137"/>
      <c r="T150" s="137"/>
      <c r="U150" s="137"/>
      <c r="V150" s="137"/>
      <c r="W150" s="86"/>
      <c r="X150" s="86"/>
      <c r="Y150" s="86"/>
      <c r="Z150" s="86"/>
      <c r="AA150" s="86"/>
      <c r="AB150" s="86"/>
      <c r="AC150" s="86"/>
      <c r="AD150" s="110" t="e">
        <f ca="1">(AVERAGE(OFFSET('E&amp;R trim'!$CT144:$CW144,0,X$3))/AVERAGE(OFFSET('E&amp;R trim'!$CP144:$CS144,0,X$3))-1)</f>
        <v>#VALUE!</v>
      </c>
      <c r="AE150" s="110" t="e">
        <f ca="1">(AVERAGE(OFFSET('E&amp;R trim'!$CT144:$CW144,0,Y$3))/AVERAGE(OFFSET('E&amp;R trim'!$CP144:$CS144,0,Y$3))-1)</f>
        <v>#VALUE!</v>
      </c>
      <c r="AF150" s="110" t="e">
        <f ca="1">(AVERAGE(OFFSET('E&amp;R trim'!$CT144:$CW144,0,Z$3))/AVERAGE(OFFSET('E&amp;R trim'!$CP144:$CS144,0,Z$3))-1)</f>
        <v>#VALUE!</v>
      </c>
      <c r="AG150" s="110" t="e">
        <f ca="1">(AVERAGE(OFFSET('E&amp;R trim'!$CT144:$CW144,0,AA$3))/AVERAGE(OFFSET('E&amp;R trim'!$CP144:$CS144,0,AA$3))-1)</f>
        <v>#VALUE!</v>
      </c>
      <c r="AH150" s="110" t="e">
        <f ca="1">(AVERAGE(OFFSET('E&amp;R trim'!$CT144:$CW144,0,AB$3))/AVERAGE(OFFSET('E&amp;R trim'!$CP144:$CS144,0,AB$3))-1)</f>
        <v>#VALUE!</v>
      </c>
      <c r="AI150" s="110" t="e">
        <f ca="1">(AVERAGE(OFFSET('E&amp;R trim'!$CT144:$CW144,0,AC$3))/AVERAGE(OFFSET('E&amp;R trim'!$CP144:$CS144,0,AC$3))-1)</f>
        <v>#VALUE!</v>
      </c>
      <c r="AJ150" s="158" t="e">
        <f ca="1">(AVERAGE(OFFSET('E&amp;R trim'!$CT144:$CW144,0,AD$3))/AVERAGE(OFFSET('E&amp;R trim'!$CP144:$CS144,0,AD$3))-1)</f>
        <v>#VALUE!</v>
      </c>
      <c r="AK150" s="87"/>
      <c r="AL150" s="87"/>
      <c r="AM150" s="87"/>
      <c r="AN150" s="87"/>
      <c r="AO150" s="87"/>
      <c r="AP150" s="87"/>
      <c r="AQ150" s="87"/>
      <c r="AR150" s="87"/>
      <c r="AS150" s="87"/>
    </row>
    <row r="152" spans="1:45">
      <c r="A152" s="665" t="s">
        <v>90</v>
      </c>
      <c r="B152" s="132"/>
      <c r="C152" s="132"/>
      <c r="D152" s="132"/>
      <c r="E152" s="132"/>
      <c r="F152" s="132"/>
      <c r="G152" s="132"/>
      <c r="H152" s="132"/>
      <c r="I152" s="132"/>
      <c r="J152" s="132"/>
      <c r="K152" s="132"/>
      <c r="L152" s="132"/>
      <c r="M152" s="132"/>
      <c r="N152" s="132"/>
      <c r="O152" s="132"/>
      <c r="P152" s="132"/>
      <c r="Q152" s="132"/>
      <c r="R152" s="132"/>
      <c r="S152" s="132"/>
      <c r="T152" s="132"/>
      <c r="U152" s="132"/>
      <c r="V152" s="132"/>
      <c r="W152" s="132"/>
      <c r="X152" s="132"/>
      <c r="Y152" s="132"/>
      <c r="Z152" s="132"/>
      <c r="AA152" s="132"/>
      <c r="AB152" s="132"/>
      <c r="AC152" s="132"/>
      <c r="AD152" s="132"/>
      <c r="AE152" s="132"/>
      <c r="AF152" s="132"/>
      <c r="AG152" s="132"/>
      <c r="AH152" s="132"/>
      <c r="AI152" s="132"/>
      <c r="AJ152" s="132"/>
      <c r="AK152" s="132"/>
      <c r="AL152" s="132"/>
      <c r="AM152" s="132"/>
      <c r="AN152" s="132"/>
      <c r="AO152" s="132"/>
      <c r="AP152" s="132"/>
      <c r="AQ152" s="132"/>
      <c r="AR152" s="132"/>
      <c r="AS152" s="132"/>
    </row>
    <row r="153" spans="1:45">
      <c r="A153" s="665"/>
      <c r="B153" s="133">
        <v>1980</v>
      </c>
      <c r="C153" s="133">
        <v>1981</v>
      </c>
      <c r="D153" s="133">
        <v>1982</v>
      </c>
      <c r="E153" s="133">
        <v>1983</v>
      </c>
      <c r="F153" s="133">
        <v>1984</v>
      </c>
      <c r="G153" s="133">
        <v>1985</v>
      </c>
      <c r="H153" s="133">
        <v>1986</v>
      </c>
      <c r="I153" s="133">
        <v>1987</v>
      </c>
      <c r="J153" s="133">
        <v>1988</v>
      </c>
      <c r="K153" s="133">
        <v>1989</v>
      </c>
      <c r="L153" s="133">
        <v>1990</v>
      </c>
      <c r="M153" s="133">
        <v>1991</v>
      </c>
      <c r="N153" s="133">
        <v>1992</v>
      </c>
      <c r="O153" s="133">
        <v>1993</v>
      </c>
      <c r="P153" s="133">
        <v>1994</v>
      </c>
      <c r="Q153" s="133">
        <v>1995</v>
      </c>
      <c r="R153" s="133">
        <v>1996</v>
      </c>
      <c r="S153" s="133">
        <v>1997</v>
      </c>
      <c r="T153" s="133">
        <v>1998</v>
      </c>
      <c r="U153" s="133">
        <v>1999</v>
      </c>
      <c r="V153" s="133">
        <v>2000</v>
      </c>
      <c r="W153" s="133">
        <v>2001</v>
      </c>
      <c r="X153" s="133">
        <v>2002</v>
      </c>
      <c r="Y153" s="133">
        <v>2003</v>
      </c>
      <c r="Z153" s="133">
        <v>2004</v>
      </c>
      <c r="AA153" s="133">
        <v>2005</v>
      </c>
      <c r="AB153" s="133">
        <v>2006</v>
      </c>
      <c r="AC153" s="133">
        <v>2007</v>
      </c>
      <c r="AD153" s="133">
        <v>2008</v>
      </c>
      <c r="AE153" s="133">
        <v>2009</v>
      </c>
      <c r="AF153" s="133">
        <v>2010</v>
      </c>
      <c r="AG153" s="133">
        <v>2011</v>
      </c>
      <c r="AH153" s="133">
        <v>2012</v>
      </c>
      <c r="AI153" s="133">
        <v>2013</v>
      </c>
      <c r="AJ153" s="133">
        <v>2014</v>
      </c>
      <c r="AK153" s="133">
        <v>2015</v>
      </c>
      <c r="AL153" s="133">
        <v>2016</v>
      </c>
      <c r="AM153" s="133">
        <v>2017</v>
      </c>
      <c r="AN153" s="133">
        <v>2018</v>
      </c>
      <c r="AO153" s="133">
        <v>2019</v>
      </c>
      <c r="AP153" s="133"/>
      <c r="AQ153" s="133"/>
      <c r="AR153" s="133"/>
      <c r="AS153" s="133"/>
    </row>
    <row r="154" spans="1:45">
      <c r="A154" s="665"/>
      <c r="B154" s="134"/>
      <c r="C154" s="134"/>
      <c r="D154" s="134"/>
      <c r="E154" s="134"/>
      <c r="F154" s="134"/>
      <c r="G154" s="134"/>
      <c r="H154" s="134"/>
      <c r="I154" s="134"/>
      <c r="J154" s="134"/>
      <c r="K154" s="134"/>
      <c r="L154" s="134"/>
      <c r="M154" s="134"/>
      <c r="N154" s="134"/>
      <c r="O154" s="134"/>
      <c r="P154" s="134"/>
      <c r="Q154" s="134"/>
      <c r="R154" s="134"/>
      <c r="S154" s="134"/>
      <c r="T154" s="134"/>
      <c r="U154" s="134"/>
      <c r="V154" s="134"/>
      <c r="W154" s="134"/>
      <c r="X154" s="134"/>
      <c r="Y154" s="134"/>
      <c r="Z154" s="134"/>
      <c r="AA154" s="134"/>
      <c r="AB154" s="134"/>
      <c r="AC154" s="134"/>
      <c r="AD154" s="134"/>
      <c r="AE154" s="134"/>
      <c r="AF154" s="134"/>
      <c r="AG154" s="134"/>
      <c r="AH154" s="134"/>
      <c r="AI154" s="134"/>
      <c r="AJ154" s="134"/>
      <c r="AK154" s="134"/>
      <c r="AL154" s="134"/>
      <c r="AM154" s="134"/>
      <c r="AN154" s="134"/>
      <c r="AO154" s="134"/>
      <c r="AP154" s="134"/>
      <c r="AQ154" s="134"/>
      <c r="AR154" s="134"/>
      <c r="AS154" s="134"/>
    </row>
    <row r="155" spans="1:45">
      <c r="A155" s="136" t="s">
        <v>91</v>
      </c>
      <c r="B155" s="159" t="e">
        <f ca="1">AVERAGE(OFFSET(marche_travail!$C78:$F78,0,Q$3))</f>
        <v>#VALUE!</v>
      </c>
      <c r="C155" s="159" t="e">
        <f ca="1">AVERAGE(OFFSET(marche_travail!$C78:$F78,0,R$3))</f>
        <v>#VALUE!</v>
      </c>
      <c r="D155" s="159" t="e">
        <f ca="1">AVERAGE(OFFSET(marche_travail!$C78:$F78,0,S$3))</f>
        <v>#VALUE!</v>
      </c>
      <c r="E155" s="159" t="e">
        <f ca="1">AVERAGE(OFFSET(marche_travail!$C78:$F78,0,T$3))</f>
        <v>#VALUE!</v>
      </c>
      <c r="F155" s="159" t="e">
        <f ca="1">AVERAGE(OFFSET(marche_travail!$C78:$F78,0,U$3))</f>
        <v>#VALUE!</v>
      </c>
      <c r="G155" s="159" t="e">
        <f ca="1">AVERAGE(OFFSET(marche_travail!$C78:$F78,0,V$3))</f>
        <v>#VALUE!</v>
      </c>
      <c r="H155" s="159" t="e">
        <f ca="1">AVERAGE(OFFSET(marche_travail!$C78:$F78,0,W$3))</f>
        <v>#VALUE!</v>
      </c>
      <c r="I155" s="159" t="e">
        <f ca="1">AVERAGE(OFFSET(marche_travail!$C78:$F78,0,X$3))</f>
        <v>#VALUE!</v>
      </c>
      <c r="J155" s="159" t="e">
        <f ca="1">AVERAGE(OFFSET(marche_travail!$C78:$F78,0,Y$3))</f>
        <v>#VALUE!</v>
      </c>
      <c r="K155" s="159" t="e">
        <f ca="1">AVERAGE(OFFSET(marche_travail!$C78:$F78,0,Z$3))</f>
        <v>#VALUE!</v>
      </c>
      <c r="L155" s="159" t="e">
        <f ca="1">AVERAGE(OFFSET(marche_travail!$C78:$F78,0,AA$3))</f>
        <v>#VALUE!</v>
      </c>
      <c r="M155" s="159" t="e">
        <f ca="1">AVERAGE(OFFSET(marche_travail!$C78:$F78,0,AB$3))</f>
        <v>#VALUE!</v>
      </c>
      <c r="N155" s="159" t="e">
        <f ca="1">AVERAGE(OFFSET(marche_travail!$C78:$F78,0,AC$3))</f>
        <v>#VALUE!</v>
      </c>
      <c r="O155" s="159" t="e">
        <f ca="1">AVERAGE(OFFSET(marche_travail!$C78:$F78,0,AD$3))</f>
        <v>#VALUE!</v>
      </c>
      <c r="P155" s="159" t="e">
        <f ca="1">AVERAGE(OFFSET(marche_travail!$C78:$F78,0,AE$3))</f>
        <v>#VALUE!</v>
      </c>
      <c r="Q155" s="159" t="e">
        <f ca="1">AVERAGE(OFFSET(marche_travail!$C78:$F78,0,AF$3))</f>
        <v>#VALUE!</v>
      </c>
      <c r="R155" s="159" t="e">
        <f ca="1">AVERAGE(OFFSET(marche_travail!$C78:$F78,0,AG$3))</f>
        <v>#VALUE!</v>
      </c>
      <c r="S155" s="159" t="e">
        <f ca="1">AVERAGE(OFFSET(marche_travail!$C78:$F78,0,AH$3))</f>
        <v>#VALUE!</v>
      </c>
      <c r="T155" s="159" t="e">
        <f ca="1">AVERAGE(OFFSET(marche_travail!$C78:$F78,0,AI$3))</f>
        <v>#VALUE!</v>
      </c>
      <c r="U155" s="159" t="e">
        <f ca="1">AVERAGE(OFFSET(marche_travail!$C78:$F78,0,AJ$3))</f>
        <v>#VALUE!</v>
      </c>
      <c r="V155" s="159" t="e">
        <f ca="1">AVERAGE(OFFSET(marche_travail!$C78:$F78,0,AK$3))</f>
        <v>#VALUE!</v>
      </c>
      <c r="W155" s="159" t="e">
        <f ca="1">AVERAGE(OFFSET(marche_travail!$C78:$F78,0,AL$3))</f>
        <v>#VALUE!</v>
      </c>
      <c r="X155" s="159" t="e">
        <f ca="1">AVERAGE(OFFSET(marche_travail!$C78:$F78,0,AM$3))</f>
        <v>#VALUE!</v>
      </c>
      <c r="Y155" s="159" t="e">
        <f ca="1">AVERAGE(OFFSET(marche_travail!$C78:$F78,0,AN$3))</f>
        <v>#VALUE!</v>
      </c>
      <c r="Z155" s="159" t="e">
        <f ca="1">AVERAGE(OFFSET(marche_travail!$C78:$F78,0,AO$3))</f>
        <v>#VALUE!</v>
      </c>
      <c r="AA155" s="159" t="e">
        <f ca="1">AVERAGE(OFFSET(marche_travail!$C78:$F78,0,AP$3))</f>
        <v>#VALUE!</v>
      </c>
      <c r="AB155" s="159" t="e">
        <f ca="1">AVERAGE(OFFSET(marche_travail!$C78:$F78,0,AQ$3))</f>
        <v>#VALUE!</v>
      </c>
      <c r="AC155" s="159" t="e">
        <f ca="1">AVERAGE(OFFSET(marche_travail!$C78:$F78,0,AR$3))</f>
        <v>#VALUE!</v>
      </c>
      <c r="AD155" s="159" t="e">
        <f ca="1">AVERAGE(OFFSET(marche_travail!$C78:$F78,0,AS$3))</f>
        <v>#VALUE!</v>
      </c>
      <c r="AE155" s="159" t="e">
        <f ca="1">AVERAGE(OFFSET(marche_travail!$C78:$F78,0,AT$3))</f>
        <v>#VALUE!</v>
      </c>
      <c r="AF155" s="159" t="e">
        <f ca="1">AVERAGE(OFFSET(marche_travail!$C78:$F78,0,AU$3))</f>
        <v>#VALUE!</v>
      </c>
      <c r="AG155" s="159" t="e">
        <f ca="1">AVERAGE(OFFSET(marche_travail!$C78:$F78,0,AV$3))</f>
        <v>#VALUE!</v>
      </c>
      <c r="AH155" s="159" t="e">
        <f ca="1">AVERAGE(OFFSET(marche_travail!$C78:$F78,0,AW$3))</f>
        <v>#VALUE!</v>
      </c>
      <c r="AI155" s="159" t="e">
        <f ca="1">AVERAGE(OFFSET(marche_travail!$C78:$F78,0,AX$3))</f>
        <v>#VALUE!</v>
      </c>
      <c r="AJ155" s="160"/>
      <c r="AK155" s="160"/>
      <c r="AL155" s="160"/>
      <c r="AM155" s="160"/>
      <c r="AN155" s="160"/>
      <c r="AO155" s="160"/>
      <c r="AP155" s="160"/>
      <c r="AQ155" s="160"/>
      <c r="AR155" s="160"/>
      <c r="AS155" s="160"/>
    </row>
    <row r="156" spans="1:45">
      <c r="A156" s="136" t="s">
        <v>74</v>
      </c>
      <c r="B156" s="91"/>
      <c r="C156" s="106" t="e">
        <f t="shared" ref="C156:AI156" ca="1" si="56">C155/B155-1</f>
        <v>#VALUE!</v>
      </c>
      <c r="D156" s="106" t="e">
        <f t="shared" ca="1" si="56"/>
        <v>#VALUE!</v>
      </c>
      <c r="E156" s="106" t="e">
        <f t="shared" ca="1" si="56"/>
        <v>#VALUE!</v>
      </c>
      <c r="F156" s="106" t="e">
        <f t="shared" ca="1" si="56"/>
        <v>#VALUE!</v>
      </c>
      <c r="G156" s="106" t="e">
        <f t="shared" ca="1" si="56"/>
        <v>#VALUE!</v>
      </c>
      <c r="H156" s="106" t="e">
        <f t="shared" ca="1" si="56"/>
        <v>#VALUE!</v>
      </c>
      <c r="I156" s="106" t="e">
        <f t="shared" ca="1" si="56"/>
        <v>#VALUE!</v>
      </c>
      <c r="J156" s="106" t="e">
        <f t="shared" ca="1" si="56"/>
        <v>#VALUE!</v>
      </c>
      <c r="K156" s="106" t="e">
        <f t="shared" ca="1" si="56"/>
        <v>#VALUE!</v>
      </c>
      <c r="L156" s="106" t="e">
        <f t="shared" ca="1" si="56"/>
        <v>#VALUE!</v>
      </c>
      <c r="M156" s="106" t="e">
        <f t="shared" ca="1" si="56"/>
        <v>#VALUE!</v>
      </c>
      <c r="N156" s="106" t="e">
        <f t="shared" ca="1" si="56"/>
        <v>#VALUE!</v>
      </c>
      <c r="O156" s="106" t="e">
        <f t="shared" ca="1" si="56"/>
        <v>#VALUE!</v>
      </c>
      <c r="P156" s="106" t="e">
        <f t="shared" ca="1" si="56"/>
        <v>#VALUE!</v>
      </c>
      <c r="Q156" s="106" t="e">
        <f t="shared" ca="1" si="56"/>
        <v>#VALUE!</v>
      </c>
      <c r="R156" s="106" t="e">
        <f t="shared" ca="1" si="56"/>
        <v>#VALUE!</v>
      </c>
      <c r="S156" s="106" t="e">
        <f t="shared" ca="1" si="56"/>
        <v>#VALUE!</v>
      </c>
      <c r="T156" s="106" t="e">
        <f t="shared" ca="1" si="56"/>
        <v>#VALUE!</v>
      </c>
      <c r="U156" s="106" t="e">
        <f t="shared" ca="1" si="56"/>
        <v>#VALUE!</v>
      </c>
      <c r="V156" s="106" t="e">
        <f t="shared" ca="1" si="56"/>
        <v>#VALUE!</v>
      </c>
      <c r="W156" s="106" t="e">
        <f t="shared" ca="1" si="56"/>
        <v>#VALUE!</v>
      </c>
      <c r="X156" s="106" t="e">
        <f t="shared" ca="1" si="56"/>
        <v>#VALUE!</v>
      </c>
      <c r="Y156" s="106" t="e">
        <f t="shared" ca="1" si="56"/>
        <v>#VALUE!</v>
      </c>
      <c r="Z156" s="106" t="e">
        <f t="shared" ca="1" si="56"/>
        <v>#VALUE!</v>
      </c>
      <c r="AA156" s="106" t="e">
        <f t="shared" ca="1" si="56"/>
        <v>#VALUE!</v>
      </c>
      <c r="AB156" s="106" t="e">
        <f t="shared" ca="1" si="56"/>
        <v>#VALUE!</v>
      </c>
      <c r="AC156" s="106" t="e">
        <f t="shared" ca="1" si="56"/>
        <v>#VALUE!</v>
      </c>
      <c r="AD156" s="106" t="e">
        <f t="shared" ca="1" si="56"/>
        <v>#VALUE!</v>
      </c>
      <c r="AE156" s="106" t="e">
        <f t="shared" ca="1" si="56"/>
        <v>#VALUE!</v>
      </c>
      <c r="AF156" s="106" t="e">
        <f t="shared" ca="1" si="56"/>
        <v>#VALUE!</v>
      </c>
      <c r="AG156" s="106" t="e">
        <f t="shared" ca="1" si="56"/>
        <v>#VALUE!</v>
      </c>
      <c r="AH156" s="106" t="e">
        <f t="shared" ca="1" si="56"/>
        <v>#VALUE!</v>
      </c>
      <c r="AI156" s="106" t="e">
        <f t="shared" ca="1" si="56"/>
        <v>#VALUE!</v>
      </c>
      <c r="AJ156" s="160"/>
      <c r="AK156" s="160"/>
      <c r="AL156" s="160"/>
      <c r="AM156" s="160"/>
      <c r="AN156" s="160"/>
      <c r="AO156" s="160"/>
      <c r="AP156" s="160"/>
      <c r="AQ156" s="160"/>
      <c r="AR156" s="160"/>
      <c r="AS156" s="160"/>
    </row>
    <row r="157" spans="1:45">
      <c r="A157" s="136" t="s">
        <v>92</v>
      </c>
      <c r="B157" s="159" t="e">
        <f ca="1">AVERAGE(OFFSET(marche_travail!$C81:$F81,0,Q$3))</f>
        <v>#VALUE!</v>
      </c>
      <c r="C157" s="159" t="e">
        <f ca="1">AVERAGE(OFFSET(marche_travail!$C81:$F81,0,R$3))</f>
        <v>#VALUE!</v>
      </c>
      <c r="D157" s="159" t="e">
        <f ca="1">AVERAGE(OFFSET(marche_travail!$C81:$F81,0,S$3))</f>
        <v>#VALUE!</v>
      </c>
      <c r="E157" s="159" t="e">
        <f ca="1">AVERAGE(OFFSET(marche_travail!$C81:$F81,0,T$3))</f>
        <v>#VALUE!</v>
      </c>
      <c r="F157" s="159" t="e">
        <f ca="1">AVERAGE(OFFSET(marche_travail!$C81:$F81,0,U$3))</f>
        <v>#VALUE!</v>
      </c>
      <c r="G157" s="159" t="e">
        <f ca="1">AVERAGE(OFFSET(marche_travail!$C81:$F81,0,V$3))</f>
        <v>#VALUE!</v>
      </c>
      <c r="H157" s="159" t="e">
        <f ca="1">AVERAGE(OFFSET(marche_travail!$C81:$F81,0,W$3))</f>
        <v>#VALUE!</v>
      </c>
      <c r="I157" s="159" t="e">
        <f ca="1">AVERAGE(OFFSET(marche_travail!$C81:$F81,0,X$3))</f>
        <v>#VALUE!</v>
      </c>
      <c r="J157" s="159" t="e">
        <f ca="1">AVERAGE(OFFSET(marche_travail!$C81:$F81,0,Y$3))</f>
        <v>#VALUE!</v>
      </c>
      <c r="K157" s="159" t="e">
        <f ca="1">AVERAGE(OFFSET(marche_travail!$C81:$F81,0,Z$3))</f>
        <v>#VALUE!</v>
      </c>
      <c r="L157" s="159" t="e">
        <f ca="1">AVERAGE(OFFSET(marche_travail!$C81:$F81,0,AA$3))</f>
        <v>#VALUE!</v>
      </c>
      <c r="M157" s="159" t="e">
        <f ca="1">AVERAGE(OFFSET(marche_travail!$C81:$F81,0,AB$3))</f>
        <v>#VALUE!</v>
      </c>
      <c r="N157" s="159" t="e">
        <f ca="1">AVERAGE(OFFSET(marche_travail!$C81:$F81,0,AC$3))</f>
        <v>#VALUE!</v>
      </c>
      <c r="O157" s="159" t="e">
        <f ca="1">AVERAGE(OFFSET(marche_travail!$C81:$F81,0,AD$3))</f>
        <v>#VALUE!</v>
      </c>
      <c r="P157" s="159" t="e">
        <f ca="1">AVERAGE(OFFSET(marche_travail!$C81:$F81,0,AE$3))</f>
        <v>#VALUE!</v>
      </c>
      <c r="Q157" s="159" t="e">
        <f ca="1">AVERAGE(OFFSET(marche_travail!$C81:$F81,0,AF$3))</f>
        <v>#VALUE!</v>
      </c>
      <c r="R157" s="159" t="e">
        <f ca="1">AVERAGE(OFFSET(marche_travail!$C81:$F81,0,AG$3))</f>
        <v>#VALUE!</v>
      </c>
      <c r="S157" s="159" t="e">
        <f ca="1">AVERAGE(OFFSET(marche_travail!$C81:$F81,0,AH$3))</f>
        <v>#VALUE!</v>
      </c>
      <c r="T157" s="159" t="e">
        <f ca="1">AVERAGE(OFFSET(marche_travail!$C81:$F81,0,AI$3))</f>
        <v>#VALUE!</v>
      </c>
      <c r="U157" s="159" t="e">
        <f ca="1">AVERAGE(OFFSET(marche_travail!$C81:$F81,0,AJ$3))</f>
        <v>#VALUE!</v>
      </c>
      <c r="V157" s="159" t="e">
        <f ca="1">AVERAGE(OFFSET(marche_travail!$C81:$F81,0,AK$3))</f>
        <v>#VALUE!</v>
      </c>
      <c r="W157" s="159" t="e">
        <f ca="1">AVERAGE(OFFSET(marche_travail!$C81:$F81,0,AL$3))</f>
        <v>#VALUE!</v>
      </c>
      <c r="X157" s="159" t="e">
        <f ca="1">AVERAGE(OFFSET(marche_travail!$C81:$F81,0,AM$3))</f>
        <v>#VALUE!</v>
      </c>
      <c r="Y157" s="159" t="e">
        <f ca="1">AVERAGE(OFFSET(marche_travail!$C81:$F81,0,AN$3))</f>
        <v>#VALUE!</v>
      </c>
      <c r="Z157" s="159" t="e">
        <f ca="1">AVERAGE(OFFSET(marche_travail!$C81:$F81,0,AO$3))</f>
        <v>#VALUE!</v>
      </c>
      <c r="AA157" s="159" t="e">
        <f ca="1">AVERAGE(OFFSET(marche_travail!$C81:$F81,0,AP$3))</f>
        <v>#VALUE!</v>
      </c>
      <c r="AB157" s="159" t="e">
        <f ca="1">AVERAGE(OFFSET(marche_travail!$C81:$F81,0,AQ$3))</f>
        <v>#VALUE!</v>
      </c>
      <c r="AC157" s="159" t="e">
        <f ca="1">AVERAGE(OFFSET(marche_travail!$C81:$F81,0,AR$3))</f>
        <v>#VALUE!</v>
      </c>
      <c r="AD157" s="159" t="e">
        <f ca="1">AVERAGE(OFFSET(marche_travail!$C81:$F81,0,AS$3))</f>
        <v>#VALUE!</v>
      </c>
      <c r="AE157" s="159" t="e">
        <f ca="1">AVERAGE(OFFSET(marche_travail!$C81:$F81,0,AT$3))</f>
        <v>#VALUE!</v>
      </c>
      <c r="AF157" s="159" t="e">
        <f ca="1">AVERAGE(OFFSET(marche_travail!$C81:$F81,0,AU$3))</f>
        <v>#VALUE!</v>
      </c>
      <c r="AG157" s="159" t="e">
        <f ca="1">AVERAGE(OFFSET(marche_travail!$C81:$F81,0,AV$3))</f>
        <v>#VALUE!</v>
      </c>
      <c r="AH157" s="159" t="e">
        <f ca="1">AVERAGE(OFFSET(marche_travail!$C81:$F81,0,AW$3))</f>
        <v>#VALUE!</v>
      </c>
      <c r="AI157" s="159" t="e">
        <f ca="1">AVERAGE(OFFSET(marche_travail!$C81:$F81,0,AX$3))</f>
        <v>#VALUE!</v>
      </c>
      <c r="AJ157" s="160"/>
      <c r="AK157" s="160"/>
      <c r="AL157" s="160"/>
      <c r="AM157" s="160"/>
      <c r="AN157" s="160"/>
      <c r="AO157" s="160"/>
      <c r="AP157" s="160"/>
      <c r="AQ157" s="160"/>
      <c r="AR157" s="160"/>
      <c r="AS157" s="160"/>
    </row>
    <row r="158" spans="1:45">
      <c r="A158" s="136" t="s">
        <v>74</v>
      </c>
      <c r="B158" s="91"/>
      <c r="C158" s="106" t="e">
        <f t="shared" ref="C158:AI158" ca="1" si="57">C157/B157-1</f>
        <v>#VALUE!</v>
      </c>
      <c r="D158" s="106" t="e">
        <f t="shared" ca="1" si="57"/>
        <v>#VALUE!</v>
      </c>
      <c r="E158" s="106" t="e">
        <f t="shared" ca="1" si="57"/>
        <v>#VALUE!</v>
      </c>
      <c r="F158" s="106" t="e">
        <f ca="1">F157/E157-1</f>
        <v>#VALUE!</v>
      </c>
      <c r="G158" s="106" t="e">
        <f t="shared" ca="1" si="57"/>
        <v>#VALUE!</v>
      </c>
      <c r="H158" s="106" t="e">
        <f t="shared" ca="1" si="57"/>
        <v>#VALUE!</v>
      </c>
      <c r="I158" s="106" t="e">
        <f t="shared" ca="1" si="57"/>
        <v>#VALUE!</v>
      </c>
      <c r="J158" s="106" t="e">
        <f t="shared" ca="1" si="57"/>
        <v>#VALUE!</v>
      </c>
      <c r="K158" s="106" t="e">
        <f t="shared" ca="1" si="57"/>
        <v>#VALUE!</v>
      </c>
      <c r="L158" s="106" t="e">
        <f t="shared" ca="1" si="57"/>
        <v>#VALUE!</v>
      </c>
      <c r="M158" s="106" t="e">
        <f t="shared" ca="1" si="57"/>
        <v>#VALUE!</v>
      </c>
      <c r="N158" s="106" t="e">
        <f t="shared" ca="1" si="57"/>
        <v>#VALUE!</v>
      </c>
      <c r="O158" s="106" t="e">
        <f t="shared" ca="1" si="57"/>
        <v>#VALUE!</v>
      </c>
      <c r="P158" s="106" t="e">
        <f t="shared" ca="1" si="57"/>
        <v>#VALUE!</v>
      </c>
      <c r="Q158" s="106" t="e">
        <f t="shared" ca="1" si="57"/>
        <v>#VALUE!</v>
      </c>
      <c r="R158" s="106" t="e">
        <f t="shared" ca="1" si="57"/>
        <v>#VALUE!</v>
      </c>
      <c r="S158" s="106" t="e">
        <f t="shared" ca="1" si="57"/>
        <v>#VALUE!</v>
      </c>
      <c r="T158" s="106" t="e">
        <f t="shared" ca="1" si="57"/>
        <v>#VALUE!</v>
      </c>
      <c r="U158" s="106" t="e">
        <f t="shared" ca="1" si="57"/>
        <v>#VALUE!</v>
      </c>
      <c r="V158" s="106" t="e">
        <f t="shared" ca="1" si="57"/>
        <v>#VALUE!</v>
      </c>
      <c r="W158" s="106" t="e">
        <f t="shared" ca="1" si="57"/>
        <v>#VALUE!</v>
      </c>
      <c r="X158" s="106" t="e">
        <f t="shared" ca="1" si="57"/>
        <v>#VALUE!</v>
      </c>
      <c r="Y158" s="106" t="e">
        <f t="shared" ca="1" si="57"/>
        <v>#VALUE!</v>
      </c>
      <c r="Z158" s="106" t="e">
        <f t="shared" ca="1" si="57"/>
        <v>#VALUE!</v>
      </c>
      <c r="AA158" s="106" t="e">
        <f t="shared" ca="1" si="57"/>
        <v>#VALUE!</v>
      </c>
      <c r="AB158" s="106" t="e">
        <f t="shared" ca="1" si="57"/>
        <v>#VALUE!</v>
      </c>
      <c r="AC158" s="106" t="e">
        <f t="shared" ca="1" si="57"/>
        <v>#VALUE!</v>
      </c>
      <c r="AD158" s="106" t="e">
        <f t="shared" ca="1" si="57"/>
        <v>#VALUE!</v>
      </c>
      <c r="AE158" s="106" t="e">
        <f t="shared" ca="1" si="57"/>
        <v>#VALUE!</v>
      </c>
      <c r="AF158" s="106" t="e">
        <f t="shared" ca="1" si="57"/>
        <v>#VALUE!</v>
      </c>
      <c r="AG158" s="106" t="e">
        <f t="shared" ca="1" si="57"/>
        <v>#VALUE!</v>
      </c>
      <c r="AH158" s="106" t="e">
        <f t="shared" ca="1" si="57"/>
        <v>#VALUE!</v>
      </c>
      <c r="AI158" s="106" t="e">
        <f t="shared" ca="1" si="57"/>
        <v>#VALUE!</v>
      </c>
      <c r="AJ158" s="160"/>
      <c r="AK158" s="160"/>
      <c r="AL158" s="160"/>
      <c r="AM158" s="160"/>
      <c r="AN158" s="160"/>
      <c r="AO158" s="160"/>
      <c r="AP158" s="160"/>
      <c r="AQ158" s="160"/>
      <c r="AR158" s="160"/>
      <c r="AS158" s="160"/>
    </row>
    <row r="159" spans="1:45">
      <c r="A159" s="136" t="s">
        <v>93</v>
      </c>
      <c r="B159" s="159">
        <f ca="1">AVERAGE(OFFSET(marche_travail!$C23:$F23,0,Q$3))</f>
        <v>2.1202717379873168</v>
      </c>
      <c r="C159" s="159">
        <f ca="1">AVERAGE(OFFSET(marche_travail!$C23:$F23,0,R$3))</f>
        <v>2.5319112547576643</v>
      </c>
      <c r="D159" s="159">
        <f ca="1">AVERAGE(OFFSET(marche_travail!$C23:$F23,0,S$3))</f>
        <v>2.9293957014361309</v>
      </c>
      <c r="E159" s="159">
        <f ca="1">AVERAGE(OFFSET(marche_travail!$C23:$F23,0,T$3))</f>
        <v>3.2811646131912817</v>
      </c>
      <c r="F159" s="159">
        <f ca="1">AVERAGE(OFFSET(marche_travail!$C23:$F23,0,U$3))</f>
        <v>3.5701716168570758</v>
      </c>
      <c r="G159" s="159">
        <f ca="1">AVERAGE(OFFSET(marche_travail!$C23:$F23,0,V$3))</f>
        <v>3.8496256921628804</v>
      </c>
      <c r="H159" s="159">
        <f ca="1">AVERAGE(OFFSET(marche_travail!$C23:$F23,0,W$3))</f>
        <v>4.0358444541576439</v>
      </c>
      <c r="I159" s="159">
        <f ca="1">AVERAGE(OFFSET(marche_travail!$C23:$F23,0,X$3))</f>
        <v>4.2180896767245715</v>
      </c>
      <c r="J159" s="159">
        <f ca="1">AVERAGE(OFFSET(marche_travail!$C23:$F23,0,Y$3))</f>
        <v>4.3338821142964798</v>
      </c>
      <c r="K159" s="159">
        <f ca="1">AVERAGE(OFFSET(marche_travail!$C23:$F23,0,Z$3))</f>
        <v>4.5144016241034732</v>
      </c>
      <c r="L159" s="159">
        <f ca="1">AVERAGE(OFFSET(marche_travail!$C23:$F23,0,AA$3))</f>
        <v>4.7083505747787964</v>
      </c>
      <c r="M159" s="159">
        <f ca="1">AVERAGE(OFFSET(marche_travail!$C23:$F23,0,AB$3))</f>
        <v>4.9202109204621323</v>
      </c>
      <c r="N159" s="159">
        <f ca="1">AVERAGE(OFFSET(marche_travail!$C23:$F23,0,AC$3))</f>
        <v>5.1340432870654151</v>
      </c>
      <c r="O159" s="159">
        <f ca="1">AVERAGE(OFFSET(marche_travail!$C23:$F23,0,AD$3))</f>
        <v>5.2511063987426008</v>
      </c>
      <c r="P159" s="159">
        <f ca="1">AVERAGE(OFFSET(marche_travail!$C23:$F23,0,AE$3))</f>
        <v>5.3654431616706582</v>
      </c>
      <c r="Q159" s="159">
        <f ca="1">AVERAGE(OFFSET(marche_travail!$C23:$F23,0,AF$3))</f>
        <v>5.5293258552008755</v>
      </c>
      <c r="R159" s="159">
        <f ca="1">AVERAGE(OFFSET(marche_travail!$C23:$F23,0,AG$3))</f>
        <v>5.7272554959141129</v>
      </c>
      <c r="S159" s="159">
        <f ca="1">AVERAGE(OFFSET(marche_travail!$C23:$F23,0,AH$3))</f>
        <v>5.8952034965706597</v>
      </c>
      <c r="T159" s="159">
        <f ca="1">AVERAGE(OFFSET(marche_travail!$C23:$F23,0,AI$3))</f>
        <v>6.0712821114798681</v>
      </c>
      <c r="U159" s="159">
        <f ca="1">AVERAGE(OFFSET(marche_travail!$C23:$F23,0,AJ$3))</f>
        <v>6.1665627472532503</v>
      </c>
      <c r="V159" s="159">
        <f ca="1">AVERAGE(OFFSET(marche_travail!$C23:$F23,0,AK$3))</f>
        <v>6.3052913529392942</v>
      </c>
      <c r="W159" s="159">
        <f ca="1">AVERAGE(OFFSET(marche_travail!$C23:$F23,0,AL$3))</f>
        <v>6.5354893689677835</v>
      </c>
      <c r="X159" s="159">
        <f ca="1">AVERAGE(OFFSET(marche_travail!$C23:$F23,0,AM$3))</f>
        <v>6.7475355168097906</v>
      </c>
      <c r="Y159" s="159">
        <f ca="1">AVERAGE(OFFSET(marche_travail!$C23:$F23,0,AN$3))</f>
        <v>7.0100000000000007</v>
      </c>
      <c r="Z159" s="159">
        <f ca="1">AVERAGE(OFFSET(marche_travail!$C23:$F23,0,AO$3))</f>
        <v>7.4</v>
      </c>
      <c r="AA159" s="159">
        <f ca="1">AVERAGE(OFFSET(marche_travail!$C23:$F23,0,AP$3))</f>
        <v>7.82</v>
      </c>
      <c r="AB159" s="159">
        <f ca="1">AVERAGE(OFFSET(marche_travail!$C23:$F23,0,AQ$3))</f>
        <v>8.1499999999999986</v>
      </c>
      <c r="AC159" s="159">
        <f ca="1">AVERAGE(OFFSET(marche_travail!$C23:$F23,0,AR$3))</f>
        <v>8.3549999999999986</v>
      </c>
      <c r="AD159" s="159">
        <f ca="1">AVERAGE(OFFSET(marche_travail!$C23:$F23,0,AS$3))</f>
        <v>8.6066666666666674</v>
      </c>
      <c r="AE159" s="159">
        <f ca="1">AVERAGE(OFFSET(marche_travail!$C23:$F23,0,AT$3))</f>
        <v>8.7650000000000006</v>
      </c>
      <c r="AF159" s="159">
        <f ca="1">AVERAGE(OFFSET(marche_travail!$C23:$F23,0,AU$3))</f>
        <v>8.86</v>
      </c>
      <c r="AG159" s="159">
        <f ca="1">AVERAGE(OFFSET(marche_travail!$C23:$F23,0,AV$3))</f>
        <v>9.0158333333333331</v>
      </c>
      <c r="AH159" s="159">
        <f ca="1">AVERAGE(OFFSET(marche_travail!$C23:$F23,0,AW$3))</f>
        <v>9.31</v>
      </c>
      <c r="AI159" s="159">
        <f ca="1">AVERAGE(OFFSET(marche_travail!$C23:$F23,0,AX$3))</f>
        <v>9.43</v>
      </c>
      <c r="AJ159" s="159">
        <f ca="1">AVERAGE(OFFSET(marche_travail!$C23:$F23,0,AY$3))</f>
        <v>9.5299999999999994</v>
      </c>
      <c r="AK159" s="159">
        <f ca="1">AVERAGE(OFFSET(marche_travail!$C23:$F23,0,AZ$3))</f>
        <v>9.6157699999999977</v>
      </c>
      <c r="AL159" s="91"/>
      <c r="AM159" s="91"/>
      <c r="AN159" s="91"/>
      <c r="AO159" s="91"/>
      <c r="AP159" s="91"/>
      <c r="AQ159" s="91"/>
      <c r="AR159" s="91"/>
      <c r="AS159" s="91"/>
    </row>
    <row r="160" spans="1:45">
      <c r="A160" s="136" t="s">
        <v>74</v>
      </c>
      <c r="B160" s="91"/>
      <c r="C160" s="106">
        <f t="shared" ref="C160:AI160" ca="1" si="58">C159/B159-1</f>
        <v>0.19414469824565939</v>
      </c>
      <c r="D160" s="106">
        <f t="shared" ca="1" si="58"/>
        <v>0.15698988103613876</v>
      </c>
      <c r="E160" s="106">
        <f t="shared" ca="1" si="58"/>
        <v>0.12008241549023113</v>
      </c>
      <c r="F160" s="106">
        <f t="shared" ca="1" si="58"/>
        <v>8.8080617017475493E-2</v>
      </c>
      <c r="G160" s="106">
        <f t="shared" ca="1" si="58"/>
        <v>7.8274689649741713E-2</v>
      </c>
      <c r="H160" s="106">
        <f t="shared" ca="1" si="58"/>
        <v>4.8373212588920023E-2</v>
      </c>
      <c r="I160" s="106">
        <f t="shared" ca="1" si="58"/>
        <v>4.5156651758266442E-2</v>
      </c>
      <c r="J160" s="106">
        <f t="shared" ca="1" si="58"/>
        <v>2.7451393034825911E-2</v>
      </c>
      <c r="K160" s="106">
        <f t="shared" ca="1" si="58"/>
        <v>4.1653073398443707E-2</v>
      </c>
      <c r="L160" s="106">
        <f t="shared" ca="1" si="58"/>
        <v>4.296227204061398E-2</v>
      </c>
      <c r="M160" s="106">
        <f t="shared" ca="1" si="58"/>
        <v>4.4996722805265899E-2</v>
      </c>
      <c r="N160" s="106">
        <f t="shared" ca="1" si="58"/>
        <v>4.345999999999961E-2</v>
      </c>
      <c r="O160" s="106">
        <f t="shared" ca="1" si="58"/>
        <v>2.2801348787243603E-2</v>
      </c>
      <c r="P160" s="106">
        <f t="shared" ca="1" si="58"/>
        <v>2.1773842357381223E-2</v>
      </c>
      <c r="Q160" s="106">
        <f t="shared" ca="1" si="58"/>
        <v>3.0544111379457561E-2</v>
      </c>
      <c r="R160" s="106">
        <f t="shared" ca="1" si="58"/>
        <v>3.5796342247955026E-2</v>
      </c>
      <c r="S160" s="106">
        <f t="shared" ca="1" si="58"/>
        <v>2.9324342309569262E-2</v>
      </c>
      <c r="T160" s="106">
        <f t="shared" ca="1" si="58"/>
        <v>2.986811481768803E-2</v>
      </c>
      <c r="U160" s="106">
        <f t="shared" ca="1" si="58"/>
        <v>1.5693659761456535E-2</v>
      </c>
      <c r="V160" s="106">
        <f t="shared" ca="1" si="58"/>
        <v>2.2496909765142181E-2</v>
      </c>
      <c r="W160" s="106">
        <f t="shared" ca="1" si="58"/>
        <v>3.6508704061895436E-2</v>
      </c>
      <c r="X160" s="106">
        <f t="shared" ca="1" si="58"/>
        <v>3.2445335899230043E-2</v>
      </c>
      <c r="Y160" s="106">
        <f t="shared" ca="1" si="58"/>
        <v>3.889782907201389E-2</v>
      </c>
      <c r="Z160" s="106">
        <f t="shared" ca="1" si="58"/>
        <v>5.5634807417974219E-2</v>
      </c>
      <c r="AA160" s="106">
        <f t="shared" ca="1" si="58"/>
        <v>5.6756756756756843E-2</v>
      </c>
      <c r="AB160" s="106">
        <f t="shared" ca="1" si="58"/>
        <v>4.2199488491048376E-2</v>
      </c>
      <c r="AC160" s="106">
        <f t="shared" ca="1" si="58"/>
        <v>2.5153374233128911E-2</v>
      </c>
      <c r="AD160" s="106">
        <f t="shared" ca="1" si="58"/>
        <v>3.0121683622581497E-2</v>
      </c>
      <c r="AE160" s="106">
        <f t="shared" ca="1" si="58"/>
        <v>1.8396591789310524E-2</v>
      </c>
      <c r="AF160" s="106">
        <f t="shared" ca="1" si="58"/>
        <v>1.0838562464346779E-2</v>
      </c>
      <c r="AG160" s="106">
        <f t="shared" ca="1" si="58"/>
        <v>1.7588412340105331E-2</v>
      </c>
      <c r="AH160" s="106">
        <f t="shared" ca="1" si="58"/>
        <v>3.2627784453276742E-2</v>
      </c>
      <c r="AI160" s="106">
        <f t="shared" ca="1" si="58"/>
        <v>1.2889366272824887E-2</v>
      </c>
      <c r="AJ160" s="106">
        <f ca="1">AJ159/AI159-1</f>
        <v>1.0604453870625585E-2</v>
      </c>
      <c r="AK160" s="106">
        <f ca="1">AK159/AJ159-1</f>
        <v>8.999999999999897E-3</v>
      </c>
      <c r="AL160" s="106"/>
      <c r="AM160" s="106"/>
      <c r="AN160" s="106"/>
      <c r="AO160" s="106"/>
      <c r="AP160" s="106"/>
      <c r="AQ160" s="106"/>
      <c r="AR160" s="106"/>
      <c r="AS160" s="106"/>
    </row>
    <row r="161" spans="1:49" s="149" customFormat="1" ht="12" customHeight="1">
      <c r="A161" s="136" t="s">
        <v>94</v>
      </c>
      <c r="B161" s="86"/>
      <c r="C161" s="86" t="e">
        <f ca="1">AVERAGE(OFFSET(marche_travail!$C28:$F28,0,R$3))</f>
        <v>#VALUE!</v>
      </c>
      <c r="D161" s="86" t="e">
        <f ca="1">AVERAGE(OFFSET(marche_travail!$C28:$F28,0,S$3))</f>
        <v>#VALUE!</v>
      </c>
      <c r="E161" s="86" t="e">
        <f ca="1">AVERAGE(OFFSET(marche_travail!$C28:$F28,0,T$3))</f>
        <v>#VALUE!</v>
      </c>
      <c r="F161" s="86" t="e">
        <f ca="1">AVERAGE(OFFSET(marche_travail!$C28:$F28,0,U$3))</f>
        <v>#VALUE!</v>
      </c>
      <c r="G161" s="86" t="e">
        <f ca="1">AVERAGE(OFFSET(marche_travail!$C28:$F28,0,V$3))</f>
        <v>#VALUE!</v>
      </c>
      <c r="H161" s="86" t="e">
        <f ca="1">AVERAGE(OFFSET(marche_travail!$C28:$F28,0,W$3))</f>
        <v>#VALUE!</v>
      </c>
      <c r="I161" s="86" t="e">
        <f ca="1">AVERAGE(OFFSET(marche_travail!$C28:$F28,0,X$3))</f>
        <v>#VALUE!</v>
      </c>
      <c r="J161" s="86" t="e">
        <f ca="1">AVERAGE(OFFSET(marche_travail!$C28:$F28,0,Y$3))</f>
        <v>#VALUE!</v>
      </c>
      <c r="K161" s="86" t="e">
        <f ca="1">AVERAGE(OFFSET(marche_travail!$C28:$F28,0,Z$3))</f>
        <v>#VALUE!</v>
      </c>
      <c r="L161" s="86" t="e">
        <f ca="1">AVERAGE(OFFSET(marche_travail!$C28:$F28,0,AA$3))</f>
        <v>#VALUE!</v>
      </c>
      <c r="M161" s="86" t="e">
        <f ca="1">AVERAGE(OFFSET(marche_travail!$C28:$F28,0,AB$3))</f>
        <v>#VALUE!</v>
      </c>
      <c r="N161" s="86" t="e">
        <f ca="1">AVERAGE(OFFSET(marche_travail!$C28:$F28,0,AC$3))</f>
        <v>#VALUE!</v>
      </c>
      <c r="O161" s="86" t="e">
        <f ca="1">AVERAGE(OFFSET(marche_travail!$C28:$F28,0,AD$3))</f>
        <v>#VALUE!</v>
      </c>
      <c r="P161" s="86" t="e">
        <f ca="1">AVERAGE(OFFSET(marche_travail!$C28:$F28,0,AE$3))</f>
        <v>#VALUE!</v>
      </c>
      <c r="Q161" s="86" t="e">
        <f ca="1">AVERAGE(OFFSET(marche_travail!$C28:$F28,0,AF$3))</f>
        <v>#VALUE!</v>
      </c>
      <c r="R161" s="86" t="e">
        <f ca="1">AVERAGE(OFFSET(marche_travail!$C28:$F28,0,AG$3))</f>
        <v>#VALUE!</v>
      </c>
      <c r="S161" s="86" t="e">
        <f ca="1">AVERAGE(OFFSET(marche_travail!$C28:$F28,0,AH$3))</f>
        <v>#VALUE!</v>
      </c>
      <c r="T161" s="86" t="e">
        <f ca="1">AVERAGE(OFFSET(marche_travail!$C28:$F28,0,AI$3))</f>
        <v>#VALUE!</v>
      </c>
      <c r="U161" s="86" t="e">
        <f ca="1">AVERAGE(OFFSET(marche_travail!$C28:$F28,0,AJ$3))</f>
        <v>#VALUE!</v>
      </c>
      <c r="V161" s="86" t="e">
        <f ca="1">AVERAGE(OFFSET(marche_travail!$C28:$F28,0,AK$3))</f>
        <v>#VALUE!</v>
      </c>
      <c r="W161" s="86" t="e">
        <f ca="1">AVERAGE(OFFSET(marche_travail!$C28:$F28,0,AL$3))</f>
        <v>#VALUE!</v>
      </c>
      <c r="X161" s="86" t="e">
        <f ca="1">AVERAGE(OFFSET(marche_travail!$C28:$F28,0,AM$3))</f>
        <v>#VALUE!</v>
      </c>
      <c r="Y161" s="86" t="e">
        <f ca="1">AVERAGE(OFFSET(marche_travail!$C28:$F28,0,AN$3))</f>
        <v>#VALUE!</v>
      </c>
      <c r="Z161" s="86" t="e">
        <f ca="1">AVERAGE(OFFSET(marche_travail!$C28:$F28,0,AO$3))</f>
        <v>#VALUE!</v>
      </c>
      <c r="AA161" s="86" t="e">
        <f ca="1">AVERAGE(OFFSET(marche_travail!$C28:$F28,0,AP$3))</f>
        <v>#VALUE!</v>
      </c>
      <c r="AB161" s="86" t="e">
        <f ca="1">AVERAGE(OFFSET(marche_travail!$C28:$F28,0,AQ$3))</f>
        <v>#VALUE!</v>
      </c>
      <c r="AC161" s="86" t="e">
        <f ca="1">AVERAGE(OFFSET(marche_travail!$C28:$F28,0,AR$3))</f>
        <v>#VALUE!</v>
      </c>
      <c r="AD161" s="86" t="e">
        <f ca="1">AVERAGE(OFFSET(marche_travail!$C28:$F28,0,AS$3))</f>
        <v>#VALUE!</v>
      </c>
      <c r="AE161" s="86" t="e">
        <f ca="1">AVERAGE(OFFSET(marche_travail!$C28:$F28,0,AT$3))</f>
        <v>#VALUE!</v>
      </c>
      <c r="AF161" s="86" t="e">
        <f ca="1">AVERAGE(OFFSET(marche_travail!$C28:$F28,0,AU$3))</f>
        <v>#VALUE!</v>
      </c>
      <c r="AG161" s="86" t="e">
        <f ca="1">AVERAGE(OFFSET(marche_travail!$C28:$F28,0,AV$3))</f>
        <v>#VALUE!</v>
      </c>
      <c r="AH161" s="86" t="e">
        <f ca="1">AVERAGE(OFFSET(marche_travail!$C28:$F28,0,AW$3))</f>
        <v>#VALUE!</v>
      </c>
      <c r="AI161" s="86" t="e">
        <f ca="1">AVERAGE(OFFSET(marche_travail!$C28:$F28,0,AX$3))</f>
        <v>#VALUE!</v>
      </c>
      <c r="AJ161" s="86" t="e">
        <f ca="1">AVERAGE(OFFSET(marche_travail!$C28:$F28,0,AY$3))</f>
        <v>#VALUE!</v>
      </c>
      <c r="AK161" s="86">
        <f ca="1">AVERAGE(OFFSET(marche_travail!$C28:$F28,0,AZ$3))-0.2</f>
        <v>0.62165296316086827</v>
      </c>
      <c r="AL161" s="86">
        <v>1.7</v>
      </c>
      <c r="AM161" s="86">
        <f ca="1">AVERAGE(OFFSET(marche_travail!$C28:$F28,0,BB$3))</f>
        <v>1.7</v>
      </c>
      <c r="AN161" s="86">
        <f ca="1">AVERAGE(OFFSET(marche_travail!$C28:$F28,0,BC$3))</f>
        <v>1.7</v>
      </c>
      <c r="AO161" s="86">
        <f ca="1">AVERAGE(OFFSET(marche_travail!$C28:$F28,0,BD$3))</f>
        <v>1.7</v>
      </c>
      <c r="AP161" s="86"/>
      <c r="AQ161" s="86"/>
      <c r="AR161" s="86"/>
      <c r="AS161" s="86"/>
    </row>
    <row r="162" spans="1:49">
      <c r="A162" s="136" t="s">
        <v>95</v>
      </c>
      <c r="B162" s="91"/>
      <c r="C162" s="86" t="e">
        <f ca="1">AVERAGE(OFFSET(marche_travail!$C29:$F29,0,R$3))</f>
        <v>#VALUE!</v>
      </c>
      <c r="D162" s="86" t="e">
        <f ca="1">AVERAGE(OFFSET(marche_travail!$C29:$F29,0,S$3))</f>
        <v>#VALUE!</v>
      </c>
      <c r="E162" s="86" t="e">
        <f ca="1">AVERAGE(OFFSET(marche_travail!$C29:$F29,0,T$3))</f>
        <v>#VALUE!</v>
      </c>
      <c r="F162" s="86" t="e">
        <f ca="1">AVERAGE(OFFSET(marche_travail!$C29:$F29,0,U$3))</f>
        <v>#VALUE!</v>
      </c>
      <c r="G162" s="86" t="e">
        <f ca="1">AVERAGE(OFFSET(marche_travail!$C29:$F29,0,V$3))</f>
        <v>#VALUE!</v>
      </c>
      <c r="H162" s="86" t="e">
        <f ca="1">AVERAGE(OFFSET(marche_travail!$C29:$F29,0,W$3))</f>
        <v>#VALUE!</v>
      </c>
      <c r="I162" s="86" t="e">
        <f ca="1">AVERAGE(OFFSET(marche_travail!$C29:$F29,0,X$3))</f>
        <v>#VALUE!</v>
      </c>
      <c r="J162" s="86" t="e">
        <f ca="1">AVERAGE(OFFSET(marche_travail!$C29:$F29,0,Y$3))</f>
        <v>#VALUE!</v>
      </c>
      <c r="K162" s="86" t="e">
        <f ca="1">AVERAGE(OFFSET(marche_travail!$C29:$F29,0,Z$3))</f>
        <v>#VALUE!</v>
      </c>
      <c r="L162" s="86" t="e">
        <f ca="1">AVERAGE(OFFSET(marche_travail!$C29:$F29,0,AA$3))</f>
        <v>#VALUE!</v>
      </c>
      <c r="M162" s="86" t="e">
        <f ca="1">AVERAGE(OFFSET(marche_travail!$C29:$F29,0,AB$3))</f>
        <v>#VALUE!</v>
      </c>
      <c r="N162" s="86" t="e">
        <f ca="1">AVERAGE(OFFSET(marche_travail!$C29:$F29,0,AC$3))</f>
        <v>#VALUE!</v>
      </c>
      <c r="O162" s="86" t="e">
        <f ca="1">AVERAGE(OFFSET(marche_travail!$C29:$F29,0,AD$3))</f>
        <v>#VALUE!</v>
      </c>
      <c r="P162" s="86" t="e">
        <f ca="1">AVERAGE(OFFSET(marche_travail!$C29:$F29,0,AE$3))</f>
        <v>#VALUE!</v>
      </c>
      <c r="Q162" s="86" t="e">
        <f ca="1">AVERAGE(OFFSET(marche_travail!$C29:$F29,0,AF$3))</f>
        <v>#VALUE!</v>
      </c>
      <c r="R162" s="86" t="e">
        <f ca="1">AVERAGE(OFFSET(marche_travail!$C29:$F29,0,AG$3))</f>
        <v>#VALUE!</v>
      </c>
      <c r="S162" s="86" t="e">
        <f ca="1">AVERAGE(OFFSET(marche_travail!$C29:$F29,0,AH$3))</f>
        <v>#VALUE!</v>
      </c>
      <c r="T162" s="86" t="e">
        <f ca="1">AVERAGE(OFFSET(marche_travail!$C29:$F29,0,AI$3))</f>
        <v>#VALUE!</v>
      </c>
      <c r="U162" s="86" t="e">
        <f ca="1">AVERAGE(OFFSET(marche_travail!$C29:$F29,0,AJ$3))</f>
        <v>#VALUE!</v>
      </c>
      <c r="V162" s="86" t="e">
        <f ca="1">AVERAGE(OFFSET(marche_travail!$C29:$F29,0,AK$3))</f>
        <v>#VALUE!</v>
      </c>
      <c r="W162" s="86" t="e">
        <f ca="1">AVERAGE(OFFSET(marche_travail!$C29:$F29,0,AL$3))</f>
        <v>#VALUE!</v>
      </c>
      <c r="X162" s="86" t="e">
        <f ca="1">AVERAGE(OFFSET(marche_travail!$C29:$F29,0,AM$3))</f>
        <v>#VALUE!</v>
      </c>
      <c r="Y162" s="86" t="e">
        <f ca="1">AVERAGE(OFFSET(marche_travail!$C29:$F29,0,AN$3))</f>
        <v>#VALUE!</v>
      </c>
      <c r="Z162" s="86" t="e">
        <f ca="1">AVERAGE(OFFSET(marche_travail!$C29:$F29,0,AO$3))</f>
        <v>#VALUE!</v>
      </c>
      <c r="AA162" s="86" t="e">
        <f ca="1">AVERAGE(OFFSET(marche_travail!$C29:$F29,0,AP$3))</f>
        <v>#VALUE!</v>
      </c>
      <c r="AB162" s="86" t="e">
        <f ca="1">AVERAGE(OFFSET(marche_travail!$C29:$F29,0,AQ$3))</f>
        <v>#VALUE!</v>
      </c>
      <c r="AC162" s="86" t="e">
        <f ca="1">AVERAGE(OFFSET(marche_travail!$C29:$F29,0,AR$3))</f>
        <v>#VALUE!</v>
      </c>
      <c r="AD162" s="86" t="e">
        <f ca="1">AVERAGE(OFFSET(marche_travail!$C29:$F29,0,AS$3))</f>
        <v>#VALUE!</v>
      </c>
      <c r="AE162" s="86" t="e">
        <f ca="1">AVERAGE(OFFSET(marche_travail!$C29:$F29,0,AT$3))</f>
        <v>#VALUE!</v>
      </c>
      <c r="AF162" s="86" t="e">
        <f ca="1">AVERAGE(OFFSET(marche_travail!$C29:$F29,0,AU$3))</f>
        <v>#VALUE!</v>
      </c>
      <c r="AG162" s="86" t="e">
        <f ca="1">AVERAGE(OFFSET(marche_travail!$C29:$F29,0,AV$3))</f>
        <v>#VALUE!</v>
      </c>
      <c r="AH162" s="86" t="e">
        <f ca="1">AVERAGE(OFFSET(marche_travail!$C29:$F29,0,AW$3))</f>
        <v>#VALUE!</v>
      </c>
      <c r="AI162" s="86" t="e">
        <f ca="1">AVERAGE(OFFSET(marche_travail!$C29:$F29,0,AX$3))</f>
        <v>#VALUE!</v>
      </c>
      <c r="AJ162" s="86" t="e">
        <f ca="1">AVERAGE(OFFSET(marche_travail!$C29:$F29,0,AY$3))</f>
        <v>#VALUE!</v>
      </c>
      <c r="AK162" s="86">
        <f ca="1">AVERAGE(OFFSET(marche_travail!$C29:$F29,0,AZ$3))</f>
        <v>0.82165296316086822</v>
      </c>
      <c r="AL162" s="86">
        <f ca="1">AVERAGE(OFFSET(marche_travail!$C29:$F29,0,BA$3))</f>
        <v>1.7</v>
      </c>
      <c r="AM162" s="86">
        <f ca="1">AVERAGE(OFFSET(marche_travail!$C29:$F29,0,BB$3))</f>
        <v>1.7</v>
      </c>
      <c r="AN162" s="86">
        <f ca="1">AVERAGE(OFFSET(marche_travail!$C29:$F29,0,BC$3))</f>
        <v>1.7</v>
      </c>
      <c r="AO162" s="86">
        <f ca="1">AVERAGE(OFFSET(marche_travail!$C29:$F29,0,BD$3))</f>
        <v>1.7</v>
      </c>
      <c r="AP162" s="106"/>
      <c r="AQ162" s="106"/>
      <c r="AR162" s="106"/>
      <c r="AS162" s="106"/>
    </row>
    <row r="163" spans="1:49">
      <c r="A163" s="136"/>
      <c r="B163" s="91"/>
      <c r="C163" s="106"/>
      <c r="D163" s="106"/>
      <c r="E163" s="106"/>
      <c r="F163" s="106"/>
      <c r="G163" s="106"/>
      <c r="H163" s="106"/>
      <c r="I163" s="106"/>
      <c r="J163" s="106"/>
      <c r="K163" s="106"/>
      <c r="L163" s="106"/>
      <c r="M163" s="106"/>
      <c r="N163" s="106"/>
      <c r="O163" s="106"/>
      <c r="P163" s="106"/>
      <c r="Q163" s="106"/>
      <c r="R163" s="106"/>
      <c r="S163" s="106"/>
      <c r="T163" s="106"/>
      <c r="U163" s="106"/>
      <c r="V163" s="106"/>
      <c r="W163" s="106"/>
      <c r="X163" s="106"/>
      <c r="Y163" s="106"/>
      <c r="Z163" s="106"/>
      <c r="AA163" s="106"/>
      <c r="AB163" s="106"/>
      <c r="AC163" s="106"/>
      <c r="AD163" s="106"/>
      <c r="AE163" s="106"/>
      <c r="AF163" s="106"/>
      <c r="AG163" s="106"/>
      <c r="AH163" s="106"/>
      <c r="AI163" s="106"/>
      <c r="AJ163" s="106"/>
      <c r="AK163" s="106"/>
      <c r="AL163" s="106"/>
      <c r="AM163" s="106"/>
      <c r="AN163" s="106"/>
      <c r="AO163" s="106"/>
      <c r="AP163" s="106"/>
      <c r="AQ163" s="106"/>
      <c r="AR163" s="106"/>
      <c r="AS163" s="106"/>
    </row>
    <row r="165" spans="1:49">
      <c r="A165" s="665" t="s">
        <v>96</v>
      </c>
      <c r="B165" s="132"/>
      <c r="C165" s="132"/>
      <c r="D165" s="132"/>
      <c r="E165" s="132"/>
      <c r="F165" s="132"/>
      <c r="G165" s="132"/>
      <c r="H165" s="132"/>
      <c r="I165" s="132"/>
      <c r="J165" s="132"/>
      <c r="K165" s="132"/>
      <c r="L165" s="132"/>
      <c r="M165" s="132"/>
      <c r="N165" s="132"/>
      <c r="O165" s="132"/>
      <c r="P165" s="132"/>
      <c r="Q165" s="132"/>
      <c r="R165" s="132"/>
      <c r="S165" s="132"/>
      <c r="T165" s="132"/>
      <c r="U165" s="132"/>
      <c r="V165" s="132"/>
      <c r="W165" s="132"/>
      <c r="X165" s="132"/>
      <c r="Y165" s="132"/>
      <c r="Z165" s="132"/>
      <c r="AA165" s="132"/>
      <c r="AB165" s="132"/>
      <c r="AC165" s="132"/>
      <c r="AD165" s="132"/>
      <c r="AE165" s="132"/>
      <c r="AF165" s="132"/>
      <c r="AG165" s="132"/>
      <c r="AH165" s="132"/>
      <c r="AI165" s="132"/>
      <c r="AJ165" s="132"/>
      <c r="AK165" s="132"/>
      <c r="AL165" s="132"/>
      <c r="AM165" s="132"/>
      <c r="AN165" s="132"/>
      <c r="AO165" s="132"/>
      <c r="AP165" s="132"/>
      <c r="AQ165" s="132"/>
      <c r="AR165" s="132"/>
      <c r="AS165" s="132"/>
      <c r="AT165" s="132"/>
      <c r="AU165" s="132"/>
    </row>
    <row r="166" spans="1:49">
      <c r="A166" s="665"/>
      <c r="B166" s="133">
        <v>1980</v>
      </c>
      <c r="C166" s="133">
        <v>1981</v>
      </c>
      <c r="D166" s="133">
        <v>1982</v>
      </c>
      <c r="E166" s="133">
        <v>1983</v>
      </c>
      <c r="F166" s="133">
        <v>1984</v>
      </c>
      <c r="G166" s="133">
        <v>1985</v>
      </c>
      <c r="H166" s="133">
        <v>1986</v>
      </c>
      <c r="I166" s="133">
        <v>1987</v>
      </c>
      <c r="J166" s="133">
        <v>1988</v>
      </c>
      <c r="K166" s="133">
        <v>1989</v>
      </c>
      <c r="L166" s="133">
        <v>1990</v>
      </c>
      <c r="M166" s="133">
        <v>1991</v>
      </c>
      <c r="N166" s="133">
        <v>1992</v>
      </c>
      <c r="O166" s="133">
        <v>1993</v>
      </c>
      <c r="P166" s="133">
        <v>1994</v>
      </c>
      <c r="Q166" s="133">
        <v>1995</v>
      </c>
      <c r="R166" s="133">
        <v>1996</v>
      </c>
      <c r="S166" s="133">
        <v>1997</v>
      </c>
      <c r="T166" s="133">
        <v>1998</v>
      </c>
      <c r="U166" s="133">
        <v>1999</v>
      </c>
      <c r="V166" s="133">
        <v>2000</v>
      </c>
      <c r="W166" s="133">
        <v>2001</v>
      </c>
      <c r="X166" s="133">
        <v>2002</v>
      </c>
      <c r="Y166" s="133">
        <v>2003</v>
      </c>
      <c r="Z166" s="133">
        <v>2004</v>
      </c>
      <c r="AA166" s="133">
        <v>2005</v>
      </c>
      <c r="AB166" s="133">
        <v>2006</v>
      </c>
      <c r="AC166" s="133">
        <v>2007</v>
      </c>
      <c r="AD166" s="133">
        <v>2008</v>
      </c>
      <c r="AE166" s="133">
        <v>2009</v>
      </c>
      <c r="AF166" s="133">
        <v>2010</v>
      </c>
      <c r="AG166" s="133">
        <v>2011</v>
      </c>
      <c r="AH166" s="133">
        <v>2012</v>
      </c>
      <c r="AI166" s="133">
        <v>2013</v>
      </c>
      <c r="AJ166" s="133">
        <v>2014</v>
      </c>
      <c r="AK166" s="133">
        <v>2015</v>
      </c>
      <c r="AL166" s="133">
        <v>2016</v>
      </c>
      <c r="AM166" s="133">
        <v>2017</v>
      </c>
      <c r="AN166" s="133">
        <v>2018</v>
      </c>
      <c r="AO166" s="133">
        <v>2019</v>
      </c>
      <c r="AP166" s="133">
        <v>2020</v>
      </c>
      <c r="AQ166" s="133">
        <v>2021</v>
      </c>
      <c r="AR166" s="133">
        <v>2022</v>
      </c>
      <c r="AS166" s="133">
        <v>2023</v>
      </c>
      <c r="AT166" s="133">
        <v>2024</v>
      </c>
      <c r="AU166" s="133">
        <v>2025</v>
      </c>
      <c r="AV166" s="161"/>
      <c r="AW166" s="161"/>
    </row>
    <row r="167" spans="1:49">
      <c r="A167" s="665"/>
      <c r="B167" s="134"/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  <c r="AA167" s="134"/>
      <c r="AB167" s="134"/>
      <c r="AC167" s="134"/>
      <c r="AD167" s="134"/>
      <c r="AE167" s="134"/>
      <c r="AF167" s="134"/>
      <c r="AG167" s="134"/>
      <c r="AH167" s="134"/>
      <c r="AI167" s="134"/>
      <c r="AJ167" s="134"/>
      <c r="AK167" s="134"/>
      <c r="AL167" s="134"/>
      <c r="AM167" s="134"/>
      <c r="AN167" s="134"/>
      <c r="AO167" s="134"/>
      <c r="AP167" s="134"/>
      <c r="AQ167" s="134"/>
      <c r="AR167" s="134"/>
      <c r="AS167" s="134"/>
      <c r="AT167" s="134"/>
      <c r="AU167" s="134"/>
    </row>
    <row r="168" spans="1:49">
      <c r="A168" s="136" t="s">
        <v>97</v>
      </c>
      <c r="B168" s="91">
        <f ca="1">SUM(OFFSET(comptes_menages!$C23:$F23,0,Q$3))</f>
        <v>69.754999999999995</v>
      </c>
      <c r="C168" s="91">
        <f ca="1">SUM(OFFSET(comptes_menages!$C23:$F23,0,R$3))</f>
        <v>76.73</v>
      </c>
      <c r="D168" s="91">
        <f ca="1">SUM(OFFSET(comptes_menages!$C23:$F23,0,S$3))</f>
        <v>87.663000000000011</v>
      </c>
      <c r="E168" s="91">
        <f ca="1">SUM(OFFSET(comptes_menages!$C23:$F23,0,T$3))</f>
        <v>97.37700000000001</v>
      </c>
      <c r="F168" s="91">
        <f ca="1">SUM(OFFSET(comptes_menages!$C23:$F23,0,U$3))</f>
        <v>103.41799999999999</v>
      </c>
      <c r="G168" s="91">
        <f ca="1">SUM(OFFSET(comptes_menages!$C23:$F23,0,V$3))</f>
        <v>110.40600000000001</v>
      </c>
      <c r="H168" s="91">
        <f ca="1">SUM(OFFSET(comptes_menages!$C23:$F23,0,W$3))</f>
        <v>115.654</v>
      </c>
      <c r="I168" s="91">
        <f ca="1">SUM(OFFSET(comptes_menages!$C23:$F23,0,X$3))</f>
        <v>122.10200000000002</v>
      </c>
      <c r="J168" s="91">
        <f ca="1">SUM(OFFSET(comptes_menages!$C23:$F23,0,Y$3))</f>
        <v>129.90600000000001</v>
      </c>
      <c r="K168" s="91">
        <f ca="1">SUM(OFFSET(comptes_menages!$C23:$F23,0,Z$3))</f>
        <v>143.10300000000001</v>
      </c>
      <c r="L168" s="91">
        <f ca="1">SUM(OFFSET(comptes_menages!$C23:$F23,0,AA$3))</f>
        <v>151.98099999999999</v>
      </c>
      <c r="M168" s="91">
        <f ca="1">SUM(OFFSET(comptes_menages!$C23:$F23,0,AB$3))</f>
        <v>155.822</v>
      </c>
      <c r="N168" s="91">
        <f ca="1">SUM(OFFSET(comptes_menages!$C23:$F23,0,AC$3))</f>
        <v>165.51400000000001</v>
      </c>
      <c r="O168" s="91">
        <f ca="1">SUM(OFFSET(comptes_menages!$C23:$F23,0,AD$3))</f>
        <v>166.435</v>
      </c>
      <c r="P168" s="91">
        <f ca="1">SUM(OFFSET(comptes_menages!$C23:$F23,0,AE$3))</f>
        <v>173.88600000000002</v>
      </c>
      <c r="Q168" s="91">
        <f ca="1">SUM(OFFSET(comptes_menages!$C23:$F23,0,AF$3))</f>
        <v>177.91000000000003</v>
      </c>
      <c r="R168" s="91">
        <f ca="1">SUM(OFFSET(comptes_menages!$C23:$F23,0,AG$3))</f>
        <v>185.26900000000001</v>
      </c>
      <c r="S168" s="91">
        <f ca="1">SUM(OFFSET(comptes_menages!$C23:$F23,0,AH$3))</f>
        <v>190.03500000000003</v>
      </c>
      <c r="T168" s="91">
        <f ca="1">SUM(OFFSET(comptes_menages!$C23:$F23,0,AI$3))</f>
        <v>197.06299999999999</v>
      </c>
      <c r="U168" s="91">
        <f ca="1">SUM(OFFSET(comptes_menages!$C23:$F23,0,AJ$3))</f>
        <v>203.08699999999999</v>
      </c>
      <c r="V168" s="91">
        <f ca="1">SUM(OFFSET(comptes_menages!$C23:$F23,0,AK$3))</f>
        <v>215.59699999999998</v>
      </c>
      <c r="W168" s="91">
        <f ca="1">SUM(OFFSET(comptes_menages!$C23:$F23,0,AL$3))</f>
        <v>229.55000000000004</v>
      </c>
      <c r="X168" s="91">
        <f ca="1">SUM(OFFSET(comptes_menages!$C23:$F23,0,AM$3))</f>
        <v>235.62900000000002</v>
      </c>
      <c r="Y168" s="91">
        <f ca="1">SUM(OFFSET(comptes_menages!$C23:$F23,0,AN$3))</f>
        <v>241.15800000000002</v>
      </c>
      <c r="Z168" s="91">
        <f ca="1">SUM(OFFSET(comptes_menages!$C23:$F23,0,AO$3))</f>
        <v>251.46199999999999</v>
      </c>
      <c r="AA168" s="91">
        <f ca="1">SUM(OFFSET(comptes_menages!$C23:$F23,0,AP$3))</f>
        <v>257.63600000000002</v>
      </c>
      <c r="AB168" s="91">
        <f ca="1">SUM(OFFSET(comptes_menages!$C23:$F23,0,AQ$3))</f>
        <v>271.03899999999999</v>
      </c>
      <c r="AC168" s="91">
        <f ca="1">SUM(OFFSET(comptes_menages!$C23:$F23,0,AR$3))</f>
        <v>286.02000000000004</v>
      </c>
      <c r="AD168" s="91">
        <f ca="1">SUM(OFFSET(comptes_menages!$C23:$F23,0,AS$3))</f>
        <v>296.37</v>
      </c>
      <c r="AE168" s="91">
        <f ca="1">SUM(OFFSET(comptes_menages!$C23:$F23,0,AT$3))</f>
        <v>278.76600000000002</v>
      </c>
      <c r="AF168" s="91">
        <f ca="1">SUM(OFFSET(comptes_menages!$C23:$F23,0,AU$3))</f>
        <v>280.79100000000005</v>
      </c>
      <c r="AG168" s="91">
        <f ca="1">SUM(OFFSET(comptes_menages!$C23:$F23,0,AV$3))</f>
        <v>286.49800000000005</v>
      </c>
      <c r="AH168" s="91">
        <f ca="1">SUM(OFFSET(comptes_menages!$C23:$F23,0,AW$3))</f>
        <v>290.55800000000005</v>
      </c>
      <c r="AI168" s="91">
        <f ca="1">SUM(OFFSET(comptes_menages!$C23:$F23,0,AX$3))</f>
        <v>292.21500000000003</v>
      </c>
      <c r="AJ168" s="162" t="e">
        <f ca="1">SUM(OFFSET(comptes_menages!$C23:$F23,0,AY$3))</f>
        <v>#VALUE!</v>
      </c>
      <c r="AK168" s="162" t="e">
        <f ca="1">SUM(OFFSET(comptes_menages!$C23:$F23,0,AZ$3))</f>
        <v>#VALUE!</v>
      </c>
      <c r="AL168" s="162" t="e">
        <f ca="1">SUM(OFFSET(comptes_menages!$C23:$F23,0,BA$3))</f>
        <v>#VALUE!</v>
      </c>
      <c r="AM168" s="162" t="e">
        <f ca="1">SUM(OFFSET(comptes_menages!$C23:$F23,0,BB$3))</f>
        <v>#VALUE!</v>
      </c>
      <c r="AN168" s="162" t="e">
        <f ca="1">SUM(OFFSET(comptes_menages!$C23:$F23,0,BC$3))</f>
        <v>#VALUE!</v>
      </c>
      <c r="AO168" s="162" t="e">
        <f ca="1">SUM(OFFSET(comptes_menages!$C23:$F23,0,BD$3))</f>
        <v>#VALUE!</v>
      </c>
      <c r="AP168" s="162"/>
      <c r="AQ168" s="162"/>
      <c r="AR168" s="162"/>
      <c r="AS168" s="162"/>
      <c r="AT168" s="162"/>
      <c r="AU168" s="162"/>
    </row>
    <row r="169" spans="1:49">
      <c r="A169" s="136" t="s">
        <v>98</v>
      </c>
      <c r="B169" s="91">
        <f ca="1">SUM(OFFSET(comptes_menages!$C26:$F26,0,Q$3))</f>
        <v>185.60300000000001</v>
      </c>
      <c r="C169" s="91">
        <f ca="1">SUM(OFFSET(comptes_menages!$C26:$F26,0,R$3))</f>
        <v>211.34100000000001</v>
      </c>
      <c r="D169" s="91">
        <f ca="1">SUM(OFFSET(comptes_menages!$C26:$F26,0,S$3))</f>
        <v>240.92500000000001</v>
      </c>
      <c r="E169" s="91">
        <f ca="1">SUM(OFFSET(comptes_menages!$C26:$F26,0,T$3))</f>
        <v>262.78100000000001</v>
      </c>
      <c r="F169" s="91">
        <f ca="1">SUM(OFFSET(comptes_menages!$C26:$F26,0,U$3))</f>
        <v>280.81800000000004</v>
      </c>
      <c r="G169" s="91">
        <f ca="1">SUM(OFFSET(comptes_menages!$C26:$F26,0,V$3))</f>
        <v>296.322</v>
      </c>
      <c r="H169" s="91">
        <f ca="1">SUM(OFFSET(comptes_menages!$C26:$F26,0,W$3))</f>
        <v>311.47300000000001</v>
      </c>
      <c r="I169" s="91">
        <f ca="1">SUM(OFFSET(comptes_menages!$C26:$F26,0,X$3))</f>
        <v>324.23</v>
      </c>
      <c r="J169" s="91">
        <f ca="1">SUM(OFFSET(comptes_menages!$C26:$F26,0,Y$3))</f>
        <v>342.80100000000004</v>
      </c>
      <c r="K169" s="91">
        <f ca="1">SUM(OFFSET(comptes_menages!$C26:$F26,0,Z$3))</f>
        <v>364.846</v>
      </c>
      <c r="L169" s="91">
        <f ca="1">SUM(OFFSET(comptes_menages!$C26:$F26,0,AA$3))</f>
        <v>390.72400000000005</v>
      </c>
      <c r="M169" s="91">
        <f ca="1">SUM(OFFSET(comptes_menages!$C26:$F26,0,AB$3))</f>
        <v>409.85300000000007</v>
      </c>
      <c r="N169" s="91">
        <f ca="1">SUM(OFFSET(comptes_menages!$C26:$F26,0,AC$3))</f>
        <v>422.762</v>
      </c>
      <c r="O169" s="91">
        <f ca="1">SUM(OFFSET(comptes_menages!$C26:$F26,0,AD$3))</f>
        <v>429.762</v>
      </c>
      <c r="P169" s="91">
        <f ca="1">SUM(OFFSET(comptes_menages!$C26:$F26,0,AE$3))</f>
        <v>439.02800000000002</v>
      </c>
      <c r="Q169" s="91">
        <f ca="1">SUM(OFFSET(comptes_menages!$C26:$F26,0,AF$3))</f>
        <v>455.98</v>
      </c>
      <c r="R169" s="91">
        <f ca="1">SUM(OFFSET(comptes_menages!$C26:$F26,0,AG$3))</f>
        <v>468.80300000000005</v>
      </c>
      <c r="S169" s="91">
        <f ca="1">SUM(OFFSET(comptes_menages!$C26:$F26,0,AH$3))</f>
        <v>481.57300000000004</v>
      </c>
      <c r="T169" s="91">
        <f ca="1">SUM(OFFSET(comptes_menages!$C26:$F26,0,AI$3))</f>
        <v>500.21500000000003</v>
      </c>
      <c r="U169" s="91">
        <f ca="1">SUM(OFFSET(comptes_menages!$C26:$F26,0,AJ$3))</f>
        <v>524.31600000000003</v>
      </c>
      <c r="V169" s="91">
        <f ca="1">SUM(OFFSET(comptes_menages!$C26:$F26,0,AK$3))</f>
        <v>556.75599999999997</v>
      </c>
      <c r="W169" s="91">
        <f ca="1">SUM(OFFSET(comptes_menages!$C26:$F26,0,AL$3))</f>
        <v>583.923</v>
      </c>
      <c r="X169" s="91">
        <f ca="1">SUM(OFFSET(comptes_menages!$C26:$F26,0,AM$3))</f>
        <v>609.17200000000003</v>
      </c>
      <c r="Y169" s="91">
        <f ca="1">SUM(OFFSET(comptes_menages!$C26:$F26,0,AN$3))</f>
        <v>625.00400000000002</v>
      </c>
      <c r="Z169" s="91">
        <f ca="1">SUM(OFFSET(comptes_menages!$C26:$F26,0,AO$3))</f>
        <v>648.0920000000001</v>
      </c>
      <c r="AA169" s="91">
        <f ca="1">SUM(OFFSET(comptes_menages!$C26:$F26,0,AP$3))</f>
        <v>672.39800000000002</v>
      </c>
      <c r="AB169" s="91">
        <f ca="1">SUM(OFFSET(comptes_menages!$C26:$F26,0,AQ$3))</f>
        <v>702.471</v>
      </c>
      <c r="AC169" s="91">
        <f ca="1">SUM(OFFSET(comptes_menages!$C26:$F26,0,AR$3))</f>
        <v>731.298</v>
      </c>
      <c r="AD169" s="91">
        <f ca="1">SUM(OFFSET(comptes_menages!$C26:$F26,0,AS$3))</f>
        <v>754.5</v>
      </c>
      <c r="AE169" s="91">
        <f ca="1">SUM(OFFSET(comptes_menages!$C26:$F26,0,AT$3))</f>
        <v>755.19600000000014</v>
      </c>
      <c r="AF169" s="91">
        <f ca="1">SUM(OFFSET(comptes_menages!$C26:$F26,0,AU$3))</f>
        <v>777.20900000000006</v>
      </c>
      <c r="AG169" s="91">
        <f ca="1">SUM(OFFSET(comptes_menages!$C26:$F26,0,AV$3))</f>
        <v>795.29900000000009</v>
      </c>
      <c r="AH169" s="94">
        <f ca="1">SUM(OFFSET(comptes_menages!$C26:$F26,0,AW$3))</f>
        <v>809.73800000000006</v>
      </c>
      <c r="AI169" s="94">
        <f ca="1">SUM(OFFSET(comptes_menages!$C26:$F26,0,AX$3))</f>
        <v>817.678</v>
      </c>
      <c r="AJ169" s="162">
        <f ca="1">SUM(OFFSET(comptes_menages!$C26:$F26,0,AY$3))</f>
        <v>827.84091933514196</v>
      </c>
      <c r="AK169" s="162">
        <f ca="1">SUM(OFFSET(comptes_menages!$C26:$F26,0,AZ$3))</f>
        <v>834.64445309317034</v>
      </c>
      <c r="AL169" s="162">
        <f ca="1">SUM(OFFSET(comptes_menages!$C26:$F26,0,BA$3))</f>
        <v>852.5935322334409</v>
      </c>
      <c r="AM169" s="162">
        <f ca="1">SUM(OFFSET(comptes_menages!$C26:$F26,0,BB$3))</f>
        <v>870.50311538276299</v>
      </c>
      <c r="AN169" s="162">
        <f ca="1">SUM(OFFSET(comptes_menages!$C26:$F26,0,BC$3))</f>
        <v>888.13283801790783</v>
      </c>
      <c r="AO169" s="162">
        <f ca="1">SUM(OFFSET(comptes_menages!$C26:$F26,0,BD$3))</f>
        <v>905.72048053993728</v>
      </c>
      <c r="AP169" s="162"/>
      <c r="AQ169" s="162"/>
      <c r="AR169" s="162"/>
      <c r="AS169" s="162"/>
      <c r="AT169" s="162"/>
      <c r="AU169" s="162"/>
    </row>
    <row r="170" spans="1:49">
      <c r="A170" s="136" t="s">
        <v>99</v>
      </c>
      <c r="B170" s="91">
        <f ca="1">SUM(OFFSET(comptes_menages!$C52:$F52,0,Q$3))</f>
        <v>76.947000000000003</v>
      </c>
      <c r="C170" s="91">
        <f ca="1">SUM(OFFSET(comptes_menages!$C52:$F52,0,R$3))</f>
        <v>89.506</v>
      </c>
      <c r="D170" s="91">
        <f ca="1">SUM(OFFSET(comptes_menages!$C52:$F52,0,S$3))</f>
        <v>106.42200000000001</v>
      </c>
      <c r="E170" s="91">
        <f ca="1">SUM(OFFSET(comptes_menages!$C52:$F52,0,T$3))</f>
        <v>119.32500000000002</v>
      </c>
      <c r="F170" s="91">
        <f ca="1">SUM(OFFSET(comptes_menages!$C52:$F52,0,U$3))</f>
        <v>131.089</v>
      </c>
      <c r="G170" s="91">
        <f ca="1">SUM(OFFSET(comptes_menages!$C52:$F52,0,V$3))</f>
        <v>142.52000000000001</v>
      </c>
      <c r="H170" s="91">
        <f ca="1">SUM(OFFSET(comptes_menages!$C52:$F52,0,W$3))</f>
        <v>152.036</v>
      </c>
      <c r="I170" s="91">
        <f ca="1">SUM(OFFSET(comptes_menages!$C52:$F52,0,X$3))</f>
        <v>157.76900000000001</v>
      </c>
      <c r="J170" s="91">
        <f ca="1">SUM(OFFSET(comptes_menages!$C52:$F52,0,Y$3))</f>
        <v>167.858</v>
      </c>
      <c r="K170" s="91">
        <f ca="1">SUM(OFFSET(comptes_menages!$C52:$F52,0,Z$3))</f>
        <v>177.81</v>
      </c>
      <c r="L170" s="91">
        <f ca="1">SUM(OFFSET(comptes_menages!$C52:$F52,0,AA$3))</f>
        <v>189.20700000000005</v>
      </c>
      <c r="M170" s="91">
        <f ca="1">SUM(OFFSET(comptes_menages!$C52:$F52,0,AB$3))</f>
        <v>201.18900000000002</v>
      </c>
      <c r="N170" s="91">
        <f ca="1">SUM(OFFSET(comptes_menages!$C52:$F52,0,AC$3))</f>
        <v>213.35500000000002</v>
      </c>
      <c r="O170" s="91">
        <f ca="1">SUM(OFFSET(comptes_menages!$C52:$F52,0,AD$3))</f>
        <v>224.93299999999999</v>
      </c>
      <c r="P170" s="91">
        <f ca="1">SUM(OFFSET(comptes_menages!$C52:$F52,0,AE$3))</f>
        <v>231.46200000000005</v>
      </c>
      <c r="Q170" s="91">
        <f ca="1">SUM(OFFSET(comptes_menages!$C52:$F52,0,AF$3))</f>
        <v>238.35600000000005</v>
      </c>
      <c r="R170" s="91">
        <f ca="1">SUM(OFFSET(comptes_menages!$C52:$F52,0,AG$3))</f>
        <v>246.61700000000002</v>
      </c>
      <c r="S170" s="91">
        <f ca="1">SUM(OFFSET(comptes_menages!$C52:$F52,0,AH$3))</f>
        <v>254.02900000000002</v>
      </c>
      <c r="T170" s="91">
        <f ca="1">SUM(OFFSET(comptes_menages!$C52:$F52,0,AI$3))</f>
        <v>260.36400000000003</v>
      </c>
      <c r="U170" s="91">
        <f ca="1">SUM(OFFSET(comptes_menages!$C52:$F52,0,AJ$3))</f>
        <v>267.79200000000003</v>
      </c>
      <c r="V170" s="91">
        <f ca="1">SUM(OFFSET(comptes_menages!$C52:$F52,0,AK$3))</f>
        <v>274.67700000000002</v>
      </c>
      <c r="W170" s="91">
        <f ca="1">SUM(OFFSET(comptes_menages!$C52:$F52,0,AL$3))</f>
        <v>287.87700000000001</v>
      </c>
      <c r="X170" s="91">
        <f ca="1">SUM(OFFSET(comptes_menages!$C52:$F52,0,AM$3))</f>
        <v>301.50800000000004</v>
      </c>
      <c r="Y170" s="91">
        <f ca="1">SUM(OFFSET(comptes_menages!$C52:$F52,0,AN$3))</f>
        <v>314.91700000000003</v>
      </c>
      <c r="Z170" s="91">
        <f ca="1">SUM(OFFSET(comptes_menages!$C52:$F52,0,AO$3))</f>
        <v>329.64200000000005</v>
      </c>
      <c r="AA170" s="91">
        <f ca="1">SUM(OFFSET(comptes_menages!$C52:$F52,0,AP$3))</f>
        <v>342.86700000000008</v>
      </c>
      <c r="AB170" s="91">
        <f ca="1">SUM(OFFSET(comptes_menages!$C52:$F52,0,AQ$3))</f>
        <v>356.541</v>
      </c>
      <c r="AC170" s="91">
        <f ca="1">SUM(OFFSET(comptes_menages!$C52:$F52,0,AR$3))</f>
        <v>372.51099999999997</v>
      </c>
      <c r="AD170" s="91">
        <f ca="1">SUM(OFFSET(comptes_menages!$C52:$F52,0,AS$3))</f>
        <v>385.84700000000004</v>
      </c>
      <c r="AE170" s="91">
        <f ca="1">SUM(OFFSET(comptes_menages!$C52:$F52,0,AT$3))</f>
        <v>406.82700000000006</v>
      </c>
      <c r="AF170" s="91">
        <f ca="1">SUM(OFFSET(comptes_menages!$C52:$F52,0,AU$3))</f>
        <v>419.41500000000002</v>
      </c>
      <c r="AG170" s="91">
        <f ca="1">SUM(OFFSET(comptes_menages!$C52:$F52,0,AV$3))</f>
        <v>428.928</v>
      </c>
      <c r="AH170" s="94">
        <f ca="1">SUM(OFFSET(comptes_menages!$C52:$F52,0,AW$3))</f>
        <v>445.04</v>
      </c>
      <c r="AI170" s="94">
        <f ca="1">SUM(OFFSET(comptes_menages!$C52:$F52,0,AX$3))</f>
        <v>457.59100000000001</v>
      </c>
      <c r="AJ170" s="162">
        <f ca="1">SUM(OFFSET(comptes_menages!$C52:$F52,0,AY$3))</f>
        <v>468.38179483010003</v>
      </c>
      <c r="AK170" s="162">
        <f ca="1">SUM(OFFSET(comptes_menages!$C52:$F52,0,AZ$3))</f>
        <v>476.74713066891263</v>
      </c>
      <c r="AL170" s="162">
        <f ca="1">SUM(OFFSET(comptes_menages!$C52:$F52,0,BA$3))</f>
        <v>487.20868581454545</v>
      </c>
      <c r="AM170" s="162">
        <f ca="1">SUM(OFFSET(comptes_menages!$C52:$F52,0,BB$3))</f>
        <v>500.87126634866149</v>
      </c>
      <c r="AN170" s="162">
        <f ca="1">SUM(OFFSET(comptes_menages!$C52:$F52,0,BC$3))</f>
        <v>515.04360635669968</v>
      </c>
      <c r="AO170" s="162">
        <f ca="1">SUM(OFFSET(comptes_menages!$C52:$F52,0,BD$3))</f>
        <v>529.61695803140356</v>
      </c>
      <c r="AP170" s="162"/>
      <c r="AQ170" s="162"/>
      <c r="AR170" s="162"/>
      <c r="AS170" s="162"/>
      <c r="AT170" s="162"/>
      <c r="AU170" s="162"/>
    </row>
    <row r="171" spans="1:49">
      <c r="A171" s="136" t="s">
        <v>100</v>
      </c>
      <c r="B171" s="91">
        <f ca="1">SUM(OFFSET(comptes_menages!$C41:$F41,0,Q$3))</f>
        <v>27.317</v>
      </c>
      <c r="C171" s="91">
        <f ca="1">SUM(OFFSET(comptes_menages!$C41:$F41,0,R$3))</f>
        <v>34.857999999999997</v>
      </c>
      <c r="D171" s="91">
        <f ca="1">SUM(OFFSET(comptes_menages!$C41:$F41,0,S$3))</f>
        <v>38.660000000000004</v>
      </c>
      <c r="E171" s="91">
        <f ca="1">SUM(OFFSET(comptes_menages!$C41:$F41,0,T$3))</f>
        <v>43.293000000000006</v>
      </c>
      <c r="F171" s="91">
        <f ca="1">SUM(OFFSET(comptes_menages!$C41:$F41,0,U$3))</f>
        <v>47.708000000000006</v>
      </c>
      <c r="G171" s="91">
        <f ca="1">SUM(OFFSET(comptes_menages!$C41:$F41,0,V$3))</f>
        <v>52.358000000000004</v>
      </c>
      <c r="H171" s="91">
        <f ca="1">SUM(OFFSET(comptes_menages!$C41:$F41,0,W$3))</f>
        <v>55.100999999999999</v>
      </c>
      <c r="I171" s="91">
        <f ca="1">SUM(OFFSET(comptes_menages!$C41:$F41,0,X$3))</f>
        <v>60.493000000000002</v>
      </c>
      <c r="J171" s="91">
        <f ca="1">SUM(OFFSET(comptes_menages!$C41:$F41,0,Y$3))</f>
        <v>62.762000000000008</v>
      </c>
      <c r="K171" s="91">
        <f ca="1">SUM(OFFSET(comptes_menages!$C41:$F41,0,Z$3))</f>
        <v>73.366000000000014</v>
      </c>
      <c r="L171" s="91">
        <f ca="1">SUM(OFFSET(comptes_menages!$C41:$F41,0,AA$3))</f>
        <v>80.882000000000005</v>
      </c>
      <c r="M171" s="91">
        <f ca="1">SUM(OFFSET(comptes_menages!$C41:$F41,0,AB$3))</f>
        <v>85.09</v>
      </c>
      <c r="N171" s="91">
        <f ca="1">SUM(OFFSET(comptes_menages!$C41:$F41,0,AC$3))</f>
        <v>91.227000000000004</v>
      </c>
      <c r="O171" s="91">
        <f ca="1">SUM(OFFSET(comptes_menages!$C41:$F41,0,AD$3))</f>
        <v>92.946000000000012</v>
      </c>
      <c r="P171" s="91">
        <f ca="1">SUM(OFFSET(comptes_menages!$C41:$F41,0,AE$3))</f>
        <v>88.245000000000005</v>
      </c>
      <c r="Q171" s="91">
        <f ca="1">SUM(OFFSET(comptes_menages!$C41:$F41,0,AF$3))</f>
        <v>92.363000000000014</v>
      </c>
      <c r="R171" s="91">
        <f ca="1">SUM(OFFSET(comptes_menages!$C41:$F41,0,AG$3))</f>
        <v>93.729000000000013</v>
      </c>
      <c r="S171" s="91">
        <f ca="1">SUM(OFFSET(comptes_menages!$C41:$F41,0,AH$3))</f>
        <v>95.301000000000002</v>
      </c>
      <c r="T171" s="91">
        <f ca="1">SUM(OFFSET(comptes_menages!$C41:$F41,0,AI$3))</f>
        <v>102.64600000000002</v>
      </c>
      <c r="U171" s="91">
        <f ca="1">SUM(OFFSET(comptes_menages!$C41:$F41,0,AJ$3))</f>
        <v>100.79100000000001</v>
      </c>
      <c r="V171" s="91">
        <f ca="1">SUM(OFFSET(comptes_menages!$C41:$F41,0,AK$3))</f>
        <v>111.33000000000001</v>
      </c>
      <c r="W171" s="91">
        <f ca="1">SUM(OFFSET(comptes_menages!$C41:$F41,0,AL$3))</f>
        <v>117.55900000000001</v>
      </c>
      <c r="X171" s="91">
        <f ca="1">SUM(OFFSET(comptes_menages!$C41:$F41,0,AM$3))</f>
        <v>116.88600000000002</v>
      </c>
      <c r="Y171" s="91">
        <f ca="1">SUM(OFFSET(comptes_menages!$C41:$F41,0,AN$3))</f>
        <v>116.423</v>
      </c>
      <c r="Z171" s="91">
        <f ca="1">SUM(OFFSET(comptes_menages!$C41:$F41,0,AO$3))</f>
        <v>123.56400000000001</v>
      </c>
      <c r="AA171" s="91">
        <f ca="1">SUM(OFFSET(comptes_menages!$C41:$F41,0,AP$3))</f>
        <v>123.83900000000001</v>
      </c>
      <c r="AB171" s="91">
        <f ca="1">SUM(OFFSET(comptes_menages!$C41:$F41,0,AQ$3))</f>
        <v>132.678</v>
      </c>
      <c r="AC171" s="91">
        <f ca="1">SUM(OFFSET(comptes_menages!$C41:$F41,0,AR$3))</f>
        <v>145.41900000000001</v>
      </c>
      <c r="AD171" s="91">
        <f ca="1">SUM(OFFSET(comptes_menages!$C41:$F41,0,AS$3))</f>
        <v>148.554</v>
      </c>
      <c r="AE171" s="91">
        <f ca="1">SUM(OFFSET(comptes_menages!$C41:$F41,0,AT$3))</f>
        <v>141.643</v>
      </c>
      <c r="AF171" s="91">
        <f ca="1">SUM(OFFSET(comptes_menages!$C41:$F41,0,AU$3))</f>
        <v>142.334</v>
      </c>
      <c r="AG171" s="91">
        <f ca="1">SUM(OFFSET(comptes_menages!$C41:$F41,0,AV$3))</f>
        <v>147.34800000000001</v>
      </c>
      <c r="AH171" s="94">
        <f ca="1">SUM(OFFSET(comptes_menages!$C41:$F41,0,AW$3))</f>
        <v>144.78800000000001</v>
      </c>
      <c r="AI171" s="94">
        <f ca="1">SUM(OFFSET(comptes_menages!$C41:$F41,0,AX$3))</f>
        <v>147.08100000000002</v>
      </c>
      <c r="AJ171" s="162" t="e">
        <f ca="1">SUM(OFFSET(comptes_menages!$C41:$F41,0,AY$3))</f>
        <v>#VALUE!</v>
      </c>
      <c r="AK171" s="162" t="e">
        <f ca="1">SUM(OFFSET(comptes_menages!$C41:$F41,0,AZ$3))</f>
        <v>#VALUE!</v>
      </c>
      <c r="AL171" s="162" t="e">
        <f ca="1">SUM(OFFSET(comptes_menages!$C41:$F41,0,BA$3))</f>
        <v>#VALUE!</v>
      </c>
      <c r="AM171" s="162" t="e">
        <f ca="1">SUM(OFFSET(comptes_menages!$C41:$F41,0,BB$3))</f>
        <v>#VALUE!</v>
      </c>
      <c r="AN171" s="162" t="e">
        <f ca="1">SUM(OFFSET(comptes_menages!$C41:$F41,0,BC$3))</f>
        <v>#VALUE!</v>
      </c>
      <c r="AO171" s="162" t="e">
        <f ca="1">SUM(OFFSET(comptes_menages!$C41:$F41,0,BD$3))</f>
        <v>#VALUE!</v>
      </c>
      <c r="AP171" s="162"/>
      <c r="AQ171" s="162"/>
      <c r="AR171" s="162"/>
      <c r="AS171" s="162"/>
      <c r="AT171" s="162"/>
      <c r="AU171" s="162"/>
    </row>
    <row r="172" spans="1:49">
      <c r="A172" s="136" t="s">
        <v>101</v>
      </c>
      <c r="B172" s="91">
        <f ca="1">SUM(B168:B171)</f>
        <v>359.62200000000001</v>
      </c>
      <c r="C172" s="91">
        <f t="shared" ref="C172:AJ172" ca="1" si="59">SUM(C168:C171)</f>
        <v>412.435</v>
      </c>
      <c r="D172" s="91">
        <f t="shared" ca="1" si="59"/>
        <v>473.67000000000007</v>
      </c>
      <c r="E172" s="91">
        <f t="shared" ca="1" si="59"/>
        <v>522.77600000000007</v>
      </c>
      <c r="F172" s="91">
        <f t="shared" ca="1" si="59"/>
        <v>563.03300000000002</v>
      </c>
      <c r="G172" s="91">
        <f t="shared" ca="1" si="59"/>
        <v>601.60599999999999</v>
      </c>
      <c r="H172" s="91">
        <f t="shared" ca="1" si="59"/>
        <v>634.26400000000001</v>
      </c>
      <c r="I172" s="91">
        <f t="shared" ca="1" si="59"/>
        <v>664.59400000000016</v>
      </c>
      <c r="J172" s="91">
        <f t="shared" ca="1" si="59"/>
        <v>703.32700000000011</v>
      </c>
      <c r="K172" s="91">
        <f t="shared" ca="1" si="59"/>
        <v>759.125</v>
      </c>
      <c r="L172" s="91">
        <f t="shared" ca="1" si="59"/>
        <v>812.7940000000001</v>
      </c>
      <c r="M172" s="91">
        <f t="shared" ca="1" si="59"/>
        <v>851.95400000000006</v>
      </c>
      <c r="N172" s="91">
        <f t="shared" ca="1" si="59"/>
        <v>892.85800000000006</v>
      </c>
      <c r="O172" s="91">
        <f t="shared" ca="1" si="59"/>
        <v>914.07600000000002</v>
      </c>
      <c r="P172" s="91">
        <f t="shared" ca="1" si="59"/>
        <v>932.62099999999998</v>
      </c>
      <c r="Q172" s="91">
        <f t="shared" ca="1" si="59"/>
        <v>964.60900000000015</v>
      </c>
      <c r="R172" s="91">
        <f t="shared" ca="1" si="59"/>
        <v>994.41800000000012</v>
      </c>
      <c r="S172" s="91">
        <f t="shared" ca="1" si="59"/>
        <v>1020.9380000000001</v>
      </c>
      <c r="T172" s="91">
        <f t="shared" ca="1" si="59"/>
        <v>1060.288</v>
      </c>
      <c r="U172" s="91">
        <f t="shared" ca="1" si="59"/>
        <v>1095.9860000000001</v>
      </c>
      <c r="V172" s="91">
        <f t="shared" ca="1" si="59"/>
        <v>1158.3599999999999</v>
      </c>
      <c r="W172" s="91">
        <f t="shared" ca="1" si="59"/>
        <v>1218.9090000000001</v>
      </c>
      <c r="X172" s="91">
        <f t="shared" ca="1" si="59"/>
        <v>1263.1950000000002</v>
      </c>
      <c r="Y172" s="91">
        <f t="shared" ca="1" si="59"/>
        <v>1297.5020000000002</v>
      </c>
      <c r="Z172" s="91">
        <f t="shared" ca="1" si="59"/>
        <v>1352.7600000000002</v>
      </c>
      <c r="AA172" s="91">
        <f t="shared" ca="1" si="59"/>
        <v>1396.7400000000002</v>
      </c>
      <c r="AB172" s="91">
        <f t="shared" ca="1" si="59"/>
        <v>1462.7289999999998</v>
      </c>
      <c r="AC172" s="91">
        <f t="shared" ca="1" si="59"/>
        <v>1535.248</v>
      </c>
      <c r="AD172" s="91">
        <f t="shared" ca="1" si="59"/>
        <v>1585.271</v>
      </c>
      <c r="AE172" s="91">
        <f t="shared" ca="1" si="59"/>
        <v>1582.4320000000002</v>
      </c>
      <c r="AF172" s="91">
        <f t="shared" ca="1" si="59"/>
        <v>1619.749</v>
      </c>
      <c r="AG172" s="91">
        <f t="shared" ca="1" si="59"/>
        <v>1658.0729999999999</v>
      </c>
      <c r="AH172" s="94">
        <f t="shared" ca="1" si="59"/>
        <v>1690.124</v>
      </c>
      <c r="AI172" s="94">
        <f ca="1">SUM(AI168:AI171)</f>
        <v>1714.5650000000001</v>
      </c>
      <c r="AJ172" s="162" t="e">
        <f t="shared" ca="1" si="59"/>
        <v>#VALUE!</v>
      </c>
      <c r="AK172" s="162" t="e">
        <f ca="1">SUM(AK168:AK171)</f>
        <v>#VALUE!</v>
      </c>
      <c r="AL172" s="162" t="e">
        <f ca="1">SUM(AL168:AL171)</f>
        <v>#VALUE!</v>
      </c>
      <c r="AM172" s="162" t="e">
        <f ca="1">SUM(AM168:AM171)</f>
        <v>#VALUE!</v>
      </c>
      <c r="AN172" s="162" t="e">
        <f ca="1">SUM(AN168:AN171)</f>
        <v>#VALUE!</v>
      </c>
      <c r="AO172" s="162" t="e">
        <f ca="1">SUM(AO168:AO171)</f>
        <v>#VALUE!</v>
      </c>
      <c r="AP172" s="162"/>
      <c r="AQ172" s="162"/>
      <c r="AR172" s="162"/>
      <c r="AS172" s="162"/>
      <c r="AT172" s="162"/>
      <c r="AU172" s="162"/>
    </row>
    <row r="173" spans="1:49">
      <c r="A173" s="136"/>
      <c r="B173" s="86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6"/>
      <c r="X173" s="86"/>
      <c r="Y173" s="86"/>
      <c r="Z173" s="86"/>
      <c r="AA173" s="86"/>
      <c r="AB173" s="86"/>
      <c r="AC173" s="86"/>
      <c r="AD173" s="86"/>
      <c r="AE173" s="86"/>
      <c r="AF173" s="86"/>
      <c r="AG173" s="86"/>
      <c r="AH173" s="112"/>
      <c r="AI173" s="163"/>
      <c r="AJ173" s="164"/>
      <c r="AK173" s="164"/>
      <c r="AL173" s="164"/>
      <c r="AM173" s="164"/>
      <c r="AN173" s="164"/>
      <c r="AO173" s="164"/>
      <c r="AP173" s="164"/>
      <c r="AQ173" s="164"/>
      <c r="AR173" s="164"/>
      <c r="AS173" s="164"/>
      <c r="AT173" s="164"/>
      <c r="AU173" s="164"/>
    </row>
    <row r="174" spans="1:49">
      <c r="A174" s="136" t="s">
        <v>102</v>
      </c>
      <c r="B174" s="91">
        <f ca="1">SUM(OFFSET(comptes_menages!$C43:$F43,0,Q$3))</f>
        <v>23.481999999999999</v>
      </c>
      <c r="C174" s="91">
        <f ca="1">SUM(OFFSET(comptes_menages!$C43:$F43,0,R$3))</f>
        <v>26.817</v>
      </c>
      <c r="D174" s="91">
        <f ca="1">SUM(OFFSET(comptes_menages!$C43:$F43,0,S$3))</f>
        <v>31.398</v>
      </c>
      <c r="E174" s="91">
        <f ca="1">SUM(OFFSET(comptes_menages!$C43:$F43,0,T$3))</f>
        <v>36.825000000000003</v>
      </c>
      <c r="F174" s="91">
        <f ca="1">SUM(OFFSET(comptes_menages!$C43:$F43,0,U$3))</f>
        <v>41.901000000000003</v>
      </c>
      <c r="G174" s="91">
        <f ca="1">SUM(OFFSET(comptes_menages!$C43:$F43,0,V$3))</f>
        <v>43.43</v>
      </c>
      <c r="H174" s="91">
        <f ca="1">SUM(OFFSET(comptes_menages!$C43:$F43,0,W$3))</f>
        <v>45.134</v>
      </c>
      <c r="I174" s="91">
        <f ca="1">SUM(OFFSET(comptes_menages!$C43:$F43,0,X$3))</f>
        <v>47.249000000000002</v>
      </c>
      <c r="J174" s="91">
        <f ca="1">SUM(OFFSET(comptes_menages!$C43:$F43,0,Y$3))</f>
        <v>46.688000000000002</v>
      </c>
      <c r="K174" s="91">
        <f ca="1">SUM(OFFSET(comptes_menages!$C43:$F43,0,Z$3))</f>
        <v>49.71</v>
      </c>
      <c r="L174" s="91">
        <f ca="1">SUM(OFFSET(comptes_menages!$C43:$F43,0,AA$3))</f>
        <v>56.353000000000002</v>
      </c>
      <c r="M174" s="91">
        <f ca="1">SUM(OFFSET(comptes_menages!$C43:$F43,0,AB$3))</f>
        <v>62.641999999999996</v>
      </c>
      <c r="N174" s="91">
        <f ca="1">SUM(OFFSET(comptes_menages!$C43:$F43,0,AC$3))</f>
        <v>67.396999999999991</v>
      </c>
      <c r="O174" s="91">
        <f ca="1">SUM(OFFSET(comptes_menages!$C43:$F43,0,AD$3))</f>
        <v>69.400000000000006</v>
      </c>
      <c r="P174" s="91">
        <f ca="1">SUM(OFFSET(comptes_menages!$C43:$F43,0,AE$3))</f>
        <v>72.818000000000012</v>
      </c>
      <c r="Q174" s="91">
        <f ca="1">SUM(OFFSET(comptes_menages!$C43:$F43,0,AF$3))</f>
        <v>74.25</v>
      </c>
      <c r="R174" s="91">
        <f ca="1">SUM(OFFSET(comptes_menages!$C43:$F43,0,AG$3))</f>
        <v>79.590999999999994</v>
      </c>
      <c r="S174" s="91">
        <f ca="1">SUM(OFFSET(comptes_menages!$C43:$F43,0,AH$3))</f>
        <v>86.707000000000008</v>
      </c>
      <c r="T174" s="91">
        <f ca="1">SUM(OFFSET(comptes_menages!$C43:$F43,0,AI$3))</f>
        <v>118.52100000000002</v>
      </c>
      <c r="U174" s="91">
        <f ca="1">SUM(OFFSET(comptes_menages!$C43:$F43,0,AJ$3))</f>
        <v>126.42100000000001</v>
      </c>
      <c r="V174" s="91">
        <f ca="1">SUM(OFFSET(comptes_menages!$C43:$F43,0,AK$3))</f>
        <v>131.99700000000001</v>
      </c>
      <c r="W174" s="91">
        <f ca="1">SUM(OFFSET(comptes_menages!$C43:$F43,0,AL$3))</f>
        <v>137.66300000000001</v>
      </c>
      <c r="X174" s="91">
        <f ca="1">SUM(OFFSET(comptes_menages!$C43:$F43,0,AM$3))</f>
        <v>136.82300000000001</v>
      </c>
      <c r="Y174" s="91">
        <f ca="1">SUM(OFFSET(comptes_menages!$C43:$F43,0,AN$3))</f>
        <v>141.756</v>
      </c>
      <c r="Z174" s="91">
        <f ca="1">SUM(OFFSET(comptes_menages!$C43:$F43,0,AO$3))</f>
        <v>146.16299999999998</v>
      </c>
      <c r="AA174" s="91">
        <f ca="1">SUM(OFFSET(comptes_menages!$C43:$F43,0,AP$3))</f>
        <v>154.53500000000003</v>
      </c>
      <c r="AB174" s="91">
        <f ca="1">SUM(OFFSET(comptes_menages!$C43:$F43,0,AQ$3))</f>
        <v>160.61500000000001</v>
      </c>
      <c r="AC174" s="91">
        <f ca="1">SUM(OFFSET(comptes_menages!$C43:$F43,0,AR$3))</f>
        <v>165.48400000000001</v>
      </c>
      <c r="AD174" s="91">
        <f ca="1">SUM(OFFSET(comptes_menages!$C43:$F43,0,AS$3))</f>
        <v>175.44400000000002</v>
      </c>
      <c r="AE174" s="91">
        <f ca="1">SUM(OFFSET(comptes_menages!$C43:$F43,0,AT$3))</f>
        <v>169.333</v>
      </c>
      <c r="AF174" s="91">
        <f ca="1">SUM(OFFSET(comptes_menages!$C43:$F43,0,AU$3))</f>
        <v>173.51999999999998</v>
      </c>
      <c r="AG174" s="91">
        <f ca="1">SUM(OFFSET(comptes_menages!$C43:$F43,0,AV$3))</f>
        <v>182.922</v>
      </c>
      <c r="AH174" s="94">
        <f ca="1">SUM(OFFSET(comptes_menages!$C43:$F43,0,AW$3))</f>
        <v>199.45600000000002</v>
      </c>
      <c r="AI174" s="94">
        <f ca="1">SUM(OFFSET(comptes_menages!$C43:$F43,0,AX$3))</f>
        <v>207.22800000000001</v>
      </c>
      <c r="AJ174" s="162" t="e">
        <f ca="1">SUM(OFFSET(comptes_menages!$C43:$F43,0,AY$3))</f>
        <v>#VALUE!</v>
      </c>
      <c r="AK174" s="162" t="e">
        <f ca="1">SUM(OFFSET(comptes_menages!$C43:$F43,0,AZ$3))</f>
        <v>#VALUE!</v>
      </c>
      <c r="AL174" s="162" t="e">
        <f ca="1">SUM(OFFSET(comptes_menages!$C43:$F43,0,BA$3))</f>
        <v>#VALUE!</v>
      </c>
      <c r="AM174" s="162" t="e">
        <f ca="1">SUM(OFFSET(comptes_menages!$C43:$F43,0,BB$3))</f>
        <v>#VALUE!</v>
      </c>
      <c r="AN174" s="162" t="e">
        <f ca="1">SUM(OFFSET(comptes_menages!$C43:$F43,0,BC$3))</f>
        <v>#VALUE!</v>
      </c>
      <c r="AO174" s="162" t="e">
        <f ca="1">SUM(OFFSET(comptes_menages!$C43:$F43,0,BD$3))</f>
        <v>#VALUE!</v>
      </c>
      <c r="AP174" s="162"/>
      <c r="AQ174" s="162"/>
      <c r="AR174" s="162"/>
      <c r="AS174" s="162"/>
      <c r="AT174" s="162"/>
      <c r="AU174" s="162"/>
    </row>
    <row r="175" spans="1:49">
      <c r="A175" s="136" t="s">
        <v>103</v>
      </c>
      <c r="B175" s="91">
        <f ca="1">SUM(OFFSET(comptes_menages!$C45:$F45,0,Q$3))</f>
        <v>28.463000000000005</v>
      </c>
      <c r="C175" s="91">
        <f ca="1">SUM(OFFSET(comptes_menages!$C45:$F45,0,R$3))</f>
        <v>31.827000000000002</v>
      </c>
      <c r="D175" s="91">
        <f ca="1">SUM(OFFSET(comptes_menages!$C45:$F45,0,S$3))</f>
        <v>38.292999999999999</v>
      </c>
      <c r="E175" s="91">
        <f ca="1">SUM(OFFSET(comptes_menages!$C45:$F45,0,T$3))</f>
        <v>44.164000000000001</v>
      </c>
      <c r="F175" s="91">
        <f ca="1">SUM(OFFSET(comptes_menages!$C45:$F45,0,U$3))</f>
        <v>50.722999999999999</v>
      </c>
      <c r="G175" s="91">
        <f ca="1">SUM(OFFSET(comptes_menages!$C45:$F45,0,V$3))</f>
        <v>54.626000000000005</v>
      </c>
      <c r="H175" s="91">
        <f ca="1">SUM(OFFSET(comptes_menages!$C45:$F45,0,W$3))</f>
        <v>58.518000000000001</v>
      </c>
      <c r="I175" s="91">
        <f ca="1">SUM(OFFSET(comptes_menages!$C45:$F45,0,X$3))</f>
        <v>63.956000000000003</v>
      </c>
      <c r="J175" s="91">
        <f ca="1">SUM(OFFSET(comptes_menages!$C45:$F45,0,Y$3))</f>
        <v>69.305999999999997</v>
      </c>
      <c r="K175" s="91">
        <f ca="1">SUM(OFFSET(comptes_menages!$C45:$F45,0,Z$3))</f>
        <v>77.12700000000001</v>
      </c>
      <c r="L175" s="91">
        <f ca="1">SUM(OFFSET(comptes_menages!$C45:$F45,0,AA$3))</f>
        <v>82.173000000000002</v>
      </c>
      <c r="M175" s="91">
        <f ca="1">SUM(OFFSET(comptes_menages!$C45:$F45,0,AB$3))</f>
        <v>85.66</v>
      </c>
      <c r="N175" s="91">
        <f ca="1">SUM(OFFSET(comptes_menages!$C45:$F45,0,AC$3))</f>
        <v>89.443000000000012</v>
      </c>
      <c r="O175" s="91">
        <f ca="1">SUM(OFFSET(comptes_menages!$C45:$F45,0,AD$3))</f>
        <v>92.308000000000007</v>
      </c>
      <c r="P175" s="91">
        <f ca="1">SUM(OFFSET(comptes_menages!$C45:$F45,0,AE$3))</f>
        <v>94.233000000000004</v>
      </c>
      <c r="Q175" s="91">
        <f ca="1">SUM(OFFSET(comptes_menages!$C45:$F45,0,AF$3))</f>
        <v>98.464000000000013</v>
      </c>
      <c r="R175" s="91">
        <f ca="1">SUM(OFFSET(comptes_menages!$C45:$F45,0,AG$3))</f>
        <v>103.76600000000002</v>
      </c>
      <c r="S175" s="91">
        <f ca="1">SUM(OFFSET(comptes_menages!$C45:$F45,0,AH$3))</f>
        <v>101.709</v>
      </c>
      <c r="T175" s="91">
        <f ca="1">SUM(OFFSET(comptes_menages!$C45:$F45,0,AI$3))</f>
        <v>80.515000000000015</v>
      </c>
      <c r="U175" s="91">
        <f ca="1">SUM(OFFSET(comptes_menages!$C45:$F45,0,AJ$3))</f>
        <v>84.563000000000002</v>
      </c>
      <c r="V175" s="91">
        <f ca="1">SUM(OFFSET(comptes_menages!$C45:$F45,0,AK$3))</f>
        <v>88.877000000000024</v>
      </c>
      <c r="W175" s="91">
        <f ca="1">SUM(OFFSET(comptes_menages!$C45:$F45,0,AL$3))</f>
        <v>94.140000000000015</v>
      </c>
      <c r="X175" s="91">
        <f ca="1">SUM(OFFSET(comptes_menages!$C45:$F45,0,AM$3))</f>
        <v>99.14200000000001</v>
      </c>
      <c r="Y175" s="91">
        <f ca="1">SUM(OFFSET(comptes_menages!$C45:$F45,0,AN$3))</f>
        <v>103.73700000000001</v>
      </c>
      <c r="Z175" s="91">
        <f ca="1">SUM(OFFSET(comptes_menages!$C45:$F45,0,AO$3))</f>
        <v>108.14900000000002</v>
      </c>
      <c r="AA175" s="91">
        <f ca="1">SUM(OFFSET(comptes_menages!$C45:$F45,0,AP$3))</f>
        <v>113.47600000000001</v>
      </c>
      <c r="AB175" s="91">
        <f ca="1">SUM(OFFSET(comptes_menages!$C45:$F45,0,AQ$3))</f>
        <v>121.06400000000001</v>
      </c>
      <c r="AC175" s="91">
        <f ca="1">SUM(OFFSET(comptes_menages!$C45:$F45,0,AR$3))</f>
        <v>124.94600000000001</v>
      </c>
      <c r="AD175" s="91">
        <f ca="1">SUM(OFFSET(comptes_menages!$C45:$F45,0,AS$3))</f>
        <v>127.94300000000001</v>
      </c>
      <c r="AE175" s="91">
        <f ca="1">SUM(OFFSET(comptes_menages!$C45:$F45,0,AT$3))</f>
        <v>130.05699999999999</v>
      </c>
      <c r="AF175" s="91">
        <f ca="1">SUM(OFFSET(comptes_menages!$C45:$F45,0,AU$3))</f>
        <v>132.83600000000001</v>
      </c>
      <c r="AG175" s="91">
        <f ca="1">SUM(OFFSET(comptes_menages!$C45:$F45,0,AV$3))</f>
        <v>136.70000000000002</v>
      </c>
      <c r="AH175" s="94">
        <f ca="1">SUM(OFFSET(comptes_menages!$C45:$F45,0,AW$3))</f>
        <v>142.03700000000003</v>
      </c>
      <c r="AI175" s="94">
        <f ca="1">SUM(OFFSET(comptes_menages!$C45:$F45,0,AX$3))</f>
        <v>148.541</v>
      </c>
      <c r="AJ175" s="162" t="e">
        <f ca="1">SUM(OFFSET(comptes_menages!$C45:$F45,0,AY$3))</f>
        <v>#VALUE!</v>
      </c>
      <c r="AK175" s="162" t="e">
        <f ca="1">SUM(OFFSET(comptes_menages!$C45:$F45,0,AZ$3))</f>
        <v>#VALUE!</v>
      </c>
      <c r="AL175" s="162" t="e">
        <f ca="1">SUM(OFFSET(comptes_menages!$C45:$F45,0,BA$3))</f>
        <v>#VALUE!</v>
      </c>
      <c r="AM175" s="162" t="e">
        <f ca="1">SUM(OFFSET(comptes_menages!$C45:$F45,0,BB$3))</f>
        <v>#VALUE!</v>
      </c>
      <c r="AN175" s="162" t="e">
        <f ca="1">SUM(OFFSET(comptes_menages!$C45:$F45,0,BC$3))</f>
        <v>#VALUE!</v>
      </c>
      <c r="AO175" s="162" t="e">
        <f ca="1">SUM(OFFSET(comptes_menages!$C45:$F45,0,BD$3))</f>
        <v>#VALUE!</v>
      </c>
      <c r="AP175" s="162"/>
      <c r="AQ175" s="162"/>
      <c r="AR175" s="162"/>
      <c r="AS175" s="162"/>
      <c r="AT175" s="162"/>
      <c r="AU175" s="162"/>
    </row>
    <row r="176" spans="1:49">
      <c r="A176" s="136" t="s">
        <v>104</v>
      </c>
      <c r="B176" s="91">
        <f ca="1">SUM(OFFSET(comptes_menages!$C47:$F47,0,Q$3))</f>
        <v>51.945000000000007</v>
      </c>
      <c r="C176" s="91">
        <f ca="1">SUM(OFFSET(comptes_menages!$C47:$F47,0,R$3))</f>
        <v>58.643999999999998</v>
      </c>
      <c r="D176" s="91">
        <f ca="1">SUM(OFFSET(comptes_menages!$C47:$F47,0,S$3))</f>
        <v>69.691000000000003</v>
      </c>
      <c r="E176" s="91">
        <f ca="1">SUM(OFFSET(comptes_menages!$C47:$F47,0,T$3))</f>
        <v>80.989000000000004</v>
      </c>
      <c r="F176" s="91">
        <f ca="1">SUM(OFFSET(comptes_menages!$C47:$F47,0,U$3))</f>
        <v>92.623999999999995</v>
      </c>
      <c r="G176" s="91">
        <f ca="1">SUM(OFFSET(comptes_menages!$C47:$F47,0,V$3))</f>
        <v>98.056000000000012</v>
      </c>
      <c r="H176" s="91">
        <f ca="1">SUM(OFFSET(comptes_menages!$C47:$F47,0,W$3))</f>
        <v>103.65200000000002</v>
      </c>
      <c r="I176" s="91">
        <f ca="1">SUM(OFFSET(comptes_menages!$C47:$F47,0,X$3))</f>
        <v>111.20500000000001</v>
      </c>
      <c r="J176" s="91">
        <f ca="1">SUM(OFFSET(comptes_menages!$C47:$F47,0,Y$3))</f>
        <v>115.994</v>
      </c>
      <c r="K176" s="91">
        <f ca="1">SUM(OFFSET(comptes_menages!$C47:$F47,0,Z$3))</f>
        <v>126.83700000000002</v>
      </c>
      <c r="L176" s="91">
        <f ca="1">SUM(OFFSET(comptes_menages!$C47:$F47,0,AA$3))</f>
        <v>138.52600000000001</v>
      </c>
      <c r="M176" s="91">
        <f ca="1">SUM(OFFSET(comptes_menages!$C47:$F47,0,AB$3))</f>
        <v>148.30200000000002</v>
      </c>
      <c r="N176" s="91">
        <f ca="1">SUM(OFFSET(comptes_menages!$C47:$F47,0,AC$3))</f>
        <v>156.84</v>
      </c>
      <c r="O176" s="91">
        <f ca="1">SUM(OFFSET(comptes_menages!$C47:$F47,0,AD$3))</f>
        <v>161.70800000000003</v>
      </c>
      <c r="P176" s="91">
        <f ca="1">SUM(OFFSET(comptes_menages!$C47:$F47,0,AE$3))</f>
        <v>167.05100000000002</v>
      </c>
      <c r="Q176" s="91">
        <f ca="1">SUM(OFFSET(comptes_menages!$C47:$F47,0,AF$3))</f>
        <v>172.71400000000003</v>
      </c>
      <c r="R176" s="91">
        <f ca="1">SUM(OFFSET(comptes_menages!$C47:$F47,0,AG$3))</f>
        <v>183.35699999999997</v>
      </c>
      <c r="S176" s="91">
        <f ca="1">SUM(OFFSET(comptes_menages!$C47:$F47,0,AH$3))</f>
        <v>188.416</v>
      </c>
      <c r="T176" s="91">
        <f ca="1">SUM(OFFSET(comptes_menages!$C47:$F47,0,AI$3))</f>
        <v>199.03600000000003</v>
      </c>
      <c r="U176" s="91">
        <f ca="1">SUM(OFFSET(comptes_menages!$C47:$F47,0,AJ$3))</f>
        <v>210.98400000000001</v>
      </c>
      <c r="V176" s="91">
        <f ca="1">SUM(OFFSET(comptes_menages!$C47:$F47,0,AK$3))</f>
        <v>220.87400000000002</v>
      </c>
      <c r="W176" s="91">
        <f ca="1">SUM(OFFSET(comptes_menages!$C47:$F47,0,AL$3))</f>
        <v>231.803</v>
      </c>
      <c r="X176" s="91">
        <f ca="1">SUM(OFFSET(comptes_menages!$C47:$F47,0,AM$3))</f>
        <v>235.965</v>
      </c>
      <c r="Y176" s="91">
        <f ca="1">SUM(OFFSET(comptes_menages!$C47:$F47,0,AN$3))</f>
        <v>245.49300000000002</v>
      </c>
      <c r="Z176" s="91">
        <f ca="1">SUM(OFFSET(comptes_menages!$C47:$F47,0,AO$3))</f>
        <v>254.31200000000001</v>
      </c>
      <c r="AA176" s="91">
        <f ca="1">SUM(OFFSET(comptes_menages!$C47:$F47,0,AP$3))</f>
        <v>268.01100000000002</v>
      </c>
      <c r="AB176" s="91">
        <f ca="1">SUM(OFFSET(comptes_menages!$C47:$F47,0,AQ$3))</f>
        <v>281.67900000000003</v>
      </c>
      <c r="AC176" s="91">
        <f ca="1">SUM(OFFSET(comptes_menages!$C47:$F47,0,AR$3))</f>
        <v>290.43</v>
      </c>
      <c r="AD176" s="91">
        <f ca="1">SUM(OFFSET(comptes_menages!$C47:$F47,0,AS$3))</f>
        <v>303.387</v>
      </c>
      <c r="AE176" s="91">
        <f ca="1">SUM(OFFSET(comptes_menages!$C47:$F47,0,AT$3))</f>
        <v>299.39</v>
      </c>
      <c r="AF176" s="91">
        <f ca="1">SUM(OFFSET(comptes_menages!$C47:$F47,0,AU$3))</f>
        <v>306.35599999999999</v>
      </c>
      <c r="AG176" s="91">
        <f ca="1">SUM(OFFSET(comptes_menages!$C47:$F47,0,AV$3))</f>
        <v>319.62200000000007</v>
      </c>
      <c r="AH176" s="94">
        <f ca="1">SUM(OFFSET(comptes_menages!$C47:$F47,0,AW$3))</f>
        <v>341.49300000000005</v>
      </c>
      <c r="AI176" s="94">
        <f ca="1">SUM(OFFSET(comptes_menages!$C47:$F47,0,AX$3))</f>
        <v>355.76900000000001</v>
      </c>
      <c r="AJ176" s="162" t="e">
        <f ca="1">SUM(OFFSET(comptes_menages!$C47:$F47,0,AY$3))</f>
        <v>#VALUE!</v>
      </c>
      <c r="AK176" s="162" t="e">
        <f ca="1">SUM(OFFSET(comptes_menages!$C47:$F47,0,AZ$3))</f>
        <v>#VALUE!</v>
      </c>
      <c r="AL176" s="162" t="e">
        <f ca="1">SUM(OFFSET(comptes_menages!$C47:$F47,0,BA$3))</f>
        <v>#VALUE!</v>
      </c>
      <c r="AM176" s="162" t="e">
        <f ca="1">SUM(OFFSET(comptes_menages!$C47:$F47,0,BB$3))</f>
        <v>#VALUE!</v>
      </c>
      <c r="AN176" s="162" t="e">
        <f ca="1">SUM(OFFSET(comptes_menages!$C47:$F47,0,BC$3))</f>
        <v>#VALUE!</v>
      </c>
      <c r="AO176" s="162" t="e">
        <f ca="1">SUM(OFFSET(comptes_menages!$C47:$F47,0,BD$3))</f>
        <v>#VALUE!</v>
      </c>
      <c r="AP176" s="162"/>
      <c r="AQ176" s="162"/>
      <c r="AR176" s="162"/>
      <c r="AS176" s="162"/>
      <c r="AT176" s="162"/>
      <c r="AU176" s="162"/>
    </row>
    <row r="177" spans="1:47">
      <c r="A177" s="136"/>
      <c r="B177" s="91"/>
      <c r="C177" s="91"/>
      <c r="D177" s="91"/>
      <c r="E177" s="91"/>
      <c r="F177" s="91"/>
      <c r="G177" s="91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  <c r="AA177" s="91"/>
      <c r="AB177" s="91"/>
      <c r="AC177" s="91"/>
      <c r="AD177" s="91"/>
      <c r="AE177" s="91"/>
      <c r="AF177" s="91"/>
      <c r="AG177" s="91"/>
      <c r="AH177" s="94"/>
      <c r="AI177" s="94"/>
      <c r="AJ177" s="162"/>
      <c r="AK177" s="162"/>
      <c r="AL177" s="162"/>
      <c r="AM177" s="162"/>
      <c r="AN177" s="162"/>
      <c r="AO177" s="162"/>
      <c r="AP177" s="162"/>
      <c r="AQ177" s="162"/>
      <c r="AR177" s="162"/>
      <c r="AS177" s="162"/>
      <c r="AT177" s="162"/>
      <c r="AU177" s="162"/>
    </row>
    <row r="178" spans="1:47">
      <c r="A178" s="136" t="s">
        <v>105</v>
      </c>
      <c r="B178" s="91">
        <f ca="1">SUM(OFFSET(comptes_menages!$C58:$F58,0,Q$3))</f>
        <v>299.74299999999999</v>
      </c>
      <c r="C178" s="91">
        <f ca="1">SUM(OFFSET(comptes_menages!$C58:$F58,0,R$3))</f>
        <v>346.49900000000002</v>
      </c>
      <c r="D178" s="91">
        <f ca="1">SUM(OFFSET(comptes_menages!$C58:$F58,0,S$3))</f>
        <v>395.86500000000001</v>
      </c>
      <c r="E178" s="91">
        <f ca="1">SUM(OFFSET(comptes_menages!$C58:$F58,0,T$3))</f>
        <v>433.291</v>
      </c>
      <c r="F178" s="91">
        <f ca="1">SUM(OFFSET(comptes_menages!$C58:$F58,0,U$3))</f>
        <v>462.15700000000004</v>
      </c>
      <c r="G178" s="91">
        <f ca="1">SUM(OFFSET(comptes_menages!$C58:$F58,0,V$3))</f>
        <v>494.49900000000002</v>
      </c>
      <c r="H178" s="91">
        <f ca="1">SUM(OFFSET(comptes_menages!$C58:$F58,0,W$3))</f>
        <v>520.86099999999999</v>
      </c>
      <c r="I178" s="91">
        <f ca="1">SUM(OFFSET(comptes_menages!$C58:$F58,0,X$3))</f>
        <v>543.65499999999997</v>
      </c>
      <c r="J178" s="91">
        <f ca="1">SUM(OFFSET(comptes_menages!$C58:$F58,0,Y$3))</f>
        <v>577.43000000000006</v>
      </c>
      <c r="K178" s="91">
        <f ca="1">SUM(OFFSET(comptes_menages!$C58:$F58,0,Z$3))</f>
        <v>621.33100000000002</v>
      </c>
      <c r="L178" s="91">
        <f ca="1">SUM(OFFSET(comptes_menages!$C58:$F58,0,AA$3))</f>
        <v>662.87100000000009</v>
      </c>
      <c r="M178" s="91">
        <f ca="1">SUM(OFFSET(comptes_menages!$C58:$F58,0,AB$3))</f>
        <v>691.29100000000005</v>
      </c>
      <c r="N178" s="91">
        <f ca="1">SUM(OFFSET(comptes_menages!$C58:$F58,0,AC$3))</f>
        <v>723.47199999999998</v>
      </c>
      <c r="O178" s="91">
        <f ca="1">SUM(OFFSET(comptes_menages!$C58:$F58,0,AD$3))</f>
        <v>739.12099999999998</v>
      </c>
      <c r="P178" s="91">
        <f ca="1">SUM(OFFSET(comptes_menages!$C58:$F58,0,AE$3))</f>
        <v>751.70400000000006</v>
      </c>
      <c r="Q178" s="91">
        <f ca="1">SUM(OFFSET(comptes_menages!$C58:$F58,0,AF$3))</f>
        <v>777.07600000000002</v>
      </c>
      <c r="R178" s="91">
        <f ca="1">SUM(OFFSET(comptes_menages!$C58:$F58,0,AG$3))</f>
        <v>795.99300000000017</v>
      </c>
      <c r="S178" s="91">
        <f ca="1">SUM(OFFSET(comptes_menages!$C58:$F58,0,AH$3))</f>
        <v>817.14500000000021</v>
      </c>
      <c r="T178" s="91">
        <f ca="1">SUM(OFFSET(comptes_menages!$C58:$F58,0,AI$3))</f>
        <v>845.68500000000006</v>
      </c>
      <c r="U178" s="91">
        <f ca="1">SUM(OFFSET(comptes_menages!$C58:$F58,0,AJ$3))</f>
        <v>867.09400000000005</v>
      </c>
      <c r="V178" s="91">
        <f ca="1">SUM(OFFSET(comptes_menages!$C58:$F58,0,AK$3))</f>
        <v>917.08699999999999</v>
      </c>
      <c r="W178" s="91">
        <f ca="1">SUM(OFFSET(comptes_menages!$C58:$F58,0,AL$3))</f>
        <v>964.50299999999993</v>
      </c>
      <c r="X178" s="91">
        <f ca="1">SUM(OFFSET(comptes_menages!$C58:$F58,0,AM$3))</f>
        <v>1003.422</v>
      </c>
      <c r="Y178" s="91">
        <f ca="1">SUM(OFFSET(comptes_menages!$C58:$F58,0,AN$3))</f>
        <v>1029.05</v>
      </c>
      <c r="Z178" s="91">
        <f ca="1">SUM(OFFSET(comptes_menages!$C58:$F58,0,AO$3))</f>
        <v>1074.825</v>
      </c>
      <c r="AA178" s="91">
        <f ca="1">SUM(OFFSET(comptes_menages!$C58:$F58,0,AP$3))</f>
        <v>1105.527</v>
      </c>
      <c r="AB178" s="91">
        <f ca="1">SUM(OFFSET(comptes_menages!$C58:$F58,0,AQ$3))</f>
        <v>1155.998</v>
      </c>
      <c r="AC178" s="91">
        <f ca="1">SUM(OFFSET(comptes_menages!$C58:$F58,0,AR$3))</f>
        <v>1216.306</v>
      </c>
      <c r="AD178" s="91">
        <f ca="1">SUM(OFFSET(comptes_menages!$C58:$F58,0,AS$3))</f>
        <v>1253.9920000000002</v>
      </c>
      <c r="AE178" s="91">
        <f ca="1">SUM(OFFSET(comptes_menages!$C58:$F58,0,AT$3))</f>
        <v>1255.316</v>
      </c>
      <c r="AF178" s="91">
        <f ca="1">SUM(OFFSET(comptes_menages!$C58:$F58,0,AU$3))</f>
        <v>1285.3030000000001</v>
      </c>
      <c r="AG178" s="91">
        <f ca="1">SUM(OFFSET(comptes_menages!$C58:$F58,0,AV$3))</f>
        <v>1311.299</v>
      </c>
      <c r="AH178" s="94">
        <f ca="1">SUM(OFFSET(comptes_menages!$C58:$F58,0,AW$3))</f>
        <v>1318.0070000000001</v>
      </c>
      <c r="AI178" s="94">
        <f ca="1">SUM(OFFSET(comptes_menages!$C58:$F58,0,AX$3))</f>
        <v>1326.4190000000003</v>
      </c>
      <c r="AJ178" s="162" t="e">
        <f ca="1">SUM(OFFSET(comptes_menages!$C58:$F58,0,AY$3))</f>
        <v>#VALUE!</v>
      </c>
      <c r="AK178" s="162" t="e">
        <f ca="1">SUM(OFFSET(comptes_menages!$C58:$F58,0,AZ$3))</f>
        <v>#VALUE!</v>
      </c>
      <c r="AL178" s="162" t="e">
        <f ca="1">SUM(OFFSET(comptes_menages!$C58:$F58,0,BA$3))</f>
        <v>#VALUE!</v>
      </c>
      <c r="AM178" s="162" t="e">
        <f ca="1">SUM(OFFSET(comptes_menages!$C58:$F58,0,BB$3))</f>
        <v>#VALUE!</v>
      </c>
      <c r="AN178" s="162" t="e">
        <f ca="1">SUM(OFFSET(comptes_menages!$C58:$F58,0,BC$3))</f>
        <v>#VALUE!</v>
      </c>
      <c r="AO178" s="162" t="e">
        <f ca="1">SUM(OFFSET(comptes_menages!$C58:$F58,0,BD$3))</f>
        <v>#VALUE!</v>
      </c>
      <c r="AP178" s="162"/>
      <c r="AQ178" s="162"/>
      <c r="AR178" s="162"/>
      <c r="AS178" s="162"/>
      <c r="AT178" s="162"/>
      <c r="AU178" s="162"/>
    </row>
    <row r="179" spans="1:47">
      <c r="A179" s="136" t="s">
        <v>106</v>
      </c>
      <c r="B179" s="91">
        <f ca="1">SUM(OFFSET(comptes_menages!$C63:$F63,0,Q$3))</f>
        <v>362.2</v>
      </c>
      <c r="C179" s="91">
        <f ca="1">SUM(OFFSET(comptes_menages!$C63:$F63,0,R$3))</f>
        <v>419.096</v>
      </c>
      <c r="D179" s="91">
        <f ca="1">SUM(OFFSET(comptes_menages!$C63:$F63,0,S$3))</f>
        <v>480.87300000000005</v>
      </c>
      <c r="E179" s="91">
        <f ca="1">SUM(OFFSET(comptes_menages!$C63:$F63,0,T$3))</f>
        <v>527.41699999999992</v>
      </c>
      <c r="F179" s="91">
        <f ca="1">SUM(OFFSET(comptes_menages!$C63:$F63,0,U$3))</f>
        <v>565.18000000000006</v>
      </c>
      <c r="G179" s="91">
        <f ca="1">SUM(OFFSET(comptes_menages!$C63:$F63,0,V$3))</f>
        <v>604.79700000000003</v>
      </c>
      <c r="H179" s="91">
        <f ca="1">SUM(OFFSET(comptes_menages!$C63:$F63,0,W$3))</f>
        <v>637.44799999999998</v>
      </c>
      <c r="I179" s="91">
        <f ca="1">SUM(OFFSET(comptes_menages!$C63:$F63,0,X$3))</f>
        <v>665.56799999999998</v>
      </c>
      <c r="J179" s="91">
        <f ca="1">SUM(OFFSET(comptes_menages!$C63:$F63,0,Y$3))</f>
        <v>705.89400000000001</v>
      </c>
      <c r="K179" s="91">
        <f ca="1">SUM(OFFSET(comptes_menages!$C63:$F63,0,Z$3))</f>
        <v>758.83300000000008</v>
      </c>
      <c r="L179" s="91">
        <f ca="1">SUM(OFFSET(comptes_menages!$C63:$F63,0,AA$3))</f>
        <v>810.18100000000015</v>
      </c>
      <c r="M179" s="91">
        <f ca="1">SUM(OFFSET(comptes_menages!$C63:$F63,0,AB$3))</f>
        <v>847.45399999999995</v>
      </c>
      <c r="N179" s="91">
        <f ca="1">SUM(OFFSET(comptes_menages!$C63:$F63,0,AC$3))</f>
        <v>890.68600000000015</v>
      </c>
      <c r="O179" s="91">
        <f ca="1">SUM(OFFSET(comptes_menages!$C63:$F63,0,AD$3))</f>
        <v>915.0920000000001</v>
      </c>
      <c r="P179" s="91">
        <f ca="1">SUM(OFFSET(comptes_menages!$C63:$F63,0,AE$3))</f>
        <v>933.50900000000001</v>
      </c>
      <c r="Q179" s="91">
        <f ca="1">SUM(OFFSET(comptes_menages!$C63:$F63,0,AF$3))</f>
        <v>969.46600000000012</v>
      </c>
      <c r="R179" s="91">
        <f ca="1">SUM(OFFSET(comptes_menages!$C63:$F63,0,AG$3))</f>
        <v>994.649</v>
      </c>
      <c r="S179" s="91">
        <f ca="1">SUM(OFFSET(comptes_menages!$C63:$F63,0,AH$3))</f>
        <v>1020.1420000000001</v>
      </c>
      <c r="T179" s="91">
        <f ca="1">SUM(OFFSET(comptes_menages!$C63:$F63,0,AI$3))</f>
        <v>1055.6009999999999</v>
      </c>
      <c r="U179" s="91">
        <f ca="1">SUM(OFFSET(comptes_menages!$C63:$F63,0,AJ$3))</f>
        <v>1084.8899999999999</v>
      </c>
      <c r="V179" s="91">
        <f ca="1">SUM(OFFSET(comptes_menages!$C63:$F63,0,AK$3))</f>
        <v>1145.8480000000002</v>
      </c>
      <c r="W179" s="91">
        <f ca="1">SUM(OFFSET(comptes_menages!$C63:$F63,0,AL$3))</f>
        <v>1203.9750000000001</v>
      </c>
      <c r="X179" s="91">
        <f ca="1">SUM(OFFSET(comptes_menages!$C63:$F63,0,AM$3))</f>
        <v>1260.079</v>
      </c>
      <c r="Y179" s="91">
        <f ca="1">SUM(OFFSET(comptes_menages!$C63:$F63,0,AN$3))</f>
        <v>1298.7510000000002</v>
      </c>
      <c r="Z179" s="91">
        <f ca="1">SUM(OFFSET(comptes_menages!$C63:$F63,0,AO$3))</f>
        <v>1354.202</v>
      </c>
      <c r="AA179" s="91">
        <f ca="1">SUM(OFFSET(comptes_menages!$C63:$F63,0,AP$3))</f>
        <v>1396.2750000000001</v>
      </c>
      <c r="AB179" s="91">
        <f ca="1">SUM(OFFSET(comptes_menages!$C63:$F63,0,AQ$3))</f>
        <v>1458.0460000000003</v>
      </c>
      <c r="AC179" s="91">
        <f ca="1">SUM(OFFSET(comptes_menages!$C63:$F63,0,AR$3))</f>
        <v>1531.1780000000001</v>
      </c>
      <c r="AD179" s="91">
        <f ca="1">SUM(OFFSET(comptes_menages!$C63:$F63,0,AS$3))</f>
        <v>1578.8380000000002</v>
      </c>
      <c r="AE179" s="91">
        <f ca="1">SUM(OFFSET(comptes_menages!$C63:$F63,0,AT$3))</f>
        <v>1592.0500000000002</v>
      </c>
      <c r="AF179" s="91">
        <f ca="1">SUM(OFFSET(comptes_menages!$C63:$F63,0,AU$3))</f>
        <v>1632.5980000000002</v>
      </c>
      <c r="AG179" s="91">
        <f ca="1">SUM(OFFSET(comptes_menages!$C63:$F63,0,AV$3))</f>
        <v>1666.0680000000002</v>
      </c>
      <c r="AH179" s="94">
        <f ca="1">SUM(OFFSET(comptes_menages!$C63:$F63,0,AW$3))</f>
        <v>1680.498</v>
      </c>
      <c r="AI179" s="94">
        <f ca="1">SUM(OFFSET(comptes_menages!$C63:$F63,0,AX$3))</f>
        <v>1698.556</v>
      </c>
      <c r="AJ179" s="162" t="e">
        <f ca="1">SUM(OFFSET(comptes_menages!$C63:$F63,0,AY$3))</f>
        <v>#VALUE!</v>
      </c>
      <c r="AK179" s="162" t="e">
        <f ca="1">SUM(OFFSET(comptes_menages!$C63:$F63,0,AZ$3))</f>
        <v>#VALUE!</v>
      </c>
      <c r="AL179" s="162" t="e">
        <f ca="1">SUM(OFFSET(comptes_menages!$C63:$F63,0,BA$3))</f>
        <v>#VALUE!</v>
      </c>
      <c r="AM179" s="162" t="e">
        <f ca="1">SUM(OFFSET(comptes_menages!$C63:$F63,0,BB$3))</f>
        <v>#VALUE!</v>
      </c>
      <c r="AN179" s="162" t="e">
        <f ca="1">SUM(OFFSET(comptes_menages!$C63:$F63,0,BC$3))</f>
        <v>#VALUE!</v>
      </c>
      <c r="AO179" s="162" t="e">
        <f ca="1">SUM(OFFSET(comptes_menages!$C63:$F63,0,BD$3))</f>
        <v>#VALUE!</v>
      </c>
      <c r="AP179" s="162"/>
      <c r="AQ179" s="162"/>
      <c r="AR179" s="162"/>
      <c r="AS179" s="162"/>
      <c r="AT179" s="162"/>
      <c r="AU179" s="162"/>
    </row>
    <row r="180" spans="1:47">
      <c r="A180" s="136" t="s">
        <v>107</v>
      </c>
      <c r="B180" s="91">
        <f ca="1">SUM(OFFSET(comptes_menages!$C68:$F68,0,Q$3))</f>
        <v>242.22100000000003</v>
      </c>
      <c r="C180" s="91">
        <f ca="1">SUM(OFFSET(comptes_menages!$C68:$F68,0,R$3))</f>
        <v>280.84800000000001</v>
      </c>
      <c r="D180" s="91">
        <f ca="1">SUM(OFFSET(comptes_menages!$C68:$F68,0,S$3))</f>
        <v>324.387</v>
      </c>
      <c r="E180" s="91">
        <f ca="1">SUM(OFFSET(comptes_menages!$C68:$F68,0,T$3))</f>
        <v>358.13800000000003</v>
      </c>
      <c r="F180" s="91">
        <f ca="1">SUM(OFFSET(comptes_menages!$C68:$F68,0,U$3))</f>
        <v>389.85300000000007</v>
      </c>
      <c r="G180" s="91">
        <f ca="1">SUM(OFFSET(comptes_menages!$C68:$F68,0,V$3))</f>
        <v>422.11599999999999</v>
      </c>
      <c r="H180" s="91">
        <f ca="1">SUM(OFFSET(comptes_menages!$C68:$F68,0,W$3))</f>
        <v>449.51800000000003</v>
      </c>
      <c r="I180" s="91">
        <f ca="1">SUM(OFFSET(comptes_menages!$C68:$F68,0,X$3))</f>
        <v>478.31900000000002</v>
      </c>
      <c r="J180" s="91">
        <f ca="1">SUM(OFFSET(comptes_menages!$C68:$F68,0,Y$3))</f>
        <v>506.197</v>
      </c>
      <c r="K180" s="91">
        <f ca="1">SUM(OFFSET(comptes_menages!$C68:$F68,0,Z$3))</f>
        <v>543.65400000000011</v>
      </c>
      <c r="L180" s="91">
        <f ca="1">SUM(OFFSET(comptes_menages!$C68:$F68,0,AA$3))</f>
        <v>573.40300000000002</v>
      </c>
      <c r="M180" s="91">
        <f ca="1">SUM(OFFSET(comptes_menages!$C68:$F68,0,AB$3))</f>
        <v>592.94399999999996</v>
      </c>
      <c r="N180" s="91">
        <f ca="1">SUM(OFFSET(comptes_menages!$C68:$F68,0,AC$3))</f>
        <v>613.04899999999998</v>
      </c>
      <c r="O180" s="91">
        <f ca="1">SUM(OFFSET(comptes_menages!$C68:$F68,0,AD$3))</f>
        <v>622.89700000000005</v>
      </c>
      <c r="P180" s="91">
        <f ca="1">SUM(OFFSET(comptes_menages!$C68:$F68,0,AE$3))</f>
        <v>637.779</v>
      </c>
      <c r="Q180" s="91">
        <f ca="1">SUM(OFFSET(comptes_menages!$C68:$F68,0,AF$3))</f>
        <v>655.46199999999999</v>
      </c>
      <c r="R180" s="91">
        <f ca="1">SUM(OFFSET(comptes_menages!$C68:$F68,0,AG$3))</f>
        <v>678.06400000000008</v>
      </c>
      <c r="S180" s="91">
        <f ca="1">SUM(OFFSET(comptes_menages!$C68:$F68,0,AH$3))</f>
        <v>687.17899999999997</v>
      </c>
      <c r="T180" s="91">
        <f ca="1">SUM(OFFSET(comptes_menages!$C68:$F68,0,AI$3))</f>
        <v>716.22200000000009</v>
      </c>
      <c r="U180" s="91">
        <f ca="1">SUM(OFFSET(comptes_menages!$C68:$F68,0,AJ$3))</f>
        <v>737.15100000000007</v>
      </c>
      <c r="V180" s="91">
        <f ca="1">SUM(OFFSET(comptes_menages!$C68:$F68,0,AK$3))</f>
        <v>782.63400000000001</v>
      </c>
      <c r="W180" s="91">
        <f ca="1">SUM(OFFSET(comptes_menages!$C68:$F68,0,AL$3))</f>
        <v>817.14900000000011</v>
      </c>
      <c r="X180" s="91">
        <f ca="1">SUM(OFFSET(comptes_menages!$C68:$F68,0,AM$3))</f>
        <v>840.47300000000007</v>
      </c>
      <c r="Y180" s="91">
        <f ca="1">SUM(OFFSET(comptes_menages!$C68:$F68,0,AN$3))</f>
        <v>868.38800000000015</v>
      </c>
      <c r="Z180" s="91">
        <f ca="1">SUM(OFFSET(comptes_menages!$C68:$F68,0,AO$3))</f>
        <v>904.77700000000004</v>
      </c>
      <c r="AA180" s="91">
        <f ca="1">SUM(OFFSET(comptes_menages!$C68:$F68,0,AP$3))</f>
        <v>944.75600000000009</v>
      </c>
      <c r="AB180" s="91">
        <f ca="1">SUM(OFFSET(comptes_menages!$C68:$F68,0,AQ$3))</f>
        <v>987.77600000000007</v>
      </c>
      <c r="AC180" s="91">
        <f ca="1">SUM(OFFSET(comptes_menages!$C68:$F68,0,AR$3))</f>
        <v>1032.4630000000002</v>
      </c>
      <c r="AD180" s="91">
        <f ca="1">SUM(OFFSET(comptes_menages!$C68:$F68,0,AS$3))</f>
        <v>1065.9740000000002</v>
      </c>
      <c r="AE180" s="91">
        <f ca="1">SUM(OFFSET(comptes_menages!$C68:$F68,0,AT$3))</f>
        <v>1051.9839999999999</v>
      </c>
      <c r="AF180" s="91">
        <f ca="1">SUM(OFFSET(comptes_menages!$C68:$F68,0,AU$3))</f>
        <v>1082.6780000000001</v>
      </c>
      <c r="AG180" s="91">
        <f ca="1">SUM(OFFSET(comptes_menages!$C68:$F68,0,AV$3))</f>
        <v>1105.893</v>
      </c>
      <c r="AH180" s="94">
        <f ca="1">SUM(OFFSET(comptes_menages!$C68:$F68,0,AW$3))</f>
        <v>1116.3410000000001</v>
      </c>
      <c r="AI180" s="94">
        <f ca="1">SUM(OFFSET(comptes_menages!$C68:$F68,0,AX$3))</f>
        <v>1126.635</v>
      </c>
      <c r="AJ180" s="162" t="e">
        <f ca="1">SUM(OFFSET(comptes_menages!$C68:$F68,0,AY$3))</f>
        <v>#VALUE!</v>
      </c>
      <c r="AK180" s="162" t="e">
        <f ca="1">SUM(OFFSET(comptes_menages!$C68:$F68,0,AZ$3))</f>
        <v>#VALUE!</v>
      </c>
      <c r="AL180" s="162" t="e">
        <f ca="1">SUM(OFFSET(comptes_menages!$C68:$F68,0,BA$3))</f>
        <v>#VALUE!</v>
      </c>
      <c r="AM180" s="162" t="e">
        <f ca="1">SUM(OFFSET(comptes_menages!$C68:$F68,0,BB$3))</f>
        <v>#VALUE!</v>
      </c>
      <c r="AN180" s="162" t="e">
        <f ca="1">SUM(OFFSET(comptes_menages!$C68:$F68,0,BC$3))</f>
        <v>#VALUE!</v>
      </c>
      <c r="AO180" s="162" t="e">
        <f ca="1">SUM(OFFSET(comptes_menages!$C68:$F68,0,BD$3))</f>
        <v>#VALUE!</v>
      </c>
      <c r="AP180" s="162"/>
      <c r="AQ180" s="162"/>
      <c r="AR180" s="162"/>
      <c r="AS180" s="162"/>
      <c r="AT180" s="162"/>
      <c r="AU180" s="162"/>
    </row>
    <row r="181" spans="1:47">
      <c r="A181" s="136" t="s">
        <v>108</v>
      </c>
      <c r="B181" s="91">
        <f ca="1">SUM(OFFSET(comptes_menages!$C70:$F70,0,Q$3))</f>
        <v>57.524000000000001</v>
      </c>
      <c r="C181" s="91">
        <f ca="1">SUM(OFFSET(comptes_menages!$C70:$F70,0,R$3))</f>
        <v>65.650999999999996</v>
      </c>
      <c r="D181" s="91">
        <f ca="1">SUM(OFFSET(comptes_menages!$C70:$F70,0,S$3))</f>
        <v>71.478999999999999</v>
      </c>
      <c r="E181" s="91">
        <f ca="1">SUM(OFFSET(comptes_menages!$C70:$F70,0,T$3))</f>
        <v>75.152999999999992</v>
      </c>
      <c r="F181" s="91">
        <f ca="1">SUM(OFFSET(comptes_menages!$C70:$F70,0,U$3))</f>
        <v>72.304000000000002</v>
      </c>
      <c r="G181" s="91">
        <f ca="1">SUM(OFFSET(comptes_menages!$C70:$F70,0,V$3))</f>
        <v>72.384</v>
      </c>
      <c r="H181" s="91">
        <f ca="1">SUM(OFFSET(comptes_menages!$C70:$F70,0,W$3))</f>
        <v>71.341999999999999</v>
      </c>
      <c r="I181" s="91">
        <f ca="1">SUM(OFFSET(comptes_menages!$C70:$F70,0,X$3))</f>
        <v>65.335000000000008</v>
      </c>
      <c r="J181" s="91">
        <f ca="1">SUM(OFFSET(comptes_menages!$C70:$F70,0,Y$3))</f>
        <v>71.231000000000009</v>
      </c>
      <c r="K181" s="91">
        <f ca="1">SUM(OFFSET(comptes_menages!$C70:$F70,0,Z$3))</f>
        <v>77.675000000000011</v>
      </c>
      <c r="L181" s="91">
        <f ca="1">SUM(OFFSET(comptes_menages!$C70:$F70,0,AA$3))</f>
        <v>89.469000000000008</v>
      </c>
      <c r="M181" s="91">
        <f ca="1">SUM(OFFSET(comptes_menages!$C70:$F70,0,AB$3))</f>
        <v>98.346000000000004</v>
      </c>
      <c r="N181" s="91">
        <f ca="1">SUM(OFFSET(comptes_menages!$C70:$F70,0,AC$3))</f>
        <v>110.42400000000001</v>
      </c>
      <c r="O181" s="91">
        <f ca="1">SUM(OFFSET(comptes_menages!$C70:$F70,0,AD$3))</f>
        <v>116.22300000000001</v>
      </c>
      <c r="P181" s="91">
        <f ca="1">SUM(OFFSET(comptes_menages!$C70:$F70,0,AE$3))</f>
        <v>113.92500000000001</v>
      </c>
      <c r="Q181" s="91">
        <f ca="1">SUM(OFFSET(comptes_menages!$C70:$F70,0,AF$3))</f>
        <v>121.613</v>
      </c>
      <c r="R181" s="91">
        <f ca="1">SUM(OFFSET(comptes_menages!$C70:$F70,0,AG$3))</f>
        <v>117.928</v>
      </c>
      <c r="S181" s="91">
        <f ca="1">SUM(OFFSET(comptes_menages!$C70:$F70,0,AH$3))</f>
        <v>129.96600000000001</v>
      </c>
      <c r="T181" s="91">
        <f ca="1">SUM(OFFSET(comptes_menages!$C70:$F70,0,AI$3))</f>
        <v>129.46299999999999</v>
      </c>
      <c r="U181" s="91">
        <f ca="1">SUM(OFFSET(comptes_menages!$C70:$F70,0,AJ$3))</f>
        <v>129.94400000000002</v>
      </c>
      <c r="V181" s="91">
        <f ca="1">SUM(OFFSET(comptes_menages!$C70:$F70,0,AK$3))</f>
        <v>134.45300000000003</v>
      </c>
      <c r="W181" s="91">
        <f ca="1">SUM(OFFSET(comptes_menages!$C70:$F70,0,AL$3))</f>
        <v>147.35300000000001</v>
      </c>
      <c r="X181" s="91">
        <f ca="1">SUM(OFFSET(comptes_menages!$C70:$F70,0,AM$3))</f>
        <v>162.947</v>
      </c>
      <c r="Y181" s="91">
        <f ca="1">SUM(OFFSET(comptes_menages!$C70:$F70,0,AN$3))</f>
        <v>160.66300000000001</v>
      </c>
      <c r="Z181" s="91">
        <f ca="1">SUM(OFFSET(comptes_menages!$C70:$F70,0,AO$3))</f>
        <v>170.047</v>
      </c>
      <c r="AA181" s="91">
        <f ca="1">SUM(OFFSET(comptes_menages!$C70:$F70,0,AP$3))</f>
        <v>160.77100000000002</v>
      </c>
      <c r="AB181" s="91">
        <f ca="1">SUM(OFFSET(comptes_menages!$C70:$F70,0,AQ$3))</f>
        <v>168.22200000000001</v>
      </c>
      <c r="AC181" s="91">
        <f ca="1">SUM(OFFSET(comptes_menages!$C70:$F70,0,AR$3))</f>
        <v>183.84300000000002</v>
      </c>
      <c r="AD181" s="91">
        <f ca="1">SUM(OFFSET(comptes_menages!$C70:$F70,0,AS$3))</f>
        <v>188.01500000000001</v>
      </c>
      <c r="AE181" s="91">
        <f ca="1">SUM(OFFSET(comptes_menages!$C70:$F70,0,AT$3))</f>
        <v>203.33200000000002</v>
      </c>
      <c r="AF181" s="91">
        <f ca="1">SUM(OFFSET(comptes_menages!$C70:$F70,0,AU$3))</f>
        <v>202.625</v>
      </c>
      <c r="AG181" s="91">
        <f ca="1">SUM(OFFSET(comptes_menages!$C70:$F70,0,AV$3))</f>
        <v>205.40700000000001</v>
      </c>
      <c r="AH181" s="94">
        <f ca="1">SUM(OFFSET(comptes_menages!$C70:$F70,0,AW$3))</f>
        <v>201.66700000000003</v>
      </c>
      <c r="AI181" s="94">
        <f ca="1">SUM(OFFSET(comptes_menages!$C70:$F70,0,AX$3))</f>
        <v>199.78300000000002</v>
      </c>
      <c r="AJ181" s="162" t="e">
        <f ca="1">SUM(OFFSET(comptes_menages!$C70:$F70,0,AY$3))</f>
        <v>#VALUE!</v>
      </c>
      <c r="AK181" s="162" t="e">
        <f ca="1">SUM(OFFSET(comptes_menages!$C70:$F70,0,AZ$3))</f>
        <v>#VALUE!</v>
      </c>
      <c r="AL181" s="162" t="e">
        <f ca="1">SUM(OFFSET(comptes_menages!$C70:$F70,0,BA$3))</f>
        <v>#VALUE!</v>
      </c>
      <c r="AM181" s="162" t="e">
        <f ca="1">SUM(OFFSET(comptes_menages!$C70:$F70,0,BB$3))</f>
        <v>#VALUE!</v>
      </c>
      <c r="AN181" s="162" t="e">
        <f ca="1">SUM(OFFSET(comptes_menages!$C70:$F70,0,BC$3))</f>
        <v>#VALUE!</v>
      </c>
      <c r="AO181" s="162" t="e">
        <f ca="1">SUM(OFFSET(comptes_menages!$C70:$F70,0,BD$3))</f>
        <v>#VALUE!</v>
      </c>
      <c r="AP181" s="162"/>
      <c r="AQ181" s="162"/>
      <c r="AR181" s="162"/>
      <c r="AS181" s="162"/>
      <c r="AT181" s="162"/>
      <c r="AU181" s="162"/>
    </row>
    <row r="182" spans="1:47" s="149" customFormat="1">
      <c r="A182" s="135" t="s">
        <v>109</v>
      </c>
      <c r="B182" s="86">
        <f t="shared" ref="B182:AN182" ca="1" si="60">B181/B178*100</f>
        <v>19.191107048371439</v>
      </c>
      <c r="C182" s="86">
        <f t="shared" ca="1" si="60"/>
        <v>18.946952227856357</v>
      </c>
      <c r="D182" s="86">
        <f t="shared" ca="1" si="60"/>
        <v>18.056408118929433</v>
      </c>
      <c r="E182" s="86">
        <f t="shared" ca="1" si="60"/>
        <v>17.344694443226373</v>
      </c>
      <c r="F182" s="86">
        <f t="shared" ca="1" si="60"/>
        <v>15.644899893326292</v>
      </c>
      <c r="G182" s="86">
        <f t="shared" ca="1" si="60"/>
        <v>14.637845577038577</v>
      </c>
      <c r="H182" s="86">
        <f t="shared" ca="1" si="60"/>
        <v>13.696936418737437</v>
      </c>
      <c r="I182" s="86">
        <f t="shared" ca="1" si="60"/>
        <v>12.017731833607712</v>
      </c>
      <c r="J182" s="86">
        <f t="shared" ca="1" si="60"/>
        <v>12.335867551045149</v>
      </c>
      <c r="K182" s="86">
        <f t="shared" ca="1" si="60"/>
        <v>12.501388148989831</v>
      </c>
      <c r="L182" s="86">
        <f t="shared" ca="1" si="60"/>
        <v>13.497196287060378</v>
      </c>
      <c r="M182" s="86">
        <f t="shared" ca="1" si="60"/>
        <v>14.226425629727569</v>
      </c>
      <c r="N182" s="86">
        <f t="shared" ca="1" si="60"/>
        <v>15.263064776522107</v>
      </c>
      <c r="O182" s="86">
        <f t="shared" ca="1" si="60"/>
        <v>15.724488953770766</v>
      </c>
      <c r="P182" s="86">
        <f t="shared" ca="1" si="60"/>
        <v>15.155566552792058</v>
      </c>
      <c r="Q182" s="86">
        <f t="shared" ca="1" si="60"/>
        <v>15.650077984650149</v>
      </c>
      <c r="R182" s="86">
        <f t="shared" ca="1" si="60"/>
        <v>14.815205661356314</v>
      </c>
      <c r="S182" s="86">
        <f t="shared" ca="1" si="60"/>
        <v>15.904888361306741</v>
      </c>
      <c r="T182" s="86">
        <f t="shared" ca="1" si="60"/>
        <v>15.308655113901745</v>
      </c>
      <c r="U182" s="86">
        <f t="shared" ca="1" si="60"/>
        <v>14.986149137233104</v>
      </c>
      <c r="V182" s="86">
        <f t="shared" ca="1" si="60"/>
        <v>14.660877321344653</v>
      </c>
      <c r="W182" s="86">
        <f t="shared" ca="1" si="60"/>
        <v>15.277609297223545</v>
      </c>
      <c r="X182" s="86">
        <f t="shared" ca="1" si="60"/>
        <v>16.239129698172853</v>
      </c>
      <c r="Y182" s="86">
        <f t="shared" ca="1" si="60"/>
        <v>15.612749623439095</v>
      </c>
      <c r="Z182" s="86">
        <f t="shared" ca="1" si="60"/>
        <v>15.820901076919498</v>
      </c>
      <c r="AA182" s="86">
        <f t="shared" ca="1" si="60"/>
        <v>14.54247612224758</v>
      </c>
      <c r="AB182" s="86">
        <f t="shared" ca="1" si="60"/>
        <v>14.552101301213325</v>
      </c>
      <c r="AC182" s="86">
        <f t="shared" ca="1" si="60"/>
        <v>15.114864187137119</v>
      </c>
      <c r="AD182" s="86">
        <f t="shared" ca="1" si="60"/>
        <v>14.993317341737425</v>
      </c>
      <c r="AE182" s="86">
        <f t="shared" ca="1" si="60"/>
        <v>16.197674529759841</v>
      </c>
      <c r="AF182" s="86">
        <f t="shared" ca="1" si="60"/>
        <v>15.764765195444186</v>
      </c>
      <c r="AG182" s="86">
        <f t="shared" ca="1" si="60"/>
        <v>15.664390806368342</v>
      </c>
      <c r="AH182" s="112">
        <f t="shared" ca="1" si="60"/>
        <v>15.300905078652846</v>
      </c>
      <c r="AI182" s="112">
        <f t="shared" ca="1" si="60"/>
        <v>15.061831894748186</v>
      </c>
      <c r="AJ182" s="164" t="e">
        <f t="shared" ca="1" si="60"/>
        <v>#VALUE!</v>
      </c>
      <c r="AK182" s="164" t="e">
        <f t="shared" ca="1" si="60"/>
        <v>#VALUE!</v>
      </c>
      <c r="AL182" s="164" t="e">
        <f t="shared" ca="1" si="60"/>
        <v>#VALUE!</v>
      </c>
      <c r="AM182" s="164" t="e">
        <f t="shared" ca="1" si="60"/>
        <v>#VALUE!</v>
      </c>
      <c r="AN182" s="164" t="e">
        <f t="shared" ca="1" si="60"/>
        <v>#VALUE!</v>
      </c>
      <c r="AO182" s="164" t="e">
        <f ca="1">AO181/AO178*100</f>
        <v>#VALUE!</v>
      </c>
      <c r="AP182" s="164"/>
      <c r="AQ182" s="164"/>
      <c r="AR182" s="164"/>
      <c r="AS182" s="164"/>
      <c r="AT182" s="164"/>
      <c r="AU182" s="164"/>
    </row>
    <row r="183" spans="1:47" s="149" customFormat="1">
      <c r="A183" s="135" t="s">
        <v>110</v>
      </c>
      <c r="B183" s="86">
        <f ca="1">B176/B178*100</f>
        <v>17.329845901322134</v>
      </c>
      <c r="C183" s="86">
        <f t="shared" ref="C183:AJ183" ca="1" si="61">C176/C178*100</f>
        <v>16.924724169478118</v>
      </c>
      <c r="D183" s="86">
        <f t="shared" ca="1" si="61"/>
        <v>17.604738989301907</v>
      </c>
      <c r="E183" s="86">
        <f t="shared" ca="1" si="61"/>
        <v>18.691595255844227</v>
      </c>
      <c r="F183" s="86">
        <f t="shared" ca="1" si="61"/>
        <v>20.041674149693716</v>
      </c>
      <c r="G183" s="86">
        <f t="shared" ca="1" si="61"/>
        <v>19.829362647851664</v>
      </c>
      <c r="H183" s="86">
        <f t="shared" ca="1" si="61"/>
        <v>19.900126905258798</v>
      </c>
      <c r="I183" s="86">
        <f t="shared" ca="1" si="61"/>
        <v>20.455068011882538</v>
      </c>
      <c r="J183" s="86">
        <f t="shared" ca="1" si="61"/>
        <v>20.087976031726786</v>
      </c>
      <c r="K183" s="86">
        <f t="shared" ca="1" si="61"/>
        <v>20.413756918615039</v>
      </c>
      <c r="L183" s="86">
        <f t="shared" ca="1" si="61"/>
        <v>20.897882091689031</v>
      </c>
      <c r="M183" s="86">
        <f t="shared" ca="1" si="61"/>
        <v>21.452904782501147</v>
      </c>
      <c r="N183" s="86">
        <f t="shared" ca="1" si="61"/>
        <v>21.678793374173431</v>
      </c>
      <c r="O183" s="86">
        <f t="shared" ca="1" si="61"/>
        <v>21.878420448072784</v>
      </c>
      <c r="P183" s="86">
        <f t="shared" ca="1" si="61"/>
        <v>22.222976065046883</v>
      </c>
      <c r="Q183" s="86">
        <f t="shared" ca="1" si="61"/>
        <v>22.226140042930169</v>
      </c>
      <c r="R183" s="86">
        <f t="shared" ca="1" si="61"/>
        <v>23.035001564084098</v>
      </c>
      <c r="S183" s="86">
        <f t="shared" ca="1" si="61"/>
        <v>23.057841631534178</v>
      </c>
      <c r="T183" s="86">
        <f t="shared" ca="1" si="61"/>
        <v>23.53547715757049</v>
      </c>
      <c r="U183" s="86">
        <f t="shared" ca="1" si="61"/>
        <v>24.332309991765598</v>
      </c>
      <c r="V183" s="86">
        <f t="shared" ca="1" si="61"/>
        <v>24.084301707471596</v>
      </c>
      <c r="W183" s="86">
        <f t="shared" ca="1" si="61"/>
        <v>24.033414100319025</v>
      </c>
      <c r="X183" s="86">
        <f t="shared" ca="1" si="61"/>
        <v>23.516028151665004</v>
      </c>
      <c r="Y183" s="86">
        <f t="shared" ca="1" si="61"/>
        <v>23.85627520528643</v>
      </c>
      <c r="Z183" s="86">
        <f t="shared" ca="1" si="61"/>
        <v>23.66078198776545</v>
      </c>
      <c r="AA183" s="86">
        <f t="shared" ca="1" si="61"/>
        <v>24.242827176541144</v>
      </c>
      <c r="AB183" s="86">
        <f t="shared" ca="1" si="61"/>
        <v>24.366737658715675</v>
      </c>
      <c r="AC183" s="86">
        <f t="shared" ca="1" si="61"/>
        <v>23.878037270226407</v>
      </c>
      <c r="AD183" s="86">
        <f t="shared" ca="1" si="61"/>
        <v>24.19369501559818</v>
      </c>
      <c r="AE183" s="86">
        <f t="shared" ca="1" si="61"/>
        <v>23.849771690952714</v>
      </c>
      <c r="AF183" s="86">
        <f t="shared" ca="1" si="61"/>
        <v>23.83531354085379</v>
      </c>
      <c r="AG183" s="86">
        <f t="shared" ca="1" si="61"/>
        <v>24.374456169035444</v>
      </c>
      <c r="AH183" s="112">
        <f t="shared" ca="1" si="61"/>
        <v>25.909801693010735</v>
      </c>
      <c r="AI183" s="112">
        <f ca="1">AI176/AI178*100</f>
        <v>26.821765972893928</v>
      </c>
      <c r="AJ183" s="164" t="e">
        <f t="shared" ca="1" si="61"/>
        <v>#VALUE!</v>
      </c>
      <c r="AK183" s="164" t="e">
        <f ca="1">AK176/AK178*100</f>
        <v>#VALUE!</v>
      </c>
      <c r="AL183" s="164" t="e">
        <f ca="1">AL176/AL178*100</f>
        <v>#VALUE!</v>
      </c>
      <c r="AM183" s="164" t="e">
        <f ca="1">AM176/AM178*100</f>
        <v>#VALUE!</v>
      </c>
      <c r="AN183" s="164" t="e">
        <f ca="1">AN176/AN178*100</f>
        <v>#VALUE!</v>
      </c>
      <c r="AO183" s="164" t="e">
        <f ca="1">AO176/AO178*100</f>
        <v>#VALUE!</v>
      </c>
      <c r="AP183" s="164"/>
      <c r="AQ183" s="164"/>
      <c r="AR183" s="164"/>
      <c r="AS183" s="164"/>
      <c r="AT183" s="164"/>
      <c r="AU183" s="164"/>
    </row>
    <row r="184" spans="1:47">
      <c r="A184" s="136" t="s">
        <v>62</v>
      </c>
      <c r="B184" s="91">
        <f ca="1">SUM(OFFSET(comptes_menages!$C71:$F71,0,Q$3))</f>
        <v>41.2</v>
      </c>
      <c r="C184" s="91">
        <f ca="1">SUM(OFFSET(comptes_menages!$C71:$F71,0,R$3))</f>
        <v>44.025000000000006</v>
      </c>
      <c r="D184" s="91">
        <f ca="1">SUM(OFFSET(comptes_menages!$C71:$F71,0,S$3))</f>
        <v>46.374000000000002</v>
      </c>
      <c r="E184" s="91">
        <f ca="1">SUM(OFFSET(comptes_menages!$C71:$F71,0,T$3))</f>
        <v>48.124000000000009</v>
      </c>
      <c r="F184" s="91">
        <f ca="1">SUM(OFFSET(comptes_menages!$C71:$F71,0,U$3))</f>
        <v>49.538000000000004</v>
      </c>
      <c r="G184" s="91">
        <f ca="1">SUM(OFFSET(comptes_menages!$C71:$F71,0,V$3))</f>
        <v>49.635999999999996</v>
      </c>
      <c r="H184" s="91">
        <f ca="1">SUM(OFFSET(comptes_menages!$C71:$F71,0,W$3))</f>
        <v>52.262</v>
      </c>
      <c r="I184" s="91">
        <f ca="1">SUM(OFFSET(comptes_menages!$C71:$F71,0,X$3))</f>
        <v>56.181000000000004</v>
      </c>
      <c r="J184" s="91">
        <f ca="1">SUM(OFFSET(comptes_menages!$C71:$F71,0,Y$3))</f>
        <v>61.50800000000001</v>
      </c>
      <c r="K184" s="91">
        <f ca="1">SUM(OFFSET(comptes_menages!$C71:$F71,0,Z$3))</f>
        <v>68.384000000000015</v>
      </c>
      <c r="L184" s="91">
        <f ca="1">SUM(OFFSET(comptes_menages!$C71:$F71,0,AA$3))</f>
        <v>69.472999999999999</v>
      </c>
      <c r="M184" s="91">
        <f ca="1">SUM(OFFSET(comptes_menages!$C71:$F71,0,AB$3))</f>
        <v>66.352000000000004</v>
      </c>
      <c r="N184" s="91">
        <f ca="1">SUM(OFFSET(comptes_menages!$C71:$F71,0,AC$3))</f>
        <v>63.806000000000004</v>
      </c>
      <c r="O184" s="91">
        <f ca="1">SUM(OFFSET(comptes_menages!$C71:$F71,0,AD$3))</f>
        <v>61.25</v>
      </c>
      <c r="P184" s="91">
        <f ca="1">SUM(OFFSET(comptes_menages!$C71:$F71,0,AE$3))</f>
        <v>64.984000000000009</v>
      </c>
      <c r="Q184" s="91">
        <f ca="1">SUM(OFFSET(comptes_menages!$C71:$F71,0,AF$3))</f>
        <v>65.885000000000019</v>
      </c>
      <c r="R184" s="91">
        <f ca="1">SUM(OFFSET(comptes_menages!$C71:$F71,0,AG$3))</f>
        <v>65.445000000000007</v>
      </c>
      <c r="S184" s="91">
        <f ca="1">SUM(OFFSET(comptes_menages!$C71:$F71,0,AH$3))</f>
        <v>68.896000000000001</v>
      </c>
      <c r="T184" s="91">
        <f ca="1">SUM(OFFSET(comptes_menages!$C71:$F71,0,AI$3))</f>
        <v>73.02600000000001</v>
      </c>
      <c r="U184" s="91">
        <f ca="1">SUM(OFFSET(comptes_menages!$C71:$F71,0,AJ$3))</f>
        <v>78.793000000000006</v>
      </c>
      <c r="V184" s="91">
        <f ca="1">SUM(OFFSET(comptes_menages!$C71:$F71,0,AK$3))</f>
        <v>82.079000000000008</v>
      </c>
      <c r="W184" s="91">
        <f ca="1">SUM(OFFSET(comptes_menages!$C71:$F71,0,AL$3))</f>
        <v>84.76100000000001</v>
      </c>
      <c r="X184" s="91">
        <f ca="1">SUM(OFFSET(comptes_menages!$C71:$F71,0,AM$3))</f>
        <v>89.428000000000011</v>
      </c>
      <c r="Y184" s="91">
        <f ca="1">SUM(OFFSET(comptes_menages!$C71:$F71,0,AN$3))</f>
        <v>94.637</v>
      </c>
      <c r="Z184" s="91">
        <f ca="1">SUM(OFFSET(comptes_menages!$C71:$F71,0,AO$3))</f>
        <v>102.22100000000002</v>
      </c>
      <c r="AA184" s="91">
        <f ca="1">SUM(OFFSET(comptes_menages!$C71:$F71,0,AP$3))</f>
        <v>109.905</v>
      </c>
      <c r="AB184" s="91">
        <f ca="1">SUM(OFFSET(comptes_menages!$C71:$F71,0,AQ$3))</f>
        <v>121.179</v>
      </c>
      <c r="AC184" s="91">
        <f ca="1">SUM(OFFSET(comptes_menages!$C71:$F71,0,AR$3))</f>
        <v>129.82500000000002</v>
      </c>
      <c r="AD184" s="91">
        <f ca="1">SUM(OFFSET(comptes_menages!$C71:$F71,0,AS$3))</f>
        <v>132.339</v>
      </c>
      <c r="AE184" s="91">
        <f ca="1">SUM(OFFSET(comptes_menages!$C71:$F71,0,AT$3))</f>
        <v>114.53500000000001</v>
      </c>
      <c r="AF184" s="91">
        <f ca="1">SUM(OFFSET(comptes_menages!$C71:$F71,0,AU$3))</f>
        <v>117.852</v>
      </c>
      <c r="AG184" s="91">
        <f ca="1">SUM(OFFSET(comptes_menages!$C71:$F71,0,AV$3))</f>
        <v>122.08500000000001</v>
      </c>
      <c r="AH184" s="94">
        <f ca="1">SUM(OFFSET(comptes_menages!$C71:$F71,0,AW$3))</f>
        <v>121.39500000000001</v>
      </c>
      <c r="AI184" s="94">
        <f ca="1">SUM(OFFSET(comptes_menages!$C71:$F71,0,AX$3))</f>
        <v>118.14300000000001</v>
      </c>
      <c r="AJ184" s="162" t="e">
        <f ca="1">SUM(OFFSET(comptes_menages!$C71:$F71,0,AY$3))</f>
        <v>#VALUE!</v>
      </c>
      <c r="AK184" s="162" t="e">
        <f ca="1">SUM(OFFSET(comptes_menages!$C71:$F71,0,AZ$3))</f>
        <v>#VALUE!</v>
      </c>
      <c r="AL184" s="162" t="e">
        <f ca="1">SUM(OFFSET(comptes_menages!$C71:$F71,0,BA$3))</f>
        <v>#VALUE!</v>
      </c>
      <c r="AM184" s="162" t="e">
        <f ca="1">SUM(OFFSET(comptes_menages!$C71:$F71,0,BB$3))</f>
        <v>#VALUE!</v>
      </c>
      <c r="AN184" s="162" t="e">
        <f ca="1">SUM(OFFSET(comptes_menages!$C71:$F71,0,BC$3))</f>
        <v>#VALUE!</v>
      </c>
      <c r="AO184" s="162" t="e">
        <f ca="1">SUM(OFFSET(comptes_menages!$C71:$F71,0,BD$3))</f>
        <v>#VALUE!</v>
      </c>
      <c r="AP184" s="162"/>
      <c r="AQ184" s="162"/>
      <c r="AR184" s="162"/>
      <c r="AS184" s="162"/>
      <c r="AT184" s="162"/>
      <c r="AU184" s="162"/>
    </row>
    <row r="185" spans="1:47">
      <c r="A185" s="135"/>
      <c r="B185" s="91"/>
      <c r="C185" s="91"/>
      <c r="D185" s="91"/>
      <c r="E185" s="91"/>
      <c r="F185" s="91"/>
      <c r="G185" s="91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  <c r="AA185" s="91"/>
      <c r="AB185" s="91"/>
      <c r="AC185" s="91"/>
      <c r="AD185" s="91"/>
      <c r="AE185" s="91"/>
      <c r="AF185" s="91"/>
      <c r="AG185" s="91"/>
      <c r="AH185" s="94"/>
      <c r="AI185" s="94"/>
      <c r="AJ185" s="162"/>
      <c r="AK185" s="162"/>
      <c r="AL185" s="162"/>
      <c r="AM185" s="162"/>
      <c r="AN185" s="162"/>
      <c r="AO185" s="162"/>
      <c r="AP185" s="162"/>
      <c r="AQ185" s="162"/>
      <c r="AR185" s="162"/>
      <c r="AS185" s="162"/>
      <c r="AT185" s="162"/>
      <c r="AU185" s="162"/>
    </row>
    <row r="186" spans="1:47">
      <c r="A186" s="135" t="s">
        <v>111</v>
      </c>
      <c r="B186" s="86"/>
      <c r="C186" s="86"/>
      <c r="D186" s="86"/>
      <c r="E186" s="86"/>
      <c r="F186" s="86"/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110"/>
      <c r="U186" s="110"/>
      <c r="V186" s="165"/>
      <c r="W186" s="165"/>
      <c r="X186" s="165"/>
      <c r="Y186" s="165"/>
      <c r="Z186" s="165"/>
      <c r="AA186" s="165"/>
      <c r="AB186" s="165"/>
      <c r="AC186" s="165"/>
      <c r="AD186" s="165"/>
      <c r="AE186" s="165"/>
      <c r="AF186" s="165"/>
      <c r="AG186" s="165"/>
      <c r="AH186" s="165"/>
      <c r="AI186" s="112"/>
      <c r="AJ186" s="164"/>
      <c r="AK186" s="164"/>
      <c r="AL186" s="164"/>
      <c r="AM186" s="164"/>
      <c r="AN186" s="164"/>
      <c r="AO186" s="164"/>
      <c r="AP186" s="164"/>
      <c r="AQ186" s="164"/>
      <c r="AR186" s="164"/>
      <c r="AS186" s="164"/>
      <c r="AT186" s="164"/>
      <c r="AU186" s="164"/>
    </row>
    <row r="187" spans="1:47">
      <c r="A187" s="136" t="s">
        <v>112</v>
      </c>
      <c r="B187" s="91"/>
      <c r="C187" s="106">
        <f t="shared" ref="C187:AO189" ca="1" si="62">(C168/B168-1)</f>
        <v>9.9992832055050052E-2</v>
      </c>
      <c r="D187" s="106">
        <f t="shared" ca="1" si="62"/>
        <v>0.14248664147009005</v>
      </c>
      <c r="E187" s="106">
        <f t="shared" ca="1" si="62"/>
        <v>0.11081071831901701</v>
      </c>
      <c r="F187" s="106">
        <f t="shared" ca="1" si="62"/>
        <v>6.2037236719142852E-2</v>
      </c>
      <c r="G187" s="106">
        <f t="shared" ca="1" si="62"/>
        <v>6.7570442282774978E-2</v>
      </c>
      <c r="H187" s="106">
        <f t="shared" ca="1" si="62"/>
        <v>4.7533648533594208E-2</v>
      </c>
      <c r="I187" s="106">
        <f t="shared" ca="1" si="62"/>
        <v>5.5752503155965361E-2</v>
      </c>
      <c r="J187" s="106">
        <f t="shared" ca="1" si="62"/>
        <v>6.3913777006109562E-2</v>
      </c>
      <c r="K187" s="106">
        <f t="shared" ca="1" si="62"/>
        <v>0.10158884116207112</v>
      </c>
      <c r="L187" s="106">
        <f t="shared" ca="1" si="62"/>
        <v>6.2039230484336461E-2</v>
      </c>
      <c r="M187" s="106">
        <f t="shared" ca="1" si="62"/>
        <v>2.5272895954099539E-2</v>
      </c>
      <c r="N187" s="106">
        <f t="shared" ca="1" si="62"/>
        <v>6.2199175982852184E-2</v>
      </c>
      <c r="O187" s="106">
        <f t="shared" ca="1" si="62"/>
        <v>5.5644839711443961E-3</v>
      </c>
      <c r="P187" s="106">
        <f t="shared" ca="1" si="62"/>
        <v>4.4768227836693208E-2</v>
      </c>
      <c r="Q187" s="106">
        <f t="shared" ca="1" si="62"/>
        <v>2.3141598518569673E-2</v>
      </c>
      <c r="R187" s="106">
        <f t="shared" ca="1" si="62"/>
        <v>4.1363610814456608E-2</v>
      </c>
      <c r="S187" s="106">
        <f t="shared" ca="1" si="62"/>
        <v>2.5724756974993213E-2</v>
      </c>
      <c r="T187" s="106">
        <f t="shared" ca="1" si="62"/>
        <v>3.6982661088746704E-2</v>
      </c>
      <c r="U187" s="106">
        <f t="shared" ca="1" si="62"/>
        <v>3.0568904360534388E-2</v>
      </c>
      <c r="V187" s="106">
        <f t="shared" ca="1" si="62"/>
        <v>6.1599216099504028E-2</v>
      </c>
      <c r="W187" s="106">
        <f t="shared" ca="1" si="62"/>
        <v>6.4717969173968326E-2</v>
      </c>
      <c r="X187" s="106">
        <f t="shared" ca="1" si="62"/>
        <v>2.6482247876279619E-2</v>
      </c>
      <c r="Y187" s="106">
        <f t="shared" ca="1" si="62"/>
        <v>2.3464853647046757E-2</v>
      </c>
      <c r="Z187" s="106">
        <f t="shared" ca="1" si="62"/>
        <v>4.2727174715331717E-2</v>
      </c>
      <c r="AA187" s="106">
        <f t="shared" ca="1" si="62"/>
        <v>2.4552417462678333E-2</v>
      </c>
      <c r="AB187" s="106">
        <f t="shared" ca="1" si="62"/>
        <v>5.2023009206787707E-2</v>
      </c>
      <c r="AC187" s="106">
        <f t="shared" ca="1" si="62"/>
        <v>5.5272488461070468E-2</v>
      </c>
      <c r="AD187" s="106">
        <f t="shared" ca="1" si="62"/>
        <v>3.6186280679672667E-2</v>
      </c>
      <c r="AE187" s="106">
        <f t="shared" ca="1" si="62"/>
        <v>-5.9398724567263805E-2</v>
      </c>
      <c r="AF187" s="106">
        <f t="shared" ca="1" si="62"/>
        <v>7.2641570349325502E-3</v>
      </c>
      <c r="AG187" s="106">
        <f t="shared" ca="1" si="62"/>
        <v>2.0324725507583796E-2</v>
      </c>
      <c r="AH187" s="113">
        <f t="shared" ca="1" si="62"/>
        <v>1.4171128594265836E-2</v>
      </c>
      <c r="AI187" s="113">
        <f t="shared" ca="1" si="62"/>
        <v>5.7028200909972071E-3</v>
      </c>
      <c r="AJ187" s="166" t="e">
        <f t="shared" ca="1" si="62"/>
        <v>#VALUE!</v>
      </c>
      <c r="AK187" s="166" t="e">
        <f t="shared" ca="1" si="62"/>
        <v>#VALUE!</v>
      </c>
      <c r="AL187" s="166" t="e">
        <f t="shared" ca="1" si="62"/>
        <v>#VALUE!</v>
      </c>
      <c r="AM187" s="166" t="e">
        <f t="shared" ca="1" si="62"/>
        <v>#VALUE!</v>
      </c>
      <c r="AN187" s="166" t="e">
        <f t="shared" ca="1" si="62"/>
        <v>#VALUE!</v>
      </c>
      <c r="AO187" s="166" t="e">
        <f t="shared" ca="1" si="62"/>
        <v>#VALUE!</v>
      </c>
      <c r="AP187" s="166"/>
      <c r="AQ187" s="166"/>
      <c r="AR187" s="166"/>
      <c r="AS187" s="166"/>
      <c r="AT187" s="166"/>
      <c r="AU187" s="166"/>
    </row>
    <row r="188" spans="1:47">
      <c r="A188" s="136" t="s">
        <v>113</v>
      </c>
      <c r="B188" s="91"/>
      <c r="C188" s="106">
        <f t="shared" ca="1" si="62"/>
        <v>0.13867232749470637</v>
      </c>
      <c r="D188" s="106">
        <f t="shared" ca="1" si="62"/>
        <v>0.13998230348110408</v>
      </c>
      <c r="E188" s="106">
        <f t="shared" ca="1" si="62"/>
        <v>9.0717028120784526E-2</v>
      </c>
      <c r="F188" s="106">
        <f t="shared" ca="1" si="62"/>
        <v>6.8638904639224396E-2</v>
      </c>
      <c r="G188" s="106">
        <f ca="1">(G169/F169-1)</f>
        <v>5.5210136102386453E-2</v>
      </c>
      <c r="H188" s="106">
        <f t="shared" ca="1" si="62"/>
        <v>5.1130189456064734E-2</v>
      </c>
      <c r="I188" s="106">
        <f t="shared" ca="1" si="62"/>
        <v>4.0957001088376854E-2</v>
      </c>
      <c r="J188" s="106">
        <f t="shared" ca="1" si="62"/>
        <v>5.7277241464392725E-2</v>
      </c>
      <c r="K188" s="106">
        <f t="shared" ca="1" si="62"/>
        <v>6.430844717489137E-2</v>
      </c>
      <c r="L188" s="106">
        <f t="shared" ca="1" si="62"/>
        <v>7.0928556157940692E-2</v>
      </c>
      <c r="M188" s="106">
        <f t="shared" ca="1" si="62"/>
        <v>4.8957832127025869E-2</v>
      </c>
      <c r="N188" s="106">
        <f t="shared" ca="1" si="62"/>
        <v>3.1496658558068269E-2</v>
      </c>
      <c r="O188" s="106">
        <f t="shared" ca="1" si="62"/>
        <v>1.6557779554453811E-2</v>
      </c>
      <c r="P188" s="106">
        <f t="shared" ca="1" si="62"/>
        <v>2.1560770845258537E-2</v>
      </c>
      <c r="Q188" s="106">
        <f t="shared" ca="1" si="62"/>
        <v>3.8612571407746099E-2</v>
      </c>
      <c r="R188" s="106">
        <f t="shared" ca="1" si="62"/>
        <v>2.8121847449449566E-2</v>
      </c>
      <c r="S188" s="106">
        <f t="shared" ca="1" si="62"/>
        <v>2.7239586777388247E-2</v>
      </c>
      <c r="T188" s="106">
        <f t="shared" ca="1" si="62"/>
        <v>3.8710642000278295E-2</v>
      </c>
      <c r="U188" s="106">
        <f t="shared" ca="1" si="62"/>
        <v>4.8181282048719076E-2</v>
      </c>
      <c r="V188" s="106">
        <f t="shared" ca="1" si="62"/>
        <v>6.1871085375994506E-2</v>
      </c>
      <c r="W188" s="106">
        <f t="shared" ca="1" si="62"/>
        <v>4.8795163410901843E-2</v>
      </c>
      <c r="X188" s="106">
        <f t="shared" ca="1" si="62"/>
        <v>4.324029024374787E-2</v>
      </c>
      <c r="Y188" s="106">
        <f t="shared" ca="1" si="62"/>
        <v>2.5989375742811571E-2</v>
      </c>
      <c r="Z188" s="106">
        <f t="shared" ca="1" si="62"/>
        <v>3.6940563580393215E-2</v>
      </c>
      <c r="AA188" s="106">
        <f t="shared" ca="1" si="62"/>
        <v>3.7503934626565316E-2</v>
      </c>
      <c r="AB188" s="106">
        <f t="shared" ca="1" si="62"/>
        <v>4.4724999182031988E-2</v>
      </c>
      <c r="AC188" s="106">
        <f t="shared" ca="1" si="62"/>
        <v>4.1036569481160079E-2</v>
      </c>
      <c r="AD188" s="106">
        <f t="shared" ca="1" si="62"/>
        <v>3.1727148166684538E-2</v>
      </c>
      <c r="AE188" s="106">
        <f ca="1">(AE169/AD169-1)</f>
        <v>9.2246520874761373E-4</v>
      </c>
      <c r="AF188" s="106">
        <f t="shared" ca="1" si="62"/>
        <v>2.9148724304683737E-2</v>
      </c>
      <c r="AG188" s="106">
        <f t="shared" ca="1" si="62"/>
        <v>2.327559253688527E-2</v>
      </c>
      <c r="AH188" s="113">
        <f t="shared" ca="1" si="62"/>
        <v>1.8155435880090387E-2</v>
      </c>
      <c r="AI188" s="113">
        <f ca="1">(AI169/AH169-1)</f>
        <v>9.8056408369127102E-3</v>
      </c>
      <c r="AJ188" s="166">
        <f t="shared" ca="1" si="62"/>
        <v>1.242899935566566E-2</v>
      </c>
      <c r="AK188" s="166">
        <f t="shared" ca="1" si="62"/>
        <v>8.2184071832211991E-3</v>
      </c>
      <c r="AL188" s="166">
        <f t="shared" ca="1" si="62"/>
        <v>2.1505060117217312E-2</v>
      </c>
      <c r="AM188" s="166">
        <f t="shared" ca="1" si="62"/>
        <v>2.1006004000999612E-2</v>
      </c>
      <c r="AN188" s="166">
        <f t="shared" ca="1" si="62"/>
        <v>2.0252337210066251E-2</v>
      </c>
      <c r="AO188" s="166">
        <f t="shared" ca="1" si="62"/>
        <v>1.9802941372239591E-2</v>
      </c>
      <c r="AP188" s="166"/>
      <c r="AQ188" s="166"/>
      <c r="AR188" s="166"/>
      <c r="AS188" s="166"/>
      <c r="AT188" s="166"/>
      <c r="AU188" s="166"/>
    </row>
    <row r="189" spans="1:47">
      <c r="A189" s="136" t="s">
        <v>99</v>
      </c>
      <c r="B189" s="91"/>
      <c r="C189" s="106">
        <f t="shared" ca="1" si="62"/>
        <v>0.16321623974943789</v>
      </c>
      <c r="D189" s="106">
        <f t="shared" ca="1" si="62"/>
        <v>0.18899291667597717</v>
      </c>
      <c r="E189" s="106">
        <f t="shared" ca="1" si="62"/>
        <v>0.12124372780064285</v>
      </c>
      <c r="F189" s="106">
        <f t="shared" ca="1" si="62"/>
        <v>9.8587890215797058E-2</v>
      </c>
      <c r="G189" s="106">
        <f t="shared" ca="1" si="62"/>
        <v>8.7200299033481254E-2</v>
      </c>
      <c r="H189" s="106">
        <f t="shared" ca="1" si="62"/>
        <v>6.6769576199831482E-2</v>
      </c>
      <c r="I189" s="106">
        <f t="shared" ca="1" si="62"/>
        <v>3.7708174379752268E-2</v>
      </c>
      <c r="J189" s="106">
        <f t="shared" ca="1" si="62"/>
        <v>6.3947923863369782E-2</v>
      </c>
      <c r="K189" s="106">
        <f t="shared" ca="1" si="62"/>
        <v>5.9288207890002331E-2</v>
      </c>
      <c r="L189" s="106">
        <f t="shared" ca="1" si="62"/>
        <v>6.4096507508014433E-2</v>
      </c>
      <c r="M189" s="106">
        <f t="shared" ca="1" si="62"/>
        <v>6.3327466742773675E-2</v>
      </c>
      <c r="N189" s="106">
        <f t="shared" ca="1" si="62"/>
        <v>6.047050286049438E-2</v>
      </c>
      <c r="O189" s="106">
        <f t="shared" ca="1" si="62"/>
        <v>5.4266363572449627E-2</v>
      </c>
      <c r="P189" s="106">
        <f t="shared" ca="1" si="62"/>
        <v>2.902642120098009E-2</v>
      </c>
      <c r="Q189" s="106">
        <f t="shared" ca="1" si="62"/>
        <v>2.9784586670814184E-2</v>
      </c>
      <c r="R189" s="106">
        <f t="shared" ca="1" si="62"/>
        <v>3.4658242293040598E-2</v>
      </c>
      <c r="S189" s="106">
        <f t="shared" ca="1" si="62"/>
        <v>3.0054700203149043E-2</v>
      </c>
      <c r="T189" s="106">
        <f t="shared" ca="1" si="62"/>
        <v>2.4938097618775856E-2</v>
      </c>
      <c r="U189" s="106">
        <f t="shared" ca="1" si="62"/>
        <v>2.8529289763561838E-2</v>
      </c>
      <c r="V189" s="106">
        <f t="shared" ca="1" si="62"/>
        <v>2.5710252733464722E-2</v>
      </c>
      <c r="W189" s="106">
        <f t="shared" ca="1" si="62"/>
        <v>4.8056444478423721E-2</v>
      </c>
      <c r="X189" s="106">
        <f t="shared" ca="1" si="62"/>
        <v>4.7350083542624155E-2</v>
      </c>
      <c r="Y189" s="106">
        <f t="shared" ca="1" si="62"/>
        <v>4.4473115141223429E-2</v>
      </c>
      <c r="Z189" s="106">
        <f t="shared" ca="1" si="62"/>
        <v>4.6758352200738651E-2</v>
      </c>
      <c r="AA189" s="106">
        <f t="shared" ca="1" si="62"/>
        <v>4.0119280916873556E-2</v>
      </c>
      <c r="AB189" s="106">
        <f t="shared" ca="1" si="62"/>
        <v>3.9881353411089115E-2</v>
      </c>
      <c r="AC189" s="106">
        <f t="shared" ca="1" si="62"/>
        <v>4.4791482606488353E-2</v>
      </c>
      <c r="AD189" s="106">
        <f t="shared" ca="1" si="62"/>
        <v>3.5800285092252526E-2</v>
      </c>
      <c r="AE189" s="106">
        <f t="shared" ca="1" si="62"/>
        <v>5.4373883948819035E-2</v>
      </c>
      <c r="AF189" s="106">
        <f t="shared" ca="1" si="62"/>
        <v>3.0941899136487816E-2</v>
      </c>
      <c r="AG189" s="106">
        <f t="shared" ca="1" si="62"/>
        <v>2.2681592217731694E-2</v>
      </c>
      <c r="AH189" s="113">
        <f t="shared" ca="1" si="62"/>
        <v>3.7563413906296583E-2</v>
      </c>
      <c r="AI189" s="113">
        <f t="shared" ca="1" si="62"/>
        <v>2.8201959374438257E-2</v>
      </c>
      <c r="AJ189" s="166">
        <f t="shared" ca="1" si="62"/>
        <v>2.35817462102621E-2</v>
      </c>
      <c r="AK189" s="166">
        <f t="shared" ca="1" si="62"/>
        <v>1.7860078959403225E-2</v>
      </c>
      <c r="AL189" s="166">
        <f t="shared" ca="1" si="62"/>
        <v>2.1943614282385893E-2</v>
      </c>
      <c r="AM189" s="166">
        <f t="shared" ca="1" si="62"/>
        <v>2.804256355010204E-2</v>
      </c>
      <c r="AN189" s="166">
        <f t="shared" ca="1" si="62"/>
        <v>2.8295374400999718E-2</v>
      </c>
      <c r="AO189" s="166">
        <f t="shared" ca="1" si="62"/>
        <v>2.8295374400999496E-2</v>
      </c>
      <c r="AP189" s="166"/>
      <c r="AQ189" s="166"/>
      <c r="AR189" s="166"/>
      <c r="AS189" s="166"/>
      <c r="AT189" s="166"/>
      <c r="AU189" s="166"/>
    </row>
    <row r="190" spans="1:47">
      <c r="A190" s="136" t="s">
        <v>104</v>
      </c>
      <c r="B190" s="91"/>
      <c r="C190" s="106">
        <f ca="1">+C176/B176-1</f>
        <v>0.1289633265954373</v>
      </c>
      <c r="D190" s="106">
        <f t="shared" ref="D190:AO190" ca="1" si="63">+D176/C176-1</f>
        <v>0.18837391719528007</v>
      </c>
      <c r="E190" s="106">
        <f t="shared" ca="1" si="63"/>
        <v>0.1621156246861144</v>
      </c>
      <c r="F190" s="106">
        <f t="shared" ca="1" si="63"/>
        <v>0.14366148489301001</v>
      </c>
      <c r="G190" s="106">
        <f t="shared" ca="1" si="63"/>
        <v>5.8645707376058231E-2</v>
      </c>
      <c r="H190" s="106">
        <f t="shared" ca="1" si="63"/>
        <v>5.7069429713633157E-2</v>
      </c>
      <c r="I190" s="106">
        <f t="shared" ca="1" si="63"/>
        <v>7.2868830316829447E-2</v>
      </c>
      <c r="J190" s="106">
        <f t="shared" ca="1" si="63"/>
        <v>4.3064610404208281E-2</v>
      </c>
      <c r="K190" s="106">
        <f t="shared" ca="1" si="63"/>
        <v>9.3478973050330261E-2</v>
      </c>
      <c r="L190" s="106">
        <f t="shared" ca="1" si="63"/>
        <v>9.215765115857355E-2</v>
      </c>
      <c r="M190" s="106">
        <f t="shared" ca="1" si="63"/>
        <v>7.0571589448912286E-2</v>
      </c>
      <c r="N190" s="106">
        <f t="shared" ca="1" si="63"/>
        <v>5.7571711777319123E-2</v>
      </c>
      <c r="O190" s="106">
        <f t="shared" ca="1" si="63"/>
        <v>3.1038000510074104E-2</v>
      </c>
      <c r="P190" s="106">
        <f t="shared" ca="1" si="63"/>
        <v>3.3041036930764101E-2</v>
      </c>
      <c r="Q190" s="106">
        <f t="shared" ca="1" si="63"/>
        <v>3.3899826998940563E-2</v>
      </c>
      <c r="R190" s="106">
        <f t="shared" ca="1" si="63"/>
        <v>6.1622103593223176E-2</v>
      </c>
      <c r="S190" s="106">
        <f t="shared" ca="1" si="63"/>
        <v>2.7590983709375738E-2</v>
      </c>
      <c r="T190" s="106">
        <f t="shared" ca="1" si="63"/>
        <v>5.6364639945652328E-2</v>
      </c>
      <c r="U190" s="106">
        <f t="shared" ca="1" si="63"/>
        <v>6.0029341425671623E-2</v>
      </c>
      <c r="V190" s="106">
        <f t="shared" ca="1" si="63"/>
        <v>4.6875592461987692E-2</v>
      </c>
      <c r="W190" s="106">
        <f t="shared" ca="1" si="63"/>
        <v>4.9480699403279482E-2</v>
      </c>
      <c r="X190" s="106">
        <f t="shared" ca="1" si="63"/>
        <v>1.7954901360206721E-2</v>
      </c>
      <c r="Y190" s="106">
        <f t="shared" ca="1" si="63"/>
        <v>4.0378869747632162E-2</v>
      </c>
      <c r="Z190" s="106">
        <f t="shared" ca="1" si="63"/>
        <v>3.5923631223700792E-2</v>
      </c>
      <c r="AA190" s="106">
        <f t="shared" ca="1" si="63"/>
        <v>5.3866903645915398E-2</v>
      </c>
      <c r="AB190" s="106">
        <f t="shared" ca="1" si="63"/>
        <v>5.0997906802332738E-2</v>
      </c>
      <c r="AC190" s="106">
        <f t="shared" ca="1" si="63"/>
        <v>3.1067278710873003E-2</v>
      </c>
      <c r="AD190" s="106">
        <f t="shared" ca="1" si="63"/>
        <v>4.4613159797541657E-2</v>
      </c>
      <c r="AE190" s="106">
        <f t="shared" ca="1" si="63"/>
        <v>-1.3174592187536138E-2</v>
      </c>
      <c r="AF190" s="106">
        <f t="shared" ca="1" si="63"/>
        <v>2.326731019740147E-2</v>
      </c>
      <c r="AG190" s="106">
        <f t="shared" ca="1" si="63"/>
        <v>4.3302563031244912E-2</v>
      </c>
      <c r="AH190" s="106">
        <f t="shared" ca="1" si="63"/>
        <v>6.8427705226798974E-2</v>
      </c>
      <c r="AI190" s="106">
        <f ca="1">+AI176/AH176-1</f>
        <v>4.1804663638786099E-2</v>
      </c>
      <c r="AJ190" s="166" t="e">
        <f ca="1">+AJ176/AI176-1</f>
        <v>#VALUE!</v>
      </c>
      <c r="AK190" s="166" t="e">
        <f t="shared" ca="1" si="63"/>
        <v>#VALUE!</v>
      </c>
      <c r="AL190" s="166" t="e">
        <f t="shared" ca="1" si="63"/>
        <v>#VALUE!</v>
      </c>
      <c r="AM190" s="166" t="e">
        <f t="shared" ca="1" si="63"/>
        <v>#VALUE!</v>
      </c>
      <c r="AN190" s="166" t="e">
        <f t="shared" ca="1" si="63"/>
        <v>#VALUE!</v>
      </c>
      <c r="AO190" s="166" t="e">
        <f t="shared" ca="1" si="63"/>
        <v>#VALUE!</v>
      </c>
      <c r="AP190" s="166"/>
      <c r="AQ190" s="166"/>
      <c r="AR190" s="166"/>
      <c r="AS190" s="166"/>
      <c r="AT190" s="166"/>
      <c r="AU190" s="166"/>
    </row>
    <row r="191" spans="1:47">
      <c r="A191" s="135" t="s">
        <v>106</v>
      </c>
      <c r="B191" s="86"/>
      <c r="C191" s="110">
        <f ca="1">(C178/B178-1)</f>
        <v>0.15598696216425423</v>
      </c>
      <c r="D191" s="110">
        <f ca="1">(D178/C178-1)</f>
        <v>0.14247082964164393</v>
      </c>
      <c r="E191" s="110">
        <f ca="1">(E178/D178-1)</f>
        <v>9.4542331350333964E-2</v>
      </c>
      <c r="F191" s="110">
        <f t="shared" ref="F191:AO191" ca="1" si="64">(F178/E178-1)</f>
        <v>6.6620354450011687E-2</v>
      </c>
      <c r="G191" s="110">
        <f t="shared" ca="1" si="64"/>
        <v>6.9980547735942533E-2</v>
      </c>
      <c r="H191" s="110">
        <f t="shared" ca="1" si="64"/>
        <v>5.3310522367082669E-2</v>
      </c>
      <c r="I191" s="110">
        <f t="shared" ca="1" si="64"/>
        <v>4.3762155354307497E-2</v>
      </c>
      <c r="J191" s="110">
        <f t="shared" ca="1" si="64"/>
        <v>6.2125796690916335E-2</v>
      </c>
      <c r="K191" s="110">
        <f t="shared" ca="1" si="64"/>
        <v>7.6028263166098009E-2</v>
      </c>
      <c r="L191" s="110">
        <f t="shared" ca="1" si="64"/>
        <v>6.6856474246416386E-2</v>
      </c>
      <c r="M191" s="110">
        <f t="shared" ca="1" si="64"/>
        <v>4.2874103709469757E-2</v>
      </c>
      <c r="N191" s="110">
        <f ca="1">(N178/M178-1)</f>
        <v>4.655203091028226E-2</v>
      </c>
      <c r="O191" s="110">
        <f t="shared" ca="1" si="64"/>
        <v>2.163041555167311E-2</v>
      </c>
      <c r="P191" s="110">
        <f t="shared" ca="1" si="64"/>
        <v>1.7024276133407179E-2</v>
      </c>
      <c r="Q191" s="110">
        <f t="shared" ca="1" si="64"/>
        <v>3.3752647318625373E-2</v>
      </c>
      <c r="R191" s="110">
        <f t="shared" ca="1" si="64"/>
        <v>2.4343822225882938E-2</v>
      </c>
      <c r="S191" s="110">
        <f t="shared" ca="1" si="64"/>
        <v>2.6573098004630813E-2</v>
      </c>
      <c r="T191" s="110">
        <f t="shared" ca="1" si="64"/>
        <v>3.4926481836148771E-2</v>
      </c>
      <c r="U191" s="110">
        <f t="shared" ca="1" si="64"/>
        <v>2.5315572583172186E-2</v>
      </c>
      <c r="V191" s="110">
        <f t="shared" ca="1" si="64"/>
        <v>5.7655802023771185E-2</v>
      </c>
      <c r="W191" s="110">
        <f t="shared" ca="1" si="64"/>
        <v>5.1702837353489794E-2</v>
      </c>
      <c r="X191" s="110">
        <f t="shared" ca="1" si="64"/>
        <v>4.0351351939807545E-2</v>
      </c>
      <c r="Y191" s="110">
        <f t="shared" ca="1" si="64"/>
        <v>2.5540600066572106E-2</v>
      </c>
      <c r="Z191" s="110">
        <f t="shared" ca="1" si="64"/>
        <v>4.4482775375346284E-2</v>
      </c>
      <c r="AA191" s="110">
        <f t="shared" ca="1" si="64"/>
        <v>2.8564650059311969E-2</v>
      </c>
      <c r="AB191" s="110">
        <f t="shared" ca="1" si="64"/>
        <v>4.5653339990791686E-2</v>
      </c>
      <c r="AC191" s="110">
        <f t="shared" ca="1" si="64"/>
        <v>5.2169640431903863E-2</v>
      </c>
      <c r="AD191" s="110">
        <f ca="1">(AD178/AC178-1)</f>
        <v>3.0983979360457159E-2</v>
      </c>
      <c r="AE191" s="110">
        <f t="shared" ca="1" si="64"/>
        <v>1.0558281073562714E-3</v>
      </c>
      <c r="AF191" s="110">
        <f t="shared" ca="1" si="64"/>
        <v>2.3888009075005989E-2</v>
      </c>
      <c r="AG191" s="110">
        <f t="shared" ca="1" si="64"/>
        <v>2.0225581049760244E-2</v>
      </c>
      <c r="AH191" s="163">
        <f t="shared" ca="1" si="64"/>
        <v>5.1155381038192616E-3</v>
      </c>
      <c r="AI191" s="163">
        <f ca="1">(AI178/AH178-1)</f>
        <v>6.3823636748516765E-3</v>
      </c>
      <c r="AJ191" s="167" t="e">
        <f t="shared" ca="1" si="64"/>
        <v>#VALUE!</v>
      </c>
      <c r="AK191" s="167" t="e">
        <f t="shared" ca="1" si="64"/>
        <v>#VALUE!</v>
      </c>
      <c r="AL191" s="167" t="e">
        <f t="shared" ca="1" si="64"/>
        <v>#VALUE!</v>
      </c>
      <c r="AM191" s="167" t="e">
        <f t="shared" ca="1" si="64"/>
        <v>#VALUE!</v>
      </c>
      <c r="AN191" s="167" t="e">
        <f t="shared" ca="1" si="64"/>
        <v>#VALUE!</v>
      </c>
      <c r="AO191" s="167" t="e">
        <f t="shared" ca="1" si="64"/>
        <v>#VALUE!</v>
      </c>
      <c r="AP191" s="167"/>
      <c r="AQ191" s="167"/>
      <c r="AR191" s="167"/>
      <c r="AS191" s="167"/>
      <c r="AT191" s="167"/>
      <c r="AU191" s="167"/>
    </row>
    <row r="192" spans="1:47">
      <c r="A192" s="135" t="s">
        <v>114</v>
      </c>
      <c r="B192" s="86"/>
      <c r="C192" s="110">
        <f ca="1">((C178/B178)/(C70/C8*B8/B70)-1)</f>
        <v>1.7493269695612712E-2</v>
      </c>
      <c r="D192" s="110">
        <f t="shared" ref="D192:AO192" ca="1" si="65">((D178/C178)/(D70/D8*C8/C70)-1)</f>
        <v>2.1855288538942919E-2</v>
      </c>
      <c r="E192" s="110">
        <f t="shared" ca="1" si="65"/>
        <v>-6.6181029332901264E-4</v>
      </c>
      <c r="F192" s="110">
        <f t="shared" ca="1" si="65"/>
        <v>-1.1425534163725826E-2</v>
      </c>
      <c r="G192" s="110">
        <f t="shared" ca="1" si="65"/>
        <v>7.9325674101844434E-3</v>
      </c>
      <c r="H192" s="110">
        <f t="shared" ca="1" si="65"/>
        <v>2.5240123986878249E-2</v>
      </c>
      <c r="I192" s="110">
        <f t="shared" ca="1" si="65"/>
        <v>1.4007601867477293E-2</v>
      </c>
      <c r="J192" s="110">
        <f t="shared" ca="1" si="65"/>
        <v>3.4594981065224628E-2</v>
      </c>
      <c r="K192" s="110">
        <f t="shared" ca="1" si="65"/>
        <v>3.6422460545302293E-2</v>
      </c>
      <c r="L192" s="110">
        <f t="shared" ca="1" si="65"/>
        <v>3.7200020610628437E-2</v>
      </c>
      <c r="M192" s="110">
        <f t="shared" ca="1" si="65"/>
        <v>1.5720984331796028E-2</v>
      </c>
      <c r="N192" s="110">
        <f t="shared" ca="1" si="65"/>
        <v>2.0396628078621415E-2</v>
      </c>
      <c r="O192" s="110">
        <f t="shared" ca="1" si="65"/>
        <v>6.1842550596764578E-3</v>
      </c>
      <c r="P192" s="110">
        <f t="shared" ca="1" si="65"/>
        <v>7.5908243644018381E-3</v>
      </c>
      <c r="Q192" s="110">
        <f t="shared" ca="1" si="65"/>
        <v>2.3811537929386395E-2</v>
      </c>
      <c r="R192" s="110">
        <f t="shared" ca="1" si="65"/>
        <v>8.4091352918573836E-3</v>
      </c>
      <c r="S192" s="110">
        <f t="shared" ca="1" si="65"/>
        <v>1.8228869571314643E-2</v>
      </c>
      <c r="T192" s="110">
        <f t="shared" ca="1" si="65"/>
        <v>3.2299518403035909E-2</v>
      </c>
      <c r="U192" s="110">
        <f t="shared" ca="1" si="65"/>
        <v>3.0046853579090316E-2</v>
      </c>
      <c r="V192" s="110">
        <f t="shared" ca="1" si="65"/>
        <v>3.4343143957370703E-2</v>
      </c>
      <c r="W192" s="110">
        <f ca="1">((W178/V178)/(W70/W8*V8/V70)-1)</f>
        <v>3.1494317468924171E-2</v>
      </c>
      <c r="X192" s="110">
        <f t="shared" ca="1" si="65"/>
        <v>3.1402812945594771E-2</v>
      </c>
      <c r="Y192" s="110">
        <f t="shared" ca="1" si="65"/>
        <v>8.1761610676049923E-3</v>
      </c>
      <c r="Z192" s="110">
        <f t="shared" ca="1" si="65"/>
        <v>2.2438516499075689E-2</v>
      </c>
      <c r="AA192" s="110">
        <f t="shared" ca="1" si="65"/>
        <v>1.0191824971863994E-2</v>
      </c>
      <c r="AB192" s="110">
        <f t="shared" ca="1" si="65"/>
        <v>2.3432654724041102E-2</v>
      </c>
      <c r="AC192" s="110">
        <f t="shared" ca="1" si="65"/>
        <v>3.0316655442553575E-2</v>
      </c>
      <c r="AD192" s="110">
        <f t="shared" ca="1" si="65"/>
        <v>3.29807224654588E-3</v>
      </c>
      <c r="AE192" s="110">
        <f t="shared" ca="1" si="65"/>
        <v>1.5256655045072121E-2</v>
      </c>
      <c r="AF192" s="110">
        <f t="shared" ca="1" si="65"/>
        <v>1.2637825281254234E-2</v>
      </c>
      <c r="AG192" s="110">
        <f t="shared" ca="1" si="65"/>
        <v>2.0108913977026077E-3</v>
      </c>
      <c r="AH192" s="163">
        <f t="shared" ca="1" si="65"/>
        <v>-8.5744292453830973E-3</v>
      </c>
      <c r="AI192" s="163">
        <f t="shared" ca="1" si="65"/>
        <v>-4.3661100050951251E-4</v>
      </c>
      <c r="AJ192" s="167" t="e">
        <f t="shared" ca="1" si="65"/>
        <v>#VALUE!</v>
      </c>
      <c r="AK192" s="167" t="e">
        <f t="shared" ca="1" si="65"/>
        <v>#VALUE!</v>
      </c>
      <c r="AL192" s="167" t="e">
        <f t="shared" ca="1" si="65"/>
        <v>#VALUE!</v>
      </c>
      <c r="AM192" s="167" t="e">
        <f t="shared" ca="1" si="65"/>
        <v>#VALUE!</v>
      </c>
      <c r="AN192" s="167" t="e">
        <f t="shared" ca="1" si="65"/>
        <v>#VALUE!</v>
      </c>
      <c r="AO192" s="167" t="e">
        <f t="shared" ca="1" si="65"/>
        <v>#VALUE!</v>
      </c>
      <c r="AP192" s="167"/>
      <c r="AQ192" s="167"/>
      <c r="AR192" s="167"/>
      <c r="AS192" s="167"/>
      <c r="AT192" s="167"/>
      <c r="AU192" s="167"/>
    </row>
    <row r="193" spans="1:47" s="170" customFormat="1" ht="13.5" thickBot="1">
      <c r="A193" s="168" t="s">
        <v>115</v>
      </c>
      <c r="B193" s="169"/>
      <c r="C193" s="169"/>
      <c r="D193" s="169"/>
      <c r="E193" s="169"/>
      <c r="F193" s="169"/>
      <c r="G193" s="169"/>
      <c r="H193" s="169"/>
      <c r="I193" s="169"/>
      <c r="J193" s="169"/>
      <c r="K193" s="169"/>
      <c r="M193" s="169"/>
      <c r="N193" s="169"/>
      <c r="O193" s="169"/>
      <c r="P193" s="169"/>
      <c r="Q193" s="169"/>
      <c r="R193" s="169"/>
      <c r="S193" s="169"/>
      <c r="T193" s="169"/>
      <c r="U193" s="169"/>
      <c r="V193" s="169"/>
      <c r="W193" s="171" t="e">
        <f ca="1">((W178/V178+1)/(W146/100+2)-1)</f>
        <v>#VALUE!</v>
      </c>
      <c r="X193" s="171" t="e">
        <f t="shared" ref="X193:AJ193" ca="1" si="66">((X179/W179+1)/(X146/100+2)-1)</f>
        <v>#VALUE!</v>
      </c>
      <c r="Y193" s="171" t="e">
        <f t="shared" ca="1" si="66"/>
        <v>#VALUE!</v>
      </c>
      <c r="Z193" s="171" t="e">
        <f ca="1">((Z179/Y179+1)/(Z146/100+2)-1)</f>
        <v>#VALUE!</v>
      </c>
      <c r="AA193" s="171" t="e">
        <f ca="1">((AA179/Z179+1)/(AA146/100+2)-1)</f>
        <v>#VALUE!</v>
      </c>
      <c r="AB193" s="171" t="e">
        <f t="shared" ca="1" si="66"/>
        <v>#VALUE!</v>
      </c>
      <c r="AC193" s="171" t="e">
        <f t="shared" ca="1" si="66"/>
        <v>#VALUE!</v>
      </c>
      <c r="AD193" s="171" t="e">
        <f t="shared" ca="1" si="66"/>
        <v>#VALUE!</v>
      </c>
      <c r="AE193" s="171" t="e">
        <f t="shared" ca="1" si="66"/>
        <v>#VALUE!</v>
      </c>
      <c r="AF193" s="171" t="e">
        <f t="shared" ca="1" si="66"/>
        <v>#VALUE!</v>
      </c>
      <c r="AG193" s="171" t="e">
        <f ca="1">((AG179/AF179+1)/(AG146/100+2)-1)</f>
        <v>#VALUE!</v>
      </c>
      <c r="AH193" s="172" t="e">
        <f ca="1">((AH179/AG179+1)/(AH146/100+2)-1)</f>
        <v>#VALUE!</v>
      </c>
      <c r="AI193" s="172" t="e">
        <f ca="1">((AI179/AH179+1)/(AI146/100+2)-1)</f>
        <v>#VALUE!</v>
      </c>
      <c r="AJ193" s="173" t="e">
        <f t="shared" ca="1" si="66"/>
        <v>#VALUE!</v>
      </c>
      <c r="AK193" s="173" t="e">
        <f ca="1">((AK179/AJ179+1)/(AK146/100+2)-1)</f>
        <v>#VALUE!</v>
      </c>
      <c r="AL193" s="173" t="e">
        <f ca="1">((AL179/AK179+1)/(AL146/100+2)-1)</f>
        <v>#VALUE!</v>
      </c>
      <c r="AM193" s="173" t="e">
        <f ca="1">((AM179/AL179+1)/(AM146/100+2)-1)</f>
        <v>#VALUE!</v>
      </c>
      <c r="AN193" s="173" t="e">
        <f ca="1">((AN179/AM179+1)/(AN146/100+2)-1)</f>
        <v>#VALUE!</v>
      </c>
      <c r="AO193" s="173" t="e">
        <f ca="1">((AO179/AN179+1)/(AO146/100+2)-1)</f>
        <v>#VALUE!</v>
      </c>
      <c r="AP193" s="173"/>
      <c r="AQ193" s="173"/>
      <c r="AR193" s="173"/>
      <c r="AS193" s="173"/>
      <c r="AT193" s="173"/>
      <c r="AU193" s="173"/>
    </row>
    <row r="194" spans="1:47">
      <c r="A194" s="136"/>
      <c r="B194" s="174"/>
      <c r="C194" s="174"/>
      <c r="D194" s="174"/>
      <c r="E194" s="174"/>
      <c r="F194" s="174"/>
      <c r="G194" s="174"/>
      <c r="H194" s="174"/>
      <c r="I194" s="174"/>
      <c r="J194" s="174"/>
      <c r="K194" s="174"/>
      <c r="M194" s="174"/>
      <c r="N194" s="174"/>
      <c r="O194" s="174"/>
      <c r="P194" s="174"/>
      <c r="Q194" s="174"/>
      <c r="R194" s="174"/>
      <c r="S194" s="174"/>
      <c r="T194" s="174"/>
      <c r="U194" s="174"/>
      <c r="V194" s="174"/>
      <c r="W194" s="175"/>
      <c r="X194" s="175"/>
      <c r="Y194" s="175"/>
      <c r="Z194" s="175"/>
      <c r="AA194" s="175"/>
      <c r="AB194" s="175"/>
      <c r="AC194" s="175"/>
      <c r="AD194" s="165"/>
      <c r="AE194" s="165"/>
      <c r="AF194" s="165"/>
      <c r="AG194" s="165"/>
      <c r="AH194" s="165"/>
      <c r="AI194" s="165"/>
      <c r="AJ194" s="176"/>
      <c r="AK194" s="176"/>
      <c r="AL194" s="176"/>
      <c r="AM194" s="176"/>
      <c r="AN194" s="176"/>
      <c r="AO194" s="176"/>
      <c r="AP194" s="176"/>
      <c r="AQ194" s="176"/>
      <c r="AR194" s="176"/>
      <c r="AS194" s="176"/>
      <c r="AT194" s="176"/>
      <c r="AU194" s="176"/>
    </row>
    <row r="195" spans="1:47">
      <c r="A195" s="135" t="s">
        <v>116</v>
      </c>
      <c r="B195" s="174"/>
      <c r="C195" s="174"/>
      <c r="D195" s="174"/>
      <c r="E195" s="174"/>
      <c r="F195" s="174"/>
      <c r="G195" s="174"/>
      <c r="H195" s="174"/>
      <c r="I195" s="174"/>
      <c r="J195" s="174"/>
      <c r="K195" s="174"/>
      <c r="M195" s="174"/>
      <c r="N195" s="174"/>
      <c r="O195" s="174"/>
      <c r="P195" s="174"/>
      <c r="Q195" s="174"/>
      <c r="R195" s="174"/>
      <c r="S195" s="174"/>
      <c r="T195" s="174"/>
      <c r="U195" s="174"/>
      <c r="V195" s="174"/>
      <c r="W195" s="175"/>
      <c r="X195" s="175"/>
      <c r="Y195" s="175"/>
      <c r="Z195" s="177"/>
      <c r="AA195" s="177"/>
      <c r="AB195" s="177"/>
      <c r="AC195" s="177"/>
      <c r="AD195" s="177"/>
      <c r="AE195" s="177"/>
      <c r="AF195" s="177"/>
      <c r="AG195" s="177"/>
      <c r="AH195" s="178"/>
      <c r="AI195" s="178"/>
      <c r="AJ195" s="176"/>
      <c r="AK195" s="176"/>
      <c r="AL195" s="176"/>
      <c r="AM195" s="176"/>
      <c r="AN195" s="176"/>
      <c r="AO195" s="176"/>
      <c r="AP195" s="176"/>
      <c r="AQ195" s="176"/>
      <c r="AR195" s="176"/>
      <c r="AS195" s="176"/>
      <c r="AT195" s="176"/>
      <c r="AU195" s="176"/>
    </row>
    <row r="196" spans="1:47">
      <c r="A196" s="136" t="s">
        <v>117</v>
      </c>
      <c r="B196" s="174"/>
      <c r="C196" s="174"/>
      <c r="D196" s="174"/>
      <c r="E196" s="174"/>
      <c r="F196" s="174"/>
      <c r="G196" s="174"/>
      <c r="H196" s="174"/>
      <c r="I196" s="174"/>
      <c r="J196" s="174"/>
      <c r="K196" s="174"/>
      <c r="M196" s="174"/>
      <c r="N196" s="174"/>
      <c r="O196" s="174"/>
      <c r="P196" s="178">
        <f t="shared" ref="P196:AO199" ca="1" si="67">(P168-O168)/O$178</f>
        <v>1.008089338552148E-2</v>
      </c>
      <c r="Q196" s="178">
        <f t="shared" ca="1" si="67"/>
        <v>5.353170928982685E-3</v>
      </c>
      <c r="R196" s="178">
        <f t="shared" ca="1" si="67"/>
        <v>9.4701161791124425E-3</v>
      </c>
      <c r="S196" s="178">
        <f t="shared" ca="1" si="67"/>
        <v>5.9874898397347951E-3</v>
      </c>
      <c r="T196" s="178">
        <f t="shared" ca="1" si="67"/>
        <v>8.6006767464770154E-3</v>
      </c>
      <c r="U196" s="178">
        <f t="shared" ca="1" si="67"/>
        <v>7.1232196385178888E-3</v>
      </c>
      <c r="V196" s="178">
        <f t="shared" ca="1" si="67"/>
        <v>1.44275015165599E-2</v>
      </c>
      <c r="W196" s="178">
        <f t="shared" ca="1" si="67"/>
        <v>1.5214478015717223E-2</v>
      </c>
      <c r="X196" s="178">
        <f t="shared" ca="1" si="67"/>
        <v>6.3027279334537892E-3</v>
      </c>
      <c r="Y196" s="178">
        <f t="shared" ca="1" si="67"/>
        <v>5.51014428625244E-3</v>
      </c>
      <c r="Z196" s="178">
        <f t="shared" ca="1" si="67"/>
        <v>1.0013118896069165E-2</v>
      </c>
      <c r="AA196" s="178">
        <f t="shared" ca="1" si="67"/>
        <v>5.7441909148001164E-3</v>
      </c>
      <c r="AB196" s="178">
        <f t="shared" ca="1" si="67"/>
        <v>1.2123629725913489E-2</v>
      </c>
      <c r="AC196" s="178">
        <f t="shared" ca="1" si="67"/>
        <v>1.2959364981600358E-2</v>
      </c>
      <c r="AD196" s="178">
        <f t="shared" ca="1" si="67"/>
        <v>8.5093718192625588E-3</v>
      </c>
      <c r="AE196" s="178">
        <f t="shared" ca="1" si="67"/>
        <v>-1.4038367070922288E-2</v>
      </c>
      <c r="AF196" s="178">
        <f t="shared" ca="1" si="67"/>
        <v>1.6131396397401404E-3</v>
      </c>
      <c r="AG196" s="178">
        <f t="shared" ca="1" si="67"/>
        <v>4.4401981478297279E-3</v>
      </c>
      <c r="AH196" s="178">
        <f t="shared" ca="1" si="67"/>
        <v>3.0961664730927135E-3</v>
      </c>
      <c r="AI196" s="178">
        <f ca="1">(AI168-AH168)/AH$178</f>
        <v>1.2572012136505969E-3</v>
      </c>
      <c r="AJ196" s="176" t="e">
        <f t="shared" ca="1" si="67"/>
        <v>#VALUE!</v>
      </c>
      <c r="AK196" s="176" t="e">
        <f t="shared" ca="1" si="67"/>
        <v>#VALUE!</v>
      </c>
      <c r="AL196" s="176" t="e">
        <f t="shared" ca="1" si="67"/>
        <v>#VALUE!</v>
      </c>
      <c r="AM196" s="176" t="e">
        <f t="shared" ca="1" si="67"/>
        <v>#VALUE!</v>
      </c>
      <c r="AN196" s="176" t="e">
        <f t="shared" ca="1" si="67"/>
        <v>#VALUE!</v>
      </c>
      <c r="AO196" s="176" t="e">
        <f t="shared" ca="1" si="67"/>
        <v>#VALUE!</v>
      </c>
      <c r="AP196" s="176"/>
      <c r="AQ196" s="176"/>
      <c r="AR196" s="176"/>
      <c r="AS196" s="176"/>
      <c r="AT196" s="176"/>
      <c r="AU196" s="176"/>
    </row>
    <row r="197" spans="1:47">
      <c r="A197" s="136" t="s">
        <v>113</v>
      </c>
      <c r="B197" s="174"/>
      <c r="C197" s="174"/>
      <c r="D197" s="174"/>
      <c r="E197" s="174"/>
      <c r="F197" s="174"/>
      <c r="G197" s="174"/>
      <c r="H197" s="174"/>
      <c r="I197" s="174"/>
      <c r="J197" s="174"/>
      <c r="K197" s="174"/>
      <c r="M197" s="174"/>
      <c r="N197" s="174"/>
      <c r="O197" s="174"/>
      <c r="P197" s="178">
        <f t="shared" ca="1" si="67"/>
        <v>1.2536512966077299E-2</v>
      </c>
      <c r="Q197" s="178">
        <f t="shared" ca="1" si="67"/>
        <v>2.2551429818119893E-2</v>
      </c>
      <c r="R197" s="178">
        <f t="shared" ca="1" si="67"/>
        <v>1.6501603446767158E-2</v>
      </c>
      <c r="S197" s="178">
        <f t="shared" ca="1" si="67"/>
        <v>1.6042854648219241E-2</v>
      </c>
      <c r="T197" s="178">
        <f t="shared" ca="1" si="67"/>
        <v>2.2813576537823753E-2</v>
      </c>
      <c r="U197" s="178">
        <f t="shared" ca="1" si="67"/>
        <v>2.8498790920969387E-2</v>
      </c>
      <c r="V197" s="178">
        <f t="shared" ca="1" si="67"/>
        <v>3.7412322078113722E-2</v>
      </c>
      <c r="W197" s="178">
        <f t="shared" ca="1" si="67"/>
        <v>2.9623143714827525E-2</v>
      </c>
      <c r="X197" s="178">
        <f t="shared" ca="1" si="67"/>
        <v>2.6178249315968977E-2</v>
      </c>
      <c r="Y197" s="178">
        <f t="shared" ca="1" si="67"/>
        <v>1.577800765779502E-2</v>
      </c>
      <c r="Z197" s="178">
        <f t="shared" ca="1" si="67"/>
        <v>2.2436227588552626E-2</v>
      </c>
      <c r="AA197" s="178">
        <f t="shared" ca="1" si="67"/>
        <v>2.2613913892959251E-2</v>
      </c>
      <c r="AB197" s="178">
        <f t="shared" ca="1" si="67"/>
        <v>2.7202411157755513E-2</v>
      </c>
      <c r="AC197" s="178">
        <f t="shared" ca="1" si="67"/>
        <v>2.4936894354488499E-2</v>
      </c>
      <c r="AD197" s="178">
        <f t="shared" ca="1" si="67"/>
        <v>1.9075791782659952E-2</v>
      </c>
      <c r="AE197" s="178">
        <f t="shared" ca="1" si="67"/>
        <v>5.5502746429015497E-4</v>
      </c>
      <c r="AF197" s="178">
        <f t="shared" ca="1" si="67"/>
        <v>1.7535823649184684E-2</v>
      </c>
      <c r="AG197" s="178">
        <f t="shared" ca="1" si="67"/>
        <v>1.4074502276895044E-2</v>
      </c>
      <c r="AH197" s="178">
        <f t="shared" ca="1" si="67"/>
        <v>1.1011218646548167E-2</v>
      </c>
      <c r="AI197" s="178">
        <f ca="1">(AI169-AH169)/AH$178</f>
        <v>6.0242472156824206E-3</v>
      </c>
      <c r="AJ197" s="176">
        <f t="shared" ca="1" si="67"/>
        <v>7.6619223150014909E-3</v>
      </c>
      <c r="AK197" s="176" t="e">
        <f t="shared" ca="1" si="67"/>
        <v>#VALUE!</v>
      </c>
      <c r="AL197" s="176" t="e">
        <f t="shared" ca="1" si="67"/>
        <v>#VALUE!</v>
      </c>
      <c r="AM197" s="176" t="e">
        <f t="shared" ca="1" si="67"/>
        <v>#VALUE!</v>
      </c>
      <c r="AN197" s="176" t="e">
        <f t="shared" ca="1" si="67"/>
        <v>#VALUE!</v>
      </c>
      <c r="AO197" s="176" t="e">
        <f t="shared" ca="1" si="67"/>
        <v>#VALUE!</v>
      </c>
      <c r="AP197" s="176"/>
      <c r="AQ197" s="176"/>
      <c r="AR197" s="176"/>
      <c r="AS197" s="176"/>
      <c r="AT197" s="176"/>
      <c r="AU197" s="176"/>
    </row>
    <row r="198" spans="1:47">
      <c r="A198" s="136" t="s">
        <v>99</v>
      </c>
      <c r="B198" s="174"/>
      <c r="C198" s="174"/>
      <c r="D198" s="174"/>
      <c r="E198" s="174"/>
      <c r="F198" s="174"/>
      <c r="G198" s="174"/>
      <c r="H198" s="174"/>
      <c r="I198" s="174"/>
      <c r="J198" s="174"/>
      <c r="K198" s="174"/>
      <c r="M198" s="174"/>
      <c r="N198" s="174"/>
      <c r="O198" s="174"/>
      <c r="P198" s="178">
        <f t="shared" ca="1" si="67"/>
        <v>8.8334656977680972E-3</v>
      </c>
      <c r="Q198" s="178">
        <f t="shared" ca="1" si="67"/>
        <v>9.1711631173972807E-3</v>
      </c>
      <c r="R198" s="178">
        <f t="shared" ca="1" si="67"/>
        <v>1.0630877803458049E-2</v>
      </c>
      <c r="S198" s="178">
        <f t="shared" ca="1" si="67"/>
        <v>9.3116396752232801E-3</v>
      </c>
      <c r="T198" s="178">
        <f t="shared" ca="1" si="67"/>
        <v>7.7526020473722614E-3</v>
      </c>
      <c r="U198" s="178">
        <f t="shared" ca="1" si="67"/>
        <v>8.7834122634314164E-3</v>
      </c>
      <c r="V198" s="178">
        <f t="shared" ca="1" si="67"/>
        <v>7.9403155828549048E-3</v>
      </c>
      <c r="W198" s="178">
        <f t="shared" ca="1" si="67"/>
        <v>1.4393399971867433E-2</v>
      </c>
      <c r="X198" s="178">
        <f t="shared" ca="1" si="67"/>
        <v>1.413266729082235E-2</v>
      </c>
      <c r="Y198" s="178">
        <f t="shared" ca="1" si="67"/>
        <v>1.3363270887024593E-2</v>
      </c>
      <c r="Z198" s="178">
        <f t="shared" ca="1" si="67"/>
        <v>1.4309314416209147E-2</v>
      </c>
      <c r="AA198" s="178">
        <f t="shared" ca="1" si="67"/>
        <v>1.2304328611634472E-2</v>
      </c>
      <c r="AB198" s="178">
        <f t="shared" ca="1" si="67"/>
        <v>1.2368761685603266E-2</v>
      </c>
      <c r="AC198" s="178">
        <f t="shared" ca="1" si="67"/>
        <v>1.3814902793949445E-2</v>
      </c>
      <c r="AD198" s="178">
        <f t="shared" ca="1" si="67"/>
        <v>1.096434614315811E-2</v>
      </c>
      <c r="AE198" s="178">
        <f t="shared" ca="1" si="67"/>
        <v>1.6730569254030339E-2</v>
      </c>
      <c r="AF198" s="178">
        <f t="shared" ca="1" si="67"/>
        <v>1.002775396792518E-2</v>
      </c>
      <c r="AG198" s="178">
        <f t="shared" ca="1" si="67"/>
        <v>7.4013676152626861E-3</v>
      </c>
      <c r="AH198" s="178">
        <f t="shared" ca="1" si="67"/>
        <v>1.2287052762184692E-2</v>
      </c>
      <c r="AI198" s="178">
        <f ca="1">(AI170-AH170)/AH$178</f>
        <v>9.5227111843867191E-3</v>
      </c>
      <c r="AJ198" s="176">
        <f t="shared" ca="1" si="67"/>
        <v>8.1352836698660256E-3</v>
      </c>
      <c r="AK198" s="176" t="e">
        <f t="shared" ca="1" si="67"/>
        <v>#VALUE!</v>
      </c>
      <c r="AL198" s="176" t="e">
        <f t="shared" ca="1" si="67"/>
        <v>#VALUE!</v>
      </c>
      <c r="AM198" s="176" t="e">
        <f t="shared" ca="1" si="67"/>
        <v>#VALUE!</v>
      </c>
      <c r="AN198" s="176" t="e">
        <f t="shared" ca="1" si="67"/>
        <v>#VALUE!</v>
      </c>
      <c r="AO198" s="176" t="e">
        <f t="shared" ca="1" si="67"/>
        <v>#VALUE!</v>
      </c>
      <c r="AP198" s="176"/>
      <c r="AQ198" s="176"/>
      <c r="AR198" s="176"/>
      <c r="AS198" s="176"/>
      <c r="AT198" s="176"/>
      <c r="AU198" s="176"/>
    </row>
    <row r="199" spans="1:47">
      <c r="A199" s="136" t="s">
        <v>118</v>
      </c>
      <c r="B199" s="174"/>
      <c r="C199" s="174"/>
      <c r="D199" s="174"/>
      <c r="E199" s="174"/>
      <c r="F199" s="174"/>
      <c r="G199" s="174"/>
      <c r="H199" s="174"/>
      <c r="I199" s="174"/>
      <c r="J199" s="174"/>
      <c r="K199" s="174"/>
      <c r="M199" s="174"/>
      <c r="N199" s="174"/>
      <c r="O199" s="174"/>
      <c r="P199" s="178">
        <f t="shared" ca="1" si="67"/>
        <v>-6.3602576574065782E-3</v>
      </c>
      <c r="Q199" s="178">
        <f t="shared" ca="1" si="67"/>
        <v>5.4782201504847772E-3</v>
      </c>
      <c r="R199" s="178">
        <f t="shared" ca="1" si="67"/>
        <v>1.7578718169136605E-3</v>
      </c>
      <c r="S199" s="178">
        <f t="shared" ca="1" si="67"/>
        <v>1.9748917389976898E-3</v>
      </c>
      <c r="T199" s="178">
        <f t="shared" ca="1" si="67"/>
        <v>8.9886127920993358E-3</v>
      </c>
      <c r="U199" s="178">
        <f t="shared" ca="1" si="67"/>
        <v>-2.1934881190987235E-3</v>
      </c>
      <c r="V199" s="178">
        <f t="shared" ca="1" si="67"/>
        <v>1.2154391565389682E-2</v>
      </c>
      <c r="W199" s="178">
        <f t="shared" ca="1" si="67"/>
        <v>6.7921582139971442E-3</v>
      </c>
      <c r="X199" s="178">
        <f t="shared" ca="1" si="67"/>
        <v>-6.9776869537988755E-4</v>
      </c>
      <c r="Y199" s="178">
        <f t="shared" ca="1" si="67"/>
        <v>-4.6142101727889392E-4</v>
      </c>
      <c r="Z199" s="178">
        <f t="shared" ca="1" si="67"/>
        <v>6.9394101355619315E-3</v>
      </c>
      <c r="AA199" s="178">
        <f t="shared" ca="1" si="67"/>
        <v>2.5585560440072167E-4</v>
      </c>
      <c r="AB199" s="178">
        <f t="shared" ca="1" si="67"/>
        <v>7.99528188818544E-3</v>
      </c>
      <c r="AC199" s="178">
        <f t="shared" ca="1" si="67"/>
        <v>1.1021645366168465E-2</v>
      </c>
      <c r="AD199" s="178">
        <f ca="1">(AD171-AC171)/AC$178</f>
        <v>2.5774763916317036E-3</v>
      </c>
      <c r="AE199" s="178">
        <f t="shared" ca="1" si="67"/>
        <v>-5.5111994334892094E-3</v>
      </c>
      <c r="AF199" s="178">
        <f t="shared" ca="1" si="67"/>
        <v>5.5045900793107268E-4</v>
      </c>
      <c r="AG199" s="178">
        <f ca="1">(AG171-AF171)/AF$178</f>
        <v>3.901025672545703E-3</v>
      </c>
      <c r="AH199" s="178">
        <f t="shared" ca="1" si="67"/>
        <v>-1.952262603723485E-3</v>
      </c>
      <c r="AI199" s="178">
        <f ca="1">(AI171-AH171)/AH$178</f>
        <v>1.7397479679546514E-3</v>
      </c>
      <c r="AJ199" s="176" t="e">
        <f t="shared" ca="1" si="67"/>
        <v>#VALUE!</v>
      </c>
      <c r="AK199" s="176" t="e">
        <f t="shared" ca="1" si="67"/>
        <v>#VALUE!</v>
      </c>
      <c r="AL199" s="176" t="e">
        <f t="shared" ca="1" si="67"/>
        <v>#VALUE!</v>
      </c>
      <c r="AM199" s="176" t="e">
        <f t="shared" ca="1" si="67"/>
        <v>#VALUE!</v>
      </c>
      <c r="AN199" s="176" t="e">
        <f t="shared" ca="1" si="67"/>
        <v>#VALUE!</v>
      </c>
      <c r="AO199" s="176" t="e">
        <f t="shared" ca="1" si="67"/>
        <v>#VALUE!</v>
      </c>
      <c r="AP199" s="176"/>
      <c r="AQ199" s="176"/>
      <c r="AR199" s="176"/>
      <c r="AS199" s="176"/>
      <c r="AT199" s="176"/>
      <c r="AU199" s="176"/>
    </row>
    <row r="200" spans="1:47">
      <c r="A200" s="136" t="s">
        <v>119</v>
      </c>
      <c r="B200" s="174"/>
      <c r="C200" s="174"/>
      <c r="D200" s="174"/>
      <c r="E200" s="174"/>
      <c r="F200" s="174"/>
      <c r="G200" s="174"/>
      <c r="H200" s="174"/>
      <c r="I200" s="174"/>
      <c r="J200" s="174"/>
      <c r="K200" s="174"/>
      <c r="M200" s="174"/>
      <c r="N200" s="174"/>
      <c r="O200" s="174"/>
      <c r="P200" s="178">
        <f t="shared" ref="P200:AO200" ca="1" si="68">-(P175/O175-1)*O175/O$178</f>
        <v>-2.6044450096804274E-3</v>
      </c>
      <c r="Q200" s="178">
        <f t="shared" ca="1" si="68"/>
        <v>-5.6285452784606898E-3</v>
      </c>
      <c r="R200" s="178">
        <f t="shared" ca="1" si="68"/>
        <v>-6.8230134504218371E-3</v>
      </c>
      <c r="S200" s="178">
        <f t="shared" ca="1" si="68"/>
        <v>2.5841935795918071E-3</v>
      </c>
      <c r="T200" s="178">
        <f t="shared" ca="1" si="68"/>
        <v>2.5936645271035102E-2</v>
      </c>
      <c r="U200" s="178">
        <f t="shared" ca="1" si="68"/>
        <v>-4.7866522404914295E-3</v>
      </c>
      <c r="V200" s="178">
        <f t="shared" ca="1" si="68"/>
        <v>-4.9752391320895123E-3</v>
      </c>
      <c r="W200" s="178">
        <f t="shared" ca="1" si="68"/>
        <v>-5.7388230342377416E-3</v>
      </c>
      <c r="X200" s="178">
        <f t="shared" ca="1" si="68"/>
        <v>-5.1860906601638238E-3</v>
      </c>
      <c r="Y200" s="178">
        <f t="shared" ca="1" si="68"/>
        <v>-4.5793295343335011E-3</v>
      </c>
      <c r="Z200" s="178">
        <f t="shared" ca="1" si="68"/>
        <v>-4.2874495894271447E-3</v>
      </c>
      <c r="AA200" s="178">
        <f t="shared" ca="1" si="68"/>
        <v>-4.9561556532458769E-3</v>
      </c>
      <c r="AB200" s="178">
        <f t="shared" ca="1" si="68"/>
        <v>-6.8636948713147504E-3</v>
      </c>
      <c r="AC200" s="178">
        <f t="shared" ca="1" si="68"/>
        <v>-3.3581372978153967E-3</v>
      </c>
      <c r="AD200" s="178">
        <f t="shared" ca="1" si="68"/>
        <v>-2.4640181007082118E-3</v>
      </c>
      <c r="AE200" s="178">
        <f t="shared" ca="1" si="68"/>
        <v>-1.685816177455664E-3</v>
      </c>
      <c r="AF200" s="178">
        <f t="shared" ca="1" si="68"/>
        <v>-2.2137852142409048E-3</v>
      </c>
      <c r="AG200" s="178">
        <f t="shared" ca="1" si="68"/>
        <v>-3.0062950137049378E-3</v>
      </c>
      <c r="AH200" s="178">
        <f t="shared" ca="1" si="68"/>
        <v>-4.0700099672157392E-3</v>
      </c>
      <c r="AI200" s="178">
        <f ca="1">-(AI175/AH175-1)*AH175/AH$178</f>
        <v>-4.93472341193937E-3</v>
      </c>
      <c r="AJ200" s="176" t="e">
        <f t="shared" ca="1" si="68"/>
        <v>#VALUE!</v>
      </c>
      <c r="AK200" s="176" t="e">
        <f t="shared" ca="1" si="68"/>
        <v>#VALUE!</v>
      </c>
      <c r="AL200" s="176" t="e">
        <f t="shared" ca="1" si="68"/>
        <v>#VALUE!</v>
      </c>
      <c r="AM200" s="176" t="e">
        <f t="shared" ca="1" si="68"/>
        <v>#VALUE!</v>
      </c>
      <c r="AN200" s="176" t="e">
        <f t="shared" ca="1" si="68"/>
        <v>#VALUE!</v>
      </c>
      <c r="AO200" s="176" t="e">
        <f t="shared" ca="1" si="68"/>
        <v>#VALUE!</v>
      </c>
      <c r="AP200" s="179"/>
      <c r="AQ200" s="179"/>
      <c r="AR200" s="179"/>
      <c r="AS200" s="179"/>
      <c r="AT200" s="179"/>
      <c r="AU200" s="179"/>
    </row>
    <row r="201" spans="1:47">
      <c r="A201" s="136" t="s">
        <v>120</v>
      </c>
      <c r="B201" s="174"/>
      <c r="C201" s="174"/>
      <c r="D201" s="174"/>
      <c r="E201" s="174"/>
      <c r="F201" s="174"/>
      <c r="G201" s="174"/>
      <c r="H201" s="174"/>
      <c r="I201" s="174"/>
      <c r="J201" s="174"/>
      <c r="K201" s="174"/>
      <c r="M201" s="174"/>
      <c r="N201" s="174"/>
      <c r="O201" s="174"/>
      <c r="P201" s="178">
        <f t="shared" ref="P201:AO201" ca="1" si="69">-(P174/O174-1)*O174/O$178</f>
        <v>-4.6244119704351664E-3</v>
      </c>
      <c r="Q201" s="178">
        <f t="shared" ca="1" si="69"/>
        <v>-1.9050051616061455E-3</v>
      </c>
      <c r="R201" s="178">
        <f t="shared" ca="1" si="69"/>
        <v>-6.8732015916075154E-3</v>
      </c>
      <c r="S201" s="178">
        <f t="shared" ca="1" si="69"/>
        <v>-8.9397771085926794E-3</v>
      </c>
      <c r="T201" s="178">
        <f t="shared" ca="1" si="69"/>
        <v>-3.8933114685888066E-2</v>
      </c>
      <c r="U201" s="178">
        <f t="shared" ca="1" si="69"/>
        <v>-9.3415396985875136E-3</v>
      </c>
      <c r="V201" s="178">
        <f t="shared" ca="1" si="69"/>
        <v>-6.4306753362380646E-3</v>
      </c>
      <c r="W201" s="178">
        <f t="shared" ca="1" si="69"/>
        <v>-6.1782578970152185E-3</v>
      </c>
      <c r="X201" s="178">
        <f t="shared" ca="1" si="69"/>
        <v>8.7091486496154768E-4</v>
      </c>
      <c r="Y201" s="178">
        <f t="shared" ca="1" si="69"/>
        <v>-4.9161768428437891E-3</v>
      </c>
      <c r="Z201" s="178">
        <f t="shared" ca="1" si="69"/>
        <v>-4.2825907390311429E-3</v>
      </c>
      <c r="AA201" s="178">
        <f t="shared" ca="1" si="69"/>
        <v>-7.7891749819738601E-3</v>
      </c>
      <c r="AB201" s="178">
        <f t="shared" ca="1" si="69"/>
        <v>-5.4996395384282661E-3</v>
      </c>
      <c r="AC201" s="178">
        <f ca="1">-(AC174/AB174-1)*AB174/AB$178</f>
        <v>-4.2119450033650668E-3</v>
      </c>
      <c r="AD201" s="178">
        <f ca="1">-(AD174/AC174-1)*AC174/AC$178</f>
        <v>-8.1887288231744255E-3</v>
      </c>
      <c r="AE201" s="178">
        <f t="shared" ca="1" si="69"/>
        <v>4.8732368308569826E-3</v>
      </c>
      <c r="AF201" s="178">
        <f t="shared" ca="1" si="69"/>
        <v>-3.3354151464650892E-3</v>
      </c>
      <c r="AG201" s="178">
        <f t="shared" ca="1" si="69"/>
        <v>-7.3150066560180782E-3</v>
      </c>
      <c r="AH201" s="178">
        <f t="shared" ca="1" si="69"/>
        <v>-1.260887105076724E-2</v>
      </c>
      <c r="AI201" s="178">
        <f ca="1">-(AI174/AH174-1)*AH174/AH$178</f>
        <v>-5.8967820353002659E-3</v>
      </c>
      <c r="AJ201" s="176" t="e">
        <f t="shared" ca="1" si="69"/>
        <v>#VALUE!</v>
      </c>
      <c r="AK201" s="176" t="e">
        <f t="shared" ca="1" si="69"/>
        <v>#VALUE!</v>
      </c>
      <c r="AL201" s="176" t="e">
        <f t="shared" ca="1" si="69"/>
        <v>#VALUE!</v>
      </c>
      <c r="AM201" s="176" t="e">
        <f t="shared" ca="1" si="69"/>
        <v>#VALUE!</v>
      </c>
      <c r="AN201" s="176" t="e">
        <f t="shared" ca="1" si="69"/>
        <v>#VALUE!</v>
      </c>
      <c r="AO201" s="176" t="e">
        <f t="shared" ca="1" si="69"/>
        <v>#VALUE!</v>
      </c>
      <c r="AP201" s="179"/>
      <c r="AQ201" s="179"/>
      <c r="AR201" s="179"/>
      <c r="AS201" s="179"/>
      <c r="AT201" s="179"/>
      <c r="AU201" s="179"/>
    </row>
    <row r="202" spans="1:47">
      <c r="A202" s="136" t="s">
        <v>121</v>
      </c>
      <c r="B202" s="174"/>
      <c r="C202" s="174"/>
      <c r="D202" s="174"/>
      <c r="E202" s="174"/>
      <c r="F202" s="174"/>
      <c r="G202" s="174"/>
      <c r="H202" s="174"/>
      <c r="I202" s="174"/>
      <c r="J202" s="174"/>
      <c r="K202" s="174"/>
      <c r="M202" s="174"/>
      <c r="N202" s="174"/>
      <c r="O202" s="174"/>
      <c r="P202" s="178">
        <f ca="1">P201+P200</f>
        <v>-7.2288569801155934E-3</v>
      </c>
      <c r="Q202" s="178">
        <f t="shared" ref="Q202:AN202" ca="1" si="70">Q201+Q200</f>
        <v>-7.5335504400668354E-3</v>
      </c>
      <c r="R202" s="178">
        <f t="shared" ca="1" si="70"/>
        <v>-1.3696215042029353E-2</v>
      </c>
      <c r="S202" s="178">
        <f t="shared" ca="1" si="70"/>
        <v>-6.3555835290008723E-3</v>
      </c>
      <c r="T202" s="178">
        <f t="shared" ca="1" si="70"/>
        <v>-1.2996469414852965E-2</v>
      </c>
      <c r="U202" s="178">
        <f t="shared" ca="1" si="70"/>
        <v>-1.4128191939078943E-2</v>
      </c>
      <c r="V202" s="178">
        <f t="shared" ca="1" si="70"/>
        <v>-1.1405914468327578E-2</v>
      </c>
      <c r="W202" s="178">
        <f t="shared" ca="1" si="70"/>
        <v>-1.191708093125296E-2</v>
      </c>
      <c r="X202" s="178">
        <f t="shared" ca="1" si="70"/>
        <v>-4.3151757952022765E-3</v>
      </c>
      <c r="Y202" s="178">
        <f t="shared" ca="1" si="70"/>
        <v>-9.4955063771772902E-3</v>
      </c>
      <c r="Z202" s="178">
        <f t="shared" ca="1" si="70"/>
        <v>-8.5700403284582876E-3</v>
      </c>
      <c r="AA202" s="178">
        <f t="shared" ca="1" si="70"/>
        <v>-1.2745330635219737E-2</v>
      </c>
      <c r="AB202" s="178">
        <f t="shared" ca="1" si="70"/>
        <v>-1.2363334409743017E-2</v>
      </c>
      <c r="AC202" s="178">
        <f t="shared" ca="1" si="70"/>
        <v>-7.5700823011804631E-3</v>
      </c>
      <c r="AD202" s="178">
        <f t="shared" ca="1" si="70"/>
        <v>-1.0652746923882638E-2</v>
      </c>
      <c r="AE202" s="178">
        <f t="shared" ca="1" si="70"/>
        <v>3.1874206534013186E-3</v>
      </c>
      <c r="AF202" s="178">
        <f t="shared" ca="1" si="70"/>
        <v>-5.5492003607059935E-3</v>
      </c>
      <c r="AG202" s="178">
        <f t="shared" ca="1" si="70"/>
        <v>-1.0321301669723016E-2</v>
      </c>
      <c r="AH202" s="178">
        <f t="shared" ca="1" si="70"/>
        <v>-1.6678881017982979E-2</v>
      </c>
      <c r="AI202" s="178">
        <f ca="1">AI201+AI200</f>
        <v>-1.0831505447239636E-2</v>
      </c>
      <c r="AJ202" s="176" t="e">
        <f t="shared" ca="1" si="70"/>
        <v>#VALUE!</v>
      </c>
      <c r="AK202" s="176" t="e">
        <f t="shared" ca="1" si="70"/>
        <v>#VALUE!</v>
      </c>
      <c r="AL202" s="176" t="e">
        <f t="shared" ca="1" si="70"/>
        <v>#VALUE!</v>
      </c>
      <c r="AM202" s="176" t="e">
        <f t="shared" ca="1" si="70"/>
        <v>#VALUE!</v>
      </c>
      <c r="AN202" s="176" t="e">
        <f t="shared" ca="1" si="70"/>
        <v>#VALUE!</v>
      </c>
      <c r="AO202" s="176" t="e">
        <f ca="1">AO201+AO200</f>
        <v>#VALUE!</v>
      </c>
      <c r="AP202" s="179"/>
      <c r="AQ202" s="179"/>
      <c r="AR202" s="179"/>
      <c r="AS202" s="179"/>
      <c r="AT202" s="179"/>
      <c r="AU202" s="179"/>
    </row>
    <row r="203" spans="1:47">
      <c r="A203" s="136" t="s">
        <v>106</v>
      </c>
      <c r="B203" s="174"/>
      <c r="C203" s="174"/>
      <c r="D203" s="174"/>
      <c r="E203" s="174"/>
      <c r="F203" s="174"/>
      <c r="G203" s="174"/>
      <c r="H203" s="174"/>
      <c r="I203" s="174"/>
      <c r="J203" s="174"/>
      <c r="K203" s="174"/>
      <c r="M203" s="174"/>
      <c r="N203" s="174"/>
      <c r="O203" s="174"/>
      <c r="P203" s="178">
        <f t="shared" ref="P203:AO203" ca="1" si="71">P191</f>
        <v>1.7024276133407179E-2</v>
      </c>
      <c r="Q203" s="178">
        <f t="shared" ca="1" si="71"/>
        <v>3.3752647318625373E-2</v>
      </c>
      <c r="R203" s="178">
        <f t="shared" ca="1" si="71"/>
        <v>2.4343822225882938E-2</v>
      </c>
      <c r="S203" s="178">
        <f t="shared" ca="1" si="71"/>
        <v>2.6573098004630813E-2</v>
      </c>
      <c r="T203" s="178">
        <f t="shared" ca="1" si="71"/>
        <v>3.4926481836148771E-2</v>
      </c>
      <c r="U203" s="178">
        <f t="shared" ca="1" si="71"/>
        <v>2.5315572583172186E-2</v>
      </c>
      <c r="V203" s="178">
        <f t="shared" ca="1" si="71"/>
        <v>5.7655802023771185E-2</v>
      </c>
      <c r="W203" s="178">
        <f t="shared" ca="1" si="71"/>
        <v>5.1702837353489794E-2</v>
      </c>
      <c r="X203" s="178">
        <f t="shared" ca="1" si="71"/>
        <v>4.0351351939807545E-2</v>
      </c>
      <c r="Y203" s="178">
        <f t="shared" ca="1" si="71"/>
        <v>2.5540600066572106E-2</v>
      </c>
      <c r="Z203" s="178">
        <f t="shared" ca="1" si="71"/>
        <v>4.4482775375346284E-2</v>
      </c>
      <c r="AA203" s="178">
        <f t="shared" ca="1" si="71"/>
        <v>2.8564650059311969E-2</v>
      </c>
      <c r="AB203" s="178">
        <f t="shared" ca="1" si="71"/>
        <v>4.5653339990791686E-2</v>
      </c>
      <c r="AC203" s="178">
        <f t="shared" ca="1" si="71"/>
        <v>5.2169640431903863E-2</v>
      </c>
      <c r="AD203" s="178">
        <f t="shared" ca="1" si="71"/>
        <v>3.0983979360457159E-2</v>
      </c>
      <c r="AE203" s="178">
        <f t="shared" ca="1" si="71"/>
        <v>1.0558281073562714E-3</v>
      </c>
      <c r="AF203" s="178">
        <f ca="1">AF191</f>
        <v>2.3888009075005989E-2</v>
      </c>
      <c r="AG203" s="178">
        <f t="shared" ca="1" si="71"/>
        <v>2.0225581049760244E-2</v>
      </c>
      <c r="AH203" s="178">
        <f t="shared" ca="1" si="71"/>
        <v>5.1155381038192616E-3</v>
      </c>
      <c r="AI203" s="178">
        <f t="shared" ca="1" si="71"/>
        <v>6.3823636748516765E-3</v>
      </c>
      <c r="AJ203" s="176" t="e">
        <f t="shared" ca="1" si="71"/>
        <v>#VALUE!</v>
      </c>
      <c r="AK203" s="176" t="e">
        <f t="shared" ca="1" si="71"/>
        <v>#VALUE!</v>
      </c>
      <c r="AL203" s="176" t="e">
        <f t="shared" ca="1" si="71"/>
        <v>#VALUE!</v>
      </c>
      <c r="AM203" s="176" t="e">
        <f t="shared" ca="1" si="71"/>
        <v>#VALUE!</v>
      </c>
      <c r="AN203" s="176" t="e">
        <f t="shared" ca="1" si="71"/>
        <v>#VALUE!</v>
      </c>
      <c r="AO203" s="176" t="e">
        <f t="shared" ca="1" si="71"/>
        <v>#VALUE!</v>
      </c>
      <c r="AP203" s="179"/>
      <c r="AQ203" s="179"/>
      <c r="AR203" s="179"/>
      <c r="AS203" s="179"/>
      <c r="AT203" s="179"/>
      <c r="AU203" s="179"/>
    </row>
    <row r="204" spans="1:47">
      <c r="A204" s="136"/>
      <c r="B204" s="174"/>
      <c r="C204" s="174"/>
      <c r="D204" s="174"/>
      <c r="E204" s="174"/>
      <c r="F204" s="174"/>
      <c r="G204" s="174"/>
      <c r="H204" s="174"/>
      <c r="I204" s="174"/>
      <c r="J204" s="174"/>
      <c r="K204" s="174"/>
      <c r="M204" s="174"/>
      <c r="N204" s="174"/>
      <c r="O204" s="174"/>
      <c r="P204" s="180"/>
      <c r="Q204" s="180"/>
      <c r="R204" s="180"/>
      <c r="S204" s="180"/>
      <c r="T204" s="180"/>
      <c r="U204" s="180"/>
      <c r="V204" s="180"/>
      <c r="W204" s="180"/>
      <c r="X204" s="180"/>
      <c r="Y204" s="180"/>
      <c r="Z204" s="180"/>
      <c r="AA204" s="178"/>
      <c r="AB204" s="178"/>
      <c r="AC204" s="178"/>
      <c r="AD204" s="178"/>
      <c r="AE204" s="178"/>
      <c r="AF204" s="178"/>
      <c r="AG204" s="178"/>
      <c r="AH204" s="178"/>
      <c r="AI204" s="178"/>
      <c r="AJ204" s="181"/>
      <c r="AK204" s="181"/>
      <c r="AL204" s="181"/>
      <c r="AM204" s="181"/>
      <c r="AN204" s="181"/>
      <c r="AO204" s="181"/>
      <c r="AP204" s="179"/>
      <c r="AQ204" s="179"/>
      <c r="AR204" s="179"/>
      <c r="AS204" s="179"/>
      <c r="AT204" s="179"/>
      <c r="AU204" s="179"/>
    </row>
    <row r="205" spans="1:47">
      <c r="A205" s="136"/>
      <c r="B205" s="174"/>
      <c r="C205" s="174"/>
      <c r="D205" s="174"/>
      <c r="E205" s="174"/>
      <c r="F205" s="174"/>
      <c r="G205" s="174"/>
      <c r="H205" s="174"/>
      <c r="I205" s="174"/>
      <c r="J205" s="174"/>
      <c r="K205" s="174"/>
      <c r="M205" s="174"/>
      <c r="N205" s="174"/>
      <c r="O205" s="174"/>
      <c r="P205" s="174"/>
      <c r="Q205" s="174"/>
      <c r="R205" s="174"/>
      <c r="S205" s="174"/>
      <c r="T205" s="174"/>
      <c r="U205" s="174"/>
      <c r="V205" s="174"/>
      <c r="W205" s="174"/>
      <c r="X205" s="174"/>
      <c r="Y205" s="174"/>
      <c r="Z205" s="174"/>
      <c r="AA205" s="174"/>
      <c r="AB205" s="174"/>
      <c r="AC205" s="174"/>
      <c r="AD205" s="174"/>
      <c r="AE205" s="174"/>
      <c r="AF205" s="174"/>
      <c r="AG205" s="174"/>
      <c r="AH205" s="182"/>
      <c r="AI205" s="182"/>
      <c r="AJ205" s="176"/>
      <c r="AK205" s="176"/>
      <c r="AL205" s="179"/>
      <c r="AM205" s="179"/>
      <c r="AN205" s="179"/>
      <c r="AO205" s="179"/>
      <c r="AP205" s="179"/>
      <c r="AQ205" s="179"/>
      <c r="AR205" s="179"/>
      <c r="AS205" s="179"/>
      <c r="AT205" s="179"/>
      <c r="AU205" s="179"/>
    </row>
    <row r="206" spans="1:47">
      <c r="A206" s="136" t="s">
        <v>122</v>
      </c>
      <c r="B206" s="74"/>
      <c r="C206" s="74"/>
      <c r="D206" s="74">
        <v>55739.042000000001</v>
      </c>
      <c r="E206" s="74">
        <v>56035.817999999999</v>
      </c>
      <c r="F206" s="74">
        <v>56305.462</v>
      </c>
      <c r="G206" s="74">
        <v>56582.341999999997</v>
      </c>
      <c r="H206" s="74">
        <v>56866.101999999999</v>
      </c>
      <c r="I206" s="74">
        <v>57168.661</v>
      </c>
      <c r="J206" s="74">
        <v>57492.298000000003</v>
      </c>
      <c r="K206" s="74">
        <v>57827.972000000002</v>
      </c>
      <c r="L206" s="103">
        <v>58138.267999999996</v>
      </c>
      <c r="M206" s="74">
        <v>58425.686000000002</v>
      </c>
      <c r="N206" s="74">
        <v>58711.62</v>
      </c>
      <c r="O206" s="74">
        <v>58961.04</v>
      </c>
      <c r="P206" s="74">
        <v>59175.326999999997</v>
      </c>
      <c r="Q206" s="74">
        <v>59383.995000000003</v>
      </c>
      <c r="R206" s="74">
        <v>59589.294999999998</v>
      </c>
      <c r="S206" s="74">
        <v>59795.262000000002</v>
      </c>
      <c r="T206" s="74">
        <v>60011.006000000001</v>
      </c>
      <c r="U206" s="74">
        <v>60315.408000000003</v>
      </c>
      <c r="V206" s="74">
        <v>60724.78</v>
      </c>
      <c r="W206" s="74">
        <v>61163.24</v>
      </c>
      <c r="X206" s="74">
        <v>61604.55</v>
      </c>
      <c r="Y206" s="74">
        <v>62037.546000000002</v>
      </c>
      <c r="Z206" s="74">
        <v>62490.8</v>
      </c>
      <c r="AA206" s="74">
        <v>62958.326999999997</v>
      </c>
      <c r="AB206" s="74">
        <v>63393.404000000002</v>
      </c>
      <c r="AC206" s="74">
        <v>63781.275000000001</v>
      </c>
      <c r="AD206" s="74">
        <v>64133.18</v>
      </c>
      <c r="AE206" s="74">
        <v>64458.720000000001</v>
      </c>
      <c r="AF206" s="74">
        <v>64773.17</v>
      </c>
      <c r="AG206" s="74">
        <v>65092.569000000003</v>
      </c>
      <c r="AH206" s="183">
        <v>65397.326999999997</v>
      </c>
      <c r="AI206" s="183">
        <v>65681.915999999997</v>
      </c>
      <c r="AJ206" s="184">
        <v>65933.138153121792</v>
      </c>
      <c r="AK206" s="184">
        <v>66184.360306243572</v>
      </c>
      <c r="AL206" s="184">
        <v>66409.065213372945</v>
      </c>
      <c r="AM206" s="184">
        <v>66633.770120502333</v>
      </c>
      <c r="AN206" s="184">
        <v>66858.475027631721</v>
      </c>
      <c r="AO206" s="184">
        <v>66858.475027631721</v>
      </c>
      <c r="AP206" s="184">
        <v>67307.884841890511</v>
      </c>
      <c r="AQ206" s="184">
        <v>67480.510780965938</v>
      </c>
      <c r="AR206" s="184">
        <v>67653.136720041381</v>
      </c>
      <c r="AS206" s="184">
        <v>67825.762659116808</v>
      </c>
      <c r="AT206" s="184">
        <v>67998.388598192236</v>
      </c>
      <c r="AU206" s="184">
        <v>68171.014537267663</v>
      </c>
    </row>
    <row r="207" spans="1:47">
      <c r="A207" s="136" t="s">
        <v>123</v>
      </c>
      <c r="B207" s="74"/>
      <c r="C207" s="74"/>
      <c r="D207" s="74"/>
      <c r="E207" s="74"/>
      <c r="F207" s="74">
        <v>17020.337291115949</v>
      </c>
      <c r="G207" s="74">
        <v>20833.961366401782</v>
      </c>
      <c r="H207" s="74">
        <v>21093.969045843107</v>
      </c>
      <c r="I207" s="74">
        <v>21344.223043486272</v>
      </c>
      <c r="J207" s="74">
        <v>21573.806854816517</v>
      </c>
      <c r="K207" s="74">
        <v>21790.292365211011</v>
      </c>
      <c r="L207" s="103">
        <v>22030.20023593388</v>
      </c>
      <c r="M207" s="74">
        <v>22295.280981679716</v>
      </c>
      <c r="N207" s="74">
        <v>22561.498960131372</v>
      </c>
      <c r="O207" s="74">
        <v>22825.895936394911</v>
      </c>
      <c r="P207" s="74">
        <v>23095.894609016148</v>
      </c>
      <c r="Q207" s="74">
        <v>23371.374021393585</v>
      </c>
      <c r="R207" s="74">
        <v>23640.090453323188</v>
      </c>
      <c r="S207" s="74">
        <v>23904.349694343025</v>
      </c>
      <c r="T207" s="74">
        <v>24165.43740943414</v>
      </c>
      <c r="U207" s="74">
        <v>24460.629622272736</v>
      </c>
      <c r="V207" s="74">
        <v>24798.791905857113</v>
      </c>
      <c r="W207" s="74">
        <v>25147.242551863164</v>
      </c>
      <c r="X207" s="74">
        <v>25498.521618091283</v>
      </c>
      <c r="Y207" s="74">
        <v>25842.586426485741</v>
      </c>
      <c r="Z207" s="74">
        <v>26180.305488955699</v>
      </c>
      <c r="AA207" s="74">
        <v>26507.478463657702</v>
      </c>
      <c r="AB207" s="74">
        <v>26826.063146953384</v>
      </c>
      <c r="AC207" s="74">
        <v>27124.444636556189</v>
      </c>
      <c r="AD207" s="74">
        <v>27395.322536309755</v>
      </c>
      <c r="AE207" s="74">
        <v>27654.06972380976</v>
      </c>
      <c r="AF207" s="74">
        <v>27924.19319083068</v>
      </c>
      <c r="AG207" s="74">
        <v>28208.359238795056</v>
      </c>
      <c r="AH207" s="183">
        <v>28490.515672676258</v>
      </c>
      <c r="AI207" s="183">
        <v>28749.882746084113</v>
      </c>
      <c r="AJ207" s="184">
        <v>29009.856336285116</v>
      </c>
      <c r="AK207" s="184">
        <v>29270.404829272273</v>
      </c>
      <c r="AL207" s="184">
        <v>29521.941364768929</v>
      </c>
      <c r="AM207" s="184">
        <v>29773.579520401301</v>
      </c>
      <c r="AN207" s="184">
        <v>30025.309249620885</v>
      </c>
      <c r="AO207" s="184">
        <f>+AN207*(1.01)</f>
        <v>30325.562342117093</v>
      </c>
      <c r="AP207" s="184">
        <v>30528.987878739837</v>
      </c>
      <c r="AQ207" s="184">
        <v>30760.043335551669</v>
      </c>
      <c r="AR207" s="184">
        <v>30990.68516711906</v>
      </c>
      <c r="AS207" s="184">
        <v>31220.86551972893</v>
      </c>
      <c r="AT207" s="184">
        <v>31450.530257690356</v>
      </c>
      <c r="AU207" s="184">
        <v>31679.618748071116</v>
      </c>
    </row>
    <row r="208" spans="1:47">
      <c r="A208" s="136" t="s">
        <v>124</v>
      </c>
      <c r="B208" s="185">
        <f>C208/(1+C216%)</f>
        <v>36290.365294320705</v>
      </c>
      <c r="C208" s="185">
        <f>D208/(1+D216%)</f>
        <v>36602.462435851863</v>
      </c>
      <c r="D208" s="185">
        <f t="shared" ref="D208:T208" si="72">E208/(1+E216%)</f>
        <v>36917.243612800186</v>
      </c>
      <c r="E208" s="185">
        <f t="shared" si="72"/>
        <v>37219.965010425149</v>
      </c>
      <c r="F208" s="185">
        <f t="shared" si="72"/>
        <v>37514.00273400751</v>
      </c>
      <c r="G208" s="185">
        <f t="shared" si="72"/>
        <v>37802.860555059371</v>
      </c>
      <c r="H208" s="185">
        <f t="shared" si="72"/>
        <v>38090.162295277827</v>
      </c>
      <c r="I208" s="185">
        <f t="shared" si="72"/>
        <v>38383.45654495147</v>
      </c>
      <c r="J208" s="185">
        <f t="shared" si="72"/>
        <v>38682.847506002094</v>
      </c>
      <c r="K208" s="185">
        <f t="shared" si="72"/>
        <v>38976.837147047714</v>
      </c>
      <c r="L208" s="185">
        <f t="shared" si="72"/>
        <v>39261.368058221167</v>
      </c>
      <c r="M208" s="185">
        <f t="shared" si="72"/>
        <v>39540.123771434541</v>
      </c>
      <c r="N208" s="185">
        <f t="shared" si="72"/>
        <v>39812.950625457437</v>
      </c>
      <c r="O208" s="185">
        <f t="shared" si="72"/>
        <v>40063.772214397817</v>
      </c>
      <c r="P208" s="185">
        <f t="shared" si="72"/>
        <v>40304.154847684207</v>
      </c>
      <c r="Q208" s="185">
        <f t="shared" si="72"/>
        <v>40550.010192255082</v>
      </c>
      <c r="R208" s="185">
        <f t="shared" si="72"/>
        <v>40781.145250350935</v>
      </c>
      <c r="S208" s="185">
        <f t="shared" si="72"/>
        <v>40997.285320177798</v>
      </c>
      <c r="T208" s="185">
        <f t="shared" si="72"/>
        <v>41206.371475310712</v>
      </c>
      <c r="U208" s="185">
        <f>V208/(1+V216%)</f>
        <v>41470.0922527527</v>
      </c>
      <c r="V208" s="186">
        <v>41806</v>
      </c>
      <c r="W208" s="74">
        <f>V208*(1+X216%)</f>
        <v>42148.809199999996</v>
      </c>
      <c r="X208" s="74">
        <f t="shared" ref="X208:AO208" si="73">W208*(1+Y216%)</f>
        <v>42473.355030840001</v>
      </c>
      <c r="Y208" s="74">
        <f t="shared" si="73"/>
        <v>42779.163187062055</v>
      </c>
      <c r="Z208" s="74">
        <f t="shared" si="73"/>
        <v>43061.505664096665</v>
      </c>
      <c r="AA208" s="74">
        <f t="shared" si="73"/>
        <v>43306.956246382018</v>
      </c>
      <c r="AB208" s="74">
        <f t="shared" si="73"/>
        <v>43558.136592611037</v>
      </c>
      <c r="AC208" s="74">
        <f t="shared" si="73"/>
        <v>43815.129598507447</v>
      </c>
      <c r="AD208" s="74">
        <f t="shared" si="73"/>
        <v>44029.823733540128</v>
      </c>
      <c r="AE208" s="74">
        <f t="shared" si="73"/>
        <v>44276.390746447956</v>
      </c>
      <c r="AF208" s="74">
        <f t="shared" si="73"/>
        <v>44564.187286299864</v>
      </c>
      <c r="AG208" s="74">
        <f t="shared" si="73"/>
        <v>44827.115991289036</v>
      </c>
      <c r="AH208" s="74">
        <f t="shared" si="73"/>
        <v>45096.078687236768</v>
      </c>
      <c r="AI208" s="74">
        <f t="shared" si="73"/>
        <v>45394.950469711453</v>
      </c>
      <c r="AJ208" s="184">
        <f t="shared" si="73"/>
        <v>45695.803008494891</v>
      </c>
      <c r="AK208" s="184">
        <f t="shared" si="73"/>
        <v>45924.282023537358</v>
      </c>
      <c r="AL208" s="184">
        <f t="shared" si="73"/>
        <v>46153.903433655039</v>
      </c>
      <c r="AM208" s="184">
        <f t="shared" si="73"/>
        <v>46384.672950823311</v>
      </c>
      <c r="AN208" s="184">
        <f t="shared" si="73"/>
        <v>46384.672950823311</v>
      </c>
      <c r="AO208" s="184">
        <f t="shared" si="73"/>
        <v>46384.672950823311</v>
      </c>
      <c r="AP208" s="184"/>
      <c r="AQ208" s="184"/>
      <c r="AR208" s="184"/>
      <c r="AS208" s="184"/>
      <c r="AT208" s="184"/>
      <c r="AU208" s="184"/>
    </row>
    <row r="209" spans="1:47">
      <c r="A209" s="136" t="s">
        <v>125</v>
      </c>
      <c r="B209" s="174"/>
      <c r="C209" s="174"/>
      <c r="D209" s="74">
        <f t="shared" ref="D209:AM209" ca="1" si="74">D178/D206*10^3</f>
        <v>7.1021134521831222</v>
      </c>
      <c r="E209" s="74">
        <f t="shared" ca="1" si="74"/>
        <v>7.7323935915417525</v>
      </c>
      <c r="F209" s="74">
        <f t="shared" ca="1" si="74"/>
        <v>8.2080313984458577</v>
      </c>
      <c r="G209" s="74">
        <f t="shared" ca="1" si="74"/>
        <v>8.7394579743623915</v>
      </c>
      <c r="H209" s="74">
        <f t="shared" ca="1" si="74"/>
        <v>9.1594285818992827</v>
      </c>
      <c r="I209" s="74">
        <f t="shared" ca="1" si="74"/>
        <v>9.5096682428857289</v>
      </c>
      <c r="J209" s="74">
        <f t="shared" ca="1" si="74"/>
        <v>10.043606188780277</v>
      </c>
      <c r="K209" s="74">
        <f t="shared" ca="1" si="74"/>
        <v>10.744471550895819</v>
      </c>
      <c r="L209" s="74">
        <f t="shared" ca="1" si="74"/>
        <v>11.401629646070642</v>
      </c>
      <c r="M209" s="74">
        <f t="shared" ca="1" si="74"/>
        <v>11.831970616485361</v>
      </c>
      <c r="N209" s="74">
        <f t="shared" ca="1" si="74"/>
        <v>12.322467000569903</v>
      </c>
      <c r="O209" s="74">
        <f t="shared" ca="1" si="74"/>
        <v>12.53575242227749</v>
      </c>
      <c r="P209" s="74">
        <f t="shared" ca="1" si="74"/>
        <v>12.702996977101623</v>
      </c>
      <c r="Q209" s="74">
        <f t="shared" ca="1" si="74"/>
        <v>13.085613387917064</v>
      </c>
      <c r="R209" s="74">
        <f t="shared" ca="1" si="74"/>
        <v>13.357986530970038</v>
      </c>
      <c r="S209" s="74">
        <f t="shared" ca="1" si="74"/>
        <v>13.665714852123237</v>
      </c>
      <c r="T209" s="74">
        <f t="shared" ca="1" si="74"/>
        <v>14.092165027195179</v>
      </c>
      <c r="U209" s="74">
        <f t="shared" ca="1" si="74"/>
        <v>14.375994936484554</v>
      </c>
      <c r="V209" s="74">
        <f t="shared" ca="1" si="74"/>
        <v>15.102351955824295</v>
      </c>
      <c r="W209" s="74">
        <f t="shared" ca="1" si="74"/>
        <v>15.769324842830432</v>
      </c>
      <c r="X209" s="74">
        <f t="shared" ca="1" si="74"/>
        <v>16.288115082408687</v>
      </c>
      <c r="Y209" s="74">
        <f t="shared" ca="1" si="74"/>
        <v>16.58753555467845</v>
      </c>
      <c r="Z209" s="74">
        <f t="shared" ca="1" si="74"/>
        <v>17.199731800521036</v>
      </c>
      <c r="AA209" s="74">
        <f t="shared" ca="1" si="74"/>
        <v>17.559662917980653</v>
      </c>
      <c r="AB209" s="74">
        <f t="shared" ca="1" si="74"/>
        <v>18.235304101985122</v>
      </c>
      <c r="AC209" s="74">
        <f t="shared" ca="1" si="74"/>
        <v>19.069954308690129</v>
      </c>
      <c r="AD209" s="74">
        <f t="shared" ca="1" si="74"/>
        <v>19.55293656107494</v>
      </c>
      <c r="AE209" s="74">
        <f t="shared" ca="1" si="74"/>
        <v>19.474727391421983</v>
      </c>
      <c r="AF209" s="74">
        <f t="shared" ca="1" si="74"/>
        <v>19.843138756370891</v>
      </c>
      <c r="AG209" s="74">
        <f t="shared" ca="1" si="74"/>
        <v>20.14514129869417</v>
      </c>
      <c r="AH209" s="183">
        <f t="shared" ca="1" si="74"/>
        <v>20.153835951123813</v>
      </c>
      <c r="AI209" s="183">
        <f ca="1">AI178/AI206*10^3</f>
        <v>20.194584457615402</v>
      </c>
      <c r="AJ209" s="184" t="e">
        <f t="shared" ca="1" si="74"/>
        <v>#VALUE!</v>
      </c>
      <c r="AK209" s="184" t="e">
        <f t="shared" ca="1" si="74"/>
        <v>#VALUE!</v>
      </c>
      <c r="AL209" s="184" t="e">
        <f t="shared" ca="1" si="74"/>
        <v>#VALUE!</v>
      </c>
      <c r="AM209" s="184" t="e">
        <f t="shared" ca="1" si="74"/>
        <v>#VALUE!</v>
      </c>
      <c r="AN209" s="184" t="e">
        <f ca="1">AN178/AN206*10^3</f>
        <v>#VALUE!</v>
      </c>
      <c r="AO209" s="184" t="e">
        <f ca="1">AO178/AO206*10^3</f>
        <v>#VALUE!</v>
      </c>
      <c r="AP209" s="184"/>
      <c r="AQ209" s="184"/>
      <c r="AR209" s="184"/>
      <c r="AS209" s="184"/>
      <c r="AT209" s="184"/>
      <c r="AU209" s="184"/>
    </row>
    <row r="210" spans="1:47">
      <c r="A210" s="136" t="s">
        <v>126</v>
      </c>
      <c r="B210" s="174"/>
      <c r="C210" s="174"/>
      <c r="D210" s="174"/>
      <c r="E210" s="174"/>
      <c r="F210" s="174"/>
      <c r="G210" s="174">
        <f ca="1">G178/G207*10^3</f>
        <v>23.735236487356726</v>
      </c>
      <c r="H210" s="174">
        <f t="shared" ref="H210:AN210" ca="1" si="75">H178/H207*10^3</f>
        <v>24.692413213844347</v>
      </c>
      <c r="I210" s="174">
        <f t="shared" ca="1" si="75"/>
        <v>25.47082641014239</v>
      </c>
      <c r="J210" s="174">
        <f t="shared" ca="1" si="75"/>
        <v>26.765327226941611</v>
      </c>
      <c r="K210" s="174">
        <f t="shared" ca="1" si="75"/>
        <v>28.514119479735729</v>
      </c>
      <c r="L210" s="174">
        <f t="shared" ca="1" si="75"/>
        <v>30.089195418150513</v>
      </c>
      <c r="M210" s="174">
        <f t="shared" ca="1" si="75"/>
        <v>31.006157785947693</v>
      </c>
      <c r="N210" s="174">
        <f t="shared" ca="1" si="75"/>
        <v>32.066663712302713</v>
      </c>
      <c r="O210" s="174">
        <f t="shared" ca="1" si="75"/>
        <v>32.380810026453474</v>
      </c>
      <c r="P210" s="174">
        <f t="shared" ca="1" si="75"/>
        <v>32.547083052004872</v>
      </c>
      <c r="Q210" s="174">
        <f t="shared" ca="1" si="75"/>
        <v>33.249050710013179</v>
      </c>
      <c r="R210" s="174">
        <f t="shared" ca="1" si="75"/>
        <v>33.671317864526358</v>
      </c>
      <c r="S210" s="174">
        <f ca="1">S178/S207*10^3</f>
        <v>34.183946036958197</v>
      </c>
      <c r="T210" s="174">
        <f t="shared" ca="1" si="75"/>
        <v>34.995642150878112</v>
      </c>
      <c r="U210" s="174">
        <f t="shared" ca="1" si="75"/>
        <v>35.448556042501203</v>
      </c>
      <c r="V210" s="174">
        <f t="shared" ca="1" si="75"/>
        <v>36.98111599474317</v>
      </c>
      <c r="W210" s="174">
        <f t="shared" ca="1" si="75"/>
        <v>38.35422504120794</v>
      </c>
      <c r="X210" s="174">
        <f t="shared" ca="1" si="75"/>
        <v>39.352163824590868</v>
      </c>
      <c r="Y210" s="174">
        <f t="shared" ca="1" si="75"/>
        <v>39.819930676340491</v>
      </c>
      <c r="Z210" s="174">
        <f t="shared" ca="1" si="75"/>
        <v>41.054715746285723</v>
      </c>
      <c r="AA210" s="174">
        <f t="shared" ca="1" si="75"/>
        <v>41.706230244257306</v>
      </c>
      <c r="AB210" s="174">
        <f t="shared" ca="1" si="75"/>
        <v>43.092346188385307</v>
      </c>
      <c r="AC210" s="174">
        <f t="shared" ca="1" si="75"/>
        <v>44.841692292595688</v>
      </c>
      <c r="AD210" s="174">
        <f t="shared" ca="1" si="75"/>
        <v>45.773945473281408</v>
      </c>
      <c r="AE210" s="174">
        <f t="shared" ca="1" si="75"/>
        <v>45.393535654507687</v>
      </c>
      <c r="AF210" s="174">
        <f t="shared" ca="1" si="75"/>
        <v>46.028294934660757</v>
      </c>
      <c r="AG210" s="174">
        <f t="shared" ca="1" si="75"/>
        <v>46.486184783004532</v>
      </c>
      <c r="AH210" s="182">
        <f t="shared" ca="1" si="75"/>
        <v>46.261254627413805</v>
      </c>
      <c r="AI210" s="182">
        <f ca="1">AI178/AI207*10^3</f>
        <v>46.136501206449815</v>
      </c>
      <c r="AJ210" s="179" t="e">
        <f t="shared" ca="1" si="75"/>
        <v>#VALUE!</v>
      </c>
      <c r="AK210" s="179" t="e">
        <f t="shared" ca="1" si="75"/>
        <v>#VALUE!</v>
      </c>
      <c r="AL210" s="179" t="e">
        <f t="shared" ca="1" si="75"/>
        <v>#VALUE!</v>
      </c>
      <c r="AM210" s="179" t="e">
        <f t="shared" ca="1" si="75"/>
        <v>#VALUE!</v>
      </c>
      <c r="AN210" s="179" t="e">
        <f t="shared" ca="1" si="75"/>
        <v>#VALUE!</v>
      </c>
      <c r="AO210" s="179" t="e">
        <f ca="1">AO178/AO207*10^3</f>
        <v>#VALUE!</v>
      </c>
      <c r="AP210" s="179"/>
      <c r="AQ210" s="179"/>
      <c r="AR210" s="179"/>
      <c r="AS210" s="179"/>
      <c r="AT210" s="179"/>
      <c r="AU210" s="179"/>
    </row>
    <row r="211" spans="1:47">
      <c r="A211" s="136" t="s">
        <v>127</v>
      </c>
      <c r="B211" s="174"/>
      <c r="C211" s="174"/>
      <c r="D211" s="174"/>
      <c r="E211" s="174"/>
      <c r="F211" s="174"/>
      <c r="G211" s="174"/>
      <c r="H211" s="174">
        <f t="shared" ref="H211:AO211" ca="1" si="76">100*(H210/G210-1)</f>
        <v>4.0327246244101556</v>
      </c>
      <c r="I211" s="174">
        <f t="shared" ca="1" si="76"/>
        <v>3.15243872503157</v>
      </c>
      <c r="J211" s="174">
        <f t="shared" ca="1" si="76"/>
        <v>5.0822882459901519</v>
      </c>
      <c r="K211" s="174">
        <f t="shared" ca="1" si="76"/>
        <v>6.5337973937931393</v>
      </c>
      <c r="L211" s="174">
        <f t="shared" ca="1" si="76"/>
        <v>5.5238456145705328</v>
      </c>
      <c r="M211" s="174">
        <f t="shared" ca="1" si="76"/>
        <v>3.0474805160261909</v>
      </c>
      <c r="N211" s="174">
        <f t="shared" ca="1" si="76"/>
        <v>3.420307455300553</v>
      </c>
      <c r="O211" s="174">
        <f t="shared" ca="1" si="76"/>
        <v>0.97966635060395824</v>
      </c>
      <c r="P211" s="174">
        <f t="shared" ca="1" si="76"/>
        <v>0.51349248340470943</v>
      </c>
      <c r="Q211" s="174">
        <f t="shared" ca="1" si="76"/>
        <v>2.1567759448263946</v>
      </c>
      <c r="R211" s="174">
        <f t="shared" ca="1" si="76"/>
        <v>1.270012663507436</v>
      </c>
      <c r="S211" s="174">
        <f t="shared" ca="1" si="76"/>
        <v>1.5224476050933244</v>
      </c>
      <c r="T211" s="174">
        <f t="shared" ca="1" si="76"/>
        <v>2.3744950715822721</v>
      </c>
      <c r="U211" s="174">
        <f ca="1">100*(U210/T210-1)</f>
        <v>1.2942008312647246</v>
      </c>
      <c r="V211" s="174">
        <f t="shared" ca="1" si="76"/>
        <v>4.3233353437711175</v>
      </c>
      <c r="W211" s="174">
        <f t="shared" ca="1" si="76"/>
        <v>3.7130005667215471</v>
      </c>
      <c r="X211" s="174">
        <f t="shared" ca="1" si="76"/>
        <v>2.6019005267626572</v>
      </c>
      <c r="Y211" s="174">
        <f t="shared" ca="1" si="76"/>
        <v>1.1886686938859414</v>
      </c>
      <c r="Z211" s="174">
        <f t="shared" ca="1" si="76"/>
        <v>3.1009221989401814</v>
      </c>
      <c r="AA211" s="174">
        <f t="shared" ca="1" si="76"/>
        <v>1.5869419289074704</v>
      </c>
      <c r="AB211" s="174">
        <f t="shared" ca="1" si="76"/>
        <v>3.3235224953443554</v>
      </c>
      <c r="AC211" s="174">
        <f t="shared" ca="1" si="76"/>
        <v>4.0595285681657378</v>
      </c>
      <c r="AD211" s="174">
        <f t="shared" ca="1" si="76"/>
        <v>2.0789875069894492</v>
      </c>
      <c r="AE211" s="174">
        <f t="shared" ca="1" si="76"/>
        <v>-0.83106189523419749</v>
      </c>
      <c r="AF211" s="174">
        <f t="shared" ca="1" si="76"/>
        <v>1.3983472998980506</v>
      </c>
      <c r="AG211" s="174">
        <f t="shared" ca="1" si="76"/>
        <v>0.99480080457852171</v>
      </c>
      <c r="AH211" s="182">
        <f t="shared" ca="1" si="76"/>
        <v>-0.48386452155773085</v>
      </c>
      <c r="AI211" s="182">
        <f t="shared" ca="1" si="76"/>
        <v>-0.26967150365624359</v>
      </c>
      <c r="AJ211" s="179" t="e">
        <f t="shared" ca="1" si="76"/>
        <v>#VALUE!</v>
      </c>
      <c r="AK211" s="179" t="e">
        <f t="shared" ca="1" si="76"/>
        <v>#VALUE!</v>
      </c>
      <c r="AL211" s="179" t="e">
        <f t="shared" ca="1" si="76"/>
        <v>#VALUE!</v>
      </c>
      <c r="AM211" s="179" t="e">
        <f t="shared" ca="1" si="76"/>
        <v>#VALUE!</v>
      </c>
      <c r="AN211" s="179" t="e">
        <f t="shared" ca="1" si="76"/>
        <v>#VALUE!</v>
      </c>
      <c r="AO211" s="179" t="e">
        <f t="shared" ca="1" si="76"/>
        <v>#VALUE!</v>
      </c>
      <c r="AP211" s="179"/>
      <c r="AQ211" s="179"/>
      <c r="AR211" s="179"/>
      <c r="AS211" s="179"/>
      <c r="AT211" s="179"/>
      <c r="AU211" s="179"/>
    </row>
    <row r="212" spans="1:47">
      <c r="A212" s="135" t="s">
        <v>128</v>
      </c>
      <c r="B212" s="174"/>
      <c r="C212" s="174"/>
      <c r="D212" s="174"/>
      <c r="E212" s="175"/>
      <c r="F212" s="175"/>
      <c r="G212" s="175"/>
      <c r="H212" s="175">
        <f t="shared" ref="H212:AM212" ca="1" si="77">((H210/G210)/(H70/H8*G8/G70)-1)</f>
        <v>1.2602848141415546E-2</v>
      </c>
      <c r="I212" s="175">
        <f t="shared" ca="1" si="77"/>
        <v>2.1186961204331389E-3</v>
      </c>
      <c r="J212" s="175">
        <f t="shared" ca="1" si="77"/>
        <v>2.3585043851335863E-2</v>
      </c>
      <c r="K212" s="175">
        <f t="shared" ca="1" si="77"/>
        <v>2.6125653068148624E-2</v>
      </c>
      <c r="L212" s="175">
        <f t="shared" ca="1" si="77"/>
        <v>2.5904959930583393E-2</v>
      </c>
      <c r="M212" s="175">
        <f t="shared" ca="1" si="77"/>
        <v>3.6445240163773818E-3</v>
      </c>
      <c r="N212" s="175">
        <f t="shared" ca="1" si="77"/>
        <v>8.356296537441299E-3</v>
      </c>
      <c r="O212" s="175">
        <f t="shared" ca="1" si="77"/>
        <v>-5.4705809801913752E-3</v>
      </c>
      <c r="P212" s="175">
        <f t="shared" ca="1" si="77"/>
        <v>-4.1882467531776379E-3</v>
      </c>
      <c r="Q212" s="175">
        <f t="shared" ca="1" si="77"/>
        <v>1.1743826352144104E-2</v>
      </c>
      <c r="R212" s="175">
        <f t="shared" ca="1" si="77"/>
        <v>-3.0534310335923465E-3</v>
      </c>
      <c r="S212" s="175">
        <f ca="1">((S210/R210)/(S70/S8*R8/R70)-1)</f>
        <v>6.9724918953690818E-3</v>
      </c>
      <c r="T212" s="175">
        <f t="shared" ca="1" si="77"/>
        <v>2.1146369466270576E-2</v>
      </c>
      <c r="U212" s="175">
        <f t="shared" ca="1" si="77"/>
        <v>1.7616191951370874E-2</v>
      </c>
      <c r="V212" s="175">
        <f t="shared" ca="1" si="77"/>
        <v>2.0238592376861764E-2</v>
      </c>
      <c r="W212" s="175">
        <f t="shared" ca="1" si="77"/>
        <v>1.7201503434449261E-2</v>
      </c>
      <c r="X212" s="175">
        <f t="shared" ca="1" si="77"/>
        <v>1.7193745358729862E-2</v>
      </c>
      <c r="Y212" s="175">
        <f t="shared" ca="1" si="77"/>
        <v>-5.2465641952996744E-3</v>
      </c>
      <c r="Z212" s="175">
        <f t="shared" ca="1" si="77"/>
        <v>9.2493282609587002E-3</v>
      </c>
      <c r="AA212" s="175">
        <f t="shared" ca="1" si="77"/>
        <v>-2.2766361399245705E-3</v>
      </c>
      <c r="AB212" s="175">
        <f t="shared" ca="1" si="77"/>
        <v>1.1278431184283955E-2</v>
      </c>
      <c r="AC212" s="175">
        <f t="shared" ca="1" si="77"/>
        <v>1.8982693677334295E-2</v>
      </c>
      <c r="AD212" s="175">
        <f t="shared" ca="1" si="77"/>
        <v>-6.6222809187345133E-3</v>
      </c>
      <c r="AE212" s="175">
        <f t="shared" ca="1" si="77"/>
        <v>5.7573369805992147E-3</v>
      </c>
      <c r="AF212" s="175">
        <f t="shared" ca="1" si="77"/>
        <v>2.8421173683281786E-3</v>
      </c>
      <c r="AG212" s="175">
        <f t="shared" ca="1" si="77"/>
        <v>-8.0831900274284108E-3</v>
      </c>
      <c r="AH212" s="178">
        <f ca="1">((AH210/AG210)/(AH70/AH8*AG8/AG70)-1)</f>
        <v>-1.8393033679104942E-2</v>
      </c>
      <c r="AI212" s="178">
        <f ca="1">((AI210/AH210)/(AI70/AI8*AH8/AH70)-1)</f>
        <v>-9.4541723304160108E-3</v>
      </c>
      <c r="AJ212" s="176" t="e">
        <f t="shared" ca="1" si="77"/>
        <v>#VALUE!</v>
      </c>
      <c r="AK212" s="176" t="e">
        <f t="shared" ca="1" si="77"/>
        <v>#VALUE!</v>
      </c>
      <c r="AL212" s="176" t="e">
        <f t="shared" ca="1" si="77"/>
        <v>#VALUE!</v>
      </c>
      <c r="AM212" s="176" t="e">
        <f t="shared" ca="1" si="77"/>
        <v>#VALUE!</v>
      </c>
      <c r="AN212" s="176" t="e">
        <f ca="1">((AN210/AM210)/(AN70/AN8*AM8/AM70)-1)</f>
        <v>#VALUE!</v>
      </c>
      <c r="AO212" s="176" t="e">
        <f ca="1">((AO210/AN210)/(AO70/AO8*AN8/AN70)-1)</f>
        <v>#VALUE!</v>
      </c>
      <c r="AP212" s="176"/>
      <c r="AQ212" s="176"/>
      <c r="AR212" s="176"/>
      <c r="AS212" s="176"/>
      <c r="AT212" s="176"/>
      <c r="AU212" s="176"/>
    </row>
    <row r="213" spans="1:47">
      <c r="A213" s="136" t="s">
        <v>129</v>
      </c>
      <c r="B213" s="174"/>
      <c r="C213" s="174">
        <f t="shared" ref="C213:AN213" ca="1" si="78">C178/C208*10^3</f>
        <v>9.4665488860827729</v>
      </c>
      <c r="D213" s="174">
        <f t="shared" ca="1" si="78"/>
        <v>10.723037834350752</v>
      </c>
      <c r="E213" s="174">
        <f t="shared" ca="1" si="78"/>
        <v>11.641359680984039</v>
      </c>
      <c r="F213" s="174">
        <f t="shared" ca="1" si="78"/>
        <v>12.319586456207233</v>
      </c>
      <c r="G213" s="174">
        <f t="shared" ca="1" si="78"/>
        <v>13.080994208884501</v>
      </c>
      <c r="H213" s="174">
        <f t="shared" ca="1" si="78"/>
        <v>13.67442322671786</v>
      </c>
      <c r="I213" s="174">
        <f t="shared" ca="1" si="78"/>
        <v>14.163784321073768</v>
      </c>
      <c r="J213" s="174">
        <f t="shared" ca="1" si="78"/>
        <v>14.927287860864046</v>
      </c>
      <c r="K213" s="174">
        <f t="shared" ca="1" si="78"/>
        <v>15.94103178910869</v>
      </c>
      <c r="L213" s="174">
        <f t="shared" ca="1" si="78"/>
        <v>16.883543105706874</v>
      </c>
      <c r="M213" s="174">
        <f t="shared" ca="1" si="78"/>
        <v>17.483278605703756</v>
      </c>
      <c r="N213" s="174">
        <f t="shared" ca="1" si="78"/>
        <v>18.171775480950991</v>
      </c>
      <c r="O213" s="174">
        <f t="shared" ca="1" si="78"/>
        <v>18.448612278560738</v>
      </c>
      <c r="P213" s="174">
        <f t="shared" ca="1" si="78"/>
        <v>18.650781857126361</v>
      </c>
      <c r="Q213" s="174">
        <f t="shared" ca="1" si="78"/>
        <v>19.163398389192491</v>
      </c>
      <c r="R213" s="174">
        <f t="shared" ca="1" si="78"/>
        <v>19.518652433949249</v>
      </c>
      <c r="S213" s="174">
        <f t="shared" ca="1" si="78"/>
        <v>19.931685564503038</v>
      </c>
      <c r="T213" s="174">
        <f t="shared" ca="1" si="78"/>
        <v>20.523161096742097</v>
      </c>
      <c r="U213" s="174">
        <f t="shared" ca="1" si="78"/>
        <v>20.908899712959865</v>
      </c>
      <c r="V213" s="174">
        <f t="shared" ca="1" si="78"/>
        <v>21.936731569631153</v>
      </c>
      <c r="W213" s="174">
        <f t="shared" ca="1" si="78"/>
        <v>22.883279938546874</v>
      </c>
      <c r="X213" s="174">
        <f t="shared" ca="1" si="78"/>
        <v>23.624740717360638</v>
      </c>
      <c r="Y213" s="174">
        <f t="shared" ca="1" si="78"/>
        <v>24.054935237985706</v>
      </c>
      <c r="Z213" s="174">
        <f t="shared" ca="1" si="78"/>
        <v>24.960228013953433</v>
      </c>
      <c r="AA213" s="174">
        <f t="shared" ca="1" si="78"/>
        <v>25.527700300857759</v>
      </c>
      <c r="AB213" s="174">
        <f t="shared" ca="1" si="78"/>
        <v>26.539197735012777</v>
      </c>
      <c r="AC213" s="174">
        <f t="shared" ca="1" si="78"/>
        <v>27.759954407197128</v>
      </c>
      <c r="AD213" s="174">
        <f t="shared" ca="1" si="78"/>
        <v>28.480513744250128</v>
      </c>
      <c r="AE213" s="174">
        <f t="shared" ca="1" si="78"/>
        <v>28.351814112145242</v>
      </c>
      <c r="AF213" s="174">
        <f t="shared" ca="1" si="78"/>
        <v>28.841612026775007</v>
      </c>
      <c r="AG213" s="174">
        <f t="shared" ca="1" si="78"/>
        <v>29.252361455838834</v>
      </c>
      <c r="AH213" s="182">
        <f ca="1">AH178/AH208*10^3</f>
        <v>29.226643166493908</v>
      </c>
      <c r="AI213" s="182">
        <f ca="1">AI178/AI208*10^3</f>
        <v>29.21952742045654</v>
      </c>
      <c r="AJ213" s="179" t="e">
        <f t="shared" ca="1" si="78"/>
        <v>#VALUE!</v>
      </c>
      <c r="AK213" s="179" t="e">
        <f t="shared" ca="1" si="78"/>
        <v>#VALUE!</v>
      </c>
      <c r="AL213" s="179" t="e">
        <f t="shared" ca="1" si="78"/>
        <v>#VALUE!</v>
      </c>
      <c r="AM213" s="179" t="e">
        <f t="shared" ca="1" si="78"/>
        <v>#VALUE!</v>
      </c>
      <c r="AN213" s="179" t="e">
        <f t="shared" ca="1" si="78"/>
        <v>#VALUE!</v>
      </c>
      <c r="AO213" s="179" t="e">
        <f ca="1">AO178/AO208*10^3</f>
        <v>#VALUE!</v>
      </c>
      <c r="AP213" s="179"/>
      <c r="AQ213" s="179"/>
      <c r="AR213" s="179"/>
      <c r="AS213" s="179"/>
      <c r="AT213" s="179"/>
      <c r="AU213" s="179"/>
    </row>
    <row r="214" spans="1:47">
      <c r="A214" s="136" t="s">
        <v>130</v>
      </c>
      <c r="B214" s="174"/>
      <c r="C214" s="174"/>
      <c r="D214" s="174">
        <f t="shared" ref="D214:AO214" ca="1" si="79">100*(D213/C213-1)</f>
        <v>13.272935716998235</v>
      </c>
      <c r="E214" s="174">
        <f t="shared" ca="1" si="79"/>
        <v>8.5640082672420181</v>
      </c>
      <c r="F214" s="174">
        <f t="shared" ca="1" si="79"/>
        <v>5.8260099662676534</v>
      </c>
      <c r="G214" s="174">
        <f t="shared" ca="1" si="79"/>
        <v>6.180465191618767</v>
      </c>
      <c r="H214" s="174">
        <f t="shared" ca="1" si="79"/>
        <v>4.5365742722392355</v>
      </c>
      <c r="I214" s="174">
        <f t="shared" ca="1" si="79"/>
        <v>3.5786598545507031</v>
      </c>
      <c r="J214" s="174">
        <f t="shared" ca="1" si="79"/>
        <v>5.3905335077313321</v>
      </c>
      <c r="K214" s="174">
        <f t="shared" ca="1" si="79"/>
        <v>6.7912130970720463</v>
      </c>
      <c r="L214" s="174">
        <f t="shared" ca="1" si="79"/>
        <v>5.9124862748352935</v>
      </c>
      <c r="M214" s="174">
        <f t="shared" ca="1" si="79"/>
        <v>3.5521898232022453</v>
      </c>
      <c r="N214" s="174">
        <f t="shared" ca="1" si="79"/>
        <v>3.938030679340776</v>
      </c>
      <c r="O214" s="174">
        <f t="shared" ca="1" si="79"/>
        <v>1.5234438588565435</v>
      </c>
      <c r="P214" s="174">
        <f t="shared" ca="1" si="79"/>
        <v>1.0958524983506024</v>
      </c>
      <c r="Q214" s="174">
        <f t="shared" ca="1" si="79"/>
        <v>2.7484988886418149</v>
      </c>
      <c r="R214" s="174">
        <f t="shared" ca="1" si="79"/>
        <v>1.8538154743842794</v>
      </c>
      <c r="S214" s="174">
        <f t="shared" ca="1" si="79"/>
        <v>2.1160944996150954</v>
      </c>
      <c r="T214" s="174">
        <f t="shared" ca="1" si="79"/>
        <v>2.9675138629140063</v>
      </c>
      <c r="U214" s="174">
        <f t="shared" ca="1" si="79"/>
        <v>1.879528277342235</v>
      </c>
      <c r="V214" s="174">
        <f t="shared" ca="1" si="79"/>
        <v>4.9157625259171889</v>
      </c>
      <c r="W214" s="174">
        <f t="shared" ca="1" si="79"/>
        <v>4.3149015426988457</v>
      </c>
      <c r="X214" s="174">
        <f t="shared" ca="1" si="79"/>
        <v>3.2401857636010112</v>
      </c>
      <c r="Y214" s="174">
        <f t="shared" ca="1" si="79"/>
        <v>1.8209491726143723</v>
      </c>
      <c r="Z214" s="174">
        <f t="shared" ca="1" si="79"/>
        <v>3.7634388411828201</v>
      </c>
      <c r="AA214" s="174">
        <f t="shared" ca="1" si="79"/>
        <v>2.2735060216080294</v>
      </c>
      <c r="AB214" s="174">
        <f t="shared" ca="1" si="79"/>
        <v>3.9623523554177309</v>
      </c>
      <c r="AC214" s="174">
        <f t="shared" ca="1" si="79"/>
        <v>4.5998250752464331</v>
      </c>
      <c r="AD214" s="174">
        <f t="shared" ca="1" si="79"/>
        <v>2.5956791084144726</v>
      </c>
      <c r="AE214" s="174">
        <f t="shared" ca="1" si="79"/>
        <v>-0.45188662416902892</v>
      </c>
      <c r="AF214" s="174">
        <f t="shared" ca="1" si="79"/>
        <v>1.7275716915057915</v>
      </c>
      <c r="AG214" s="174">
        <f t="shared" ca="1" si="79"/>
        <v>1.4241555870126543</v>
      </c>
      <c r="AH214" s="182">
        <f t="shared" ca="1" si="79"/>
        <v>-8.7918677552756286E-2</v>
      </c>
      <c r="AI214" s="182">
        <f t="shared" ca="1" si="79"/>
        <v>-2.4346778372152933E-2</v>
      </c>
      <c r="AJ214" s="179" t="e">
        <f t="shared" ca="1" si="79"/>
        <v>#VALUE!</v>
      </c>
      <c r="AK214" s="179" t="e">
        <f t="shared" ca="1" si="79"/>
        <v>#VALUE!</v>
      </c>
      <c r="AL214" s="179" t="e">
        <f t="shared" ca="1" si="79"/>
        <v>#VALUE!</v>
      </c>
      <c r="AM214" s="179" t="e">
        <f t="shared" ca="1" si="79"/>
        <v>#VALUE!</v>
      </c>
      <c r="AN214" s="179" t="e">
        <f t="shared" ca="1" si="79"/>
        <v>#VALUE!</v>
      </c>
      <c r="AO214" s="179" t="e">
        <f t="shared" ca="1" si="79"/>
        <v>#VALUE!</v>
      </c>
      <c r="AP214" s="179"/>
      <c r="AQ214" s="179"/>
      <c r="AR214" s="179"/>
      <c r="AS214" s="179"/>
      <c r="AT214" s="179"/>
      <c r="AU214" s="179"/>
    </row>
    <row r="215" spans="1:47">
      <c r="A215" s="135" t="s">
        <v>131</v>
      </c>
      <c r="B215" s="174"/>
      <c r="C215" s="174"/>
      <c r="D215" s="175">
        <f t="shared" ref="D215:U215" ca="1" si="80">((D213/C213)/(D70/D8*C8/C70)-1)</f>
        <v>1.3142265059432168E-2</v>
      </c>
      <c r="E215" s="175">
        <f t="shared" ca="1" si="80"/>
        <v>-8.7897344706694414E-3</v>
      </c>
      <c r="F215" s="175">
        <f t="shared" ca="1" si="80"/>
        <v>-1.9174059096860652E-2</v>
      </c>
      <c r="G215" s="175">
        <f t="shared" ca="1" si="80"/>
        <v>2.3079032468409366E-4</v>
      </c>
      <c r="H215" s="175">
        <f t="shared" ca="1" si="80"/>
        <v>1.7507070252955614E-2</v>
      </c>
      <c r="I215" s="175">
        <f t="shared" ca="1" si="80"/>
        <v>6.2594044531876225E-3</v>
      </c>
      <c r="J215" s="175">
        <f t="shared" ca="1" si="80"/>
        <v>2.6587597802366192E-2</v>
      </c>
      <c r="K215" s="175">
        <f t="shared" ca="1" si="80"/>
        <v>2.8605062073543408E-2</v>
      </c>
      <c r="L215" s="175">
        <f t="shared" ca="1" si="80"/>
        <v>2.9683332284947905E-2</v>
      </c>
      <c r="M215" s="175">
        <f t="shared" ca="1" si="80"/>
        <v>8.5602068630683537E-3</v>
      </c>
      <c r="N215" s="175">
        <f t="shared" ca="1" si="80"/>
        <v>1.3404139515961422E-2</v>
      </c>
      <c r="O215" s="175">
        <f t="shared" ca="1" si="80"/>
        <v>-1.1502031235544052E-4</v>
      </c>
      <c r="P215" s="175">
        <f t="shared" ca="1" si="80"/>
        <v>1.5813363463237362E-3</v>
      </c>
      <c r="Q215" s="175">
        <f t="shared" ca="1" si="80"/>
        <v>1.7604152598535316E-2</v>
      </c>
      <c r="R215" s="175">
        <f t="shared" ca="1" si="80"/>
        <v>2.6937807416298476E-3</v>
      </c>
      <c r="S215" s="175">
        <f t="shared" ca="1" si="80"/>
        <v>1.2860707819869033E-2</v>
      </c>
      <c r="T215" s="175">
        <f t="shared" ca="1" si="80"/>
        <v>2.706150472891844E-2</v>
      </c>
      <c r="U215" s="175">
        <f t="shared" ca="1" si="80"/>
        <v>2.3496476131846578E-2</v>
      </c>
      <c r="V215" s="175">
        <f ca="1">((V213/U213)/(V70/V8*U8/U70)-1)</f>
        <v>2.6032282469368839E-2</v>
      </c>
      <c r="W215" s="175">
        <f t="shared" ref="W215:AO215" ca="1" si="81">((W213/V213)/(W70/W8*V8/V70)-1)</f>
        <v>2.3104857636306431E-2</v>
      </c>
      <c r="X215" s="175">
        <f t="shared" ca="1" si="81"/>
        <v>2.3521695887262606E-2</v>
      </c>
      <c r="Y215" s="175">
        <f t="shared" ca="1" si="81"/>
        <v>9.6918295036219071E-4</v>
      </c>
      <c r="Z215" s="175">
        <f t="shared" ca="1" si="81"/>
        <v>1.5734667692306248E-2</v>
      </c>
      <c r="AA215" s="175">
        <f t="shared" ca="1" si="81"/>
        <v>4.4663666817776893E-3</v>
      </c>
      <c r="AB215" s="175">
        <f t="shared" ca="1" si="81"/>
        <v>1.7530975068642762E-2</v>
      </c>
      <c r="AC215" s="175">
        <f t="shared" ca="1" si="81"/>
        <v>2.4273442133963208E-2</v>
      </c>
      <c r="AD215" s="175">
        <f t="shared" ca="1" si="81"/>
        <v>-1.5941165822015435E-3</v>
      </c>
      <c r="AE215" s="175">
        <f t="shared" ca="1" si="81"/>
        <v>9.6028789231026312E-3</v>
      </c>
      <c r="AF215" s="175">
        <f t="shared" ca="1" si="81"/>
        <v>6.0981870653293857E-3</v>
      </c>
      <c r="AG215" s="175">
        <f t="shared" ca="1" si="81"/>
        <v>-3.8662974473578915E-3</v>
      </c>
      <c r="AH215" s="178">
        <f ca="1">((AH213/AG213)/(AH70/AH8*AG8/AG70)-1)</f>
        <v>-1.448750422006273E-2</v>
      </c>
      <c r="AI215" s="178">
        <f ca="1">((AI213/AH213)/(AI70/AI8*AH8/AH70)-1)</f>
        <v>-7.0175476173703899E-3</v>
      </c>
      <c r="AJ215" s="176" t="e">
        <f t="shared" ca="1" si="81"/>
        <v>#VALUE!</v>
      </c>
      <c r="AK215" s="176" t="e">
        <f t="shared" ca="1" si="81"/>
        <v>#VALUE!</v>
      </c>
      <c r="AL215" s="176" t="e">
        <f t="shared" ca="1" si="81"/>
        <v>#VALUE!</v>
      </c>
      <c r="AM215" s="176" t="e">
        <f t="shared" ca="1" si="81"/>
        <v>#VALUE!</v>
      </c>
      <c r="AN215" s="176" t="e">
        <f t="shared" ca="1" si="81"/>
        <v>#VALUE!</v>
      </c>
      <c r="AO215" s="176" t="e">
        <f t="shared" ca="1" si="81"/>
        <v>#VALUE!</v>
      </c>
      <c r="AP215" s="176"/>
      <c r="AQ215" s="176"/>
      <c r="AR215" s="176"/>
      <c r="AS215" s="176"/>
      <c r="AT215" s="176"/>
      <c r="AU215" s="176"/>
    </row>
    <row r="216" spans="1:47">
      <c r="A216" s="135" t="s">
        <v>132</v>
      </c>
      <c r="B216" s="165"/>
      <c r="C216" s="165">
        <v>0.86</v>
      </c>
      <c r="D216" s="165">
        <v>0.86</v>
      </c>
      <c r="E216" s="165">
        <v>0.82</v>
      </c>
      <c r="F216" s="165">
        <v>0.79</v>
      </c>
      <c r="G216" s="165">
        <v>0.77</v>
      </c>
      <c r="H216" s="165">
        <v>0.76</v>
      </c>
      <c r="I216" s="165">
        <v>0.77</v>
      </c>
      <c r="J216" s="165">
        <v>0.78</v>
      </c>
      <c r="K216" s="165">
        <v>0.76</v>
      </c>
      <c r="L216" s="165">
        <v>0.73</v>
      </c>
      <c r="M216" s="165">
        <v>0.71</v>
      </c>
      <c r="N216" s="165">
        <v>0.69</v>
      </c>
      <c r="O216" s="165">
        <v>0.63</v>
      </c>
      <c r="P216" s="165">
        <v>0.6</v>
      </c>
      <c r="Q216" s="165">
        <v>0.61</v>
      </c>
      <c r="R216" s="165">
        <v>0.56999999999999995</v>
      </c>
      <c r="S216" s="165">
        <v>0.53</v>
      </c>
      <c r="T216" s="165">
        <v>0.51</v>
      </c>
      <c r="U216" s="165">
        <v>0.64</v>
      </c>
      <c r="V216" s="165">
        <v>0.81</v>
      </c>
      <c r="W216" s="165">
        <v>0.83</v>
      </c>
      <c r="X216" s="165">
        <v>0.82</v>
      </c>
      <c r="Y216" s="165">
        <v>0.77</v>
      </c>
      <c r="Z216" s="165">
        <v>0.72</v>
      </c>
      <c r="AA216" s="165">
        <v>0.66</v>
      </c>
      <c r="AB216" s="165">
        <v>0.56999999999999995</v>
      </c>
      <c r="AC216" s="165">
        <v>0.57999999999999996</v>
      </c>
      <c r="AD216" s="165">
        <v>0.59</v>
      </c>
      <c r="AE216" s="165">
        <v>0.49</v>
      </c>
      <c r="AF216" s="165">
        <v>0.56000000000000005</v>
      </c>
      <c r="AG216" s="165">
        <v>0.65</v>
      </c>
      <c r="AH216" s="165">
        <v>0.59</v>
      </c>
      <c r="AI216" s="187">
        <v>0.6</v>
      </c>
      <c r="AJ216" s="187">
        <v>0.66274450279260044</v>
      </c>
      <c r="AK216" s="103">
        <v>0.66274450279260044</v>
      </c>
      <c r="AL216" s="188">
        <v>0.5</v>
      </c>
      <c r="AM216" s="188">
        <v>0.5</v>
      </c>
      <c r="AN216" s="188">
        <v>0.5</v>
      </c>
      <c r="AO216" s="189"/>
      <c r="AP216" s="189"/>
      <c r="AQ216" s="189"/>
      <c r="AR216" s="189"/>
      <c r="AS216" s="189"/>
      <c r="AT216" s="189"/>
      <c r="AU216" s="189"/>
    </row>
    <row r="218" spans="1:47">
      <c r="A218" s="665" t="s">
        <v>133</v>
      </c>
      <c r="B218" s="132"/>
      <c r="C218" s="132"/>
      <c r="D218" s="132"/>
      <c r="E218" s="132"/>
      <c r="F218" s="132"/>
      <c r="G218" s="132"/>
      <c r="H218" s="132"/>
      <c r="I218" s="132"/>
      <c r="J218" s="132"/>
      <c r="K218" s="132"/>
      <c r="L218" s="132"/>
      <c r="M218" s="132"/>
      <c r="N218" s="132"/>
      <c r="O218" s="132"/>
      <c r="P218" s="132"/>
      <c r="Q218" s="132"/>
      <c r="R218" s="132"/>
      <c r="S218" s="132"/>
      <c r="T218" s="132"/>
      <c r="U218" s="132"/>
      <c r="V218" s="132"/>
      <c r="W218" s="132"/>
      <c r="X218" s="132"/>
      <c r="Y218" s="132"/>
      <c r="Z218" s="132"/>
      <c r="AA218" s="132"/>
      <c r="AB218" s="132"/>
      <c r="AC218" s="132"/>
      <c r="AD218" s="132"/>
      <c r="AE218" s="132"/>
      <c r="AF218" s="132"/>
      <c r="AG218" s="132"/>
      <c r="AH218" s="132"/>
      <c r="AI218" s="132"/>
      <c r="AJ218" s="132"/>
      <c r="AK218" s="132"/>
      <c r="AL218" s="132"/>
      <c r="AM218" s="132"/>
      <c r="AN218" s="132"/>
      <c r="AO218" s="132"/>
      <c r="AP218" s="132"/>
      <c r="AQ218" s="132"/>
      <c r="AR218" s="132"/>
      <c r="AS218" s="132"/>
    </row>
    <row r="219" spans="1:47">
      <c r="A219" s="665"/>
      <c r="B219" s="133">
        <v>1980</v>
      </c>
      <c r="C219" s="133">
        <v>1981</v>
      </c>
      <c r="D219" s="133">
        <v>1982</v>
      </c>
      <c r="E219" s="133">
        <v>1983</v>
      </c>
      <c r="F219" s="133">
        <v>1984</v>
      </c>
      <c r="G219" s="133">
        <v>1985</v>
      </c>
      <c r="H219" s="133">
        <v>1986</v>
      </c>
      <c r="I219" s="133">
        <v>1987</v>
      </c>
      <c r="J219" s="133">
        <v>1988</v>
      </c>
      <c r="K219" s="133">
        <v>1989</v>
      </c>
      <c r="L219" s="133">
        <v>1990</v>
      </c>
      <c r="M219" s="133">
        <v>1991</v>
      </c>
      <c r="N219" s="133">
        <v>1992</v>
      </c>
      <c r="O219" s="133">
        <v>1993</v>
      </c>
      <c r="P219" s="133">
        <v>1994</v>
      </c>
      <c r="Q219" s="133">
        <v>1995</v>
      </c>
      <c r="R219" s="133">
        <v>1996</v>
      </c>
      <c r="S219" s="133">
        <v>1997</v>
      </c>
      <c r="T219" s="133">
        <v>1998</v>
      </c>
      <c r="U219" s="133">
        <v>1999</v>
      </c>
      <c r="V219" s="133">
        <v>2000</v>
      </c>
      <c r="W219" s="133">
        <v>2001</v>
      </c>
      <c r="X219" s="133">
        <v>2002</v>
      </c>
      <c r="Y219" s="133">
        <v>2003</v>
      </c>
      <c r="Z219" s="133">
        <v>2004</v>
      </c>
      <c r="AA219" s="133">
        <v>2005</v>
      </c>
      <c r="AB219" s="133">
        <v>2006</v>
      </c>
      <c r="AC219" s="133">
        <v>2007</v>
      </c>
      <c r="AD219" s="133">
        <v>2008</v>
      </c>
      <c r="AE219" s="133">
        <v>2009</v>
      </c>
      <c r="AF219" s="133">
        <v>2010</v>
      </c>
      <c r="AG219" s="133">
        <v>2011</v>
      </c>
      <c r="AH219" s="133">
        <v>2012</v>
      </c>
      <c r="AI219" s="133">
        <v>2013</v>
      </c>
      <c r="AJ219" s="133">
        <v>2014</v>
      </c>
      <c r="AK219" s="133">
        <v>2015</v>
      </c>
      <c r="AL219" s="133">
        <v>2016</v>
      </c>
      <c r="AM219" s="133">
        <v>2017</v>
      </c>
      <c r="AN219" s="133">
        <v>2018</v>
      </c>
      <c r="AO219" s="133"/>
      <c r="AP219" s="133"/>
      <c r="AQ219" s="133"/>
      <c r="AR219" s="133"/>
      <c r="AS219" s="133"/>
    </row>
    <row r="220" spans="1:47" ht="13.5" thickBot="1">
      <c r="A220" s="665"/>
      <c r="B220" s="134"/>
      <c r="C220" s="134"/>
      <c r="D220" s="134"/>
      <c r="E220" s="134"/>
      <c r="F220" s="134"/>
      <c r="G220" s="134"/>
      <c r="H220" s="134"/>
      <c r="I220" s="134"/>
      <c r="J220" s="134"/>
      <c r="K220" s="134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  <c r="AA220" s="134"/>
      <c r="AB220" s="134"/>
      <c r="AC220" s="134"/>
      <c r="AD220" s="134"/>
      <c r="AE220" s="134"/>
      <c r="AF220" s="134"/>
      <c r="AG220" s="134"/>
      <c r="AH220" s="134"/>
      <c r="AI220" s="134"/>
      <c r="AJ220" s="134"/>
      <c r="AK220" s="134"/>
      <c r="AL220" s="134"/>
      <c r="AM220" s="134"/>
      <c r="AN220" s="134"/>
      <c r="AO220" s="134"/>
      <c r="AP220" s="134"/>
      <c r="AQ220" s="134"/>
      <c r="AR220" s="134"/>
      <c r="AS220" s="134"/>
    </row>
    <row r="221" spans="1:47">
      <c r="A221" s="135"/>
      <c r="B221" s="81"/>
      <c r="C221" s="81"/>
      <c r="D221" s="81"/>
      <c r="E221" s="81"/>
      <c r="F221" s="81"/>
      <c r="G221" s="81"/>
      <c r="H221" s="81"/>
      <c r="I221" s="81"/>
      <c r="J221" s="81"/>
      <c r="K221" s="81"/>
      <c r="L221" s="81"/>
      <c r="M221" s="81"/>
      <c r="N221" s="81"/>
      <c r="O221" s="81"/>
      <c r="P221" s="81"/>
      <c r="Q221" s="81"/>
      <c r="R221" s="82"/>
      <c r="S221" s="82"/>
      <c r="T221" s="82"/>
      <c r="U221" s="82"/>
      <c r="V221" s="82"/>
      <c r="W221" s="82"/>
      <c r="X221" s="82"/>
      <c r="Y221" s="82"/>
      <c r="Z221" s="82"/>
      <c r="AA221" s="82"/>
      <c r="AB221" s="82"/>
      <c r="AC221" s="82"/>
      <c r="AD221" s="83"/>
      <c r="AE221" s="83"/>
      <c r="AF221" s="82"/>
      <c r="AG221" s="82"/>
      <c r="AH221" s="82"/>
      <c r="AI221" s="82"/>
      <c r="AJ221" s="190"/>
      <c r="AK221" s="190"/>
      <c r="AL221" s="190"/>
      <c r="AM221" s="190"/>
      <c r="AN221" s="190"/>
      <c r="AO221" s="190"/>
      <c r="AP221" s="190"/>
      <c r="AQ221" s="190"/>
      <c r="AR221" s="190"/>
      <c r="AS221" s="190"/>
    </row>
    <row r="222" spans="1:47">
      <c r="A222" s="135" t="s">
        <v>134</v>
      </c>
      <c r="B222" s="86"/>
      <c r="C222" s="110">
        <f t="shared" ref="C222:AO223" ca="1" si="82">((C70/C8)/(B70/B8)-1)</f>
        <v>0.13611263739373181</v>
      </c>
      <c r="D222" s="110">
        <f t="shared" ca="1" si="82"/>
        <v>0.11803583389499117</v>
      </c>
      <c r="E222" s="110">
        <f t="shared" ca="1" si="82"/>
        <v>9.5267190450919914E-2</v>
      </c>
      <c r="F222" s="110">
        <f t="shared" ca="1" si="82"/>
        <v>7.8947910664185939E-2</v>
      </c>
      <c r="G222" s="110">
        <f t="shared" ca="1" si="82"/>
        <v>6.1559654218918958E-2</v>
      </c>
      <c r="H222" s="110">
        <f t="shared" ca="1" si="82"/>
        <v>2.7379340432996724E-2</v>
      </c>
      <c r="I222" s="110">
        <f t="shared" ca="1" si="82"/>
        <v>2.9343521125514416E-2</v>
      </c>
      <c r="J222" s="110">
        <f t="shared" ca="1" si="82"/>
        <v>2.6610235048062814E-2</v>
      </c>
      <c r="K222" s="110">
        <f t="shared" ca="1" si="82"/>
        <v>3.8213956304997021E-2</v>
      </c>
      <c r="L222" s="110">
        <f t="shared" ca="1" si="82"/>
        <v>2.8592800854678302E-2</v>
      </c>
      <c r="M222" s="110">
        <f t="shared" ca="1" si="82"/>
        <v>2.6732852620482861E-2</v>
      </c>
      <c r="N222" s="110">
        <f t="shared" ca="1" si="82"/>
        <v>2.5632584538142433E-2</v>
      </c>
      <c r="O222" s="110">
        <f t="shared" ca="1" si="82"/>
        <v>1.5351224603569857E-2</v>
      </c>
      <c r="P222" s="110">
        <f t="shared" ca="1" si="82"/>
        <v>9.3623835597707039E-3</v>
      </c>
      <c r="Q222" s="110">
        <f t="shared" ca="1" si="82"/>
        <v>9.7099016966974983E-3</v>
      </c>
      <c r="R222" s="110">
        <f t="shared" ca="1" si="82"/>
        <v>1.5801807397761936E-2</v>
      </c>
      <c r="S222" s="110">
        <f t="shared" ca="1" si="82"/>
        <v>8.1948456606117936E-3</v>
      </c>
      <c r="T222" s="110">
        <f t="shared" ca="1" si="82"/>
        <v>2.5447686318569307E-3</v>
      </c>
      <c r="U222" s="110">
        <f t="shared" ca="1" si="82"/>
        <v>-4.5932677523147225E-3</v>
      </c>
      <c r="V222" s="110">
        <f t="shared" ca="1" si="82"/>
        <v>2.2538611294127042E-2</v>
      </c>
      <c r="W222" s="110">
        <f t="shared" ca="1" si="82"/>
        <v>1.9591498995509049E-2</v>
      </c>
      <c r="X222" s="110">
        <f t="shared" ca="1" si="82"/>
        <v>8.6760855040297624E-3</v>
      </c>
      <c r="Y222" s="110">
        <f t="shared" ca="1" si="82"/>
        <v>1.7223615940868076E-2</v>
      </c>
      <c r="Z222" s="110">
        <f t="shared" ca="1" si="82"/>
        <v>2.1560473828541094E-2</v>
      </c>
      <c r="AA222" s="110">
        <f t="shared" ca="1" si="82"/>
        <v>1.8187461661511417E-2</v>
      </c>
      <c r="AB222" s="110">
        <f t="shared" ca="1" si="82"/>
        <v>2.171191740285261E-2</v>
      </c>
      <c r="AC222" s="110">
        <f t="shared" ca="1" si="82"/>
        <v>2.1209969647597138E-2</v>
      </c>
      <c r="AD222" s="110">
        <f t="shared" ca="1" si="82"/>
        <v>2.7594897149476605E-2</v>
      </c>
      <c r="AE222" s="110">
        <f t="shared" ca="1" si="82"/>
        <v>-1.3987425610212045E-2</v>
      </c>
      <c r="AF222" s="110">
        <f t="shared" ca="1" si="82"/>
        <v>1.1109780331015173E-2</v>
      </c>
      <c r="AG222" s="110">
        <f t="shared" ca="1" si="82"/>
        <v>1.8178135395963357E-2</v>
      </c>
      <c r="AH222" s="163">
        <f t="shared" ca="1" si="82"/>
        <v>1.3808366208249323E-2</v>
      </c>
      <c r="AI222" s="163">
        <f t="shared" ca="1" si="82"/>
        <v>6.8219532151796436E-3</v>
      </c>
      <c r="AJ222" s="167" t="e">
        <f t="shared" ca="1" si="82"/>
        <v>#VALUE!</v>
      </c>
      <c r="AK222" s="167" t="e">
        <f t="shared" ca="1" si="82"/>
        <v>#VALUE!</v>
      </c>
      <c r="AL222" s="167" t="e">
        <f t="shared" ca="1" si="82"/>
        <v>#VALUE!</v>
      </c>
      <c r="AM222" s="167" t="e">
        <f t="shared" ca="1" si="82"/>
        <v>#VALUE!</v>
      </c>
      <c r="AN222" s="167" t="e">
        <f t="shared" ca="1" si="82"/>
        <v>#VALUE!</v>
      </c>
      <c r="AO222" s="167" t="e">
        <f t="shared" ca="1" si="82"/>
        <v>#VALUE!</v>
      </c>
      <c r="AP222" s="167"/>
      <c r="AQ222" s="167"/>
      <c r="AR222" s="167"/>
      <c r="AS222" s="167"/>
    </row>
    <row r="223" spans="1:47">
      <c r="A223" s="136" t="s">
        <v>135</v>
      </c>
      <c r="B223" s="86"/>
      <c r="C223" s="110">
        <f t="shared" ca="1" si="82"/>
        <v>0.13433389592636047</v>
      </c>
      <c r="D223" s="110">
        <f t="shared" ca="1" si="82"/>
        <v>0.12322417543545372</v>
      </c>
      <c r="E223" s="110">
        <f t="shared" ca="1" si="82"/>
        <v>8.9754041935806717E-2</v>
      </c>
      <c r="F223" s="110">
        <f t="shared" ca="1" si="82"/>
        <v>7.2213126165309172E-2</v>
      </c>
      <c r="G223" s="110">
        <f t="shared" ca="1" si="82"/>
        <v>4.3630327161900295E-2</v>
      </c>
      <c r="H223" s="110">
        <f t="shared" ca="1" si="82"/>
        <v>3.4663435336634407E-2</v>
      </c>
      <c r="I223" s="110">
        <f t="shared" ca="1" si="82"/>
        <v>1.5579568907368113E-2</v>
      </c>
      <c r="J223" s="110">
        <f t="shared" ca="1" si="82"/>
        <v>2.3656490400572938E-2</v>
      </c>
      <c r="K223" s="110">
        <f t="shared" ca="1" si="82"/>
        <v>3.4582492300406553E-2</v>
      </c>
      <c r="L223" s="110">
        <f t="shared" ca="1" si="82"/>
        <v>2.4727602811560834E-2</v>
      </c>
      <c r="M223" s="110">
        <f t="shared" ca="1" si="82"/>
        <v>2.4274059271256698E-2</v>
      </c>
      <c r="N223" s="110">
        <f t="shared" ca="1" si="82"/>
        <v>3.0907002856278787E-2</v>
      </c>
      <c r="O223" s="110">
        <f t="shared" ca="1" si="82"/>
        <v>2.6655266136830447E-2</v>
      </c>
      <c r="P223" s="110">
        <f t="shared" ca="1" si="82"/>
        <v>1.9424454966350257E-2</v>
      </c>
      <c r="Q223" s="110">
        <f t="shared" ca="1" si="82"/>
        <v>3.1482327674960287E-2</v>
      </c>
      <c r="R223" s="110">
        <f t="shared" ca="1" si="82"/>
        <v>1.7610795295098347E-2</v>
      </c>
      <c r="S223" s="110">
        <f t="shared" ca="1" si="82"/>
        <v>1.9345269648888053E-2</v>
      </c>
      <c r="T223" s="110">
        <f t="shared" ca="1" si="82"/>
        <v>1.6849599415612815E-2</v>
      </c>
      <c r="U223" s="110">
        <f t="shared" ca="1" si="82"/>
        <v>2.1196497107609735E-2</v>
      </c>
      <c r="V223" s="110">
        <f t="shared" ca="1" si="82"/>
        <v>2.2785856451378761E-2</v>
      </c>
      <c r="W223" s="110">
        <f t="shared" ca="1" si="82"/>
        <v>2.1033139484077257E-2</v>
      </c>
      <c r="X223" s="110">
        <f t="shared" ca="1" si="82"/>
        <v>4.0561472846902591E-2</v>
      </c>
      <c r="Y223" s="110">
        <f t="shared" ca="1" si="82"/>
        <v>2.6295749644409616E-2</v>
      </c>
      <c r="Z223" s="110">
        <f t="shared" ca="1" si="82"/>
        <v>1.8302333345017407E-2</v>
      </c>
      <c r="AA223" s="110">
        <f t="shared" ca="1" si="82"/>
        <v>2.4408200219614429E-2</v>
      </c>
      <c r="AB223" s="110">
        <f t="shared" ca="1" si="82"/>
        <v>1.8933821279194074E-2</v>
      </c>
      <c r="AC223" s="110">
        <f t="shared" ca="1" si="82"/>
        <v>1.6849868257255096E-2</v>
      </c>
      <c r="AD223" s="110">
        <f t="shared" ca="1" si="82"/>
        <v>2.0635168091373668E-2</v>
      </c>
      <c r="AE223" s="110">
        <f t="shared" ca="1" si="82"/>
        <v>1.2867477993895315E-2</v>
      </c>
      <c r="AF223" s="110">
        <f t="shared" ca="1" si="82"/>
        <v>1.3525998824588159E-2</v>
      </c>
      <c r="AG223" s="110">
        <f t="shared" ca="1" si="82"/>
        <v>1.0463379123089256E-2</v>
      </c>
      <c r="AH223" s="163">
        <f t="shared" ca="1" si="82"/>
        <v>7.1934478199850993E-3</v>
      </c>
      <c r="AI223" s="163">
        <f t="shared" ca="1" si="82"/>
        <v>4.6768077193446445E-3</v>
      </c>
      <c r="AJ223" s="167">
        <f t="shared" ca="1" si="82"/>
        <v>1.1940053078167701E-3</v>
      </c>
      <c r="AK223" s="167">
        <f t="shared" ca="1" si="82"/>
        <v>1.0344438211424833E-2</v>
      </c>
      <c r="AL223" s="167">
        <f t="shared" ca="1" si="82"/>
        <v>1.2042011907120065E-2</v>
      </c>
      <c r="AM223" s="167">
        <f t="shared" ca="1" si="82"/>
        <v>1.2043905232976382E-2</v>
      </c>
      <c r="AN223" s="167">
        <f t="shared" ca="1" si="82"/>
        <v>1.2049951238846113E-2</v>
      </c>
      <c r="AO223" s="167">
        <f t="shared" ca="1" si="82"/>
        <v>1.2054108080999715E-2</v>
      </c>
      <c r="AP223" s="167"/>
      <c r="AQ223" s="167"/>
      <c r="AR223" s="167"/>
      <c r="AS223" s="167"/>
    </row>
    <row r="224" spans="1:47">
      <c r="A224" s="136"/>
      <c r="C224" s="75"/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75"/>
      <c r="W224" s="75"/>
      <c r="X224" s="75"/>
      <c r="Y224" s="75"/>
      <c r="Z224" s="75"/>
      <c r="AA224" s="75"/>
      <c r="AB224" s="75"/>
      <c r="AC224" s="75"/>
      <c r="AD224" s="75"/>
      <c r="AE224" s="75"/>
      <c r="AF224" s="75"/>
      <c r="AG224" s="75"/>
      <c r="AH224" s="191"/>
      <c r="AI224" s="191"/>
      <c r="AJ224" s="192"/>
      <c r="AK224" s="192"/>
      <c r="AL224" s="192"/>
      <c r="AM224" s="192"/>
      <c r="AN224" s="192"/>
      <c r="AO224" s="192"/>
      <c r="AP224" s="192"/>
      <c r="AQ224" s="192"/>
      <c r="AR224" s="192"/>
      <c r="AS224" s="192"/>
    </row>
    <row r="225" spans="1:45">
      <c r="A225" s="135" t="s">
        <v>44</v>
      </c>
      <c r="B225" s="86"/>
      <c r="C225" s="110">
        <f t="shared" ref="C225:AO227" ca="1" si="83">((C73/C11)/(B73/B11)-1)</f>
        <v>0.11621436461830847</v>
      </c>
      <c r="D225" s="110">
        <f t="shared" ca="1" si="83"/>
        <v>0.12649610796805644</v>
      </c>
      <c r="E225" s="110">
        <f t="shared" ca="1" si="83"/>
        <v>8.0749947809686695E-2</v>
      </c>
      <c r="F225" s="110">
        <f t="shared" ca="1" si="83"/>
        <v>6.3708908360409211E-2</v>
      </c>
      <c r="G225" s="110">
        <f t="shared" ca="1" si="83"/>
        <v>4.1900728954688438E-2</v>
      </c>
      <c r="H225" s="110">
        <f t="shared" ca="1" si="83"/>
        <v>3.4132155167530431E-2</v>
      </c>
      <c r="I225" s="110">
        <f t="shared" ca="1" si="83"/>
        <v>2.8849537418365268E-2</v>
      </c>
      <c r="J225" s="110">
        <f t="shared" ca="1" si="83"/>
        <v>2.910169376793692E-2</v>
      </c>
      <c r="K225" s="110">
        <f t="shared" ca="1" si="83"/>
        <v>2.8184552721418621E-2</v>
      </c>
      <c r="L225" s="110">
        <f t="shared" ca="1" si="83"/>
        <v>1.9509759386627357E-2</v>
      </c>
      <c r="M225" s="110">
        <f t="shared" ca="1" si="83"/>
        <v>3.2919066035985045E-2</v>
      </c>
      <c r="N225" s="110">
        <f t="shared" ca="1" si="83"/>
        <v>1.7050258967823417E-3</v>
      </c>
      <c r="O225" s="110">
        <f t="shared" ca="1" si="83"/>
        <v>1.2032190943891408E-3</v>
      </c>
      <c r="P225" s="110">
        <f t="shared" ca="1" si="83"/>
        <v>3.3154996627933198E-3</v>
      </c>
      <c r="Q225" s="110">
        <f t="shared" ca="1" si="83"/>
        <v>1.7937034423898268E-3</v>
      </c>
      <c r="R225" s="110">
        <f t="shared" ca="1" si="83"/>
        <v>9.2893309026349513E-3</v>
      </c>
      <c r="S225" s="110">
        <f t="shared" ca="1" si="83"/>
        <v>6.7560656136886887E-3</v>
      </c>
      <c r="T225" s="110">
        <f t="shared" ca="1" si="83"/>
        <v>1.8198318791644574E-3</v>
      </c>
      <c r="U225" s="110">
        <f t="shared" ca="1" si="83"/>
        <v>4.801451866930373E-3</v>
      </c>
      <c r="V225" s="110">
        <f t="shared" ca="1" si="83"/>
        <v>2.3254963472997048E-2</v>
      </c>
      <c r="W225" s="110">
        <f t="shared" ca="1" si="83"/>
        <v>1.7083799841754344E-2</v>
      </c>
      <c r="X225" s="110">
        <f t="shared" ca="1" si="83"/>
        <v>1.4708354642086752E-2</v>
      </c>
      <c r="Y225" s="110">
        <f t="shared" ca="1" si="83"/>
        <v>1.1527075442750112E-2</v>
      </c>
      <c r="Z225" s="110">
        <f t="shared" ca="1" si="83"/>
        <v>2.5648951684908772E-2</v>
      </c>
      <c r="AA225" s="110">
        <f t="shared" ca="1" si="83"/>
        <v>2.7553168960048557E-2</v>
      </c>
      <c r="AB225" s="110">
        <f t="shared" ca="1" si="83"/>
        <v>4.0003679567337969E-2</v>
      </c>
      <c r="AC225" s="110">
        <f t="shared" ca="1" si="83"/>
        <v>2.7831723990074497E-2</v>
      </c>
      <c r="AD225" s="110">
        <f t="shared" ca="1" si="83"/>
        <v>3.5776813709290423E-2</v>
      </c>
      <c r="AE225" s="110">
        <f t="shared" ca="1" si="83"/>
        <v>-4.0853111780048135E-4</v>
      </c>
      <c r="AF225" s="110">
        <f t="shared" ca="1" si="83"/>
        <v>1.098992786276165E-2</v>
      </c>
      <c r="AG225" s="110">
        <f t="shared" ca="1" si="83"/>
        <v>2.5448273111124076E-2</v>
      </c>
      <c r="AH225" s="163">
        <f t="shared" ca="1" si="83"/>
        <v>1.5196582269585646E-2</v>
      </c>
      <c r="AI225" s="163">
        <f t="shared" ca="1" si="83"/>
        <v>3.8293836586815733E-3</v>
      </c>
      <c r="AJ225" s="167" t="e">
        <f t="shared" ca="1" si="83"/>
        <v>#VALUE!</v>
      </c>
      <c r="AK225" s="167" t="e">
        <f t="shared" ca="1" si="83"/>
        <v>#VALUE!</v>
      </c>
      <c r="AL225" s="167" t="e">
        <f t="shared" ca="1" si="83"/>
        <v>#VALUE!</v>
      </c>
      <c r="AM225" s="167" t="e">
        <f t="shared" ca="1" si="83"/>
        <v>#VALUE!</v>
      </c>
      <c r="AN225" s="167" t="e">
        <f t="shared" ca="1" si="83"/>
        <v>#VALUE!</v>
      </c>
      <c r="AO225" s="167" t="e">
        <f t="shared" ca="1" si="83"/>
        <v>#VALUE!</v>
      </c>
      <c r="AP225" s="167"/>
      <c r="AQ225" s="167"/>
      <c r="AR225" s="167"/>
      <c r="AS225" s="167"/>
    </row>
    <row r="226" spans="1:45">
      <c r="A226" s="136" t="s">
        <v>45</v>
      </c>
      <c r="B226" s="86"/>
      <c r="C226" s="110">
        <f t="shared" ca="1" si="83"/>
        <v>7.8238072812023107E-2</v>
      </c>
      <c r="D226" s="110">
        <f t="shared" ca="1" si="83"/>
        <v>6.0252167858009242E-2</v>
      </c>
      <c r="E226" s="110">
        <f t="shared" ca="1" si="83"/>
        <v>2.2218248876005875E-2</v>
      </c>
      <c r="F226" s="110">
        <f t="shared" ca="1" si="83"/>
        <v>4.9347699042774584E-2</v>
      </c>
      <c r="G226" s="110">
        <f t="shared" ca="1" si="83"/>
        <v>5.4614651315861185E-2</v>
      </c>
      <c r="H226" s="110">
        <f t="shared" ca="1" si="83"/>
        <v>3.4161351015610908E-2</v>
      </c>
      <c r="I226" s="110">
        <f t="shared" ca="1" si="83"/>
        <v>1.6578683377059589E-2</v>
      </c>
      <c r="J226" s="110">
        <f t="shared" ca="1" si="83"/>
        <v>2.280202452991853E-2</v>
      </c>
      <c r="K226" s="110">
        <f t="shared" ca="1" si="83"/>
        <v>3.1231493519505493E-2</v>
      </c>
      <c r="L226" s="110">
        <f t="shared" ca="1" si="83"/>
        <v>4.9259721766891085E-2</v>
      </c>
      <c r="M226" s="110">
        <f t="shared" ca="1" si="83"/>
        <v>3.0723000742250983E-2</v>
      </c>
      <c r="N226" s="110">
        <f t="shared" ca="1" si="83"/>
        <v>3.1458784355179237E-2</v>
      </c>
      <c r="O226" s="110">
        <f t="shared" ca="1" si="83"/>
        <v>4.3754301238591475E-2</v>
      </c>
      <c r="P226" s="110">
        <f t="shared" ca="1" si="83"/>
        <v>1.2630130763417124E-2</v>
      </c>
      <c r="Q226" s="110">
        <f t="shared" ca="1" si="83"/>
        <v>1.3662772457333494E-2</v>
      </c>
      <c r="R226" s="110">
        <f t="shared" ca="1" si="83"/>
        <v>1.9015344969201431E-2</v>
      </c>
      <c r="S226" s="110">
        <f t="shared" ca="1" si="83"/>
        <v>2.777763434723246E-3</v>
      </c>
      <c r="T226" s="110">
        <f t="shared" ca="1" si="83"/>
        <v>1.2521984225514871E-2</v>
      </c>
      <c r="U226" s="110">
        <f t="shared" ca="1" si="83"/>
        <v>1.7794970711941138E-2</v>
      </c>
      <c r="V226" s="110">
        <f t="shared" ca="1" si="83"/>
        <v>2.4061492618965952E-2</v>
      </c>
      <c r="W226" s="110">
        <f t="shared" ca="1" si="83"/>
        <v>2.7547457554993438E-2</v>
      </c>
      <c r="X226" s="110">
        <f t="shared" ca="1" si="83"/>
        <v>2.8602311257430291E-2</v>
      </c>
      <c r="Y226" s="110">
        <f t="shared" ca="1" si="83"/>
        <v>3.1360428678905983E-2</v>
      </c>
      <c r="Z226" s="110">
        <f t="shared" ca="1" si="83"/>
        <v>4.9301446074637267E-2</v>
      </c>
      <c r="AA226" s="110">
        <f t="shared" ca="1" si="83"/>
        <v>3.5790829523739021E-2</v>
      </c>
      <c r="AB226" s="110">
        <f t="shared" ca="1" si="83"/>
        <v>5.703462700441575E-2</v>
      </c>
      <c r="AC226" s="110">
        <f t="shared" ca="1" si="83"/>
        <v>4.2261142213620984E-2</v>
      </c>
      <c r="AD226" s="110">
        <f t="shared" ca="1" si="83"/>
        <v>1.9881412374626484E-2</v>
      </c>
      <c r="AE226" s="110">
        <f t="shared" ca="1" si="83"/>
        <v>-6.3020931303290451E-2</v>
      </c>
      <c r="AF226" s="110">
        <f t="shared" ca="1" si="83"/>
        <v>2.1244828655902603E-2</v>
      </c>
      <c r="AG226" s="110">
        <f t="shared" ca="1" si="83"/>
        <v>1.9546704173675877E-2</v>
      </c>
      <c r="AH226" s="163">
        <f t="shared" ca="1" si="83"/>
        <v>-1.6574817915475992E-2</v>
      </c>
      <c r="AI226" s="163">
        <f t="shared" ca="1" si="83"/>
        <v>-1.579379708786588E-2</v>
      </c>
      <c r="AJ226" s="167"/>
      <c r="AK226" s="167"/>
      <c r="AL226" s="167"/>
      <c r="AM226" s="167"/>
      <c r="AN226" s="167"/>
      <c r="AO226" s="167"/>
      <c r="AP226" s="167"/>
      <c r="AQ226" s="167"/>
      <c r="AR226" s="167"/>
      <c r="AS226" s="167"/>
    </row>
    <row r="227" spans="1:45">
      <c r="A227" s="136" t="s">
        <v>46</v>
      </c>
      <c r="B227" s="86"/>
      <c r="C227" s="110">
        <f t="shared" ca="1" si="83"/>
        <v>0.19565544407534707</v>
      </c>
      <c r="D227" s="110">
        <f t="shared" ca="1" si="83"/>
        <v>0.24114296747946518</v>
      </c>
      <c r="E227" s="110">
        <f t="shared" ca="1" si="83"/>
        <v>0.16059357475045788</v>
      </c>
      <c r="F227" s="110">
        <f t="shared" ca="1" si="83"/>
        <v>7.5173433515042465E-2</v>
      </c>
      <c r="G227" s="110">
        <f t="shared" ca="1" si="83"/>
        <v>1.8964501584050275E-2</v>
      </c>
      <c r="H227" s="110">
        <f t="shared" ca="1" si="83"/>
        <v>3.4497682014953623E-2</v>
      </c>
      <c r="I227" s="110">
        <f t="shared" ca="1" si="83"/>
        <v>3.8736312791465277E-2</v>
      </c>
      <c r="J227" s="110">
        <f t="shared" ca="1" si="83"/>
        <v>3.4422201633640626E-2</v>
      </c>
      <c r="K227" s="110">
        <f t="shared" ca="1" si="83"/>
        <v>2.1378465942296199E-2</v>
      </c>
      <c r="L227" s="110">
        <f t="shared" ca="1" si="83"/>
        <v>-1.5912643602330911E-2</v>
      </c>
      <c r="M227" s="110">
        <f t="shared" ca="1" si="83"/>
        <v>3.5663857051563497E-2</v>
      </c>
      <c r="N227" s="110">
        <f t="shared" ca="1" si="83"/>
        <v>-2.9341849524231134E-2</v>
      </c>
      <c r="O227" s="110">
        <f t="shared" ca="1" si="83"/>
        <v>-4.4663151890717123E-2</v>
      </c>
      <c r="P227" s="110">
        <f t="shared" ca="1" si="83"/>
        <v>-7.3386147029756987E-3</v>
      </c>
      <c r="Q227" s="110">
        <f t="shared" ca="1" si="83"/>
        <v>-1.1012579728635896E-2</v>
      </c>
      <c r="R227" s="110">
        <f t="shared" ca="1" si="83"/>
        <v>-4.0757280230374615E-4</v>
      </c>
      <c r="S227" s="110">
        <f t="shared" ca="1" si="83"/>
        <v>1.1937896723755559E-2</v>
      </c>
      <c r="T227" s="110">
        <f t="shared" ca="1" si="83"/>
        <v>-7.3313438378360685E-3</v>
      </c>
      <c r="U227" s="110">
        <f t="shared" ca="1" si="83"/>
        <v>-6.4946835108309342E-3</v>
      </c>
      <c r="V227" s="110">
        <f t="shared" ca="1" si="83"/>
        <v>2.2475385374586043E-2</v>
      </c>
      <c r="W227" s="110">
        <f t="shared" ca="1" si="83"/>
        <v>7.9418505857689059E-3</v>
      </c>
      <c r="X227" s="110">
        <f t="shared" ca="1" si="83"/>
        <v>1.1430604034832204E-3</v>
      </c>
      <c r="Y227" s="110">
        <f t="shared" ca="1" si="83"/>
        <v>-8.8516101689590787E-3</v>
      </c>
      <c r="Z227" s="110">
        <f t="shared" ca="1" si="83"/>
        <v>4.7027097842811116E-4</v>
      </c>
      <c r="AA227" s="110">
        <f t="shared" ca="1" si="83"/>
        <v>1.4738126618302649E-2</v>
      </c>
      <c r="AB227" s="110">
        <f t="shared" ca="1" si="83"/>
        <v>1.8271041840442592E-2</v>
      </c>
      <c r="AC227" s="110">
        <f t="shared" ca="1" si="83"/>
        <v>1.0422510047726208E-2</v>
      </c>
      <c r="AD227" s="110">
        <f t="shared" ca="1" si="83"/>
        <v>5.0907666967073606E-2</v>
      </c>
      <c r="AE227" s="110">
        <f t="shared" ca="1" si="83"/>
        <v>6.6567546385569942E-2</v>
      </c>
      <c r="AF227" s="110">
        <f t="shared" ca="1" si="83"/>
        <v>2.7484790859277908E-3</v>
      </c>
      <c r="AG227" s="110">
        <f t="shared" ca="1" si="83"/>
        <v>3.0986169170666544E-2</v>
      </c>
      <c r="AH227" s="163">
        <f t="shared" ca="1" si="83"/>
        <v>5.2706755399329674E-2</v>
      </c>
      <c r="AI227" s="163">
        <f t="shared" ca="1" si="83"/>
        <v>2.7014208233006487E-2</v>
      </c>
      <c r="AJ227" s="167"/>
      <c r="AK227" s="167"/>
      <c r="AL227" s="167"/>
      <c r="AM227" s="167"/>
      <c r="AN227" s="167"/>
      <c r="AO227" s="167"/>
      <c r="AP227" s="167"/>
      <c r="AQ227" s="167"/>
      <c r="AR227" s="167"/>
      <c r="AS227" s="167"/>
    </row>
    <row r="228" spans="1:45">
      <c r="A228" s="136"/>
      <c r="B228" s="86"/>
      <c r="C228" s="110"/>
      <c r="D228" s="110"/>
      <c r="E228" s="110"/>
      <c r="F228" s="110"/>
      <c r="G228" s="110"/>
      <c r="H228" s="110"/>
      <c r="I228" s="110"/>
      <c r="J228" s="110"/>
      <c r="K228" s="110"/>
      <c r="L228" s="110"/>
      <c r="M228" s="110"/>
      <c r="N228" s="110"/>
      <c r="O228" s="110"/>
      <c r="P228" s="110"/>
      <c r="Q228" s="110"/>
      <c r="R228" s="110"/>
      <c r="S228" s="110"/>
      <c r="T228" s="110"/>
      <c r="U228" s="110"/>
      <c r="V228" s="110"/>
      <c r="W228" s="110"/>
      <c r="X228" s="110"/>
      <c r="Y228" s="110"/>
      <c r="Z228" s="110"/>
      <c r="AA228" s="110"/>
      <c r="AB228" s="110"/>
      <c r="AC228" s="110"/>
      <c r="AD228" s="110"/>
      <c r="AE228" s="110"/>
      <c r="AF228" s="110"/>
      <c r="AG228" s="110"/>
      <c r="AH228" s="163"/>
      <c r="AI228" s="163"/>
      <c r="AJ228" s="167"/>
      <c r="AK228" s="167"/>
      <c r="AL228" s="167"/>
      <c r="AM228" s="167"/>
      <c r="AN228" s="167"/>
      <c r="AO228" s="167"/>
      <c r="AP228" s="167"/>
      <c r="AQ228" s="167"/>
      <c r="AR228" s="167"/>
      <c r="AS228" s="167"/>
    </row>
    <row r="229" spans="1:45">
      <c r="A229" s="136" t="s">
        <v>136</v>
      </c>
      <c r="B229" s="91"/>
      <c r="C229" s="110">
        <f t="shared" ref="C229:AO230" ca="1" si="84">((C82/C20)/(B82/B20)-1)</f>
        <v>0.12672487897118367</v>
      </c>
      <c r="D229" s="110">
        <f t="shared" ca="1" si="84"/>
        <v>0.13183132638628181</v>
      </c>
      <c r="E229" s="110">
        <f t="shared" ca="1" si="84"/>
        <v>0.11131734061248588</v>
      </c>
      <c r="F229" s="110">
        <f t="shared" ca="1" si="84"/>
        <v>8.1455279900643607E-2</v>
      </c>
      <c r="G229" s="110">
        <f t="shared" ca="1" si="84"/>
        <v>2.6971908365773789E-2</v>
      </c>
      <c r="H229" s="110">
        <f t="shared" ca="1" si="84"/>
        <v>-5.1670925784561339E-2</v>
      </c>
      <c r="I229" s="110">
        <f t="shared" ca="1" si="84"/>
        <v>-1.7165170429380927E-2</v>
      </c>
      <c r="J229" s="110">
        <f t="shared" ca="1" si="84"/>
        <v>3.5308993094778085E-2</v>
      </c>
      <c r="K229" s="110">
        <f t="shared" ca="1" si="84"/>
        <v>4.4173530572940267E-2</v>
      </c>
      <c r="L229" s="110">
        <f t="shared" ca="1" si="84"/>
        <v>-1.6985460199922864E-2</v>
      </c>
      <c r="M229" s="110">
        <f t="shared" ca="1" si="84"/>
        <v>-8.2118773280659418E-3</v>
      </c>
      <c r="N229" s="110">
        <f t="shared" ca="1" si="84"/>
        <v>-2.2893270421127321E-2</v>
      </c>
      <c r="O229" s="110">
        <f t="shared" ca="1" si="84"/>
        <v>-1.8770863481244016E-2</v>
      </c>
      <c r="P229" s="110">
        <f t="shared" ca="1" si="84"/>
        <v>-4.6269930196105591E-3</v>
      </c>
      <c r="Q229" s="110">
        <f t="shared" ca="1" si="84"/>
        <v>-8.1669285438956685E-3</v>
      </c>
      <c r="R229" s="110">
        <f t="shared" ca="1" si="84"/>
        <v>4.9322202622885669E-3</v>
      </c>
      <c r="S229" s="110">
        <f t="shared" ca="1" si="84"/>
        <v>1.1670146008168958E-2</v>
      </c>
      <c r="T229" s="110">
        <f t="shared" ca="1" si="84"/>
        <v>-1.5728490677693885E-2</v>
      </c>
      <c r="U229" s="110">
        <f t="shared" ca="1" si="84"/>
        <v>-1.6377058878728534E-2</v>
      </c>
      <c r="V229" s="110">
        <f t="shared" ca="1" si="84"/>
        <v>2.5677695390105226E-2</v>
      </c>
      <c r="W229" s="110">
        <f t="shared" ca="1" si="84"/>
        <v>-2.8202476102854313E-3</v>
      </c>
      <c r="X229" s="110">
        <f t="shared" ca="1" si="84"/>
        <v>-1.4611683584235258E-2</v>
      </c>
      <c r="Y229" s="110">
        <f t="shared" ca="1" si="84"/>
        <v>-1.6613421087083302E-2</v>
      </c>
      <c r="Z229" s="110">
        <f t="shared" ca="1" si="84"/>
        <v>4.58168030093975E-3</v>
      </c>
      <c r="AA229" s="110">
        <f t="shared" ca="1" si="84"/>
        <v>1.8459448276434642E-2</v>
      </c>
      <c r="AB229" s="110">
        <f t="shared" ca="1" si="84"/>
        <v>2.1041739194781695E-2</v>
      </c>
      <c r="AC229" s="110">
        <f t="shared" ca="1" si="84"/>
        <v>1.8869288115982652E-2</v>
      </c>
      <c r="AD229" s="110">
        <f t="shared" ca="1" si="84"/>
        <v>3.1727907477905326E-2</v>
      </c>
      <c r="AE229" s="110">
        <f t="shared" ca="1" si="84"/>
        <v>-3.7585948511904999E-2</v>
      </c>
      <c r="AF229" s="110">
        <f t="shared" ca="1" si="84"/>
        <v>2.2782570241314914E-2</v>
      </c>
      <c r="AG229" s="110">
        <f t="shared" ca="1" si="84"/>
        <v>2.9293316849054118E-2</v>
      </c>
      <c r="AH229" s="163">
        <f t="shared" ca="1" si="84"/>
        <v>1.4907725507866676E-2</v>
      </c>
      <c r="AI229" s="163">
        <f t="shared" ca="1" si="84"/>
        <v>-3.7985007007885763E-3</v>
      </c>
      <c r="AJ229" s="167">
        <f t="shared" ca="1" si="84"/>
        <v>-4.3267270053671814E-3</v>
      </c>
      <c r="AK229" s="167">
        <f t="shared" ca="1" si="84"/>
        <v>1.8610968295634578E-2</v>
      </c>
      <c r="AL229" s="167">
        <f t="shared" ca="1" si="84"/>
        <v>2.0007837066399192E-2</v>
      </c>
      <c r="AM229" s="167">
        <f t="shared" ca="1" si="84"/>
        <v>2.0009385286777315E-2</v>
      </c>
      <c r="AN229" s="167">
        <f t="shared" ca="1" si="84"/>
        <v>2.0009385286777315E-2</v>
      </c>
      <c r="AO229" s="167">
        <f t="shared" ca="1" si="84"/>
        <v>2.0009385286777315E-2</v>
      </c>
      <c r="AP229" s="167"/>
      <c r="AQ229" s="167"/>
      <c r="AR229" s="167"/>
      <c r="AS229" s="167"/>
    </row>
    <row r="230" spans="1:45">
      <c r="A230" s="136" t="s">
        <v>137</v>
      </c>
      <c r="B230" s="91"/>
      <c r="C230" s="110">
        <f t="shared" ca="1" si="84"/>
        <v>0.19146551109471588</v>
      </c>
      <c r="D230" s="110">
        <f t="shared" ca="1" si="84"/>
        <v>0.12891189678990167</v>
      </c>
      <c r="E230" s="110">
        <f t="shared" ca="1" si="84"/>
        <v>8.5731444565146253E-2</v>
      </c>
      <c r="F230" s="110">
        <f t="shared" ca="1" si="84"/>
        <v>9.8286594887805112E-2</v>
      </c>
      <c r="G230" s="110">
        <f t="shared" ca="1" si="84"/>
        <v>2.2314286586040177E-2</v>
      </c>
      <c r="H230" s="110">
        <f t="shared" ca="1" si="84"/>
        <v>-0.12826236665959134</v>
      </c>
      <c r="I230" s="110">
        <f t="shared" ca="1" si="84"/>
        <v>-1.5317708511960015E-2</v>
      </c>
      <c r="J230" s="110">
        <f t="shared" ca="1" si="84"/>
        <v>1.2564008841942531E-2</v>
      </c>
      <c r="K230" s="110">
        <f t="shared" ca="1" si="84"/>
        <v>6.0094752161878207E-2</v>
      </c>
      <c r="L230" s="110">
        <f t="shared" ca="1" si="84"/>
        <v>-2.0324264603687414E-2</v>
      </c>
      <c r="M230" s="110">
        <f t="shared" ca="1" si="84"/>
        <v>1.0981226316872927E-3</v>
      </c>
      <c r="N230" s="110">
        <f t="shared" ca="1" si="84"/>
        <v>-2.8780275994027105E-2</v>
      </c>
      <c r="O230" s="110">
        <f t="shared" ca="1" si="84"/>
        <v>-3.3533336471473385E-2</v>
      </c>
      <c r="P230" s="110">
        <f t="shared" ca="1" si="84"/>
        <v>1.1578065647670499E-3</v>
      </c>
      <c r="Q230" s="110">
        <f t="shared" ca="1" si="84"/>
        <v>1.3702498154655185E-3</v>
      </c>
      <c r="R230" s="110">
        <f t="shared" ca="1" si="84"/>
        <v>1.5389774479873441E-2</v>
      </c>
      <c r="S230" s="110">
        <f t="shared" ca="1" si="84"/>
        <v>1.1851833860640371E-2</v>
      </c>
      <c r="T230" s="110">
        <f t="shared" ca="1" si="84"/>
        <v>-2.9184933089673848E-2</v>
      </c>
      <c r="U230" s="110">
        <f t="shared" ca="1" si="84"/>
        <v>-1.8615003223559468E-2</v>
      </c>
      <c r="V230" s="110">
        <f t="shared" ca="1" si="84"/>
        <v>5.3415689653957488E-2</v>
      </c>
      <c r="W230" s="110">
        <f t="shared" ca="1" si="84"/>
        <v>-5.2384171789543466E-3</v>
      </c>
      <c r="X230" s="110">
        <f t="shared" ca="1" si="84"/>
        <v>-3.132269688888889E-2</v>
      </c>
      <c r="Y230" s="110">
        <f t="shared" ca="1" si="84"/>
        <v>-1.6066728482185488E-2</v>
      </c>
      <c r="Z230" s="110">
        <f t="shared" ca="1" si="84"/>
        <v>1.4229945665335197E-2</v>
      </c>
      <c r="AA230" s="110">
        <f t="shared" ca="1" si="84"/>
        <v>3.1832997534313456E-2</v>
      </c>
      <c r="AB230" s="110">
        <f t="shared" ca="1" si="84"/>
        <v>3.6427718444245416E-2</v>
      </c>
      <c r="AC230" s="110">
        <f t="shared" ca="1" si="84"/>
        <v>7.2179157373968295E-3</v>
      </c>
      <c r="AD230" s="110">
        <f t="shared" ca="1" si="84"/>
        <v>3.7908721867270678E-2</v>
      </c>
      <c r="AE230" s="110">
        <f t="shared" ca="1" si="84"/>
        <v>-6.1387735244807673E-2</v>
      </c>
      <c r="AF230" s="110">
        <f t="shared" ca="1" si="84"/>
        <v>3.620089233040269E-2</v>
      </c>
      <c r="AG230" s="110">
        <f t="shared" ca="1" si="84"/>
        <v>5.4326798988519664E-2</v>
      </c>
      <c r="AH230" s="163">
        <f t="shared" ca="1" si="84"/>
        <v>1.8687982603022402E-2</v>
      </c>
      <c r="AI230" s="163">
        <f t="shared" ca="1" si="84"/>
        <v>-1.483348417027619E-2</v>
      </c>
      <c r="AJ230" s="167">
        <f t="shared" ca="1" si="84"/>
        <v>-1.5033034564741921E-2</v>
      </c>
      <c r="AK230" s="167">
        <f t="shared" ca="1" si="84"/>
        <v>1.4697396919007177E-2</v>
      </c>
      <c r="AL230" s="167">
        <f t="shared" ca="1" si="84"/>
        <v>1.599635655175291E-2</v>
      </c>
      <c r="AM230" s="167">
        <f t="shared" ca="1" si="84"/>
        <v>1.6021654937375063E-2</v>
      </c>
      <c r="AN230" s="167">
        <f t="shared" ca="1" si="84"/>
        <v>1.6004724847707763E-2</v>
      </c>
      <c r="AO230" s="167">
        <f t="shared" ca="1" si="84"/>
        <v>1.601065525609191E-2</v>
      </c>
      <c r="AP230" s="167"/>
      <c r="AQ230" s="167"/>
      <c r="AR230" s="167"/>
      <c r="AS230" s="167"/>
    </row>
    <row r="231" spans="1:45">
      <c r="A231" s="135"/>
      <c r="B231" s="96"/>
      <c r="C231" s="114"/>
      <c r="D231" s="114"/>
      <c r="E231" s="114"/>
      <c r="F231" s="114"/>
      <c r="G231" s="114"/>
      <c r="H231" s="114"/>
      <c r="I231" s="114"/>
      <c r="J231" s="114"/>
      <c r="K231" s="114"/>
      <c r="L231" s="114"/>
      <c r="M231" s="114"/>
      <c r="N231" s="114"/>
      <c r="O231" s="114"/>
      <c r="P231" s="114"/>
      <c r="Q231" s="114"/>
      <c r="R231" s="114"/>
      <c r="S231" s="114"/>
      <c r="T231" s="114"/>
      <c r="U231" s="114"/>
      <c r="V231" s="114"/>
      <c r="W231" s="114"/>
      <c r="X231" s="114"/>
      <c r="Y231" s="114"/>
      <c r="Z231" s="114"/>
      <c r="AA231" s="114"/>
      <c r="AB231" s="114"/>
      <c r="AC231" s="114"/>
      <c r="AD231" s="114"/>
      <c r="AE231" s="114"/>
      <c r="AF231" s="114"/>
      <c r="AG231" s="114"/>
      <c r="AH231" s="193"/>
      <c r="AI231" s="193"/>
      <c r="AJ231" s="194"/>
      <c r="AK231" s="194"/>
      <c r="AL231" s="194"/>
      <c r="AM231" s="194"/>
      <c r="AN231" s="194"/>
      <c r="AO231" s="194"/>
      <c r="AP231" s="194"/>
      <c r="AQ231" s="194"/>
      <c r="AR231" s="194"/>
      <c r="AS231" s="194"/>
    </row>
    <row r="232" spans="1:45">
      <c r="A232" s="135" t="s">
        <v>65</v>
      </c>
      <c r="B232" s="86"/>
      <c r="C232" s="110">
        <f t="shared" ref="C232:AO233" ca="1" si="85">((C86/C24)/(B86/B24)-1)</f>
        <v>0.13029781698772092</v>
      </c>
      <c r="D232" s="110">
        <f t="shared" ca="1" si="85"/>
        <v>0.12021805051052215</v>
      </c>
      <c r="E232" s="110">
        <f t="shared" ca="1" si="85"/>
        <v>8.9896699249664369E-2</v>
      </c>
      <c r="F232" s="110">
        <f t="shared" ca="1" si="85"/>
        <v>7.3668327908365194E-2</v>
      </c>
      <c r="G232" s="110">
        <f t="shared" ca="1" si="85"/>
        <v>5.3133830854606323E-2</v>
      </c>
      <c r="H232" s="110">
        <f t="shared" ca="1" si="85"/>
        <v>3.0714216435353103E-2</v>
      </c>
      <c r="I232" s="110">
        <f t="shared" ca="1" si="85"/>
        <v>2.6495504263208236E-2</v>
      </c>
      <c r="J232" s="110">
        <f t="shared" ca="1" si="85"/>
        <v>2.6894571376022913E-2</v>
      </c>
      <c r="K232" s="110">
        <f t="shared" ca="1" si="85"/>
        <v>3.5944959257744546E-2</v>
      </c>
      <c r="L232" s="110">
        <f t="shared" ca="1" si="85"/>
        <v>2.5633395044299956E-2</v>
      </c>
      <c r="M232" s="110">
        <f t="shared" ca="1" si="85"/>
        <v>2.680505671967004E-2</v>
      </c>
      <c r="N232" s="110">
        <f t="shared" ca="1" si="85"/>
        <v>2.0607818444811299E-2</v>
      </c>
      <c r="O232" s="110">
        <f t="shared" ca="1" si="85"/>
        <v>1.3928470797974546E-2</v>
      </c>
      <c r="P232" s="110">
        <f t="shared" ca="1" si="85"/>
        <v>1.0715374024557578E-2</v>
      </c>
      <c r="Q232" s="110">
        <f t="shared" ca="1" si="85"/>
        <v>1.350040991511281E-2</v>
      </c>
      <c r="R232" s="110">
        <f t="shared" ca="1" si="85"/>
        <v>1.490891742620426E-2</v>
      </c>
      <c r="S232" s="110">
        <f t="shared" ca="1" si="85"/>
        <v>1.0456803014175398E-2</v>
      </c>
      <c r="T232" s="110">
        <f t="shared" ca="1" si="85"/>
        <v>6.2231505458161251E-3</v>
      </c>
      <c r="U232" s="110">
        <f t="shared" ca="1" si="85"/>
        <v>3.1824798105468677E-3</v>
      </c>
      <c r="V232" s="110">
        <f t="shared" ca="1" si="85"/>
        <v>2.2697392846880771E-2</v>
      </c>
      <c r="W232" s="110">
        <f t="shared" ca="1" si="85"/>
        <v>1.9489694094700249E-2</v>
      </c>
      <c r="X232" s="110">
        <f t="shared" ca="1" si="85"/>
        <v>1.7345246482273424E-2</v>
      </c>
      <c r="Y232" s="110">
        <f t="shared" ca="1" si="85"/>
        <v>1.8055299698045646E-2</v>
      </c>
      <c r="Z232" s="110">
        <f t="shared" ca="1" si="85"/>
        <v>2.1571860395301234E-2</v>
      </c>
      <c r="AA232" s="110">
        <f t="shared" ca="1" si="85"/>
        <v>2.1613717806139299E-2</v>
      </c>
      <c r="AB232" s="110">
        <f t="shared" ca="1" si="85"/>
        <v>2.5005979246030652E-2</v>
      </c>
      <c r="AC232" s="110">
        <f t="shared" ca="1" si="85"/>
        <v>2.1645106544989412E-2</v>
      </c>
      <c r="AD232" s="110">
        <f t="shared" ca="1" si="85"/>
        <v>2.7905345735100617E-2</v>
      </c>
      <c r="AE232" s="110">
        <f t="shared" ca="1" si="85"/>
        <v>-4.902335626020049E-3</v>
      </c>
      <c r="AF232" s="110">
        <f t="shared" ca="1" si="85"/>
        <v>1.1649596566833953E-2</v>
      </c>
      <c r="AG232" s="110">
        <f t="shared" ca="1" si="85"/>
        <v>1.7962900300339424E-2</v>
      </c>
      <c r="AH232" s="163">
        <f t="shared" ca="1" si="85"/>
        <v>1.2533364169383887E-2</v>
      </c>
      <c r="AI232" s="163">
        <f t="shared" ca="1" si="85"/>
        <v>5.5847288142638618E-3</v>
      </c>
      <c r="AJ232" s="167" t="e">
        <f t="shared" ca="1" si="85"/>
        <v>#VALUE!</v>
      </c>
      <c r="AK232" s="167" t="e">
        <f t="shared" ca="1" si="85"/>
        <v>#VALUE!</v>
      </c>
      <c r="AL232" s="167" t="e">
        <f t="shared" ca="1" si="85"/>
        <v>#VALUE!</v>
      </c>
      <c r="AM232" s="167" t="e">
        <f t="shared" ca="1" si="85"/>
        <v>#VALUE!</v>
      </c>
      <c r="AN232" s="167" t="e">
        <f t="shared" ca="1" si="85"/>
        <v>#VALUE!</v>
      </c>
      <c r="AO232" s="167" t="e">
        <f t="shared" ca="1" si="85"/>
        <v>#VALUE!</v>
      </c>
      <c r="AP232" s="167"/>
      <c r="AQ232" s="167"/>
      <c r="AR232" s="167"/>
      <c r="AS232" s="167"/>
    </row>
    <row r="233" spans="1:45">
      <c r="A233" s="135" t="s">
        <v>138</v>
      </c>
      <c r="B233" s="86"/>
      <c r="C233" s="110">
        <f t="shared" ca="1" si="85"/>
        <v>0.13191152896525371</v>
      </c>
      <c r="D233" s="110">
        <f t="shared" ca="1" si="85"/>
        <v>0.11982118754504056</v>
      </c>
      <c r="E233" s="110">
        <f t="shared" ca="1" si="85"/>
        <v>9.6411196114928099E-2</v>
      </c>
      <c r="F233" s="110">
        <f t="shared" ca="1" si="85"/>
        <v>7.9188414067258073E-2</v>
      </c>
      <c r="G233" s="110">
        <f t="shared" ca="1" si="85"/>
        <v>4.8039892998724243E-2</v>
      </c>
      <c r="H233" s="110">
        <f t="shared" ca="1" si="85"/>
        <v>1.3118041970238137E-2</v>
      </c>
      <c r="I233" s="110">
        <f t="shared" ca="1" si="85"/>
        <v>1.8766723667103857E-2</v>
      </c>
      <c r="J233" s="110">
        <f t="shared" ca="1" si="85"/>
        <v>3.0064914279944954E-2</v>
      </c>
      <c r="K233" s="110">
        <f t="shared" ca="1" si="85"/>
        <v>4.0113665337154325E-2</v>
      </c>
      <c r="L233" s="110">
        <f t="shared" ca="1" si="85"/>
        <v>1.8522955056172297E-2</v>
      </c>
      <c r="M233" s="110">
        <f t="shared" ca="1" si="85"/>
        <v>2.256399798647557E-2</v>
      </c>
      <c r="N233" s="110">
        <f t="shared" ca="1" si="85"/>
        <v>1.4548733840985317E-2</v>
      </c>
      <c r="O233" s="110">
        <f t="shared" ca="1" si="85"/>
        <v>8.4423586776476434E-3</v>
      </c>
      <c r="P233" s="110">
        <f t="shared" ca="1" si="85"/>
        <v>9.8939241238973352E-3</v>
      </c>
      <c r="Q233" s="110">
        <f t="shared" ca="1" si="85"/>
        <v>1.1443122337053913E-2</v>
      </c>
      <c r="R233" s="110">
        <f t="shared" ca="1" si="85"/>
        <v>1.3590565678921029E-2</v>
      </c>
      <c r="S233" s="110">
        <f t="shared" ca="1" si="85"/>
        <v>1.3683041897337933E-2</v>
      </c>
      <c r="T233" s="110">
        <f t="shared" ca="1" si="85"/>
        <v>2.8749003049983735E-3</v>
      </c>
      <c r="U233" s="110">
        <f t="shared" ca="1" si="85"/>
        <v>-7.6235573022453984E-4</v>
      </c>
      <c r="V233" s="110">
        <f t="shared" ca="1" si="85"/>
        <v>2.5174661150993316E-2</v>
      </c>
      <c r="W233" s="110">
        <f t="shared" ca="1" si="85"/>
        <v>1.4649379296417298E-2</v>
      </c>
      <c r="X233" s="110">
        <f t="shared" ca="1" si="85"/>
        <v>1.0350558535476395E-2</v>
      </c>
      <c r="Y233" s="110">
        <f t="shared" ca="1" si="85"/>
        <v>1.0361680105442028E-2</v>
      </c>
      <c r="Z233" s="110">
        <f t="shared" ca="1" si="85"/>
        <v>1.8171927907445484E-2</v>
      </c>
      <c r="AA233" s="110">
        <f t="shared" ca="1" si="85"/>
        <v>2.1019319229556022E-2</v>
      </c>
      <c r="AB233" s="110">
        <f t="shared" ca="1" si="85"/>
        <v>2.429896960954947E-2</v>
      </c>
      <c r="AC233" s="110">
        <f t="shared" ca="1" si="85"/>
        <v>2.1044017438407447E-2</v>
      </c>
      <c r="AD233" s="110">
        <f t="shared" ca="1" si="85"/>
        <v>2.8697522460707559E-2</v>
      </c>
      <c r="AE233" s="110">
        <f t="shared" ca="1" si="85"/>
        <v>-1.1675169994930124E-2</v>
      </c>
      <c r="AF233" s="110">
        <f t="shared" ca="1" si="85"/>
        <v>1.377365082605464E-2</v>
      </c>
      <c r="AG233" s="110">
        <f t="shared" ca="1" si="85"/>
        <v>2.0372219451946227E-2</v>
      </c>
      <c r="AH233" s="163">
        <f t="shared" ca="1" si="85"/>
        <v>1.3063153010837825E-2</v>
      </c>
      <c r="AI233" s="163">
        <f t="shared" ca="1" si="85"/>
        <v>3.5669723160640654E-3</v>
      </c>
      <c r="AJ233" s="167" t="e">
        <f t="shared" ca="1" si="85"/>
        <v>#VALUE!</v>
      </c>
      <c r="AK233" s="167" t="e">
        <f t="shared" ca="1" si="85"/>
        <v>#VALUE!</v>
      </c>
      <c r="AL233" s="167" t="e">
        <f t="shared" ca="1" si="85"/>
        <v>#VALUE!</v>
      </c>
      <c r="AM233" s="167" t="e">
        <f t="shared" ca="1" si="85"/>
        <v>#VALUE!</v>
      </c>
      <c r="AN233" s="167" t="e">
        <f t="shared" ca="1" si="85"/>
        <v>#VALUE!</v>
      </c>
      <c r="AO233" s="167" t="e">
        <f t="shared" ca="1" si="85"/>
        <v>#VALUE!</v>
      </c>
      <c r="AP233" s="167"/>
      <c r="AQ233" s="167"/>
      <c r="AR233" s="167"/>
      <c r="AS233" s="167"/>
    </row>
    <row r="234" spans="1:45">
      <c r="A234" s="135"/>
      <c r="B234" s="86"/>
      <c r="C234" s="110"/>
      <c r="D234" s="110"/>
      <c r="E234" s="110"/>
      <c r="F234" s="110"/>
      <c r="G234" s="110"/>
      <c r="H234" s="110"/>
      <c r="I234" s="110"/>
      <c r="J234" s="110"/>
      <c r="K234" s="110"/>
      <c r="L234" s="110"/>
      <c r="M234" s="110"/>
      <c r="N234" s="110"/>
      <c r="O234" s="110"/>
      <c r="P234" s="110"/>
      <c r="Q234" s="110"/>
      <c r="R234" s="110"/>
      <c r="S234" s="110"/>
      <c r="T234" s="110"/>
      <c r="U234" s="110"/>
      <c r="V234" s="110"/>
      <c r="W234" s="110"/>
      <c r="X234" s="110"/>
      <c r="Y234" s="110"/>
      <c r="Z234" s="110"/>
      <c r="AA234" s="110"/>
      <c r="AB234" s="110"/>
      <c r="AC234" s="110"/>
      <c r="AD234" s="110"/>
      <c r="AE234" s="110"/>
      <c r="AF234" s="110"/>
      <c r="AG234" s="110"/>
      <c r="AH234" s="163"/>
      <c r="AI234" s="163"/>
      <c r="AJ234" s="167"/>
      <c r="AK234" s="167"/>
      <c r="AL234" s="167"/>
      <c r="AM234" s="167"/>
      <c r="AN234" s="167"/>
      <c r="AO234" s="167"/>
      <c r="AP234" s="167"/>
      <c r="AQ234" s="167"/>
      <c r="AR234" s="167"/>
      <c r="AS234" s="167"/>
    </row>
    <row r="235" spans="1:45">
      <c r="A235" s="135" t="s">
        <v>56</v>
      </c>
      <c r="B235" s="86"/>
      <c r="C235" s="110">
        <f t="shared" ref="C235:AO235" ca="1" si="86">((C90/C28)/(B90/B28)-1)</f>
        <v>0.11629313000783048</v>
      </c>
      <c r="D235" s="110">
        <f t="shared" ca="1" si="86"/>
        <v>0.12141519667811518</v>
      </c>
      <c r="E235" s="110">
        <f t="shared" ca="1" si="86"/>
        <v>9.6034248252259813E-2</v>
      </c>
      <c r="F235" s="110">
        <f t="shared" ca="1" si="86"/>
        <v>7.0767043513754624E-2</v>
      </c>
      <c r="G235" s="110">
        <f t="shared" ca="1" si="86"/>
        <v>5.4473590612559519E-2</v>
      </c>
      <c r="H235" s="110">
        <f t="shared" ca="1" si="86"/>
        <v>5.0964562361923038E-2</v>
      </c>
      <c r="I235" s="110">
        <f t="shared" ca="1" si="86"/>
        <v>2.4818464152051245E-2</v>
      </c>
      <c r="J235" s="110">
        <f t="shared" ca="1" si="86"/>
        <v>3.2003623813875892E-2</v>
      </c>
      <c r="K235" s="110">
        <f t="shared" ca="1" si="86"/>
        <v>3.2867290650490544E-2</v>
      </c>
      <c r="L235" s="110">
        <f t="shared" ca="1" si="86"/>
        <v>2.6861857308518422E-2</v>
      </c>
      <c r="M235" s="110">
        <f t="shared" ca="1" si="86"/>
        <v>2.5814581880586385E-2</v>
      </c>
      <c r="N235" s="110">
        <f t="shared" ca="1" si="86"/>
        <v>1.9605401780963483E-2</v>
      </c>
      <c r="O235" s="110">
        <f t="shared" ca="1" si="86"/>
        <v>1.637947170471743E-2</v>
      </c>
      <c r="P235" s="110">
        <f t="shared" ca="1" si="86"/>
        <v>9.3982114031228026E-3</v>
      </c>
      <c r="Q235" s="110">
        <f t="shared" ca="1" si="86"/>
        <v>1.1550717029568558E-2</v>
      </c>
      <c r="R235" s="110">
        <f t="shared" ca="1" si="86"/>
        <v>1.3741914760847296E-2</v>
      </c>
      <c r="S235" s="110">
        <f t="shared" ca="1" si="86"/>
        <v>8.799618423049882E-3</v>
      </c>
      <c r="T235" s="110">
        <f t="shared" ca="1" si="86"/>
        <v>9.6213236531905721E-3</v>
      </c>
      <c r="U235" s="110">
        <f t="shared" ca="1" si="86"/>
        <v>2.0688824279777585E-3</v>
      </c>
      <c r="V235" s="110">
        <f t="shared" ca="1" si="86"/>
        <v>1.5418648095675058E-2</v>
      </c>
      <c r="W235" s="110">
        <f t="shared" ca="1" si="86"/>
        <v>2.0045217892378231E-2</v>
      </c>
      <c r="X235" s="110">
        <f t="shared" ca="1" si="86"/>
        <v>2.0635594476949182E-2</v>
      </c>
      <c r="Y235" s="110">
        <f t="shared" ca="1" si="86"/>
        <v>1.8790883793076807E-2</v>
      </c>
      <c r="Z235" s="110">
        <f t="shared" ca="1" si="86"/>
        <v>1.6397694917376526E-2</v>
      </c>
      <c r="AA235" s="110">
        <f t="shared" ca="1" si="86"/>
        <v>1.9430650493327928E-2</v>
      </c>
      <c r="AB235" s="110">
        <f t="shared" ca="1" si="86"/>
        <v>2.1634139062366442E-2</v>
      </c>
      <c r="AC235" s="110">
        <f t="shared" ca="1" si="86"/>
        <v>2.5608635964184501E-2</v>
      </c>
      <c r="AD235" s="110">
        <f t="shared" ca="1" si="86"/>
        <v>2.3838040376066294E-2</v>
      </c>
      <c r="AE235" s="110">
        <f t="shared" ca="1" si="86"/>
        <v>9.858429972597893E-4</v>
      </c>
      <c r="AF235" s="110">
        <f t="shared" ca="1" si="86"/>
        <v>1.085668932723971E-2</v>
      </c>
      <c r="AG235" s="110">
        <f t="shared" ca="1" si="86"/>
        <v>9.3848075178415424E-3</v>
      </c>
      <c r="AH235" s="163">
        <f t="shared" ca="1" si="86"/>
        <v>1.1936431512005852E-2</v>
      </c>
      <c r="AI235" s="163">
        <f t="shared" ca="1" si="86"/>
        <v>7.9012199732322319E-3</v>
      </c>
      <c r="AJ235" s="167" t="e">
        <f t="shared" ca="1" si="86"/>
        <v>#VALUE!</v>
      </c>
      <c r="AK235" s="167" t="e">
        <f t="shared" ca="1" si="86"/>
        <v>#VALUE!</v>
      </c>
      <c r="AL235" s="167" t="e">
        <f t="shared" ca="1" si="86"/>
        <v>#VALUE!</v>
      </c>
      <c r="AM235" s="167" t="e">
        <f t="shared" ca="1" si="86"/>
        <v>#VALUE!</v>
      </c>
      <c r="AN235" s="167" t="e">
        <f t="shared" ca="1" si="86"/>
        <v>#VALUE!</v>
      </c>
      <c r="AO235" s="167" t="e">
        <f t="shared" ca="1" si="86"/>
        <v>#VALUE!</v>
      </c>
      <c r="AP235" s="167"/>
      <c r="AQ235" s="167"/>
      <c r="AR235" s="167"/>
      <c r="AS235" s="167"/>
    </row>
    <row r="236" spans="1:45" ht="13.5" thickBot="1">
      <c r="A236" s="135"/>
      <c r="B236" s="137"/>
      <c r="C236" s="137"/>
      <c r="D236" s="137"/>
      <c r="E236" s="137"/>
      <c r="F236" s="137"/>
      <c r="G236" s="137"/>
      <c r="H236" s="137"/>
      <c r="I236" s="137"/>
      <c r="J236" s="137"/>
      <c r="K236" s="137"/>
      <c r="L236" s="137"/>
      <c r="M236" s="137"/>
      <c r="N236" s="137"/>
      <c r="O236" s="137"/>
      <c r="P236" s="137"/>
      <c r="Q236" s="137"/>
      <c r="R236" s="137"/>
      <c r="S236" s="137"/>
      <c r="T236" s="137"/>
      <c r="U236" s="137"/>
      <c r="V236" s="137"/>
      <c r="W236" s="137"/>
      <c r="X236" s="137"/>
      <c r="Y236" s="137"/>
      <c r="Z236" s="137"/>
      <c r="AA236" s="137"/>
      <c r="AB236" s="137"/>
      <c r="AC236" s="137"/>
      <c r="AD236" s="137"/>
      <c r="AE236" s="137"/>
      <c r="AF236" s="137"/>
      <c r="AG236" s="137"/>
      <c r="AH236" s="195"/>
      <c r="AI236" s="195"/>
      <c r="AJ236" s="196"/>
      <c r="AK236" s="196"/>
      <c r="AL236" s="196"/>
      <c r="AM236" s="196"/>
      <c r="AN236" s="196"/>
      <c r="AO236" s="196"/>
      <c r="AP236" s="196"/>
      <c r="AQ236" s="196"/>
      <c r="AR236" s="196"/>
      <c r="AS236" s="196"/>
    </row>
    <row r="239" spans="1:45">
      <c r="A239" s="665" t="s">
        <v>139</v>
      </c>
      <c r="B239" s="132"/>
      <c r="C239" s="132"/>
      <c r="D239" s="132"/>
      <c r="E239" s="132"/>
      <c r="F239" s="132"/>
      <c r="G239" s="132"/>
      <c r="H239" s="132"/>
      <c r="I239" s="132"/>
      <c r="J239" s="132"/>
      <c r="K239" s="132"/>
      <c r="L239" s="132"/>
      <c r="M239" s="132"/>
      <c r="N239" s="132"/>
      <c r="O239" s="132"/>
      <c r="P239" s="132"/>
      <c r="Q239" s="132"/>
      <c r="R239" s="132"/>
      <c r="S239" s="132"/>
      <c r="T239" s="132"/>
      <c r="U239" s="132"/>
      <c r="V239" s="132"/>
      <c r="W239" s="132"/>
      <c r="X239" s="132"/>
      <c r="Y239" s="132"/>
      <c r="Z239" s="132"/>
      <c r="AA239" s="132"/>
      <c r="AB239" s="132"/>
      <c r="AC239" s="132"/>
      <c r="AD239" s="132"/>
      <c r="AE239" s="132"/>
      <c r="AF239" s="132"/>
      <c r="AG239" s="132"/>
      <c r="AH239" s="132"/>
      <c r="AI239" s="132"/>
      <c r="AJ239" s="132"/>
      <c r="AK239" s="132"/>
      <c r="AL239" s="132"/>
      <c r="AM239" s="132"/>
    </row>
    <row r="240" spans="1:45">
      <c r="A240" s="665"/>
      <c r="B240" s="133">
        <v>1980</v>
      </c>
      <c r="C240" s="133">
        <v>1981</v>
      </c>
      <c r="D240" s="133">
        <v>1982</v>
      </c>
      <c r="E240" s="133">
        <v>1983</v>
      </c>
      <c r="F240" s="133">
        <v>1984</v>
      </c>
      <c r="G240" s="133">
        <v>1985</v>
      </c>
      <c r="H240" s="133">
        <v>1986</v>
      </c>
      <c r="I240" s="133">
        <v>1987</v>
      </c>
      <c r="J240" s="133">
        <v>1988</v>
      </c>
      <c r="K240" s="133">
        <v>1989</v>
      </c>
      <c r="L240" s="133">
        <v>1990</v>
      </c>
      <c r="M240" s="133">
        <v>1991</v>
      </c>
      <c r="N240" s="133">
        <v>1992</v>
      </c>
      <c r="O240" s="133">
        <v>1993</v>
      </c>
      <c r="P240" s="133">
        <v>1994</v>
      </c>
      <c r="Q240" s="133">
        <v>1995</v>
      </c>
      <c r="R240" s="133">
        <v>1996</v>
      </c>
      <c r="S240" s="133">
        <v>1997</v>
      </c>
      <c r="T240" s="133">
        <v>1998</v>
      </c>
      <c r="U240" s="133">
        <v>1999</v>
      </c>
      <c r="V240" s="133">
        <v>2000</v>
      </c>
      <c r="W240" s="133">
        <v>2001</v>
      </c>
      <c r="X240" s="133">
        <v>2002</v>
      </c>
      <c r="Y240" s="133">
        <v>2003</v>
      </c>
      <c r="Z240" s="133">
        <v>2004</v>
      </c>
      <c r="AA240" s="133">
        <v>2005</v>
      </c>
      <c r="AB240" s="133">
        <v>2006</v>
      </c>
      <c r="AC240" s="133">
        <v>2007</v>
      </c>
      <c r="AD240" s="133">
        <v>2008</v>
      </c>
      <c r="AE240" s="133">
        <v>2009</v>
      </c>
      <c r="AF240" s="133">
        <v>2010</v>
      </c>
      <c r="AG240" s="133">
        <v>2011</v>
      </c>
      <c r="AH240" s="133">
        <v>2012</v>
      </c>
      <c r="AI240" s="133">
        <v>2013</v>
      </c>
      <c r="AJ240" s="133">
        <v>2014</v>
      </c>
      <c r="AK240" s="133">
        <v>2015</v>
      </c>
      <c r="AL240" s="133">
        <v>2016</v>
      </c>
      <c r="AM240" s="133">
        <v>2017</v>
      </c>
      <c r="AN240" s="133">
        <v>2018</v>
      </c>
      <c r="AO240" s="133"/>
      <c r="AP240" s="133"/>
      <c r="AQ240" s="133"/>
      <c r="AR240" s="133"/>
      <c r="AS240" s="133"/>
    </row>
    <row r="241" spans="1:45" ht="13.5" thickBot="1">
      <c r="A241" s="665"/>
      <c r="B241" s="134"/>
      <c r="C241" s="134"/>
      <c r="D241" s="134"/>
      <c r="E241" s="134"/>
      <c r="F241" s="134"/>
      <c r="G241" s="134"/>
      <c r="H241" s="134"/>
      <c r="I241" s="134"/>
      <c r="J241" s="134"/>
      <c r="K241" s="134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  <c r="AA241" s="134"/>
      <c r="AB241" s="134"/>
      <c r="AC241" s="134"/>
      <c r="AD241" s="134"/>
      <c r="AE241" s="134"/>
      <c r="AF241" s="134"/>
      <c r="AG241" s="134"/>
      <c r="AH241" s="134"/>
      <c r="AI241" s="134"/>
      <c r="AJ241" s="134"/>
      <c r="AK241" s="134"/>
      <c r="AL241" s="134"/>
      <c r="AM241" s="134"/>
      <c r="AN241" s="134"/>
      <c r="AO241" s="134"/>
      <c r="AP241" s="134"/>
      <c r="AQ241" s="134"/>
      <c r="AR241" s="134"/>
      <c r="AS241" s="134"/>
    </row>
    <row r="242" spans="1:45">
      <c r="A242" s="135"/>
      <c r="B242" s="81"/>
      <c r="C242" s="81"/>
      <c r="D242" s="81"/>
      <c r="E242" s="81"/>
      <c r="F242" s="81"/>
      <c r="G242" s="81"/>
      <c r="H242" s="81"/>
      <c r="I242" s="81"/>
      <c r="J242" s="81"/>
      <c r="K242" s="81"/>
      <c r="L242" s="81"/>
      <c r="M242" s="81"/>
      <c r="N242" s="81"/>
      <c r="O242" s="81"/>
      <c r="P242" s="81"/>
      <c r="Q242" s="81"/>
      <c r="R242" s="82"/>
      <c r="S242" s="82"/>
      <c r="T242" s="82"/>
      <c r="U242" s="82"/>
      <c r="V242" s="82"/>
      <c r="W242" s="82"/>
      <c r="X242" s="82"/>
      <c r="Y242" s="82"/>
      <c r="Z242" s="82"/>
      <c r="AA242" s="82"/>
      <c r="AB242" s="82"/>
      <c r="AC242" s="82"/>
      <c r="AD242" s="83"/>
      <c r="AE242" s="83"/>
      <c r="AF242" s="82"/>
      <c r="AG242" s="82"/>
      <c r="AH242" s="82"/>
      <c r="AI242" s="82"/>
      <c r="AJ242" s="85"/>
      <c r="AK242" s="85"/>
      <c r="AL242" s="85"/>
      <c r="AM242" s="85"/>
      <c r="AN242" s="85"/>
      <c r="AO242" s="85"/>
      <c r="AP242" s="85"/>
      <c r="AQ242" s="85"/>
      <c r="AR242" s="85"/>
      <c r="AS242" s="85"/>
    </row>
    <row r="243" spans="1:45">
      <c r="A243" s="135" t="s">
        <v>140</v>
      </c>
      <c r="B243" s="86"/>
      <c r="C243" s="86"/>
      <c r="D243" s="91"/>
      <c r="E243" s="91"/>
      <c r="F243" s="91"/>
      <c r="G243" s="91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>
        <f ca="1">AVERAGE(OFFSET('E&amp;R trim'!$V162:$Y162,0,AH$3))</f>
        <v>2.75</v>
      </c>
      <c r="V243" s="91">
        <f ca="1">AVERAGE(OFFSET('E&amp;R trim'!$V162:$Y162,0,AI$3))</f>
        <v>4.25</v>
      </c>
      <c r="W243" s="91">
        <f ca="1">AVERAGE(OFFSET('E&amp;R trim'!$V162:$Y162,0,AJ$3))</f>
        <v>4.0625</v>
      </c>
      <c r="X243" s="91">
        <f ca="1">AVERAGE(OFFSET('E&amp;R trim'!$V162:$Y162,0,AK$3))</f>
        <v>3.125</v>
      </c>
      <c r="Y243" s="91">
        <f ca="1">AVERAGE(OFFSET('E&amp;R trim'!$V162:$Y162,0,AL$3))</f>
        <v>2.125</v>
      </c>
      <c r="Z243" s="91">
        <f ca="1">AVERAGE(OFFSET('E&amp;R trim'!$V162:$Y162,0,AM$3))</f>
        <v>2</v>
      </c>
      <c r="AA243" s="91">
        <f ca="1">AVERAGE(OFFSET('E&amp;R trim'!$V162:$Y162,0,AN$3))</f>
        <v>2.0625</v>
      </c>
      <c r="AB243" s="91">
        <f ca="1">AVERAGE(OFFSET('E&amp;R trim'!$V162:$Y162,0,AO$3))</f>
        <v>2.9375</v>
      </c>
      <c r="AC243" s="91">
        <f ca="1">AVERAGE(OFFSET('E&amp;R trim'!$V162:$Y162,0,AP$3))</f>
        <v>3.9375</v>
      </c>
      <c r="AD243" s="91">
        <f ca="1">AVERAGE(OFFSET('E&amp;R trim'!$V162:$Y162,0,AQ$3))</f>
        <v>3.6875</v>
      </c>
      <c r="AE243" s="91">
        <f ca="1">AVERAGE(OFFSET('E&amp;R trim'!$V162:$Y162,0,AR$3))</f>
        <v>1.125</v>
      </c>
      <c r="AF243" s="91">
        <f ca="1">AVERAGE(OFFSET('E&amp;R trim'!$V162:$Y162,0,AS$3))</f>
        <v>1</v>
      </c>
      <c r="AG243" s="91">
        <f ca="1">AVERAGE(OFFSET('E&amp;R trim'!$V162:$Y162,0,AT$3))</f>
        <v>1.1875</v>
      </c>
      <c r="AH243" s="94">
        <f ca="1">AVERAGE(OFFSET('E&amp;R trim'!$V162:$Y162,0,AU$3))</f>
        <v>0.875</v>
      </c>
      <c r="AI243" s="94">
        <f ca="1">AVERAGE(OFFSET('E&amp;R trim'!$V162:$Y162,0,AV$3))</f>
        <v>0.5</v>
      </c>
      <c r="AJ243" s="92"/>
      <c r="AK243" s="92"/>
      <c r="AL243" s="92"/>
      <c r="AM243" s="92"/>
      <c r="AN243" s="92"/>
      <c r="AO243" s="92"/>
      <c r="AP243" s="92"/>
      <c r="AQ243" s="92"/>
      <c r="AR243" s="92"/>
      <c r="AS243" s="92"/>
    </row>
    <row r="244" spans="1:45">
      <c r="A244" s="136" t="s">
        <v>141</v>
      </c>
      <c r="B244" s="86"/>
      <c r="C244" s="86"/>
      <c r="D244" s="91"/>
      <c r="E244" s="91"/>
      <c r="F244" s="91"/>
      <c r="G244" s="91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>
        <f ca="1">AVERAGE(OFFSET('E&amp;R trim'!$V163:$Y163,0,AE$3))</f>
        <v>5.93</v>
      </c>
      <c r="S244" s="91">
        <f ca="1">AVERAGE(OFFSET('E&amp;R trim'!$V163:$Y163,0,AF$3))</f>
        <v>5.5399999999999991</v>
      </c>
      <c r="T244" s="91">
        <f ca="1">AVERAGE(OFFSET('E&amp;R trim'!$V163:$Y163,0,AG$3))</f>
        <v>4.4449999999999994</v>
      </c>
      <c r="U244" s="91">
        <f ca="1">AVERAGE(OFFSET('E&amp;R trim'!$V163:$Y163,0,AH$3))</f>
        <v>4.8674999999999997</v>
      </c>
      <c r="V244" s="91">
        <f ca="1">AVERAGE(OFFSET('E&amp;R trim'!$V163:$Y163,0,AI$3))</f>
        <v>5.29</v>
      </c>
      <c r="W244" s="91">
        <f ca="1">AVERAGE(OFFSET('E&amp;R trim'!$V163:$Y163,0,AJ$3))</f>
        <v>4.99</v>
      </c>
      <c r="X244" s="91">
        <f ca="1">AVERAGE(OFFSET('E&amp;R trim'!$V163:$Y163,0,AK$3))</f>
        <v>4.7525000000000004</v>
      </c>
      <c r="Y244" s="91">
        <f ca="1">AVERAGE(OFFSET('E&amp;R trim'!$V163:$Y163,0,AL$3))</f>
        <v>4.1074999999999999</v>
      </c>
      <c r="Z244" s="91">
        <f ca="1">AVERAGE(OFFSET('E&amp;R trim'!$V163:$Y163,0,AM$3))</f>
        <v>4.0374999999999996</v>
      </c>
      <c r="AA244" s="91">
        <f ca="1">AVERAGE(OFFSET('E&amp;R trim'!$V163:$Y163,0,AN$3))</f>
        <v>3.3274999999999997</v>
      </c>
      <c r="AB244" s="91">
        <f ca="1">AVERAGE(OFFSET('E&amp;R trim'!$V163:$Y163,0,AO$3))</f>
        <v>3.8875000000000002</v>
      </c>
      <c r="AC244" s="91">
        <f ca="1">AVERAGE(OFFSET('E&amp;R trim'!$V163:$Y163,0,AP$3))</f>
        <v>4.3999999999999995</v>
      </c>
      <c r="AD244" s="91">
        <f ca="1">AVERAGE(OFFSET('E&amp;R trim'!$V163:$Y163,0,AQ$3))</f>
        <v>4.17</v>
      </c>
      <c r="AE244" s="91">
        <f ca="1">AVERAGE(OFFSET('E&amp;R trim'!$V163:$Y163,0,AR$3))</f>
        <v>3.62</v>
      </c>
      <c r="AF244" s="91">
        <f ca="1">AVERAGE(OFFSET('E&amp;R trim'!$V163:$Y163,0,AS$3))</f>
        <v>3.1225000000000001</v>
      </c>
      <c r="AG244" s="91">
        <f ca="1">AVERAGE(OFFSET('E&amp;R trim'!$V163:$Y163,0,AT$3))</f>
        <v>3.23</v>
      </c>
      <c r="AH244" s="94">
        <f ca="1">AVERAGE(OFFSET('E&amp;R trim'!$V163:$Y163,0,AU$3))</f>
        <v>2.4550000000000001</v>
      </c>
      <c r="AI244" s="94">
        <f ca="1">AVERAGE(OFFSET('E&amp;R trim'!$V163:$Y163,0,AV$3))</f>
        <v>2.3125</v>
      </c>
      <c r="AJ244" s="92"/>
      <c r="AK244" s="92"/>
      <c r="AL244" s="92"/>
      <c r="AM244" s="92"/>
      <c r="AN244" s="92"/>
      <c r="AO244" s="92"/>
      <c r="AP244" s="92"/>
      <c r="AQ244" s="92"/>
      <c r="AR244" s="92"/>
      <c r="AS244" s="92"/>
    </row>
    <row r="245" spans="1:45">
      <c r="A245" s="136"/>
      <c r="AH245" s="95"/>
      <c r="AI245" s="95"/>
      <c r="AJ245" s="90"/>
      <c r="AK245" s="90"/>
      <c r="AL245" s="90"/>
      <c r="AM245" s="90"/>
      <c r="AN245" s="90"/>
      <c r="AO245" s="90"/>
      <c r="AP245" s="90"/>
      <c r="AQ245" s="90"/>
      <c r="AR245" s="90"/>
      <c r="AS245" s="90"/>
    </row>
    <row r="246" spans="1:45">
      <c r="A246" s="136"/>
    </row>
    <row r="248" spans="1:45">
      <c r="Q248" s="73">
        <v>0</v>
      </c>
      <c r="R248" s="73">
        <f t="shared" ref="R248:AM248" si="87">Q248+12</f>
        <v>12</v>
      </c>
      <c r="S248" s="73">
        <f t="shared" si="87"/>
        <v>24</v>
      </c>
      <c r="T248" s="73">
        <f t="shared" si="87"/>
        <v>36</v>
      </c>
      <c r="U248" s="73">
        <f t="shared" si="87"/>
        <v>48</v>
      </c>
      <c r="V248" s="73">
        <f t="shared" si="87"/>
        <v>60</v>
      </c>
      <c r="W248" s="73">
        <f t="shared" si="87"/>
        <v>72</v>
      </c>
      <c r="X248" s="73">
        <f t="shared" si="87"/>
        <v>84</v>
      </c>
      <c r="Y248" s="73">
        <f t="shared" si="87"/>
        <v>96</v>
      </c>
      <c r="Z248" s="73">
        <f t="shared" si="87"/>
        <v>108</v>
      </c>
      <c r="AA248" s="73">
        <f t="shared" si="87"/>
        <v>120</v>
      </c>
      <c r="AB248" s="73">
        <f t="shared" si="87"/>
        <v>132</v>
      </c>
      <c r="AC248" s="73">
        <f t="shared" si="87"/>
        <v>144</v>
      </c>
      <c r="AD248" s="73">
        <f t="shared" si="87"/>
        <v>156</v>
      </c>
      <c r="AE248" s="73">
        <f t="shared" si="87"/>
        <v>168</v>
      </c>
      <c r="AF248" s="73">
        <f t="shared" si="87"/>
        <v>180</v>
      </c>
      <c r="AG248" s="73">
        <f t="shared" si="87"/>
        <v>192</v>
      </c>
      <c r="AH248" s="73">
        <f t="shared" si="87"/>
        <v>204</v>
      </c>
      <c r="AI248" s="73">
        <f t="shared" si="87"/>
        <v>216</v>
      </c>
      <c r="AJ248" s="73">
        <f t="shared" si="87"/>
        <v>228</v>
      </c>
      <c r="AK248" s="73">
        <f t="shared" si="87"/>
        <v>240</v>
      </c>
      <c r="AL248" s="73">
        <f t="shared" si="87"/>
        <v>252</v>
      </c>
      <c r="AM248" s="73">
        <f t="shared" si="87"/>
        <v>264</v>
      </c>
      <c r="AN248" s="73">
        <f>AM248+12</f>
        <v>276</v>
      </c>
    </row>
    <row r="249" spans="1:45">
      <c r="A249" s="665" t="s">
        <v>142</v>
      </c>
      <c r="B249" s="132"/>
      <c r="C249" s="132"/>
      <c r="D249" s="132"/>
      <c r="E249" s="132"/>
      <c r="F249" s="132"/>
      <c r="G249" s="132"/>
      <c r="H249" s="132"/>
      <c r="I249" s="132"/>
      <c r="J249" s="132"/>
      <c r="K249" s="132"/>
      <c r="L249" s="132"/>
      <c r="M249" s="132"/>
      <c r="N249" s="132"/>
      <c r="O249" s="132"/>
      <c r="P249" s="132"/>
      <c r="Q249" s="132"/>
      <c r="R249" s="132"/>
      <c r="S249" s="132"/>
      <c r="T249" s="132"/>
      <c r="U249" s="132"/>
      <c r="V249" s="132"/>
      <c r="W249" s="132"/>
      <c r="X249" s="132"/>
      <c r="Y249" s="132"/>
      <c r="Z249" s="132"/>
      <c r="AA249" s="132"/>
      <c r="AB249" s="132"/>
      <c r="AC249" s="132"/>
      <c r="AD249" s="132"/>
      <c r="AE249" s="132"/>
      <c r="AF249" s="132"/>
      <c r="AG249" s="132"/>
      <c r="AH249" s="132"/>
      <c r="AI249" s="132"/>
      <c r="AJ249" s="132"/>
      <c r="AK249" s="132"/>
      <c r="AL249" s="132"/>
      <c r="AM249" s="132"/>
      <c r="AN249" s="132"/>
      <c r="AO249" s="132"/>
      <c r="AP249" s="132"/>
      <c r="AQ249" s="132"/>
      <c r="AR249" s="132"/>
      <c r="AS249" s="132"/>
    </row>
    <row r="250" spans="1:45">
      <c r="A250" s="665"/>
      <c r="B250" s="133">
        <v>1980</v>
      </c>
      <c r="C250" s="133">
        <v>1981</v>
      </c>
      <c r="D250" s="133">
        <v>1982</v>
      </c>
      <c r="E250" s="133">
        <v>1983</v>
      </c>
      <c r="F250" s="133">
        <v>1984</v>
      </c>
      <c r="G250" s="133">
        <v>1985</v>
      </c>
      <c r="H250" s="133">
        <v>1986</v>
      </c>
      <c r="I250" s="133">
        <v>1987</v>
      </c>
      <c r="J250" s="133">
        <v>1988</v>
      </c>
      <c r="K250" s="133">
        <v>1989</v>
      </c>
      <c r="L250" s="133">
        <v>1990</v>
      </c>
      <c r="M250" s="133">
        <v>1991</v>
      </c>
      <c r="N250" s="133">
        <v>1992</v>
      </c>
      <c r="O250" s="133">
        <v>1993</v>
      </c>
      <c r="P250" s="133">
        <v>1994</v>
      </c>
      <c r="Q250" s="133">
        <v>1995</v>
      </c>
      <c r="R250" s="133">
        <v>1996</v>
      </c>
      <c r="S250" s="133">
        <v>1997</v>
      </c>
      <c r="T250" s="133">
        <v>1998</v>
      </c>
      <c r="U250" s="133">
        <v>1999</v>
      </c>
      <c r="V250" s="133">
        <v>2000</v>
      </c>
      <c r="W250" s="133">
        <v>2001</v>
      </c>
      <c r="X250" s="133">
        <v>2002</v>
      </c>
      <c r="Y250" s="133">
        <v>2003</v>
      </c>
      <c r="Z250" s="133">
        <v>2004</v>
      </c>
      <c r="AA250" s="133">
        <v>2005</v>
      </c>
      <c r="AB250" s="133">
        <v>2006</v>
      </c>
      <c r="AC250" s="133">
        <v>2007</v>
      </c>
      <c r="AD250" s="133">
        <v>2008</v>
      </c>
      <c r="AE250" s="133">
        <v>2009</v>
      </c>
      <c r="AF250" s="133">
        <v>2010</v>
      </c>
      <c r="AG250" s="133">
        <v>2011</v>
      </c>
      <c r="AH250" s="133">
        <v>2012</v>
      </c>
      <c r="AI250" s="133">
        <v>2013</v>
      </c>
      <c r="AJ250" s="133">
        <v>2014</v>
      </c>
      <c r="AK250" s="133">
        <v>2015</v>
      </c>
      <c r="AL250" s="133">
        <v>2016</v>
      </c>
      <c r="AM250" s="133">
        <v>2017</v>
      </c>
      <c r="AN250" s="133">
        <v>2018</v>
      </c>
      <c r="AO250" s="133"/>
      <c r="AP250" s="133"/>
      <c r="AQ250" s="133"/>
      <c r="AR250" s="133"/>
      <c r="AS250" s="133"/>
    </row>
    <row r="251" spans="1:45" ht="13.5" thickBot="1">
      <c r="A251" s="665"/>
      <c r="B251" s="134"/>
      <c r="C251" s="134"/>
      <c r="D251" s="134"/>
      <c r="E251" s="134"/>
      <c r="F251" s="134"/>
      <c r="G251" s="134"/>
      <c r="H251" s="134"/>
      <c r="I251" s="134"/>
      <c r="J251" s="134"/>
      <c r="K251" s="134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  <c r="AA251" s="134"/>
      <c r="AB251" s="134"/>
      <c r="AC251" s="134"/>
      <c r="AD251" s="134"/>
      <c r="AE251" s="134"/>
      <c r="AF251" s="134"/>
      <c r="AG251" s="134"/>
      <c r="AH251" s="134"/>
      <c r="AI251" s="134"/>
      <c r="AJ251" s="134"/>
      <c r="AK251" s="134"/>
      <c r="AL251" s="134"/>
      <c r="AM251" s="134"/>
      <c r="AN251" s="134"/>
      <c r="AO251" s="134"/>
      <c r="AP251" s="134"/>
      <c r="AQ251" s="134"/>
      <c r="AR251" s="134"/>
      <c r="AS251" s="134"/>
    </row>
    <row r="252" spans="1:45">
      <c r="A252" s="135"/>
      <c r="B252" s="81"/>
      <c r="C252" s="81"/>
      <c r="D252" s="81"/>
      <c r="E252" s="81"/>
      <c r="F252" s="81"/>
      <c r="G252" s="81"/>
      <c r="H252" s="81"/>
      <c r="I252" s="81"/>
      <c r="J252" s="81"/>
      <c r="K252" s="81"/>
      <c r="L252" s="81"/>
      <c r="M252" s="81"/>
      <c r="N252" s="81"/>
      <c r="O252" s="81"/>
      <c r="P252" s="81"/>
      <c r="Q252" s="81"/>
      <c r="R252" s="82"/>
      <c r="S252" s="82"/>
      <c r="T252" s="82"/>
      <c r="U252" s="82"/>
      <c r="V252" s="82"/>
      <c r="W252" s="82"/>
      <c r="X252" s="82"/>
      <c r="Y252" s="82"/>
      <c r="Z252" s="82"/>
      <c r="AA252" s="82"/>
      <c r="AB252" s="82"/>
      <c r="AC252" s="82"/>
      <c r="AD252" s="83"/>
      <c r="AE252" s="83"/>
      <c r="AF252" s="82"/>
      <c r="AG252" s="82"/>
      <c r="AH252" s="82"/>
      <c r="AI252" s="82"/>
      <c r="AJ252" s="85"/>
      <c r="AK252" s="85"/>
      <c r="AL252" s="85"/>
      <c r="AM252" s="85"/>
      <c r="AN252" s="85"/>
      <c r="AO252" s="85"/>
      <c r="AP252" s="85"/>
      <c r="AQ252" s="85"/>
      <c r="AR252" s="85"/>
      <c r="AS252" s="85"/>
    </row>
    <row r="253" spans="1:45" s="149" customFormat="1">
      <c r="A253" s="135" t="s">
        <v>143</v>
      </c>
      <c r="B253" s="197"/>
      <c r="C253" s="197"/>
      <c r="D253" s="197"/>
      <c r="E253" s="197"/>
      <c r="F253" s="197"/>
      <c r="G253" s="197"/>
      <c r="H253" s="197"/>
      <c r="I253" s="197"/>
      <c r="J253" s="197"/>
      <c r="K253" s="197"/>
      <c r="L253" s="197"/>
      <c r="M253" s="197"/>
      <c r="N253" s="197"/>
      <c r="O253" s="197"/>
      <c r="P253" s="197"/>
      <c r="Q253" s="197">
        <f t="shared" ref="Q253:AN253" ca="1" si="88">Q84</f>
        <v>19.036000000000001</v>
      </c>
      <c r="R253" s="197">
        <f t="shared" ca="1" si="88"/>
        <v>21.427999999999997</v>
      </c>
      <c r="S253" s="197">
        <f t="shared" ca="1" si="88"/>
        <v>37.759999999999991</v>
      </c>
      <c r="T253" s="197">
        <f t="shared" ca="1" si="88"/>
        <v>35.16900000000004</v>
      </c>
      <c r="U253" s="197">
        <f t="shared" ca="1" si="88"/>
        <v>31.509000000000015</v>
      </c>
      <c r="V253" s="197">
        <f t="shared" ca="1" si="88"/>
        <v>15.770000000000039</v>
      </c>
      <c r="W253" s="197">
        <f t="shared" ca="1" si="88"/>
        <v>19.863999999999976</v>
      </c>
      <c r="X253" s="197">
        <f t="shared" ca="1" si="88"/>
        <v>26.512000000000114</v>
      </c>
      <c r="Y253" s="197">
        <f t="shared" ca="1" si="88"/>
        <v>17.789999999999964</v>
      </c>
      <c r="Z253" s="197">
        <f t="shared" ca="1" si="88"/>
        <v>10.328000000000031</v>
      </c>
      <c r="AA253" s="197">
        <f t="shared" ca="1" si="88"/>
        <v>-7.0769999999999982</v>
      </c>
      <c r="AB253" s="197">
        <f t="shared" ca="1" si="88"/>
        <v>-15.276000000000067</v>
      </c>
      <c r="AC253" s="197">
        <f t="shared" ca="1" si="88"/>
        <v>-25.297000000000025</v>
      </c>
      <c r="AD253" s="197">
        <f t="shared" ca="1" si="88"/>
        <v>-35.158000000000129</v>
      </c>
      <c r="AE253" s="197">
        <f t="shared" ca="1" si="88"/>
        <v>-27.240000000000009</v>
      </c>
      <c r="AF253" s="197">
        <f t="shared" ca="1" si="88"/>
        <v>-37.129999999999995</v>
      </c>
      <c r="AG253" s="197">
        <f t="shared" ca="1" si="88"/>
        <v>-52.416999999999916</v>
      </c>
      <c r="AH253" s="197">
        <f t="shared" ca="1" si="88"/>
        <v>-41.121999999999957</v>
      </c>
      <c r="AI253" s="197">
        <f ca="1">AI84</f>
        <v>-31.889999999999986</v>
      </c>
      <c r="AJ253" s="198">
        <f t="shared" ca="1" si="88"/>
        <v>-25.075205020000112</v>
      </c>
      <c r="AK253" s="198">
        <f t="shared" ca="1" si="88"/>
        <v>-23.531797631575387</v>
      </c>
      <c r="AL253" s="198">
        <f t="shared" ca="1" si="88"/>
        <v>-16.908761719077006</v>
      </c>
      <c r="AM253" s="198">
        <f t="shared" ca="1" si="88"/>
        <v>-9.9782888106768723</v>
      </c>
      <c r="AN253" s="198">
        <f t="shared" ca="1" si="88"/>
        <v>-2.7590503309154428</v>
      </c>
      <c r="AO253" s="198">
        <f ca="1">AO84</f>
        <v>4.3297485053911942</v>
      </c>
      <c r="AP253" s="198"/>
      <c r="AQ253" s="198"/>
      <c r="AR253" s="198"/>
      <c r="AS253" s="198"/>
    </row>
    <row r="254" spans="1:45">
      <c r="A254" s="136" t="s">
        <v>144</v>
      </c>
      <c r="B254" s="81"/>
      <c r="C254" s="81"/>
      <c r="D254" s="81"/>
      <c r="E254" s="81"/>
      <c r="F254" s="81"/>
      <c r="G254" s="81"/>
      <c r="H254" s="81"/>
      <c r="I254" s="81"/>
      <c r="J254" s="81"/>
      <c r="K254" s="81"/>
      <c r="L254" s="81"/>
      <c r="M254" s="81"/>
      <c r="N254" s="81"/>
      <c r="O254" s="81"/>
      <c r="P254" s="81"/>
      <c r="Q254" s="81"/>
      <c r="R254" s="81">
        <f ca="1">R253-Q253</f>
        <v>2.3919999999999959</v>
      </c>
      <c r="S254" s="81">
        <f t="shared" ref="S254:AJ254" ca="1" si="89">S253-R253</f>
        <v>16.331999999999994</v>
      </c>
      <c r="T254" s="81">
        <f t="shared" ca="1" si="89"/>
        <v>-2.5909999999999513</v>
      </c>
      <c r="U254" s="81">
        <f t="shared" ca="1" si="89"/>
        <v>-3.660000000000025</v>
      </c>
      <c r="V254" s="81">
        <f t="shared" ca="1" si="89"/>
        <v>-15.738999999999976</v>
      </c>
      <c r="W254" s="81">
        <f t="shared" ca="1" si="89"/>
        <v>4.0939999999999372</v>
      </c>
      <c r="X254" s="81">
        <f t="shared" ca="1" si="89"/>
        <v>6.6480000000001382</v>
      </c>
      <c r="Y254" s="81">
        <f t="shared" ca="1" si="89"/>
        <v>-8.7220000000001505</v>
      </c>
      <c r="Z254" s="81">
        <f t="shared" ca="1" si="89"/>
        <v>-7.4619999999999322</v>
      </c>
      <c r="AA254" s="81">
        <f t="shared" ca="1" si="89"/>
        <v>-17.40500000000003</v>
      </c>
      <c r="AB254" s="81">
        <f t="shared" ca="1" si="89"/>
        <v>-8.1990000000000691</v>
      </c>
      <c r="AC254" s="81">
        <f t="shared" ca="1" si="89"/>
        <v>-10.020999999999958</v>
      </c>
      <c r="AD254" s="81">
        <f t="shared" ca="1" si="89"/>
        <v>-9.8610000000001037</v>
      </c>
      <c r="AE254" s="81">
        <f t="shared" ca="1" si="89"/>
        <v>7.9180000000001201</v>
      </c>
      <c r="AF254" s="81">
        <f t="shared" ca="1" si="89"/>
        <v>-9.8899999999999864</v>
      </c>
      <c r="AG254" s="81">
        <f t="shared" ca="1" si="89"/>
        <v>-15.286999999999921</v>
      </c>
      <c r="AH254" s="81">
        <f t="shared" ca="1" si="89"/>
        <v>11.294999999999959</v>
      </c>
      <c r="AI254" s="81">
        <f t="shared" ca="1" si="89"/>
        <v>9.2319999999999709</v>
      </c>
      <c r="AJ254" s="199">
        <f t="shared" ca="1" si="89"/>
        <v>6.8147949799998742</v>
      </c>
      <c r="AK254" s="199">
        <f ca="1">AK253-AJ253</f>
        <v>1.5434073884247255</v>
      </c>
      <c r="AL254" s="199">
        <f ca="1">AL253-AK253</f>
        <v>6.6230359124983806</v>
      </c>
      <c r="AM254" s="199">
        <f ca="1">AM253-AL253</f>
        <v>6.9304729084001337</v>
      </c>
      <c r="AN254" s="199">
        <f ca="1">AN253-AM253</f>
        <v>7.2192384797614295</v>
      </c>
      <c r="AO254" s="199">
        <f ca="1">AO253-AN253</f>
        <v>7.088798836306637</v>
      </c>
      <c r="AP254" s="199"/>
      <c r="AQ254" s="199"/>
      <c r="AR254" s="199"/>
      <c r="AS254" s="199"/>
    </row>
    <row r="255" spans="1:45" s="149" customFormat="1">
      <c r="A255" s="135" t="s">
        <v>145</v>
      </c>
      <c r="B255" s="86"/>
      <c r="C255" s="86"/>
      <c r="D255" s="86"/>
      <c r="E255" s="86"/>
      <c r="F255" s="86"/>
      <c r="G255" s="86"/>
      <c r="H255" s="86"/>
      <c r="I255" s="86"/>
      <c r="J255" s="86"/>
      <c r="K255" s="86"/>
      <c r="L255" s="86"/>
      <c r="M255" s="86"/>
      <c r="N255" s="86"/>
      <c r="O255" s="86"/>
      <c r="P255" s="86"/>
      <c r="Q255" s="86" t="e">
        <v>#VALUE!</v>
      </c>
      <c r="R255" s="86" t="e">
        <v>#VALUE!</v>
      </c>
      <c r="S255" s="86" t="e">
        <v>#VALUE!</v>
      </c>
      <c r="T255" s="86" t="e">
        <v>#VALUE!</v>
      </c>
      <c r="U255" s="86" t="e">
        <v>#VALUE!</v>
      </c>
      <c r="V255" s="86" t="e">
        <v>#VALUE!</v>
      </c>
      <c r="W255" s="86" t="e">
        <v>#VALUE!</v>
      </c>
      <c r="X255" s="86" t="e">
        <v>#VALUE!</v>
      </c>
      <c r="Y255" s="86" t="e">
        <v>#VALUE!</v>
      </c>
      <c r="Z255" s="86" t="e">
        <v>#VALUE!</v>
      </c>
      <c r="AA255" s="86" t="e">
        <v>#VALUE!</v>
      </c>
      <c r="AB255" s="86" t="e">
        <v>#VALUE!</v>
      </c>
      <c r="AC255" s="86" t="e">
        <v>#VALUE!</v>
      </c>
      <c r="AD255" s="86" t="e">
        <v>#VALUE!</v>
      </c>
      <c r="AE255" s="86" t="e">
        <v>#VALUE!</v>
      </c>
      <c r="AF255" s="86" t="e">
        <v>#VALUE!</v>
      </c>
      <c r="AG255" s="86" t="e">
        <v>#VALUE!</v>
      </c>
      <c r="AH255" s="86" t="e">
        <v>#VALUE!</v>
      </c>
      <c r="AI255" s="86" t="e">
        <v>#VALUE!</v>
      </c>
      <c r="AJ255" s="87" t="e">
        <f t="shared" ref="AJ255:AO255" si="90">AJ256+AI255</f>
        <v>#VALUE!</v>
      </c>
      <c r="AK255" s="87" t="e">
        <f t="shared" ca="1" si="90"/>
        <v>#VALUE!</v>
      </c>
      <c r="AL255" s="87" t="e">
        <f t="shared" ca="1" si="90"/>
        <v>#VALUE!</v>
      </c>
      <c r="AM255" s="87" t="e">
        <f t="shared" ca="1" si="90"/>
        <v>#VALUE!</v>
      </c>
      <c r="AN255" s="87" t="e">
        <f t="shared" ca="1" si="90"/>
        <v>#VALUE!</v>
      </c>
      <c r="AO255" s="87" t="e">
        <f t="shared" ca="1" si="90"/>
        <v>#VALUE!</v>
      </c>
      <c r="AP255" s="87"/>
      <c r="AQ255" s="87"/>
      <c r="AR255" s="87"/>
      <c r="AS255" s="87"/>
    </row>
    <row r="256" spans="1:45">
      <c r="A256" s="136" t="s">
        <v>144</v>
      </c>
      <c r="B256" s="81"/>
      <c r="C256" s="81"/>
      <c r="D256" s="81"/>
      <c r="E256" s="81"/>
      <c r="F256" s="81"/>
      <c r="G256" s="81"/>
      <c r="H256" s="81"/>
      <c r="I256" s="81"/>
      <c r="J256" s="81"/>
      <c r="K256" s="81"/>
      <c r="L256" s="81"/>
      <c r="M256" s="81"/>
      <c r="N256" s="81"/>
      <c r="O256" s="81"/>
      <c r="P256" s="81"/>
      <c r="Q256" s="81"/>
      <c r="R256" s="81" t="e">
        <f t="shared" ref="R256:AI256" si="91">R255-Q255</f>
        <v>#VALUE!</v>
      </c>
      <c r="S256" s="81" t="e">
        <f t="shared" si="91"/>
        <v>#VALUE!</v>
      </c>
      <c r="T256" s="81" t="e">
        <f t="shared" si="91"/>
        <v>#VALUE!</v>
      </c>
      <c r="U256" s="81" t="e">
        <f t="shared" si="91"/>
        <v>#VALUE!</v>
      </c>
      <c r="V256" s="81" t="e">
        <f t="shared" si="91"/>
        <v>#VALUE!</v>
      </c>
      <c r="W256" s="81" t="e">
        <f t="shared" si="91"/>
        <v>#VALUE!</v>
      </c>
      <c r="X256" s="81" t="e">
        <f t="shared" si="91"/>
        <v>#VALUE!</v>
      </c>
      <c r="Y256" s="81" t="e">
        <f t="shared" si="91"/>
        <v>#VALUE!</v>
      </c>
      <c r="Z256" s="81" t="e">
        <f t="shared" si="91"/>
        <v>#VALUE!</v>
      </c>
      <c r="AA256" s="81" t="e">
        <f t="shared" si="91"/>
        <v>#VALUE!</v>
      </c>
      <c r="AB256" s="81" t="e">
        <f t="shared" si="91"/>
        <v>#VALUE!</v>
      </c>
      <c r="AC256" s="81" t="e">
        <f t="shared" si="91"/>
        <v>#VALUE!</v>
      </c>
      <c r="AD256" s="81" t="e">
        <f t="shared" si="91"/>
        <v>#VALUE!</v>
      </c>
      <c r="AE256" s="81" t="e">
        <f t="shared" si="91"/>
        <v>#VALUE!</v>
      </c>
      <c r="AF256" s="81" t="e">
        <f t="shared" si="91"/>
        <v>#VALUE!</v>
      </c>
      <c r="AG256" s="81" t="e">
        <f t="shared" si="91"/>
        <v>#VALUE!</v>
      </c>
      <c r="AH256" s="81" t="e">
        <f t="shared" si="91"/>
        <v>#VALUE!</v>
      </c>
      <c r="AI256" s="81" t="e">
        <f t="shared" si="91"/>
        <v>#VALUE!</v>
      </c>
      <c r="AJ256" s="200">
        <v>7</v>
      </c>
      <c r="AK256" s="200">
        <f ca="1">AK254</f>
        <v>1.5434073884247255</v>
      </c>
      <c r="AL256" s="200">
        <f ca="1">AL254</f>
        <v>6.6230359124983806</v>
      </c>
      <c r="AM256" s="200">
        <f ca="1">AM254</f>
        <v>6.9304729084001337</v>
      </c>
      <c r="AN256" s="200">
        <f ca="1">AN254</f>
        <v>7.2192384797614295</v>
      </c>
      <c r="AO256" s="200">
        <f ca="1">AO254</f>
        <v>7.088798836306637</v>
      </c>
      <c r="AP256" s="200"/>
      <c r="AQ256" s="200"/>
      <c r="AR256" s="200"/>
      <c r="AS256" s="200"/>
    </row>
    <row r="257" spans="1:45" s="149" customFormat="1">
      <c r="A257" s="135" t="s">
        <v>146</v>
      </c>
      <c r="B257" s="86"/>
      <c r="C257" s="86"/>
      <c r="D257" s="86"/>
      <c r="E257" s="86"/>
      <c r="F257" s="86"/>
      <c r="G257" s="86"/>
      <c r="H257" s="86"/>
      <c r="I257" s="86"/>
      <c r="J257" s="86"/>
      <c r="K257" s="86"/>
      <c r="L257" s="86"/>
      <c r="M257" s="86"/>
      <c r="N257" s="86"/>
      <c r="O257" s="86"/>
      <c r="P257" s="86"/>
      <c r="Q257" s="86" t="e">
        <v>#VALUE!</v>
      </c>
      <c r="R257" s="86" t="e">
        <v>#VALUE!</v>
      </c>
      <c r="S257" s="86" t="e">
        <v>#VALUE!</v>
      </c>
      <c r="T257" s="86" t="e">
        <v>#VALUE!</v>
      </c>
      <c r="U257" s="86" t="e">
        <v>#VALUE!</v>
      </c>
      <c r="V257" s="86" t="e">
        <v>#VALUE!</v>
      </c>
      <c r="W257" s="86" t="e">
        <v>#VALUE!</v>
      </c>
      <c r="X257" s="86" t="e">
        <v>#VALUE!</v>
      </c>
      <c r="Y257" s="86" t="e">
        <v>#VALUE!</v>
      </c>
      <c r="Z257" s="86" t="e">
        <v>#VALUE!</v>
      </c>
      <c r="AA257" s="86" t="e">
        <v>#VALUE!</v>
      </c>
      <c r="AB257" s="86" t="e">
        <v>#VALUE!</v>
      </c>
      <c r="AC257" s="86" t="e">
        <v>#VALUE!</v>
      </c>
      <c r="AD257" s="86" t="e">
        <v>#VALUE!</v>
      </c>
      <c r="AE257" s="86" t="e">
        <v>#VALUE!</v>
      </c>
      <c r="AF257" s="86" t="e">
        <v>#VALUE!</v>
      </c>
      <c r="AG257" s="86" t="e">
        <v>#VALUE!</v>
      </c>
      <c r="AH257" s="86" t="e">
        <v>#VALUE!</v>
      </c>
      <c r="AI257" s="86" t="e">
        <v>#VALUE!</v>
      </c>
      <c r="AJ257" s="87" t="e">
        <f ca="1">AJ253-AJ260</f>
        <v>#VALUE!</v>
      </c>
      <c r="AK257" s="87" t="e">
        <f ca="1">AK253-AK260</f>
        <v>#VALUE!</v>
      </c>
      <c r="AL257" s="87" t="e">
        <f ca="1">+AL90*AL259</f>
        <v>#VALUE!</v>
      </c>
      <c r="AM257" s="87" t="e">
        <f ca="1">+AM90*AM259</f>
        <v>#VALUE!</v>
      </c>
      <c r="AN257" s="87" t="e">
        <f ca="1">+AN90*AN259</f>
        <v>#VALUE!</v>
      </c>
      <c r="AO257" s="87" t="e">
        <f ca="1">+AO90*AO259</f>
        <v>#VALUE!</v>
      </c>
      <c r="AP257" s="87"/>
      <c r="AQ257" s="87"/>
      <c r="AR257" s="87"/>
      <c r="AS257" s="87"/>
    </row>
    <row r="258" spans="1:45">
      <c r="A258" s="136" t="s">
        <v>144</v>
      </c>
      <c r="B258" s="81"/>
      <c r="C258" s="81"/>
      <c r="D258" s="81"/>
      <c r="E258" s="81"/>
      <c r="F258" s="81"/>
      <c r="G258" s="81"/>
      <c r="H258" s="81"/>
      <c r="I258" s="81"/>
      <c r="J258" s="81"/>
      <c r="K258" s="81"/>
      <c r="L258" s="81"/>
      <c r="M258" s="81"/>
      <c r="N258" s="81"/>
      <c r="O258" s="81"/>
      <c r="P258" s="81"/>
      <c r="Q258" s="81"/>
      <c r="R258" s="81" t="e">
        <f t="shared" ref="R258:AI258" si="92">R257-Q257</f>
        <v>#VALUE!</v>
      </c>
      <c r="S258" s="81" t="e">
        <f t="shared" si="92"/>
        <v>#VALUE!</v>
      </c>
      <c r="T258" s="81" t="e">
        <f t="shared" si="92"/>
        <v>#VALUE!</v>
      </c>
      <c r="U258" s="81" t="e">
        <f t="shared" si="92"/>
        <v>#VALUE!</v>
      </c>
      <c r="V258" s="81" t="e">
        <f t="shared" si="92"/>
        <v>#VALUE!</v>
      </c>
      <c r="W258" s="81" t="e">
        <f t="shared" si="92"/>
        <v>#VALUE!</v>
      </c>
      <c r="X258" s="81" t="e">
        <f t="shared" si="92"/>
        <v>#VALUE!</v>
      </c>
      <c r="Y258" s="81" t="e">
        <f t="shared" si="92"/>
        <v>#VALUE!</v>
      </c>
      <c r="Z258" s="81" t="e">
        <f t="shared" si="92"/>
        <v>#VALUE!</v>
      </c>
      <c r="AA258" s="81" t="e">
        <f t="shared" si="92"/>
        <v>#VALUE!</v>
      </c>
      <c r="AB258" s="81" t="e">
        <f t="shared" si="92"/>
        <v>#VALUE!</v>
      </c>
      <c r="AC258" s="81" t="e">
        <f t="shared" si="92"/>
        <v>#VALUE!</v>
      </c>
      <c r="AD258" s="81" t="e">
        <f t="shared" si="92"/>
        <v>#VALUE!</v>
      </c>
      <c r="AE258" s="81" t="e">
        <f t="shared" si="92"/>
        <v>#VALUE!</v>
      </c>
      <c r="AF258" s="81" t="e">
        <f t="shared" si="92"/>
        <v>#VALUE!</v>
      </c>
      <c r="AG258" s="81" t="e">
        <f t="shared" si="92"/>
        <v>#VALUE!</v>
      </c>
      <c r="AH258" s="81" t="e">
        <f t="shared" si="92"/>
        <v>#VALUE!</v>
      </c>
      <c r="AI258" s="81" t="e">
        <f t="shared" si="92"/>
        <v>#VALUE!</v>
      </c>
      <c r="AJ258" s="200">
        <v>1</v>
      </c>
      <c r="AK258" s="200"/>
      <c r="AL258" s="200"/>
      <c r="AM258" s="200"/>
      <c r="AN258" s="200"/>
      <c r="AO258" s="200"/>
      <c r="AP258" s="200"/>
      <c r="AQ258" s="200"/>
      <c r="AR258" s="200"/>
      <c r="AS258" s="200"/>
    </row>
    <row r="259" spans="1:45">
      <c r="A259" s="136" t="s">
        <v>147</v>
      </c>
      <c r="Q259" s="75" t="e">
        <f t="shared" ref="Q259:AH259" ca="1" si="93">Q257/Q90</f>
        <v>#VALUE!</v>
      </c>
      <c r="R259" s="75" t="e">
        <f t="shared" ca="1" si="93"/>
        <v>#VALUE!</v>
      </c>
      <c r="S259" s="75" t="e">
        <f t="shared" ca="1" si="93"/>
        <v>#VALUE!</v>
      </c>
      <c r="T259" s="75" t="e">
        <f t="shared" ca="1" si="93"/>
        <v>#VALUE!</v>
      </c>
      <c r="U259" s="75" t="e">
        <f t="shared" ca="1" si="93"/>
        <v>#VALUE!</v>
      </c>
      <c r="V259" s="75" t="e">
        <f t="shared" ca="1" si="93"/>
        <v>#VALUE!</v>
      </c>
      <c r="W259" s="75" t="e">
        <f t="shared" ca="1" si="93"/>
        <v>#VALUE!</v>
      </c>
      <c r="X259" s="75" t="e">
        <f t="shared" ca="1" si="93"/>
        <v>#VALUE!</v>
      </c>
      <c r="Y259" s="75" t="e">
        <f t="shared" ca="1" si="93"/>
        <v>#VALUE!</v>
      </c>
      <c r="Z259" s="75" t="e">
        <f t="shared" ca="1" si="93"/>
        <v>#VALUE!</v>
      </c>
      <c r="AA259" s="75" t="e">
        <f t="shared" ca="1" si="93"/>
        <v>#VALUE!</v>
      </c>
      <c r="AB259" s="75" t="e">
        <f t="shared" ca="1" si="93"/>
        <v>#VALUE!</v>
      </c>
      <c r="AC259" s="75" t="e">
        <f t="shared" ca="1" si="93"/>
        <v>#VALUE!</v>
      </c>
      <c r="AD259" s="75" t="e">
        <f t="shared" ca="1" si="93"/>
        <v>#VALUE!</v>
      </c>
      <c r="AE259" s="75" t="e">
        <f t="shared" ca="1" si="93"/>
        <v>#VALUE!</v>
      </c>
      <c r="AF259" s="75" t="e">
        <f t="shared" ca="1" si="93"/>
        <v>#VALUE!</v>
      </c>
      <c r="AG259" s="75" t="e">
        <f t="shared" ca="1" si="93"/>
        <v>#VALUE!</v>
      </c>
      <c r="AH259" s="75" t="e">
        <f t="shared" ca="1" si="93"/>
        <v>#VALUE!</v>
      </c>
      <c r="AI259" s="75" t="e">
        <f ca="1">AI257/AI90</f>
        <v>#VALUE!</v>
      </c>
      <c r="AJ259" s="201" t="e">
        <f ca="1">AJ257/AJ90</f>
        <v>#VALUE!</v>
      </c>
      <c r="AK259" s="201" t="e">
        <f ca="1">AK257/AK90</f>
        <v>#VALUE!</v>
      </c>
      <c r="AL259" s="109">
        <v>-1.6E-2</v>
      </c>
      <c r="AM259" s="109">
        <v>-1.6E-2</v>
      </c>
      <c r="AN259" s="109">
        <v>-1.4E-2</v>
      </c>
      <c r="AO259" s="109">
        <v>-1.2E-2</v>
      </c>
      <c r="AP259" s="109"/>
      <c r="AQ259" s="109"/>
      <c r="AR259" s="109"/>
      <c r="AS259" s="109"/>
    </row>
    <row r="260" spans="1:45">
      <c r="A260" s="136" t="s">
        <v>148</v>
      </c>
      <c r="Q260" s="202"/>
      <c r="R260" s="202"/>
      <c r="S260" s="202"/>
      <c r="T260" s="202"/>
      <c r="U260" s="202"/>
      <c r="V260" s="202"/>
      <c r="W260" s="202"/>
      <c r="X260" s="202"/>
      <c r="Y260" s="202"/>
      <c r="Z260" s="202"/>
      <c r="AA260" s="202"/>
      <c r="AB260" s="202"/>
      <c r="AC260" s="202" t="e">
        <f t="shared" ref="AC260:AI260" ca="1" si="94">AC253-AC257</f>
        <v>#VALUE!</v>
      </c>
      <c r="AD260" s="202" t="e">
        <f t="shared" ca="1" si="94"/>
        <v>#VALUE!</v>
      </c>
      <c r="AE260" s="202" t="e">
        <f t="shared" ca="1" si="94"/>
        <v>#VALUE!</v>
      </c>
      <c r="AF260" s="202" t="e">
        <f t="shared" ca="1" si="94"/>
        <v>#VALUE!</v>
      </c>
      <c r="AG260" s="202" t="e">
        <f t="shared" ca="1" si="94"/>
        <v>#VALUE!</v>
      </c>
      <c r="AH260" s="202" t="e">
        <f t="shared" ca="1" si="94"/>
        <v>#VALUE!</v>
      </c>
      <c r="AI260" s="202" t="e">
        <f t="shared" ca="1" si="94"/>
        <v>#VALUE!</v>
      </c>
      <c r="AJ260" s="202" t="e">
        <f ca="1">AI260</f>
        <v>#VALUE!</v>
      </c>
      <c r="AK260" s="202" t="e">
        <f ca="1">AJ260</f>
        <v>#VALUE!</v>
      </c>
      <c r="AL260" s="202"/>
      <c r="AM260" s="202"/>
      <c r="AN260" s="202"/>
      <c r="AO260" s="202"/>
      <c r="AP260" s="202"/>
      <c r="AQ260" s="202"/>
      <c r="AR260" s="202"/>
      <c r="AS260" s="202"/>
    </row>
    <row r="262" spans="1:45">
      <c r="B262" s="73">
        <v>0</v>
      </c>
      <c r="C262" s="73">
        <f>B262+4</f>
        <v>4</v>
      </c>
      <c r="D262" s="73">
        <f t="shared" ref="D262:AM262" si="95">C262+4</f>
        <v>8</v>
      </c>
      <c r="E262" s="73">
        <f t="shared" si="95"/>
        <v>12</v>
      </c>
      <c r="F262" s="73">
        <f t="shared" si="95"/>
        <v>16</v>
      </c>
      <c r="G262" s="73">
        <f t="shared" si="95"/>
        <v>20</v>
      </c>
      <c r="H262" s="73">
        <f t="shared" si="95"/>
        <v>24</v>
      </c>
      <c r="I262" s="73">
        <f t="shared" si="95"/>
        <v>28</v>
      </c>
      <c r="J262" s="73">
        <f t="shared" si="95"/>
        <v>32</v>
      </c>
      <c r="K262" s="73">
        <f t="shared" si="95"/>
        <v>36</v>
      </c>
      <c r="L262" s="73">
        <f t="shared" si="95"/>
        <v>40</v>
      </c>
      <c r="M262" s="73">
        <f t="shared" si="95"/>
        <v>44</v>
      </c>
      <c r="N262" s="73">
        <f t="shared" si="95"/>
        <v>48</v>
      </c>
      <c r="O262" s="73">
        <f t="shared" si="95"/>
        <v>52</v>
      </c>
      <c r="P262" s="73">
        <f t="shared" si="95"/>
        <v>56</v>
      </c>
      <c r="Q262" s="73">
        <f t="shared" si="95"/>
        <v>60</v>
      </c>
      <c r="R262" s="73">
        <f t="shared" si="95"/>
        <v>64</v>
      </c>
      <c r="S262" s="73">
        <f t="shared" si="95"/>
        <v>68</v>
      </c>
      <c r="T262" s="73">
        <f t="shared" si="95"/>
        <v>72</v>
      </c>
      <c r="U262" s="73">
        <f t="shared" si="95"/>
        <v>76</v>
      </c>
      <c r="V262" s="73">
        <f t="shared" si="95"/>
        <v>80</v>
      </c>
      <c r="W262" s="73">
        <f t="shared" si="95"/>
        <v>84</v>
      </c>
      <c r="X262" s="73">
        <f t="shared" si="95"/>
        <v>88</v>
      </c>
      <c r="Y262" s="73">
        <f t="shared" si="95"/>
        <v>92</v>
      </c>
      <c r="Z262" s="73">
        <f t="shared" si="95"/>
        <v>96</v>
      </c>
      <c r="AA262" s="73">
        <f t="shared" si="95"/>
        <v>100</v>
      </c>
      <c r="AB262" s="73">
        <f t="shared" si="95"/>
        <v>104</v>
      </c>
      <c r="AC262" s="73">
        <f t="shared" si="95"/>
        <v>108</v>
      </c>
      <c r="AD262" s="73">
        <f t="shared" si="95"/>
        <v>112</v>
      </c>
      <c r="AE262" s="73">
        <f t="shared" si="95"/>
        <v>116</v>
      </c>
      <c r="AF262" s="73">
        <f t="shared" si="95"/>
        <v>120</v>
      </c>
      <c r="AG262" s="73">
        <f t="shared" si="95"/>
        <v>124</v>
      </c>
      <c r="AH262" s="73">
        <f t="shared" si="95"/>
        <v>128</v>
      </c>
      <c r="AI262" s="73">
        <f t="shared" si="95"/>
        <v>132</v>
      </c>
      <c r="AJ262" s="73">
        <f t="shared" si="95"/>
        <v>136</v>
      </c>
      <c r="AK262" s="73">
        <f t="shared" si="95"/>
        <v>140</v>
      </c>
      <c r="AL262" s="73">
        <f t="shared" si="95"/>
        <v>144</v>
      </c>
      <c r="AM262" s="73">
        <f t="shared" si="95"/>
        <v>148</v>
      </c>
      <c r="AN262" s="73">
        <f>AM262+4</f>
        <v>152</v>
      </c>
      <c r="AO262" s="73">
        <f>AN262+4</f>
        <v>156</v>
      </c>
    </row>
    <row r="263" spans="1:45">
      <c r="A263" s="665" t="s">
        <v>49</v>
      </c>
      <c r="B263" s="132"/>
      <c r="C263" s="132"/>
      <c r="D263" s="132"/>
      <c r="E263" s="132"/>
      <c r="F263" s="132"/>
      <c r="G263" s="132"/>
      <c r="H263" s="132"/>
      <c r="I263" s="132"/>
      <c r="J263" s="132"/>
      <c r="K263" s="132"/>
      <c r="L263" s="132"/>
      <c r="M263" s="132"/>
      <c r="N263" s="132"/>
      <c r="O263" s="132"/>
      <c r="P263" s="132"/>
      <c r="Q263" s="132"/>
      <c r="R263" s="132"/>
      <c r="S263" s="132"/>
      <c r="T263" s="132"/>
      <c r="U263" s="132"/>
      <c r="V263" s="132"/>
      <c r="W263" s="132"/>
      <c r="X263" s="132"/>
      <c r="Y263" s="132"/>
      <c r="Z263" s="132"/>
      <c r="AA263" s="132"/>
      <c r="AB263" s="132"/>
      <c r="AC263" s="132"/>
      <c r="AD263" s="132"/>
      <c r="AE263" s="132"/>
      <c r="AF263" s="132"/>
      <c r="AG263" s="132"/>
      <c r="AH263" s="132"/>
      <c r="AI263" s="132"/>
      <c r="AJ263" s="132"/>
      <c r="AK263" s="132"/>
      <c r="AL263" s="132"/>
      <c r="AM263" s="132"/>
      <c r="AN263" s="132"/>
      <c r="AO263" s="132"/>
      <c r="AP263" s="132"/>
      <c r="AQ263" s="132"/>
      <c r="AR263" s="132"/>
      <c r="AS263" s="132"/>
    </row>
    <row r="264" spans="1:45">
      <c r="A264" s="665"/>
      <c r="B264" s="133">
        <v>1980</v>
      </c>
      <c r="C264" s="133">
        <v>1981</v>
      </c>
      <c r="D264" s="133">
        <v>1982</v>
      </c>
      <c r="E264" s="133">
        <v>1983</v>
      </c>
      <c r="F264" s="133">
        <v>1984</v>
      </c>
      <c r="G264" s="133">
        <v>1985</v>
      </c>
      <c r="H264" s="133">
        <v>1986</v>
      </c>
      <c r="I264" s="133">
        <v>1987</v>
      </c>
      <c r="J264" s="133">
        <v>1988</v>
      </c>
      <c r="K264" s="133">
        <v>1989</v>
      </c>
      <c r="L264" s="133">
        <v>1990</v>
      </c>
      <c r="M264" s="133">
        <v>1991</v>
      </c>
      <c r="N264" s="133">
        <v>1992</v>
      </c>
      <c r="O264" s="133">
        <v>1993</v>
      </c>
      <c r="P264" s="133">
        <v>1994</v>
      </c>
      <c r="Q264" s="133">
        <v>1995</v>
      </c>
      <c r="R264" s="133">
        <v>1996</v>
      </c>
      <c r="S264" s="133">
        <v>1997</v>
      </c>
      <c r="T264" s="133">
        <v>1998</v>
      </c>
      <c r="U264" s="133">
        <v>1999</v>
      </c>
      <c r="V264" s="133">
        <v>2000</v>
      </c>
      <c r="W264" s="133">
        <v>2001</v>
      </c>
      <c r="X264" s="133">
        <v>2002</v>
      </c>
      <c r="Y264" s="133">
        <v>2003</v>
      </c>
      <c r="Z264" s="133">
        <v>2004</v>
      </c>
      <c r="AA264" s="133">
        <v>2005</v>
      </c>
      <c r="AB264" s="133">
        <v>2006</v>
      </c>
      <c r="AC264" s="133">
        <v>2007</v>
      </c>
      <c r="AD264" s="133">
        <v>2008</v>
      </c>
      <c r="AE264" s="133">
        <v>2009</v>
      </c>
      <c r="AF264" s="133">
        <v>2010</v>
      </c>
      <c r="AG264" s="133">
        <v>2011</v>
      </c>
      <c r="AH264" s="133">
        <v>2012</v>
      </c>
      <c r="AI264" s="133">
        <v>2013</v>
      </c>
      <c r="AJ264" s="133">
        <v>2014</v>
      </c>
      <c r="AK264" s="133">
        <v>2015</v>
      </c>
      <c r="AL264" s="133">
        <v>2016</v>
      </c>
      <c r="AM264" s="133">
        <v>2017</v>
      </c>
      <c r="AN264" s="133">
        <v>2018</v>
      </c>
      <c r="AO264" s="133">
        <v>2019</v>
      </c>
      <c r="AP264" s="133"/>
      <c r="AQ264" s="133"/>
      <c r="AR264" s="133"/>
      <c r="AS264" s="133"/>
    </row>
    <row r="265" spans="1:45" ht="13.5" thickBot="1">
      <c r="A265" s="665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  <c r="AA265" s="134"/>
      <c r="AB265" s="134"/>
      <c r="AC265" s="134"/>
      <c r="AD265" s="134"/>
      <c r="AE265" s="134"/>
      <c r="AF265" s="134"/>
      <c r="AG265" s="134"/>
      <c r="AH265" s="134"/>
      <c r="AI265" s="134"/>
      <c r="AJ265" s="134"/>
      <c r="AK265" s="134"/>
      <c r="AL265" s="134"/>
      <c r="AM265" s="134"/>
      <c r="AN265" s="134"/>
      <c r="AO265" s="134"/>
      <c r="AP265" s="134"/>
      <c r="AQ265" s="134"/>
      <c r="AR265" s="134"/>
      <c r="AS265" s="134"/>
    </row>
    <row r="266" spans="1:45">
      <c r="A266" s="135"/>
      <c r="B266" s="81"/>
      <c r="C266" s="81"/>
      <c r="D266" s="81"/>
      <c r="E266" s="81"/>
      <c r="F266" s="81"/>
      <c r="G266" s="81"/>
      <c r="H266" s="81"/>
      <c r="I266" s="81"/>
      <c r="J266" s="81"/>
      <c r="K266" s="81"/>
      <c r="L266" s="81"/>
      <c r="M266" s="81"/>
      <c r="N266" s="81"/>
      <c r="O266" s="81"/>
      <c r="P266" s="81"/>
      <c r="Q266" s="81"/>
      <c r="R266" s="82"/>
      <c r="S266" s="82"/>
      <c r="T266" s="82"/>
      <c r="U266" s="82"/>
      <c r="V266" s="82"/>
      <c r="W266" s="82"/>
      <c r="X266" s="82"/>
      <c r="Y266" s="82"/>
      <c r="Z266" s="82"/>
      <c r="AA266" s="82"/>
      <c r="AB266" s="82"/>
      <c r="AC266" s="82"/>
      <c r="AD266" s="83"/>
      <c r="AE266" s="83"/>
      <c r="AF266" s="82"/>
      <c r="AG266" s="82"/>
      <c r="AH266" s="82"/>
      <c r="AI266" s="82"/>
      <c r="AJ266" s="85"/>
      <c r="AK266" s="85"/>
      <c r="AL266" s="85"/>
      <c r="AM266" s="85"/>
      <c r="AN266" s="85"/>
      <c r="AO266" s="85"/>
      <c r="AP266" s="85"/>
      <c r="AQ266" s="85"/>
      <c r="AR266" s="85"/>
      <c r="AS266" s="85"/>
    </row>
    <row r="267" spans="1:45">
      <c r="A267" s="135" t="s">
        <v>149</v>
      </c>
      <c r="B267" s="197">
        <f ca="1">OFFSET(comptes_apu!$G$23,0,B262)</f>
        <v>0</v>
      </c>
      <c r="C267" s="197">
        <f ca="1">OFFSET(comptes_apu!$G$23,0,C262)</f>
        <v>0</v>
      </c>
      <c r="D267" s="197">
        <f ca="1">OFFSET(comptes_apu!$G$23,0,D262)</f>
        <v>0</v>
      </c>
      <c r="E267" s="197">
        <f ca="1">OFFSET(comptes_apu!$G$23,0,E262)</f>
        <v>0</v>
      </c>
      <c r="F267" s="197">
        <f ca="1">OFFSET(comptes_apu!$G$23,0,F262)</f>
        <v>0</v>
      </c>
      <c r="G267" s="197">
        <f ca="1">OFFSET(comptes_apu!$G$23,0,G262)</f>
        <v>0</v>
      </c>
      <c r="H267" s="197">
        <f ca="1">OFFSET(comptes_apu!$G$23,0,H262)</f>
        <v>0</v>
      </c>
      <c r="I267" s="197">
        <f ca="1">OFFSET(comptes_apu!$G$23,0,I262)</f>
        <v>0</v>
      </c>
      <c r="J267" s="197">
        <f ca="1">OFFSET(comptes_apu!$G$23,0,J262)</f>
        <v>0</v>
      </c>
      <c r="K267" s="197">
        <f ca="1">OFFSET(comptes_apu!$G$23,0,K262)</f>
        <v>0</v>
      </c>
      <c r="L267" s="197">
        <f ca="1">OFFSET(comptes_apu!$G$23,0,L262)</f>
        <v>0</v>
      </c>
      <c r="M267" s="197">
        <f ca="1">OFFSET(comptes_apu!$G$23,0,M262)</f>
        <v>46.521064955859089</v>
      </c>
      <c r="N267" s="197">
        <f ca="1">OFFSET(comptes_apu!$G$23,0,N262)</f>
        <v>48.578743168100587</v>
      </c>
      <c r="O267" s="197">
        <f ca="1">OFFSET(comptes_apu!$G$23,0,O262)</f>
        <v>52.825936619503643</v>
      </c>
      <c r="P267" s="197">
        <f ca="1">OFFSET(comptes_apu!$G$23,0,P262)</f>
        <v>52.627505667040396</v>
      </c>
      <c r="Q267" s="197">
        <f ca="1">OFFSET(comptes_apu!$G$23,0,Q262)</f>
        <v>53.377608087673032</v>
      </c>
      <c r="R267" s="197">
        <f ca="1">OFFSET(comptes_apu!$G$23,0,R262)</f>
        <v>53.628999779256802</v>
      </c>
      <c r="S267" s="197">
        <f ca="1">OFFSET(comptes_apu!$G$23,0,S262)</f>
        <v>52.309255848378392</v>
      </c>
      <c r="T267" s="197">
        <f ca="1">OFFSET(comptes_apu!$G$23,0,T262)</f>
        <v>50.954687485055352</v>
      </c>
      <c r="U267" s="197">
        <f ca="1">OFFSET(comptes_apu!$G$23,0,U262)</f>
        <v>51.102034782695213</v>
      </c>
      <c r="V267" s="197">
        <f ca="1">OFFSET(comptes_apu!$G$23,0,V262)</f>
        <v>50.054957547480761</v>
      </c>
      <c r="W267" s="197">
        <f ca="1">OFFSET(comptes_apu!$G$23,0,W262)</f>
        <v>49.986575774416067</v>
      </c>
      <c r="X267" s="197">
        <f ca="1">OFFSET(comptes_apu!$G$23,0,X262)</f>
        <v>51.131426479842148</v>
      </c>
      <c r="Y267" s="197">
        <f ca="1">OFFSET(comptes_apu!$G$23,0,Y262)</f>
        <v>51.759109598406127</v>
      </c>
      <c r="Z267" s="197">
        <f ca="1">OFFSET(comptes_apu!$G$23,0,Z262)</f>
        <v>51.628116941971655</v>
      </c>
      <c r="AA267" s="197">
        <f ca="1">OFFSET(comptes_apu!$G$23,0,AA262)</f>
        <v>52.005047086172276</v>
      </c>
      <c r="AB267" s="197">
        <f ca="1">OFFSET(comptes_apu!$G$23,0,AB262)</f>
        <v>51.358111222836555</v>
      </c>
      <c r="AC267" s="197">
        <f ca="1">OFFSET(comptes_apu!$G$23,0,AC262)</f>
        <v>51.001068196566656</v>
      </c>
      <c r="AD267" s="197">
        <f ca="1">OFFSET(comptes_apu!$G$23,0,AD262)</f>
        <v>51.662516038039044</v>
      </c>
      <c r="AE267" s="197">
        <f ca="1">OFFSET(comptes_apu!$G$23,0,AE262)</f>
        <v>55.143578790169634</v>
      </c>
      <c r="AF267" s="197">
        <f ca="1">OFFSET(comptes_apu!$G$23,0,AF262)</f>
        <v>54.846366945899348</v>
      </c>
      <c r="AG267" s="197">
        <f ca="1">OFFSET(comptes_apu!$G$23,0,AG262)</f>
        <v>54.340138421082287</v>
      </c>
      <c r="AH267" s="197">
        <f ca="1">OFFSET(comptes_apu!$G$23,0,AH262)</f>
        <v>55.11538444978239</v>
      </c>
      <c r="AI267" s="197">
        <f ca="1">OFFSET(comptes_apu!$G$23,0,AI262)</f>
        <v>55.58928500502158</v>
      </c>
      <c r="AJ267" s="198" t="e">
        <f ca="1">OFFSET(comptes_apu!$G$23,0,AJ262)</f>
        <v>#REF!</v>
      </c>
      <c r="AK267" s="198" t="e">
        <f ca="1">OFFSET(comptes_apu!$G$23,0,AK262)</f>
        <v>#REF!</v>
      </c>
      <c r="AL267" s="198" t="e">
        <f ca="1">OFFSET(comptes_apu!$G$23,0,AL262)</f>
        <v>#REF!</v>
      </c>
      <c r="AM267" s="198" t="e">
        <f ca="1">OFFSET(comptes_apu!$G$23,0,AM262)</f>
        <v>#REF!</v>
      </c>
      <c r="AN267" s="198" t="e">
        <f ca="1">OFFSET(comptes_apu!$G$23,0,AN262)</f>
        <v>#REF!</v>
      </c>
      <c r="AO267" s="198" t="e">
        <f ca="1">OFFSET(comptes_apu!$G$23,0,AO262)</f>
        <v>#REF!</v>
      </c>
      <c r="AP267" s="199"/>
      <c r="AQ267" s="199"/>
      <c r="AR267" s="199"/>
      <c r="AS267" s="199"/>
    </row>
    <row r="268" spans="1:45">
      <c r="A268" s="135" t="s">
        <v>150</v>
      </c>
      <c r="B268" s="197">
        <f ca="1">OFFSET(comptes_apu!$G$7,0,B262)</f>
        <v>0</v>
      </c>
      <c r="C268" s="197">
        <f ca="1">OFFSET(comptes_apu!$G$7,0,C262)</f>
        <v>0</v>
      </c>
      <c r="D268" s="197">
        <f ca="1">OFFSET(comptes_apu!$G$7,0,D262)</f>
        <v>0</v>
      </c>
      <c r="E268" s="197">
        <f ca="1">OFFSET(comptes_apu!$G$7,0,E262)</f>
        <v>0</v>
      </c>
      <c r="F268" s="197">
        <f ca="1">OFFSET(comptes_apu!$G$7,0,F262)</f>
        <v>0</v>
      </c>
      <c r="G268" s="197">
        <f ca="1">OFFSET(comptes_apu!$G$7,0,G262)</f>
        <v>0</v>
      </c>
      <c r="H268" s="197">
        <f ca="1">OFFSET(comptes_apu!$G$7,0,H262)</f>
        <v>0</v>
      </c>
      <c r="I268" s="197">
        <f ca="1">OFFSET(comptes_apu!$G$7,0,I262)</f>
        <v>0</v>
      </c>
      <c r="J268" s="197">
        <f ca="1">OFFSET(comptes_apu!$G$7,0,J262)</f>
        <v>0</v>
      </c>
      <c r="K268" s="197">
        <f ca="1">OFFSET(comptes_apu!$G$7,0,K262)</f>
        <v>0</v>
      </c>
      <c r="L268" s="197">
        <f ca="1">OFFSET(comptes_apu!$G$7,0,L262)</f>
        <v>0</v>
      </c>
      <c r="M268" s="197">
        <f ca="1">OFFSET(comptes_apu!$G$7,0,M262)</f>
        <v>43.785380355039933</v>
      </c>
      <c r="N268" s="197">
        <f ca="1">OFFSET(comptes_apu!$G$7,0,N262)</f>
        <v>44.275614067970963</v>
      </c>
      <c r="O268" s="197">
        <f ca="1">OFFSET(comptes_apu!$G$7,0,O262)</f>
        <v>46.599528805159629</v>
      </c>
      <c r="P268" s="197">
        <f ca="1">OFFSET(comptes_apu!$G$7,0,P262)</f>
        <v>47.308227943676322</v>
      </c>
      <c r="Q268" s="197">
        <f ca="1">OFFSET(comptes_apu!$G$7,0,Q262)</f>
        <v>48.02214676208267</v>
      </c>
      <c r="R268" s="197">
        <f ca="1">OFFSET(comptes_apu!$G$7,0,R262)</f>
        <v>49.664097946453097</v>
      </c>
      <c r="S268" s="197">
        <f ca="1">OFFSET(comptes_apu!$G$7,0,S262)</f>
        <v>49.114448645213507</v>
      </c>
      <c r="T268" s="197">
        <f ca="1">OFFSET(comptes_apu!$G$7,0,T262)</f>
        <v>48.429634567236334</v>
      </c>
      <c r="U268" s="197">
        <f ca="1">OFFSET(comptes_apu!$G$7,0,U262)</f>
        <v>49.345061648990558</v>
      </c>
      <c r="V268" s="197">
        <f ca="1">OFFSET(comptes_apu!$G$7,0,V262)</f>
        <v>48.580252145496914</v>
      </c>
      <c r="W268" s="197">
        <f ca="1">OFFSET(comptes_apu!$G$7,0,W262)</f>
        <v>48.386343389749577</v>
      </c>
      <c r="X268" s="197">
        <f ca="1">OFFSET(comptes_apu!$G$7,0,X262)</f>
        <v>47.954444603223543</v>
      </c>
      <c r="Y268" s="197">
        <f ca="1">OFFSET(comptes_apu!$G$7,0,Y262)</f>
        <v>47.794993749511669</v>
      </c>
      <c r="Z268" s="197">
        <f ca="1">OFFSET(comptes_apu!$G$7,0,Z262)</f>
        <v>48.122340338328875</v>
      </c>
      <c r="AA268" s="197">
        <f ca="1">OFFSET(comptes_apu!$G$7,0,AA262)</f>
        <v>49.125913837898807</v>
      </c>
      <c r="AB268" s="197">
        <f ca="1">OFFSET(comptes_apu!$G$7,0,AB262)</f>
        <v>49.054344397747393</v>
      </c>
      <c r="AC268" s="197">
        <f ca="1">OFFSET(comptes_apu!$G$7,0,AC262)</f>
        <v>48.333865119502875</v>
      </c>
      <c r="AD268" s="197">
        <f ca="1">OFFSET(comptes_apu!$G$7,0,AD262)</f>
        <v>48.49963173303076</v>
      </c>
      <c r="AE268" s="197">
        <f ca="1">OFFSET(comptes_apu!$G$7,0,AE262)</f>
        <v>47.86887883441436</v>
      </c>
      <c r="AF268" s="197">
        <f ca="1">OFFSET(comptes_apu!$G$7,0,AF262)</f>
        <v>48.022464787991936</v>
      </c>
      <c r="AG268" s="197">
        <f ca="1">OFFSET(comptes_apu!$G$7,0,AG262)</f>
        <v>49.308477659630292</v>
      </c>
      <c r="AH268" s="197">
        <f ca="1">OFFSET(comptes_apu!$G$7,0,AH262)</f>
        <v>50.362177572020492</v>
      </c>
      <c r="AI268" s="197">
        <f ca="1">OFFSET(comptes_apu!$G$7,0,AI262)</f>
        <v>51.417109720322962</v>
      </c>
      <c r="AJ268" s="198" t="e">
        <f ca="1">OFFSET(comptes_apu!$G$7,0,AJ262)</f>
        <v>#VALUE!</v>
      </c>
      <c r="AK268" s="198" t="e">
        <f ca="1">OFFSET(comptes_apu!$G$7,0,AK262)</f>
        <v>#VALUE!</v>
      </c>
      <c r="AL268" s="198" t="e">
        <f ca="1">OFFSET(comptes_apu!$G$7,0,AL262)</f>
        <v>#VALUE!</v>
      </c>
      <c r="AM268" s="198" t="e">
        <f ca="1">OFFSET(comptes_apu!$G$7,0,AM262)</f>
        <v>#VALUE!</v>
      </c>
      <c r="AN268" s="198" t="e">
        <f ca="1">OFFSET(comptes_apu!$G$7,0,AN262)</f>
        <v>#VALUE!</v>
      </c>
      <c r="AO268" s="198" t="e">
        <f ca="1">OFFSET(comptes_apu!$G$7,0,AO262)</f>
        <v>#VALUE!</v>
      </c>
      <c r="AP268" s="199"/>
      <c r="AQ268" s="199"/>
      <c r="AR268" s="199"/>
      <c r="AS268" s="199"/>
    </row>
    <row r="269" spans="1:45" s="149" customFormat="1">
      <c r="A269" s="135" t="s">
        <v>151</v>
      </c>
      <c r="B269" s="197">
        <f ca="1">OFFSET(comptes_apu!$G$63,0,B262)</f>
        <v>0</v>
      </c>
      <c r="C269" s="197">
        <f ca="1">OFFSET(comptes_apu!$G$63,0,C262)</f>
        <v>0</v>
      </c>
      <c r="D269" s="197">
        <f ca="1">OFFSET(comptes_apu!$G$63,0,D262)</f>
        <v>0</v>
      </c>
      <c r="E269" s="197">
        <f ca="1">OFFSET(comptes_apu!$G$63,0,E262)</f>
        <v>0</v>
      </c>
      <c r="F269" s="197">
        <f ca="1">OFFSET(comptes_apu!$G$63,0,F262)</f>
        <v>0</v>
      </c>
      <c r="G269" s="197">
        <f ca="1">OFFSET(comptes_apu!$G$63,0,G262)</f>
        <v>0</v>
      </c>
      <c r="H269" s="197">
        <f ca="1">OFFSET(comptes_apu!$G$63,0,H262)</f>
        <v>0</v>
      </c>
      <c r="I269" s="197">
        <f ca="1">OFFSET(comptes_apu!$G$63,0,I262)</f>
        <v>0</v>
      </c>
      <c r="J269" s="197">
        <f ca="1">OFFSET(comptes_apu!$G$63,0,J262)</f>
        <v>0</v>
      </c>
      <c r="K269" s="197">
        <f ca="1">OFFSET(comptes_apu!$G$63,0,K262)</f>
        <v>0</v>
      </c>
      <c r="L269" s="197">
        <f ca="1">OFFSET(comptes_apu!$G$63,0,L262)</f>
        <v>0</v>
      </c>
      <c r="M269" s="197" t="e">
        <f ca="1">OFFSET(comptes_apu!$G$63,0,M262)</f>
        <v>#VALUE!</v>
      </c>
      <c r="N269" s="197">
        <f ca="1">OFFSET(comptes_apu!$G$63,0,N262)</f>
        <v>37.871856402296025</v>
      </c>
      <c r="O269" s="197">
        <f ca="1">OFFSET(comptes_apu!$G$63,0,O262)</f>
        <v>39.760237600651486</v>
      </c>
      <c r="P269" s="197">
        <f ca="1">OFFSET(comptes_apu!$G$63,0,P262)</f>
        <v>40.570158677130969</v>
      </c>
      <c r="Q269" s="197">
        <f ca="1">OFFSET(comptes_apu!$G$63,0,Q262)</f>
        <v>41.057137797450736</v>
      </c>
      <c r="R269" s="197">
        <f ca="1">OFFSET(comptes_apu!$G$63,0,R262)</f>
        <v>42.457189319841007</v>
      </c>
      <c r="S269" s="197">
        <f ca="1">OFFSET(comptes_apu!$G$63,0,S262)</f>
        <v>41.821411150656807</v>
      </c>
      <c r="T269" s="197">
        <f ca="1">OFFSET(comptes_apu!$G$63,0,T262)</f>
        <v>41.876107926600021</v>
      </c>
      <c r="U269" s="197">
        <f ca="1">OFFSET(comptes_apu!$G$63,0,U262)</f>
        <v>42.855020933437281</v>
      </c>
      <c r="V269" s="197">
        <f ca="1">OFFSET(comptes_apu!$G$63,0,V262)</f>
        <v>41.994293025301992</v>
      </c>
      <c r="W269" s="197">
        <f ca="1">OFFSET(comptes_apu!$G$63,0,W262)</f>
        <v>41.691827654939821</v>
      </c>
      <c r="X269" s="197">
        <f ca="1">OFFSET(comptes_apu!$G$63,0,X262)</f>
        <v>41.144450544904807</v>
      </c>
      <c r="Y269" s="197">
        <f ca="1">OFFSET(comptes_apu!$G$63,0,Y262)</f>
        <v>41.108192046253613</v>
      </c>
      <c r="Z269" s="197">
        <f ca="1">OFFSET(comptes_apu!$G$63,0,Z262)</f>
        <v>41.408107152308887</v>
      </c>
      <c r="AA269" s="197">
        <f ca="1">OFFSET(comptes_apu!$G$63,0,AA262)</f>
        <v>41.867478389407673</v>
      </c>
      <c r="AB269" s="197">
        <f ca="1">OFFSET(comptes_apu!$G$63,0,AB262)</f>
        <v>42.224995888922727</v>
      </c>
      <c r="AC269" s="197">
        <f ca="1">OFFSET(comptes_apu!$G$63,0,AC262)</f>
        <v>41.569031239739992</v>
      </c>
      <c r="AD269" s="197">
        <f ca="1">OFFSET(comptes_apu!$G$63,0,AD262)</f>
        <v>41.57866949581269</v>
      </c>
      <c r="AE269" s="197">
        <f ca="1">OFFSET(comptes_apu!$G$63,0,AE262)</f>
        <v>40.747591549978495</v>
      </c>
      <c r="AF269" s="197">
        <f ca="1">OFFSET(comptes_apu!$G$63,0,AF262)</f>
        <v>40.946316927348917</v>
      </c>
      <c r="AG269" s="197">
        <f ca="1">OFFSET(comptes_apu!$G$63,0,AG262)</f>
        <v>42.158276597274721</v>
      </c>
      <c r="AH269" s="197">
        <f ca="1">OFFSET(comptes_apu!$G$63,0,AH262)</f>
        <v>43.273294923677433</v>
      </c>
      <c r="AI269" s="197">
        <f ca="1">OFFSET(comptes_apu!$G$63,0,AI262)</f>
        <v>44.313451241401339</v>
      </c>
      <c r="AJ269" s="198" t="e">
        <f ca="1">OFFSET(comptes_apu!$G$63,0,AJ262)</f>
        <v>#VALUE!</v>
      </c>
      <c r="AK269" s="198" t="e">
        <f ca="1">OFFSET(comptes_apu!$G$63,0,AK262)</f>
        <v>#VALUE!</v>
      </c>
      <c r="AL269" s="198" t="e">
        <f ca="1">OFFSET(comptes_apu!$G$63,0,AL262)</f>
        <v>#VALUE!</v>
      </c>
      <c r="AM269" s="198" t="e">
        <f ca="1">OFFSET(comptes_apu!$G$63,0,AM262)</f>
        <v>#VALUE!</v>
      </c>
      <c r="AN269" s="198" t="e">
        <f ca="1">OFFSET(comptes_apu!$G$63,0,AN262)</f>
        <v>#VALUE!</v>
      </c>
      <c r="AO269" s="198" t="e">
        <f ca="1">OFFSET(comptes_apu!$G$63,0,AO262)</f>
        <v>#VALUE!</v>
      </c>
      <c r="AP269" s="198"/>
      <c r="AQ269" s="198"/>
      <c r="AR269" s="198"/>
      <c r="AS269" s="198"/>
    </row>
    <row r="270" spans="1:45">
      <c r="A270" s="135" t="s">
        <v>152</v>
      </c>
      <c r="B270" s="197">
        <f ca="1">OFFSET(comptes_apu!$G$78,0,B262)</f>
        <v>0</v>
      </c>
      <c r="C270" s="197">
        <f ca="1">OFFSET(comptes_apu!$G$78,0,C262)</f>
        <v>0</v>
      </c>
      <c r="D270" s="197">
        <f ca="1">OFFSET(comptes_apu!$G$78,0,D262)</f>
        <v>0</v>
      </c>
      <c r="E270" s="197">
        <f ca="1">OFFSET(comptes_apu!$G$78,0,E262)</f>
        <v>0</v>
      </c>
      <c r="F270" s="197">
        <f ca="1">OFFSET(comptes_apu!$G$78,0,F262)</f>
        <v>0</v>
      </c>
      <c r="G270" s="197">
        <f ca="1">OFFSET(comptes_apu!$G$78,0,G262)</f>
        <v>0</v>
      </c>
      <c r="H270" s="197">
        <f ca="1">OFFSET(comptes_apu!$G$78,0,H262)</f>
        <v>0</v>
      </c>
      <c r="I270" s="197">
        <f ca="1">OFFSET(comptes_apu!$G$78,0,I262)</f>
        <v>0</v>
      </c>
      <c r="J270" s="197">
        <f ca="1">OFFSET(comptes_apu!$G$78,0,J262)</f>
        <v>0</v>
      </c>
      <c r="K270" s="197">
        <f ca="1">OFFSET(comptes_apu!$G$78,0,K262)</f>
        <v>0</v>
      </c>
      <c r="L270" s="197">
        <f ca="1">OFFSET(comptes_apu!$G$78,0,L262)</f>
        <v>0</v>
      </c>
      <c r="M270" s="197">
        <f ca="1">OFFSET(comptes_apu!$G$78,0,M262)</f>
        <v>0</v>
      </c>
      <c r="N270" s="197">
        <f ca="1">OFFSET(comptes_apu!$G$78,0,N262)</f>
        <v>0</v>
      </c>
      <c r="O270" s="197">
        <f ca="1">OFFSET(comptes_apu!$G$78,0,O262)</f>
        <v>0</v>
      </c>
      <c r="P270" s="197">
        <f ca="1">OFFSET(comptes_apu!$G$78,0,P262)</f>
        <v>0</v>
      </c>
      <c r="Q270" s="197">
        <f ca="1">OFFSET(comptes_apu!$G$78,0,Q262)</f>
        <v>55.150587046698504</v>
      </c>
      <c r="R270" s="197">
        <f ca="1">OFFSET(comptes_apu!$G$78,0,R262)</f>
        <v>56.567959523004141</v>
      </c>
      <c r="S270" s="197">
        <f ca="1">OFFSET(comptes_apu!$G$78,0,S262)</f>
        <v>57.431706727847086</v>
      </c>
      <c r="T270" s="197">
        <f ca="1">OFFSET(comptes_apu!$G$78,0,T262)</f>
        <v>57.92899116601663</v>
      </c>
      <c r="U270" s="197">
        <f ca="1">OFFSET(comptes_apu!$G$78,0,U262)</f>
        <v>57.277238875713444</v>
      </c>
      <c r="V270" s="197">
        <f ca="1">OFFSET(comptes_apu!$G$78,0,V262)</f>
        <v>56.947252862568455</v>
      </c>
      <c r="W270" s="197">
        <f ca="1">OFFSET(comptes_apu!$G$78,0,W262)</f>
        <v>56.489400037393736</v>
      </c>
      <c r="X270" s="197">
        <f ca="1">OFFSET(comptes_apu!$G$78,0,X262)</f>
        <v>58.39369028547646</v>
      </c>
      <c r="Y270" s="197">
        <f ca="1">OFFSET(comptes_apu!$G$78,0,Y262)</f>
        <v>62.592292366591138</v>
      </c>
      <c r="Z270" s="197">
        <f ca="1">OFFSET(comptes_apu!$G$78,0,Z262)</f>
        <v>64.386530079792777</v>
      </c>
      <c r="AA270" s="197">
        <f ca="1">OFFSET(comptes_apu!$G$78,0,AA262)</f>
        <v>65.940248647536876</v>
      </c>
      <c r="AB270" s="197">
        <f ca="1">OFFSET(comptes_apu!$G$78,0,AB262)</f>
        <v>63.149974794378736</v>
      </c>
      <c r="AC270" s="197">
        <f ca="1">OFFSET(comptes_apu!$G$78,0,AC262)</f>
        <v>63.237390887497156</v>
      </c>
      <c r="AD270" s="197">
        <f ca="1">OFFSET(comptes_apu!$G$78,0,AD262)</f>
        <v>67.069261766367831</v>
      </c>
      <c r="AE270" s="197">
        <f ca="1">OFFSET(comptes_apu!$G$78,0,AE262)</f>
        <v>77.977159818359397</v>
      </c>
      <c r="AF270" s="197">
        <f ca="1">OFFSET(comptes_apu!$G$78,0,AF262)</f>
        <v>80.8362360615223</v>
      </c>
      <c r="AG270" s="197">
        <f ca="1">OFFSET(comptes_apu!$G$78,0,AG262)</f>
        <v>84.441281823535462</v>
      </c>
      <c r="AH270" s="197">
        <f ca="1">OFFSET(comptes_apu!$G$78,0,AH262)</f>
        <v>88.765677976034695</v>
      </c>
      <c r="AI270" s="197">
        <f ca="1">OFFSET(comptes_apu!$G$78,0,AI262)</f>
        <v>91.749650569208086</v>
      </c>
      <c r="AJ270" s="197" t="e">
        <f ca="1">OFFSET(comptes_apu!$G$78,0,AJ262)</f>
        <v>#VALUE!</v>
      </c>
      <c r="AK270" s="197" t="e">
        <f ca="1">OFFSET(comptes_apu!$G$78,0,AK262)</f>
        <v>#VALUE!</v>
      </c>
      <c r="AL270" s="197" t="e">
        <f ca="1">OFFSET(comptes_apu!$G$78,0,AL262)</f>
        <v>#VALUE!</v>
      </c>
      <c r="AM270" s="197" t="e">
        <f ca="1">OFFSET(comptes_apu!$G$78,0,AM262)</f>
        <v>#VALUE!</v>
      </c>
      <c r="AN270" s="197" t="e">
        <f ca="1">OFFSET(comptes_apu!$G$78,0,AN262)</f>
        <v>#VALUE!</v>
      </c>
      <c r="AO270" s="197" t="e">
        <f ca="1">OFFSET(comptes_apu!$G$78,0,AO262)</f>
        <v>#VALUE!</v>
      </c>
      <c r="AP270" s="198"/>
      <c r="AQ270" s="198"/>
      <c r="AR270" s="198"/>
      <c r="AS270" s="198"/>
    </row>
    <row r="271" spans="1:45" ht="13.5" thickBot="1">
      <c r="A271" s="135" t="s">
        <v>153</v>
      </c>
      <c r="B271" s="197">
        <f ca="1">OFFSET(comptes_apu!$G$61,0,B262)</f>
        <v>0</v>
      </c>
      <c r="C271" s="197">
        <f ca="1">OFFSET(comptes_apu!$G$61,0,C262)</f>
        <v>0</v>
      </c>
      <c r="D271" s="197">
        <f ca="1">OFFSET(comptes_apu!$G$61,0,D262)</f>
        <v>0</v>
      </c>
      <c r="E271" s="197">
        <f ca="1">OFFSET(comptes_apu!$G$61,0,E262)</f>
        <v>0</v>
      </c>
      <c r="F271" s="197">
        <f ca="1">OFFSET(comptes_apu!$G$61,0,F262)</f>
        <v>0</v>
      </c>
      <c r="G271" s="197">
        <f ca="1">OFFSET(comptes_apu!$G$61,0,G262)</f>
        <v>0</v>
      </c>
      <c r="H271" s="197">
        <f ca="1">OFFSET(comptes_apu!$G$61,0,H262)</f>
        <v>0</v>
      </c>
      <c r="I271" s="197">
        <f ca="1">OFFSET(comptes_apu!$G$61,0,I262)</f>
        <v>0</v>
      </c>
      <c r="J271" s="197">
        <f ca="1">OFFSET(comptes_apu!$G$61,0,J262)</f>
        <v>0</v>
      </c>
      <c r="K271" s="197">
        <f ca="1">OFFSET(comptes_apu!$G$61,0,K262)</f>
        <v>0</v>
      </c>
      <c r="L271" s="197">
        <f ca="1">OFFSET(comptes_apu!$G$61,0,L262)</f>
        <v>0</v>
      </c>
      <c r="M271" s="197" t="e">
        <f ca="1">OFFSET(comptes_apu!$G$61,0,M262)</f>
        <v>#REF!</v>
      </c>
      <c r="N271" s="197" t="e">
        <f ca="1">OFFSET(comptes_apu!$G$61,0,N262)</f>
        <v>#REF!</v>
      </c>
      <c r="O271" s="197" t="e">
        <f ca="1">OFFSET(comptes_apu!$G$61,0,O262)</f>
        <v>#REF!</v>
      </c>
      <c r="P271" s="197" t="e">
        <f ca="1">OFFSET(comptes_apu!$G$61,0,P262)</f>
        <v>#REF!</v>
      </c>
      <c r="Q271" s="197" t="e">
        <f ca="1">OFFSET(comptes_apu!$G$61,0,Q262)</f>
        <v>#REF!</v>
      </c>
      <c r="R271" s="197" t="e">
        <f ca="1">OFFSET(comptes_apu!$G$61,0,R262)</f>
        <v>#REF!</v>
      </c>
      <c r="S271" s="197" t="e">
        <f ca="1">OFFSET(comptes_apu!$G$61,0,S262)</f>
        <v>#REF!</v>
      </c>
      <c r="T271" s="197" t="e">
        <f ca="1">OFFSET(comptes_apu!$G$61,0,T262)</f>
        <v>#REF!</v>
      </c>
      <c r="U271" s="197" t="e">
        <f ca="1">OFFSET(comptes_apu!$G$61,0,U262)</f>
        <v>#REF!</v>
      </c>
      <c r="V271" s="197" t="e">
        <f ca="1">OFFSET(comptes_apu!$G$61,0,V262)</f>
        <v>#REF!</v>
      </c>
      <c r="W271" s="197" t="e">
        <f ca="1">OFFSET(comptes_apu!$G$61,0,W262)</f>
        <v>#REF!</v>
      </c>
      <c r="X271" s="197" t="e">
        <f ca="1">OFFSET(comptes_apu!$G$61,0,X262)</f>
        <v>#REF!</v>
      </c>
      <c r="Y271" s="197" t="e">
        <f ca="1">OFFSET(comptes_apu!$G$61,0,Y262)</f>
        <v>#REF!</v>
      </c>
      <c r="Z271" s="197" t="e">
        <f ca="1">OFFSET(comptes_apu!$G$61,0,Z262)</f>
        <v>#REF!</v>
      </c>
      <c r="AA271" s="197" t="e">
        <f ca="1">OFFSET(comptes_apu!$G$61,0,AA262)</f>
        <v>#REF!</v>
      </c>
      <c r="AB271" s="197" t="e">
        <f ca="1">OFFSET(comptes_apu!$G$61,0,AB262)</f>
        <v>#REF!</v>
      </c>
      <c r="AC271" s="197" t="e">
        <f ca="1">OFFSET(comptes_apu!$G$61,0,AC262)</f>
        <v>#REF!</v>
      </c>
      <c r="AD271" s="197" t="e">
        <f ca="1">OFFSET(comptes_apu!$G$61,0,AD262)</f>
        <v>#REF!</v>
      </c>
      <c r="AE271" s="197" t="e">
        <f ca="1">OFFSET(comptes_apu!$G$61,0,AE262)</f>
        <v>#REF!</v>
      </c>
      <c r="AF271" s="197" t="e">
        <f ca="1">OFFSET(comptes_apu!$G$61,0,AF262)</f>
        <v>#REF!</v>
      </c>
      <c r="AG271" s="197" t="e">
        <f ca="1">OFFSET(comptes_apu!$G$61,0,AG262)</f>
        <v>#REF!</v>
      </c>
      <c r="AH271" s="197" t="e">
        <f ca="1">OFFSET(comptes_apu!$G$61,0,AH262)</f>
        <v>#REF!</v>
      </c>
      <c r="AI271" s="197" t="e">
        <f ca="1">OFFSET(comptes_apu!$G$61,0,AI262)</f>
        <v>#REF!</v>
      </c>
      <c r="AJ271" s="197" t="e">
        <f ca="1">OFFSET(comptes_apu!$G$61,0,AJ262)</f>
        <v>#VALUE!</v>
      </c>
      <c r="AK271" s="197" t="e">
        <f ca="1">OFFSET(comptes_apu!$G$61,0,AK262)</f>
        <v>#VALUE!</v>
      </c>
      <c r="AL271" s="197" t="e">
        <f ca="1">OFFSET(comptes_apu!$G$61,0,AL262)</f>
        <v>#VALUE!</v>
      </c>
      <c r="AM271" s="197" t="e">
        <f ca="1">OFFSET(comptes_apu!$G$61,0,AM262)</f>
        <v>#VALUE!</v>
      </c>
      <c r="AN271" s="197" t="e">
        <f ca="1">OFFSET(comptes_apu!$G$61,0,AN262)</f>
        <v>#VALUE!</v>
      </c>
      <c r="AO271" s="197" t="e">
        <f ca="1">OFFSET(comptes_apu!$G$61,0,AO262)</f>
        <v>#VALUE!</v>
      </c>
      <c r="AP271" s="198"/>
      <c r="AQ271" s="198"/>
      <c r="AR271" s="198"/>
      <c r="AS271" s="198"/>
    </row>
    <row r="272" spans="1:45" ht="13.5" thickBot="1">
      <c r="A272" s="135" t="s">
        <v>154</v>
      </c>
      <c r="AE272" s="203" t="e">
        <f t="shared" ref="AE272:AK272" ca="1" si="96">AE271</f>
        <v>#REF!</v>
      </c>
      <c r="AF272" s="203" t="e">
        <f t="shared" ca="1" si="96"/>
        <v>#REF!</v>
      </c>
      <c r="AG272" s="203" t="e">
        <f t="shared" ca="1" si="96"/>
        <v>#REF!</v>
      </c>
      <c r="AH272" s="203" t="e">
        <f t="shared" ca="1" si="96"/>
        <v>#REF!</v>
      </c>
      <c r="AI272" s="203" t="e">
        <f t="shared" ca="1" si="96"/>
        <v>#REF!</v>
      </c>
      <c r="AJ272" s="204" t="e">
        <f t="shared" ca="1" si="96"/>
        <v>#VALUE!</v>
      </c>
      <c r="AK272" s="204" t="e">
        <f t="shared" ca="1" si="96"/>
        <v>#VALUE!</v>
      </c>
      <c r="AL272" s="205"/>
      <c r="AM272" s="205"/>
      <c r="AN272" s="206"/>
      <c r="AO272" s="206"/>
    </row>
    <row r="276" spans="1:41">
      <c r="A276" s="135" t="s">
        <v>155</v>
      </c>
      <c r="AH276" s="197">
        <f ca="1">OFFSET(comptes_apu!$G$77,0,AH262)</f>
        <v>1855.4449999999999</v>
      </c>
      <c r="AI276" s="197">
        <f ca="1">OFFSET(comptes_apu!$G$77,0,AI262)</f>
        <v>1940.384</v>
      </c>
      <c r="AJ276" s="197" t="e">
        <f ca="1">OFFSET(comptes_apu!$G$77,0,AJ262)</f>
        <v>#VALUE!</v>
      </c>
      <c r="AK276" s="197" t="e">
        <f ca="1">OFFSET(comptes_apu!$G$77,0,AK262)</f>
        <v>#VALUE!</v>
      </c>
    </row>
    <row r="277" spans="1:41">
      <c r="A277" s="135" t="s">
        <v>156</v>
      </c>
      <c r="AH277" s="197" t="e">
        <f ca="1">OFFSET(comptes_apu!$G$60,0,AH262)</f>
        <v>#REF!</v>
      </c>
      <c r="AI277" s="197" t="e">
        <f ca="1">OFFSET(comptes_apu!$G$60,0,AI262)</f>
        <v>#REF!</v>
      </c>
      <c r="AJ277" s="197" t="e">
        <f ca="1">OFFSET(comptes_apu!$G$60,0,AJ262)</f>
        <v>#VALUE!</v>
      </c>
      <c r="AK277" s="197" t="e">
        <f ca="1">OFFSET(comptes_apu!$G$60,0,AK262)</f>
        <v>#VALUE!</v>
      </c>
    </row>
    <row r="278" spans="1:41">
      <c r="AI278" s="73" t="e">
        <f ca="1">AI271*AI90/100</f>
        <v>#REF!</v>
      </c>
      <c r="AJ278" s="73" t="e">
        <f ca="1">AJ271*AJ90/100</f>
        <v>#VALUE!</v>
      </c>
      <c r="AK278" s="73" t="e">
        <f ca="1">AK271*AK90/100</f>
        <v>#VALUE!</v>
      </c>
      <c r="AL278" s="73" t="e">
        <f ca="1">AL271*AL90/100</f>
        <v>#VALUE!</v>
      </c>
      <c r="AM278" s="73" t="e">
        <f ca="1">AM271*AM90/100</f>
        <v>#VALUE!</v>
      </c>
    </row>
    <row r="280" spans="1:41">
      <c r="A280" s="80" t="s">
        <v>42</v>
      </c>
      <c r="W280" s="139">
        <f ca="1">W8/W28</f>
        <v>0.533979991690405</v>
      </c>
      <c r="X280" s="139">
        <f t="shared" ref="X280:AN280" ca="1" si="97">X8/X28</f>
        <v>0.53870997387388575</v>
      </c>
      <c r="Y280" s="139">
        <f t="shared" ca="1" si="97"/>
        <v>0.54230006860497415</v>
      </c>
      <c r="Z280" s="139">
        <f t="shared" ca="1" si="97"/>
        <v>0.53890302342711505</v>
      </c>
      <c r="AA280" s="139">
        <f t="shared" ca="1" si="97"/>
        <v>0.54341424915297654</v>
      </c>
      <c r="AB280" s="139">
        <f t="shared" ca="1" si="97"/>
        <v>0.54230381977219821</v>
      </c>
      <c r="AC280" s="139">
        <f t="shared" ca="1" si="97"/>
        <v>0.54277780974280931</v>
      </c>
      <c r="AD280" s="139">
        <f t="shared" ca="1" si="97"/>
        <v>0.54453339174319759</v>
      </c>
      <c r="AE280" s="139">
        <f t="shared" ca="1" si="97"/>
        <v>0.5623457013722406</v>
      </c>
      <c r="AF280" s="139">
        <f t="shared" ca="1" si="97"/>
        <v>0.56197613800638635</v>
      </c>
      <c r="AG280" s="139">
        <f t="shared" ca="1" si="97"/>
        <v>0.55253227856265907</v>
      </c>
      <c r="AH280" s="139">
        <f t="shared" ca="1" si="97"/>
        <v>0.54844530022504967</v>
      </c>
      <c r="AI280" s="139">
        <f t="shared" ca="1" si="97"/>
        <v>0.54811490597654799</v>
      </c>
      <c r="AJ280" s="139">
        <f t="shared" ca="1" si="97"/>
        <v>0.54740869124769853</v>
      </c>
      <c r="AK280" s="139">
        <f t="shared" ca="1" si="97"/>
        <v>0.5498466760392241</v>
      </c>
      <c r="AL280" s="139">
        <f t="shared" ca="1" si="97"/>
        <v>0.54884831322239314</v>
      </c>
      <c r="AM280" s="139">
        <f t="shared" ca="1" si="97"/>
        <v>0.54803829142152294</v>
      </c>
      <c r="AN280" s="139">
        <f t="shared" ca="1" si="97"/>
        <v>0.54792772798880585</v>
      </c>
    </row>
    <row r="281" spans="1:41" ht="13.5" thickBot="1">
      <c r="A281" s="80" t="s">
        <v>44</v>
      </c>
      <c r="W281" s="139">
        <f ca="1">W11/W28</f>
        <v>0.22183465012566736</v>
      </c>
      <c r="X281" s="139">
        <f t="shared" ref="X281:AN281" ca="1" si="98">X11/X28</f>
        <v>0.2175201416149177</v>
      </c>
      <c r="Y281" s="139">
        <f t="shared" ca="1" si="98"/>
        <v>0.21979535744060025</v>
      </c>
      <c r="Z281" s="139">
        <f t="shared" ca="1" si="98"/>
        <v>0.22096692941385646</v>
      </c>
      <c r="AA281" s="139">
        <f t="shared" ca="1" si="98"/>
        <v>0.22373446255916671</v>
      </c>
      <c r="AB281" s="139">
        <f t="shared" ca="1" si="98"/>
        <v>0.22681990820529377</v>
      </c>
      <c r="AC281" s="139">
        <f t="shared" ca="1" si="98"/>
        <v>0.23388168793884404</v>
      </c>
      <c r="AD281" s="139">
        <f t="shared" ca="1" si="98"/>
        <v>0.23528041690370899</v>
      </c>
      <c r="AE281" s="139">
        <f t="shared" ca="1" si="98"/>
        <v>0.22047733790321719</v>
      </c>
      <c r="AF281" s="139">
        <f t="shared" ca="1" si="98"/>
        <v>0.22051588654762208</v>
      </c>
      <c r="AG281" s="139">
        <f t="shared" ca="1" si="98"/>
        <v>0.22057087304541978</v>
      </c>
      <c r="AH281" s="139">
        <f t="shared" ca="1" si="98"/>
        <v>0.22053352164850712</v>
      </c>
      <c r="AI281" s="139">
        <f t="shared" ca="1" si="98"/>
        <v>0.2179043281069413</v>
      </c>
      <c r="AJ281" s="139">
        <f t="shared" ca="1" si="98"/>
        <v>0.21183685025196033</v>
      </c>
      <c r="AK281" s="139">
        <f t="shared" ca="1" si="98"/>
        <v>0.20933401342446378</v>
      </c>
      <c r="AL281" s="139">
        <f t="shared" ca="1" si="98"/>
        <v>0.21010904293928284</v>
      </c>
      <c r="AM281" s="139">
        <f t="shared" ca="1" si="98"/>
        <v>0.21121414665663141</v>
      </c>
      <c r="AN281" s="139">
        <f t="shared" ca="1" si="98"/>
        <v>0.21222739081827593</v>
      </c>
    </row>
    <row r="282" spans="1:41" ht="13.5" thickBot="1">
      <c r="A282" s="99"/>
    </row>
    <row r="283" spans="1:41" ht="15">
      <c r="AA283" s="207"/>
      <c r="AB283" s="207"/>
      <c r="AC283" s="207"/>
      <c r="AD283" s="207"/>
      <c r="AE283" s="207"/>
      <c r="AF283" s="207"/>
      <c r="AG283" s="207"/>
      <c r="AH283" s="207"/>
      <c r="AI283" s="207"/>
    </row>
    <row r="284" spans="1:41">
      <c r="A284" s="73" t="s">
        <v>98</v>
      </c>
      <c r="W284" s="73">
        <f ca="1">W188*100</f>
        <v>4.8795163410901843</v>
      </c>
      <c r="X284" s="73">
        <f t="shared" ref="X284:AO284" ca="1" si="99">X188*100</f>
        <v>4.324029024374787</v>
      </c>
      <c r="Y284" s="73">
        <f t="shared" ca="1" si="99"/>
        <v>2.5989375742811571</v>
      </c>
      <c r="Z284" s="73">
        <f t="shared" ca="1" si="99"/>
        <v>3.6940563580393215</v>
      </c>
      <c r="AA284" s="73">
        <f t="shared" ca="1" si="99"/>
        <v>3.7503934626565316</v>
      </c>
      <c r="AB284" s="73">
        <f t="shared" ca="1" si="99"/>
        <v>4.4724999182031988</v>
      </c>
      <c r="AC284" s="73">
        <f t="shared" ca="1" si="99"/>
        <v>4.1036569481160079</v>
      </c>
      <c r="AD284" s="73">
        <f t="shared" ca="1" si="99"/>
        <v>3.1727148166684538</v>
      </c>
      <c r="AE284" s="73">
        <f t="shared" ca="1" si="99"/>
        <v>9.2246520874761373E-2</v>
      </c>
      <c r="AF284" s="73">
        <f t="shared" ca="1" si="99"/>
        <v>2.9148724304683737</v>
      </c>
      <c r="AG284" s="73">
        <f t="shared" ca="1" si="99"/>
        <v>2.327559253688527</v>
      </c>
      <c r="AH284" s="73">
        <f t="shared" ca="1" si="99"/>
        <v>1.8155435880090387</v>
      </c>
      <c r="AI284" s="73">
        <f t="shared" ca="1" si="99"/>
        <v>0.98056408369127102</v>
      </c>
      <c r="AJ284" s="73">
        <f t="shared" ca="1" si="99"/>
        <v>1.242899935566566</v>
      </c>
      <c r="AK284" s="73">
        <f t="shared" ca="1" si="99"/>
        <v>0.82184071832211991</v>
      </c>
      <c r="AL284" s="73">
        <f t="shared" ca="1" si="99"/>
        <v>2.1505060117217312</v>
      </c>
      <c r="AM284" s="73">
        <f t="shared" ca="1" si="99"/>
        <v>2.1006004000999612</v>
      </c>
      <c r="AN284" s="73">
        <f t="shared" ca="1" si="99"/>
        <v>2.0252337210066251</v>
      </c>
      <c r="AO284" s="73">
        <f t="shared" ca="1" si="99"/>
        <v>1.9802941372239591</v>
      </c>
    </row>
    <row r="285" spans="1:41">
      <c r="A285" s="73" t="s">
        <v>157</v>
      </c>
      <c r="W285" s="73">
        <f ca="1">W135*100</f>
        <v>1.6950785968218529</v>
      </c>
      <c r="X285" s="73">
        <f t="shared" ref="X285:AO285" ca="1" si="100">X135*100</f>
        <v>0.55701214054817427</v>
      </c>
      <c r="Y285" s="73">
        <f t="shared" ca="1" si="100"/>
        <v>6.2827225130845932E-3</v>
      </c>
      <c r="Z285" s="73">
        <f t="shared" ca="1" si="100"/>
        <v>5.4446841036148719E-2</v>
      </c>
      <c r="AA285" s="73">
        <f t="shared" ca="1" si="100"/>
        <v>0.61010067184328332</v>
      </c>
      <c r="AB285" s="73">
        <f t="shared" ca="1" si="100"/>
        <v>1.0879853548433793</v>
      </c>
      <c r="AC285" s="73">
        <f t="shared" ca="1" si="100"/>
        <v>1.4508113225019992</v>
      </c>
      <c r="AD285" s="73">
        <f t="shared" ca="1" si="100"/>
        <v>0.43104759779710733</v>
      </c>
      <c r="AE285" s="73">
        <f t="shared" ca="1" si="100"/>
        <v>-1.2865827795843554</v>
      </c>
      <c r="AF285" s="73">
        <f t="shared" ca="1" si="100"/>
        <v>-0.13913328149935955</v>
      </c>
      <c r="AG285" s="73">
        <f t="shared" ca="1" si="100"/>
        <v>0.46305782075974911</v>
      </c>
      <c r="AH285" s="73">
        <f t="shared" ca="1" si="100"/>
        <v>-3.8750203948434425E-2</v>
      </c>
      <c r="AI285" s="73">
        <f t="shared" ca="1" si="100"/>
        <v>-0.3172627670209871</v>
      </c>
      <c r="AJ285" s="73">
        <f t="shared" ca="1" si="100"/>
        <v>-0.23557192738064003</v>
      </c>
      <c r="AK285" s="73">
        <f t="shared" ca="1" si="100"/>
        <v>-3.0039999954212249E-4</v>
      </c>
      <c r="AL285" s="73">
        <f t="shared" ca="1" si="100"/>
        <v>0.45067538759373527</v>
      </c>
      <c r="AM285" s="73">
        <f t="shared" ca="1" si="100"/>
        <v>0.40060040009994857</v>
      </c>
      <c r="AN285" s="73">
        <f t="shared" ca="1" si="100"/>
        <v>0.32536014539279456</v>
      </c>
      <c r="AO285" s="73">
        <f t="shared" ca="1" si="100"/>
        <v>0.28029413722396868</v>
      </c>
    </row>
    <row r="286" spans="1:41">
      <c r="A286" s="73" t="s">
        <v>158</v>
      </c>
      <c r="W286" s="73">
        <f ca="1">W284-W285</f>
        <v>3.1844377442683314</v>
      </c>
      <c r="X286" s="73">
        <f t="shared" ref="X286:AO286" ca="1" si="101">X284-X285</f>
        <v>3.7670168838266127</v>
      </c>
      <c r="Y286" s="73">
        <f t="shared" ca="1" si="101"/>
        <v>2.5926548517680725</v>
      </c>
      <c r="Z286" s="73">
        <f t="shared" ca="1" si="101"/>
        <v>3.6396095170031728</v>
      </c>
      <c r="AA286" s="73">
        <f t="shared" ca="1" si="101"/>
        <v>3.1402927908132483</v>
      </c>
      <c r="AB286" s="73">
        <f t="shared" ca="1" si="101"/>
        <v>3.3845145633598195</v>
      </c>
      <c r="AC286" s="73">
        <f t="shared" ca="1" si="101"/>
        <v>2.6528456256140087</v>
      </c>
      <c r="AD286" s="73">
        <f t="shared" ca="1" si="101"/>
        <v>2.7416672188713465</v>
      </c>
      <c r="AE286" s="73">
        <f t="shared" ca="1" si="101"/>
        <v>1.3788293004591168</v>
      </c>
      <c r="AF286" s="73">
        <f t="shared" ca="1" si="101"/>
        <v>3.0540057119677333</v>
      </c>
      <c r="AG286" s="73">
        <f t="shared" ca="1" si="101"/>
        <v>1.8645014329287779</v>
      </c>
      <c r="AH286" s="73">
        <f t="shared" ca="1" si="101"/>
        <v>1.8542937919574731</v>
      </c>
      <c r="AI286" s="73">
        <f t="shared" ca="1" si="101"/>
        <v>1.2978268507122581</v>
      </c>
      <c r="AJ286" s="73">
        <f t="shared" ca="1" si="101"/>
        <v>1.478471862947206</v>
      </c>
      <c r="AK286" s="73">
        <f t="shared" ca="1" si="101"/>
        <v>0.82214111832166203</v>
      </c>
      <c r="AL286" s="73">
        <f t="shared" ca="1" si="101"/>
        <v>1.6998306241279959</v>
      </c>
      <c r="AM286" s="73">
        <f t="shared" ca="1" si="101"/>
        <v>1.7000000000000126</v>
      </c>
      <c r="AN286" s="73">
        <f t="shared" ca="1" si="101"/>
        <v>1.6998735756138306</v>
      </c>
      <c r="AO286" s="73">
        <f t="shared" ca="1" si="101"/>
        <v>1.6999999999999904</v>
      </c>
    </row>
    <row r="290" spans="1:42">
      <c r="A290" s="73" t="s">
        <v>159</v>
      </c>
      <c r="L290" s="73">
        <v>893332</v>
      </c>
      <c r="M290" s="73">
        <v>949886</v>
      </c>
      <c r="N290" s="73">
        <v>981077</v>
      </c>
      <c r="O290" s="73">
        <v>999429</v>
      </c>
      <c r="P290" s="73">
        <v>1018080</v>
      </c>
      <c r="Q290" s="73">
        <v>1044255</v>
      </c>
      <c r="R290" s="73">
        <v>1072362</v>
      </c>
      <c r="S290" s="73">
        <v>1098570</v>
      </c>
      <c r="T290" s="73">
        <v>1130064</v>
      </c>
      <c r="U290" s="73">
        <v>1180901</v>
      </c>
      <c r="V290" s="73">
        <v>1256297</v>
      </c>
      <c r="W290" s="73">
        <v>1313992</v>
      </c>
      <c r="X290" s="73">
        <v>1367336</v>
      </c>
      <c r="Y290" s="73">
        <v>1430087</v>
      </c>
      <c r="Z290" s="73">
        <v>1503491</v>
      </c>
      <c r="AA290" s="73">
        <v>1597086</v>
      </c>
      <c r="AB290" s="73">
        <v>1693818</v>
      </c>
      <c r="AC290" s="73">
        <v>1820390</v>
      </c>
      <c r="AD290" s="73">
        <v>1907700</v>
      </c>
      <c r="AE290" s="73">
        <v>1939485</v>
      </c>
      <c r="AF290" s="73">
        <v>2015541</v>
      </c>
      <c r="AG290" s="73">
        <v>2112209</v>
      </c>
      <c r="AH290" s="73">
        <v>2175868</v>
      </c>
    </row>
    <row r="291" spans="1:42">
      <c r="A291" s="73" t="s">
        <v>160</v>
      </c>
      <c r="L291" s="139" t="e">
        <f>SUM(comptes_snf!AN38:AQ38)/(L290/10^3)</f>
        <v>#VALUE!</v>
      </c>
      <c r="M291" s="139" t="e">
        <f>SUM(comptes_snf!AO38:AR38)/(M290/10^3)</f>
        <v>#VALUE!</v>
      </c>
      <c r="N291" s="139" t="e">
        <f>SUM(comptes_snf!AP38:AS38)/(N290/10^3)</f>
        <v>#VALUE!</v>
      </c>
      <c r="O291" s="139" t="e">
        <f>SUM(comptes_snf!AQ38:AT38)/(O290/10^3)</f>
        <v>#VALUE!</v>
      </c>
      <c r="P291" s="139" t="e">
        <f>SUM(comptes_snf!AR38:AU38)/(P290/10^3)</f>
        <v>#VALUE!</v>
      </c>
      <c r="Q291" s="139" t="e">
        <f>SUM(comptes_snf!AS38:AV38)/(Q290/10^3)</f>
        <v>#VALUE!</v>
      </c>
      <c r="R291" s="139" t="e">
        <f>SUM(comptes_snf!AT38:AW38)/(R290/10^3)</f>
        <v>#VALUE!</v>
      </c>
      <c r="S291" s="139" t="e">
        <f>SUM(comptes_snf!AU38:AX38)/(S290/10^3)</f>
        <v>#VALUE!</v>
      </c>
      <c r="T291" s="139" t="e">
        <f>SUM(comptes_snf!AV38:AY38)/(T290/10^3)</f>
        <v>#VALUE!</v>
      </c>
      <c r="U291" s="139" t="e">
        <f>SUM(comptes_snf!AW38:AZ38)/(U290/10^3)</f>
        <v>#VALUE!</v>
      </c>
      <c r="V291" s="139" t="e">
        <f>SUM(comptes_snf!AX38:BA38)/(V290/10^3)</f>
        <v>#VALUE!</v>
      </c>
      <c r="W291" s="139" t="e">
        <f>SUM(comptes_snf!AY38:BB38)/(W290/10^3)</f>
        <v>#VALUE!</v>
      </c>
      <c r="X291" s="139" t="e">
        <f>SUM(comptes_snf!AZ38:BC38)/(X290/10^3)</f>
        <v>#VALUE!</v>
      </c>
      <c r="Y291" s="139" t="e">
        <f>SUM(comptes_snf!BA38:BD38)/(Y290/10^3)</f>
        <v>#VALUE!</v>
      </c>
      <c r="Z291" s="139" t="e">
        <f>SUM(comptes_snf!BB38:BE38)/(Z290/10^3)</f>
        <v>#VALUE!</v>
      </c>
      <c r="AA291" s="139" t="e">
        <f>SUM(comptes_snf!BC38:BF38)/(AA290/10^3)</f>
        <v>#VALUE!</v>
      </c>
      <c r="AB291" s="139" t="e">
        <f>SUM(comptes_snf!BD38:BG38)/(AB290/10^3)</f>
        <v>#VALUE!</v>
      </c>
      <c r="AC291" s="139" t="e">
        <f>SUM(comptes_snf!BE38:BH38)/(AC290/10^3)</f>
        <v>#VALUE!</v>
      </c>
      <c r="AD291" s="139" t="e">
        <f>SUM(comptes_snf!BF38:BI38)/(AD290/10^3)</f>
        <v>#VALUE!</v>
      </c>
      <c r="AE291" s="139" t="e">
        <f>SUM(comptes_snf!BG38:BJ38)/(AE290/10^3)</f>
        <v>#VALUE!</v>
      </c>
      <c r="AF291" s="139" t="e">
        <f>SUM(comptes_snf!BH38:BK38)/(AF290/10^3)</f>
        <v>#VALUE!</v>
      </c>
      <c r="AG291" s="139" t="e">
        <f>SUM(comptes_snf!BI38:BL38)/(AG290/10^3)</f>
        <v>#VALUE!</v>
      </c>
      <c r="AH291" s="139" t="e">
        <f>SUM(comptes_snf!BJ38:BM38)/(AH290/10^3)</f>
        <v>#VALUE!</v>
      </c>
    </row>
    <row r="294" spans="1:42">
      <c r="A294" s="136" t="s">
        <v>161</v>
      </c>
      <c r="B294" s="208">
        <v>55097.49</v>
      </c>
      <c r="C294" s="208">
        <v>55407.324000000001</v>
      </c>
      <c r="D294" s="208">
        <v>55739.042000000001</v>
      </c>
      <c r="E294" s="208">
        <v>56035.817999999999</v>
      </c>
      <c r="F294" s="208">
        <v>56305.462</v>
      </c>
      <c r="G294" s="208">
        <v>56582.341999999997</v>
      </c>
      <c r="H294" s="208">
        <v>56866.101999999999</v>
      </c>
      <c r="I294" s="208">
        <v>57168.661</v>
      </c>
      <c r="J294" s="208">
        <v>57492.298000000003</v>
      </c>
      <c r="K294" s="208">
        <v>57827.972000000002</v>
      </c>
      <c r="L294" s="208">
        <v>58138.267999999996</v>
      </c>
      <c r="M294" s="208">
        <v>58425.686000000002</v>
      </c>
      <c r="N294" s="208">
        <v>58711.62</v>
      </c>
      <c r="O294" s="208">
        <v>58961.04</v>
      </c>
      <c r="P294" s="208">
        <v>59175.326999999997</v>
      </c>
      <c r="Q294" s="208">
        <v>59383.995000000003</v>
      </c>
      <c r="R294" s="208">
        <v>59589.294999999998</v>
      </c>
      <c r="S294" s="208">
        <v>59795.262000000002</v>
      </c>
      <c r="T294" s="208">
        <v>60011.006000000001</v>
      </c>
      <c r="U294" s="208">
        <v>60315.408000000003</v>
      </c>
      <c r="V294" s="208">
        <v>60724.78</v>
      </c>
      <c r="W294" s="208">
        <v>61163.24</v>
      </c>
      <c r="X294" s="208">
        <v>61604.55</v>
      </c>
      <c r="Y294" s="208">
        <v>62037.546000000002</v>
      </c>
      <c r="Z294" s="208">
        <v>62490.8</v>
      </c>
      <c r="AA294" s="208">
        <v>62958.326999999997</v>
      </c>
      <c r="AB294" s="208">
        <v>63393.404000000002</v>
      </c>
      <c r="AC294" s="208">
        <v>63781.275000000001</v>
      </c>
      <c r="AD294" s="208">
        <v>64133.18</v>
      </c>
      <c r="AE294" s="208">
        <v>64476.05</v>
      </c>
      <c r="AF294" s="208">
        <v>64824.391000000003</v>
      </c>
      <c r="AG294" s="208">
        <v>65175.680999999997</v>
      </c>
      <c r="AH294" s="208">
        <v>65501.559404999993</v>
      </c>
      <c r="AI294" s="208">
        <v>65501.559404999993</v>
      </c>
      <c r="AJ294" s="208">
        <v>66158.212538035106</v>
      </c>
      <c r="AK294" s="208">
        <v>66489.003600725278</v>
      </c>
      <c r="AL294" s="208">
        <v>66821.4486187289</v>
      </c>
      <c r="AM294" s="208">
        <v>67155.555861822533</v>
      </c>
      <c r="AN294" s="208">
        <v>67489.663104916195</v>
      </c>
    </row>
    <row r="295" spans="1:42">
      <c r="A295" s="136" t="s">
        <v>162</v>
      </c>
      <c r="B295" s="208"/>
      <c r="C295" s="208"/>
      <c r="D295" s="208">
        <v>19994</v>
      </c>
      <c r="E295" s="208">
        <v>20266.163214427706</v>
      </c>
      <c r="F295" s="208">
        <v>20535.621132225569</v>
      </c>
      <c r="G295" s="208">
        <v>20788.021392751332</v>
      </c>
      <c r="H295" s="208">
        <v>21031.064737314075</v>
      </c>
      <c r="I295" s="208">
        <v>21270.335520677581</v>
      </c>
      <c r="J295" s="208">
        <v>21505.4491280947</v>
      </c>
      <c r="K295" s="208">
        <v>21734.39949922204</v>
      </c>
      <c r="L295" s="208">
        <v>21987.227005055691</v>
      </c>
      <c r="M295" s="208">
        <v>22256.274487768711</v>
      </c>
      <c r="N295" s="208">
        <v>22512.012046129519</v>
      </c>
      <c r="O295" s="208">
        <v>22764.182039452215</v>
      </c>
      <c r="P295" s="208">
        <v>23021.3328190014</v>
      </c>
      <c r="Q295" s="208">
        <v>23284.067194313757</v>
      </c>
      <c r="R295" s="208">
        <v>23540.419867395369</v>
      </c>
      <c r="S295" s="208">
        <v>23792.213356363314</v>
      </c>
      <c r="T295" s="208">
        <v>24040.776906365245</v>
      </c>
      <c r="U295" s="208">
        <v>24325.316145067212</v>
      </c>
      <c r="V295" s="208">
        <v>24654.827006658197</v>
      </c>
      <c r="W295" s="208">
        <v>24994.776815083638</v>
      </c>
      <c r="X295" s="208">
        <v>25337.601513757108</v>
      </c>
      <c r="Y295" s="208">
        <v>25673.093426682921</v>
      </c>
      <c r="Z295" s="208">
        <v>26002.135335138919</v>
      </c>
      <c r="AA295" s="208">
        <v>26320.457887028861</v>
      </c>
      <c r="AB295" s="208">
        <v>26631.149029611766</v>
      </c>
      <c r="AC295" s="208">
        <v>26920.198553554939</v>
      </c>
      <c r="AD295" s="208">
        <v>27191.946413566417</v>
      </c>
      <c r="AE295" s="208">
        <v>27469.328529161554</v>
      </c>
      <c r="AF295" s="208">
        <v>27746.946316546564</v>
      </c>
      <c r="AG295" s="208">
        <v>28024.415779712032</v>
      </c>
      <c r="AH295" s="208">
        <v>28304.659937509154</v>
      </c>
      <c r="AI295" s="208">
        <v>28304.659937509154</v>
      </c>
      <c r="AJ295" s="208">
        <v>28673.328133195198</v>
      </c>
      <c r="AK295" s="208">
        <v>28902.714758260754</v>
      </c>
      <c r="AL295" s="208">
        <v>29105.033761568575</v>
      </c>
      <c r="AM295" s="208">
        <v>29308.768997899551</v>
      </c>
      <c r="AN295" s="208">
        <v>29513.201307029187</v>
      </c>
    </row>
    <row r="296" spans="1:42">
      <c r="A296" s="136" t="s">
        <v>163</v>
      </c>
      <c r="B296" s="208"/>
      <c r="C296" s="208"/>
      <c r="D296" s="208"/>
      <c r="E296" s="208"/>
      <c r="F296" s="208"/>
      <c r="G296" s="208"/>
      <c r="H296" s="208"/>
      <c r="I296" s="208"/>
      <c r="J296" s="208"/>
      <c r="K296" s="208"/>
      <c r="L296" s="208"/>
      <c r="M296" s="208"/>
      <c r="N296" s="208"/>
      <c r="O296" s="208"/>
      <c r="P296" s="208"/>
      <c r="Q296" s="208"/>
      <c r="R296" s="208"/>
      <c r="S296" s="208"/>
      <c r="T296" s="208"/>
      <c r="U296" s="208">
        <v>38592.955000000002</v>
      </c>
      <c r="V296" s="208">
        <v>38905.557935500001</v>
      </c>
      <c r="W296" s="208">
        <v>39228.474066364703</v>
      </c>
      <c r="X296" s="208">
        <v>39550.147553708797</v>
      </c>
      <c r="Y296" s="208">
        <v>39854.6836898724</v>
      </c>
      <c r="Z296" s="208">
        <v>40141.637412439501</v>
      </c>
      <c r="AA296" s="208">
        <v>40406.572219361602</v>
      </c>
      <c r="AB296" s="208">
        <v>40636.889681011999</v>
      </c>
      <c r="AC296" s="208">
        <v>40872.5836411618</v>
      </c>
      <c r="AD296" s="208">
        <v>41113.731884644701</v>
      </c>
      <c r="AE296" s="208">
        <v>41315.189170879399</v>
      </c>
      <c r="AF296" s="208">
        <v>41546.554230236397</v>
      </c>
      <c r="AG296" s="208">
        <v>41816.606832732898</v>
      </c>
      <c r="AH296" s="208">
        <v>42063.324813045998</v>
      </c>
      <c r="AI296" s="208">
        <v>42063.324813045998</v>
      </c>
      <c r="AJ296" s="208">
        <v>42561.136270176699</v>
      </c>
      <c r="AK296" s="208">
        <v>42812.246974170703</v>
      </c>
      <c r="AL296" s="208">
        <v>43051.995557226102</v>
      </c>
      <c r="AM296" s="208">
        <v>43293.086732346601</v>
      </c>
      <c r="AN296" s="208">
        <v>43535.528018047698</v>
      </c>
    </row>
    <row r="300" spans="1:42">
      <c r="A300" s="88" t="s">
        <v>164</v>
      </c>
      <c r="B300" s="75">
        <f ca="1">B16/B28</f>
        <v>8.8105014596218667E-2</v>
      </c>
      <c r="C300" s="75">
        <f t="shared" ref="C300:AO300" ca="1" si="102">C16/C28</f>
        <v>8.4260639120471256E-2</v>
      </c>
      <c r="D300" s="75">
        <f t="shared" ca="1" si="102"/>
        <v>7.6864176210879584E-2</v>
      </c>
      <c r="E300" s="75">
        <f t="shared" ca="1" si="102"/>
        <v>7.3108765463882591E-2</v>
      </c>
      <c r="F300" s="75">
        <f t="shared" ca="1" si="102"/>
        <v>6.8832070144275989E-2</v>
      </c>
      <c r="G300" s="75">
        <f t="shared" ca="1" si="102"/>
        <v>6.4943270519108559E-2</v>
      </c>
      <c r="H300" s="75">
        <f t="shared" ca="1" si="102"/>
        <v>6.4043541243357927E-2</v>
      </c>
      <c r="I300" s="75">
        <f t="shared" ca="1" si="102"/>
        <v>6.446364268362223E-2</v>
      </c>
      <c r="J300" s="75">
        <f t="shared" ca="1" si="102"/>
        <v>6.4979003751329756E-2</v>
      </c>
      <c r="K300" s="75">
        <f t="shared" ca="1" si="102"/>
        <v>6.7121103449852421E-2</v>
      </c>
      <c r="L300" s="75">
        <f t="shared" ca="1" si="102"/>
        <v>6.4312637511030391E-2</v>
      </c>
      <c r="M300" s="75">
        <f t="shared" ca="1" si="102"/>
        <v>5.9318948902622792E-2</v>
      </c>
      <c r="N300" s="75">
        <f t="shared" ca="1" si="102"/>
        <v>5.558968765520144E-2</v>
      </c>
      <c r="O300" s="75">
        <f t="shared" ca="1" si="102"/>
        <v>5.3305589078728753E-2</v>
      </c>
      <c r="P300" s="75">
        <f t="shared" ca="1" si="102"/>
        <v>5.4291996587325989E-2</v>
      </c>
      <c r="Q300" s="75">
        <f t="shared" ca="1" si="102"/>
        <v>5.3916579242296071E-2</v>
      </c>
      <c r="R300" s="75">
        <f t="shared" ca="1" si="102"/>
        <v>5.3431917581821128E-2</v>
      </c>
      <c r="S300" s="75">
        <f t="shared" ca="1" si="102"/>
        <v>5.4134282806454014E-2</v>
      </c>
      <c r="T300" s="75">
        <f t="shared" ca="1" si="102"/>
        <v>5.4823766462223728E-2</v>
      </c>
      <c r="U300" s="75">
        <f t="shared" ca="1" si="102"/>
        <v>5.7149797599356449E-2</v>
      </c>
      <c r="V300" s="75">
        <f t="shared" ca="1" si="102"/>
        <v>5.7008738648103616E-2</v>
      </c>
      <c r="W300" s="75">
        <f t="shared" ca="1" si="102"/>
        <v>5.6370809311393488E-2</v>
      </c>
      <c r="X300" s="75">
        <f t="shared" ca="1" si="102"/>
        <v>5.7285991238780434E-2</v>
      </c>
      <c r="Y300" s="75">
        <f t="shared" ca="1" si="102"/>
        <v>5.8305001215784351E-2</v>
      </c>
      <c r="Z300" s="75">
        <f t="shared" ca="1" si="102"/>
        <v>5.9116001049859875E-2</v>
      </c>
      <c r="AA300" s="75">
        <f t="shared" ca="1" si="102"/>
        <v>6.0708209516233499E-2</v>
      </c>
      <c r="AB300" s="75">
        <f t="shared" ca="1" si="102"/>
        <v>6.2199946815097204E-2</v>
      </c>
      <c r="AC300" s="75">
        <f t="shared" ca="1" si="102"/>
        <v>6.2342889114187248E-2</v>
      </c>
      <c r="AD300" s="75">
        <f t="shared" ca="1" si="102"/>
        <v>5.9746055847494761E-2</v>
      </c>
      <c r="AE300" s="75">
        <f t="shared" ca="1" si="102"/>
        <v>5.3839666666496609E-2</v>
      </c>
      <c r="AF300" s="75">
        <f t="shared" ca="1" si="102"/>
        <v>5.3625141269671973E-2</v>
      </c>
      <c r="AG300" s="75">
        <f t="shared" ca="1" si="102"/>
        <v>5.3076978541126189E-2</v>
      </c>
      <c r="AH300" s="75">
        <f t="shared" ca="1" si="102"/>
        <v>5.1716950564823339E-2</v>
      </c>
      <c r="AI300" s="75">
        <f t="shared" ca="1" si="102"/>
        <v>4.9929359483793581E-2</v>
      </c>
      <c r="AJ300" s="75">
        <f t="shared" ca="1" si="102"/>
        <v>4.5940977042672256E-2</v>
      </c>
      <c r="AK300" s="75">
        <f t="shared" ca="1" si="102"/>
        <v>4.4870001837387166E-2</v>
      </c>
      <c r="AL300" s="75">
        <f t="shared" ca="1" si="102"/>
        <v>4.4755321544800643E-2</v>
      </c>
      <c r="AM300" s="75">
        <f t="shared" ca="1" si="102"/>
        <v>4.4644435502515227E-2</v>
      </c>
      <c r="AN300" s="75">
        <f t="shared" ca="1" si="102"/>
        <v>4.4457687099924627E-2</v>
      </c>
      <c r="AO300" s="75">
        <f t="shared" ca="1" si="102"/>
        <v>4.4382887959797383E-2</v>
      </c>
      <c r="AP300" s="75"/>
    </row>
    <row r="301" spans="1:42">
      <c r="A301" s="88" t="s">
        <v>165</v>
      </c>
      <c r="B301" s="75">
        <f ca="1">B17/B28</f>
        <v>0.10231833793222309</v>
      </c>
      <c r="C301" s="75">
        <f t="shared" ref="C301:AO301" ca="1" si="103">C17/C28</f>
        <v>0.10024128695749976</v>
      </c>
      <c r="D301" s="75">
        <f t="shared" ca="1" si="103"/>
        <v>9.8633299006464364E-2</v>
      </c>
      <c r="E301" s="75">
        <f t="shared" ca="1" si="103"/>
        <v>9.4641332773268638E-2</v>
      </c>
      <c r="F301" s="75">
        <f t="shared" ca="1" si="103"/>
        <v>9.3389065284532058E-2</v>
      </c>
      <c r="G301" s="75">
        <f t="shared" ca="1" si="103"/>
        <v>9.5805419314657053E-2</v>
      </c>
      <c r="H301" s="75">
        <f t="shared" ca="1" si="103"/>
        <v>9.8873972040791472E-2</v>
      </c>
      <c r="I301" s="75">
        <f t="shared" ca="1" si="103"/>
        <v>0.10239882519274182</v>
      </c>
      <c r="J301" s="75">
        <f t="shared" ca="1" si="103"/>
        <v>0.10682742016759672</v>
      </c>
      <c r="K301" s="75">
        <f t="shared" ca="1" si="103"/>
        <v>0.11111507985266764</v>
      </c>
      <c r="L301" s="75">
        <f t="shared" ca="1" si="103"/>
        <v>0.11498612479423248</v>
      </c>
      <c r="M301" s="75">
        <f t="shared" ca="1" si="103"/>
        <v>0.11399411783291183</v>
      </c>
      <c r="N301" s="75">
        <f t="shared" ca="1" si="103"/>
        <v>0.11035930274886697</v>
      </c>
      <c r="O301" s="75">
        <f t="shared" ca="1" si="103"/>
        <v>0.10315675980323091</v>
      </c>
      <c r="P301" s="75">
        <f t="shared" ca="1" si="103"/>
        <v>0.10316417703845381</v>
      </c>
      <c r="Q301" s="75">
        <f t="shared" ca="1" si="103"/>
        <v>0.10352478130883237</v>
      </c>
      <c r="R301" s="75">
        <f t="shared" ca="1" si="103"/>
        <v>0.10245811871604101</v>
      </c>
      <c r="S301" s="75">
        <f t="shared" ca="1" si="103"/>
        <v>0.10143632714129019</v>
      </c>
      <c r="T301" s="75">
        <f t="shared" ca="1" si="103"/>
        <v>0.10603593653580136</v>
      </c>
      <c r="U301" s="75">
        <f t="shared" ca="1" si="103"/>
        <v>0.11112995242015311</v>
      </c>
      <c r="V301" s="75">
        <f t="shared" ca="1" si="103"/>
        <v>0.11398871690299063</v>
      </c>
      <c r="W301" s="75">
        <f t="shared" ca="1" si="103"/>
        <v>0.11618606189929014</v>
      </c>
      <c r="X301" s="75">
        <f t="shared" ca="1" si="103"/>
        <v>0.11206877688648487</v>
      </c>
      <c r="Y301" s="75">
        <f t="shared" ca="1" si="103"/>
        <v>0.11120030481450602</v>
      </c>
      <c r="Z301" s="75">
        <f t="shared" ca="1" si="103"/>
        <v>0.11118248935323551</v>
      </c>
      <c r="AA301" s="75">
        <f t="shared" ca="1" si="103"/>
        <v>0.11267911397281613</v>
      </c>
      <c r="AB301" s="75">
        <f t="shared" ca="1" si="103"/>
        <v>0.11478651945410366</v>
      </c>
      <c r="AC301" s="75">
        <f t="shared" ca="1" si="103"/>
        <v>0.12214472355428224</v>
      </c>
      <c r="AD301" s="75">
        <f t="shared" ca="1" si="103"/>
        <v>0.12613705967122649</v>
      </c>
      <c r="AE301" s="75">
        <f t="shared" ca="1" si="103"/>
        <v>0.11472394735110167</v>
      </c>
      <c r="AF301" s="75">
        <f t="shared" ca="1" si="103"/>
        <v>0.11687840217679224</v>
      </c>
      <c r="AG301" s="75">
        <f t="shared" ca="1" si="103"/>
        <v>0.11903251866228944</v>
      </c>
      <c r="AH301" s="75">
        <f t="shared" ca="1" si="103"/>
        <v>0.11891223551777308</v>
      </c>
      <c r="AI301" s="75">
        <f t="shared" ca="1" si="103"/>
        <v>0.11776762337261486</v>
      </c>
      <c r="AJ301" s="75">
        <f t="shared" ca="1" si="103"/>
        <v>0.1162967998728367</v>
      </c>
      <c r="AK301" s="75">
        <f t="shared" ca="1" si="103"/>
        <v>0.11542937362568652</v>
      </c>
      <c r="AL301" s="75">
        <f t="shared" ca="1" si="103"/>
        <v>0.11630198798501205</v>
      </c>
      <c r="AM301" s="75">
        <f t="shared" ca="1" si="103"/>
        <v>0.11729465046335241</v>
      </c>
      <c r="AN301" s="75">
        <f t="shared" ca="1" si="103"/>
        <v>0.11829163372751855</v>
      </c>
      <c r="AO301" s="75">
        <f t="shared" ca="1" si="103"/>
        <v>0.11923427484472214</v>
      </c>
      <c r="AP301" s="75"/>
    </row>
    <row r="302" spans="1:42">
      <c r="A302" s="88" t="s">
        <v>166</v>
      </c>
      <c r="B302" s="75">
        <f ca="1">B18/B28</f>
        <v>4.1569462187531651E-2</v>
      </c>
      <c r="C302" s="75">
        <f t="shared" ref="C302:AO302" ca="1" si="104">C18/C28</f>
        <v>4.2212037284370653E-2</v>
      </c>
      <c r="D302" s="75">
        <f t="shared" ca="1" si="104"/>
        <v>4.2244342711914108E-2</v>
      </c>
      <c r="E302" s="75">
        <f t="shared" ca="1" si="104"/>
        <v>4.0410190918822225E-2</v>
      </c>
      <c r="F302" s="75">
        <f t="shared" ca="1" si="104"/>
        <v>3.975692115684068E-2</v>
      </c>
      <c r="G302" s="75">
        <f t="shared" ca="1" si="104"/>
        <v>4.1565561578837382E-2</v>
      </c>
      <c r="H302" s="75">
        <f t="shared" ca="1" si="104"/>
        <v>4.1885131367257855E-2</v>
      </c>
      <c r="I302" s="75">
        <f t="shared" ca="1" si="104"/>
        <v>4.2752360940783149E-2</v>
      </c>
      <c r="J302" s="75">
        <f t="shared" ca="1" si="104"/>
        <v>4.5137642074616E-2</v>
      </c>
      <c r="K302" s="75">
        <f t="shared" ca="1" si="104"/>
        <v>4.5195552596461859E-2</v>
      </c>
      <c r="L302" s="75">
        <f t="shared" ca="1" si="104"/>
        <v>4.6661237389253499E-2</v>
      </c>
      <c r="M302" s="75">
        <f t="shared" ca="1" si="104"/>
        <v>4.7643218130591802E-2</v>
      </c>
      <c r="N302" s="75">
        <f t="shared" ca="1" si="104"/>
        <v>4.7962065554381227E-2</v>
      </c>
      <c r="O302" s="75">
        <f t="shared" ca="1" si="104"/>
        <v>4.6630904077438882E-2</v>
      </c>
      <c r="P302" s="75">
        <f t="shared" ca="1" si="104"/>
        <v>4.5726371158911622E-2</v>
      </c>
      <c r="Q302" s="75">
        <f t="shared" ca="1" si="104"/>
        <v>4.3168428503796208E-2</v>
      </c>
      <c r="R302" s="75">
        <f t="shared" ca="1" si="104"/>
        <v>4.2797562499959849E-2</v>
      </c>
      <c r="S302" s="75">
        <f t="shared" ca="1" si="104"/>
        <v>3.9536824208299758E-2</v>
      </c>
      <c r="T302" s="75">
        <f t="shared" ca="1" si="104"/>
        <v>3.8503691005439829E-2</v>
      </c>
      <c r="U302" s="75">
        <f t="shared" ca="1" si="104"/>
        <v>3.9122967705670329E-2</v>
      </c>
      <c r="V302" s="75">
        <f t="shared" ca="1" si="104"/>
        <v>4.1235636721270064E-2</v>
      </c>
      <c r="W302" s="75">
        <f t="shared" ca="1" si="104"/>
        <v>4.0489635412373326E-2</v>
      </c>
      <c r="X302" s="75">
        <f t="shared" ca="1" si="104"/>
        <v>4.0185311609709992E-2</v>
      </c>
      <c r="Y302" s="75">
        <f t="shared" ca="1" si="104"/>
        <v>4.1615647144643601E-2</v>
      </c>
      <c r="Z302" s="75">
        <f t="shared" ca="1" si="104"/>
        <v>4.1906024841039363E-2</v>
      </c>
      <c r="AA302" s="75">
        <f t="shared" ca="1" si="104"/>
        <v>4.2136165144072091E-2</v>
      </c>
      <c r="AB302" s="75">
        <f t="shared" ca="1" si="104"/>
        <v>4.0609819719419189E-2</v>
      </c>
      <c r="AC302" s="75">
        <f t="shared" ca="1" si="104"/>
        <v>4.0494183797167987E-2</v>
      </c>
      <c r="AD302" s="75">
        <f t="shared" ca="1" si="104"/>
        <v>3.9675428807031392E-2</v>
      </c>
      <c r="AE302" s="75">
        <f t="shared" ca="1" si="104"/>
        <v>4.2717665971626649E-2</v>
      </c>
      <c r="AF302" s="75">
        <f t="shared" ca="1" si="104"/>
        <v>4.1495352935079291E-2</v>
      </c>
      <c r="AG302" s="75">
        <f t="shared" ca="1" si="104"/>
        <v>3.8864257626167568E-2</v>
      </c>
      <c r="AH302" s="75">
        <f t="shared" ca="1" si="104"/>
        <v>3.9332621449847643E-2</v>
      </c>
      <c r="AI302" s="75">
        <f t="shared" ca="1" si="104"/>
        <v>3.9618083582676669E-2</v>
      </c>
      <c r="AJ302" s="75">
        <f t="shared" ca="1" si="104"/>
        <v>3.9218079624315991E-2</v>
      </c>
      <c r="AK302" s="75">
        <f t="shared" ca="1" si="104"/>
        <v>3.8171412989822198E-2</v>
      </c>
      <c r="AL302" s="75">
        <f t="shared" ca="1" si="104"/>
        <v>3.7226933340410842E-2</v>
      </c>
      <c r="AM302" s="75">
        <f t="shared" ca="1" si="104"/>
        <v>3.7208414093371778E-2</v>
      </c>
      <c r="AN302" s="75">
        <f t="shared" ca="1" si="104"/>
        <v>3.7190243528035904E-2</v>
      </c>
      <c r="AO302" s="75">
        <f t="shared" ca="1" si="104"/>
        <v>3.7247780698665175E-2</v>
      </c>
      <c r="AP302" s="75"/>
    </row>
    <row r="304" spans="1:42">
      <c r="B304" s="209">
        <v>2013</v>
      </c>
      <c r="C304" s="209">
        <v>2014</v>
      </c>
      <c r="D304" s="209">
        <v>2015</v>
      </c>
    </row>
    <row r="305" spans="1:4">
      <c r="A305" s="88" t="s">
        <v>164</v>
      </c>
      <c r="B305" s="210">
        <f ca="1">AI43</f>
        <v>-3.0862564257635228E-2</v>
      </c>
      <c r="C305" s="210">
        <f ca="1">AJ43</f>
        <v>-7.7372234247937821E-2</v>
      </c>
      <c r="D305" s="210">
        <f ca="1">AK43</f>
        <v>-1.6856000465756416E-2</v>
      </c>
    </row>
    <row r="306" spans="1:4">
      <c r="A306" s="88" t="s">
        <v>165</v>
      </c>
      <c r="B306" s="210">
        <f t="shared" ref="B306:D307" ca="1" si="105">AI44</f>
        <v>-5.8277165872103742E-3</v>
      </c>
      <c r="C306" s="210">
        <f t="shared" ca="1" si="105"/>
        <v>-9.7972197418789708E-3</v>
      </c>
      <c r="D306" s="210">
        <f t="shared" ca="1" si="105"/>
        <v>-8.9795623720168027E-4</v>
      </c>
    </row>
    <row r="307" spans="1:4">
      <c r="A307" s="88" t="s">
        <v>166</v>
      </c>
      <c r="B307" s="210">
        <f t="shared" ca="1" si="105"/>
        <v>1.1120360821539998E-2</v>
      </c>
      <c r="C307" s="210">
        <f t="shared" ca="1" si="105"/>
        <v>-7.3979957728133039E-3</v>
      </c>
      <c r="D307" s="210">
        <f t="shared" ca="1" si="105"/>
        <v>-2.0254707562027963E-2</v>
      </c>
    </row>
  </sheetData>
  <mergeCells count="12">
    <mergeCell ref="A263:A265"/>
    <mergeCell ref="A4:A6"/>
    <mergeCell ref="A31:A33"/>
    <mergeCell ref="A66:A68"/>
    <mergeCell ref="A94:A96"/>
    <mergeCell ref="A127:A129"/>
    <mergeCell ref="A143:A145"/>
    <mergeCell ref="A152:A154"/>
    <mergeCell ref="A165:A167"/>
    <mergeCell ref="A218:A220"/>
    <mergeCell ref="A239:A241"/>
    <mergeCell ref="A249:A251"/>
  </mergeCells>
  <conditionalFormatting sqref="C106:AG108 C98:AG104 C110:AG124 AJ110:AN124 C125:AN125 C49:AS49 C37:AS37 C41:AS41 C52:AS61 C63:AS63 C62:AO62 AQ62:AS62 AJ98:AS104 AJ106:AS108 AO110:AS125">
    <cfRule type="cellIs" dxfId="1" priority="2" stopIfTrue="1" operator="lessThanOrEqual">
      <formula>0</formula>
    </cfRule>
  </conditionalFormatting>
  <conditionalFormatting sqref="AH106:AI108 AH98:AI104 AH110:AI124">
    <cfRule type="cellIs" dxfId="0" priority="1" stopIfTrue="1" operator="lessThanOrEqual">
      <formula>0</formula>
    </cfRule>
  </conditionalFormatting>
  <pageMargins left="0.78740157499999996" right="0.78740157499999996" top="0.984251969" bottom="0.984251969" header="0.4921259845" footer="0.4921259845"/>
  <pageSetup paperSize="9" scale="64" orientation="landscape" r:id="rId1"/>
  <headerFooter alignWithMargins="0"/>
  <rowBreaks count="3" manualBreakCount="3">
    <brk id="64" max="16383" man="1"/>
    <brk id="126" max="16383" man="1"/>
    <brk id="216" max="16383" man="1"/>
  </rowBreaks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O386"/>
  <sheetViews>
    <sheetView workbookViewId="0">
      <pane xSplit="5" ySplit="4" topLeftCell="EO125" activePane="bottomRight" state="frozen"/>
      <selection activeCell="AH281" sqref="AH281"/>
      <selection pane="topRight" activeCell="AH281" sqref="AH281"/>
      <selection pane="bottomLeft" activeCell="AH281" sqref="AH281"/>
      <selection pane="bottomRight" activeCell="AH281" sqref="AH281"/>
    </sheetView>
  </sheetViews>
  <sheetFormatPr defaultColWidth="11.42578125" defaultRowHeight="15.75"/>
  <cols>
    <col min="1" max="1" width="7.140625" style="288" customWidth="1"/>
    <col min="2" max="2" width="7.5703125" style="288" customWidth="1"/>
    <col min="3" max="4" width="7.140625" style="280" customWidth="1"/>
    <col min="5" max="5" width="36.7109375" style="389" customWidth="1"/>
    <col min="6" max="13" width="10.7109375" style="389" customWidth="1"/>
    <col min="14" max="14" width="10.7109375" style="406" customWidth="1"/>
    <col min="15" max="33" width="10.7109375" style="389" customWidth="1"/>
    <col min="34" max="144" width="10.7109375" style="215" customWidth="1"/>
    <col min="145" max="146" width="10.5703125" style="215" customWidth="1"/>
    <col min="147" max="163" width="10.7109375" style="215" customWidth="1"/>
    <col min="164" max="171" width="11.140625" style="215" customWidth="1"/>
    <col min="172" max="174" width="11.140625" style="217" customWidth="1"/>
    <col min="175" max="176" width="11.140625" style="288" customWidth="1"/>
    <col min="177" max="177" width="11.140625" style="215" customWidth="1"/>
    <col min="178" max="182" width="11.140625" style="219" customWidth="1"/>
    <col min="183" max="189" width="11.140625" style="287" customWidth="1"/>
    <col min="190" max="190" width="6" style="287" customWidth="1"/>
    <col min="191" max="192" width="9.42578125" style="288" customWidth="1"/>
    <col min="193" max="194" width="7.140625" style="288" customWidth="1"/>
    <col min="195" max="16384" width="11.42578125" style="288"/>
  </cols>
  <sheetData>
    <row r="1" spans="2:197" s="215" customFormat="1" ht="13.5">
      <c r="B1" s="211"/>
      <c r="C1" s="212"/>
      <c r="D1" s="212"/>
      <c r="E1" s="213" t="s">
        <v>167</v>
      </c>
      <c r="F1" s="213"/>
      <c r="G1" s="213"/>
      <c r="H1" s="213"/>
      <c r="I1" s="213"/>
      <c r="J1" s="213"/>
      <c r="K1" s="213"/>
      <c r="L1" s="213"/>
      <c r="M1" s="213"/>
      <c r="N1" s="214"/>
      <c r="O1" s="213"/>
      <c r="P1" s="213"/>
      <c r="Q1" s="213"/>
      <c r="R1" s="213"/>
      <c r="S1" s="213"/>
      <c r="T1" s="213"/>
      <c r="U1" s="213"/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DD1" s="215" t="s">
        <v>168</v>
      </c>
      <c r="DE1" s="215" t="s">
        <v>168</v>
      </c>
      <c r="ES1" s="215" t="s">
        <v>169</v>
      </c>
      <c r="ET1" s="216">
        <f>(ET5*4)/SUM(EP5:ES5)-1</f>
        <v>2.9336991775321675E-3</v>
      </c>
      <c r="FP1" s="217"/>
      <c r="FQ1" s="217"/>
      <c r="FR1" s="218"/>
      <c r="FV1" s="219"/>
      <c r="FW1" s="219"/>
      <c r="FX1" s="219"/>
      <c r="FY1" s="219"/>
      <c r="FZ1" s="219"/>
      <c r="GA1" s="219"/>
      <c r="GB1" s="219"/>
      <c r="GC1" s="219"/>
      <c r="GD1" s="219"/>
      <c r="GE1" s="219"/>
      <c r="GF1" s="219"/>
      <c r="GG1" s="219"/>
      <c r="GH1" s="219"/>
    </row>
    <row r="2" spans="2:197" s="215" customFormat="1" ht="13.5">
      <c r="B2" s="220"/>
      <c r="C2" s="212"/>
      <c r="D2" s="212"/>
      <c r="E2" s="221" t="s">
        <v>170</v>
      </c>
      <c r="F2" s="213"/>
      <c r="G2" s="213"/>
      <c r="H2" s="213"/>
      <c r="I2" s="213"/>
      <c r="J2" s="213"/>
      <c r="K2" s="213"/>
      <c r="L2" s="213"/>
      <c r="M2" s="213"/>
      <c r="N2" s="214"/>
      <c r="O2" s="213"/>
      <c r="P2" s="213"/>
      <c r="Q2" s="213"/>
      <c r="R2" s="213"/>
      <c r="S2" s="213"/>
      <c r="T2" s="213"/>
      <c r="U2" s="213"/>
      <c r="V2" s="213"/>
      <c r="W2" s="213"/>
      <c r="X2" s="213"/>
      <c r="Y2" s="213"/>
      <c r="Z2" s="213"/>
      <c r="AA2" s="213"/>
      <c r="AB2" s="213"/>
      <c r="AC2" s="213"/>
      <c r="AD2" s="213"/>
      <c r="AE2" s="213"/>
      <c r="AF2" s="213"/>
      <c r="AG2" s="213"/>
      <c r="DR2" s="222" t="s">
        <v>32</v>
      </c>
      <c r="DS2" s="222" t="s">
        <v>33</v>
      </c>
      <c r="DT2" s="222" t="s">
        <v>34</v>
      </c>
      <c r="DU2" s="222" t="s">
        <v>35</v>
      </c>
      <c r="DV2" s="222" t="s">
        <v>4</v>
      </c>
      <c r="DW2" s="222" t="s">
        <v>5</v>
      </c>
      <c r="DX2" s="222" t="s">
        <v>6</v>
      </c>
      <c r="DY2" s="222" t="s">
        <v>7</v>
      </c>
      <c r="DZ2" s="222" t="s">
        <v>8</v>
      </c>
      <c r="EA2" s="222" t="s">
        <v>9</v>
      </c>
      <c r="EB2" s="222" t="s">
        <v>10</v>
      </c>
      <c r="EC2" s="222" t="s">
        <v>11</v>
      </c>
      <c r="ED2" s="222" t="s">
        <v>12</v>
      </c>
      <c r="EE2" s="222" t="s">
        <v>13</v>
      </c>
      <c r="EF2" s="222" t="s">
        <v>14</v>
      </c>
      <c r="EG2" s="222" t="s">
        <v>15</v>
      </c>
      <c r="EH2" s="222" t="s">
        <v>16</v>
      </c>
      <c r="EI2" s="222" t="s">
        <v>17</v>
      </c>
      <c r="EJ2" s="222" t="s">
        <v>18</v>
      </c>
      <c r="EK2" s="222" t="s">
        <v>19</v>
      </c>
      <c r="EL2" s="222" t="s">
        <v>20</v>
      </c>
      <c r="EM2" s="222" t="s">
        <v>21</v>
      </c>
      <c r="EN2" s="222" t="s">
        <v>22</v>
      </c>
      <c r="EO2" s="222" t="s">
        <v>23</v>
      </c>
      <c r="EP2" s="222" t="s">
        <v>24</v>
      </c>
      <c r="EQ2" s="222" t="s">
        <v>25</v>
      </c>
      <c r="ER2" s="222" t="s">
        <v>26</v>
      </c>
      <c r="ES2" s="222" t="s">
        <v>27</v>
      </c>
      <c r="ET2" s="222" t="s">
        <v>28</v>
      </c>
      <c r="EU2" s="222" t="s">
        <v>29</v>
      </c>
      <c r="EV2" s="222" t="s">
        <v>30</v>
      </c>
      <c r="EW2" s="222" t="s">
        <v>36</v>
      </c>
      <c r="FH2" s="223"/>
      <c r="FP2" s="217"/>
      <c r="FQ2" s="217"/>
      <c r="FR2" s="218"/>
      <c r="FV2" s="219"/>
      <c r="FW2" s="219"/>
      <c r="FX2" s="219"/>
      <c r="FY2" s="219"/>
      <c r="FZ2" s="219"/>
      <c r="GA2" s="219"/>
      <c r="GB2" s="219"/>
      <c r="GC2" s="219"/>
      <c r="GD2" s="219"/>
      <c r="GE2" s="219"/>
      <c r="GF2" s="219"/>
      <c r="GG2" s="219"/>
      <c r="GH2" s="219"/>
    </row>
    <row r="3" spans="2:197" s="215" customFormat="1" ht="13.5">
      <c r="B3" s="220"/>
      <c r="C3" s="212"/>
      <c r="D3" s="212"/>
      <c r="E3" s="221"/>
      <c r="F3" s="666">
        <v>1978</v>
      </c>
      <c r="G3" s="666"/>
      <c r="H3" s="666"/>
      <c r="I3" s="666"/>
      <c r="J3" s="666">
        <v>1979</v>
      </c>
      <c r="K3" s="666"/>
      <c r="L3" s="666"/>
      <c r="M3" s="666"/>
      <c r="N3" s="666">
        <v>1980</v>
      </c>
      <c r="O3" s="666"/>
      <c r="P3" s="666"/>
      <c r="Q3" s="666"/>
      <c r="R3" s="666">
        <v>1981</v>
      </c>
      <c r="S3" s="666"/>
      <c r="T3" s="666"/>
      <c r="U3" s="666"/>
      <c r="V3" s="666">
        <v>1982</v>
      </c>
      <c r="W3" s="666"/>
      <c r="X3" s="666"/>
      <c r="Y3" s="666"/>
      <c r="Z3" s="666">
        <v>1983</v>
      </c>
      <c r="AA3" s="666"/>
      <c r="AB3" s="666"/>
      <c r="AC3" s="666"/>
      <c r="AD3" s="666">
        <v>1984</v>
      </c>
      <c r="AE3" s="666"/>
      <c r="AF3" s="666"/>
      <c r="AG3" s="666"/>
      <c r="AH3" s="666">
        <v>1985</v>
      </c>
      <c r="AI3" s="666"/>
      <c r="AJ3" s="666"/>
      <c r="AK3" s="666"/>
      <c r="AL3" s="666">
        <v>1986</v>
      </c>
      <c r="AM3" s="666"/>
      <c r="AN3" s="666"/>
      <c r="AO3" s="666"/>
      <c r="AP3" s="666">
        <v>1987</v>
      </c>
      <c r="AQ3" s="666"/>
      <c r="AR3" s="666"/>
      <c r="AS3" s="666"/>
      <c r="AT3" s="666">
        <v>1988</v>
      </c>
      <c r="AU3" s="666"/>
      <c r="AV3" s="666"/>
      <c r="AW3" s="666"/>
      <c r="AX3" s="666">
        <v>1989</v>
      </c>
      <c r="AY3" s="666"/>
      <c r="AZ3" s="666"/>
      <c r="BA3" s="666"/>
      <c r="BB3" s="666">
        <v>1990</v>
      </c>
      <c r="BC3" s="666"/>
      <c r="BD3" s="666"/>
      <c r="BE3" s="666"/>
      <c r="BF3" s="666">
        <v>1991</v>
      </c>
      <c r="BG3" s="666"/>
      <c r="BH3" s="666"/>
      <c r="BI3" s="666"/>
      <c r="BJ3" s="666">
        <v>1992</v>
      </c>
      <c r="BK3" s="666"/>
      <c r="BL3" s="666"/>
      <c r="BM3" s="666"/>
      <c r="BN3" s="666">
        <v>1993</v>
      </c>
      <c r="BO3" s="666"/>
      <c r="BP3" s="666"/>
      <c r="BQ3" s="666"/>
      <c r="BR3" s="666">
        <v>1994</v>
      </c>
      <c r="BS3" s="666"/>
      <c r="BT3" s="666"/>
      <c r="BU3" s="666"/>
      <c r="BV3" s="666">
        <v>1995</v>
      </c>
      <c r="BW3" s="666"/>
      <c r="BX3" s="666"/>
      <c r="BY3" s="666"/>
      <c r="BZ3" s="666">
        <v>1996</v>
      </c>
      <c r="CA3" s="666"/>
      <c r="CB3" s="666"/>
      <c r="CC3" s="666"/>
      <c r="CD3" s="666">
        <v>1997</v>
      </c>
      <c r="CE3" s="666"/>
      <c r="CF3" s="666"/>
      <c r="CG3" s="666"/>
      <c r="CH3" s="666">
        <v>1998</v>
      </c>
      <c r="CI3" s="666"/>
      <c r="CJ3" s="666"/>
      <c r="CK3" s="666"/>
      <c r="CL3" s="666">
        <v>1999</v>
      </c>
      <c r="CM3" s="666"/>
      <c r="CN3" s="666"/>
      <c r="CO3" s="666"/>
      <c r="CP3" s="666">
        <v>2000</v>
      </c>
      <c r="CQ3" s="666"/>
      <c r="CR3" s="666"/>
      <c r="CS3" s="666"/>
      <c r="CT3" s="666">
        <v>2001</v>
      </c>
      <c r="CU3" s="666"/>
      <c r="CV3" s="666"/>
      <c r="CW3" s="666"/>
      <c r="CX3" s="666">
        <v>2002</v>
      </c>
      <c r="CY3" s="666"/>
      <c r="CZ3" s="666"/>
      <c r="DA3" s="666"/>
      <c r="DB3" s="666">
        <v>2003</v>
      </c>
      <c r="DC3" s="666"/>
      <c r="DD3" s="666"/>
      <c r="DE3" s="666"/>
      <c r="DF3" s="666">
        <v>2004</v>
      </c>
      <c r="DG3" s="666"/>
      <c r="DH3" s="666"/>
      <c r="DI3" s="666"/>
      <c r="DJ3" s="666">
        <v>2005</v>
      </c>
      <c r="DK3" s="666"/>
      <c r="DL3" s="666"/>
      <c r="DM3" s="666"/>
      <c r="DN3" s="666">
        <v>2006</v>
      </c>
      <c r="DO3" s="666"/>
      <c r="DP3" s="666"/>
      <c r="DQ3" s="666"/>
      <c r="DR3" s="666">
        <v>2007</v>
      </c>
      <c r="DS3" s="666"/>
      <c r="DT3" s="666"/>
      <c r="DU3" s="666"/>
      <c r="DV3" s="666">
        <v>2008</v>
      </c>
      <c r="DW3" s="666"/>
      <c r="DX3" s="666"/>
      <c r="DY3" s="666"/>
      <c r="DZ3" s="666">
        <v>2009</v>
      </c>
      <c r="EA3" s="666"/>
      <c r="EB3" s="666"/>
      <c r="EC3" s="666"/>
      <c r="ED3" s="666">
        <v>2010</v>
      </c>
      <c r="EE3" s="666"/>
      <c r="EF3" s="666"/>
      <c r="EG3" s="666"/>
      <c r="EH3" s="666">
        <v>2011</v>
      </c>
      <c r="EI3" s="666"/>
      <c r="EJ3" s="666"/>
      <c r="EK3" s="666"/>
      <c r="EL3" s="666">
        <v>2012</v>
      </c>
      <c r="EM3" s="666"/>
      <c r="EN3" s="666"/>
      <c r="EO3" s="666"/>
      <c r="EP3" s="666">
        <v>2013</v>
      </c>
      <c r="EQ3" s="666"/>
      <c r="ER3" s="224"/>
      <c r="ES3" s="225">
        <f>(ES5/EP5)^(1/4)-1</f>
        <v>1.8558368166612382E-3</v>
      </c>
      <c r="ET3" s="666">
        <v>2014</v>
      </c>
      <c r="EU3" s="666"/>
      <c r="EV3" s="666"/>
      <c r="EW3" s="666"/>
      <c r="FP3" s="217"/>
      <c r="FQ3" s="217"/>
      <c r="FR3" s="218"/>
      <c r="FV3" s="219"/>
      <c r="FW3" s="219"/>
      <c r="FX3" s="219"/>
      <c r="FY3" s="219"/>
      <c r="FZ3" s="219"/>
      <c r="GA3" s="219"/>
      <c r="GB3" s="219"/>
      <c r="GC3" s="219"/>
      <c r="GD3" s="219"/>
      <c r="GE3" s="219"/>
      <c r="GF3" s="219"/>
      <c r="GG3" s="219"/>
      <c r="GH3" s="219"/>
    </row>
    <row r="4" spans="2:197" s="226" customFormat="1" ht="15.75" customHeight="1" thickBot="1">
      <c r="E4" s="227" t="s">
        <v>171</v>
      </c>
      <c r="F4" s="228">
        <v>28580</v>
      </c>
      <c r="G4" s="228">
        <v>28671</v>
      </c>
      <c r="H4" s="228">
        <v>28763</v>
      </c>
      <c r="I4" s="228">
        <v>28855</v>
      </c>
      <c r="J4" s="228">
        <v>28945</v>
      </c>
      <c r="K4" s="228">
        <v>29036</v>
      </c>
      <c r="L4" s="228">
        <v>29128</v>
      </c>
      <c r="M4" s="228">
        <v>29220</v>
      </c>
      <c r="N4" s="228">
        <v>29311</v>
      </c>
      <c r="O4" s="228">
        <v>29402</v>
      </c>
      <c r="P4" s="228">
        <v>29494</v>
      </c>
      <c r="Q4" s="228">
        <v>29586</v>
      </c>
      <c r="R4" s="228">
        <v>29676</v>
      </c>
      <c r="S4" s="228">
        <v>29767</v>
      </c>
      <c r="T4" s="228">
        <v>29859</v>
      </c>
      <c r="U4" s="228">
        <v>29951</v>
      </c>
      <c r="V4" s="228">
        <v>30041</v>
      </c>
      <c r="W4" s="228">
        <v>30132</v>
      </c>
      <c r="X4" s="228">
        <v>30224</v>
      </c>
      <c r="Y4" s="228">
        <v>30316</v>
      </c>
      <c r="Z4" s="228">
        <v>30406</v>
      </c>
      <c r="AA4" s="228">
        <v>30497</v>
      </c>
      <c r="AB4" s="228">
        <v>30589</v>
      </c>
      <c r="AC4" s="228">
        <v>30681</v>
      </c>
      <c r="AD4" s="228">
        <v>30772</v>
      </c>
      <c r="AE4" s="228">
        <v>30863</v>
      </c>
      <c r="AF4" s="228">
        <v>30955</v>
      </c>
      <c r="AG4" s="228">
        <v>31047</v>
      </c>
      <c r="AH4" s="228">
        <v>31137</v>
      </c>
      <c r="AI4" s="228">
        <v>31228</v>
      </c>
      <c r="AJ4" s="228">
        <v>31320</v>
      </c>
      <c r="AK4" s="228">
        <v>31412</v>
      </c>
      <c r="AL4" s="228">
        <v>31502</v>
      </c>
      <c r="AM4" s="228">
        <v>31593</v>
      </c>
      <c r="AN4" s="228">
        <v>31685</v>
      </c>
      <c r="AO4" s="228">
        <v>31777</v>
      </c>
      <c r="AP4" s="228">
        <v>31867</v>
      </c>
      <c r="AQ4" s="228">
        <v>31958</v>
      </c>
      <c r="AR4" s="228">
        <v>32050</v>
      </c>
      <c r="AS4" s="228">
        <v>32142</v>
      </c>
      <c r="AT4" s="228">
        <v>32233</v>
      </c>
      <c r="AU4" s="228">
        <v>32324</v>
      </c>
      <c r="AV4" s="228">
        <v>32416</v>
      </c>
      <c r="AW4" s="228">
        <v>32508</v>
      </c>
      <c r="AX4" s="228">
        <v>32598</v>
      </c>
      <c r="AY4" s="228">
        <v>32689</v>
      </c>
      <c r="AZ4" s="228">
        <v>32781</v>
      </c>
      <c r="BA4" s="228">
        <v>32873</v>
      </c>
      <c r="BB4" s="228">
        <v>32963</v>
      </c>
      <c r="BC4" s="228">
        <v>33054</v>
      </c>
      <c r="BD4" s="228">
        <v>33146</v>
      </c>
      <c r="BE4" s="228">
        <v>33238</v>
      </c>
      <c r="BF4" s="228">
        <v>33328</v>
      </c>
      <c r="BG4" s="228">
        <v>33419</v>
      </c>
      <c r="BH4" s="228">
        <v>33511</v>
      </c>
      <c r="BI4" s="228">
        <v>33603</v>
      </c>
      <c r="BJ4" s="228">
        <v>33694</v>
      </c>
      <c r="BK4" s="228">
        <v>33785</v>
      </c>
      <c r="BL4" s="228">
        <v>33877</v>
      </c>
      <c r="BM4" s="228">
        <v>33969</v>
      </c>
      <c r="BN4" s="228">
        <v>34059</v>
      </c>
      <c r="BO4" s="228">
        <v>34150</v>
      </c>
      <c r="BP4" s="228">
        <v>34242</v>
      </c>
      <c r="BQ4" s="228">
        <v>34334</v>
      </c>
      <c r="BR4" s="228">
        <v>34424</v>
      </c>
      <c r="BS4" s="228">
        <v>34515</v>
      </c>
      <c r="BT4" s="228">
        <v>34607</v>
      </c>
      <c r="BU4" s="228">
        <v>34699</v>
      </c>
      <c r="BV4" s="228">
        <v>34789</v>
      </c>
      <c r="BW4" s="228">
        <v>34880</v>
      </c>
      <c r="BX4" s="228">
        <v>34972</v>
      </c>
      <c r="BY4" s="228">
        <v>35064</v>
      </c>
      <c r="BZ4" s="228">
        <v>35155</v>
      </c>
      <c r="CA4" s="228">
        <v>35246</v>
      </c>
      <c r="CB4" s="228">
        <v>35338</v>
      </c>
      <c r="CC4" s="228">
        <v>35430</v>
      </c>
      <c r="CD4" s="228">
        <v>35520</v>
      </c>
      <c r="CE4" s="228">
        <v>35611</v>
      </c>
      <c r="CF4" s="228">
        <v>35703</v>
      </c>
      <c r="CG4" s="228">
        <v>35795</v>
      </c>
      <c r="CH4" s="228">
        <v>35885</v>
      </c>
      <c r="CI4" s="228">
        <v>35976</v>
      </c>
      <c r="CJ4" s="228">
        <v>36068</v>
      </c>
      <c r="CK4" s="228">
        <v>36160</v>
      </c>
      <c r="CL4" s="228">
        <v>36250</v>
      </c>
      <c r="CM4" s="228">
        <v>36341</v>
      </c>
      <c r="CN4" s="228">
        <v>36433</v>
      </c>
      <c r="CO4" s="228">
        <v>36525</v>
      </c>
      <c r="CP4" s="228">
        <v>36616</v>
      </c>
      <c r="CQ4" s="228">
        <v>36707</v>
      </c>
      <c r="CR4" s="228">
        <v>36799</v>
      </c>
      <c r="CS4" s="228">
        <v>36891</v>
      </c>
      <c r="CT4" s="228">
        <v>36981</v>
      </c>
      <c r="CU4" s="228">
        <v>37072</v>
      </c>
      <c r="CV4" s="228">
        <v>37164</v>
      </c>
      <c r="CW4" s="228">
        <v>37256</v>
      </c>
      <c r="CX4" s="228">
        <v>37346</v>
      </c>
      <c r="CY4" s="228">
        <v>37437</v>
      </c>
      <c r="CZ4" s="228">
        <v>37529</v>
      </c>
      <c r="DA4" s="228">
        <v>37621</v>
      </c>
      <c r="DB4" s="228">
        <v>37711</v>
      </c>
      <c r="DC4" s="228">
        <v>37802</v>
      </c>
      <c r="DD4" s="228">
        <v>37894</v>
      </c>
      <c r="DE4" s="228">
        <v>37986</v>
      </c>
      <c r="DF4" s="228">
        <v>38077</v>
      </c>
      <c r="DG4" s="228">
        <v>38168</v>
      </c>
      <c r="DH4" s="228">
        <v>38260</v>
      </c>
      <c r="DI4" s="228">
        <v>38352</v>
      </c>
      <c r="DJ4" s="228">
        <v>38442</v>
      </c>
      <c r="DK4" s="228">
        <v>38533</v>
      </c>
      <c r="DL4" s="228">
        <v>38625</v>
      </c>
      <c r="DM4" s="228">
        <v>38717</v>
      </c>
      <c r="DN4" s="228">
        <v>38807</v>
      </c>
      <c r="DO4" s="228">
        <v>38898</v>
      </c>
      <c r="DP4" s="228">
        <v>38990</v>
      </c>
      <c r="DQ4" s="228">
        <v>39082</v>
      </c>
      <c r="DR4" s="228">
        <v>39172</v>
      </c>
      <c r="DS4" s="228">
        <v>39263</v>
      </c>
      <c r="DT4" s="228">
        <v>39355</v>
      </c>
      <c r="DU4" s="228">
        <v>39447</v>
      </c>
      <c r="DV4" s="228">
        <v>39538</v>
      </c>
      <c r="DW4" s="228">
        <v>39629</v>
      </c>
      <c r="DX4" s="228">
        <v>39721</v>
      </c>
      <c r="DY4" s="228">
        <v>39813</v>
      </c>
      <c r="DZ4" s="228">
        <v>39903</v>
      </c>
      <c r="EA4" s="228">
        <v>39994</v>
      </c>
      <c r="EB4" s="228">
        <v>40086</v>
      </c>
      <c r="EC4" s="228">
        <v>40178</v>
      </c>
      <c r="ED4" s="228">
        <v>40268</v>
      </c>
      <c r="EE4" s="228">
        <v>40359</v>
      </c>
      <c r="EF4" s="228">
        <v>40451</v>
      </c>
      <c r="EG4" s="228">
        <v>40543</v>
      </c>
      <c r="EH4" s="228">
        <v>40633</v>
      </c>
      <c r="EI4" s="228">
        <v>40724</v>
      </c>
      <c r="EJ4" s="228">
        <v>40816</v>
      </c>
      <c r="EK4" s="228">
        <v>40908</v>
      </c>
      <c r="EL4" s="228">
        <v>40999</v>
      </c>
      <c r="EM4" s="228">
        <v>41090</v>
      </c>
      <c r="EN4" s="228">
        <v>41182</v>
      </c>
      <c r="EO4" s="228">
        <v>41274</v>
      </c>
      <c r="EP4" s="228">
        <v>41364</v>
      </c>
      <c r="EQ4" s="228">
        <v>41455</v>
      </c>
      <c r="ER4" s="228">
        <v>41547</v>
      </c>
      <c r="ES4" s="228">
        <v>41639</v>
      </c>
      <c r="ET4" s="228">
        <v>41729</v>
      </c>
      <c r="EU4" s="228">
        <v>41820</v>
      </c>
      <c r="EV4" s="228">
        <v>41912</v>
      </c>
      <c r="EW4" s="228">
        <v>42004</v>
      </c>
      <c r="EX4" s="228">
        <v>42094</v>
      </c>
      <c r="EY4" s="228">
        <v>42185</v>
      </c>
      <c r="EZ4" s="228">
        <v>42277</v>
      </c>
      <c r="FA4" s="228">
        <v>42369</v>
      </c>
      <c r="FB4" s="228">
        <v>42460</v>
      </c>
      <c r="FC4" s="228">
        <v>42551</v>
      </c>
      <c r="FD4" s="228">
        <v>42643</v>
      </c>
      <c r="FE4" s="228">
        <v>42735</v>
      </c>
      <c r="FF4" s="228">
        <v>42825</v>
      </c>
      <c r="FG4" s="228">
        <v>42916</v>
      </c>
      <c r="FH4" s="228">
        <v>43008</v>
      </c>
      <c r="FI4" s="228">
        <v>43100</v>
      </c>
      <c r="FJ4" s="228">
        <v>43190</v>
      </c>
      <c r="FK4" s="228">
        <v>43281</v>
      </c>
      <c r="FL4" s="228">
        <v>43373</v>
      </c>
      <c r="FM4" s="228">
        <v>43465</v>
      </c>
      <c r="FN4" s="228">
        <v>43555</v>
      </c>
      <c r="FO4" s="228">
        <v>43646</v>
      </c>
      <c r="FP4" s="228">
        <v>43738</v>
      </c>
      <c r="FQ4" s="228">
        <v>43830</v>
      </c>
      <c r="FR4" s="228">
        <v>43921</v>
      </c>
      <c r="FS4" s="228">
        <v>44012</v>
      </c>
      <c r="FT4" s="228">
        <v>44104</v>
      </c>
      <c r="FU4" s="228">
        <v>44196</v>
      </c>
      <c r="FV4" s="228">
        <v>44286</v>
      </c>
      <c r="FW4" s="228">
        <v>44377</v>
      </c>
      <c r="FX4" s="228">
        <v>44469</v>
      </c>
      <c r="FY4" s="228">
        <v>44561</v>
      </c>
      <c r="FZ4" s="228">
        <v>44651</v>
      </c>
      <c r="GA4" s="228">
        <v>44742</v>
      </c>
      <c r="GB4" s="228">
        <v>44834</v>
      </c>
      <c r="GC4" s="228">
        <v>44926</v>
      </c>
      <c r="GD4" s="228">
        <v>45016</v>
      </c>
      <c r="GE4" s="228">
        <v>45107</v>
      </c>
      <c r="GF4" s="228">
        <v>45199</v>
      </c>
      <c r="GG4" s="228">
        <v>45291</v>
      </c>
      <c r="GH4" s="229"/>
      <c r="GI4" s="230"/>
      <c r="GJ4" s="230"/>
      <c r="GK4" s="230"/>
      <c r="GL4" s="230"/>
    </row>
    <row r="5" spans="2:197" s="215" customFormat="1" ht="12.75">
      <c r="C5" s="212"/>
      <c r="D5" s="212"/>
      <c r="E5" s="231" t="s">
        <v>172</v>
      </c>
      <c r="F5" s="232">
        <v>263.82400000000001</v>
      </c>
      <c r="G5" s="233">
        <v>266.63499999999999</v>
      </c>
      <c r="H5" s="233">
        <v>268.767</v>
      </c>
      <c r="I5" s="233">
        <v>271.67900000000003</v>
      </c>
      <c r="J5" s="233">
        <v>274.05400000000003</v>
      </c>
      <c r="K5" s="233">
        <v>275.524</v>
      </c>
      <c r="L5" s="233">
        <v>279.15300000000002</v>
      </c>
      <c r="M5" s="233">
        <v>279.88600000000002</v>
      </c>
      <c r="N5" s="233">
        <v>282.738</v>
      </c>
      <c r="O5" s="233">
        <v>280.96600000000001</v>
      </c>
      <c r="P5" s="233">
        <v>281.17900000000003</v>
      </c>
      <c r="Q5" s="233">
        <v>280.75100000000003</v>
      </c>
      <c r="R5" s="233">
        <v>281.79000000000002</v>
      </c>
      <c r="S5" s="233">
        <v>283.66500000000002</v>
      </c>
      <c r="T5" s="233">
        <v>285.53300000000002</v>
      </c>
      <c r="U5" s="233">
        <v>287.07600000000002</v>
      </c>
      <c r="V5" s="233">
        <v>289.55200000000002</v>
      </c>
      <c r="W5" s="233">
        <v>291.54900000000004</v>
      </c>
      <c r="X5" s="233">
        <v>291.851</v>
      </c>
      <c r="Y5" s="233">
        <v>293.28700000000003</v>
      </c>
      <c r="Z5" s="233">
        <v>294.21800000000002</v>
      </c>
      <c r="AA5" s="233">
        <v>294.70100000000002</v>
      </c>
      <c r="AB5" s="233">
        <v>295.03300000000002</v>
      </c>
      <c r="AC5" s="233">
        <v>296.86400000000003</v>
      </c>
      <c r="AD5" s="233">
        <v>298.37700000000001</v>
      </c>
      <c r="AE5" s="233">
        <v>299.52500000000003</v>
      </c>
      <c r="AF5" s="233">
        <v>301.375</v>
      </c>
      <c r="AG5" s="233">
        <v>300.99200000000002</v>
      </c>
      <c r="AH5" s="233">
        <v>302.11500000000001</v>
      </c>
      <c r="AI5" s="233">
        <v>304.58300000000003</v>
      </c>
      <c r="AJ5" s="233">
        <v>306.19300000000004</v>
      </c>
      <c r="AK5" s="233">
        <v>307.37400000000002</v>
      </c>
      <c r="AL5" s="233">
        <v>308.387</v>
      </c>
      <c r="AM5" s="233">
        <v>311.93800000000005</v>
      </c>
      <c r="AN5" s="233">
        <v>313.52300000000002</v>
      </c>
      <c r="AO5" s="233">
        <v>314.25600000000003</v>
      </c>
      <c r="AP5" s="233">
        <v>314.839</v>
      </c>
      <c r="AQ5" s="233">
        <v>318.72000000000003</v>
      </c>
      <c r="AR5" s="233">
        <v>321.07400000000001</v>
      </c>
      <c r="AS5" s="233">
        <v>325.577</v>
      </c>
      <c r="AT5" s="233">
        <v>330.03200000000004</v>
      </c>
      <c r="AU5" s="233">
        <v>332.67900000000003</v>
      </c>
      <c r="AV5" s="233">
        <v>336.81700000000001</v>
      </c>
      <c r="AW5" s="233">
        <v>339.99700000000001</v>
      </c>
      <c r="AX5" s="233">
        <v>345.04700000000003</v>
      </c>
      <c r="AY5" s="233">
        <v>348.18300000000005</v>
      </c>
      <c r="AZ5" s="233">
        <v>351.50800000000004</v>
      </c>
      <c r="BA5" s="233">
        <v>355.09000000000003</v>
      </c>
      <c r="BB5" s="233">
        <v>358.46500000000003</v>
      </c>
      <c r="BC5" s="233">
        <v>359.88200000000001</v>
      </c>
      <c r="BD5" s="233">
        <v>361.08000000000004</v>
      </c>
      <c r="BE5" s="233">
        <v>360.91200000000003</v>
      </c>
      <c r="BF5" s="233">
        <v>360.60200000000003</v>
      </c>
      <c r="BG5" s="233">
        <v>363.56600000000003</v>
      </c>
      <c r="BH5" s="233">
        <v>364.91300000000001</v>
      </c>
      <c r="BI5" s="233">
        <v>366.84500000000003</v>
      </c>
      <c r="BJ5" s="233">
        <v>370.19600000000003</v>
      </c>
      <c r="BK5" s="233">
        <v>369.84700000000004</v>
      </c>
      <c r="BL5" s="233">
        <v>369.464</v>
      </c>
      <c r="BM5" s="233">
        <v>368.411</v>
      </c>
      <c r="BN5" s="233">
        <v>366.14400000000001</v>
      </c>
      <c r="BO5" s="233">
        <v>366.428</v>
      </c>
      <c r="BP5" s="233">
        <v>367.94100000000003</v>
      </c>
      <c r="BQ5" s="233">
        <v>368.62</v>
      </c>
      <c r="BR5" s="233">
        <v>370.35300000000001</v>
      </c>
      <c r="BS5" s="233">
        <v>374.75800000000004</v>
      </c>
      <c r="BT5" s="233">
        <v>377.13500000000005</v>
      </c>
      <c r="BU5" s="233">
        <v>380.38800000000003</v>
      </c>
      <c r="BV5" s="233">
        <v>382.19500000000005</v>
      </c>
      <c r="BW5" s="233">
        <v>384</v>
      </c>
      <c r="BX5" s="233">
        <v>384.315</v>
      </c>
      <c r="BY5" s="233">
        <v>385.10300000000001</v>
      </c>
      <c r="BZ5" s="233">
        <v>387.49100000000004</v>
      </c>
      <c r="CA5" s="233">
        <v>388.42900000000003</v>
      </c>
      <c r="CB5" s="233">
        <v>390.47400000000005</v>
      </c>
      <c r="CC5" s="233">
        <v>390.447</v>
      </c>
      <c r="CD5" s="233">
        <v>392.35700000000003</v>
      </c>
      <c r="CE5" s="233">
        <v>396.69500000000005</v>
      </c>
      <c r="CF5" s="233">
        <v>399.82300000000004</v>
      </c>
      <c r="CG5" s="233">
        <v>403.86800000000005</v>
      </c>
      <c r="CH5" s="233">
        <v>407.00200000000001</v>
      </c>
      <c r="CI5" s="233">
        <v>411.31</v>
      </c>
      <c r="CJ5" s="233">
        <v>414.03800000000001</v>
      </c>
      <c r="CK5" s="233">
        <v>417.33600000000001</v>
      </c>
      <c r="CL5" s="233">
        <v>419.86900000000003</v>
      </c>
      <c r="CM5" s="233">
        <v>423.20600000000002</v>
      </c>
      <c r="CN5" s="233">
        <v>428.02900000000005</v>
      </c>
      <c r="CO5" s="233">
        <v>433.18900000000002</v>
      </c>
      <c r="CP5" s="233">
        <v>438.29300000000001</v>
      </c>
      <c r="CQ5" s="233">
        <v>441.96400000000006</v>
      </c>
      <c r="CR5" s="233">
        <v>444.47600000000006</v>
      </c>
      <c r="CS5" s="233">
        <v>448.53900000000004</v>
      </c>
      <c r="CT5" s="233">
        <v>451.30400000000003</v>
      </c>
      <c r="CU5" s="233">
        <v>451.68600000000004</v>
      </c>
      <c r="CV5" s="233">
        <v>452.70500000000004</v>
      </c>
      <c r="CW5" s="233">
        <v>451.85400000000004</v>
      </c>
      <c r="CX5" s="233">
        <v>454.65800000000002</v>
      </c>
      <c r="CY5" s="233">
        <v>457.33200000000005</v>
      </c>
      <c r="CZ5" s="233">
        <v>458.23700000000002</v>
      </c>
      <c r="DA5" s="233">
        <v>457.82900000000001</v>
      </c>
      <c r="DB5" s="233">
        <v>458.01900000000001</v>
      </c>
      <c r="DC5" s="233">
        <v>457.98500000000001</v>
      </c>
      <c r="DD5" s="233">
        <v>461.26000000000005</v>
      </c>
      <c r="DE5" s="233">
        <v>465.16800000000001</v>
      </c>
      <c r="DF5" s="233">
        <v>467.84200000000004</v>
      </c>
      <c r="DG5" s="233">
        <v>471.51800000000003</v>
      </c>
      <c r="DH5" s="233">
        <v>473.48900000000003</v>
      </c>
      <c r="DI5" s="233">
        <v>476.92700000000002</v>
      </c>
      <c r="DJ5" s="233">
        <v>477.22200000000004</v>
      </c>
      <c r="DK5" s="233">
        <v>478.18700000000001</v>
      </c>
      <c r="DL5" s="233">
        <v>480.90600000000001</v>
      </c>
      <c r="DM5" s="233">
        <v>484.52900000000005</v>
      </c>
      <c r="DN5" s="233">
        <v>487.73200000000003</v>
      </c>
      <c r="DO5" s="233">
        <v>492.97</v>
      </c>
      <c r="DP5" s="233">
        <v>492.86700000000002</v>
      </c>
      <c r="DQ5" s="233">
        <v>496.91500000000002</v>
      </c>
      <c r="DR5" s="233">
        <v>500.48900000000003</v>
      </c>
      <c r="DS5" s="233">
        <v>503.608</v>
      </c>
      <c r="DT5" s="233">
        <v>505.44200000000001</v>
      </c>
      <c r="DU5" s="233">
        <v>506.55300000000005</v>
      </c>
      <c r="DV5" s="233">
        <v>509.04500000000002</v>
      </c>
      <c r="DW5" s="233">
        <v>506.50400000000002</v>
      </c>
      <c r="DX5" s="233">
        <v>505.23800000000006</v>
      </c>
      <c r="DY5" s="233">
        <v>497.13700000000006</v>
      </c>
      <c r="DZ5" s="233">
        <v>489.12200000000001</v>
      </c>
      <c r="EA5" s="233">
        <v>488.78500000000003</v>
      </c>
      <c r="EB5" s="233">
        <v>489.435</v>
      </c>
      <c r="EC5" s="233">
        <v>492.73700000000002</v>
      </c>
      <c r="ED5" s="233">
        <v>494.68900000000002</v>
      </c>
      <c r="EE5" s="233">
        <v>498.01900000000001</v>
      </c>
      <c r="EF5" s="233">
        <v>500.82200000000006</v>
      </c>
      <c r="EG5" s="233">
        <v>503.53700000000003</v>
      </c>
      <c r="EH5" s="233">
        <v>509.108</v>
      </c>
      <c r="EI5" s="233">
        <v>508.745</v>
      </c>
      <c r="EJ5" s="233">
        <v>509.90700000000004</v>
      </c>
      <c r="EK5" s="233">
        <v>510.97700000000003</v>
      </c>
      <c r="EL5" s="233">
        <v>512.18500000000006</v>
      </c>
      <c r="EM5" s="233">
        <v>510.91700000000003</v>
      </c>
      <c r="EN5" s="233">
        <v>512.23300000000006</v>
      </c>
      <c r="EO5" s="233">
        <v>510.88000000000005</v>
      </c>
      <c r="EP5" s="233">
        <v>511.01300000000003</v>
      </c>
      <c r="EQ5" s="233">
        <v>514.39800000000002</v>
      </c>
      <c r="ER5" s="233">
        <v>513.83400000000006</v>
      </c>
      <c r="ES5" s="233">
        <v>514.81700000000001</v>
      </c>
      <c r="ET5" s="233">
        <v>515.02200000000005</v>
      </c>
      <c r="EU5" s="233">
        <v>514.84199999999998</v>
      </c>
      <c r="EV5" s="234">
        <f>EV33+EV35+EV41</f>
        <v>514.66556918375602</v>
      </c>
      <c r="EW5" s="234">
        <f>EW33+EW35+EW41</f>
        <v>515.13185926408914</v>
      </c>
      <c r="EX5" s="234">
        <f t="shared" ref="EX5:FM5" si="0">EX33+EX35+EX41</f>
        <v>516.54344422197346</v>
      </c>
      <c r="EY5" s="234">
        <f t="shared" si="0"/>
        <v>517.65799025992271</v>
      </c>
      <c r="EZ5" s="234">
        <f t="shared" si="0"/>
        <v>518.89312882287254</v>
      </c>
      <c r="FA5" s="234">
        <f t="shared" si="0"/>
        <v>520.18138154318717</v>
      </c>
      <c r="FB5" s="234">
        <f t="shared" si="0"/>
        <v>521.77349767149894</v>
      </c>
      <c r="FC5" s="234">
        <f t="shared" si="0"/>
        <v>523.37479964142881</v>
      </c>
      <c r="FD5" s="234">
        <f t="shared" si="0"/>
        <v>525.01965412029767</v>
      </c>
      <c r="FE5" s="234">
        <f t="shared" si="0"/>
        <v>526.67416112025012</v>
      </c>
      <c r="FF5" s="234">
        <f t="shared" si="0"/>
        <v>528.20504340776188</v>
      </c>
      <c r="FG5" s="234">
        <f t="shared" si="0"/>
        <v>529.74368114107131</v>
      </c>
      <c r="FH5" s="234">
        <f t="shared" si="0"/>
        <v>531.2901295497096</v>
      </c>
      <c r="FI5" s="234">
        <f t="shared" si="0"/>
        <v>532.84444432373527</v>
      </c>
      <c r="FJ5" s="234">
        <f t="shared" si="0"/>
        <v>534.50652591885887</v>
      </c>
      <c r="FK5" s="234">
        <f t="shared" si="0"/>
        <v>536.17836066142013</v>
      </c>
      <c r="FL5" s="234">
        <f t="shared" si="0"/>
        <v>537.86002057359792</v>
      </c>
      <c r="FM5" s="234">
        <f t="shared" si="0"/>
        <v>539.55157826478103</v>
      </c>
      <c r="FN5" s="234">
        <f>FN33+FN35+FN41</f>
        <v>541.16278852110179</v>
      </c>
      <c r="FO5" s="234">
        <f>FO33+FO35+FO41</f>
        <v>542.78258692303859</v>
      </c>
      <c r="FP5" s="234">
        <f>FP33+FP35+FP41</f>
        <v>544.41103409514847</v>
      </c>
      <c r="FQ5" s="234">
        <f>FQ33+FQ35+FQ41</f>
        <v>546.04819116202373</v>
      </c>
      <c r="FR5" s="234"/>
      <c r="FS5" s="235"/>
      <c r="FT5" s="234"/>
      <c r="FU5" s="235"/>
      <c r="FV5" s="234"/>
      <c r="FW5" s="235"/>
      <c r="FX5" s="234"/>
      <c r="FY5" s="235"/>
      <c r="FZ5" s="234"/>
      <c r="GA5" s="235"/>
      <c r="GB5" s="234"/>
      <c r="GC5" s="235"/>
      <c r="GD5" s="234"/>
      <c r="GE5" s="235"/>
      <c r="GF5" s="234"/>
      <c r="GG5" s="235"/>
      <c r="GH5" s="236"/>
      <c r="GI5" s="237"/>
      <c r="GJ5" s="237"/>
      <c r="GK5" s="237"/>
      <c r="GL5" s="237"/>
      <c r="GO5" s="216"/>
    </row>
    <row r="6" spans="2:197" s="215" customFormat="1" ht="13.5">
      <c r="C6" s="212"/>
      <c r="D6" s="212"/>
      <c r="E6" s="238" t="s">
        <v>173</v>
      </c>
      <c r="F6" s="239"/>
      <c r="G6" s="240">
        <f>100*((G5/F5)^4-1)</f>
        <v>4.3305325713378862</v>
      </c>
      <c r="H6" s="240">
        <f t="shared" ref="H6:BS6" si="1">100*((H5/G5)^4-1)</f>
        <v>3.2369458306800603</v>
      </c>
      <c r="I6" s="240">
        <f t="shared" si="1"/>
        <v>4.4048094825651862</v>
      </c>
      <c r="J6" s="240">
        <f t="shared" si="1"/>
        <v>3.5428944289218611</v>
      </c>
      <c r="K6" s="240">
        <f t="shared" si="1"/>
        <v>2.162887262194424</v>
      </c>
      <c r="L6" s="240">
        <f t="shared" si="1"/>
        <v>5.3735129117486569</v>
      </c>
      <c r="M6" s="240">
        <f t="shared" si="1"/>
        <v>1.0544642178772934</v>
      </c>
      <c r="N6" s="241">
        <f t="shared" si="1"/>
        <v>4.1386694882399322</v>
      </c>
      <c r="O6" s="240">
        <f t="shared" si="1"/>
        <v>-2.4834455164491454</v>
      </c>
      <c r="P6" s="240">
        <f t="shared" si="1"/>
        <v>0.30358454050407602</v>
      </c>
      <c r="Q6" s="240">
        <f t="shared" si="1"/>
        <v>-0.6074760394763401</v>
      </c>
      <c r="R6" s="240">
        <f t="shared" si="1"/>
        <v>1.4885530902661426</v>
      </c>
      <c r="S6" s="240">
        <f t="shared" si="1"/>
        <v>2.6882390735399442</v>
      </c>
      <c r="T6" s="240">
        <f t="shared" si="1"/>
        <v>2.6602266214171832</v>
      </c>
      <c r="U6" s="240">
        <f t="shared" si="1"/>
        <v>2.1791561934210391</v>
      </c>
      <c r="V6" s="240">
        <f t="shared" si="1"/>
        <v>3.4948479694692836</v>
      </c>
      <c r="W6" s="240">
        <f t="shared" si="1"/>
        <v>2.7874160118750879</v>
      </c>
      <c r="X6" s="240">
        <f t="shared" si="1"/>
        <v>0.4149828160209923</v>
      </c>
      <c r="Y6" s="240">
        <f t="shared" si="1"/>
        <v>1.9827010010391</v>
      </c>
      <c r="Z6" s="240">
        <f t="shared" si="1"/>
        <v>1.2758047776194381</v>
      </c>
      <c r="AA6" s="240">
        <f t="shared" si="1"/>
        <v>0.65827470827461987</v>
      </c>
      <c r="AB6" s="240">
        <f t="shared" si="1"/>
        <v>0.45138829000270775</v>
      </c>
      <c r="AC6" s="240">
        <f t="shared" si="1"/>
        <v>2.5056392266607164</v>
      </c>
      <c r="AD6" s="240">
        <f t="shared" si="1"/>
        <v>2.0542822397626059</v>
      </c>
      <c r="AE6" s="240">
        <f t="shared" si="1"/>
        <v>1.5478972890486276</v>
      </c>
      <c r="AF6" s="240">
        <f t="shared" si="1"/>
        <v>2.4935619015888477</v>
      </c>
      <c r="AG6" s="240">
        <f t="shared" si="1"/>
        <v>-0.50736858684270469</v>
      </c>
      <c r="AH6" s="240">
        <f t="shared" si="1"/>
        <v>1.5007714625868696</v>
      </c>
      <c r="AI6" s="240">
        <f t="shared" si="1"/>
        <v>3.3078886514533501</v>
      </c>
      <c r="AJ6" s="240">
        <f t="shared" si="1"/>
        <v>2.1311898959908593</v>
      </c>
      <c r="AK6" s="240">
        <f t="shared" si="1"/>
        <v>1.5517668145390351</v>
      </c>
      <c r="AL6" s="240">
        <f t="shared" si="1"/>
        <v>1.3247948961597533</v>
      </c>
      <c r="AM6" s="240">
        <f t="shared" si="1"/>
        <v>4.6860671952047683</v>
      </c>
      <c r="AN6" s="240">
        <f t="shared" si="1"/>
        <v>2.0479984854087085</v>
      </c>
      <c r="AO6" s="240">
        <f t="shared" si="1"/>
        <v>0.93846331030285057</v>
      </c>
      <c r="AP6" s="240">
        <f t="shared" si="1"/>
        <v>0.74413771996522105</v>
      </c>
      <c r="AQ6" s="240">
        <f t="shared" si="1"/>
        <v>5.0226976993987815</v>
      </c>
      <c r="AR6" s="240">
        <f t="shared" si="1"/>
        <v>2.9872086889518146</v>
      </c>
      <c r="AS6" s="240">
        <f t="shared" si="1"/>
        <v>5.7290460940558452</v>
      </c>
      <c r="AT6" s="240">
        <f t="shared" si="1"/>
        <v>5.5867291621781057</v>
      </c>
      <c r="AU6" s="240">
        <f t="shared" si="1"/>
        <v>3.2469769606285004</v>
      </c>
      <c r="AV6" s="240">
        <f t="shared" si="1"/>
        <v>5.0689673229665555</v>
      </c>
      <c r="AW6" s="240">
        <f t="shared" si="1"/>
        <v>3.83035211151741</v>
      </c>
      <c r="AX6" s="240">
        <f t="shared" si="1"/>
        <v>6.0749127299080552</v>
      </c>
      <c r="AY6" s="240">
        <f t="shared" si="1"/>
        <v>3.6853095206378805</v>
      </c>
      <c r="AZ6" s="240">
        <f t="shared" si="1"/>
        <v>3.8748961957346895</v>
      </c>
      <c r="BA6" s="240">
        <f t="shared" si="1"/>
        <v>4.1388825592305611</v>
      </c>
      <c r="BB6" s="240">
        <f t="shared" si="1"/>
        <v>3.8564001442335183</v>
      </c>
      <c r="BC6" s="240">
        <f t="shared" si="1"/>
        <v>1.5905867443984478</v>
      </c>
      <c r="BD6" s="240">
        <f t="shared" si="1"/>
        <v>1.3382111513809081</v>
      </c>
      <c r="BE6" s="240">
        <f t="shared" si="1"/>
        <v>-0.18597849574464309</v>
      </c>
      <c r="BF6" s="240">
        <f t="shared" si="1"/>
        <v>-0.34313164851085265</v>
      </c>
      <c r="BG6" s="240">
        <f t="shared" si="1"/>
        <v>3.3285949096283129</v>
      </c>
      <c r="BH6" s="240">
        <f t="shared" si="1"/>
        <v>1.4902431940747807</v>
      </c>
      <c r="BI6" s="240">
        <f t="shared" si="1"/>
        <v>2.1346429806876177</v>
      </c>
      <c r="BJ6" s="240">
        <f t="shared" si="1"/>
        <v>3.7042299182723948</v>
      </c>
      <c r="BK6" s="240">
        <f t="shared" si="1"/>
        <v>-0.3765646130201028</v>
      </c>
      <c r="BL6" s="240">
        <f t="shared" si="1"/>
        <v>-0.41358235105050101</v>
      </c>
      <c r="BM6" s="240">
        <f t="shared" si="1"/>
        <v>-1.1351653794180683</v>
      </c>
      <c r="BN6" s="240">
        <f t="shared" si="1"/>
        <v>-2.438755508236623</v>
      </c>
      <c r="BO6" s="240">
        <f t="shared" si="1"/>
        <v>0.31062161146451217</v>
      </c>
      <c r="BP6" s="240">
        <f t="shared" si="1"/>
        <v>1.6618781356522172</v>
      </c>
      <c r="BQ6" s="240">
        <f t="shared" si="1"/>
        <v>0.7402076506396682</v>
      </c>
      <c r="BR6" s="240">
        <f t="shared" si="1"/>
        <v>1.8938304223653502</v>
      </c>
      <c r="BS6" s="240">
        <f t="shared" si="1"/>
        <v>4.8431793552180746</v>
      </c>
      <c r="BT6" s="240">
        <f t="shared" ref="BT6:EE6" si="2">100*((BT5/BS5)^4-1)</f>
        <v>2.5613445370758159</v>
      </c>
      <c r="BU6" s="240">
        <f t="shared" si="2"/>
        <v>3.4951208013880297</v>
      </c>
      <c r="BV6" s="240">
        <f t="shared" si="2"/>
        <v>1.9137478781378503</v>
      </c>
      <c r="BW6" s="240">
        <f t="shared" si="2"/>
        <v>1.9025126660639824</v>
      </c>
      <c r="BX6" s="240">
        <f t="shared" si="2"/>
        <v>0.3285289684032966</v>
      </c>
      <c r="BY6" s="240">
        <f t="shared" si="2"/>
        <v>0.8226864826786473</v>
      </c>
      <c r="BZ6" s="240">
        <f t="shared" si="2"/>
        <v>2.5035418850394953</v>
      </c>
      <c r="CA6" s="240">
        <f t="shared" si="2"/>
        <v>0.97180210808665013</v>
      </c>
      <c r="CB6" s="240">
        <f t="shared" si="2"/>
        <v>2.1226082750916753</v>
      </c>
      <c r="CC6" s="240">
        <f t="shared" si="2"/>
        <v>-2.7655823114036693E-2</v>
      </c>
      <c r="CD6" s="240">
        <f t="shared" si="2"/>
        <v>1.9711365205295817</v>
      </c>
      <c r="CE6" s="240">
        <f t="shared" si="2"/>
        <v>4.496389577451132</v>
      </c>
      <c r="CF6" s="240">
        <f t="shared" si="2"/>
        <v>3.1915622808077027</v>
      </c>
      <c r="CG6" s="240">
        <f t="shared" si="2"/>
        <v>4.1086178858438904</v>
      </c>
      <c r="CH6" s="240">
        <f t="shared" si="2"/>
        <v>3.1403019438735358</v>
      </c>
      <c r="CI6" s="240">
        <f t="shared" si="2"/>
        <v>4.3015831417222206</v>
      </c>
      <c r="CJ6" s="240">
        <f t="shared" si="2"/>
        <v>2.679497466733749</v>
      </c>
      <c r="CK6" s="240">
        <f t="shared" si="2"/>
        <v>3.2244525989227002</v>
      </c>
      <c r="CL6" s="240">
        <f t="shared" si="2"/>
        <v>2.4499725192338007</v>
      </c>
      <c r="CM6" s="240">
        <f t="shared" si="2"/>
        <v>3.2171877438144314</v>
      </c>
      <c r="CN6" s="240">
        <f t="shared" si="2"/>
        <v>4.6370561951613709</v>
      </c>
      <c r="CO6" s="240">
        <f t="shared" si="2"/>
        <v>4.9100036262926805</v>
      </c>
      <c r="CP6" s="240">
        <f t="shared" si="2"/>
        <v>4.7969053646785609</v>
      </c>
      <c r="CQ6" s="240">
        <f t="shared" si="2"/>
        <v>3.3925969384799304</v>
      </c>
      <c r="CR6" s="240">
        <f t="shared" si="2"/>
        <v>2.2929446966887479</v>
      </c>
      <c r="CS6" s="240">
        <f t="shared" si="2"/>
        <v>3.7068824584125304</v>
      </c>
      <c r="CT6" s="240">
        <f t="shared" si="2"/>
        <v>2.48867752823827</v>
      </c>
      <c r="CU6" s="240">
        <f t="shared" si="2"/>
        <v>0.33900455713362643</v>
      </c>
      <c r="CV6" s="240">
        <f t="shared" si="2"/>
        <v>0.90545509304154059</v>
      </c>
      <c r="CW6" s="240">
        <f t="shared" si="2"/>
        <v>-0.74980698385168632</v>
      </c>
      <c r="CX6" s="240">
        <f t="shared" si="2"/>
        <v>2.5054187107595993</v>
      </c>
      <c r="CY6" s="240">
        <f t="shared" si="2"/>
        <v>2.3733731289044213</v>
      </c>
      <c r="CZ6" s="240">
        <f t="shared" si="2"/>
        <v>0.79390015129565672</v>
      </c>
      <c r="DA6" s="240">
        <f t="shared" si="2"/>
        <v>-0.35567221116655778</v>
      </c>
      <c r="DB6" s="240">
        <f t="shared" si="2"/>
        <v>0.16610420775196033</v>
      </c>
      <c r="DC6" s="240">
        <f t="shared" si="2"/>
        <v>-2.9689785199493723E-2</v>
      </c>
      <c r="DD6" s="240">
        <f t="shared" si="2"/>
        <v>2.8911833448868718</v>
      </c>
      <c r="DE6" s="240">
        <f t="shared" si="2"/>
        <v>3.4322911957205271</v>
      </c>
      <c r="DF6" s="240">
        <f t="shared" si="2"/>
        <v>2.3192872811008458</v>
      </c>
      <c r="DG6" s="240">
        <f t="shared" si="2"/>
        <v>3.1801786433798496</v>
      </c>
      <c r="DH6" s="240">
        <f t="shared" si="2"/>
        <v>1.6825597235818224</v>
      </c>
      <c r="DI6" s="240">
        <f t="shared" si="2"/>
        <v>2.936183543670845</v>
      </c>
      <c r="DJ6" s="240">
        <f t="shared" si="2"/>
        <v>0.24764697179489037</v>
      </c>
      <c r="DK6" s="240">
        <f t="shared" si="2"/>
        <v>0.81130456357161318</v>
      </c>
      <c r="DL6" s="240">
        <f t="shared" si="2"/>
        <v>2.2938964293462538</v>
      </c>
      <c r="DM6" s="240">
        <f t="shared" si="2"/>
        <v>3.0477040350833429</v>
      </c>
      <c r="DN6" s="240">
        <f t="shared" si="2"/>
        <v>2.6705526860592466</v>
      </c>
      <c r="DO6" s="240">
        <f t="shared" si="2"/>
        <v>4.3655007616647312</v>
      </c>
      <c r="DP6" s="240">
        <f t="shared" si="2"/>
        <v>-8.3548876099759362E-2</v>
      </c>
      <c r="DQ6" s="240">
        <f t="shared" si="2"/>
        <v>3.3259633822101842</v>
      </c>
      <c r="DR6" s="240">
        <f t="shared" si="2"/>
        <v>2.9081380512938404</v>
      </c>
      <c r="DS6" s="240">
        <f t="shared" si="2"/>
        <v>2.5161610254533784</v>
      </c>
      <c r="DT6" s="240">
        <f t="shared" si="2"/>
        <v>1.4646651525008547</v>
      </c>
      <c r="DU6" s="240">
        <f t="shared" si="2"/>
        <v>0.88213362931883754</v>
      </c>
      <c r="DV6" s="240">
        <f t="shared" si="2"/>
        <v>1.9823786006458288</v>
      </c>
      <c r="DW6" s="240">
        <f t="shared" si="2"/>
        <v>-1.9817795048876929</v>
      </c>
      <c r="DX6" s="240">
        <f t="shared" si="2"/>
        <v>-0.99605245297846867</v>
      </c>
      <c r="DY6" s="240">
        <f t="shared" si="2"/>
        <v>-6.2609992537689401</v>
      </c>
      <c r="DZ6" s="240">
        <f t="shared" si="2"/>
        <v>-6.2946386093700841</v>
      </c>
      <c r="EA6" s="240">
        <f t="shared" si="2"/>
        <v>-0.27531117036319053</v>
      </c>
      <c r="EB6" s="240">
        <f t="shared" si="2"/>
        <v>0.53299322377875491</v>
      </c>
      <c r="EC6" s="240">
        <f t="shared" si="2"/>
        <v>2.7260545181751805</v>
      </c>
      <c r="ED6" s="240">
        <f t="shared" si="2"/>
        <v>1.5940593620336507</v>
      </c>
      <c r="EE6" s="240">
        <f t="shared" si="2"/>
        <v>2.719910892850308</v>
      </c>
      <c r="EF6" s="240">
        <f t="shared" ref="EF6:FM6" si="3">100*((EF5/EE5)^4-1)</f>
        <v>2.2703977978184575</v>
      </c>
      <c r="EG6" s="240">
        <f t="shared" si="3"/>
        <v>2.1861318207787139</v>
      </c>
      <c r="EH6" s="240">
        <f t="shared" si="3"/>
        <v>4.4994810025667853</v>
      </c>
      <c r="EI6" s="240">
        <f t="shared" si="3"/>
        <v>-0.2848998244760037</v>
      </c>
      <c r="EJ6" s="240">
        <f t="shared" si="3"/>
        <v>0.91675567760545196</v>
      </c>
      <c r="EK6" s="240">
        <f t="shared" si="3"/>
        <v>0.84201447023251053</v>
      </c>
      <c r="EL6" s="240">
        <f t="shared" si="3"/>
        <v>0.94899809743533847</v>
      </c>
      <c r="EM6" s="240">
        <f t="shared" si="3"/>
        <v>-0.98659589499411338</v>
      </c>
      <c r="EN6" s="240">
        <f t="shared" si="3"/>
        <v>1.0342919014837859</v>
      </c>
      <c r="EO6" s="240">
        <f t="shared" si="3"/>
        <v>-1.0523716829558105</v>
      </c>
      <c r="EP6" s="240">
        <f t="shared" si="3"/>
        <v>0.10417471489869712</v>
      </c>
      <c r="EQ6" s="240">
        <f t="shared" si="3"/>
        <v>2.6760827070609894</v>
      </c>
      <c r="ER6" s="240">
        <f>100*((ER5/EQ5)^4-1)</f>
        <v>-0.43785014743398243</v>
      </c>
      <c r="ES6" s="240">
        <f>100*((ES5/ER5)^4-1)</f>
        <v>0.76742638274196473</v>
      </c>
      <c r="ET6" s="240">
        <f>100*((ET5/ES5)^4-1)</f>
        <v>0.1593750625417556</v>
      </c>
      <c r="EU6" s="240">
        <f>100*((EU5/ET5)^4-1)</f>
        <v>-0.13972658028919005</v>
      </c>
      <c r="EV6" s="242">
        <f t="shared" si="3"/>
        <v>-0.13700525252151596</v>
      </c>
      <c r="EW6" s="242">
        <f t="shared" si="3"/>
        <v>0.36289519527079594</v>
      </c>
      <c r="EX6" s="242">
        <f t="shared" si="3"/>
        <v>1.1006096102238017</v>
      </c>
      <c r="EY6" s="242">
        <f t="shared" si="3"/>
        <v>0.86587761552212594</v>
      </c>
      <c r="EZ6" s="242">
        <f t="shared" si="3"/>
        <v>0.95782636931214249</v>
      </c>
      <c r="FA6" s="242">
        <f t="shared" si="3"/>
        <v>0.99678188000309476</v>
      </c>
      <c r="FB6" s="242">
        <f t="shared" si="3"/>
        <v>1.2299098599338754</v>
      </c>
      <c r="FC6" s="242">
        <f t="shared" si="3"/>
        <v>1.2332466620091687</v>
      </c>
      <c r="FD6" s="242">
        <f t="shared" si="3"/>
        <v>1.2630526920077267</v>
      </c>
      <c r="FE6" s="242">
        <f t="shared" si="3"/>
        <v>1.2665006056459482</v>
      </c>
      <c r="FF6" s="242">
        <f t="shared" si="3"/>
        <v>1.1677580268499854</v>
      </c>
      <c r="FG6" s="242">
        <f t="shared" si="3"/>
        <v>1.1702832394813178</v>
      </c>
      <c r="FH6" s="242">
        <f t="shared" si="3"/>
        <v>1.1728187280398483</v>
      </c>
      <c r="FI6" s="242">
        <f t="shared" si="3"/>
        <v>1.1753645202523311</v>
      </c>
      <c r="FJ6" s="242">
        <f t="shared" si="3"/>
        <v>1.253554953958913</v>
      </c>
      <c r="FK6" s="242">
        <f t="shared" si="3"/>
        <v>1.2570060804777183</v>
      </c>
      <c r="FL6" s="242">
        <f t="shared" si="3"/>
        <v>1.2604670998079159</v>
      </c>
      <c r="FM6" s="242">
        <f t="shared" si="3"/>
        <v>1.2639380037785086</v>
      </c>
      <c r="FN6" s="242">
        <f>100*((FN5/FM5)^4-1)</f>
        <v>1.1998420911973895</v>
      </c>
      <c r="FO6" s="242">
        <f>100*((FO5/FN5)^4-1)</f>
        <v>1.2026587821738932</v>
      </c>
      <c r="FP6" s="242">
        <f>100*((FP5/FO5)^4-1)</f>
        <v>1.2054847299681537</v>
      </c>
      <c r="FQ6" s="242">
        <f>100*((FQ5/FP5)^4-1)</f>
        <v>1.2083199548700074</v>
      </c>
      <c r="FR6" s="242"/>
      <c r="FS6" s="242"/>
      <c r="FT6" s="242"/>
      <c r="FU6" s="242"/>
      <c r="FV6" s="242"/>
      <c r="FW6" s="242"/>
      <c r="FX6" s="242"/>
      <c r="FY6" s="242"/>
      <c r="FZ6" s="242"/>
      <c r="GA6" s="242"/>
      <c r="GB6" s="242"/>
      <c r="GC6" s="242"/>
      <c r="GD6" s="242"/>
      <c r="GE6" s="242"/>
      <c r="GF6" s="242"/>
      <c r="GG6" s="242"/>
      <c r="GH6" s="236"/>
      <c r="GI6" s="237"/>
      <c r="GJ6" s="237"/>
      <c r="GK6" s="237"/>
      <c r="GL6" s="237"/>
      <c r="GO6" s="216"/>
    </row>
    <row r="7" spans="2:197" s="243" customFormat="1" ht="13.5">
      <c r="C7" s="244"/>
      <c r="D7" s="244"/>
      <c r="E7" s="245" t="s">
        <v>174</v>
      </c>
      <c r="F7" s="246"/>
      <c r="G7" s="247">
        <f>100*(G5/F5-1)</f>
        <v>1.0654830493055822</v>
      </c>
      <c r="H7" s="247">
        <f t="shared" ref="H7:BS7" si="4">100*(H5/G5-1)</f>
        <v>0.79959495190053964</v>
      </c>
      <c r="I7" s="247">
        <f t="shared" si="4"/>
        <v>1.0834663481751994</v>
      </c>
      <c r="J7" s="247">
        <f t="shared" si="4"/>
        <v>0.87419344152475098</v>
      </c>
      <c r="K7" s="247">
        <f t="shared" si="4"/>
        <v>0.53639063834134415</v>
      </c>
      <c r="L7" s="247">
        <f t="shared" si="4"/>
        <v>1.3171266386957203</v>
      </c>
      <c r="M7" s="247">
        <f t="shared" si="4"/>
        <v>0.26258001884271742</v>
      </c>
      <c r="N7" s="248">
        <f t="shared" si="4"/>
        <v>1.0189863015656275</v>
      </c>
      <c r="O7" s="247">
        <f t="shared" si="4"/>
        <v>-0.62672863216122199</v>
      </c>
      <c r="P7" s="247">
        <f t="shared" si="4"/>
        <v>7.5809884470023903E-2</v>
      </c>
      <c r="Q7" s="247">
        <f t="shared" si="4"/>
        <v>-0.15221620391281387</v>
      </c>
      <c r="R7" s="247">
        <f t="shared" si="4"/>
        <v>0.37007882429624939</v>
      </c>
      <c r="S7" s="247">
        <f t="shared" si="4"/>
        <v>0.66538911955711377</v>
      </c>
      <c r="T7" s="247">
        <f t="shared" si="4"/>
        <v>0.65852325806849965</v>
      </c>
      <c r="U7" s="247">
        <f t="shared" si="4"/>
        <v>0.5403928792819146</v>
      </c>
      <c r="V7" s="247">
        <f t="shared" si="4"/>
        <v>0.86248937563571104</v>
      </c>
      <c r="W7" s="247">
        <f t="shared" si="4"/>
        <v>0.68968613582363059</v>
      </c>
      <c r="X7" s="247">
        <f t="shared" si="4"/>
        <v>0.10358464614865781</v>
      </c>
      <c r="Y7" s="247">
        <f t="shared" si="4"/>
        <v>0.49203189298649974</v>
      </c>
      <c r="Z7" s="247">
        <f t="shared" si="4"/>
        <v>0.31743650417508373</v>
      </c>
      <c r="AA7" s="247">
        <f t="shared" si="4"/>
        <v>0.16416398724754533</v>
      </c>
      <c r="AB7" s="247">
        <f t="shared" si="4"/>
        <v>0.1126565569848692</v>
      </c>
      <c r="AC7" s="247">
        <f t="shared" si="4"/>
        <v>0.62060854209529115</v>
      </c>
      <c r="AD7" s="247">
        <f t="shared" si="4"/>
        <v>0.50966098954403627</v>
      </c>
      <c r="AE7" s="247">
        <f t="shared" si="4"/>
        <v>0.38474815418079178</v>
      </c>
      <c r="AF7" s="247">
        <f t="shared" si="4"/>
        <v>0.61764460395625775</v>
      </c>
      <c r="AG7" s="247">
        <f t="shared" si="4"/>
        <v>-0.1270841974284509</v>
      </c>
      <c r="AH7" s="247">
        <f t="shared" si="4"/>
        <v>0.37309961726557095</v>
      </c>
      <c r="AI7" s="247">
        <f t="shared" si="4"/>
        <v>0.81690746901015299</v>
      </c>
      <c r="AJ7" s="247">
        <f t="shared" si="4"/>
        <v>0.528591549758195</v>
      </c>
      <c r="AK7" s="247">
        <f t="shared" si="4"/>
        <v>0.38570444131642567</v>
      </c>
      <c r="AL7" s="247">
        <f t="shared" si="4"/>
        <v>0.32956593596074057</v>
      </c>
      <c r="AM7" s="247">
        <f t="shared" si="4"/>
        <v>1.1514752567391096</v>
      </c>
      <c r="AN7" s="247">
        <f t="shared" si="4"/>
        <v>0.50811379184323435</v>
      </c>
      <c r="AO7" s="247">
        <f t="shared" si="4"/>
        <v>0.23379464983430687</v>
      </c>
      <c r="AP7" s="247">
        <f t="shared" si="4"/>
        <v>0.18551753984012986</v>
      </c>
      <c r="AQ7" s="247">
        <f t="shared" si="4"/>
        <v>1.2326935354260549</v>
      </c>
      <c r="AR7" s="247">
        <f t="shared" si="4"/>
        <v>0.73857931726906134</v>
      </c>
      <c r="AS7" s="247">
        <f t="shared" si="4"/>
        <v>1.402480425073338</v>
      </c>
      <c r="AT7" s="247">
        <f t="shared" si="4"/>
        <v>1.3683399011600983</v>
      </c>
      <c r="AU7" s="247">
        <f t="shared" si="4"/>
        <v>0.80204343821204116</v>
      </c>
      <c r="AV7" s="247">
        <f t="shared" si="4"/>
        <v>1.2438416611809</v>
      </c>
      <c r="AW7" s="247">
        <f t="shared" si="4"/>
        <v>0.94413286740278046</v>
      </c>
      <c r="AX7" s="247">
        <f t="shared" si="4"/>
        <v>1.4853072232990261</v>
      </c>
      <c r="AY7" s="247">
        <f t="shared" si="4"/>
        <v>0.90886169130584005</v>
      </c>
      <c r="AZ7" s="247">
        <f t="shared" si="4"/>
        <v>0.95495759413870562</v>
      </c>
      <c r="BA7" s="247">
        <f t="shared" si="4"/>
        <v>1.0190379735311783</v>
      </c>
      <c r="BB7" s="247">
        <f t="shared" si="4"/>
        <v>0.95046326283476645</v>
      </c>
      <c r="BC7" s="247">
        <f t="shared" si="4"/>
        <v>0.39529661194257493</v>
      </c>
      <c r="BD7" s="247">
        <f t="shared" si="4"/>
        <v>0.33288689070307687</v>
      </c>
      <c r="BE7" s="247">
        <f t="shared" si="4"/>
        <v>-4.6527085410441593E-2</v>
      </c>
      <c r="BF7" s="247">
        <f t="shared" si="4"/>
        <v>-8.5893514208446042E-2</v>
      </c>
      <c r="BG7" s="247">
        <f t="shared" si="4"/>
        <v>0.8219588355028451</v>
      </c>
      <c r="BH7" s="247">
        <f t="shared" si="4"/>
        <v>0.37049669110973404</v>
      </c>
      <c r="BI7" s="247">
        <f t="shared" si="4"/>
        <v>0.52944126408212</v>
      </c>
      <c r="BJ7" s="247">
        <f t="shared" si="4"/>
        <v>0.91346481484004816</v>
      </c>
      <c r="BK7" s="247">
        <f t="shared" si="4"/>
        <v>-9.4274384380166332E-2</v>
      </c>
      <c r="BL7" s="247">
        <f t="shared" si="4"/>
        <v>-0.10355633545764409</v>
      </c>
      <c r="BM7" s="247">
        <f t="shared" si="4"/>
        <v>-0.28500747028127327</v>
      </c>
      <c r="BN7" s="247">
        <f t="shared" si="4"/>
        <v>-0.6153453615662885</v>
      </c>
      <c r="BO7" s="247">
        <f t="shared" si="4"/>
        <v>7.7565110994570752E-2</v>
      </c>
      <c r="BP7" s="247">
        <f t="shared" si="4"/>
        <v>0.41290512733744844</v>
      </c>
      <c r="BQ7" s="247">
        <f t="shared" si="4"/>
        <v>0.1845404562144326</v>
      </c>
      <c r="BR7" s="247">
        <f t="shared" si="4"/>
        <v>0.47013184309043776</v>
      </c>
      <c r="BS7" s="247">
        <f t="shared" si="4"/>
        <v>1.1894057831312477</v>
      </c>
      <c r="BT7" s="247">
        <f t="shared" ref="BT7:EE7" si="5">100*(BT5/BS5-1)</f>
        <v>0.63427598610303892</v>
      </c>
      <c r="BU7" s="247">
        <f t="shared" si="5"/>
        <v>0.86255584870138513</v>
      </c>
      <c r="BV7" s="247">
        <f t="shared" si="5"/>
        <v>0.47504127364690341</v>
      </c>
      <c r="BW7" s="247">
        <f t="shared" si="5"/>
        <v>0.47227200774473399</v>
      </c>
      <c r="BX7" s="247">
        <f t="shared" si="5"/>
        <v>8.2031249999992006E-2</v>
      </c>
      <c r="BY7" s="247">
        <f t="shared" si="5"/>
        <v>0.20504013634647933</v>
      </c>
      <c r="BZ7" s="247">
        <f t="shared" si="5"/>
        <v>0.62009384502328402</v>
      </c>
      <c r="CA7" s="247">
        <f t="shared" si="5"/>
        <v>0.24207013840320535</v>
      </c>
      <c r="CB7" s="247">
        <f t="shared" si="5"/>
        <v>0.5264797427586565</v>
      </c>
      <c r="CC7" s="247">
        <f t="shared" si="5"/>
        <v>-6.9146729359759185E-3</v>
      </c>
      <c r="CD7" s="247">
        <f t="shared" si="5"/>
        <v>0.48918291086883503</v>
      </c>
      <c r="CE7" s="247">
        <f t="shared" si="5"/>
        <v>1.105625743901606</v>
      </c>
      <c r="CF7" s="247">
        <f t="shared" si="5"/>
        <v>0.78851510606385844</v>
      </c>
      <c r="CG7" s="247">
        <f t="shared" si="5"/>
        <v>1.0116976762217345</v>
      </c>
      <c r="CH7" s="247">
        <f t="shared" si="5"/>
        <v>0.77599611754335385</v>
      </c>
      <c r="CI7" s="247">
        <f t="shared" si="5"/>
        <v>1.0584714571427067</v>
      </c>
      <c r="CJ7" s="247">
        <f t="shared" si="5"/>
        <v>0.66324669956967508</v>
      </c>
      <c r="CK7" s="247">
        <f t="shared" si="5"/>
        <v>0.79654524463939058</v>
      </c>
      <c r="CL7" s="247">
        <f t="shared" si="5"/>
        <v>0.60694500354629977</v>
      </c>
      <c r="CM7" s="247">
        <f t="shared" si="5"/>
        <v>0.79477170260247032</v>
      </c>
      <c r="CN7" s="247">
        <f t="shared" si="5"/>
        <v>1.1396341261702414</v>
      </c>
      <c r="CO7" s="247">
        <f t="shared" si="5"/>
        <v>1.2055257938130337</v>
      </c>
      <c r="CP7" s="247">
        <f t="shared" si="5"/>
        <v>1.1782385979330012</v>
      </c>
      <c r="CQ7" s="247">
        <f t="shared" si="5"/>
        <v>0.83756756325108483</v>
      </c>
      <c r="CR7" s="247">
        <f t="shared" si="5"/>
        <v>0.56837208460418509</v>
      </c>
      <c r="CS7" s="247">
        <f t="shared" si="5"/>
        <v>0.91411009818302968</v>
      </c>
      <c r="CT7" s="247">
        <f t="shared" si="5"/>
        <v>0.61644583860043234</v>
      </c>
      <c r="CU7" s="247">
        <f t="shared" si="5"/>
        <v>8.4643610515300338E-2</v>
      </c>
      <c r="CV7" s="247">
        <f t="shared" si="5"/>
        <v>0.22559919944387108</v>
      </c>
      <c r="CW7" s="247">
        <f t="shared" si="5"/>
        <v>-0.18798113561812047</v>
      </c>
      <c r="CX7" s="247">
        <f t="shared" si="5"/>
        <v>0.62055442687238838</v>
      </c>
      <c r="CY7" s="247">
        <f t="shared" si="5"/>
        <v>0.58813437792804013</v>
      </c>
      <c r="CZ7" s="247">
        <f t="shared" si="5"/>
        <v>0.19788687430575269</v>
      </c>
      <c r="DA7" s="247">
        <f t="shared" si="5"/>
        <v>-8.9036895754823764E-2</v>
      </c>
      <c r="DB7" s="247">
        <f t="shared" si="5"/>
        <v>4.1500210777378754E-2</v>
      </c>
      <c r="DC7" s="247">
        <f t="shared" si="5"/>
        <v>-7.4232728336620646E-3</v>
      </c>
      <c r="DD7" s="247">
        <f t="shared" si="5"/>
        <v>0.7150889221262835</v>
      </c>
      <c r="DE7" s="247">
        <f t="shared" si="5"/>
        <v>0.84724450418418584</v>
      </c>
      <c r="DF7" s="247">
        <f t="shared" si="5"/>
        <v>0.57484607711624225</v>
      </c>
      <c r="DG7" s="247">
        <f t="shared" si="5"/>
        <v>0.78573535509851578</v>
      </c>
      <c r="DH7" s="247">
        <f t="shared" si="5"/>
        <v>0.41801161355452532</v>
      </c>
      <c r="DI7" s="247">
        <f t="shared" si="5"/>
        <v>0.72609923356192763</v>
      </c>
      <c r="DJ7" s="247">
        <f t="shared" si="5"/>
        <v>6.1854329907928829E-2</v>
      </c>
      <c r="DK7" s="247">
        <f t="shared" si="5"/>
        <v>0.20221196843397404</v>
      </c>
      <c r="DL7" s="247">
        <f t="shared" si="5"/>
        <v>0.56860600560031394</v>
      </c>
      <c r="DM7" s="247">
        <f t="shared" si="5"/>
        <v>0.75336968139305682</v>
      </c>
      <c r="DN7" s="247">
        <f t="shared" si="5"/>
        <v>0.66105434349645886</v>
      </c>
      <c r="DO7" s="247">
        <f t="shared" si="5"/>
        <v>1.0739504481969586</v>
      </c>
      <c r="DP7" s="247">
        <f t="shared" si="5"/>
        <v>-2.0893766354956878E-2</v>
      </c>
      <c r="DQ7" s="247">
        <f t="shared" si="5"/>
        <v>0.82131690699518423</v>
      </c>
      <c r="DR7" s="247">
        <f t="shared" si="5"/>
        <v>0.71923769658794878</v>
      </c>
      <c r="DS7" s="247">
        <f t="shared" si="5"/>
        <v>0.62319051967174577</v>
      </c>
      <c r="DT7" s="247">
        <f t="shared" si="5"/>
        <v>0.36417213388191261</v>
      </c>
      <c r="DU7" s="247">
        <f t="shared" si="5"/>
        <v>0.21980761392998982</v>
      </c>
      <c r="DV7" s="247">
        <f t="shared" si="5"/>
        <v>0.49195247091615713</v>
      </c>
      <c r="DW7" s="247">
        <f t="shared" si="5"/>
        <v>-0.49917001443879894</v>
      </c>
      <c r="DX7" s="247">
        <f t="shared" si="5"/>
        <v>-0.24994866773015989</v>
      </c>
      <c r="DY7" s="247">
        <f t="shared" si="5"/>
        <v>-1.603402752762062</v>
      </c>
      <c r="DZ7" s="247">
        <f t="shared" si="5"/>
        <v>-1.6122316383612612</v>
      </c>
      <c r="EA7" s="247">
        <f t="shared" si="5"/>
        <v>-6.8898965902164377E-2</v>
      </c>
      <c r="EB7" s="247">
        <f t="shared" si="5"/>
        <v>0.13298280430045217</v>
      </c>
      <c r="EC7" s="247">
        <f t="shared" si="5"/>
        <v>0.6746554700828522</v>
      </c>
      <c r="ED7" s="247">
        <f t="shared" si="5"/>
        <v>0.39615454086054935</v>
      </c>
      <c r="EE7" s="247">
        <f t="shared" si="5"/>
        <v>0.67315020143969839</v>
      </c>
      <c r="EF7" s="247">
        <f t="shared" ref="EF7:FM7" si="6">100*(EF5/EE5-1)</f>
        <v>0.56282993219134436</v>
      </c>
      <c r="EG7" s="247">
        <f t="shared" si="6"/>
        <v>0.54210877317688588</v>
      </c>
      <c r="EH7" s="247">
        <f t="shared" si="6"/>
        <v>1.1063735137636366</v>
      </c>
      <c r="EI7" s="247">
        <f t="shared" si="6"/>
        <v>-7.1301177746174726E-2</v>
      </c>
      <c r="EJ7" s="247">
        <f t="shared" si="6"/>
        <v>0.2284051931714437</v>
      </c>
      <c r="EK7" s="247">
        <f t="shared" si="6"/>
        <v>0.20984218690858203</v>
      </c>
      <c r="EL7" s="247">
        <f t="shared" si="6"/>
        <v>0.23640985797794833</v>
      </c>
      <c r="EM7" s="247">
        <f t="shared" si="6"/>
        <v>-0.24756679715337571</v>
      </c>
      <c r="EN7" s="247">
        <f t="shared" si="6"/>
        <v>0.25757608378660368</v>
      </c>
      <c r="EO7" s="247">
        <f t="shared" si="6"/>
        <v>-0.26413760925204643</v>
      </c>
      <c r="EP7" s="247">
        <f t="shared" si="6"/>
        <v>2.6033510804879256E-2</v>
      </c>
      <c r="EQ7" s="247">
        <f t="shared" si="6"/>
        <v>0.66240976256963791</v>
      </c>
      <c r="ER7" s="247">
        <f>100*(ER5/EQ5-1)</f>
        <v>-0.10964272800437769</v>
      </c>
      <c r="ES7" s="247">
        <f>100*(ES5/ER5-1)</f>
        <v>0.19130692013373807</v>
      </c>
      <c r="ET7" s="247">
        <f>100*(ET5/ES5-1)</f>
        <v>3.9819974864863106E-2</v>
      </c>
      <c r="EU7" s="247">
        <f>100*(EU5/ET5-1)</f>
        <v>-3.4949963302555176E-2</v>
      </c>
      <c r="EV7" s="249">
        <f t="shared" si="6"/>
        <v>-3.4268924494107456E-2</v>
      </c>
      <c r="EW7" s="249">
        <f t="shared" si="6"/>
        <v>9.0600597407886063E-2</v>
      </c>
      <c r="EX7" s="249">
        <f t="shared" si="6"/>
        <v>0.27402400618374845</v>
      </c>
      <c r="EY7" s="249">
        <f t="shared" si="6"/>
        <v>0.21577004807948885</v>
      </c>
      <c r="EZ7" s="249">
        <f t="shared" si="6"/>
        <v>0.23860127462336234</v>
      </c>
      <c r="FA7" s="249">
        <f t="shared" si="6"/>
        <v>0.2482693735484709</v>
      </c>
      <c r="FB7" s="249">
        <f t="shared" si="6"/>
        <v>0.30606941824571354</v>
      </c>
      <c r="FC7" s="249">
        <f t="shared" si="6"/>
        <v>0.30689599549917901</v>
      </c>
      <c r="FD7" s="249">
        <f t="shared" si="6"/>
        <v>0.31427850175358429</v>
      </c>
      <c r="FE7" s="249">
        <f t="shared" si="6"/>
        <v>0.31513239303864182</v>
      </c>
      <c r="FF7" s="249">
        <f t="shared" si="6"/>
        <v>0.29066971583635581</v>
      </c>
      <c r="FG7" s="249">
        <f t="shared" si="6"/>
        <v>0.29129553996356528</v>
      </c>
      <c r="FH7" s="249">
        <f t="shared" si="6"/>
        <v>0.29192389898964333</v>
      </c>
      <c r="FI7" s="249">
        <f t="shared" si="6"/>
        <v>0.29255479964271913</v>
      </c>
      <c r="FJ7" s="249">
        <f t="shared" si="6"/>
        <v>0.31192623153517562</v>
      </c>
      <c r="FK7" s="249">
        <f t="shared" si="6"/>
        <v>0.31278097862084131</v>
      </c>
      <c r="FL7" s="249">
        <f t="shared" si="6"/>
        <v>0.31363815393505856</v>
      </c>
      <c r="FM7" s="249">
        <f t="shared" si="6"/>
        <v>0.31449775526710688</v>
      </c>
      <c r="FN7" s="249">
        <f>100*(FN5/FM5-1)</f>
        <v>0.29862024711380108</v>
      </c>
      <c r="FO7" s="249">
        <f>100*(FO5/FN5-1)</f>
        <v>0.29931814165631287</v>
      </c>
      <c r="FP7" s="249">
        <f>100*(FP5/FO5-1)</f>
        <v>0.30001831513080113</v>
      </c>
      <c r="FQ7" s="249">
        <f>100*(FQ5/FP5-1)</f>
        <v>0.30072077242084827</v>
      </c>
      <c r="FR7" s="249"/>
      <c r="FS7" s="249"/>
      <c r="FT7" s="249"/>
      <c r="FU7" s="249"/>
      <c r="FV7" s="249"/>
      <c r="FW7" s="249"/>
      <c r="FX7" s="249"/>
      <c r="FY7" s="249"/>
      <c r="FZ7" s="249"/>
      <c r="GA7" s="249"/>
      <c r="GB7" s="249"/>
      <c r="GC7" s="249"/>
      <c r="GD7" s="249"/>
      <c r="GE7" s="249"/>
      <c r="GF7" s="249"/>
      <c r="GG7" s="249"/>
      <c r="GH7" s="236"/>
      <c r="GI7" s="250"/>
      <c r="GJ7" s="250"/>
      <c r="GK7" s="250"/>
      <c r="GL7" s="250"/>
      <c r="GO7" s="251"/>
    </row>
    <row r="8" spans="2:197" s="215" customFormat="1" ht="14.25" thickBot="1">
      <c r="C8" s="212"/>
      <c r="D8" s="212"/>
      <c r="E8" s="252" t="s">
        <v>74</v>
      </c>
      <c r="F8" s="253"/>
      <c r="G8" s="254"/>
      <c r="H8" s="254"/>
      <c r="I8" s="254"/>
      <c r="J8" s="255">
        <f>100*(J5/F5-1)</f>
        <v>3.8775850567044801</v>
      </c>
      <c r="K8" s="255">
        <f t="shared" ref="K8:BV8" si="7">100*(K5/G5-1)</f>
        <v>3.3337708852926307</v>
      </c>
      <c r="L8" s="255">
        <f t="shared" si="7"/>
        <v>3.8643136992264848</v>
      </c>
      <c r="M8" s="255">
        <f t="shared" si="7"/>
        <v>3.0208444524604472</v>
      </c>
      <c r="N8" s="255">
        <f t="shared" si="7"/>
        <v>3.1687185737117485</v>
      </c>
      <c r="O8" s="255">
        <f t="shared" si="7"/>
        <v>1.9751455408603347</v>
      </c>
      <c r="P8" s="255">
        <f t="shared" si="7"/>
        <v>0.72576687336336487</v>
      </c>
      <c r="Q8" s="255">
        <f t="shared" si="7"/>
        <v>0.30905440072028778</v>
      </c>
      <c r="R8" s="255">
        <f t="shared" si="7"/>
        <v>-0.33529274451965518</v>
      </c>
      <c r="S8" s="255">
        <f t="shared" si="7"/>
        <v>0.96061445157065162</v>
      </c>
      <c r="T8" s="255">
        <f t="shared" si="7"/>
        <v>1.5484797940102268</v>
      </c>
      <c r="U8" s="255">
        <f t="shared" si="7"/>
        <v>2.2528860093107284</v>
      </c>
      <c r="V8" s="255">
        <f t="shared" si="7"/>
        <v>2.7545335178679187</v>
      </c>
      <c r="W8" s="255">
        <f t="shared" si="7"/>
        <v>2.7793347787002265</v>
      </c>
      <c r="X8" s="255">
        <f t="shared" si="7"/>
        <v>2.2127039606630428</v>
      </c>
      <c r="Y8" s="255">
        <f t="shared" si="7"/>
        <v>2.1635385751508363</v>
      </c>
      <c r="Z8" s="255">
        <f t="shared" si="7"/>
        <v>1.6114549372824305</v>
      </c>
      <c r="AA8" s="255">
        <f t="shared" si="7"/>
        <v>1.0811218697371672</v>
      </c>
      <c r="AB8" s="255">
        <f t="shared" si="7"/>
        <v>1.0902823701135267</v>
      </c>
      <c r="AC8" s="255">
        <f t="shared" si="7"/>
        <v>1.2196244634095521</v>
      </c>
      <c r="AD8" s="255">
        <f t="shared" si="7"/>
        <v>1.4135776872930883</v>
      </c>
      <c r="AE8" s="255">
        <f t="shared" si="7"/>
        <v>1.636913346069413</v>
      </c>
      <c r="AF8" s="255">
        <f t="shared" si="7"/>
        <v>2.1495900458592621</v>
      </c>
      <c r="AG8" s="255">
        <f t="shared" si="7"/>
        <v>1.390535733534537</v>
      </c>
      <c r="AH8" s="255">
        <f t="shared" si="7"/>
        <v>1.2527775264179253</v>
      </c>
      <c r="AI8" s="255">
        <f t="shared" si="7"/>
        <v>1.6886737334112389</v>
      </c>
      <c r="AJ8" s="255">
        <f t="shared" si="7"/>
        <v>1.5986727498963127</v>
      </c>
      <c r="AK8" s="255">
        <f t="shared" si="7"/>
        <v>2.1203221348075729</v>
      </c>
      <c r="AL8" s="255">
        <f t="shared" si="7"/>
        <v>2.0760306505800852</v>
      </c>
      <c r="AM8" s="255">
        <f t="shared" si="7"/>
        <v>2.4147769245164818</v>
      </c>
      <c r="AN8" s="255">
        <f t="shared" si="7"/>
        <v>2.3939149490680656</v>
      </c>
      <c r="AO8" s="255">
        <f t="shared" si="7"/>
        <v>2.2389662105448016</v>
      </c>
      <c r="AP8" s="255">
        <f t="shared" si="7"/>
        <v>2.0921763887582712</v>
      </c>
      <c r="AQ8" s="255">
        <f t="shared" si="7"/>
        <v>2.1741499913444207</v>
      </c>
      <c r="AR8" s="255">
        <f t="shared" si="7"/>
        <v>2.4084357447459848</v>
      </c>
      <c r="AS8" s="255">
        <f t="shared" si="7"/>
        <v>3.6024769614581675</v>
      </c>
      <c r="AT8" s="255">
        <f t="shared" si="7"/>
        <v>4.8256410419293738</v>
      </c>
      <c r="AU8" s="255">
        <f t="shared" si="7"/>
        <v>4.3797063253012025</v>
      </c>
      <c r="AV8" s="255">
        <f t="shared" si="7"/>
        <v>4.9032310308527061</v>
      </c>
      <c r="AW8" s="255">
        <f t="shared" si="7"/>
        <v>4.4290597923072106</v>
      </c>
      <c r="AX8" s="255">
        <f t="shared" si="7"/>
        <v>4.5495588306588397</v>
      </c>
      <c r="AY8" s="255">
        <f t="shared" si="7"/>
        <v>4.6603482636415228</v>
      </c>
      <c r="AZ8" s="255">
        <f t="shared" si="7"/>
        <v>4.3617157091239589</v>
      </c>
      <c r="BA8" s="255">
        <f t="shared" si="7"/>
        <v>4.4391568160895511</v>
      </c>
      <c r="BB8" s="255">
        <f t="shared" si="7"/>
        <v>3.8887455911803315</v>
      </c>
      <c r="BC8" s="255">
        <f t="shared" si="7"/>
        <v>3.3600147049109186</v>
      </c>
      <c r="BD8" s="255">
        <f t="shared" si="7"/>
        <v>2.7231243670129857</v>
      </c>
      <c r="BE8" s="255">
        <f t="shared" si="7"/>
        <v>1.6395843307330571</v>
      </c>
      <c r="BF8" s="255">
        <f t="shared" si="7"/>
        <v>0.59615304144058356</v>
      </c>
      <c r="BG8" s="255">
        <f t="shared" si="7"/>
        <v>1.0236688692404794</v>
      </c>
      <c r="BH8" s="255">
        <f t="shared" si="7"/>
        <v>1.0615376093940254</v>
      </c>
      <c r="BI8" s="255">
        <f t="shared" si="7"/>
        <v>1.6438910316088018</v>
      </c>
      <c r="BJ8" s="255">
        <f t="shared" si="7"/>
        <v>2.6605509675487138</v>
      </c>
      <c r="BK8" s="255">
        <f t="shared" si="7"/>
        <v>1.7276092923980801</v>
      </c>
      <c r="BL8" s="255">
        <f t="shared" si="7"/>
        <v>1.2471465801437542</v>
      </c>
      <c r="BM8" s="255">
        <f t="shared" si="7"/>
        <v>0.42688328858235813</v>
      </c>
      <c r="BN8" s="255">
        <f t="shared" si="7"/>
        <v>-1.0945553166430866</v>
      </c>
      <c r="BO8" s="255">
        <f t="shared" si="7"/>
        <v>-0.92443632096517181</v>
      </c>
      <c r="BP8" s="255">
        <f t="shared" si="7"/>
        <v>-0.41221878180282001</v>
      </c>
      <c r="BQ8" s="255">
        <f t="shared" si="7"/>
        <v>5.6730119350389963E-2</v>
      </c>
      <c r="BR8" s="255">
        <f t="shared" si="7"/>
        <v>1.149547718930255</v>
      </c>
      <c r="BS8" s="255">
        <f t="shared" si="7"/>
        <v>2.2732978920825042</v>
      </c>
      <c r="BT8" s="255">
        <f t="shared" si="7"/>
        <v>2.4987701832630771</v>
      </c>
      <c r="BU8" s="255">
        <f t="shared" si="7"/>
        <v>3.192447506917695</v>
      </c>
      <c r="BV8" s="255">
        <f t="shared" si="7"/>
        <v>3.197489962279243</v>
      </c>
      <c r="BW8" s="255">
        <f t="shared" ref="BW8:EH8" si="8">100*(BW5/BS5-1)</f>
        <v>2.4661248058747143</v>
      </c>
      <c r="BX8" s="255">
        <f t="shared" si="8"/>
        <v>1.9038275418616468</v>
      </c>
      <c r="BY8" s="255">
        <f t="shared" si="8"/>
        <v>1.2395238545905629</v>
      </c>
      <c r="BZ8" s="255">
        <f t="shared" si="8"/>
        <v>1.3856800847734663</v>
      </c>
      <c r="CA8" s="255">
        <f t="shared" si="8"/>
        <v>1.1533854166666746</v>
      </c>
      <c r="CB8" s="255">
        <f t="shared" si="8"/>
        <v>1.6025916240584026</v>
      </c>
      <c r="CC8" s="255">
        <f t="shared" si="8"/>
        <v>1.3876806984105539</v>
      </c>
      <c r="CD8" s="255">
        <f t="shared" si="8"/>
        <v>1.2557711017804341</v>
      </c>
      <c r="CE8" s="255">
        <f t="shared" si="8"/>
        <v>2.1280594394342378</v>
      </c>
      <c r="CF8" s="255">
        <f t="shared" si="8"/>
        <v>2.3942695288290627</v>
      </c>
      <c r="CG8" s="255">
        <f t="shared" si="8"/>
        <v>3.4373423281521154</v>
      </c>
      <c r="CH8" s="255">
        <f t="shared" si="8"/>
        <v>3.7325700828582109</v>
      </c>
      <c r="CI8" s="255">
        <f t="shared" si="8"/>
        <v>3.6841906250393741</v>
      </c>
      <c r="CJ8" s="255">
        <f t="shared" si="8"/>
        <v>3.5553232305294946</v>
      </c>
      <c r="CK8" s="255">
        <f t="shared" si="8"/>
        <v>3.3347529390790998</v>
      </c>
      <c r="CL8" s="255">
        <f t="shared" si="8"/>
        <v>3.1614095262431086</v>
      </c>
      <c r="CM8" s="255">
        <f t="shared" si="8"/>
        <v>2.8922224113199224</v>
      </c>
      <c r="CN8" s="255">
        <f t="shared" si="8"/>
        <v>3.379158434733065</v>
      </c>
      <c r="CO8" s="255">
        <f t="shared" si="8"/>
        <v>3.7986179002051035</v>
      </c>
      <c r="CP8" s="255">
        <f t="shared" si="8"/>
        <v>4.3880353157770502</v>
      </c>
      <c r="CQ8" s="255">
        <f t="shared" si="8"/>
        <v>4.4323568191377394</v>
      </c>
      <c r="CR8" s="255">
        <f t="shared" si="8"/>
        <v>3.8424966532641491</v>
      </c>
      <c r="CS8" s="255">
        <f t="shared" si="8"/>
        <v>3.5434879463698277</v>
      </c>
      <c r="CT8" s="255">
        <f t="shared" si="8"/>
        <v>2.9685621262488748</v>
      </c>
      <c r="CU8" s="255">
        <f t="shared" si="8"/>
        <v>2.1997266745707789</v>
      </c>
      <c r="CV8" s="255">
        <f t="shared" si="8"/>
        <v>1.8513935510578783</v>
      </c>
      <c r="CW8" s="255">
        <f t="shared" si="8"/>
        <v>0.73906616815928583</v>
      </c>
      <c r="CX8" s="255">
        <f t="shared" si="8"/>
        <v>0.74317976352968884</v>
      </c>
      <c r="CY8" s="255">
        <f t="shared" si="8"/>
        <v>1.249983395544696</v>
      </c>
      <c r="CZ8" s="255">
        <f t="shared" si="8"/>
        <v>1.2219878287184738</v>
      </c>
      <c r="DA8" s="255">
        <f t="shared" si="8"/>
        <v>1.3223297790879274</v>
      </c>
      <c r="DB8" s="255">
        <f t="shared" si="8"/>
        <v>0.73923696492748103</v>
      </c>
      <c r="DC8" s="255">
        <f t="shared" si="8"/>
        <v>0.14278467284161156</v>
      </c>
      <c r="DD8" s="255">
        <f t="shared" si="8"/>
        <v>0.65970229379122003</v>
      </c>
      <c r="DE8" s="255">
        <f t="shared" si="8"/>
        <v>1.6030002468170323</v>
      </c>
      <c r="DF8" s="255">
        <f t="shared" si="8"/>
        <v>2.1446708542658843</v>
      </c>
      <c r="DG8" s="255">
        <f t="shared" si="8"/>
        <v>2.9549002696594995</v>
      </c>
      <c r="DH8" s="255">
        <f t="shared" si="8"/>
        <v>2.6512162337943845</v>
      </c>
      <c r="DI8" s="255">
        <f t="shared" si="8"/>
        <v>2.5279038970866363</v>
      </c>
      <c r="DJ8" s="255">
        <f t="shared" si="8"/>
        <v>2.0049503892339615</v>
      </c>
      <c r="DK8" s="255">
        <f t="shared" si="8"/>
        <v>1.4143680623009081</v>
      </c>
      <c r="DL8" s="255">
        <f t="shared" si="8"/>
        <v>1.566456665307947</v>
      </c>
      <c r="DM8" s="255">
        <f t="shared" si="8"/>
        <v>1.5939546303732177</v>
      </c>
      <c r="DN8" s="255">
        <f t="shared" si="8"/>
        <v>2.2023293142394929</v>
      </c>
      <c r="DO8" s="255">
        <f t="shared" si="8"/>
        <v>3.0914684004374804</v>
      </c>
      <c r="DP8" s="255">
        <f t="shared" si="8"/>
        <v>2.4871804469064562</v>
      </c>
      <c r="DQ8" s="255">
        <f t="shared" si="8"/>
        <v>2.5562969399148372</v>
      </c>
      <c r="DR8" s="255">
        <f t="shared" si="8"/>
        <v>2.6155757670195845</v>
      </c>
      <c r="DS8" s="255">
        <f t="shared" si="8"/>
        <v>2.1579406454753869</v>
      </c>
      <c r="DT8" s="255">
        <f t="shared" si="8"/>
        <v>2.5513982473973629</v>
      </c>
      <c r="DU8" s="255">
        <f t="shared" si="8"/>
        <v>1.9395671291870809</v>
      </c>
      <c r="DV8" s="255">
        <f t="shared" si="8"/>
        <v>1.7095280815362601</v>
      </c>
      <c r="DW8" s="255">
        <f t="shared" si="8"/>
        <v>0.57505043605343698</v>
      </c>
      <c r="DX8" s="255">
        <f t="shared" si="8"/>
        <v>-4.0360713988929486E-2</v>
      </c>
      <c r="DY8" s="255">
        <f t="shared" si="8"/>
        <v>-1.8588380682771577</v>
      </c>
      <c r="DZ8" s="255">
        <f t="shared" si="8"/>
        <v>-3.9137993694074225</v>
      </c>
      <c r="EA8" s="255">
        <f t="shared" si="8"/>
        <v>-3.4982941891870567</v>
      </c>
      <c r="EB8" s="255">
        <f t="shared" si="8"/>
        <v>-3.1278328233426689</v>
      </c>
      <c r="EC8" s="255">
        <f t="shared" si="8"/>
        <v>-0.88506789878847192</v>
      </c>
      <c r="ED8" s="255">
        <f t="shared" si="8"/>
        <v>1.1381618491909995</v>
      </c>
      <c r="EE8" s="255">
        <f t="shared" si="8"/>
        <v>1.889174176785291</v>
      </c>
      <c r="EF8" s="255">
        <f t="shared" si="8"/>
        <v>2.3265602173935473</v>
      </c>
      <c r="EG8" s="255">
        <f t="shared" si="8"/>
        <v>2.1918386482038033</v>
      </c>
      <c r="EH8" s="255">
        <f t="shared" si="8"/>
        <v>2.9147605869546345</v>
      </c>
      <c r="EI8" s="255">
        <f t="shared" ref="EI8:FM8" si="9">100*(EI5/EE5-1)</f>
        <v>2.1537330905045726</v>
      </c>
      <c r="EJ8" s="255">
        <f t="shared" si="9"/>
        <v>1.8140177548110925</v>
      </c>
      <c r="EK8" s="255">
        <f t="shared" si="9"/>
        <v>1.4775478266741082</v>
      </c>
      <c r="EL8" s="255">
        <f t="shared" si="9"/>
        <v>0.60439042403577226</v>
      </c>
      <c r="EM8" s="255">
        <f t="shared" si="9"/>
        <v>0.42693294282991623</v>
      </c>
      <c r="EN8" s="255">
        <f t="shared" si="9"/>
        <v>0.45616161378447817</v>
      </c>
      <c r="EO8" s="255">
        <f t="shared" si="9"/>
        <v>-1.8983241907166715E-2</v>
      </c>
      <c r="EP8" s="255">
        <f t="shared" si="9"/>
        <v>-0.22882356960863826</v>
      </c>
      <c r="EQ8" s="255">
        <f t="shared" si="9"/>
        <v>0.68132397238689357</v>
      </c>
      <c r="ER8" s="255">
        <f>100*(ER5/EN5-1)</f>
        <v>0.31255307643200947</v>
      </c>
      <c r="ES8" s="255">
        <f>100*(ES5/EO5-1)</f>
        <v>0.77063106796115832</v>
      </c>
      <c r="ET8" s="255">
        <f>100*(ET5/EP5-1)</f>
        <v>0.78452015897834126</v>
      </c>
      <c r="EU8" s="255">
        <f>100*(EU5/EQ5-1)</f>
        <v>8.631448800344721E-2</v>
      </c>
      <c r="EV8" s="256">
        <f t="shared" si="9"/>
        <v>0.1618361540411728</v>
      </c>
      <c r="EW8" s="256">
        <f t="shared" si="9"/>
        <v>6.1159453570702738E-2</v>
      </c>
      <c r="EX8" s="256">
        <f t="shared" si="9"/>
        <v>0.29541344291572624</v>
      </c>
      <c r="EY8" s="256">
        <f t="shared" si="9"/>
        <v>0.54696203105470964</v>
      </c>
      <c r="EZ8" s="256">
        <f t="shared" si="9"/>
        <v>0.82141877993147094</v>
      </c>
      <c r="FA8" s="256">
        <f t="shared" si="9"/>
        <v>0.98023878513584517</v>
      </c>
      <c r="FB8" s="256">
        <f t="shared" si="9"/>
        <v>1.012509888186286</v>
      </c>
      <c r="FC8" s="256">
        <f t="shared" si="9"/>
        <v>1.1043603091368537</v>
      </c>
      <c r="FD8" s="256">
        <f t="shared" si="9"/>
        <v>1.1806911591454972</v>
      </c>
      <c r="FE8" s="256">
        <f t="shared" si="9"/>
        <v>1.2481760800052477</v>
      </c>
      <c r="FF8" s="256">
        <f t="shared" si="9"/>
        <v>1.232631738669121</v>
      </c>
      <c r="FG8" s="256">
        <f t="shared" si="9"/>
        <v>1.2168873060005803</v>
      </c>
      <c r="FH8" s="256">
        <f t="shared" si="9"/>
        <v>1.1943315607714666</v>
      </c>
      <c r="FI8" s="256">
        <f t="shared" si="9"/>
        <v>1.1715560889413723</v>
      </c>
      <c r="FJ8" s="256">
        <f t="shared" si="9"/>
        <v>1.1929993077011147</v>
      </c>
      <c r="FK8" s="256">
        <f t="shared" si="9"/>
        <v>1.2146779186659629</v>
      </c>
      <c r="FL8" s="256">
        <f t="shared" si="9"/>
        <v>1.2365919595488384</v>
      </c>
      <c r="FM8" s="256">
        <f t="shared" si="9"/>
        <v>1.2587414605698344</v>
      </c>
      <c r="FN8" s="256">
        <f>100*(FN5/FJ5-1)</f>
        <v>1.2453098848139055</v>
      </c>
      <c r="FO8" s="256">
        <f>100*(FO5/FK5-1)</f>
        <v>1.2317218944590813</v>
      </c>
      <c r="FP8" s="256">
        <f>100*(FP5/FL5-1)</f>
        <v>1.2179774050810277</v>
      </c>
      <c r="FQ8" s="256">
        <f>100*(FQ5/FM5-1)</f>
        <v>1.2040763402335175</v>
      </c>
      <c r="FR8" s="256"/>
      <c r="FS8" s="256"/>
      <c r="FT8" s="256"/>
      <c r="FU8" s="256"/>
      <c r="FV8" s="256"/>
      <c r="FW8" s="256"/>
      <c r="FX8" s="256"/>
      <c r="FY8" s="256"/>
      <c r="FZ8" s="256"/>
      <c r="GA8" s="256"/>
      <c r="GB8" s="256"/>
      <c r="GC8" s="256"/>
      <c r="GD8" s="256"/>
      <c r="GE8" s="256"/>
      <c r="GF8" s="256"/>
      <c r="GG8" s="256"/>
      <c r="GH8" s="236"/>
      <c r="GI8" s="237"/>
      <c r="GJ8" s="237"/>
      <c r="GK8" s="237"/>
      <c r="GL8" s="237"/>
      <c r="GO8" s="216"/>
    </row>
    <row r="9" spans="2:197" s="243" customFormat="1" ht="13.5">
      <c r="C9" s="244"/>
      <c r="D9" s="244"/>
      <c r="E9" s="257" t="s">
        <v>42</v>
      </c>
      <c r="F9" s="258">
        <v>143.30500000000001</v>
      </c>
      <c r="G9" s="259">
        <v>145.49100000000001</v>
      </c>
      <c r="H9" s="259">
        <v>145.94100000000003</v>
      </c>
      <c r="I9" s="259">
        <v>147.93700000000001</v>
      </c>
      <c r="J9" s="259">
        <v>149.46199999999999</v>
      </c>
      <c r="K9" s="259">
        <v>150.499</v>
      </c>
      <c r="L9" s="259">
        <v>150.91499999999999</v>
      </c>
      <c r="M9" s="259">
        <v>151.65000000000003</v>
      </c>
      <c r="N9" s="259">
        <v>152.566</v>
      </c>
      <c r="O9" s="259">
        <v>151.86300000000003</v>
      </c>
      <c r="P9" s="259">
        <v>152.19300000000001</v>
      </c>
      <c r="Q9" s="259">
        <v>152.953</v>
      </c>
      <c r="R9" s="259">
        <v>153.13500000000002</v>
      </c>
      <c r="S9" s="259">
        <v>155.364</v>
      </c>
      <c r="T9" s="259">
        <v>155.63400000000001</v>
      </c>
      <c r="U9" s="259">
        <v>157.601</v>
      </c>
      <c r="V9" s="259">
        <v>158.63500000000002</v>
      </c>
      <c r="W9" s="259">
        <v>160.22800000000001</v>
      </c>
      <c r="X9" s="259">
        <v>160.71900000000002</v>
      </c>
      <c r="Y9" s="259">
        <v>162.39700000000002</v>
      </c>
      <c r="Z9" s="259">
        <v>161.80700000000002</v>
      </c>
      <c r="AA9" s="259">
        <v>161.82900000000001</v>
      </c>
      <c r="AB9" s="259">
        <v>161.286</v>
      </c>
      <c r="AC9" s="259">
        <v>162.03100000000001</v>
      </c>
      <c r="AD9" s="259">
        <v>162.62800000000001</v>
      </c>
      <c r="AE9" s="259">
        <v>163.547</v>
      </c>
      <c r="AF9" s="259">
        <v>163.63500000000002</v>
      </c>
      <c r="AG9" s="259">
        <v>162.57400000000001</v>
      </c>
      <c r="AH9" s="259">
        <v>164.83199999999999</v>
      </c>
      <c r="AI9" s="259">
        <v>165.44500000000002</v>
      </c>
      <c r="AJ9" s="259">
        <v>166.36400000000003</v>
      </c>
      <c r="AK9" s="259">
        <v>168.21800000000002</v>
      </c>
      <c r="AL9" s="259">
        <v>169.46900000000002</v>
      </c>
      <c r="AM9" s="259">
        <v>172.39700000000002</v>
      </c>
      <c r="AN9" s="259">
        <v>173.22900000000001</v>
      </c>
      <c r="AO9" s="259">
        <v>173.76500000000001</v>
      </c>
      <c r="AP9" s="259">
        <v>175.18199999999999</v>
      </c>
      <c r="AQ9" s="259">
        <v>177.57300000000001</v>
      </c>
      <c r="AR9" s="259">
        <v>178.00700000000003</v>
      </c>
      <c r="AS9" s="259">
        <v>181.10500000000002</v>
      </c>
      <c r="AT9" s="259">
        <v>181.298</v>
      </c>
      <c r="AU9" s="259">
        <v>182.12200000000001</v>
      </c>
      <c r="AV9" s="259">
        <v>184.482</v>
      </c>
      <c r="AW9" s="259">
        <v>186.09300000000002</v>
      </c>
      <c r="AX9" s="259">
        <v>188.185</v>
      </c>
      <c r="AY9" s="259">
        <v>188.65200000000002</v>
      </c>
      <c r="AZ9" s="259">
        <v>190.42200000000003</v>
      </c>
      <c r="BA9" s="259">
        <v>192.01900000000003</v>
      </c>
      <c r="BB9" s="259">
        <v>193.45</v>
      </c>
      <c r="BC9" s="259">
        <v>194.81900000000002</v>
      </c>
      <c r="BD9" s="259">
        <v>195.23000000000002</v>
      </c>
      <c r="BE9" s="259">
        <v>195.50700000000003</v>
      </c>
      <c r="BF9" s="259">
        <v>195.24800000000002</v>
      </c>
      <c r="BG9" s="259">
        <v>196.20400000000001</v>
      </c>
      <c r="BH9" s="259">
        <v>196.48400000000001</v>
      </c>
      <c r="BI9" s="259">
        <v>196.96200000000002</v>
      </c>
      <c r="BJ9" s="259">
        <v>197.39400000000001</v>
      </c>
      <c r="BK9" s="259">
        <v>197.267</v>
      </c>
      <c r="BL9" s="259">
        <v>198.66600000000003</v>
      </c>
      <c r="BM9" s="259">
        <v>199.47300000000001</v>
      </c>
      <c r="BN9" s="259">
        <v>197.08199999999999</v>
      </c>
      <c r="BO9" s="259">
        <v>198.47800000000001</v>
      </c>
      <c r="BP9" s="259">
        <v>198.50900000000001</v>
      </c>
      <c r="BQ9" s="259">
        <v>199.68299999999999</v>
      </c>
      <c r="BR9" s="259">
        <v>199.29700000000003</v>
      </c>
      <c r="BS9" s="259">
        <v>201.28200000000001</v>
      </c>
      <c r="BT9" s="259">
        <v>202.33800000000002</v>
      </c>
      <c r="BU9" s="259">
        <v>202.89900000000003</v>
      </c>
      <c r="BV9" s="259">
        <v>203.643</v>
      </c>
      <c r="BW9" s="259">
        <v>207.32599999999999</v>
      </c>
      <c r="BX9" s="259">
        <v>205.33800000000002</v>
      </c>
      <c r="BY9" s="259">
        <v>205.46300000000002</v>
      </c>
      <c r="BZ9" s="259">
        <v>209.136</v>
      </c>
      <c r="CA9" s="259">
        <v>208.58799999999999</v>
      </c>
      <c r="CB9" s="259">
        <v>211.38600000000002</v>
      </c>
      <c r="CC9" s="259">
        <v>208.68200000000002</v>
      </c>
      <c r="CD9" s="259">
        <v>208.62200000000001</v>
      </c>
      <c r="CE9" s="259">
        <v>209.35600000000002</v>
      </c>
      <c r="CF9" s="259">
        <v>210.959</v>
      </c>
      <c r="CG9" s="259">
        <v>213.58200000000002</v>
      </c>
      <c r="CH9" s="259">
        <v>215.35000000000002</v>
      </c>
      <c r="CI9" s="259">
        <v>218.511</v>
      </c>
      <c r="CJ9" s="259">
        <v>220.55800000000002</v>
      </c>
      <c r="CK9" s="259">
        <v>222.15200000000002</v>
      </c>
      <c r="CL9" s="259">
        <v>222.88300000000001</v>
      </c>
      <c r="CM9" s="259">
        <v>224.61600000000001</v>
      </c>
      <c r="CN9" s="259">
        <v>228.447</v>
      </c>
      <c r="CO9" s="259">
        <v>230.97499999999999</v>
      </c>
      <c r="CP9" s="259">
        <v>233.29900000000001</v>
      </c>
      <c r="CQ9" s="259">
        <v>235.245</v>
      </c>
      <c r="CR9" s="259">
        <v>235.93100000000004</v>
      </c>
      <c r="CS9" s="259">
        <v>237.16900000000004</v>
      </c>
      <c r="CT9" s="259">
        <v>239.25400000000002</v>
      </c>
      <c r="CU9" s="259">
        <v>241.14900000000003</v>
      </c>
      <c r="CV9" s="259">
        <v>242.352</v>
      </c>
      <c r="CW9" s="259">
        <v>242.44</v>
      </c>
      <c r="CX9" s="259">
        <v>243.834</v>
      </c>
      <c r="CY9" s="259">
        <v>245.495</v>
      </c>
      <c r="CZ9" s="259">
        <v>247.39600000000002</v>
      </c>
      <c r="DA9" s="259">
        <v>248.06700000000001</v>
      </c>
      <c r="DB9" s="259">
        <v>248.36799999999999</v>
      </c>
      <c r="DC9" s="259">
        <v>248.364</v>
      </c>
      <c r="DD9" s="259">
        <v>250.99600000000001</v>
      </c>
      <c r="DE9" s="259">
        <v>251.42300000000003</v>
      </c>
      <c r="DF9" s="259">
        <v>252.39100000000002</v>
      </c>
      <c r="DG9" s="259">
        <v>253.911</v>
      </c>
      <c r="DH9" s="259">
        <v>254.52</v>
      </c>
      <c r="DI9" s="259">
        <v>257.584</v>
      </c>
      <c r="DJ9" s="259">
        <v>259.16000000000003</v>
      </c>
      <c r="DK9" s="259">
        <v>259.95800000000003</v>
      </c>
      <c r="DL9" s="259">
        <v>261.51500000000004</v>
      </c>
      <c r="DM9" s="259">
        <v>263.18100000000004</v>
      </c>
      <c r="DN9" s="259">
        <v>265.363</v>
      </c>
      <c r="DO9" s="259">
        <v>266.88599999999997</v>
      </c>
      <c r="DP9" s="259">
        <v>267.29500000000002</v>
      </c>
      <c r="DQ9" s="259">
        <v>269.05700000000002</v>
      </c>
      <c r="DR9" s="259">
        <v>270.90600000000001</v>
      </c>
      <c r="DS9" s="259">
        <v>272.75900000000001</v>
      </c>
      <c r="DT9" s="259">
        <v>274.71100000000001</v>
      </c>
      <c r="DU9" s="259">
        <v>275.91399999999999</v>
      </c>
      <c r="DV9" s="259">
        <v>275.30600000000004</v>
      </c>
      <c r="DW9" s="259">
        <v>275.04600000000005</v>
      </c>
      <c r="DX9" s="259">
        <v>274.553</v>
      </c>
      <c r="DY9" s="259">
        <v>273.92200000000003</v>
      </c>
      <c r="DZ9" s="259">
        <v>274.27499999999998</v>
      </c>
      <c r="EA9" s="259">
        <v>275.53700000000003</v>
      </c>
      <c r="EB9" s="259">
        <v>274.89200000000005</v>
      </c>
      <c r="EC9" s="259">
        <v>277.53800000000001</v>
      </c>
      <c r="ED9" s="259">
        <v>278.88900000000001</v>
      </c>
      <c r="EE9" s="259">
        <v>279.58299999999997</v>
      </c>
      <c r="EF9" s="259">
        <v>281.09700000000004</v>
      </c>
      <c r="EG9" s="259">
        <v>282.73500000000001</v>
      </c>
      <c r="EH9" s="259">
        <v>284.13100000000003</v>
      </c>
      <c r="EI9" s="259">
        <v>280.77100000000002</v>
      </c>
      <c r="EJ9" s="259">
        <v>281.351</v>
      </c>
      <c r="EK9" s="259">
        <v>280.21500000000003</v>
      </c>
      <c r="EL9" s="259">
        <v>281.63200000000001</v>
      </c>
      <c r="EM9" s="259">
        <v>280.06900000000002</v>
      </c>
      <c r="EN9" s="259">
        <v>280.36500000000001</v>
      </c>
      <c r="EO9" s="259">
        <v>280.17100000000005</v>
      </c>
      <c r="EP9" s="259">
        <v>280.86500000000001</v>
      </c>
      <c r="EQ9" s="259">
        <v>281.60500000000002</v>
      </c>
      <c r="ER9" s="259">
        <v>281.35400000000004</v>
      </c>
      <c r="ES9" s="259">
        <v>282.03800000000001</v>
      </c>
      <c r="ET9" s="259">
        <v>280.565</v>
      </c>
      <c r="EU9" s="259">
        <v>281.74</v>
      </c>
      <c r="EV9" s="260">
        <f>EU9*(1+EV10%)</f>
        <v>282.30348000000004</v>
      </c>
      <c r="EW9" s="260">
        <f>EV9*(1+EW10%)</f>
        <v>282.86808696000003</v>
      </c>
      <c r="EX9" s="260">
        <f t="shared" ref="EX9:FM9" si="10">EW9*(1+EX10%)</f>
        <v>283.71669122088002</v>
      </c>
      <c r="EY9" s="260">
        <f t="shared" si="10"/>
        <v>284.56784129454263</v>
      </c>
      <c r="EZ9" s="260">
        <f t="shared" si="10"/>
        <v>285.42154481842624</v>
      </c>
      <c r="FA9" s="260">
        <f t="shared" si="10"/>
        <v>286.27780945288151</v>
      </c>
      <c r="FB9" s="260">
        <f t="shared" si="10"/>
        <v>286.85036507178728</v>
      </c>
      <c r="FC9" s="260">
        <f t="shared" si="10"/>
        <v>287.42406580193085</v>
      </c>
      <c r="FD9" s="260">
        <f t="shared" si="10"/>
        <v>287.99891393353471</v>
      </c>
      <c r="FE9" s="260">
        <f t="shared" si="10"/>
        <v>288.57491176140178</v>
      </c>
      <c r="FF9" s="260">
        <f t="shared" si="10"/>
        <v>289.44063649668595</v>
      </c>
      <c r="FG9" s="260">
        <f t="shared" si="10"/>
        <v>290.30895840617598</v>
      </c>
      <c r="FH9" s="260">
        <f t="shared" si="10"/>
        <v>291.17988528139449</v>
      </c>
      <c r="FI9" s="260">
        <f t="shared" si="10"/>
        <v>292.05342493723862</v>
      </c>
      <c r="FJ9" s="260">
        <f t="shared" si="10"/>
        <v>292.92958521205031</v>
      </c>
      <c r="FK9" s="260">
        <f t="shared" si="10"/>
        <v>293.80837396768641</v>
      </c>
      <c r="FL9" s="260">
        <f t="shared" si="10"/>
        <v>294.68979908958943</v>
      </c>
      <c r="FM9" s="260">
        <f t="shared" si="10"/>
        <v>295.57386848685815</v>
      </c>
      <c r="FN9" s="260">
        <f>FM9*(1+FN10%)</f>
        <v>296.46059009231868</v>
      </c>
      <c r="FO9" s="260">
        <f>FN9*(1+FO10%)</f>
        <v>297.34997186259562</v>
      </c>
      <c r="FP9" s="260">
        <f>FO9*(1+FP10%)</f>
        <v>298.24202177818336</v>
      </c>
      <c r="FQ9" s="260">
        <f>FP9*(1+FQ10%)</f>
        <v>299.13674784351787</v>
      </c>
      <c r="FR9" s="260"/>
      <c r="FS9" s="260"/>
      <c r="FT9" s="260"/>
      <c r="FU9" s="260"/>
      <c r="FV9" s="260"/>
      <c r="FW9" s="260"/>
      <c r="FX9" s="260"/>
      <c r="FY9" s="260"/>
      <c r="FZ9" s="260"/>
      <c r="GA9" s="260"/>
      <c r="GB9" s="260"/>
      <c r="GC9" s="260"/>
      <c r="GD9" s="260"/>
      <c r="GE9" s="260"/>
      <c r="GF9" s="260"/>
      <c r="GG9" s="260"/>
      <c r="GH9" s="236"/>
      <c r="GI9" s="250"/>
      <c r="GJ9" s="250"/>
      <c r="GK9" s="250"/>
      <c r="GL9" s="250"/>
      <c r="GO9" s="251"/>
    </row>
    <row r="10" spans="2:197" s="215" customFormat="1" ht="13.5">
      <c r="C10" s="212"/>
      <c r="D10" s="212"/>
      <c r="E10" s="238" t="s">
        <v>174</v>
      </c>
      <c r="F10" s="239"/>
      <c r="G10" s="240">
        <f>100*(G9/F9-1)</f>
        <v>1.5254178151495212</v>
      </c>
      <c r="H10" s="240">
        <f t="shared" ref="H10:BS10" si="11">100*(H9/G9-1)</f>
        <v>0.30929748231851573</v>
      </c>
      <c r="I10" s="240">
        <f t="shared" si="11"/>
        <v>1.3676759786488857</v>
      </c>
      <c r="J10" s="240">
        <f t="shared" si="11"/>
        <v>1.0308442107112903</v>
      </c>
      <c r="K10" s="240">
        <f t="shared" si="11"/>
        <v>0.69382184100306166</v>
      </c>
      <c r="L10" s="240">
        <f t="shared" si="11"/>
        <v>0.27641379676941469</v>
      </c>
      <c r="M10" s="240">
        <f t="shared" si="11"/>
        <v>0.48702912235367712</v>
      </c>
      <c r="N10" s="241">
        <f t="shared" si="11"/>
        <v>0.60402242004613527</v>
      </c>
      <c r="O10" s="240">
        <f t="shared" si="11"/>
        <v>-0.46078418520507647</v>
      </c>
      <c r="P10" s="240">
        <f t="shared" si="11"/>
        <v>0.21730112008848668</v>
      </c>
      <c r="Q10" s="240">
        <f t="shared" si="11"/>
        <v>0.49936593667250229</v>
      </c>
      <c r="R10" s="240">
        <f t="shared" si="11"/>
        <v>0.1189908010957641</v>
      </c>
      <c r="S10" s="240">
        <f t="shared" si="11"/>
        <v>1.4555784112057824</v>
      </c>
      <c r="T10" s="240">
        <f t="shared" si="11"/>
        <v>0.17378543291883819</v>
      </c>
      <c r="U10" s="240">
        <f t="shared" si="11"/>
        <v>1.2638626521197072</v>
      </c>
      <c r="V10" s="240">
        <f t="shared" si="11"/>
        <v>0.65608720756848982</v>
      </c>
      <c r="W10" s="240">
        <f t="shared" si="11"/>
        <v>1.0041920131118598</v>
      </c>
      <c r="X10" s="240">
        <f t="shared" si="11"/>
        <v>0.30643832538632676</v>
      </c>
      <c r="Y10" s="240">
        <f t="shared" si="11"/>
        <v>1.0440582631798367</v>
      </c>
      <c r="Z10" s="240">
        <f t="shared" si="11"/>
        <v>-0.3633072039508134</v>
      </c>
      <c r="AA10" s="240">
        <f t="shared" si="11"/>
        <v>1.3596445147601166E-2</v>
      </c>
      <c r="AB10" s="240">
        <f t="shared" si="11"/>
        <v>-0.3355393656266803</v>
      </c>
      <c r="AC10" s="240">
        <f t="shared" si="11"/>
        <v>0.46191237925177209</v>
      </c>
      <c r="AD10" s="240">
        <f t="shared" si="11"/>
        <v>0.36844801303455021</v>
      </c>
      <c r="AE10" s="240">
        <f t="shared" si="11"/>
        <v>0.56509334185994575</v>
      </c>
      <c r="AF10" s="240">
        <f t="shared" si="11"/>
        <v>5.380716246707884E-2</v>
      </c>
      <c r="AG10" s="240">
        <f t="shared" si="11"/>
        <v>-0.64839429217465883</v>
      </c>
      <c r="AH10" s="240">
        <f t="shared" si="11"/>
        <v>1.3889059751251542</v>
      </c>
      <c r="AI10" s="240">
        <f t="shared" si="11"/>
        <v>0.37189380702777886</v>
      </c>
      <c r="AJ10" s="240">
        <f t="shared" si="11"/>
        <v>0.55547160687843267</v>
      </c>
      <c r="AK10" s="240">
        <f t="shared" si="11"/>
        <v>1.1144237936091761</v>
      </c>
      <c r="AL10" s="240">
        <f t="shared" si="11"/>
        <v>0.74367784660380742</v>
      </c>
      <c r="AM10" s="240">
        <f t="shared" si="11"/>
        <v>1.7277496179242124</v>
      </c>
      <c r="AN10" s="240">
        <f t="shared" si="11"/>
        <v>0.48260700592237527</v>
      </c>
      <c r="AO10" s="240">
        <f t="shared" si="11"/>
        <v>0.30941701447217973</v>
      </c>
      <c r="AP10" s="240">
        <f t="shared" si="11"/>
        <v>0.81546916812935688</v>
      </c>
      <c r="AQ10" s="240">
        <f t="shared" si="11"/>
        <v>1.3648662533822131</v>
      </c>
      <c r="AR10" s="240">
        <f t="shared" si="11"/>
        <v>0.2444065257668715</v>
      </c>
      <c r="AS10" s="240">
        <f t="shared" si="11"/>
        <v>1.7403809962529548</v>
      </c>
      <c r="AT10" s="240">
        <f t="shared" si="11"/>
        <v>0.1065680130311053</v>
      </c>
      <c r="AU10" s="240">
        <f t="shared" si="11"/>
        <v>0.454500325431062</v>
      </c>
      <c r="AV10" s="240">
        <f t="shared" si="11"/>
        <v>1.2958346602826687</v>
      </c>
      <c r="AW10" s="240">
        <f t="shared" si="11"/>
        <v>0.87325592740756797</v>
      </c>
      <c r="AX10" s="240">
        <f t="shared" si="11"/>
        <v>1.1241690982465746</v>
      </c>
      <c r="AY10" s="240">
        <f t="shared" si="11"/>
        <v>0.24816005526477891</v>
      </c>
      <c r="AZ10" s="240">
        <f t="shared" si="11"/>
        <v>0.93823548120348654</v>
      </c>
      <c r="BA10" s="240">
        <f t="shared" si="11"/>
        <v>0.83866359979414273</v>
      </c>
      <c r="BB10" s="240">
        <f t="shared" si="11"/>
        <v>0.74523875241510051</v>
      </c>
      <c r="BC10" s="240">
        <f t="shared" si="11"/>
        <v>0.70767640217110905</v>
      </c>
      <c r="BD10" s="240">
        <f t="shared" si="11"/>
        <v>0.21096504961015672</v>
      </c>
      <c r="BE10" s="240">
        <f t="shared" si="11"/>
        <v>0.14188393177279046</v>
      </c>
      <c r="BF10" s="240">
        <f t="shared" si="11"/>
        <v>-0.13247607502545611</v>
      </c>
      <c r="BG10" s="240">
        <f t="shared" si="11"/>
        <v>0.48963369663197476</v>
      </c>
      <c r="BH10" s="240">
        <f t="shared" si="11"/>
        <v>0.14270860940652774</v>
      </c>
      <c r="BI10" s="240">
        <f t="shared" si="11"/>
        <v>0.24327680625395587</v>
      </c>
      <c r="BJ10" s="240">
        <f t="shared" si="11"/>
        <v>0.21933164772900415</v>
      </c>
      <c r="BK10" s="240">
        <f t="shared" si="11"/>
        <v>-6.4338328419311086E-2</v>
      </c>
      <c r="BL10" s="240">
        <f t="shared" si="11"/>
        <v>0.70919109633138522</v>
      </c>
      <c r="BM10" s="240">
        <f t="shared" si="11"/>
        <v>0.40620941681011047</v>
      </c>
      <c r="BN10" s="240">
        <f t="shared" si="11"/>
        <v>-1.1986584650554355</v>
      </c>
      <c r="BO10" s="240">
        <f t="shared" si="11"/>
        <v>0.70833460184087649</v>
      </c>
      <c r="BP10" s="240">
        <f t="shared" si="11"/>
        <v>1.5618859520949435E-2</v>
      </c>
      <c r="BQ10" s="240">
        <f t="shared" si="11"/>
        <v>0.59140895375020541</v>
      </c>
      <c r="BR10" s="240">
        <f t="shared" si="11"/>
        <v>-0.19330639062913324</v>
      </c>
      <c r="BS10" s="240">
        <f t="shared" si="11"/>
        <v>0.99600094331575573</v>
      </c>
      <c r="BT10" s="240">
        <f t="shared" ref="BT10:EE10" si="12">100*(BT9/BS9-1)</f>
        <v>0.52463707634067269</v>
      </c>
      <c r="BU10" s="240">
        <f t="shared" si="12"/>
        <v>0.27725884411233803</v>
      </c>
      <c r="BV10" s="240">
        <f t="shared" si="12"/>
        <v>0.36668490234055273</v>
      </c>
      <c r="BW10" s="240">
        <f t="shared" si="12"/>
        <v>1.808557131843469</v>
      </c>
      <c r="BX10" s="240">
        <f t="shared" si="12"/>
        <v>-0.95887635897088375</v>
      </c>
      <c r="BY10" s="240">
        <f t="shared" si="12"/>
        <v>6.0875239848434681E-2</v>
      </c>
      <c r="BZ10" s="240">
        <f t="shared" si="12"/>
        <v>1.7876697994285928</v>
      </c>
      <c r="CA10" s="240">
        <f t="shared" si="12"/>
        <v>-0.26203044908575945</v>
      </c>
      <c r="CB10" s="240">
        <f t="shared" si="12"/>
        <v>1.3414002723071361</v>
      </c>
      <c r="CC10" s="240">
        <f t="shared" si="12"/>
        <v>-1.279176482832356</v>
      </c>
      <c r="CD10" s="240">
        <f t="shared" si="12"/>
        <v>-2.8751880852206924E-2</v>
      </c>
      <c r="CE10" s="240">
        <f t="shared" si="12"/>
        <v>0.35183250088677287</v>
      </c>
      <c r="CF10" s="240">
        <f t="shared" si="12"/>
        <v>0.76568142303061748</v>
      </c>
      <c r="CG10" s="240">
        <f t="shared" si="12"/>
        <v>1.2433695647021459</v>
      </c>
      <c r="CH10" s="240">
        <f t="shared" si="12"/>
        <v>0.82778511297767476</v>
      </c>
      <c r="CI10" s="240">
        <f t="shared" si="12"/>
        <v>1.4678430462038428</v>
      </c>
      <c r="CJ10" s="240">
        <f t="shared" si="12"/>
        <v>0.93679494396163854</v>
      </c>
      <c r="CK10" s="240">
        <f t="shared" si="12"/>
        <v>0.72271239311201274</v>
      </c>
      <c r="CL10" s="240">
        <f t="shared" si="12"/>
        <v>0.32905398105800288</v>
      </c>
      <c r="CM10" s="240">
        <f t="shared" si="12"/>
        <v>0.77753799078439378</v>
      </c>
      <c r="CN10" s="240">
        <f t="shared" si="12"/>
        <v>1.7055775189656952</v>
      </c>
      <c r="CO10" s="240">
        <f t="shared" si="12"/>
        <v>1.1066024066851421</v>
      </c>
      <c r="CP10" s="240">
        <f t="shared" si="12"/>
        <v>1.0061694988635184</v>
      </c>
      <c r="CQ10" s="240">
        <f t="shared" si="12"/>
        <v>0.83412273520246938</v>
      </c>
      <c r="CR10" s="240">
        <f t="shared" si="12"/>
        <v>0.29161087376992079</v>
      </c>
      <c r="CS10" s="240">
        <f t="shared" si="12"/>
        <v>0.52472968791723584</v>
      </c>
      <c r="CT10" s="240">
        <f t="shared" si="12"/>
        <v>0.87911995243896701</v>
      </c>
      <c r="CU10" s="240">
        <f t="shared" si="12"/>
        <v>0.79204527406020464</v>
      </c>
      <c r="CV10" s="240">
        <f t="shared" si="12"/>
        <v>0.49886169961308457</v>
      </c>
      <c r="CW10" s="240">
        <f t="shared" si="12"/>
        <v>3.6310820624541051E-2</v>
      </c>
      <c r="CX10" s="240">
        <f t="shared" si="12"/>
        <v>0.57498762580432405</v>
      </c>
      <c r="CY10" s="240">
        <f t="shared" si="12"/>
        <v>0.68120114504131024</v>
      </c>
      <c r="CZ10" s="240">
        <f t="shared" si="12"/>
        <v>0.77435385649402555</v>
      </c>
      <c r="DA10" s="240">
        <f t="shared" si="12"/>
        <v>0.27122508043784244</v>
      </c>
      <c r="DB10" s="240">
        <f t="shared" si="12"/>
        <v>0.12133818686079767</v>
      </c>
      <c r="DC10" s="240">
        <f t="shared" si="12"/>
        <v>-1.6105134316823921E-3</v>
      </c>
      <c r="DD10" s="240">
        <f t="shared" si="12"/>
        <v>1.0597349052197558</v>
      </c>
      <c r="DE10" s="240">
        <f t="shared" si="12"/>
        <v>0.1701222330236396</v>
      </c>
      <c r="DF10" s="240">
        <f t="shared" si="12"/>
        <v>0.38500853143903502</v>
      </c>
      <c r="DG10" s="240">
        <f t="shared" si="12"/>
        <v>0.6022401749666173</v>
      </c>
      <c r="DH10" s="240">
        <f t="shared" si="12"/>
        <v>0.2398478206930843</v>
      </c>
      <c r="DI10" s="240">
        <f t="shared" si="12"/>
        <v>1.2038346691811919</v>
      </c>
      <c r="DJ10" s="240">
        <f t="shared" si="12"/>
        <v>0.6118392446735843</v>
      </c>
      <c r="DK10" s="240">
        <f t="shared" si="12"/>
        <v>0.30791788856305846</v>
      </c>
      <c r="DL10" s="240">
        <f t="shared" si="12"/>
        <v>0.59894290616178125</v>
      </c>
      <c r="DM10" s="240">
        <f t="shared" si="12"/>
        <v>0.63705714777355649</v>
      </c>
      <c r="DN10" s="240">
        <f t="shared" si="12"/>
        <v>0.82908720614327525</v>
      </c>
      <c r="DO10" s="240">
        <f t="shared" si="12"/>
        <v>0.5739308042191249</v>
      </c>
      <c r="DP10" s="240">
        <f t="shared" si="12"/>
        <v>0.1532489527363845</v>
      </c>
      <c r="DQ10" s="240">
        <f t="shared" si="12"/>
        <v>0.65919676761629908</v>
      </c>
      <c r="DR10" s="240">
        <f t="shared" si="12"/>
        <v>0.68721497675212628</v>
      </c>
      <c r="DS10" s="240">
        <f t="shared" si="12"/>
        <v>0.6840010926299156</v>
      </c>
      <c r="DT10" s="240">
        <f t="shared" si="12"/>
        <v>0.71565007937410829</v>
      </c>
      <c r="DU10" s="240">
        <f t="shared" si="12"/>
        <v>0.43791475405061675</v>
      </c>
      <c r="DV10" s="240">
        <f t="shared" si="12"/>
        <v>-0.22035851750905611</v>
      </c>
      <c r="DW10" s="240">
        <f t="shared" si="12"/>
        <v>-9.4440368172143963E-2</v>
      </c>
      <c r="DX10" s="240">
        <f t="shared" si="12"/>
        <v>-0.17924274484997227</v>
      </c>
      <c r="DY10" s="240">
        <f t="shared" si="12"/>
        <v>-0.22982812061786984</v>
      </c>
      <c r="DZ10" s="240">
        <f t="shared" si="12"/>
        <v>0.12886880206772755</v>
      </c>
      <c r="EA10" s="240">
        <f t="shared" si="12"/>
        <v>0.46012214018777975</v>
      </c>
      <c r="EB10" s="240">
        <f t="shared" si="12"/>
        <v>-0.23408834385217903</v>
      </c>
      <c r="EC10" s="240">
        <f t="shared" si="12"/>
        <v>0.9625598416832748</v>
      </c>
      <c r="ED10" s="240">
        <f t="shared" si="12"/>
        <v>0.48678018865884187</v>
      </c>
      <c r="EE10" s="240">
        <f t="shared" si="12"/>
        <v>0.24884452237268206</v>
      </c>
      <c r="EF10" s="240">
        <f t="shared" ref="EF10:EU10" si="13">100*(EF9/EE9-1)</f>
        <v>0.54152076485338707</v>
      </c>
      <c r="EG10" s="240">
        <f t="shared" si="13"/>
        <v>0.58271699804692823</v>
      </c>
      <c r="EH10" s="240">
        <f t="shared" si="13"/>
        <v>0.49374856314217119</v>
      </c>
      <c r="EI10" s="240">
        <f t="shared" si="13"/>
        <v>-1.1825531181039795</v>
      </c>
      <c r="EJ10" s="240">
        <f t="shared" si="13"/>
        <v>0.20657404076631636</v>
      </c>
      <c r="EK10" s="240">
        <f t="shared" si="13"/>
        <v>-0.40376611421319986</v>
      </c>
      <c r="EL10" s="240">
        <f t="shared" si="13"/>
        <v>0.50568313616330407</v>
      </c>
      <c r="EM10" s="240">
        <f t="shared" si="13"/>
        <v>-0.55497954777865566</v>
      </c>
      <c r="EN10" s="240">
        <f t="shared" si="13"/>
        <v>0.10568824111201192</v>
      </c>
      <c r="EO10" s="240">
        <f t="shared" si="13"/>
        <v>-6.91955129919819E-2</v>
      </c>
      <c r="EP10" s="240">
        <f t="shared" si="13"/>
        <v>0.24770586534650363</v>
      </c>
      <c r="EQ10" s="240">
        <f t="shared" si="13"/>
        <v>0.26347177469603356</v>
      </c>
      <c r="ER10" s="240">
        <f t="shared" si="13"/>
        <v>-8.9131940128894804E-2</v>
      </c>
      <c r="ES10" s="240">
        <f t="shared" si="13"/>
        <v>0.24311010328623706</v>
      </c>
      <c r="ET10" s="240">
        <f t="shared" si="13"/>
        <v>-0.52227004871684413</v>
      </c>
      <c r="EU10" s="240">
        <f t="shared" si="13"/>
        <v>0.41879778304492188</v>
      </c>
      <c r="EV10" s="261">
        <v>0.2</v>
      </c>
      <c r="EW10" s="261">
        <v>0.2</v>
      </c>
      <c r="EX10" s="261">
        <v>0.3</v>
      </c>
      <c r="EY10" s="261">
        <v>0.3</v>
      </c>
      <c r="EZ10" s="261">
        <v>0.3</v>
      </c>
      <c r="FA10" s="261">
        <v>0.3</v>
      </c>
      <c r="FB10" s="261">
        <v>0.2</v>
      </c>
      <c r="FC10" s="261">
        <v>0.2</v>
      </c>
      <c r="FD10" s="261">
        <v>0.2</v>
      </c>
      <c r="FE10" s="261">
        <v>0.2</v>
      </c>
      <c r="FF10" s="261">
        <v>0.3</v>
      </c>
      <c r="FG10" s="261">
        <f>FF10</f>
        <v>0.3</v>
      </c>
      <c r="FH10" s="261">
        <f t="shared" ref="FH10:FQ10" si="14">FG10</f>
        <v>0.3</v>
      </c>
      <c r="FI10" s="261">
        <f t="shared" si="14"/>
        <v>0.3</v>
      </c>
      <c r="FJ10" s="261">
        <f t="shared" si="14"/>
        <v>0.3</v>
      </c>
      <c r="FK10" s="261">
        <f t="shared" si="14"/>
        <v>0.3</v>
      </c>
      <c r="FL10" s="261">
        <f t="shared" si="14"/>
        <v>0.3</v>
      </c>
      <c r="FM10" s="261">
        <f t="shared" si="14"/>
        <v>0.3</v>
      </c>
      <c r="FN10" s="261">
        <f t="shared" si="14"/>
        <v>0.3</v>
      </c>
      <c r="FO10" s="261">
        <f t="shared" si="14"/>
        <v>0.3</v>
      </c>
      <c r="FP10" s="261">
        <f t="shared" si="14"/>
        <v>0.3</v>
      </c>
      <c r="FQ10" s="261">
        <f t="shared" si="14"/>
        <v>0.3</v>
      </c>
      <c r="FR10" s="261"/>
      <c r="FS10" s="261"/>
      <c r="FT10" s="261"/>
      <c r="FU10" s="261"/>
      <c r="FV10" s="261"/>
      <c r="FW10" s="261"/>
      <c r="FX10" s="261"/>
      <c r="FY10" s="261"/>
      <c r="FZ10" s="261"/>
      <c r="GA10" s="261"/>
      <c r="GB10" s="261"/>
      <c r="GC10" s="261"/>
      <c r="GD10" s="261"/>
      <c r="GE10" s="261"/>
      <c r="GF10" s="261"/>
      <c r="GG10" s="261"/>
      <c r="GH10" s="236"/>
      <c r="GI10" s="237"/>
      <c r="GJ10" s="237"/>
      <c r="GK10" s="237"/>
      <c r="GL10" s="237"/>
      <c r="GO10" s="216"/>
    </row>
    <row r="11" spans="2:197" s="215" customFormat="1" ht="14.25" thickBot="1">
      <c r="C11" s="212"/>
      <c r="D11" s="212"/>
      <c r="E11" s="252" t="s">
        <v>74</v>
      </c>
      <c r="F11" s="239"/>
      <c r="G11" s="240"/>
      <c r="H11" s="240"/>
      <c r="I11" s="240"/>
      <c r="J11" s="262">
        <f t="shared" ref="J11:BU11" si="15">100*(J9/F9-1)</f>
        <v>4.2964306897875115</v>
      </c>
      <c r="K11" s="262">
        <f t="shared" si="15"/>
        <v>3.4421373143355805</v>
      </c>
      <c r="L11" s="262">
        <f t="shared" si="15"/>
        <v>3.4082266121240545</v>
      </c>
      <c r="M11" s="262">
        <f t="shared" si="15"/>
        <v>2.5098521668007523</v>
      </c>
      <c r="N11" s="262">
        <f t="shared" si="15"/>
        <v>2.0767820583158292</v>
      </c>
      <c r="O11" s="262">
        <f t="shared" si="15"/>
        <v>0.90631831440741717</v>
      </c>
      <c r="P11" s="262">
        <f t="shared" si="15"/>
        <v>0.84683431070471382</v>
      </c>
      <c r="Q11" s="262">
        <f t="shared" si="15"/>
        <v>0.85921529838441923</v>
      </c>
      <c r="R11" s="262">
        <f t="shared" si="15"/>
        <v>0.37295334478193443</v>
      </c>
      <c r="S11" s="262">
        <f t="shared" si="15"/>
        <v>2.3053673376661754</v>
      </c>
      <c r="T11" s="262">
        <f t="shared" si="15"/>
        <v>2.2609449843291163</v>
      </c>
      <c r="U11" s="262">
        <f t="shared" si="15"/>
        <v>3.0388419972148251</v>
      </c>
      <c r="V11" s="262">
        <f t="shared" si="15"/>
        <v>3.5916021810820542</v>
      </c>
      <c r="W11" s="262">
        <f t="shared" si="15"/>
        <v>3.1307123915450097</v>
      </c>
      <c r="X11" s="262">
        <f t="shared" si="15"/>
        <v>3.2672809283318616</v>
      </c>
      <c r="Y11" s="262">
        <f t="shared" si="15"/>
        <v>3.0431278989346611</v>
      </c>
      <c r="Z11" s="262">
        <f t="shared" si="15"/>
        <v>1.9995587354619149</v>
      </c>
      <c r="AA11" s="262">
        <f t="shared" si="15"/>
        <v>0.99920113837781432</v>
      </c>
      <c r="AB11" s="262">
        <f t="shared" si="15"/>
        <v>0.3527896515035378</v>
      </c>
      <c r="AC11" s="262">
        <f t="shared" si="15"/>
        <v>-0.22537362143389972</v>
      </c>
      <c r="AD11" s="262">
        <f t="shared" si="15"/>
        <v>0.50739461209960979</v>
      </c>
      <c r="AE11" s="262">
        <f t="shared" si="15"/>
        <v>1.0616144201595512</v>
      </c>
      <c r="AF11" s="262">
        <f t="shared" si="15"/>
        <v>1.4564190320300652</v>
      </c>
      <c r="AG11" s="262">
        <f t="shared" si="15"/>
        <v>0.33512105708166651</v>
      </c>
      <c r="AH11" s="262">
        <f t="shared" si="15"/>
        <v>1.3552401800427827</v>
      </c>
      <c r="AI11" s="262">
        <f t="shared" si="15"/>
        <v>1.1605226632099841</v>
      </c>
      <c r="AJ11" s="262">
        <f t="shared" si="15"/>
        <v>1.6677361200232221</v>
      </c>
      <c r="AK11" s="262">
        <f t="shared" si="15"/>
        <v>3.4716498333066781</v>
      </c>
      <c r="AL11" s="262">
        <f t="shared" si="15"/>
        <v>2.8131673461464057</v>
      </c>
      <c r="AM11" s="262">
        <f t="shared" si="15"/>
        <v>4.2020006648735286</v>
      </c>
      <c r="AN11" s="262">
        <f t="shared" si="15"/>
        <v>4.1264937125820467</v>
      </c>
      <c r="AO11" s="262">
        <f t="shared" si="15"/>
        <v>3.2975068066437574</v>
      </c>
      <c r="AP11" s="262">
        <f t="shared" si="15"/>
        <v>3.3711180215850511</v>
      </c>
      <c r="AQ11" s="262">
        <f t="shared" si="15"/>
        <v>3.0023724310747735</v>
      </c>
      <c r="AR11" s="262">
        <f t="shared" si="15"/>
        <v>2.7581986849777085</v>
      </c>
      <c r="AS11" s="262">
        <f t="shared" si="15"/>
        <v>4.2240957615169883</v>
      </c>
      <c r="AT11" s="262">
        <f t="shared" si="15"/>
        <v>3.491226267538905</v>
      </c>
      <c r="AU11" s="262">
        <f t="shared" si="15"/>
        <v>2.561763331137068</v>
      </c>
      <c r="AV11" s="262">
        <f t="shared" si="15"/>
        <v>3.6374974017875594</v>
      </c>
      <c r="AW11" s="262">
        <f t="shared" si="15"/>
        <v>2.7542033626901441</v>
      </c>
      <c r="AX11" s="262">
        <f t="shared" si="15"/>
        <v>3.7987181325773056</v>
      </c>
      <c r="AY11" s="262">
        <f t="shared" si="15"/>
        <v>3.5855086151041604</v>
      </c>
      <c r="AZ11" s="262">
        <f t="shared" si="15"/>
        <v>3.2198263245194703</v>
      </c>
      <c r="BA11" s="262">
        <f t="shared" si="15"/>
        <v>3.1844292907309946</v>
      </c>
      <c r="BB11" s="262">
        <f t="shared" si="15"/>
        <v>2.7977787815181898</v>
      </c>
      <c r="BC11" s="262">
        <f t="shared" si="15"/>
        <v>3.2689820410067183</v>
      </c>
      <c r="BD11" s="262">
        <f t="shared" si="15"/>
        <v>2.5249183392675123</v>
      </c>
      <c r="BE11" s="262">
        <f t="shared" si="15"/>
        <v>1.8164869101495063</v>
      </c>
      <c r="BF11" s="262">
        <f t="shared" si="15"/>
        <v>0.92943913155856261</v>
      </c>
      <c r="BG11" s="262">
        <f t="shared" si="15"/>
        <v>0.71091628639916582</v>
      </c>
      <c r="BH11" s="262">
        <f t="shared" si="15"/>
        <v>0.64231931567892975</v>
      </c>
      <c r="BI11" s="262">
        <f t="shared" si="15"/>
        <v>0.7442188770734548</v>
      </c>
      <c r="BJ11" s="262">
        <f t="shared" si="15"/>
        <v>1.0991149717282545</v>
      </c>
      <c r="BK11" s="262">
        <f t="shared" si="15"/>
        <v>0.54178304213980955</v>
      </c>
      <c r="BL11" s="262">
        <f t="shared" si="15"/>
        <v>1.1105229942387274</v>
      </c>
      <c r="BM11" s="262">
        <f t="shared" si="15"/>
        <v>1.2748652024248353</v>
      </c>
      <c r="BN11" s="262">
        <f t="shared" si="15"/>
        <v>-0.15805951548679698</v>
      </c>
      <c r="BO11" s="262">
        <f t="shared" si="15"/>
        <v>0.61388879031971655</v>
      </c>
      <c r="BP11" s="262">
        <f t="shared" si="15"/>
        <v>-7.9027110829232861E-2</v>
      </c>
      <c r="BQ11" s="262">
        <f t="shared" si="15"/>
        <v>0.10527740596470991</v>
      </c>
      <c r="BR11" s="262">
        <f t="shared" si="15"/>
        <v>1.1238976669609713</v>
      </c>
      <c r="BS11" s="262">
        <f t="shared" si="15"/>
        <v>1.4127510353792339</v>
      </c>
      <c r="BT11" s="262">
        <f t="shared" si="15"/>
        <v>1.9288797989008177</v>
      </c>
      <c r="BU11" s="262">
        <f t="shared" si="15"/>
        <v>1.6105527260708463</v>
      </c>
      <c r="BV11" s="262">
        <f t="shared" ref="BV11:EG11" si="16">100*(BV9/BR9-1)</f>
        <v>2.1806650376071657</v>
      </c>
      <c r="BW11" s="262">
        <f t="shared" si="16"/>
        <v>3.0027523573891379</v>
      </c>
      <c r="BX11" s="262">
        <f t="shared" si="16"/>
        <v>1.4826676155739404</v>
      </c>
      <c r="BY11" s="262">
        <f t="shared" si="16"/>
        <v>1.2636829161306817</v>
      </c>
      <c r="BZ11" s="262">
        <f t="shared" si="16"/>
        <v>2.6973674518642854</v>
      </c>
      <c r="CA11" s="262">
        <f t="shared" si="16"/>
        <v>0.60870320172095038</v>
      </c>
      <c r="CB11" s="262">
        <f t="shared" si="16"/>
        <v>2.9453876048271654</v>
      </c>
      <c r="CC11" s="262">
        <f t="shared" si="16"/>
        <v>1.5667054408822878</v>
      </c>
      <c r="CD11" s="262">
        <f t="shared" si="16"/>
        <v>-0.24577308545634668</v>
      </c>
      <c r="CE11" s="262">
        <f t="shared" si="16"/>
        <v>0.36818992463614197</v>
      </c>
      <c r="CF11" s="262">
        <f t="shared" si="16"/>
        <v>-0.20200013245911252</v>
      </c>
      <c r="CG11" s="262">
        <f t="shared" si="16"/>
        <v>2.3480702695968025</v>
      </c>
      <c r="CH11" s="262">
        <f t="shared" si="16"/>
        <v>3.2249714795179907</v>
      </c>
      <c r="CI11" s="262">
        <f t="shared" si="16"/>
        <v>4.3729341408891953</v>
      </c>
      <c r="CJ11" s="262">
        <f t="shared" si="16"/>
        <v>4.5501732564147579</v>
      </c>
      <c r="CK11" s="262">
        <f t="shared" si="16"/>
        <v>4.012510417544557</v>
      </c>
      <c r="CL11" s="262">
        <f t="shared" si="16"/>
        <v>3.4980264685395834</v>
      </c>
      <c r="CM11" s="262">
        <f t="shared" si="16"/>
        <v>2.7939096887571013</v>
      </c>
      <c r="CN11" s="262">
        <f t="shared" si="16"/>
        <v>3.5768369317821014</v>
      </c>
      <c r="CO11" s="262">
        <f t="shared" si="16"/>
        <v>3.971605027188585</v>
      </c>
      <c r="CP11" s="262">
        <f t="shared" si="16"/>
        <v>4.6733039307618851</v>
      </c>
      <c r="CQ11" s="262">
        <f t="shared" si="16"/>
        <v>4.7320760765038994</v>
      </c>
      <c r="CR11" s="262">
        <f t="shared" si="16"/>
        <v>3.2760333906770578</v>
      </c>
      <c r="CS11" s="262">
        <f t="shared" si="16"/>
        <v>2.6816755060071529</v>
      </c>
      <c r="CT11" s="262">
        <f t="shared" si="16"/>
        <v>2.5525184419993296</v>
      </c>
      <c r="CU11" s="262">
        <f t="shared" si="16"/>
        <v>2.5097239048651465</v>
      </c>
      <c r="CV11" s="262">
        <f t="shared" si="16"/>
        <v>2.721558421741932</v>
      </c>
      <c r="CW11" s="262">
        <f t="shared" si="16"/>
        <v>2.2224658365975092</v>
      </c>
      <c r="CX11" s="262">
        <f t="shared" si="16"/>
        <v>1.9142835647470768</v>
      </c>
      <c r="CY11" s="262">
        <f t="shared" si="16"/>
        <v>1.8022052755765072</v>
      </c>
      <c r="CZ11" s="262">
        <f t="shared" si="16"/>
        <v>2.0812702185251331</v>
      </c>
      <c r="DA11" s="262">
        <f t="shared" si="16"/>
        <v>2.3209866358686826</v>
      </c>
      <c r="DB11" s="262">
        <f t="shared" si="16"/>
        <v>1.8594617649712486</v>
      </c>
      <c r="DC11" s="262">
        <f t="shared" si="16"/>
        <v>1.1686592394957174</v>
      </c>
      <c r="DD11" s="262">
        <f t="shared" si="16"/>
        <v>1.4551569144205967</v>
      </c>
      <c r="DE11" s="262">
        <f t="shared" si="16"/>
        <v>1.3528603159630448</v>
      </c>
      <c r="DF11" s="262">
        <f t="shared" si="16"/>
        <v>1.6197738839142106</v>
      </c>
      <c r="DG11" s="262">
        <f t="shared" si="16"/>
        <v>2.2334154708411935</v>
      </c>
      <c r="DH11" s="262">
        <f t="shared" si="16"/>
        <v>1.4040064383496142</v>
      </c>
      <c r="DI11" s="262">
        <f t="shared" si="16"/>
        <v>2.4504520270619556</v>
      </c>
      <c r="DJ11" s="262">
        <f t="shared" si="16"/>
        <v>2.6819498318085833</v>
      </c>
      <c r="DK11" s="262">
        <f t="shared" si="16"/>
        <v>2.3815431391314368</v>
      </c>
      <c r="DL11" s="262">
        <f t="shared" si="16"/>
        <v>2.7483105453402601</v>
      </c>
      <c r="DM11" s="262">
        <f t="shared" si="16"/>
        <v>2.1728834089074001</v>
      </c>
      <c r="DN11" s="262">
        <f t="shared" si="16"/>
        <v>2.3935020836548748</v>
      </c>
      <c r="DO11" s="262">
        <f t="shared" si="16"/>
        <v>2.6650458920286946</v>
      </c>
      <c r="DP11" s="262">
        <f t="shared" si="16"/>
        <v>2.2101982677857679</v>
      </c>
      <c r="DQ11" s="262">
        <f t="shared" si="16"/>
        <v>2.2326839703473933</v>
      </c>
      <c r="DR11" s="262">
        <f t="shared" si="16"/>
        <v>2.0888368009104541</v>
      </c>
      <c r="DS11" s="262">
        <f t="shared" si="16"/>
        <v>2.2005650352585171</v>
      </c>
      <c r="DT11" s="262">
        <f t="shared" si="16"/>
        <v>2.7744626723283261</v>
      </c>
      <c r="DU11" s="262">
        <f t="shared" si="16"/>
        <v>2.5485306087557502</v>
      </c>
      <c r="DV11" s="262">
        <f t="shared" si="16"/>
        <v>1.6241796047337553</v>
      </c>
      <c r="DW11" s="262">
        <f t="shared" si="16"/>
        <v>0.83846912475848967</v>
      </c>
      <c r="DX11" s="262">
        <f t="shared" si="16"/>
        <v>-5.7514988478801765E-2</v>
      </c>
      <c r="DY11" s="262">
        <f t="shared" si="16"/>
        <v>-0.72196409025999664</v>
      </c>
      <c r="DZ11" s="262">
        <f t="shared" si="16"/>
        <v>-0.37449238302109666</v>
      </c>
      <c r="EA11" s="262">
        <f t="shared" si="16"/>
        <v>0.17851559375521298</v>
      </c>
      <c r="EB11" s="262">
        <f t="shared" si="16"/>
        <v>0.12347342771708014</v>
      </c>
      <c r="EC11" s="262">
        <f t="shared" si="16"/>
        <v>1.3200838194814546</v>
      </c>
      <c r="ED11" s="262">
        <f t="shared" si="16"/>
        <v>1.6822532130161383</v>
      </c>
      <c r="EE11" s="262">
        <f t="shared" si="16"/>
        <v>1.468405332133238</v>
      </c>
      <c r="EF11" s="262">
        <f t="shared" si="16"/>
        <v>2.2572501200471384</v>
      </c>
      <c r="EG11" s="262">
        <f t="shared" si="16"/>
        <v>1.8725363733975264</v>
      </c>
      <c r="EH11" s="262">
        <f t="shared" ref="EH11:ER11" si="17">100*(EH9/ED9-1)</f>
        <v>1.8796008447805379</v>
      </c>
      <c r="EI11" s="262">
        <f t="shared" si="17"/>
        <v>0.42491853939619073</v>
      </c>
      <c r="EJ11" s="262">
        <f t="shared" si="17"/>
        <v>9.036026709638989E-2</v>
      </c>
      <c r="EK11" s="262">
        <f t="shared" si="17"/>
        <v>-0.8912939678497489</v>
      </c>
      <c r="EL11" s="262">
        <f t="shared" si="17"/>
        <v>-0.87952388158983874</v>
      </c>
      <c r="EM11" s="262">
        <f t="shared" si="17"/>
        <v>-0.25002582175509547</v>
      </c>
      <c r="EN11" s="262">
        <f t="shared" si="17"/>
        <v>-0.3504519265970174</v>
      </c>
      <c r="EO11" s="262">
        <f t="shared" si="17"/>
        <v>-1.5702228645853022E-2</v>
      </c>
      <c r="EP11" s="262">
        <f t="shared" si="17"/>
        <v>-0.27234121122599042</v>
      </c>
      <c r="EQ11" s="262">
        <f t="shared" si="17"/>
        <v>0.54843627820286844</v>
      </c>
      <c r="ER11" s="262">
        <f t="shared" si="17"/>
        <v>0.35275444509836884</v>
      </c>
      <c r="ES11" s="262">
        <f>100*(ES9/EO9-1)</f>
        <v>0.66637874726505064</v>
      </c>
      <c r="ET11" s="262">
        <f>100*(ET9/EP9-1)</f>
        <v>-0.10681288163353342</v>
      </c>
      <c r="EU11" s="262">
        <f>100*(EU9/EQ9-1)</f>
        <v>4.7939489710757677E-2</v>
      </c>
      <c r="EV11" s="263">
        <f t="shared" ref="EV11:FM11" si="18">100*(EV9/ER9-1)</f>
        <v>0.33746810068453481</v>
      </c>
      <c r="EW11" s="263">
        <f t="shared" si="18"/>
        <v>0.29431741822023572</v>
      </c>
      <c r="EX11" s="263">
        <f t="shared" si="18"/>
        <v>1.1233372733163494</v>
      </c>
      <c r="EY11" s="263">
        <f t="shared" si="18"/>
        <v>1.0037060036000023</v>
      </c>
      <c r="EZ11" s="263">
        <f t="shared" si="18"/>
        <v>1.1045081053999706</v>
      </c>
      <c r="FA11" s="263">
        <f t="shared" si="18"/>
        <v>1.2054108080999715</v>
      </c>
      <c r="FB11" s="263">
        <f t="shared" si="18"/>
        <v>1.1045081053999706</v>
      </c>
      <c r="FC11" s="263">
        <f t="shared" si="18"/>
        <v>1.0037060036000023</v>
      </c>
      <c r="FD11" s="263">
        <f t="shared" si="18"/>
        <v>0.90300440239998725</v>
      </c>
      <c r="FE11" s="263">
        <f t="shared" si="18"/>
        <v>0.80240320159998824</v>
      </c>
      <c r="FF11" s="263">
        <f t="shared" si="18"/>
        <v>0.90300440239998725</v>
      </c>
      <c r="FG11" s="263">
        <f t="shared" si="18"/>
        <v>1.0037060035999801</v>
      </c>
      <c r="FH11" s="263">
        <f t="shared" si="18"/>
        <v>1.1045081053999706</v>
      </c>
      <c r="FI11" s="263">
        <f t="shared" si="18"/>
        <v>1.2054108080999493</v>
      </c>
      <c r="FJ11" s="263">
        <f t="shared" si="18"/>
        <v>1.2054108080999493</v>
      </c>
      <c r="FK11" s="263">
        <f t="shared" si="18"/>
        <v>1.2054108080999493</v>
      </c>
      <c r="FL11" s="263">
        <f t="shared" si="18"/>
        <v>1.2054108080999493</v>
      </c>
      <c r="FM11" s="263">
        <f t="shared" si="18"/>
        <v>1.2054108080999493</v>
      </c>
      <c r="FN11" s="263">
        <f>100*(FN9/FJ9-1)</f>
        <v>1.2054108080999271</v>
      </c>
      <c r="FO11" s="263">
        <f>100*(FO9/FK9-1)</f>
        <v>1.2054108080999493</v>
      </c>
      <c r="FP11" s="263">
        <f>100*(FP9/FL9-1)</f>
        <v>1.2054108080999493</v>
      </c>
      <c r="FQ11" s="263">
        <f>100*(FQ9/FM9-1)</f>
        <v>1.2054108080999493</v>
      </c>
      <c r="FR11" s="261"/>
      <c r="FS11" s="261"/>
      <c r="FT11" s="261"/>
      <c r="FU11" s="261"/>
      <c r="FV11" s="261"/>
      <c r="FW11" s="261"/>
      <c r="FX11" s="261"/>
      <c r="FY11" s="261"/>
      <c r="FZ11" s="261"/>
      <c r="GA11" s="261"/>
      <c r="GB11" s="261"/>
      <c r="GC11" s="261"/>
      <c r="GD11" s="261"/>
      <c r="GE11" s="261"/>
      <c r="GF11" s="261"/>
      <c r="GG11" s="261"/>
      <c r="GH11" s="236"/>
      <c r="GI11" s="237"/>
      <c r="GJ11" s="237"/>
      <c r="GK11" s="237"/>
      <c r="GL11" s="237"/>
      <c r="GO11" s="216"/>
    </row>
    <row r="12" spans="2:197" s="243" customFormat="1" ht="13.5">
      <c r="C12" s="244"/>
      <c r="D12" s="244"/>
      <c r="E12" s="264" t="s">
        <v>43</v>
      </c>
      <c r="F12" s="246">
        <v>59.769000000000005</v>
      </c>
      <c r="G12" s="247">
        <v>60.7</v>
      </c>
      <c r="H12" s="247">
        <v>61.460000000000008</v>
      </c>
      <c r="I12" s="247">
        <v>62.14</v>
      </c>
      <c r="J12" s="247">
        <v>62.425000000000011</v>
      </c>
      <c r="K12" s="247">
        <v>62.762</v>
      </c>
      <c r="L12" s="247">
        <v>63.294000000000004</v>
      </c>
      <c r="M12" s="247">
        <v>63.850000000000009</v>
      </c>
      <c r="N12" s="247">
        <v>64.337000000000003</v>
      </c>
      <c r="O12" s="247">
        <v>64.843000000000004</v>
      </c>
      <c r="P12" s="247">
        <v>65.361000000000004</v>
      </c>
      <c r="Q12" s="247">
        <v>65.681000000000012</v>
      </c>
      <c r="R12" s="247">
        <v>66.100000000000009</v>
      </c>
      <c r="S12" s="247">
        <v>66.635000000000005</v>
      </c>
      <c r="T12" s="247">
        <v>67.25</v>
      </c>
      <c r="U12" s="247">
        <v>67.643000000000001</v>
      </c>
      <c r="V12" s="247">
        <v>68.712000000000003</v>
      </c>
      <c r="W12" s="247">
        <v>69.245000000000005</v>
      </c>
      <c r="X12" s="247">
        <v>70.455000000000013</v>
      </c>
      <c r="Y12" s="247">
        <v>70.956000000000003</v>
      </c>
      <c r="Z12" s="247">
        <v>71.26100000000001</v>
      </c>
      <c r="AA12" s="247">
        <v>71.292000000000002</v>
      </c>
      <c r="AB12" s="247">
        <v>71.796999999999997</v>
      </c>
      <c r="AC12" s="247">
        <v>72.177000000000007</v>
      </c>
      <c r="AD12" s="247">
        <v>72.269000000000005</v>
      </c>
      <c r="AE12" s="247">
        <v>72.777000000000015</v>
      </c>
      <c r="AF12" s="247">
        <v>73.692999999999998</v>
      </c>
      <c r="AG12" s="247">
        <v>74.082000000000008</v>
      </c>
      <c r="AH12" s="247">
        <v>74.617999999999995</v>
      </c>
      <c r="AI12" s="247">
        <v>75.268000000000001</v>
      </c>
      <c r="AJ12" s="247">
        <v>75.509000000000015</v>
      </c>
      <c r="AK12" s="247">
        <v>76.155000000000001</v>
      </c>
      <c r="AL12" s="247">
        <v>76.481000000000009</v>
      </c>
      <c r="AM12" s="247">
        <v>76.981999999999999</v>
      </c>
      <c r="AN12" s="247">
        <v>77.540999999999997</v>
      </c>
      <c r="AO12" s="247">
        <v>78.189000000000007</v>
      </c>
      <c r="AP12" s="247">
        <v>78.409000000000006</v>
      </c>
      <c r="AQ12" s="247">
        <v>78.917000000000002</v>
      </c>
      <c r="AR12" s="247">
        <v>79.588999999999999</v>
      </c>
      <c r="AS12" s="247">
        <v>80.599000000000004</v>
      </c>
      <c r="AT12" s="247">
        <v>81.457000000000008</v>
      </c>
      <c r="AU12" s="247">
        <v>81.914000000000016</v>
      </c>
      <c r="AV12" s="247">
        <v>82.435000000000002</v>
      </c>
      <c r="AW12" s="247">
        <v>82.275000000000006</v>
      </c>
      <c r="AX12" s="247">
        <v>82.832000000000008</v>
      </c>
      <c r="AY12" s="247">
        <v>82.951999999999998</v>
      </c>
      <c r="AZ12" s="247">
        <v>83.431000000000012</v>
      </c>
      <c r="BA12" s="247">
        <v>84.160000000000011</v>
      </c>
      <c r="BB12" s="247">
        <v>85.157000000000011</v>
      </c>
      <c r="BC12" s="247">
        <v>85.413000000000011</v>
      </c>
      <c r="BD12" s="247">
        <v>86.480000000000018</v>
      </c>
      <c r="BE12" s="247">
        <v>86.991000000000014</v>
      </c>
      <c r="BF12" s="247">
        <v>87.748000000000005</v>
      </c>
      <c r="BG12" s="247">
        <v>88.914000000000016</v>
      </c>
      <c r="BH12" s="247">
        <v>89.337999999999994</v>
      </c>
      <c r="BI12" s="247">
        <v>90.07</v>
      </c>
      <c r="BJ12" s="247">
        <v>90.606999999999999</v>
      </c>
      <c r="BK12" s="247">
        <v>91.253000000000014</v>
      </c>
      <c r="BL12" s="247">
        <v>92.331000000000017</v>
      </c>
      <c r="BM12" s="247">
        <v>93.147000000000006</v>
      </c>
      <c r="BN12" s="247">
        <v>94.143000000000001</v>
      </c>
      <c r="BO12" s="247">
        <v>95.177999999999997</v>
      </c>
      <c r="BP12" s="247">
        <v>95.320999999999998</v>
      </c>
      <c r="BQ12" s="247">
        <v>95.532000000000011</v>
      </c>
      <c r="BR12" s="247">
        <v>95.348000000000013</v>
      </c>
      <c r="BS12" s="247">
        <v>95.324000000000012</v>
      </c>
      <c r="BT12" s="247">
        <v>95.397000000000006</v>
      </c>
      <c r="BU12" s="247">
        <v>95.346000000000004</v>
      </c>
      <c r="BV12" s="247">
        <v>95.082999999999998</v>
      </c>
      <c r="BW12" s="247">
        <v>95.14100000000002</v>
      </c>
      <c r="BX12" s="247">
        <v>95.527000000000001</v>
      </c>
      <c r="BY12" s="247">
        <v>96.01</v>
      </c>
      <c r="BZ12" s="247">
        <v>96.735000000000014</v>
      </c>
      <c r="CA12" s="247">
        <v>97.443000000000012</v>
      </c>
      <c r="CB12" s="247">
        <v>97.891999999999996</v>
      </c>
      <c r="CC12" s="247">
        <v>98.289000000000016</v>
      </c>
      <c r="CD12" s="247">
        <v>98.441000000000003</v>
      </c>
      <c r="CE12" s="247">
        <v>98.512</v>
      </c>
      <c r="CF12" s="247">
        <v>98.674000000000007</v>
      </c>
      <c r="CG12" s="247">
        <v>98.543000000000006</v>
      </c>
      <c r="CH12" s="247">
        <v>97.844999999999999</v>
      </c>
      <c r="CI12" s="247">
        <v>97.734000000000009</v>
      </c>
      <c r="CJ12" s="247">
        <v>97.809000000000012</v>
      </c>
      <c r="CK12" s="247">
        <v>98.313000000000017</v>
      </c>
      <c r="CL12" s="247">
        <v>98.858000000000004</v>
      </c>
      <c r="CM12" s="247">
        <v>99.070999999999998</v>
      </c>
      <c r="CN12" s="247">
        <v>99.568000000000012</v>
      </c>
      <c r="CO12" s="247">
        <v>100.125</v>
      </c>
      <c r="CP12" s="247">
        <v>100.69200000000001</v>
      </c>
      <c r="CQ12" s="247">
        <v>101.21200000000002</v>
      </c>
      <c r="CR12" s="247">
        <v>101.571</v>
      </c>
      <c r="CS12" s="247">
        <v>101.78800000000001</v>
      </c>
      <c r="CT12" s="247">
        <v>102.01500000000001</v>
      </c>
      <c r="CU12" s="247">
        <v>102.16600000000001</v>
      </c>
      <c r="CV12" s="247">
        <v>102.511</v>
      </c>
      <c r="CW12" s="247">
        <v>102.80600000000001</v>
      </c>
      <c r="CX12" s="247">
        <v>103.27900000000001</v>
      </c>
      <c r="CY12" s="247">
        <v>104.03700000000001</v>
      </c>
      <c r="CZ12" s="247">
        <v>104.495</v>
      </c>
      <c r="DA12" s="247">
        <v>105.21300000000002</v>
      </c>
      <c r="DB12" s="247">
        <v>105.34800000000001</v>
      </c>
      <c r="DC12" s="247">
        <v>105.983</v>
      </c>
      <c r="DD12" s="247">
        <v>106.453</v>
      </c>
      <c r="DE12" s="247">
        <v>107.28100000000001</v>
      </c>
      <c r="DF12" s="247">
        <v>107.76700000000001</v>
      </c>
      <c r="DG12" s="247">
        <v>108.46400000000001</v>
      </c>
      <c r="DH12" s="247">
        <v>108.81200000000001</v>
      </c>
      <c r="DI12" s="247">
        <v>109.10900000000001</v>
      </c>
      <c r="DJ12" s="247">
        <v>109.42099999999999</v>
      </c>
      <c r="DK12" s="247">
        <v>109.86700000000002</v>
      </c>
      <c r="DL12" s="247">
        <v>110.21000000000001</v>
      </c>
      <c r="DM12" s="247">
        <v>110.271</v>
      </c>
      <c r="DN12" s="247">
        <v>110.97900000000001</v>
      </c>
      <c r="DO12" s="247">
        <v>111.42600000000002</v>
      </c>
      <c r="DP12" s="247">
        <v>111.46700000000001</v>
      </c>
      <c r="DQ12" s="247">
        <v>112.20100000000001</v>
      </c>
      <c r="DR12" s="247">
        <v>112.756</v>
      </c>
      <c r="DS12" s="247">
        <v>113.28200000000001</v>
      </c>
      <c r="DT12" s="247">
        <v>113.83900000000001</v>
      </c>
      <c r="DU12" s="247">
        <v>114.111</v>
      </c>
      <c r="DV12" s="247">
        <v>114.11800000000001</v>
      </c>
      <c r="DW12" s="247">
        <v>114.224</v>
      </c>
      <c r="DX12" s="247">
        <v>114.922</v>
      </c>
      <c r="DY12" s="247">
        <v>115.67200000000001</v>
      </c>
      <c r="DZ12" s="247">
        <v>116.33799999999999</v>
      </c>
      <c r="EA12" s="247">
        <v>117.34800000000001</v>
      </c>
      <c r="EB12" s="247">
        <v>117.932</v>
      </c>
      <c r="EC12" s="247">
        <v>118.586</v>
      </c>
      <c r="ED12" s="247">
        <v>118.57500000000002</v>
      </c>
      <c r="EE12" s="247">
        <v>118.941</v>
      </c>
      <c r="EF12" s="247">
        <v>119.14300000000001</v>
      </c>
      <c r="EG12" s="247">
        <v>119.37700000000001</v>
      </c>
      <c r="EH12" s="247">
        <v>119.71000000000001</v>
      </c>
      <c r="EI12" s="247">
        <v>119.976</v>
      </c>
      <c r="EJ12" s="247">
        <v>120.483</v>
      </c>
      <c r="EK12" s="247">
        <v>120.85000000000001</v>
      </c>
      <c r="EL12" s="247">
        <v>121.52300000000001</v>
      </c>
      <c r="EM12" s="247">
        <v>122.02800000000001</v>
      </c>
      <c r="EN12" s="247">
        <v>122.51800000000001</v>
      </c>
      <c r="EO12" s="247">
        <v>122.99800000000002</v>
      </c>
      <c r="EP12" s="247">
        <v>123.599</v>
      </c>
      <c r="EQ12" s="247">
        <v>124.55400000000002</v>
      </c>
      <c r="ER12" s="247">
        <v>124.97900000000001</v>
      </c>
      <c r="ES12" s="247">
        <v>125.68400000000001</v>
      </c>
      <c r="ET12" s="247">
        <v>126.23099999999999</v>
      </c>
      <c r="EU12" s="247">
        <v>126.79300000000001</v>
      </c>
      <c r="EV12" s="249">
        <f t="shared" ref="EV12:FM12" si="19">EU12*(1+EV13%)</f>
        <v>127.046586</v>
      </c>
      <c r="EW12" s="249">
        <f t="shared" si="19"/>
        <v>127.300679172</v>
      </c>
      <c r="EX12" s="249">
        <f t="shared" si="19"/>
        <v>127.55528053034401</v>
      </c>
      <c r="EY12" s="249">
        <f t="shared" si="19"/>
        <v>127.68283581087434</v>
      </c>
      <c r="EZ12" s="249">
        <f t="shared" si="19"/>
        <v>127.8105186466852</v>
      </c>
      <c r="FA12" s="249">
        <f t="shared" si="19"/>
        <v>127.93832916533187</v>
      </c>
      <c r="FB12" s="249">
        <f t="shared" si="19"/>
        <v>128.0662674944972</v>
      </c>
      <c r="FC12" s="249">
        <f t="shared" si="19"/>
        <v>128.19433376199169</v>
      </c>
      <c r="FD12" s="249">
        <f t="shared" si="19"/>
        <v>128.32252809575365</v>
      </c>
      <c r="FE12" s="249">
        <f t="shared" si="19"/>
        <v>128.45085062384939</v>
      </c>
      <c r="FF12" s="249">
        <f t="shared" si="19"/>
        <v>128.51507604916131</v>
      </c>
      <c r="FG12" s="249">
        <f t="shared" si="19"/>
        <v>128.57933358718589</v>
      </c>
      <c r="FH12" s="249">
        <f t="shared" si="19"/>
        <v>128.64362325397948</v>
      </c>
      <c r="FI12" s="249">
        <f t="shared" si="19"/>
        <v>128.70794506560648</v>
      </c>
      <c r="FJ12" s="249">
        <f t="shared" si="19"/>
        <v>128.70794506560648</v>
      </c>
      <c r="FK12" s="249">
        <f t="shared" si="19"/>
        <v>128.70794506560648</v>
      </c>
      <c r="FL12" s="249">
        <f t="shared" si="19"/>
        <v>128.70794506560648</v>
      </c>
      <c r="FM12" s="249">
        <f t="shared" si="19"/>
        <v>128.70794506560648</v>
      </c>
      <c r="FN12" s="249">
        <f>FM12*(1+FN13%)</f>
        <v>128.70794506560648</v>
      </c>
      <c r="FO12" s="249">
        <f>FN12*(1+FO13%)</f>
        <v>128.70794506560648</v>
      </c>
      <c r="FP12" s="249">
        <f>FO12*(1+FP13%)</f>
        <v>128.70794506560648</v>
      </c>
      <c r="FQ12" s="249">
        <f>FP12*(1+FQ13%)</f>
        <v>128.70794506560648</v>
      </c>
      <c r="FR12" s="249"/>
      <c r="FS12" s="249"/>
      <c r="FT12" s="249"/>
      <c r="FU12" s="249"/>
      <c r="FV12" s="249"/>
      <c r="FW12" s="249"/>
      <c r="FX12" s="249"/>
      <c r="FY12" s="249"/>
      <c r="FZ12" s="249"/>
      <c r="GA12" s="249"/>
      <c r="GB12" s="249"/>
      <c r="GC12" s="249"/>
      <c r="GD12" s="249"/>
      <c r="GE12" s="249"/>
      <c r="GF12" s="249"/>
      <c r="GG12" s="249"/>
      <c r="GH12" s="236"/>
      <c r="GI12" s="250"/>
      <c r="GJ12" s="250"/>
      <c r="GK12" s="250"/>
      <c r="GL12" s="250"/>
      <c r="GO12" s="251"/>
    </row>
    <row r="13" spans="2:197" s="215" customFormat="1" ht="14.25" thickBot="1">
      <c r="C13" s="212"/>
      <c r="D13" s="212"/>
      <c r="E13" s="265" t="s">
        <v>174</v>
      </c>
      <c r="F13" s="253"/>
      <c r="G13" s="254">
        <f>100*(G12/F12-1)</f>
        <v>1.5576636718031001</v>
      </c>
      <c r="H13" s="254">
        <f t="shared" ref="H13:BS13" si="20">100*(H12/G12-1)</f>
        <v>1.2520593080725062</v>
      </c>
      <c r="I13" s="254">
        <f t="shared" si="20"/>
        <v>1.1064106736088375</v>
      </c>
      <c r="J13" s="254">
        <f t="shared" si="20"/>
        <v>0.45864177663341721</v>
      </c>
      <c r="K13" s="254">
        <f t="shared" si="20"/>
        <v>0.53984781738083409</v>
      </c>
      <c r="L13" s="254">
        <f t="shared" si="20"/>
        <v>0.84764666517957998</v>
      </c>
      <c r="M13" s="254">
        <f t="shared" si="20"/>
        <v>0.87844029449870575</v>
      </c>
      <c r="N13" s="266">
        <f t="shared" si="20"/>
        <v>0.76272513703992129</v>
      </c>
      <c r="O13" s="254">
        <f t="shared" si="20"/>
        <v>0.78648367191507251</v>
      </c>
      <c r="P13" s="254">
        <f t="shared" si="20"/>
        <v>0.79885261323504597</v>
      </c>
      <c r="Q13" s="254">
        <f t="shared" si="20"/>
        <v>0.48958859258581011</v>
      </c>
      <c r="R13" s="254">
        <f t="shared" si="20"/>
        <v>0.63793182198808029</v>
      </c>
      <c r="S13" s="254">
        <f t="shared" si="20"/>
        <v>0.80937972768531097</v>
      </c>
      <c r="T13" s="254">
        <f t="shared" si="20"/>
        <v>0.92293839573795999</v>
      </c>
      <c r="U13" s="254">
        <f t="shared" si="20"/>
        <v>0.5843866171003631</v>
      </c>
      <c r="V13" s="254">
        <f t="shared" si="20"/>
        <v>1.5803556909066652</v>
      </c>
      <c r="W13" s="254">
        <f t="shared" si="20"/>
        <v>0.77570147863545991</v>
      </c>
      <c r="X13" s="254">
        <f t="shared" si="20"/>
        <v>1.7474185861795277</v>
      </c>
      <c r="Y13" s="254">
        <f t="shared" si="20"/>
        <v>0.71109218650200479</v>
      </c>
      <c r="Z13" s="254">
        <f t="shared" si="20"/>
        <v>0.4298438468910426</v>
      </c>
      <c r="AA13" s="254">
        <f t="shared" si="20"/>
        <v>4.3502055822952634E-2</v>
      </c>
      <c r="AB13" s="254">
        <f t="shared" si="20"/>
        <v>0.70835437356224773</v>
      </c>
      <c r="AC13" s="254">
        <f t="shared" si="20"/>
        <v>0.52927002520997135</v>
      </c>
      <c r="AD13" s="254">
        <f t="shared" si="20"/>
        <v>0.12746442772628708</v>
      </c>
      <c r="AE13" s="254">
        <f t="shared" si="20"/>
        <v>0.70292933346249864</v>
      </c>
      <c r="AF13" s="254">
        <f t="shared" si="20"/>
        <v>1.2586394053065941</v>
      </c>
      <c r="AG13" s="254">
        <f t="shared" si="20"/>
        <v>0.52786560460289511</v>
      </c>
      <c r="AH13" s="254">
        <f t="shared" si="20"/>
        <v>0.72352258308359119</v>
      </c>
      <c r="AI13" s="254">
        <f t="shared" si="20"/>
        <v>0.87110348709427132</v>
      </c>
      <c r="AJ13" s="254">
        <f t="shared" si="20"/>
        <v>0.32018919062550832</v>
      </c>
      <c r="AK13" s="254">
        <f t="shared" si="20"/>
        <v>0.85552715570327287</v>
      </c>
      <c r="AL13" s="254">
        <f t="shared" si="20"/>
        <v>0.42807432210623109</v>
      </c>
      <c r="AM13" s="254">
        <f t="shared" si="20"/>
        <v>0.65506465658136115</v>
      </c>
      <c r="AN13" s="254">
        <f t="shared" si="20"/>
        <v>0.72614377386921447</v>
      </c>
      <c r="AO13" s="254">
        <f t="shared" si="20"/>
        <v>0.83568692691609048</v>
      </c>
      <c r="AP13" s="254">
        <f t="shared" si="20"/>
        <v>0.28136950210386757</v>
      </c>
      <c r="AQ13" s="254">
        <f t="shared" si="20"/>
        <v>0.64788480914179658</v>
      </c>
      <c r="AR13" s="254">
        <f t="shared" si="20"/>
        <v>0.85152755426587401</v>
      </c>
      <c r="AS13" s="254">
        <f t="shared" si="20"/>
        <v>1.2690195881340349</v>
      </c>
      <c r="AT13" s="254">
        <f t="shared" si="20"/>
        <v>1.0645293365922681</v>
      </c>
      <c r="AU13" s="254">
        <f t="shared" si="20"/>
        <v>0.56103220103860263</v>
      </c>
      <c r="AV13" s="254">
        <f t="shared" si="20"/>
        <v>0.6360329125668196</v>
      </c>
      <c r="AW13" s="254">
        <f t="shared" si="20"/>
        <v>-0.19409231515739034</v>
      </c>
      <c r="AX13" s="254">
        <f t="shared" si="20"/>
        <v>0.6769978729869397</v>
      </c>
      <c r="AY13" s="254">
        <f t="shared" si="20"/>
        <v>0.14487154722810924</v>
      </c>
      <c r="AZ13" s="254">
        <f t="shared" si="20"/>
        <v>0.57744237631403017</v>
      </c>
      <c r="BA13" s="254">
        <f t="shared" si="20"/>
        <v>0.87377593460464809</v>
      </c>
      <c r="BB13" s="254">
        <f t="shared" si="20"/>
        <v>1.1846482889733778</v>
      </c>
      <c r="BC13" s="254">
        <f t="shared" si="20"/>
        <v>0.30062120553799865</v>
      </c>
      <c r="BD13" s="254">
        <f t="shared" si="20"/>
        <v>1.2492243569480088</v>
      </c>
      <c r="BE13" s="254">
        <f t="shared" si="20"/>
        <v>0.59088806660498872</v>
      </c>
      <c r="BF13" s="254">
        <f t="shared" si="20"/>
        <v>0.87020496373186873</v>
      </c>
      <c r="BG13" s="254">
        <f t="shared" si="20"/>
        <v>1.3288052149336815</v>
      </c>
      <c r="BH13" s="254">
        <f t="shared" si="20"/>
        <v>0.47686528555681562</v>
      </c>
      <c r="BI13" s="254">
        <f t="shared" si="20"/>
        <v>0.81936018267703137</v>
      </c>
      <c r="BJ13" s="254">
        <f t="shared" si="20"/>
        <v>0.59620295325857331</v>
      </c>
      <c r="BK13" s="254">
        <f t="shared" si="20"/>
        <v>0.7129691966404561</v>
      </c>
      <c r="BL13" s="254">
        <f t="shared" si="20"/>
        <v>1.1813310247334341</v>
      </c>
      <c r="BM13" s="254">
        <f t="shared" si="20"/>
        <v>0.88377684634628473</v>
      </c>
      <c r="BN13" s="254">
        <f t="shared" si="20"/>
        <v>1.069277593481277</v>
      </c>
      <c r="BO13" s="254">
        <f t="shared" si="20"/>
        <v>1.0993913514546927</v>
      </c>
      <c r="BP13" s="254">
        <f t="shared" si="20"/>
        <v>0.15024480447163313</v>
      </c>
      <c r="BQ13" s="254">
        <f t="shared" si="20"/>
        <v>0.22135730846299939</v>
      </c>
      <c r="BR13" s="254">
        <f t="shared" si="20"/>
        <v>-0.19260561905958262</v>
      </c>
      <c r="BS13" s="254">
        <f t="shared" si="20"/>
        <v>-2.5170952720565687E-2</v>
      </c>
      <c r="BT13" s="254">
        <f t="shared" ref="BT13:EE13" si="21">100*(BT12/BS12-1)</f>
        <v>7.6580924006530715E-2</v>
      </c>
      <c r="BU13" s="254">
        <f t="shared" si="21"/>
        <v>-5.3460800654114848E-2</v>
      </c>
      <c r="BV13" s="254">
        <f t="shared" si="21"/>
        <v>-0.27583747613953991</v>
      </c>
      <c r="BW13" s="254">
        <f t="shared" si="21"/>
        <v>6.0999337421008271E-2</v>
      </c>
      <c r="BX13" s="254">
        <f t="shared" si="21"/>
        <v>0.40571362504071562</v>
      </c>
      <c r="BY13" s="254">
        <f t="shared" si="21"/>
        <v>0.50561621321720818</v>
      </c>
      <c r="BZ13" s="254">
        <f t="shared" si="21"/>
        <v>0.75512967399229414</v>
      </c>
      <c r="CA13" s="254">
        <f t="shared" si="21"/>
        <v>0.73189641804931593</v>
      </c>
      <c r="CB13" s="254">
        <f t="shared" si="21"/>
        <v>0.46078220087639732</v>
      </c>
      <c r="CC13" s="254">
        <f t="shared" si="21"/>
        <v>0.4055489723368888</v>
      </c>
      <c r="CD13" s="254">
        <f t="shared" si="21"/>
        <v>0.15464599293917303</v>
      </c>
      <c r="CE13" s="254">
        <f t="shared" si="21"/>
        <v>7.2124419703167852E-2</v>
      </c>
      <c r="CF13" s="254">
        <f t="shared" si="21"/>
        <v>0.16444697092741212</v>
      </c>
      <c r="CG13" s="254">
        <f t="shared" si="21"/>
        <v>-0.13276040294302183</v>
      </c>
      <c r="CH13" s="254">
        <f t="shared" si="21"/>
        <v>-0.7083202256882859</v>
      </c>
      <c r="CI13" s="254">
        <f t="shared" si="21"/>
        <v>-0.11344473401807553</v>
      </c>
      <c r="CJ13" s="254">
        <f t="shared" si="21"/>
        <v>7.6738903554551818E-2</v>
      </c>
      <c r="CK13" s="254">
        <f t="shared" si="21"/>
        <v>0.51529000398737868</v>
      </c>
      <c r="CL13" s="254">
        <f t="shared" si="21"/>
        <v>0.554351916837037</v>
      </c>
      <c r="CM13" s="254">
        <f t="shared" si="21"/>
        <v>0.21546055959051902</v>
      </c>
      <c r="CN13" s="254">
        <f t="shared" si="21"/>
        <v>0.50166042535153554</v>
      </c>
      <c r="CO13" s="254">
        <f t="shared" si="21"/>
        <v>0.55941668005783374</v>
      </c>
      <c r="CP13" s="254">
        <f t="shared" si="21"/>
        <v>0.56629213483145868</v>
      </c>
      <c r="CQ13" s="254">
        <f t="shared" si="21"/>
        <v>0.51642632979780334</v>
      </c>
      <c r="CR13" s="254">
        <f t="shared" si="21"/>
        <v>0.35470102359402844</v>
      </c>
      <c r="CS13" s="254">
        <f t="shared" si="21"/>
        <v>0.2136436581307688</v>
      </c>
      <c r="CT13" s="254">
        <f t="shared" si="21"/>
        <v>0.2230125358588575</v>
      </c>
      <c r="CU13" s="254">
        <f t="shared" si="21"/>
        <v>0.1480174484144392</v>
      </c>
      <c r="CV13" s="254">
        <f t="shared" si="21"/>
        <v>0.33768572714991674</v>
      </c>
      <c r="CW13" s="254">
        <f t="shared" si="21"/>
        <v>0.28777399498591816</v>
      </c>
      <c r="CX13" s="254">
        <f t="shared" si="21"/>
        <v>0.46008987802268475</v>
      </c>
      <c r="CY13" s="254">
        <f t="shared" si="21"/>
        <v>0.73393429448387337</v>
      </c>
      <c r="CZ13" s="254">
        <f t="shared" si="21"/>
        <v>0.4402279958091837</v>
      </c>
      <c r="DA13" s="254">
        <f t="shared" si="21"/>
        <v>0.68711421599121358</v>
      </c>
      <c r="DB13" s="254">
        <f t="shared" si="21"/>
        <v>0.12831114025833035</v>
      </c>
      <c r="DC13" s="254">
        <f t="shared" si="21"/>
        <v>0.60276417207729693</v>
      </c>
      <c r="DD13" s="254">
        <f t="shared" si="21"/>
        <v>0.44346734853701886</v>
      </c>
      <c r="DE13" s="254">
        <f t="shared" si="21"/>
        <v>0.77780804674363324</v>
      </c>
      <c r="DF13" s="254">
        <f t="shared" si="21"/>
        <v>0.4530159114847887</v>
      </c>
      <c r="DG13" s="254">
        <f t="shared" si="21"/>
        <v>0.64676570749859774</v>
      </c>
      <c r="DH13" s="254">
        <f t="shared" si="21"/>
        <v>0.32084378226877597</v>
      </c>
      <c r="DI13" s="254">
        <f t="shared" si="21"/>
        <v>0.27294783663567301</v>
      </c>
      <c r="DJ13" s="254">
        <f t="shared" si="21"/>
        <v>0.2859525795305462</v>
      </c>
      <c r="DK13" s="254">
        <f t="shared" si="21"/>
        <v>0.40760000365562821</v>
      </c>
      <c r="DL13" s="254">
        <f t="shared" si="21"/>
        <v>0.31219565474618349</v>
      </c>
      <c r="DM13" s="254">
        <f t="shared" si="21"/>
        <v>5.5348879412031593E-2</v>
      </c>
      <c r="DN13" s="254">
        <f t="shared" si="21"/>
        <v>0.64205457463886173</v>
      </c>
      <c r="DO13" s="254">
        <f t="shared" si="21"/>
        <v>0.40277890411699602</v>
      </c>
      <c r="DP13" s="254">
        <f t="shared" si="21"/>
        <v>3.6795720926896536E-2</v>
      </c>
      <c r="DQ13" s="254">
        <f t="shared" si="21"/>
        <v>0.65849085379527938</v>
      </c>
      <c r="DR13" s="254">
        <f t="shared" si="21"/>
        <v>0.49464799778966562</v>
      </c>
      <c r="DS13" s="254">
        <f t="shared" si="21"/>
        <v>0.46649402249105965</v>
      </c>
      <c r="DT13" s="254">
        <f t="shared" si="21"/>
        <v>0.49169329637541725</v>
      </c>
      <c r="DU13" s="254">
        <f t="shared" si="21"/>
        <v>0.23893393301064325</v>
      </c>
      <c r="DV13" s="254">
        <f t="shared" si="21"/>
        <v>6.1343779302669432E-3</v>
      </c>
      <c r="DW13" s="254">
        <f t="shared" si="21"/>
        <v>9.2886310660889038E-2</v>
      </c>
      <c r="DX13" s="254">
        <f t="shared" si="21"/>
        <v>0.61107998319092083</v>
      </c>
      <c r="DY13" s="254">
        <f t="shared" si="21"/>
        <v>0.65261655731714274</v>
      </c>
      <c r="DZ13" s="254">
        <f t="shared" si="21"/>
        <v>0.57576595891830618</v>
      </c>
      <c r="EA13" s="254">
        <f t="shared" si="21"/>
        <v>0.8681600165036496</v>
      </c>
      <c r="EB13" s="254">
        <f t="shared" si="21"/>
        <v>0.49766506459418824</v>
      </c>
      <c r="EC13" s="254">
        <f t="shared" si="21"/>
        <v>0.55455686327714471</v>
      </c>
      <c r="ED13" s="254">
        <f t="shared" si="21"/>
        <v>-9.2759684954257793E-3</v>
      </c>
      <c r="EE13" s="254">
        <f t="shared" si="21"/>
        <v>0.3086654016445145</v>
      </c>
      <c r="EF13" s="254">
        <f t="shared" ref="EF13:EU13" si="22">100*(EF12/EE12-1)</f>
        <v>0.16983210163024065</v>
      </c>
      <c r="EG13" s="254">
        <f t="shared" si="22"/>
        <v>0.19640264220306403</v>
      </c>
      <c r="EH13" s="254">
        <f t="shared" si="22"/>
        <v>0.27894820610334659</v>
      </c>
      <c r="EI13" s="254">
        <f t="shared" si="22"/>
        <v>0.22220365884220161</v>
      </c>
      <c r="EJ13" s="254">
        <f t="shared" si="22"/>
        <v>0.42258451690337928</v>
      </c>
      <c r="EK13" s="254">
        <f t="shared" si="22"/>
        <v>0.30460728899512901</v>
      </c>
      <c r="EL13" s="254">
        <f t="shared" si="22"/>
        <v>0.5568887050062088</v>
      </c>
      <c r="EM13" s="254">
        <f t="shared" si="22"/>
        <v>0.41555919455575907</v>
      </c>
      <c r="EN13" s="254">
        <f t="shared" si="22"/>
        <v>0.40154718589175964</v>
      </c>
      <c r="EO13" s="254">
        <f t="shared" si="22"/>
        <v>0.39177916714279171</v>
      </c>
      <c r="EP13" s="254">
        <f t="shared" si="22"/>
        <v>0.48862583131432658</v>
      </c>
      <c r="EQ13" s="254">
        <f t="shared" si="22"/>
        <v>0.77265997297712996</v>
      </c>
      <c r="ER13" s="254">
        <f t="shared" si="22"/>
        <v>0.34121746391122532</v>
      </c>
      <c r="ES13" s="254">
        <f t="shared" si="22"/>
        <v>0.56409476792100843</v>
      </c>
      <c r="ET13" s="254">
        <f t="shared" si="22"/>
        <v>0.43521848445304823</v>
      </c>
      <c r="EU13" s="254">
        <f t="shared" si="22"/>
        <v>0.44521551758285316</v>
      </c>
      <c r="EV13" s="267">
        <v>0.2</v>
      </c>
      <c r="EW13" s="267">
        <v>0.2</v>
      </c>
      <c r="EX13" s="267">
        <v>0.2</v>
      </c>
      <c r="EY13" s="267">
        <v>0.1</v>
      </c>
      <c r="EZ13" s="267">
        <f t="shared" ref="EZ13:FM13" si="23">EY13</f>
        <v>0.1</v>
      </c>
      <c r="FA13" s="267">
        <f t="shared" si="23"/>
        <v>0.1</v>
      </c>
      <c r="FB13" s="267">
        <f t="shared" si="23"/>
        <v>0.1</v>
      </c>
      <c r="FC13" s="267">
        <f t="shared" si="23"/>
        <v>0.1</v>
      </c>
      <c r="FD13" s="267">
        <f t="shared" si="23"/>
        <v>0.1</v>
      </c>
      <c r="FE13" s="267">
        <f t="shared" si="23"/>
        <v>0.1</v>
      </c>
      <c r="FF13" s="267">
        <v>0.05</v>
      </c>
      <c r="FG13" s="267">
        <f t="shared" si="23"/>
        <v>0.05</v>
      </c>
      <c r="FH13" s="267">
        <f t="shared" si="23"/>
        <v>0.05</v>
      </c>
      <c r="FI13" s="267">
        <f t="shared" si="23"/>
        <v>0.05</v>
      </c>
      <c r="FJ13" s="267">
        <v>0</v>
      </c>
      <c r="FK13" s="267">
        <f t="shared" si="23"/>
        <v>0</v>
      </c>
      <c r="FL13" s="267">
        <f t="shared" si="23"/>
        <v>0</v>
      </c>
      <c r="FM13" s="267">
        <f t="shared" si="23"/>
        <v>0</v>
      </c>
      <c r="FN13" s="267">
        <v>0</v>
      </c>
      <c r="FO13" s="267">
        <v>0</v>
      </c>
      <c r="FP13" s="267">
        <v>0</v>
      </c>
      <c r="FQ13" s="267">
        <v>0</v>
      </c>
      <c r="FR13" s="267"/>
      <c r="FS13" s="267"/>
      <c r="FT13" s="267"/>
      <c r="FU13" s="267"/>
      <c r="FV13" s="267"/>
      <c r="FW13" s="267"/>
      <c r="FX13" s="267"/>
      <c r="FY13" s="267"/>
      <c r="FZ13" s="267"/>
      <c r="GA13" s="267"/>
      <c r="GB13" s="267"/>
      <c r="GC13" s="267"/>
      <c r="GD13" s="267"/>
      <c r="GE13" s="267"/>
      <c r="GF13" s="267"/>
      <c r="GG13" s="267"/>
      <c r="GH13" s="236"/>
      <c r="GI13" s="237"/>
      <c r="GJ13" s="237"/>
      <c r="GK13" s="237"/>
      <c r="GL13" s="237"/>
      <c r="GO13" s="216"/>
    </row>
    <row r="14" spans="2:197" s="243" customFormat="1" ht="13.5">
      <c r="C14" s="244"/>
      <c r="D14" s="244"/>
      <c r="E14" s="268" t="s">
        <v>58</v>
      </c>
      <c r="F14" s="258">
        <v>59.378000000000007</v>
      </c>
      <c r="G14" s="259">
        <v>60.187000000000005</v>
      </c>
      <c r="H14" s="259">
        <v>60.386000000000003</v>
      </c>
      <c r="I14" s="259">
        <v>61.181000000000004</v>
      </c>
      <c r="J14" s="259">
        <v>60.726000000000006</v>
      </c>
      <c r="K14" s="259">
        <v>61.223000000000006</v>
      </c>
      <c r="L14" s="259">
        <v>62.668000000000006</v>
      </c>
      <c r="M14" s="259">
        <v>63.709000000000003</v>
      </c>
      <c r="N14" s="259">
        <v>64.171999999999997</v>
      </c>
      <c r="O14" s="259">
        <v>63.985000000000007</v>
      </c>
      <c r="P14" s="259">
        <v>64.076000000000008</v>
      </c>
      <c r="Q14" s="259">
        <v>63.596000000000004</v>
      </c>
      <c r="R14" s="259">
        <v>63.28</v>
      </c>
      <c r="S14" s="259">
        <v>63.359000000000002</v>
      </c>
      <c r="T14" s="259">
        <v>63.147000000000006</v>
      </c>
      <c r="U14" s="259">
        <v>63.731000000000002</v>
      </c>
      <c r="V14" s="259">
        <v>63.204000000000001</v>
      </c>
      <c r="W14" s="259">
        <v>63.329000000000001</v>
      </c>
      <c r="X14" s="259">
        <v>62.519000000000005</v>
      </c>
      <c r="Y14" s="259">
        <v>61.830000000000005</v>
      </c>
      <c r="Z14" s="259">
        <v>61.549000000000007</v>
      </c>
      <c r="AA14" s="259">
        <v>60.816000000000003</v>
      </c>
      <c r="AB14" s="259">
        <v>60.581000000000003</v>
      </c>
      <c r="AC14" s="259">
        <v>60.469000000000001</v>
      </c>
      <c r="AD14" s="259">
        <v>60.594000000000001</v>
      </c>
      <c r="AE14" s="259">
        <v>60.229000000000006</v>
      </c>
      <c r="AF14" s="259">
        <v>60.191000000000003</v>
      </c>
      <c r="AG14" s="259">
        <v>60.679000000000002</v>
      </c>
      <c r="AH14" s="259">
        <v>60.526000000000003</v>
      </c>
      <c r="AI14" s="259">
        <v>61.679000000000002</v>
      </c>
      <c r="AJ14" s="259">
        <v>62.523000000000003</v>
      </c>
      <c r="AK14" s="259">
        <v>62.859000000000002</v>
      </c>
      <c r="AL14" s="259">
        <v>63.135000000000005</v>
      </c>
      <c r="AM14" s="259">
        <v>64.106000000000009</v>
      </c>
      <c r="AN14" s="259">
        <v>64.831000000000003</v>
      </c>
      <c r="AO14" s="259">
        <v>65.426000000000002</v>
      </c>
      <c r="AP14" s="259">
        <v>65.481000000000009</v>
      </c>
      <c r="AQ14" s="259">
        <v>67.047000000000011</v>
      </c>
      <c r="AR14" s="259">
        <v>68.518000000000001</v>
      </c>
      <c r="AS14" s="259">
        <v>69.87</v>
      </c>
      <c r="AT14" s="259">
        <v>71.378</v>
      </c>
      <c r="AU14" s="259">
        <v>73.058999999999997</v>
      </c>
      <c r="AV14" s="259">
        <v>73.932000000000002</v>
      </c>
      <c r="AW14" s="259">
        <v>75.77600000000001</v>
      </c>
      <c r="AX14" s="259">
        <v>77.320000000000007</v>
      </c>
      <c r="AY14" s="259">
        <v>78.337000000000003</v>
      </c>
      <c r="AZ14" s="259">
        <v>79.50200000000001</v>
      </c>
      <c r="BA14" s="259">
        <v>80.954000000000008</v>
      </c>
      <c r="BB14" s="259">
        <v>82.163000000000011</v>
      </c>
      <c r="BC14" s="259">
        <v>82.682000000000002</v>
      </c>
      <c r="BD14" s="259">
        <v>83.02000000000001</v>
      </c>
      <c r="BE14" s="259">
        <v>82.847999999999999</v>
      </c>
      <c r="BF14" s="259">
        <v>82.079000000000008</v>
      </c>
      <c r="BG14" s="259">
        <v>82.62</v>
      </c>
      <c r="BH14" s="259">
        <v>82.332999999999998</v>
      </c>
      <c r="BI14" s="259">
        <v>81.856000000000009</v>
      </c>
      <c r="BJ14" s="259">
        <v>82.39800000000001</v>
      </c>
      <c r="BK14" s="259">
        <v>81.439000000000007</v>
      </c>
      <c r="BL14" s="259">
        <v>80.483000000000004</v>
      </c>
      <c r="BM14" s="259">
        <v>79.441000000000003</v>
      </c>
      <c r="BN14" s="259">
        <v>78.070000000000007</v>
      </c>
      <c r="BO14" s="259">
        <v>76.698000000000008</v>
      </c>
      <c r="BP14" s="259">
        <v>75.788000000000011</v>
      </c>
      <c r="BQ14" s="259">
        <v>75.433000000000007</v>
      </c>
      <c r="BR14" s="259">
        <v>76.566000000000003</v>
      </c>
      <c r="BS14" s="259">
        <v>77.484999999999999</v>
      </c>
      <c r="BT14" s="259">
        <v>78.26700000000001</v>
      </c>
      <c r="BU14" s="259">
        <v>78.753</v>
      </c>
      <c r="BV14" s="259">
        <v>79.052000000000007</v>
      </c>
      <c r="BW14" s="259">
        <v>78.769000000000005</v>
      </c>
      <c r="BX14" s="259">
        <v>78.679000000000002</v>
      </c>
      <c r="BY14" s="259">
        <v>78.894000000000005</v>
      </c>
      <c r="BZ14" s="259">
        <v>79.311000000000007</v>
      </c>
      <c r="CA14" s="259">
        <v>79.358000000000004</v>
      </c>
      <c r="CB14" s="259">
        <v>79.63600000000001</v>
      </c>
      <c r="CC14" s="259">
        <v>79.297000000000011</v>
      </c>
      <c r="CD14" s="259">
        <v>78.63300000000001</v>
      </c>
      <c r="CE14" s="259">
        <v>79.766000000000005</v>
      </c>
      <c r="CF14" s="259">
        <v>80.302000000000007</v>
      </c>
      <c r="CG14" s="259">
        <v>81.292000000000002</v>
      </c>
      <c r="CH14" s="259">
        <v>82.719000000000008</v>
      </c>
      <c r="CI14" s="259">
        <v>84.573000000000008</v>
      </c>
      <c r="CJ14" s="259">
        <v>86.048000000000002</v>
      </c>
      <c r="CK14" s="259">
        <v>87.279000000000011</v>
      </c>
      <c r="CL14" s="259">
        <v>89.234000000000009</v>
      </c>
      <c r="CM14" s="259">
        <v>90.89800000000001</v>
      </c>
      <c r="CN14" s="259">
        <v>92.65</v>
      </c>
      <c r="CO14" s="259">
        <v>94.039000000000001</v>
      </c>
      <c r="CP14" s="259">
        <v>96.209000000000003</v>
      </c>
      <c r="CQ14" s="259">
        <v>97.157000000000011</v>
      </c>
      <c r="CR14" s="259">
        <v>98.666000000000011</v>
      </c>
      <c r="CS14" s="259">
        <v>99.978000000000009</v>
      </c>
      <c r="CT14" s="259">
        <v>100.68100000000001</v>
      </c>
      <c r="CU14" s="259">
        <v>100.35300000000001</v>
      </c>
      <c r="CV14" s="259">
        <v>100.38900000000001</v>
      </c>
      <c r="CW14" s="259">
        <v>99.554000000000002</v>
      </c>
      <c r="CX14" s="259">
        <v>99.686000000000007</v>
      </c>
      <c r="CY14" s="259">
        <v>99.426000000000002</v>
      </c>
      <c r="CZ14" s="259">
        <v>99.494</v>
      </c>
      <c r="DA14" s="259">
        <v>99.033000000000001</v>
      </c>
      <c r="DB14" s="259">
        <v>99.551000000000002</v>
      </c>
      <c r="DC14" s="259">
        <v>100.42</v>
      </c>
      <c r="DD14" s="259">
        <v>102.11</v>
      </c>
      <c r="DE14" s="259">
        <v>102.87700000000001</v>
      </c>
      <c r="DF14" s="259">
        <v>103.02300000000001</v>
      </c>
      <c r="DG14" s="259">
        <v>104.09500000000001</v>
      </c>
      <c r="DH14" s="259">
        <v>104.673</v>
      </c>
      <c r="DI14" s="259">
        <v>105.78700000000001</v>
      </c>
      <c r="DJ14" s="259">
        <v>105.986</v>
      </c>
      <c r="DK14" s="259">
        <v>106.62400000000001</v>
      </c>
      <c r="DL14" s="259">
        <v>108.001</v>
      </c>
      <c r="DM14" s="259">
        <v>109.14800000000001</v>
      </c>
      <c r="DN14" s="259">
        <v>109.02600000000001</v>
      </c>
      <c r="DO14" s="259">
        <v>111.58900000000001</v>
      </c>
      <c r="DP14" s="259">
        <v>111.90600000000001</v>
      </c>
      <c r="DQ14" s="259">
        <v>114.42400000000001</v>
      </c>
      <c r="DR14" s="259">
        <v>115.76700000000001</v>
      </c>
      <c r="DS14" s="259">
        <v>117.15300000000001</v>
      </c>
      <c r="DT14" s="259">
        <v>118.50800000000001</v>
      </c>
      <c r="DU14" s="259">
        <v>120.099</v>
      </c>
      <c r="DV14" s="259">
        <v>121.337</v>
      </c>
      <c r="DW14" s="259">
        <v>119.82600000000001</v>
      </c>
      <c r="DX14" s="259">
        <v>118.78200000000001</v>
      </c>
      <c r="DY14" s="259">
        <v>114.83300000000001</v>
      </c>
      <c r="DZ14" s="259">
        <v>110.29300000000001</v>
      </c>
      <c r="EA14" s="259">
        <v>107.67200000000001</v>
      </c>
      <c r="EB14" s="259">
        <v>106.93100000000001</v>
      </c>
      <c r="EC14" s="259">
        <v>107.25700000000001</v>
      </c>
      <c r="ED14" s="259">
        <v>107.61300000000001</v>
      </c>
      <c r="EE14" s="259">
        <v>109.77200000000001</v>
      </c>
      <c r="EF14" s="259">
        <v>111.191</v>
      </c>
      <c r="EG14" s="259">
        <v>111.80900000000001</v>
      </c>
      <c r="EH14" s="259">
        <v>112.58300000000001</v>
      </c>
      <c r="EI14" s="259">
        <v>111.974</v>
      </c>
      <c r="EJ14" s="259">
        <v>111.84200000000001</v>
      </c>
      <c r="EK14" s="259">
        <v>113.28700000000001</v>
      </c>
      <c r="EL14" s="259">
        <v>113.164</v>
      </c>
      <c r="EM14" s="259">
        <v>113.02200000000001</v>
      </c>
      <c r="EN14" s="259">
        <v>112.92800000000001</v>
      </c>
      <c r="EO14" s="259">
        <v>112.14500000000001</v>
      </c>
      <c r="EP14" s="259">
        <v>111.85100000000001</v>
      </c>
      <c r="EQ14" s="259">
        <v>112.16600000000001</v>
      </c>
      <c r="ER14" s="259">
        <v>111.86500000000001</v>
      </c>
      <c r="ES14" s="259">
        <v>111.70700000000001</v>
      </c>
      <c r="ET14" s="259">
        <v>110.66600000000001</v>
      </c>
      <c r="EU14" s="259">
        <v>109.5</v>
      </c>
      <c r="EV14" s="260">
        <f t="shared" ref="EV14:FM14" si="24">EU14*(1+EV15%)</f>
        <v>108.31495118375589</v>
      </c>
      <c r="EW14" s="260">
        <f t="shared" si="24"/>
        <v>107.83123840408901</v>
      </c>
      <c r="EX14" s="260">
        <f t="shared" si="24"/>
        <v>108.0813069049254</v>
      </c>
      <c r="EY14" s="260">
        <f t="shared" si="24"/>
        <v>108.33372163786824</v>
      </c>
      <c r="EZ14" s="260">
        <f t="shared" si="24"/>
        <v>108.62505970050718</v>
      </c>
      <c r="FA14" s="260">
        <f t="shared" si="24"/>
        <v>108.96708622811902</v>
      </c>
      <c r="FB14" s="260">
        <f t="shared" si="24"/>
        <v>109.42349336222925</v>
      </c>
      <c r="FC14" s="260">
        <f t="shared" si="24"/>
        <v>109.88287346727084</v>
      </c>
      <c r="FD14" s="260">
        <f t="shared" si="24"/>
        <v>110.37954864039267</v>
      </c>
      <c r="FE14" s="260">
        <f t="shared" si="24"/>
        <v>110.87957399350198</v>
      </c>
      <c r="FF14" s="260">
        <f t="shared" si="24"/>
        <v>111.34590942278942</v>
      </c>
      <c r="FG14" s="260">
        <f t="shared" si="24"/>
        <v>111.81546693852604</v>
      </c>
      <c r="FH14" s="260">
        <f t="shared" si="24"/>
        <v>112.28827486278378</v>
      </c>
      <c r="FI14" s="260">
        <f t="shared" si="24"/>
        <v>112.7643617864519</v>
      </c>
      <c r="FJ14" s="260">
        <f t="shared" si="24"/>
        <v>113.24375657185367</v>
      </c>
      <c r="FK14" s="260">
        <f t="shared" si="24"/>
        <v>113.7264883553883</v>
      </c>
      <c r="FL14" s="260">
        <f t="shared" si="24"/>
        <v>114.21258655019938</v>
      </c>
      <c r="FM14" s="260">
        <f t="shared" si="24"/>
        <v>114.70208084886906</v>
      </c>
      <c r="FN14" s="260">
        <f>FM14*(1+FN15%)</f>
        <v>115.27218976168621</v>
      </c>
      <c r="FO14" s="260">
        <f>FN14*(1+FO15%)</f>
        <v>115.84614095543056</v>
      </c>
      <c r="FP14" s="260">
        <f>FO14*(1+FP15%)</f>
        <v>116.42396644401545</v>
      </c>
      <c r="FQ14" s="260">
        <f>FP14*(1+FQ15%)</f>
        <v>117.00569853685562</v>
      </c>
      <c r="FR14" s="260"/>
      <c r="FS14" s="260"/>
      <c r="FT14" s="260"/>
      <c r="FU14" s="260"/>
      <c r="FV14" s="260"/>
      <c r="FW14" s="260"/>
      <c r="FX14" s="260"/>
      <c r="FY14" s="260"/>
      <c r="FZ14" s="260"/>
      <c r="GA14" s="260"/>
      <c r="GB14" s="260"/>
      <c r="GC14" s="260"/>
      <c r="GD14" s="260"/>
      <c r="GE14" s="260"/>
      <c r="GF14" s="260"/>
      <c r="GG14" s="260"/>
      <c r="GH14" s="236"/>
      <c r="GI14" s="250"/>
      <c r="GJ14" s="250"/>
      <c r="GK14" s="250"/>
      <c r="GL14" s="250"/>
      <c r="GO14" s="251"/>
    </row>
    <row r="15" spans="2:197" s="215" customFormat="1" ht="13.5">
      <c r="C15" s="212"/>
      <c r="D15" s="212"/>
      <c r="E15" s="238" t="s">
        <v>174</v>
      </c>
      <c r="F15" s="239"/>
      <c r="G15" s="247">
        <f>100*(G14/F14-1)</f>
        <v>1.3624574758327901</v>
      </c>
      <c r="H15" s="247">
        <f t="shared" ref="H15:BS15" si="25">100*(H14/G14-1)</f>
        <v>0.330636183893529</v>
      </c>
      <c r="I15" s="247">
        <f t="shared" si="25"/>
        <v>1.3165303215977309</v>
      </c>
      <c r="J15" s="247">
        <f t="shared" si="25"/>
        <v>-0.74369493797094011</v>
      </c>
      <c r="K15" s="247">
        <f t="shared" si="25"/>
        <v>0.81843032638408975</v>
      </c>
      <c r="L15" s="247">
        <f t="shared" si="25"/>
        <v>2.3602240987864009</v>
      </c>
      <c r="M15" s="247">
        <f t="shared" si="25"/>
        <v>1.6611348694708594</v>
      </c>
      <c r="N15" s="248">
        <f t="shared" si="25"/>
        <v>0.72674190459744992</v>
      </c>
      <c r="O15" s="247">
        <f t="shared" si="25"/>
        <v>-0.29140435080718952</v>
      </c>
      <c r="P15" s="247">
        <f t="shared" si="25"/>
        <v>0.14222083300774457</v>
      </c>
      <c r="Q15" s="247">
        <f t="shared" si="25"/>
        <v>-0.74911043136276501</v>
      </c>
      <c r="R15" s="247">
        <f t="shared" si="25"/>
        <v>-0.49688659664129942</v>
      </c>
      <c r="S15" s="247">
        <f t="shared" si="25"/>
        <v>0.12484197218709525</v>
      </c>
      <c r="T15" s="247">
        <f t="shared" si="25"/>
        <v>-0.33460124054988105</v>
      </c>
      <c r="U15" s="247">
        <f t="shared" si="25"/>
        <v>0.92482619918601294</v>
      </c>
      <c r="V15" s="247">
        <f t="shared" si="25"/>
        <v>-0.82691311920415345</v>
      </c>
      <c r="W15" s="247">
        <f t="shared" si="25"/>
        <v>0.19777229289286158</v>
      </c>
      <c r="X15" s="247">
        <f t="shared" si="25"/>
        <v>-1.2790348813339736</v>
      </c>
      <c r="Y15" s="247">
        <f t="shared" si="25"/>
        <v>-1.1020649722484399</v>
      </c>
      <c r="Z15" s="247">
        <f t="shared" si="25"/>
        <v>-0.4544719391880947</v>
      </c>
      <c r="AA15" s="247">
        <f t="shared" si="25"/>
        <v>-1.1909210547693783</v>
      </c>
      <c r="AB15" s="247">
        <f t="shared" si="25"/>
        <v>-0.38641147066561521</v>
      </c>
      <c r="AC15" s="247">
        <f t="shared" si="25"/>
        <v>-0.18487644641059786</v>
      </c>
      <c r="AD15" s="247">
        <f t="shared" si="25"/>
        <v>0.20671749160727781</v>
      </c>
      <c r="AE15" s="247">
        <f t="shared" si="25"/>
        <v>-0.60236987160443567</v>
      </c>
      <c r="AF15" s="247">
        <f t="shared" si="25"/>
        <v>-6.3092530176500627E-2</v>
      </c>
      <c r="AG15" s="247">
        <f t="shared" si="25"/>
        <v>0.81075243807213759</v>
      </c>
      <c r="AH15" s="247">
        <f t="shared" si="25"/>
        <v>-0.25214654163713268</v>
      </c>
      <c r="AI15" s="247">
        <f t="shared" si="25"/>
        <v>1.9049664606945793</v>
      </c>
      <c r="AJ15" s="247">
        <f t="shared" si="25"/>
        <v>1.3683749736539186</v>
      </c>
      <c r="AK15" s="247">
        <f t="shared" si="25"/>
        <v>0.53740223597715797</v>
      </c>
      <c r="AL15" s="247">
        <f t="shared" si="25"/>
        <v>0.4390779363337094</v>
      </c>
      <c r="AM15" s="247">
        <f t="shared" si="25"/>
        <v>1.5379741823077664</v>
      </c>
      <c r="AN15" s="247">
        <f t="shared" si="25"/>
        <v>1.1309393816491431</v>
      </c>
      <c r="AO15" s="247">
        <f t="shared" si="25"/>
        <v>0.91777081951536221</v>
      </c>
      <c r="AP15" s="247">
        <f t="shared" si="25"/>
        <v>8.4064439213782371E-2</v>
      </c>
      <c r="AQ15" s="247">
        <f t="shared" si="25"/>
        <v>2.3915334219086537</v>
      </c>
      <c r="AR15" s="247">
        <f t="shared" si="25"/>
        <v>2.1939833251301222</v>
      </c>
      <c r="AS15" s="247">
        <f t="shared" si="25"/>
        <v>1.9732041215447138</v>
      </c>
      <c r="AT15" s="247">
        <f t="shared" si="25"/>
        <v>2.158293974524117</v>
      </c>
      <c r="AU15" s="247">
        <f t="shared" si="25"/>
        <v>2.3550673877104966</v>
      </c>
      <c r="AV15" s="247">
        <f t="shared" si="25"/>
        <v>1.1949246499404653</v>
      </c>
      <c r="AW15" s="247">
        <f t="shared" si="25"/>
        <v>2.494183844613973</v>
      </c>
      <c r="AX15" s="247">
        <f t="shared" si="25"/>
        <v>2.0375844594594517</v>
      </c>
      <c r="AY15" s="247">
        <f t="shared" si="25"/>
        <v>1.3153129849974077</v>
      </c>
      <c r="AZ15" s="247">
        <f t="shared" si="25"/>
        <v>1.4871644306011289</v>
      </c>
      <c r="BA15" s="247">
        <f t="shared" si="25"/>
        <v>1.8263691479459609</v>
      </c>
      <c r="BB15" s="247">
        <f t="shared" si="25"/>
        <v>1.4934407194209021</v>
      </c>
      <c r="BC15" s="247">
        <f t="shared" si="25"/>
        <v>0.63167119019509332</v>
      </c>
      <c r="BD15" s="247">
        <f t="shared" si="25"/>
        <v>0.40879514283642671</v>
      </c>
      <c r="BE15" s="247">
        <f t="shared" si="25"/>
        <v>-0.20717899301374576</v>
      </c>
      <c r="BF15" s="247">
        <f t="shared" si="25"/>
        <v>-0.92820587099264884</v>
      </c>
      <c r="BG15" s="247">
        <f t="shared" si="25"/>
        <v>0.65912109065655589</v>
      </c>
      <c r="BH15" s="247">
        <f t="shared" si="25"/>
        <v>-0.34737351730816934</v>
      </c>
      <c r="BI15" s="247">
        <f t="shared" si="25"/>
        <v>-0.5793545722857063</v>
      </c>
      <c r="BJ15" s="247">
        <f t="shared" si="25"/>
        <v>0.66213838936668434</v>
      </c>
      <c r="BK15" s="247">
        <f t="shared" si="25"/>
        <v>-1.16386320056312</v>
      </c>
      <c r="BL15" s="247">
        <f t="shared" si="25"/>
        <v>-1.1738847480936676</v>
      </c>
      <c r="BM15" s="247">
        <f t="shared" si="25"/>
        <v>-1.2946833492787357</v>
      </c>
      <c r="BN15" s="247">
        <f t="shared" si="25"/>
        <v>-1.7258090910235224</v>
      </c>
      <c r="BO15" s="247">
        <f t="shared" si="25"/>
        <v>-1.7573972076341704</v>
      </c>
      <c r="BP15" s="247">
        <f t="shared" si="25"/>
        <v>-1.1864716159482591</v>
      </c>
      <c r="BQ15" s="247">
        <f t="shared" si="25"/>
        <v>-0.46841188578666815</v>
      </c>
      <c r="BR15" s="247">
        <f t="shared" si="25"/>
        <v>1.5019951480121474</v>
      </c>
      <c r="BS15" s="247">
        <f t="shared" si="25"/>
        <v>1.2002716610505892</v>
      </c>
      <c r="BT15" s="247">
        <f t="shared" ref="BT15:EE15" si="26">100*(BT14/BS14-1)</f>
        <v>1.0092275924372673</v>
      </c>
      <c r="BU15" s="247">
        <f t="shared" si="26"/>
        <v>0.62095135881021779</v>
      </c>
      <c r="BV15" s="247">
        <f t="shared" si="26"/>
        <v>0.37966807613678544</v>
      </c>
      <c r="BW15" s="247">
        <f t="shared" si="26"/>
        <v>-0.35799220766078443</v>
      </c>
      <c r="BX15" s="247">
        <f t="shared" si="26"/>
        <v>-0.11425814724066452</v>
      </c>
      <c r="BY15" s="247">
        <f t="shared" si="26"/>
        <v>0.27326224278396705</v>
      </c>
      <c r="BZ15" s="247">
        <f t="shared" si="26"/>
        <v>0.52855730473799767</v>
      </c>
      <c r="CA15" s="247">
        <f t="shared" si="26"/>
        <v>5.9260380022951864E-2</v>
      </c>
      <c r="CB15" s="247">
        <f t="shared" si="26"/>
        <v>0.35031124776330191</v>
      </c>
      <c r="CC15" s="247">
        <f t="shared" si="26"/>
        <v>-0.42568687528253824</v>
      </c>
      <c r="CD15" s="247">
        <f t="shared" si="26"/>
        <v>-0.8373582859376838</v>
      </c>
      <c r="CE15" s="247">
        <f t="shared" si="26"/>
        <v>1.440870881182188</v>
      </c>
      <c r="CF15" s="247">
        <f t="shared" si="26"/>
        <v>0.67196549908481451</v>
      </c>
      <c r="CG15" s="247">
        <f t="shared" si="26"/>
        <v>1.232846006326116</v>
      </c>
      <c r="CH15" s="247">
        <f t="shared" si="26"/>
        <v>1.7554002853909401</v>
      </c>
      <c r="CI15" s="247">
        <f t="shared" si="26"/>
        <v>2.2413230334022316</v>
      </c>
      <c r="CJ15" s="247">
        <f t="shared" si="26"/>
        <v>1.7440554314024581</v>
      </c>
      <c r="CK15" s="247">
        <f t="shared" si="26"/>
        <v>1.4305968761621601</v>
      </c>
      <c r="CL15" s="247">
        <f t="shared" si="26"/>
        <v>2.2399431707512685</v>
      </c>
      <c r="CM15" s="247">
        <f t="shared" si="26"/>
        <v>1.8647600690319788</v>
      </c>
      <c r="CN15" s="247">
        <f t="shared" si="26"/>
        <v>1.9274351470879303</v>
      </c>
      <c r="CO15" s="247">
        <f t="shared" si="26"/>
        <v>1.4991905018888252</v>
      </c>
      <c r="CP15" s="247">
        <f t="shared" si="26"/>
        <v>2.307553249183858</v>
      </c>
      <c r="CQ15" s="247">
        <f t="shared" si="26"/>
        <v>0.98535480048644875</v>
      </c>
      <c r="CR15" s="247">
        <f t="shared" si="26"/>
        <v>1.553156231666275</v>
      </c>
      <c r="CS15" s="247">
        <f t="shared" si="26"/>
        <v>1.3297387144507677</v>
      </c>
      <c r="CT15" s="247">
        <f t="shared" si="26"/>
        <v>0.7031546940326816</v>
      </c>
      <c r="CU15" s="247">
        <f t="shared" si="26"/>
        <v>-0.32578142847210501</v>
      </c>
      <c r="CV15" s="247">
        <f t="shared" si="26"/>
        <v>3.5873367014449542E-2</v>
      </c>
      <c r="CW15" s="247">
        <f t="shared" si="26"/>
        <v>-0.8317644363426302</v>
      </c>
      <c r="CX15" s="247">
        <f t="shared" si="26"/>
        <v>0.1325913574542481</v>
      </c>
      <c r="CY15" s="247">
        <f t="shared" si="26"/>
        <v>-0.26081897157074208</v>
      </c>
      <c r="CZ15" s="247">
        <f t="shared" si="26"/>
        <v>6.839257337114546E-2</v>
      </c>
      <c r="DA15" s="247">
        <f t="shared" si="26"/>
        <v>-0.46334452328783415</v>
      </c>
      <c r="DB15" s="247">
        <f t="shared" si="26"/>
        <v>0.52305797057545789</v>
      </c>
      <c r="DC15" s="247">
        <f t="shared" si="26"/>
        <v>0.87291940814255842</v>
      </c>
      <c r="DD15" s="247">
        <f t="shared" si="26"/>
        <v>1.6829316869149569</v>
      </c>
      <c r="DE15" s="247">
        <f t="shared" si="26"/>
        <v>0.75115071981197712</v>
      </c>
      <c r="DF15" s="247">
        <f t="shared" si="26"/>
        <v>0.14191704657018356</v>
      </c>
      <c r="DG15" s="247">
        <f t="shared" si="26"/>
        <v>1.040544344466765</v>
      </c>
      <c r="DH15" s="247">
        <f t="shared" si="26"/>
        <v>0.55526202026994209</v>
      </c>
      <c r="DI15" s="247">
        <f t="shared" si="26"/>
        <v>1.0642668118808096</v>
      </c>
      <c r="DJ15" s="247">
        <f t="shared" si="26"/>
        <v>0.18811385141841441</v>
      </c>
      <c r="DK15" s="247">
        <f t="shared" si="26"/>
        <v>0.60196629743551888</v>
      </c>
      <c r="DL15" s="247">
        <f t="shared" si="26"/>
        <v>1.2914540816326481</v>
      </c>
      <c r="DM15" s="247">
        <f t="shared" si="26"/>
        <v>1.0620272034518319</v>
      </c>
      <c r="DN15" s="247">
        <f t="shared" si="26"/>
        <v>-0.11177483783486597</v>
      </c>
      <c r="DO15" s="247">
        <f t="shared" si="26"/>
        <v>2.3508154018307525</v>
      </c>
      <c r="DP15" s="247">
        <f t="shared" si="26"/>
        <v>0.28407817974889227</v>
      </c>
      <c r="DQ15" s="247">
        <f t="shared" si="26"/>
        <v>2.2501027648204719</v>
      </c>
      <c r="DR15" s="247">
        <f t="shared" si="26"/>
        <v>1.1737048171712283</v>
      </c>
      <c r="DS15" s="247">
        <f t="shared" si="26"/>
        <v>1.1972323719194655</v>
      </c>
      <c r="DT15" s="247">
        <f t="shared" si="26"/>
        <v>1.1566071718180471</v>
      </c>
      <c r="DU15" s="247">
        <f t="shared" si="26"/>
        <v>1.3425253991291575</v>
      </c>
      <c r="DV15" s="247">
        <f t="shared" si="26"/>
        <v>1.0308162432659751</v>
      </c>
      <c r="DW15" s="247">
        <f t="shared" si="26"/>
        <v>-1.2452920378779764</v>
      </c>
      <c r="DX15" s="247">
        <f t="shared" si="26"/>
        <v>-0.87126333183115134</v>
      </c>
      <c r="DY15" s="247">
        <f t="shared" si="26"/>
        <v>-3.3245777979828528</v>
      </c>
      <c r="DZ15" s="247">
        <f t="shared" si="26"/>
        <v>-3.9535673543319438</v>
      </c>
      <c r="EA15" s="247">
        <f t="shared" si="26"/>
        <v>-2.3763974141604582</v>
      </c>
      <c r="EB15" s="247">
        <f t="shared" si="26"/>
        <v>-0.68820120365554738</v>
      </c>
      <c r="EC15" s="247">
        <f t="shared" si="26"/>
        <v>0.3048694952819897</v>
      </c>
      <c r="ED15" s="247">
        <f t="shared" si="26"/>
        <v>0.33191306861091174</v>
      </c>
      <c r="EE15" s="247">
        <f t="shared" si="26"/>
        <v>2.0062631838160705</v>
      </c>
      <c r="EF15" s="247">
        <f t="shared" ref="EF15:ER15" si="27">100*(EF14/EE14-1)</f>
        <v>1.2926793717887852</v>
      </c>
      <c r="EG15" s="247">
        <f t="shared" si="27"/>
        <v>0.55580037952713823</v>
      </c>
      <c r="EH15" s="247">
        <f>100*(EH14/EG14-1)</f>
        <v>0.69225196540529943</v>
      </c>
      <c r="EI15" s="247">
        <f t="shared" si="27"/>
        <v>-0.54093424406882473</v>
      </c>
      <c r="EJ15" s="247">
        <f t="shared" si="27"/>
        <v>-0.11788450890384272</v>
      </c>
      <c r="EK15" s="247">
        <f t="shared" si="27"/>
        <v>1.2920012160011485</v>
      </c>
      <c r="EL15" s="247">
        <f t="shared" si="27"/>
        <v>-0.10857379928853605</v>
      </c>
      <c r="EM15" s="247">
        <f t="shared" si="27"/>
        <v>-0.12548160192287217</v>
      </c>
      <c r="EN15" s="247">
        <f t="shared" si="27"/>
        <v>-8.3169648387038109E-2</v>
      </c>
      <c r="EO15" s="247">
        <f t="shared" si="27"/>
        <v>-0.69336214224993142</v>
      </c>
      <c r="EP15" s="247">
        <f t="shared" si="27"/>
        <v>-0.26216059565740135</v>
      </c>
      <c r="EQ15" s="247">
        <f t="shared" si="27"/>
        <v>0.28162466137986453</v>
      </c>
      <c r="ER15" s="247">
        <f t="shared" si="27"/>
        <v>-0.26835226360929498</v>
      </c>
      <c r="ES15" s="247">
        <f>100*(ES14/ER14-1)</f>
        <v>-0.14124167523353881</v>
      </c>
      <c r="ET15" s="247">
        <f>100*(ET14/ES14-1)</f>
        <v>-0.93190220845604799</v>
      </c>
      <c r="EU15" s="247">
        <f>100*(EU14/ET14-1)</f>
        <v>-1.0536208049446216</v>
      </c>
      <c r="EV15" s="261">
        <f t="shared" ref="EV15:FM15" si="28">EV18</f>
        <v>-1.0822363618667619</v>
      </c>
      <c r="EW15" s="261">
        <f t="shared" si="28"/>
        <v>-0.44657988059864095</v>
      </c>
      <c r="EX15" s="261">
        <f t="shared" si="28"/>
        <v>0.23190728821946838</v>
      </c>
      <c r="EY15" s="261">
        <f t="shared" si="28"/>
        <v>0.23354152551549046</v>
      </c>
      <c r="EZ15" s="261">
        <f t="shared" si="28"/>
        <v>0.26892647850944584</v>
      </c>
      <c r="FA15" s="261">
        <f t="shared" si="28"/>
        <v>0.31486889724603451</v>
      </c>
      <c r="FB15" s="261">
        <f t="shared" si="28"/>
        <v>0.41884861742083057</v>
      </c>
      <c r="FC15" s="261">
        <f t="shared" si="28"/>
        <v>0.4198185334120863</v>
      </c>
      <c r="FD15" s="261">
        <f t="shared" si="28"/>
        <v>0.45200417267006188</v>
      </c>
      <c r="FE15" s="261">
        <f t="shared" si="28"/>
        <v>0.45300543376776137</v>
      </c>
      <c r="FF15" s="261">
        <f t="shared" si="28"/>
        <v>0.42057830174813127</v>
      </c>
      <c r="FG15" s="261">
        <f t="shared" si="28"/>
        <v>0.42171061170614976</v>
      </c>
      <c r="FH15" s="261">
        <f t="shared" si="28"/>
        <v>0.42284662149438823</v>
      </c>
      <c r="FI15" s="261">
        <f t="shared" si="28"/>
        <v>0.42398631936406694</v>
      </c>
      <c r="FJ15" s="261">
        <f t="shared" si="28"/>
        <v>0.4251296932887616</v>
      </c>
      <c r="FK15" s="261">
        <f t="shared" si="28"/>
        <v>0.42627673096338192</v>
      </c>
      <c r="FL15" s="261">
        <f t="shared" si="28"/>
        <v>0.4274274198039496</v>
      </c>
      <c r="FM15" s="261">
        <f t="shared" si="28"/>
        <v>0.42858174694655471</v>
      </c>
      <c r="FN15" s="261">
        <f>FN18</f>
        <v>0.49703449893669926</v>
      </c>
      <c r="FO15" s="261">
        <f>FO18</f>
        <v>0.49790950872967699</v>
      </c>
      <c r="FP15" s="261">
        <f>FP18</f>
        <v>0.49878699783982849</v>
      </c>
      <c r="FQ15" s="261">
        <f>FQ18</f>
        <v>0.49966695913929993</v>
      </c>
      <c r="FR15" s="261"/>
      <c r="FS15" s="261"/>
      <c r="FT15" s="261"/>
      <c r="FU15" s="261"/>
      <c r="FV15" s="261"/>
      <c r="FW15" s="261"/>
      <c r="FX15" s="261"/>
      <c r="FY15" s="261"/>
      <c r="FZ15" s="261"/>
      <c r="GA15" s="261"/>
      <c r="GB15" s="261"/>
      <c r="GC15" s="261"/>
      <c r="GD15" s="261"/>
      <c r="GE15" s="261"/>
      <c r="GF15" s="261"/>
      <c r="GG15" s="261"/>
      <c r="GH15" s="236"/>
      <c r="GI15" s="237"/>
      <c r="GJ15" s="237"/>
      <c r="GK15" s="237"/>
      <c r="GL15" s="237"/>
      <c r="GO15" s="216"/>
    </row>
    <row r="16" spans="2:197" s="215" customFormat="1" ht="13.5">
      <c r="C16" s="212"/>
      <c r="D16" s="212"/>
      <c r="E16" s="269" t="s">
        <v>74</v>
      </c>
      <c r="F16" s="270"/>
      <c r="G16" s="271"/>
      <c r="H16" s="271"/>
      <c r="I16" s="271"/>
      <c r="J16" s="262">
        <f>100*(J14/F14-1)</f>
        <v>2.2702010845767839</v>
      </c>
      <c r="K16" s="262">
        <f t="shared" ref="K16:BV16" si="29">100*(K14/G14-1)</f>
        <v>1.721301942279907</v>
      </c>
      <c r="L16" s="262">
        <f t="shared" si="29"/>
        <v>3.7790216275295663</v>
      </c>
      <c r="M16" s="262">
        <f t="shared" si="29"/>
        <v>4.1320017652539232</v>
      </c>
      <c r="N16" s="262">
        <f t="shared" si="29"/>
        <v>5.674669828409562</v>
      </c>
      <c r="O16" s="262">
        <f t="shared" si="29"/>
        <v>4.5113764434934644</v>
      </c>
      <c r="P16" s="262">
        <f t="shared" si="29"/>
        <v>2.2467607072189866</v>
      </c>
      <c r="Q16" s="262">
        <f t="shared" si="29"/>
        <v>-0.17736897455618017</v>
      </c>
      <c r="R16" s="262">
        <f t="shared" si="29"/>
        <v>-1.390014336470724</v>
      </c>
      <c r="S16" s="262">
        <f t="shared" si="29"/>
        <v>-0.97835430178948579</v>
      </c>
      <c r="T16" s="262">
        <f t="shared" si="29"/>
        <v>-1.449840814033343</v>
      </c>
      <c r="U16" s="262">
        <f t="shared" si="29"/>
        <v>0.21227750172967408</v>
      </c>
      <c r="V16" s="262">
        <f t="shared" si="29"/>
        <v>-0.12010113780025478</v>
      </c>
      <c r="W16" s="262">
        <f t="shared" si="29"/>
        <v>-4.7349232153282017E-2</v>
      </c>
      <c r="X16" s="262">
        <f t="shared" si="29"/>
        <v>-0.99450488542607296</v>
      </c>
      <c r="Y16" s="262">
        <f t="shared" si="29"/>
        <v>-2.9828497905257989</v>
      </c>
      <c r="Z16" s="262">
        <f t="shared" si="29"/>
        <v>-2.6185051579013852</v>
      </c>
      <c r="AA16" s="262">
        <f t="shared" si="29"/>
        <v>-3.9681662429534637</v>
      </c>
      <c r="AB16" s="262">
        <f t="shared" si="29"/>
        <v>-3.0998576432764491</v>
      </c>
      <c r="AC16" s="262">
        <f t="shared" si="29"/>
        <v>-2.2011968300177931</v>
      </c>
      <c r="AD16" s="262">
        <f t="shared" si="29"/>
        <v>-1.5516092869096276</v>
      </c>
      <c r="AE16" s="262">
        <f t="shared" si="29"/>
        <v>-0.96520652459878287</v>
      </c>
      <c r="AF16" s="262">
        <f t="shared" si="29"/>
        <v>-0.64376619732259277</v>
      </c>
      <c r="AG16" s="262">
        <f t="shared" si="29"/>
        <v>0.34728538590020896</v>
      </c>
      <c r="AH16" s="262">
        <f t="shared" si="29"/>
        <v>-0.11222233224411626</v>
      </c>
      <c r="AI16" s="262">
        <f t="shared" si="29"/>
        <v>2.4074781251556487</v>
      </c>
      <c r="AJ16" s="262">
        <f t="shared" si="29"/>
        <v>3.8743333720988149</v>
      </c>
      <c r="AK16" s="262">
        <f t="shared" si="29"/>
        <v>3.5926762141762492</v>
      </c>
      <c r="AL16" s="262">
        <f t="shared" si="29"/>
        <v>4.3105442289264051</v>
      </c>
      <c r="AM16" s="262">
        <f t="shared" si="29"/>
        <v>3.9348886979361009</v>
      </c>
      <c r="AN16" s="262">
        <f t="shared" si="29"/>
        <v>3.6914415495097774</v>
      </c>
      <c r="AO16" s="262">
        <f t="shared" si="29"/>
        <v>4.0837429803210368</v>
      </c>
      <c r="AP16" s="262">
        <f t="shared" si="29"/>
        <v>3.7158469945355321</v>
      </c>
      <c r="AQ16" s="262">
        <f t="shared" si="29"/>
        <v>4.5877140985243203</v>
      </c>
      <c r="AR16" s="262">
        <f t="shared" si="29"/>
        <v>5.6870941370640526</v>
      </c>
      <c r="AS16" s="262">
        <f t="shared" si="29"/>
        <v>6.7924066884724743</v>
      </c>
      <c r="AT16" s="262">
        <f t="shared" si="29"/>
        <v>9.0056657656419237</v>
      </c>
      <c r="AU16" s="262">
        <f t="shared" si="29"/>
        <v>8.9668441541008281</v>
      </c>
      <c r="AV16" s="262">
        <f t="shared" si="29"/>
        <v>7.9015733092034246</v>
      </c>
      <c r="AW16" s="262">
        <f t="shared" si="29"/>
        <v>8.4528409904107704</v>
      </c>
      <c r="AX16" s="262">
        <f t="shared" si="29"/>
        <v>8.324693883269374</v>
      </c>
      <c r="AY16" s="262">
        <f t="shared" si="29"/>
        <v>7.224298169972232</v>
      </c>
      <c r="AZ16" s="262">
        <f t="shared" si="29"/>
        <v>7.5339501163231182</v>
      </c>
      <c r="BA16" s="262">
        <f t="shared" si="29"/>
        <v>6.8332981418918859</v>
      </c>
      <c r="BB16" s="262">
        <f t="shared" si="29"/>
        <v>6.2635799275737147</v>
      </c>
      <c r="BC16" s="262">
        <f t="shared" si="29"/>
        <v>5.5465488849458122</v>
      </c>
      <c r="BD16" s="262">
        <f t="shared" si="29"/>
        <v>4.4250459107946893</v>
      </c>
      <c r="BE16" s="262">
        <f t="shared" si="29"/>
        <v>2.339600266818187</v>
      </c>
      <c r="BF16" s="262">
        <f t="shared" si="29"/>
        <v>-0.1022357995691503</v>
      </c>
      <c r="BG16" s="262">
        <f t="shared" si="29"/>
        <v>-7.4986091289519496E-2</v>
      </c>
      <c r="BH16" s="262">
        <f t="shared" si="29"/>
        <v>-0.82751144302578572</v>
      </c>
      <c r="BI16" s="262">
        <f t="shared" si="29"/>
        <v>-1.1973735032831057</v>
      </c>
      <c r="BJ16" s="262">
        <f t="shared" si="29"/>
        <v>0.3886499591856607</v>
      </c>
      <c r="BK16" s="262">
        <f t="shared" si="29"/>
        <v>-1.4294359719196237</v>
      </c>
      <c r="BL16" s="262">
        <f t="shared" si="29"/>
        <v>-2.2469726598083328</v>
      </c>
      <c r="BM16" s="262">
        <f t="shared" si="29"/>
        <v>-2.9503029710711615</v>
      </c>
      <c r="BN16" s="262">
        <f t="shared" si="29"/>
        <v>-5.2525546736571282</v>
      </c>
      <c r="BO16" s="262">
        <f t="shared" si="29"/>
        <v>-5.821535136728107</v>
      </c>
      <c r="BP16" s="262">
        <f t="shared" si="29"/>
        <v>-5.8335300622491593</v>
      </c>
      <c r="BQ16" s="262">
        <f t="shared" si="29"/>
        <v>-5.0452537103007238</v>
      </c>
      <c r="BR16" s="262">
        <f t="shared" si="29"/>
        <v>-1.9264762392724566</v>
      </c>
      <c r="BS16" s="262">
        <f t="shared" si="29"/>
        <v>1.0261023755508525</v>
      </c>
      <c r="BT16" s="262">
        <f t="shared" si="29"/>
        <v>3.2709663799018296</v>
      </c>
      <c r="BU16" s="262">
        <f t="shared" si="29"/>
        <v>4.4012567443956874</v>
      </c>
      <c r="BV16" s="262">
        <f t="shared" si="29"/>
        <v>3.2468719797299039</v>
      </c>
      <c r="BW16" s="262">
        <f t="shared" ref="BW16:EH16" si="30">100*(BW14/BS14-1)</f>
        <v>1.6570949215977349</v>
      </c>
      <c r="BX16" s="262">
        <f t="shared" si="30"/>
        <v>0.52640320952634934</v>
      </c>
      <c r="BY16" s="262">
        <f t="shared" si="30"/>
        <v>0.17904079844577314</v>
      </c>
      <c r="BZ16" s="262">
        <f t="shared" si="30"/>
        <v>0.32763244446694095</v>
      </c>
      <c r="CA16" s="262">
        <f t="shared" si="30"/>
        <v>0.74775609694168743</v>
      </c>
      <c r="CB16" s="262">
        <f t="shared" si="30"/>
        <v>1.2163347271826108</v>
      </c>
      <c r="CC16" s="262">
        <f t="shared" si="30"/>
        <v>0.51081197556215319</v>
      </c>
      <c r="CD16" s="262">
        <f t="shared" si="30"/>
        <v>-0.85486250330975011</v>
      </c>
      <c r="CE16" s="262">
        <f t="shared" si="30"/>
        <v>0.51412586002672622</v>
      </c>
      <c r="CF16" s="262">
        <f t="shared" si="30"/>
        <v>0.83630518860815517</v>
      </c>
      <c r="CG16" s="262">
        <f t="shared" si="30"/>
        <v>2.5158581030808147</v>
      </c>
      <c r="CH16" s="262">
        <f t="shared" si="30"/>
        <v>5.1962916332837228</v>
      </c>
      <c r="CI16" s="262">
        <f t="shared" si="30"/>
        <v>6.0263771531730237</v>
      </c>
      <c r="CJ16" s="262">
        <f t="shared" si="30"/>
        <v>7.155488032676649</v>
      </c>
      <c r="CK16" s="262">
        <f t="shared" si="30"/>
        <v>7.3648083452246382</v>
      </c>
      <c r="CL16" s="262">
        <f t="shared" si="30"/>
        <v>7.8760623315078826</v>
      </c>
      <c r="CM16" s="262">
        <f t="shared" si="30"/>
        <v>7.4787461719461268</v>
      </c>
      <c r="CN16" s="262">
        <f t="shared" si="30"/>
        <v>7.6724618817404222</v>
      </c>
      <c r="CO16" s="262">
        <f t="shared" si="30"/>
        <v>7.7452766415747165</v>
      </c>
      <c r="CP16" s="262">
        <f t="shared" si="30"/>
        <v>7.8165273326310514</v>
      </c>
      <c r="CQ16" s="262">
        <f t="shared" si="30"/>
        <v>6.8857400602873486</v>
      </c>
      <c r="CR16" s="262">
        <f t="shared" si="30"/>
        <v>6.4932541824069157</v>
      </c>
      <c r="CS16" s="262">
        <f t="shared" si="30"/>
        <v>6.315464860323905</v>
      </c>
      <c r="CT16" s="262">
        <f t="shared" si="30"/>
        <v>4.6482137845731852</v>
      </c>
      <c r="CU16" s="262">
        <f t="shared" si="30"/>
        <v>3.2895210844303469</v>
      </c>
      <c r="CV16" s="262">
        <f t="shared" si="30"/>
        <v>1.7462955830782612</v>
      </c>
      <c r="CW16" s="262">
        <f t="shared" si="30"/>
        <v>-0.42409330052611827</v>
      </c>
      <c r="CX16" s="262">
        <f t="shared" si="30"/>
        <v>-0.98826988210288791</v>
      </c>
      <c r="CY16" s="262">
        <f t="shared" si="30"/>
        <v>-0.92373920062180925</v>
      </c>
      <c r="CZ16" s="262">
        <f t="shared" si="30"/>
        <v>-0.89153194075048958</v>
      </c>
      <c r="DA16" s="262">
        <f t="shared" si="30"/>
        <v>-0.52333406995198617</v>
      </c>
      <c r="DB16" s="262">
        <f t="shared" si="30"/>
        <v>-0.13542523523865091</v>
      </c>
      <c r="DC16" s="262">
        <f t="shared" si="30"/>
        <v>0.99973849898415956</v>
      </c>
      <c r="DD16" s="262">
        <f t="shared" si="30"/>
        <v>2.6293042796550647</v>
      </c>
      <c r="DE16" s="262">
        <f t="shared" si="30"/>
        <v>3.8815344380156214</v>
      </c>
      <c r="DF16" s="262">
        <f t="shared" si="30"/>
        <v>3.487659591566139</v>
      </c>
      <c r="DG16" s="262">
        <f t="shared" si="30"/>
        <v>3.6596295558653846</v>
      </c>
      <c r="DH16" s="262">
        <f t="shared" si="30"/>
        <v>2.5100381941044025</v>
      </c>
      <c r="DI16" s="262">
        <f t="shared" si="30"/>
        <v>2.8286205857480207</v>
      </c>
      <c r="DJ16" s="262">
        <f t="shared" si="30"/>
        <v>2.8760568028498357</v>
      </c>
      <c r="DK16" s="262">
        <f t="shared" si="30"/>
        <v>2.4295115039146831</v>
      </c>
      <c r="DL16" s="262">
        <f t="shared" si="30"/>
        <v>3.1794254487785834</v>
      </c>
      <c r="DM16" s="262">
        <f t="shared" si="30"/>
        <v>3.1771389679261297</v>
      </c>
      <c r="DN16" s="262">
        <f t="shared" si="30"/>
        <v>2.8683033608212449</v>
      </c>
      <c r="DO16" s="262">
        <f t="shared" si="30"/>
        <v>4.6565501200480197</v>
      </c>
      <c r="DP16" s="262">
        <f t="shared" si="30"/>
        <v>3.6157072619698027</v>
      </c>
      <c r="DQ16" s="262">
        <f t="shared" si="30"/>
        <v>4.8338036427602926</v>
      </c>
      <c r="DR16" s="262">
        <f t="shared" si="30"/>
        <v>6.1829288426613838</v>
      </c>
      <c r="DS16" s="262">
        <f t="shared" si="30"/>
        <v>4.986154549283528</v>
      </c>
      <c r="DT16" s="262">
        <f t="shared" si="30"/>
        <v>5.899594302360911</v>
      </c>
      <c r="DU16" s="262">
        <f t="shared" si="30"/>
        <v>4.9596238551352867</v>
      </c>
      <c r="DV16" s="262">
        <f t="shared" si="30"/>
        <v>4.8113883922015654</v>
      </c>
      <c r="DW16" s="262">
        <f t="shared" si="30"/>
        <v>2.2816317123761198</v>
      </c>
      <c r="DX16" s="262">
        <f t="shared" si="30"/>
        <v>0.23120801971174831</v>
      </c>
      <c r="DY16" s="262">
        <f t="shared" si="30"/>
        <v>-4.384715942680617</v>
      </c>
      <c r="DZ16" s="262">
        <f t="shared" si="30"/>
        <v>-9.101922744092894</v>
      </c>
      <c r="EA16" s="262">
        <f t="shared" si="30"/>
        <v>-10.143040742409825</v>
      </c>
      <c r="EB16" s="262">
        <f t="shared" si="30"/>
        <v>-9.9771009075449122</v>
      </c>
      <c r="EC16" s="262">
        <f t="shared" si="30"/>
        <v>-6.5974066688147204</v>
      </c>
      <c r="ED16" s="262">
        <f t="shared" si="30"/>
        <v>-2.429891289565056</v>
      </c>
      <c r="EE16" s="262">
        <f t="shared" si="30"/>
        <v>1.9503677836391953</v>
      </c>
      <c r="EF16" s="262">
        <f t="shared" si="30"/>
        <v>3.9838774536850696</v>
      </c>
      <c r="EG16" s="262">
        <f t="shared" si="30"/>
        <v>4.2440120458338448</v>
      </c>
      <c r="EH16" s="262">
        <f t="shared" si="30"/>
        <v>4.6184011225409494</v>
      </c>
      <c r="EI16" s="262">
        <f t="shared" ref="EI16:EL16" si="31">100*(EI14/EE14-1)</f>
        <v>2.0059760230295431</v>
      </c>
      <c r="EJ16" s="262">
        <f t="shared" si="31"/>
        <v>0.58547904056984734</v>
      </c>
      <c r="EK16" s="262">
        <f t="shared" si="31"/>
        <v>1.3218971639134436</v>
      </c>
      <c r="EL16" s="262">
        <f t="shared" si="31"/>
        <v>0.5160637041116134</v>
      </c>
      <c r="EM16" s="262">
        <f>100*(EM14/EI14-1)</f>
        <v>0.93593155553968188</v>
      </c>
      <c r="EN16" s="262">
        <f t="shared" ref="EN16:FM16" si="32">100*(EN14/EJ14-1)</f>
        <v>0.97101267860015827</v>
      </c>
      <c r="EO16" s="262">
        <f t="shared" si="32"/>
        <v>-1.0080591771341796</v>
      </c>
      <c r="EP16" s="262">
        <f t="shared" si="32"/>
        <v>-1.1602629811600762</v>
      </c>
      <c r="EQ16" s="262">
        <f t="shared" si="32"/>
        <v>-0.75737467041814277</v>
      </c>
      <c r="ER16" s="262">
        <f>100*(ER14/EN14-1)</f>
        <v>-0.94130773590251904</v>
      </c>
      <c r="ES16" s="262">
        <f>100*(ES14/EO14-1)</f>
        <v>-0.39056578536715847</v>
      </c>
      <c r="ET16" s="262">
        <f>100*(ET14/EP14-1)</f>
        <v>-1.0594451547147554</v>
      </c>
      <c r="EU16" s="262">
        <f>100*(EU14/EQ14-1)</f>
        <v>-2.3768343348251841</v>
      </c>
      <c r="EV16" s="263">
        <f t="shared" si="32"/>
        <v>-3.173511658020034</v>
      </c>
      <c r="EW16" s="263">
        <f t="shared" si="32"/>
        <v>-3.4695780890284467</v>
      </c>
      <c r="EX16" s="263">
        <f t="shared" si="32"/>
        <v>-2.3355801195259707</v>
      </c>
      <c r="EY16" s="263">
        <f t="shared" si="32"/>
        <v>-1.0650943946408753</v>
      </c>
      <c r="EZ16" s="263">
        <f t="shared" si="32"/>
        <v>0.28630259568245275</v>
      </c>
      <c r="FA16" s="263">
        <f t="shared" si="32"/>
        <v>1.0533569314798319</v>
      </c>
      <c r="FB16" s="263">
        <f t="shared" si="32"/>
        <v>1.2418303365673733</v>
      </c>
      <c r="FC16" s="263">
        <f t="shared" si="32"/>
        <v>1.4299811785115413</v>
      </c>
      <c r="FD16" s="263">
        <f t="shared" si="32"/>
        <v>1.6151788037887638</v>
      </c>
      <c r="FE16" s="263">
        <f t="shared" si="32"/>
        <v>1.7551059054467411</v>
      </c>
      <c r="FF16" s="263">
        <f t="shared" si="32"/>
        <v>1.7568586064021119</v>
      </c>
      <c r="FG16" s="263">
        <f t="shared" si="32"/>
        <v>1.7587758767801276</v>
      </c>
      <c r="FH16" s="263">
        <f t="shared" si="32"/>
        <v>1.7292390174647121</v>
      </c>
      <c r="FI16" s="263">
        <f t="shared" si="32"/>
        <v>1.6998512215246953</v>
      </c>
      <c r="FJ16" s="263">
        <f t="shared" si="32"/>
        <v>1.7044605939298352</v>
      </c>
      <c r="FK16" s="263">
        <f t="shared" si="32"/>
        <v>1.7090850391143997</v>
      </c>
      <c r="FL16" s="263">
        <f t="shared" si="32"/>
        <v>1.7137245093195252</v>
      </c>
      <c r="FM16" s="263">
        <f t="shared" si="32"/>
        <v>1.7183789556550977</v>
      </c>
      <c r="FN16" s="263">
        <f>100*(FN14/FJ14-1)</f>
        <v>1.7912097330906596</v>
      </c>
      <c r="FO16" s="263">
        <f>100*(FO14/FK14-1)</f>
        <v>1.8638161000966491</v>
      </c>
      <c r="FP16" s="263">
        <f>100*(FP14/FL14-1)</f>
        <v>1.9361963165452911</v>
      </c>
      <c r="FQ16" s="263">
        <f>100*(FQ14/FM14-1)</f>
        <v>2.0083486462828759</v>
      </c>
      <c r="FR16" s="263"/>
      <c r="FS16" s="263"/>
      <c r="FT16" s="263"/>
      <c r="FU16" s="263"/>
      <c r="FV16" s="263"/>
      <c r="FW16" s="263"/>
      <c r="FX16" s="263"/>
      <c r="FY16" s="263"/>
      <c r="FZ16" s="263"/>
      <c r="GA16" s="263"/>
      <c r="GB16" s="263"/>
      <c r="GC16" s="263"/>
      <c r="GD16" s="263"/>
      <c r="GE16" s="263"/>
      <c r="GF16" s="263"/>
      <c r="GG16" s="263"/>
      <c r="GH16" s="236"/>
      <c r="GI16" s="237"/>
      <c r="GJ16" s="237"/>
      <c r="GK16" s="237"/>
      <c r="GL16" s="237"/>
      <c r="GO16" s="216"/>
    </row>
    <row r="17" spans="1:197" s="215" customFormat="1" ht="13.5">
      <c r="C17" s="212"/>
      <c r="D17" s="212"/>
      <c r="E17" s="272" t="s">
        <v>175</v>
      </c>
      <c r="F17" s="239"/>
      <c r="G17" s="240"/>
      <c r="H17" s="240"/>
      <c r="I17" s="240"/>
      <c r="J17" s="240"/>
      <c r="K17" s="240"/>
      <c r="L17" s="240"/>
      <c r="M17" s="240"/>
      <c r="N17" s="241">
        <f t="shared" ref="N17:BY17" si="33">N19+N22+N25+N28</f>
        <v>50.774999999999999</v>
      </c>
      <c r="O17" s="240">
        <f t="shared" si="33"/>
        <v>50.521999999999998</v>
      </c>
      <c r="P17" s="240">
        <f t="shared" si="33"/>
        <v>50.43</v>
      </c>
      <c r="Q17" s="240">
        <f t="shared" si="33"/>
        <v>49.89200000000001</v>
      </c>
      <c r="R17" s="240">
        <f t="shared" si="33"/>
        <v>49.503</v>
      </c>
      <c r="S17" s="240">
        <f t="shared" si="33"/>
        <v>49.404000000000003</v>
      </c>
      <c r="T17" s="240">
        <f t="shared" si="33"/>
        <v>49.125</v>
      </c>
      <c r="U17" s="240">
        <f t="shared" si="33"/>
        <v>49.435000000000002</v>
      </c>
      <c r="V17" s="240">
        <f t="shared" si="33"/>
        <v>48.796000000000006</v>
      </c>
      <c r="W17" s="240">
        <f t="shared" si="33"/>
        <v>48.756</v>
      </c>
      <c r="X17" s="240">
        <f t="shared" si="33"/>
        <v>47.967000000000013</v>
      </c>
      <c r="Y17" s="240">
        <f t="shared" si="33"/>
        <v>47.195999999999998</v>
      </c>
      <c r="Z17" s="240">
        <f t="shared" si="33"/>
        <v>46.997</v>
      </c>
      <c r="AA17" s="240">
        <f t="shared" si="33"/>
        <v>46.260000000000005</v>
      </c>
      <c r="AB17" s="240">
        <f t="shared" si="33"/>
        <v>45.881</v>
      </c>
      <c r="AC17" s="240">
        <f t="shared" si="33"/>
        <v>45.637</v>
      </c>
      <c r="AD17" s="240">
        <f t="shared" si="33"/>
        <v>45.705000000000005</v>
      </c>
      <c r="AE17" s="240">
        <f t="shared" si="33"/>
        <v>45.233000000000004</v>
      </c>
      <c r="AF17" s="240">
        <f t="shared" si="33"/>
        <v>45.094000000000001</v>
      </c>
      <c r="AG17" s="240">
        <f t="shared" si="33"/>
        <v>45.168999999999997</v>
      </c>
      <c r="AH17" s="240">
        <f t="shared" si="33"/>
        <v>44.782000000000004</v>
      </c>
      <c r="AI17" s="240">
        <f t="shared" si="33"/>
        <v>45.637</v>
      </c>
      <c r="AJ17" s="240">
        <f t="shared" si="33"/>
        <v>46.248000000000005</v>
      </c>
      <c r="AK17" s="240">
        <f t="shared" si="33"/>
        <v>46.548000000000009</v>
      </c>
      <c r="AL17" s="240">
        <f t="shared" si="33"/>
        <v>46.753999999999998</v>
      </c>
      <c r="AM17" s="240">
        <f t="shared" si="33"/>
        <v>47.660000000000004</v>
      </c>
      <c r="AN17" s="240">
        <f t="shared" si="33"/>
        <v>48.214000000000006</v>
      </c>
      <c r="AO17" s="240">
        <f t="shared" si="33"/>
        <v>48.656000000000006</v>
      </c>
      <c r="AP17" s="240">
        <f t="shared" si="33"/>
        <v>48.377000000000002</v>
      </c>
      <c r="AQ17" s="240">
        <f t="shared" si="33"/>
        <v>49.51400000000001</v>
      </c>
      <c r="AR17" s="240">
        <f t="shared" si="33"/>
        <v>50.61</v>
      </c>
      <c r="AS17" s="240">
        <f t="shared" si="33"/>
        <v>51.607000000000006</v>
      </c>
      <c r="AT17" s="240">
        <f t="shared" si="33"/>
        <v>52.771000000000008</v>
      </c>
      <c r="AU17" s="240">
        <f t="shared" si="33"/>
        <v>54.028000000000006</v>
      </c>
      <c r="AV17" s="240">
        <f t="shared" si="33"/>
        <v>54.715000000000003</v>
      </c>
      <c r="AW17" s="240">
        <f t="shared" si="33"/>
        <v>55.962000000000003</v>
      </c>
      <c r="AX17" s="240">
        <f t="shared" si="33"/>
        <v>57.179000000000002</v>
      </c>
      <c r="AY17" s="240">
        <f t="shared" si="33"/>
        <v>57.809000000000012</v>
      </c>
      <c r="AZ17" s="240">
        <f t="shared" si="33"/>
        <v>58.440000000000005</v>
      </c>
      <c r="BA17" s="240">
        <f t="shared" si="33"/>
        <v>59.153000000000006</v>
      </c>
      <c r="BB17" s="240">
        <f t="shared" si="33"/>
        <v>59.616</v>
      </c>
      <c r="BC17" s="240">
        <f t="shared" si="33"/>
        <v>59.687000000000012</v>
      </c>
      <c r="BD17" s="240">
        <f t="shared" si="33"/>
        <v>59.850999999999999</v>
      </c>
      <c r="BE17" s="240">
        <f t="shared" si="33"/>
        <v>59.771999999999998</v>
      </c>
      <c r="BF17" s="240">
        <f t="shared" si="33"/>
        <v>59.417000000000002</v>
      </c>
      <c r="BG17" s="240">
        <f t="shared" si="33"/>
        <v>59.921999999999997</v>
      </c>
      <c r="BH17" s="240">
        <f t="shared" si="33"/>
        <v>59.704000000000008</v>
      </c>
      <c r="BI17" s="240">
        <f t="shared" si="33"/>
        <v>59.193000000000005</v>
      </c>
      <c r="BJ17" s="240">
        <f t="shared" si="33"/>
        <v>59.268000000000001</v>
      </c>
      <c r="BK17" s="240">
        <f t="shared" si="33"/>
        <v>58.258000000000003</v>
      </c>
      <c r="BL17" s="240">
        <f t="shared" si="33"/>
        <v>57.440000000000005</v>
      </c>
      <c r="BM17" s="240">
        <f t="shared" si="33"/>
        <v>56.653000000000006</v>
      </c>
      <c r="BN17" s="240">
        <f t="shared" si="33"/>
        <v>55.722000000000008</v>
      </c>
      <c r="BO17" s="240">
        <f t="shared" si="33"/>
        <v>54.576000000000001</v>
      </c>
      <c r="BP17" s="240">
        <f t="shared" si="33"/>
        <v>53.797999999999995</v>
      </c>
      <c r="BQ17" s="240">
        <f t="shared" si="33"/>
        <v>53.388000000000005</v>
      </c>
      <c r="BR17" s="240">
        <f t="shared" si="33"/>
        <v>54.188000000000002</v>
      </c>
      <c r="BS17" s="240">
        <f t="shared" si="33"/>
        <v>54.866999999999997</v>
      </c>
      <c r="BT17" s="240">
        <f t="shared" si="33"/>
        <v>55.347000000000001</v>
      </c>
      <c r="BU17" s="240">
        <f t="shared" si="33"/>
        <v>55.784000000000006</v>
      </c>
      <c r="BV17" s="240">
        <f t="shared" si="33"/>
        <v>55.698</v>
      </c>
      <c r="BW17" s="240">
        <f t="shared" si="33"/>
        <v>55.678000000000004</v>
      </c>
      <c r="BX17" s="240">
        <f t="shared" si="33"/>
        <v>55.52</v>
      </c>
      <c r="BY17" s="240">
        <f t="shared" si="33"/>
        <v>55.785000000000004</v>
      </c>
      <c r="BZ17" s="240">
        <f t="shared" ref="BZ17:EK17" si="34">BZ19+BZ22+BZ25+BZ28</f>
        <v>55.553000000000004</v>
      </c>
      <c r="CA17" s="240">
        <f t="shared" si="34"/>
        <v>55.463000000000008</v>
      </c>
      <c r="CB17" s="240">
        <f t="shared" si="34"/>
        <v>55.572000000000003</v>
      </c>
      <c r="CC17" s="240">
        <f t="shared" si="34"/>
        <v>55.081000000000003</v>
      </c>
      <c r="CD17" s="240">
        <f t="shared" si="34"/>
        <v>54.452000000000005</v>
      </c>
      <c r="CE17" s="240">
        <f t="shared" si="34"/>
        <v>54.767000000000003</v>
      </c>
      <c r="CF17" s="240">
        <f t="shared" si="34"/>
        <v>55.099000000000004</v>
      </c>
      <c r="CG17" s="240">
        <f t="shared" si="34"/>
        <v>55.852000000000004</v>
      </c>
      <c r="CH17" s="240">
        <f t="shared" si="34"/>
        <v>56.94100000000001</v>
      </c>
      <c r="CI17" s="240">
        <f t="shared" si="34"/>
        <v>58.173000000000009</v>
      </c>
      <c r="CJ17" s="240">
        <f t="shared" si="34"/>
        <v>59.226000000000006</v>
      </c>
      <c r="CK17" s="240">
        <f t="shared" si="34"/>
        <v>60.15</v>
      </c>
      <c r="CL17" s="240">
        <f t="shared" si="34"/>
        <v>61.441000000000003</v>
      </c>
      <c r="CM17" s="240">
        <f t="shared" si="34"/>
        <v>62.771000000000008</v>
      </c>
      <c r="CN17" s="240">
        <f t="shared" si="34"/>
        <v>63.991</v>
      </c>
      <c r="CO17" s="240">
        <f t="shared" si="34"/>
        <v>65.041000000000011</v>
      </c>
      <c r="CP17" s="240">
        <f t="shared" si="34"/>
        <v>66.735000000000014</v>
      </c>
      <c r="CQ17" s="240">
        <f t="shared" si="34"/>
        <v>67.362000000000009</v>
      </c>
      <c r="CR17" s="240">
        <f t="shared" si="34"/>
        <v>68.442999999999998</v>
      </c>
      <c r="CS17" s="240">
        <f t="shared" si="34"/>
        <v>69.14200000000001</v>
      </c>
      <c r="CT17" s="240">
        <f t="shared" si="34"/>
        <v>69.528000000000006</v>
      </c>
      <c r="CU17" s="240">
        <f t="shared" si="34"/>
        <v>69.111000000000004</v>
      </c>
      <c r="CV17" s="240">
        <f t="shared" si="34"/>
        <v>69.14</v>
      </c>
      <c r="CW17" s="240">
        <f t="shared" si="34"/>
        <v>68.105000000000004</v>
      </c>
      <c r="CX17" s="240">
        <f t="shared" si="34"/>
        <v>68.090999999999994</v>
      </c>
      <c r="CY17" s="240">
        <f t="shared" si="34"/>
        <v>67.740000000000009</v>
      </c>
      <c r="CZ17" s="240">
        <f t="shared" si="34"/>
        <v>68.048000000000002</v>
      </c>
      <c r="DA17" s="240">
        <f t="shared" si="34"/>
        <v>67.957000000000008</v>
      </c>
      <c r="DB17" s="240">
        <f t="shared" si="34"/>
        <v>68.27300000000001</v>
      </c>
      <c r="DC17" s="240">
        <f t="shared" si="34"/>
        <v>68.823000000000008</v>
      </c>
      <c r="DD17" s="240">
        <f t="shared" si="34"/>
        <v>70.016000000000005</v>
      </c>
      <c r="DE17" s="240">
        <f t="shared" si="34"/>
        <v>70.445000000000007</v>
      </c>
      <c r="DF17" s="240">
        <f t="shared" si="34"/>
        <v>70.125000000000014</v>
      </c>
      <c r="DG17" s="240">
        <f t="shared" si="34"/>
        <v>70.900000000000006</v>
      </c>
      <c r="DH17" s="240">
        <f t="shared" si="34"/>
        <v>71.361000000000004</v>
      </c>
      <c r="DI17" s="240">
        <f t="shared" si="34"/>
        <v>72.39800000000001</v>
      </c>
      <c r="DJ17" s="240">
        <f t="shared" si="34"/>
        <v>73.281000000000006</v>
      </c>
      <c r="DK17" s="240">
        <f t="shared" si="34"/>
        <v>73.787000000000006</v>
      </c>
      <c r="DL17" s="240">
        <f t="shared" si="34"/>
        <v>74.596999999999994</v>
      </c>
      <c r="DM17" s="240">
        <f t="shared" si="34"/>
        <v>75.11399999999999</v>
      </c>
      <c r="DN17" s="240">
        <f t="shared" si="34"/>
        <v>75.33</v>
      </c>
      <c r="DO17" s="240">
        <f t="shared" si="34"/>
        <v>77.051000000000002</v>
      </c>
      <c r="DP17" s="240">
        <f t="shared" si="34"/>
        <v>77.236000000000004</v>
      </c>
      <c r="DQ17" s="240">
        <f t="shared" si="34"/>
        <v>79.355999999999995</v>
      </c>
      <c r="DR17" s="240">
        <f t="shared" si="34"/>
        <v>80.76700000000001</v>
      </c>
      <c r="DS17" s="240">
        <f t="shared" si="34"/>
        <v>81.689000000000007</v>
      </c>
      <c r="DT17" s="240">
        <f t="shared" si="34"/>
        <v>82.751000000000005</v>
      </c>
      <c r="DU17" s="240">
        <f t="shared" si="34"/>
        <v>83.716000000000008</v>
      </c>
      <c r="DV17" s="240">
        <f t="shared" si="34"/>
        <v>87.177999999999997</v>
      </c>
      <c r="DW17" s="240">
        <f t="shared" si="34"/>
        <v>85.528000000000006</v>
      </c>
      <c r="DX17" s="240">
        <f t="shared" si="34"/>
        <v>84.212000000000018</v>
      </c>
      <c r="DY17" s="240">
        <f t="shared" si="34"/>
        <v>81.01400000000001</v>
      </c>
      <c r="DZ17" s="240">
        <f t="shared" si="34"/>
        <v>80.676000000000002</v>
      </c>
      <c r="EA17" s="240">
        <f t="shared" si="34"/>
        <v>78.664999999999992</v>
      </c>
      <c r="EB17" s="240">
        <f t="shared" si="34"/>
        <v>78.152000000000015</v>
      </c>
      <c r="EC17" s="240">
        <f t="shared" si="34"/>
        <v>78.299000000000007</v>
      </c>
      <c r="ED17" s="240">
        <f t="shared" si="34"/>
        <v>78.304000000000016</v>
      </c>
      <c r="EE17" s="240">
        <f t="shared" si="34"/>
        <v>79.719000000000008</v>
      </c>
      <c r="EF17" s="240">
        <f t="shared" si="34"/>
        <v>80.954000000000008</v>
      </c>
      <c r="EG17" s="240">
        <f t="shared" si="34"/>
        <v>81.34</v>
      </c>
      <c r="EH17" s="240">
        <f t="shared" si="34"/>
        <v>82.701999999999998</v>
      </c>
      <c r="EI17" s="240">
        <f t="shared" si="34"/>
        <v>82.266000000000005</v>
      </c>
      <c r="EJ17" s="240">
        <f t="shared" si="34"/>
        <v>81.876000000000005</v>
      </c>
      <c r="EK17" s="240">
        <f t="shared" si="34"/>
        <v>82.814000000000007</v>
      </c>
      <c r="EL17" s="240">
        <f t="shared" ref="EL17:ER17" si="35">EL19+EL22+EL25+EL28</f>
        <v>84.766000000000005</v>
      </c>
      <c r="EM17" s="240">
        <f t="shared" si="35"/>
        <v>84.592000000000013</v>
      </c>
      <c r="EN17" s="240">
        <f t="shared" si="35"/>
        <v>84.364000000000004</v>
      </c>
      <c r="EO17" s="240">
        <f t="shared" si="35"/>
        <v>83.453000000000017</v>
      </c>
      <c r="EP17" s="240">
        <f t="shared" si="35"/>
        <v>84.652000000000015</v>
      </c>
      <c r="EQ17" s="240">
        <f t="shared" si="35"/>
        <v>84.779000000000011</v>
      </c>
      <c r="ER17" s="240">
        <f t="shared" si="35"/>
        <v>84.537999999999997</v>
      </c>
      <c r="ES17" s="240">
        <f>ES19+ES22+ES25+ES28</f>
        <v>84.318000000000012</v>
      </c>
      <c r="ET17" s="240">
        <f>ET19+ET22+ET25+ET28</f>
        <v>83.296000000000006</v>
      </c>
      <c r="EU17" s="240">
        <f>EU19+EU22+EU25+EU28</f>
        <v>82.196000000000012</v>
      </c>
      <c r="EV17" s="242">
        <f>EV19+EV22+EV25+EV28</f>
        <v>81.306445000000011</v>
      </c>
      <c r="EW17" s="242">
        <f>EW19+EW22+EW25+EW28</f>
        <v>80.943346775000009</v>
      </c>
      <c r="EX17" s="242">
        <f t="shared" ref="EX17:FM17" si="36">EX19+EX22+EX25+EX28</f>
        <v>81.131060295499992</v>
      </c>
      <c r="EY17" s="242">
        <f t="shared" si="36"/>
        <v>81.320535011380997</v>
      </c>
      <c r="EZ17" s="242">
        <f t="shared" si="36"/>
        <v>81.53922746249215</v>
      </c>
      <c r="FA17" s="242">
        <f t="shared" si="36"/>
        <v>81.795969128826229</v>
      </c>
      <c r="FB17" s="242">
        <f t="shared" si="36"/>
        <v>82.13857041462829</v>
      </c>
      <c r="FC17" s="242">
        <f t="shared" si="36"/>
        <v>82.483403356308642</v>
      </c>
      <c r="FD17" s="242">
        <f t="shared" si="36"/>
        <v>82.85623178123943</v>
      </c>
      <c r="FE17" s="242">
        <f t="shared" si="36"/>
        <v>83.231575013423651</v>
      </c>
      <c r="FF17" s="242">
        <f t="shared" si="36"/>
        <v>83.581628958133336</v>
      </c>
      <c r="FG17" s="242">
        <f t="shared" si="36"/>
        <v>83.934101556886645</v>
      </c>
      <c r="FH17" s="242">
        <f t="shared" si="36"/>
        <v>84.289014069601606</v>
      </c>
      <c r="FI17" s="242">
        <f t="shared" si="36"/>
        <v>84.646387957983563</v>
      </c>
      <c r="FJ17" s="242">
        <f t="shared" si="36"/>
        <v>85.006244887489345</v>
      </c>
      <c r="FK17" s="242">
        <f t="shared" si="36"/>
        <v>85.368606729310457</v>
      </c>
      <c r="FL17" s="242">
        <f t="shared" si="36"/>
        <v>85.733495562376135</v>
      </c>
      <c r="FM17" s="242">
        <f t="shared" si="36"/>
        <v>86.100933675375714</v>
      </c>
      <c r="FN17" s="242">
        <f>FN19+FN22+FN25+FN28</f>
        <v>86.528885019648939</v>
      </c>
      <c r="FO17" s="242">
        <f>FO19+FO22+FO25+FO28</f>
        <v>86.959720565959543</v>
      </c>
      <c r="FP17" s="242">
        <f>FP19+FP22+FP25+FP28</f>
        <v>87.393464345500391</v>
      </c>
      <c r="FQ17" s="242">
        <f>FQ19+FQ22+FQ25+FQ28</f>
        <v>87.830140611282033</v>
      </c>
      <c r="FR17" s="242"/>
      <c r="FS17" s="273"/>
      <c r="FT17" s="242"/>
      <c r="FU17" s="273"/>
      <c r="FV17" s="242"/>
      <c r="FW17" s="273"/>
      <c r="FX17" s="242"/>
      <c r="FY17" s="273"/>
      <c r="FZ17" s="242"/>
      <c r="GA17" s="273"/>
      <c r="GB17" s="242"/>
      <c r="GC17" s="273"/>
      <c r="GD17" s="242"/>
      <c r="GE17" s="273"/>
      <c r="GF17" s="242"/>
      <c r="GG17" s="273"/>
      <c r="GH17" s="236"/>
      <c r="GI17" s="237"/>
      <c r="GJ17" s="237"/>
      <c r="GK17" s="237"/>
      <c r="GL17" s="237"/>
      <c r="GO17" s="216"/>
    </row>
    <row r="18" spans="1:197" s="215" customFormat="1" ht="13.5">
      <c r="C18" s="212"/>
      <c r="D18" s="212"/>
      <c r="E18" s="238" t="s">
        <v>174</v>
      </c>
      <c r="F18" s="239"/>
      <c r="G18" s="240"/>
      <c r="H18" s="240"/>
      <c r="I18" s="240"/>
      <c r="J18" s="240"/>
      <c r="K18" s="240"/>
      <c r="L18" s="240"/>
      <c r="M18" s="240"/>
      <c r="N18" s="241"/>
      <c r="O18" s="240">
        <f t="shared" ref="O18:BZ18" si="37">100*(O17/N17-1)</f>
        <v>-0.49827671097981696</v>
      </c>
      <c r="P18" s="240">
        <f t="shared" si="37"/>
        <v>-0.18209888761331339</v>
      </c>
      <c r="Q18" s="240">
        <f t="shared" si="37"/>
        <v>-1.0668253023993435</v>
      </c>
      <c r="R18" s="240">
        <f t="shared" si="37"/>
        <v>-0.77968411769423485</v>
      </c>
      <c r="S18" s="240">
        <f t="shared" si="37"/>
        <v>-0.19998787952244523</v>
      </c>
      <c r="T18" s="240">
        <f t="shared" si="37"/>
        <v>-0.56473160068011286</v>
      </c>
      <c r="U18" s="240">
        <f t="shared" si="37"/>
        <v>0.63104325699745445</v>
      </c>
      <c r="V18" s="240">
        <f t="shared" si="37"/>
        <v>-1.2926064529179659</v>
      </c>
      <c r="W18" s="240">
        <f t="shared" si="37"/>
        <v>-8.1973932289547413E-2</v>
      </c>
      <c r="X18" s="240">
        <f t="shared" si="37"/>
        <v>-1.6182623677085672</v>
      </c>
      <c r="Y18" s="240">
        <f t="shared" si="37"/>
        <v>-1.607355056601445</v>
      </c>
      <c r="Z18" s="240">
        <f t="shared" si="37"/>
        <v>-0.42164590219510023</v>
      </c>
      <c r="AA18" s="240">
        <f t="shared" si="37"/>
        <v>-1.5681852033108346</v>
      </c>
      <c r="AB18" s="240">
        <f t="shared" si="37"/>
        <v>-0.81928231733680024</v>
      </c>
      <c r="AC18" s="240">
        <f t="shared" si="37"/>
        <v>-0.53181055338811234</v>
      </c>
      <c r="AD18" s="240">
        <f t="shared" si="37"/>
        <v>0.1490019063479231</v>
      </c>
      <c r="AE18" s="240">
        <f t="shared" si="37"/>
        <v>-1.032709769171869</v>
      </c>
      <c r="AF18" s="240">
        <f t="shared" si="37"/>
        <v>-0.30729776932770791</v>
      </c>
      <c r="AG18" s="240">
        <f t="shared" si="37"/>
        <v>0.16631924424534983</v>
      </c>
      <c r="AH18" s="240">
        <f t="shared" si="37"/>
        <v>-0.85678230644909981</v>
      </c>
      <c r="AI18" s="240">
        <f t="shared" si="37"/>
        <v>1.9092492519315662</v>
      </c>
      <c r="AJ18" s="240">
        <f t="shared" si="37"/>
        <v>1.338825952626177</v>
      </c>
      <c r="AK18" s="240">
        <f t="shared" si="37"/>
        <v>0.64867669953296847</v>
      </c>
      <c r="AL18" s="240">
        <f t="shared" si="37"/>
        <v>0.44255392283232275</v>
      </c>
      <c r="AM18" s="240">
        <f t="shared" si="37"/>
        <v>1.9378021131881917</v>
      </c>
      <c r="AN18" s="240">
        <f t="shared" si="37"/>
        <v>1.1624003357112889</v>
      </c>
      <c r="AO18" s="240">
        <f t="shared" si="37"/>
        <v>0.91674617331065633</v>
      </c>
      <c r="AP18" s="240">
        <f t="shared" si="37"/>
        <v>-0.5734133508714323</v>
      </c>
      <c r="AQ18" s="240">
        <f t="shared" si="37"/>
        <v>2.3502904272691749</v>
      </c>
      <c r="AR18" s="240">
        <f t="shared" si="37"/>
        <v>2.2135153693904508</v>
      </c>
      <c r="AS18" s="240">
        <f t="shared" si="37"/>
        <v>1.9699664098004499</v>
      </c>
      <c r="AT18" s="240">
        <f t="shared" si="37"/>
        <v>2.255507973724491</v>
      </c>
      <c r="AU18" s="240">
        <f t="shared" si="37"/>
        <v>2.381990108203369</v>
      </c>
      <c r="AV18" s="240">
        <f t="shared" si="37"/>
        <v>1.2715628933145817</v>
      </c>
      <c r="AW18" s="240">
        <f t="shared" si="37"/>
        <v>2.2790825185049712</v>
      </c>
      <c r="AX18" s="240">
        <f t="shared" si="37"/>
        <v>2.1746899681927001</v>
      </c>
      <c r="AY18" s="240">
        <f t="shared" si="37"/>
        <v>1.1018031095332281</v>
      </c>
      <c r="AZ18" s="240">
        <f t="shared" si="37"/>
        <v>1.0915255410057112</v>
      </c>
      <c r="BA18" s="240">
        <f t="shared" si="37"/>
        <v>1.2200547570157427</v>
      </c>
      <c r="BB18" s="240">
        <f t="shared" si="37"/>
        <v>0.7827160076411932</v>
      </c>
      <c r="BC18" s="240">
        <f t="shared" si="37"/>
        <v>0.11909554482021356</v>
      </c>
      <c r="BD18" s="240">
        <f t="shared" si="37"/>
        <v>0.27476669961630229</v>
      </c>
      <c r="BE18" s="240">
        <f t="shared" si="37"/>
        <v>-0.13199445289134859</v>
      </c>
      <c r="BF18" s="240">
        <f t="shared" si="37"/>
        <v>-0.59392357625643877</v>
      </c>
      <c r="BG18" s="240">
        <f t="shared" si="37"/>
        <v>0.84992510560950585</v>
      </c>
      <c r="BH18" s="240">
        <f t="shared" si="37"/>
        <v>-0.36380628149926819</v>
      </c>
      <c r="BI18" s="240">
        <f t="shared" si="37"/>
        <v>-0.85588905265979731</v>
      </c>
      <c r="BJ18" s="240">
        <f t="shared" si="37"/>
        <v>0.1267041711012995</v>
      </c>
      <c r="BK18" s="240">
        <f t="shared" si="37"/>
        <v>-1.7041236417628336</v>
      </c>
      <c r="BL18" s="240">
        <f t="shared" si="37"/>
        <v>-1.4040990078615811</v>
      </c>
      <c r="BM18" s="240">
        <f t="shared" si="37"/>
        <v>-1.3701253481894105</v>
      </c>
      <c r="BN18" s="240">
        <f t="shared" si="37"/>
        <v>-1.6433375108114268</v>
      </c>
      <c r="BO18" s="240">
        <f t="shared" si="37"/>
        <v>-2.0566383116184084</v>
      </c>
      <c r="BP18" s="240">
        <f t="shared" si="37"/>
        <v>-1.4255350337144646</v>
      </c>
      <c r="BQ18" s="240">
        <f t="shared" si="37"/>
        <v>-0.76211011561766462</v>
      </c>
      <c r="BR18" s="240">
        <f t="shared" si="37"/>
        <v>1.4984640743238131</v>
      </c>
      <c r="BS18" s="240">
        <f t="shared" si="37"/>
        <v>1.253044954602478</v>
      </c>
      <c r="BT18" s="240">
        <f t="shared" si="37"/>
        <v>0.87484280168408368</v>
      </c>
      <c r="BU18" s="240">
        <f t="shared" si="37"/>
        <v>0.78956402334364739</v>
      </c>
      <c r="BV18" s="240">
        <f t="shared" si="37"/>
        <v>-0.1541660691237734</v>
      </c>
      <c r="BW18" s="240">
        <f t="shared" si="37"/>
        <v>-3.5907932062184678E-2</v>
      </c>
      <c r="BX18" s="240">
        <f t="shared" si="37"/>
        <v>-0.28377456086784436</v>
      </c>
      <c r="BY18" s="240">
        <f t="shared" si="37"/>
        <v>0.47730547550433045</v>
      </c>
      <c r="BZ18" s="240">
        <f t="shared" si="37"/>
        <v>-0.41588240566460266</v>
      </c>
      <c r="CA18" s="240">
        <f t="shared" ref="CA18:EL18" si="38">100*(CA17/BZ17-1)</f>
        <v>-0.162007452342805</v>
      </c>
      <c r="CB18" s="240">
        <f t="shared" si="38"/>
        <v>0.1965274146728424</v>
      </c>
      <c r="CC18" s="240">
        <f t="shared" si="38"/>
        <v>-0.88353847261211094</v>
      </c>
      <c r="CD18" s="240">
        <f t="shared" si="38"/>
        <v>-1.1419545759880911</v>
      </c>
      <c r="CE18" s="240">
        <f t="shared" si="38"/>
        <v>0.57849114816719283</v>
      </c>
      <c r="CF18" s="240">
        <f t="shared" si="38"/>
        <v>0.60620446619314983</v>
      </c>
      <c r="CG18" s="240">
        <f t="shared" si="38"/>
        <v>1.3666309733388893</v>
      </c>
      <c r="CH18" s="240">
        <f t="shared" si="38"/>
        <v>1.9497958891355749</v>
      </c>
      <c r="CI18" s="240">
        <f t="shared" si="38"/>
        <v>2.1636430691417408</v>
      </c>
      <c r="CJ18" s="240">
        <f t="shared" si="38"/>
        <v>1.810118096023916</v>
      </c>
      <c r="CK18" s="240">
        <f t="shared" si="38"/>
        <v>1.5601256205044933</v>
      </c>
      <c r="CL18" s="240">
        <f t="shared" si="38"/>
        <v>2.1463009143807277</v>
      </c>
      <c r="CM18" s="240">
        <f t="shared" si="38"/>
        <v>2.1646783092723165</v>
      </c>
      <c r="CN18" s="240">
        <f t="shared" si="38"/>
        <v>1.9435726689076116</v>
      </c>
      <c r="CO18" s="240">
        <f t="shared" si="38"/>
        <v>1.6408557453392092</v>
      </c>
      <c r="CP18" s="240">
        <f t="shared" si="38"/>
        <v>2.6045110007533845</v>
      </c>
      <c r="CQ18" s="240">
        <f t="shared" si="38"/>
        <v>0.93953697460102958</v>
      </c>
      <c r="CR18" s="240">
        <f t="shared" si="38"/>
        <v>1.6047623289094481</v>
      </c>
      <c r="CS18" s="240">
        <f t="shared" si="38"/>
        <v>1.0212877869175907</v>
      </c>
      <c r="CT18" s="240">
        <f t="shared" si="38"/>
        <v>0.55827138352955163</v>
      </c>
      <c r="CU18" s="240">
        <f t="shared" si="38"/>
        <v>-0.5997583707283427</v>
      </c>
      <c r="CV18" s="240">
        <f t="shared" si="38"/>
        <v>4.19614822531722E-2</v>
      </c>
      <c r="CW18" s="240">
        <f t="shared" si="38"/>
        <v>-1.4969626844084427</v>
      </c>
      <c r="CX18" s="240">
        <f t="shared" si="38"/>
        <v>-2.0556493649526164E-2</v>
      </c>
      <c r="CY18" s="240">
        <f t="shared" si="38"/>
        <v>-0.5154866281887216</v>
      </c>
      <c r="CZ18" s="240">
        <f t="shared" si="38"/>
        <v>0.45467965751402328</v>
      </c>
      <c r="DA18" s="240">
        <f t="shared" si="38"/>
        <v>-0.13372913237713613</v>
      </c>
      <c r="DB18" s="240">
        <f t="shared" si="38"/>
        <v>0.46499992642405896</v>
      </c>
      <c r="DC18" s="240">
        <f t="shared" si="38"/>
        <v>0.80558932520908844</v>
      </c>
      <c r="DD18" s="240">
        <f t="shared" si="38"/>
        <v>1.7334321375121586</v>
      </c>
      <c r="DE18" s="240">
        <f t="shared" si="38"/>
        <v>0.61271709323582613</v>
      </c>
      <c r="DF18" s="240">
        <f t="shared" si="38"/>
        <v>-0.45425509262544406</v>
      </c>
      <c r="DG18" s="240">
        <f t="shared" si="38"/>
        <v>1.1051693404634522</v>
      </c>
      <c r="DH18" s="240">
        <f t="shared" si="38"/>
        <v>0.65021156558533466</v>
      </c>
      <c r="DI18" s="240">
        <f t="shared" si="38"/>
        <v>1.453174703269311</v>
      </c>
      <c r="DJ18" s="240">
        <f t="shared" si="38"/>
        <v>1.2196469515732389</v>
      </c>
      <c r="DK18" s="240">
        <f t="shared" si="38"/>
        <v>0.69049276074288901</v>
      </c>
      <c r="DL18" s="240">
        <f t="shared" si="38"/>
        <v>1.09775434697168</v>
      </c>
      <c r="DM18" s="240">
        <f t="shared" si="38"/>
        <v>0.6930573615560931</v>
      </c>
      <c r="DN18" s="240">
        <f t="shared" si="38"/>
        <v>0.28756290438534116</v>
      </c>
      <c r="DO18" s="240">
        <f t="shared" si="38"/>
        <v>2.2846143634674076</v>
      </c>
      <c r="DP18" s="240">
        <f t="shared" si="38"/>
        <v>0.24010071251510112</v>
      </c>
      <c r="DQ18" s="240">
        <f t="shared" si="38"/>
        <v>2.7448340152260498</v>
      </c>
      <c r="DR18" s="240">
        <f t="shared" si="38"/>
        <v>1.778063410454167</v>
      </c>
      <c r="DS18" s="240">
        <f t="shared" si="38"/>
        <v>1.1415553381950438</v>
      </c>
      <c r="DT18" s="240">
        <f t="shared" si="38"/>
        <v>1.3000526386661493</v>
      </c>
      <c r="DU18" s="240">
        <f t="shared" si="38"/>
        <v>1.1661490495583182</v>
      </c>
      <c r="DV18" s="240">
        <f t="shared" si="38"/>
        <v>4.1354101963782197</v>
      </c>
      <c r="DW18" s="240">
        <f t="shared" si="38"/>
        <v>-1.8926793457064717</v>
      </c>
      <c r="DX18" s="240">
        <f t="shared" si="38"/>
        <v>-1.5386773921990282</v>
      </c>
      <c r="DY18" s="240">
        <f t="shared" si="38"/>
        <v>-3.7975585427255099</v>
      </c>
      <c r="DZ18" s="240">
        <f t="shared" si="38"/>
        <v>-0.41721183992891042</v>
      </c>
      <c r="EA18" s="240">
        <f t="shared" si="38"/>
        <v>-2.4926867965689992</v>
      </c>
      <c r="EB18" s="240">
        <f t="shared" si="38"/>
        <v>-0.65213246043345219</v>
      </c>
      <c r="EC18" s="240">
        <f t="shared" si="38"/>
        <v>0.18809499436993615</v>
      </c>
      <c r="ED18" s="240">
        <f t="shared" si="38"/>
        <v>6.385777596151776E-3</v>
      </c>
      <c r="EE18" s="240">
        <f t="shared" si="38"/>
        <v>1.8070596648957826</v>
      </c>
      <c r="EF18" s="240">
        <f t="shared" si="38"/>
        <v>1.5491915352676244</v>
      </c>
      <c r="EG18" s="240">
        <f t="shared" si="38"/>
        <v>0.47681399313188599</v>
      </c>
      <c r="EH18" s="240">
        <f t="shared" si="38"/>
        <v>1.6744529136955899</v>
      </c>
      <c r="EI18" s="240">
        <f t="shared" si="38"/>
        <v>-0.52719402190998244</v>
      </c>
      <c r="EJ18" s="240">
        <f t="shared" si="38"/>
        <v>-0.47407191306250152</v>
      </c>
      <c r="EK18" s="240">
        <f t="shared" si="38"/>
        <v>1.1456348624749646</v>
      </c>
      <c r="EL18" s="240">
        <f t="shared" si="38"/>
        <v>2.3570893810225257</v>
      </c>
      <c r="EM18" s="240">
        <f>100*(EM17/EL17-1)</f>
        <v>-0.20527098128966248</v>
      </c>
      <c r="EN18" s="240">
        <f t="shared" ref="EN18:FM18" si="39">100*(EN17/EM17-1)</f>
        <v>-0.26952903347835511</v>
      </c>
      <c r="EO18" s="240">
        <f t="shared" si="39"/>
        <v>-1.0798444834289378</v>
      </c>
      <c r="EP18" s="240">
        <f t="shared" si="39"/>
        <v>1.4367368458892971</v>
      </c>
      <c r="EQ18" s="240">
        <f t="shared" si="39"/>
        <v>0.15002598875395456</v>
      </c>
      <c r="ER18" s="240">
        <f t="shared" si="39"/>
        <v>-0.28426850989043961</v>
      </c>
      <c r="ES18" s="240">
        <f t="shared" si="39"/>
        <v>-0.26023799947950677</v>
      </c>
      <c r="ET18" s="240">
        <f t="shared" si="39"/>
        <v>-1.212078085343582</v>
      </c>
      <c r="EU18" s="240">
        <f t="shared" si="39"/>
        <v>-1.3205916250480176</v>
      </c>
      <c r="EV18" s="242">
        <f t="shared" si="39"/>
        <v>-1.0822363618667619</v>
      </c>
      <c r="EW18" s="242">
        <f t="shared" si="39"/>
        <v>-0.44657988059864095</v>
      </c>
      <c r="EX18" s="242">
        <f t="shared" si="39"/>
        <v>0.23190728821946838</v>
      </c>
      <c r="EY18" s="242">
        <f t="shared" si="39"/>
        <v>0.23354152551549046</v>
      </c>
      <c r="EZ18" s="242">
        <f t="shared" si="39"/>
        <v>0.26892647850944584</v>
      </c>
      <c r="FA18" s="242">
        <f t="shared" si="39"/>
        <v>0.31486889724603451</v>
      </c>
      <c r="FB18" s="242">
        <f t="shared" si="39"/>
        <v>0.41884861742083057</v>
      </c>
      <c r="FC18" s="242">
        <f t="shared" si="39"/>
        <v>0.4198185334120863</v>
      </c>
      <c r="FD18" s="242">
        <f t="shared" si="39"/>
        <v>0.45200417267006188</v>
      </c>
      <c r="FE18" s="242">
        <f t="shared" si="39"/>
        <v>0.45300543376776137</v>
      </c>
      <c r="FF18" s="242">
        <f t="shared" si="39"/>
        <v>0.42057830174813127</v>
      </c>
      <c r="FG18" s="242">
        <f t="shared" si="39"/>
        <v>0.42171061170614976</v>
      </c>
      <c r="FH18" s="242">
        <f t="shared" si="39"/>
        <v>0.42284662149438823</v>
      </c>
      <c r="FI18" s="242">
        <f t="shared" si="39"/>
        <v>0.42398631936406694</v>
      </c>
      <c r="FJ18" s="242">
        <f t="shared" si="39"/>
        <v>0.4251296932887616</v>
      </c>
      <c r="FK18" s="242">
        <f t="shared" si="39"/>
        <v>0.42627673096338192</v>
      </c>
      <c r="FL18" s="242">
        <f t="shared" si="39"/>
        <v>0.4274274198039496</v>
      </c>
      <c r="FM18" s="242">
        <f t="shared" si="39"/>
        <v>0.42858174694655471</v>
      </c>
      <c r="FN18" s="242">
        <f>100*(FN17/FM17-1)</f>
        <v>0.49703449893669926</v>
      </c>
      <c r="FO18" s="242">
        <f>100*(FO17/FN17-1)</f>
        <v>0.49790950872967699</v>
      </c>
      <c r="FP18" s="242">
        <f>100*(FP17/FO17-1)</f>
        <v>0.49878699783982849</v>
      </c>
      <c r="FQ18" s="242">
        <f>100*(FQ17/FP17-1)</f>
        <v>0.49966695913929993</v>
      </c>
      <c r="FR18" s="242"/>
      <c r="FS18" s="273"/>
      <c r="FT18" s="242"/>
      <c r="FU18" s="273"/>
      <c r="FV18" s="242"/>
      <c r="FW18" s="273"/>
      <c r="FX18" s="242"/>
      <c r="FY18" s="273"/>
      <c r="FZ18" s="242"/>
      <c r="GA18" s="273"/>
      <c r="GB18" s="242"/>
      <c r="GC18" s="273"/>
      <c r="GD18" s="242"/>
      <c r="GE18" s="273"/>
      <c r="GF18" s="242"/>
      <c r="GG18" s="273"/>
      <c r="GH18" s="236"/>
      <c r="GI18" s="237"/>
      <c r="GJ18" s="237"/>
      <c r="GK18" s="237"/>
      <c r="GL18" s="237"/>
      <c r="GO18" s="216"/>
    </row>
    <row r="19" spans="1:197" s="243" customFormat="1" ht="13.5">
      <c r="A19" s="216">
        <f>AVERAGE(EH19:EK19)/AVERAGE(ED19:EG19)-1</f>
        <v>3.2568944708113667E-2</v>
      </c>
      <c r="B19" s="216">
        <f>AVERAGE(EL19:EO19)/AVERAGE(EH19:EK19)-1</f>
        <v>2.9309405375002262E-2</v>
      </c>
      <c r="C19" s="244"/>
      <c r="D19" s="274">
        <f>EO19/EO$14</f>
        <v>0.25847786348031565</v>
      </c>
      <c r="E19" s="275" t="s">
        <v>176</v>
      </c>
      <c r="F19" s="246"/>
      <c r="G19" s="247"/>
      <c r="H19" s="247"/>
      <c r="I19" s="247"/>
      <c r="J19" s="247"/>
      <c r="K19" s="247"/>
      <c r="L19" s="247"/>
      <c r="M19" s="247"/>
      <c r="N19" s="247">
        <v>22.808</v>
      </c>
      <c r="O19" s="247">
        <v>22.631</v>
      </c>
      <c r="P19" s="247">
        <v>22.532</v>
      </c>
      <c r="Q19" s="247">
        <v>22.37</v>
      </c>
      <c r="R19" s="247">
        <v>22.442</v>
      </c>
      <c r="S19" s="247">
        <v>22.357000000000003</v>
      </c>
      <c r="T19" s="247">
        <v>22.152000000000001</v>
      </c>
      <c r="U19" s="247">
        <v>21.939</v>
      </c>
      <c r="V19" s="247">
        <v>21.655000000000001</v>
      </c>
      <c r="W19" s="247">
        <v>21.337</v>
      </c>
      <c r="X19" s="247">
        <v>20.982000000000003</v>
      </c>
      <c r="Y19" s="247">
        <v>20.633000000000003</v>
      </c>
      <c r="Z19" s="247">
        <v>20.844000000000001</v>
      </c>
      <c r="AA19" s="247">
        <v>20.642000000000003</v>
      </c>
      <c r="AB19" s="247">
        <v>20.463000000000001</v>
      </c>
      <c r="AC19" s="247">
        <v>20.248000000000001</v>
      </c>
      <c r="AD19" s="247">
        <v>20.306000000000001</v>
      </c>
      <c r="AE19" s="247">
        <v>20.011000000000003</v>
      </c>
      <c r="AF19" s="247">
        <v>19.808</v>
      </c>
      <c r="AG19" s="247">
        <v>19.652000000000001</v>
      </c>
      <c r="AH19" s="247">
        <v>19.455000000000002</v>
      </c>
      <c r="AI19" s="247">
        <v>19.511000000000003</v>
      </c>
      <c r="AJ19" s="247">
        <v>19.656000000000002</v>
      </c>
      <c r="AK19" s="247">
        <v>19.679000000000002</v>
      </c>
      <c r="AL19" s="247">
        <v>19.889000000000003</v>
      </c>
      <c r="AM19" s="247">
        <v>20.03</v>
      </c>
      <c r="AN19" s="247">
        <v>20.095000000000002</v>
      </c>
      <c r="AO19" s="247">
        <v>20.213000000000001</v>
      </c>
      <c r="AP19" s="247">
        <v>20.261000000000003</v>
      </c>
      <c r="AQ19" s="247">
        <v>20.380000000000003</v>
      </c>
      <c r="AR19" s="247">
        <v>20.681000000000001</v>
      </c>
      <c r="AS19" s="247">
        <v>20.951000000000001</v>
      </c>
      <c r="AT19" s="247">
        <v>21.341000000000001</v>
      </c>
      <c r="AU19" s="247">
        <v>21.638000000000002</v>
      </c>
      <c r="AV19" s="247">
        <v>21.935000000000002</v>
      </c>
      <c r="AW19" s="247">
        <v>22.318000000000001</v>
      </c>
      <c r="AX19" s="247">
        <v>22.681000000000001</v>
      </c>
      <c r="AY19" s="247">
        <v>23.116000000000003</v>
      </c>
      <c r="AZ19" s="247">
        <v>23.243000000000002</v>
      </c>
      <c r="BA19" s="247">
        <v>23.324000000000002</v>
      </c>
      <c r="BB19" s="247">
        <v>23.219000000000001</v>
      </c>
      <c r="BC19" s="247">
        <v>23.011000000000003</v>
      </c>
      <c r="BD19" s="247">
        <v>22.702000000000002</v>
      </c>
      <c r="BE19" s="247">
        <v>22.448</v>
      </c>
      <c r="BF19" s="247">
        <v>21.851000000000003</v>
      </c>
      <c r="BG19" s="247">
        <v>21.569000000000003</v>
      </c>
      <c r="BH19" s="247">
        <v>21.400000000000002</v>
      </c>
      <c r="BI19" s="247">
        <v>21.252000000000002</v>
      </c>
      <c r="BJ19" s="247">
        <v>21.16</v>
      </c>
      <c r="BK19" s="247">
        <v>21.062000000000001</v>
      </c>
      <c r="BL19" s="247">
        <v>20.961000000000002</v>
      </c>
      <c r="BM19" s="247">
        <v>20.71</v>
      </c>
      <c r="BN19" s="247">
        <v>20.440000000000001</v>
      </c>
      <c r="BO19" s="247">
        <v>20.18</v>
      </c>
      <c r="BP19" s="247">
        <v>20.045000000000002</v>
      </c>
      <c r="BQ19" s="247">
        <v>20.009</v>
      </c>
      <c r="BR19" s="247">
        <v>20.324000000000002</v>
      </c>
      <c r="BS19" s="247">
        <v>20.82</v>
      </c>
      <c r="BT19" s="247">
        <v>20.963000000000001</v>
      </c>
      <c r="BU19" s="247">
        <v>21.202000000000002</v>
      </c>
      <c r="BV19" s="247">
        <v>21.033000000000001</v>
      </c>
      <c r="BW19" s="247">
        <v>20.996000000000002</v>
      </c>
      <c r="BX19" s="247">
        <v>20.828000000000003</v>
      </c>
      <c r="BY19" s="247">
        <v>20.716000000000001</v>
      </c>
      <c r="BZ19" s="247">
        <v>20.549000000000003</v>
      </c>
      <c r="CA19" s="247">
        <v>20.356000000000002</v>
      </c>
      <c r="CB19" s="247">
        <v>20.468</v>
      </c>
      <c r="CC19" s="247">
        <v>20.496000000000002</v>
      </c>
      <c r="CD19" s="247">
        <v>20.333000000000002</v>
      </c>
      <c r="CE19" s="247">
        <v>20.311</v>
      </c>
      <c r="CF19" s="247">
        <v>20.378</v>
      </c>
      <c r="CG19" s="247">
        <v>20.561</v>
      </c>
      <c r="CH19" s="247">
        <v>20.582000000000001</v>
      </c>
      <c r="CI19" s="247">
        <v>20.813000000000002</v>
      </c>
      <c r="CJ19" s="247">
        <v>21.092000000000002</v>
      </c>
      <c r="CK19" s="247">
        <v>21.434000000000001</v>
      </c>
      <c r="CL19" s="247">
        <v>21.874000000000002</v>
      </c>
      <c r="CM19" s="247">
        <v>22.253</v>
      </c>
      <c r="CN19" s="247">
        <v>22.465</v>
      </c>
      <c r="CO19" s="247">
        <v>22.528000000000002</v>
      </c>
      <c r="CP19" s="247">
        <v>22.8</v>
      </c>
      <c r="CQ19" s="247">
        <v>22.775000000000002</v>
      </c>
      <c r="CR19" s="247">
        <v>22.607000000000003</v>
      </c>
      <c r="CS19" s="247">
        <v>22.582000000000001</v>
      </c>
      <c r="CT19" s="247">
        <v>22.868000000000002</v>
      </c>
      <c r="CU19" s="247">
        <v>22.848000000000003</v>
      </c>
      <c r="CV19" s="247">
        <v>22.814</v>
      </c>
      <c r="CW19" s="247">
        <v>22.814</v>
      </c>
      <c r="CX19" s="247">
        <v>22.836000000000002</v>
      </c>
      <c r="CY19" s="247">
        <v>22.903000000000002</v>
      </c>
      <c r="CZ19" s="247">
        <v>23.102</v>
      </c>
      <c r="DA19" s="247">
        <v>23.208000000000002</v>
      </c>
      <c r="DB19" s="247">
        <v>23.346</v>
      </c>
      <c r="DC19" s="247">
        <v>23.444000000000003</v>
      </c>
      <c r="DD19" s="247">
        <v>23.637</v>
      </c>
      <c r="DE19" s="247">
        <v>23.807000000000002</v>
      </c>
      <c r="DF19" s="247">
        <v>23.830000000000002</v>
      </c>
      <c r="DG19" s="247">
        <v>24.121000000000002</v>
      </c>
      <c r="DH19" s="247">
        <v>24.42</v>
      </c>
      <c r="DI19" s="247">
        <v>24.810000000000002</v>
      </c>
      <c r="DJ19" s="247">
        <v>24.963000000000001</v>
      </c>
      <c r="DK19" s="247">
        <v>25.330000000000002</v>
      </c>
      <c r="DL19" s="247">
        <v>25.725000000000001</v>
      </c>
      <c r="DM19" s="247">
        <v>25.996000000000002</v>
      </c>
      <c r="DN19" s="247">
        <v>26.369000000000003</v>
      </c>
      <c r="DO19" s="247">
        <v>26.893000000000001</v>
      </c>
      <c r="DP19" s="247">
        <v>27.348000000000003</v>
      </c>
      <c r="DQ19" s="247">
        <v>27.855</v>
      </c>
      <c r="DR19" s="247">
        <v>28.124000000000002</v>
      </c>
      <c r="DS19" s="247">
        <v>28.397000000000002</v>
      </c>
      <c r="DT19" s="247">
        <v>28.560000000000002</v>
      </c>
      <c r="DU19" s="247">
        <v>28.754000000000001</v>
      </c>
      <c r="DV19" s="247">
        <v>29.923000000000002</v>
      </c>
      <c r="DW19" s="247">
        <v>29.363000000000003</v>
      </c>
      <c r="DX19" s="247">
        <v>28.648000000000003</v>
      </c>
      <c r="DY19" s="247">
        <v>27.602</v>
      </c>
      <c r="DZ19" s="247">
        <v>28.088000000000001</v>
      </c>
      <c r="EA19" s="247">
        <v>27.132000000000001</v>
      </c>
      <c r="EB19" s="247">
        <v>26.73</v>
      </c>
      <c r="EC19" s="247">
        <v>26.702000000000002</v>
      </c>
      <c r="ED19" s="247">
        <v>26.863000000000003</v>
      </c>
      <c r="EE19" s="247">
        <v>27.426000000000002</v>
      </c>
      <c r="EF19" s="247">
        <v>27.882000000000001</v>
      </c>
      <c r="EG19" s="247">
        <v>28.026000000000003</v>
      </c>
      <c r="EH19" s="247">
        <v>28.519000000000002</v>
      </c>
      <c r="EI19" s="247">
        <v>28.413</v>
      </c>
      <c r="EJ19" s="247">
        <v>28.379000000000001</v>
      </c>
      <c r="EK19" s="247">
        <v>28.475000000000001</v>
      </c>
      <c r="EL19" s="247">
        <v>29.526000000000003</v>
      </c>
      <c r="EM19" s="247">
        <v>29.353000000000002</v>
      </c>
      <c r="EN19" s="247">
        <v>29.255000000000003</v>
      </c>
      <c r="EO19" s="247">
        <v>28.987000000000002</v>
      </c>
      <c r="EP19" s="247">
        <v>29.483000000000001</v>
      </c>
      <c r="EQ19" s="247">
        <v>29.517000000000003</v>
      </c>
      <c r="ER19" s="247">
        <v>29.176000000000002</v>
      </c>
      <c r="ES19" s="247">
        <v>28.877000000000002</v>
      </c>
      <c r="ET19" s="247">
        <v>28.411000000000001</v>
      </c>
      <c r="EU19" s="247">
        <v>27.997000000000003</v>
      </c>
      <c r="EV19" s="249">
        <f>EU19*(1+EV20%)</f>
        <v>27.577045000000002</v>
      </c>
      <c r="EW19" s="249">
        <f>EV19*(1+EW20%)</f>
        <v>27.439159775</v>
      </c>
      <c r="EX19" s="249">
        <f t="shared" ref="EX19:FM19" si="40">EW19*(1+EX20%)</f>
        <v>27.439159775</v>
      </c>
      <c r="EY19" s="249">
        <f t="shared" si="40"/>
        <v>27.439159775</v>
      </c>
      <c r="EZ19" s="249">
        <f t="shared" si="40"/>
        <v>27.466598934774996</v>
      </c>
      <c r="FA19" s="249">
        <f t="shared" si="40"/>
        <v>27.494065533709769</v>
      </c>
      <c r="FB19" s="249">
        <f t="shared" si="40"/>
        <v>27.576547730310896</v>
      </c>
      <c r="FC19" s="249">
        <f t="shared" si="40"/>
        <v>27.659277373501826</v>
      </c>
      <c r="FD19" s="249">
        <f t="shared" si="40"/>
        <v>27.742255205622328</v>
      </c>
      <c r="FE19" s="249">
        <f t="shared" si="40"/>
        <v>27.825481971239192</v>
      </c>
      <c r="FF19" s="249">
        <f t="shared" si="40"/>
        <v>27.881132935181672</v>
      </c>
      <c r="FG19" s="249">
        <f t="shared" si="40"/>
        <v>27.936895201052035</v>
      </c>
      <c r="FH19" s="249">
        <f t="shared" si="40"/>
        <v>27.992768991454138</v>
      </c>
      <c r="FI19" s="249">
        <f t="shared" si="40"/>
        <v>28.048754529437048</v>
      </c>
      <c r="FJ19" s="249">
        <f t="shared" si="40"/>
        <v>28.10485203849592</v>
      </c>
      <c r="FK19" s="249">
        <f t="shared" si="40"/>
        <v>28.161061742572912</v>
      </c>
      <c r="FL19" s="249">
        <f t="shared" si="40"/>
        <v>28.217383866058057</v>
      </c>
      <c r="FM19" s="249">
        <f t="shared" si="40"/>
        <v>28.273818633790174</v>
      </c>
      <c r="FN19" s="249">
        <f>FM19*(1+FN20%)</f>
        <v>28.358640089691541</v>
      </c>
      <c r="FO19" s="249">
        <f>FN19*(1+FO20%)</f>
        <v>28.443716009960614</v>
      </c>
      <c r="FP19" s="249">
        <f>FO19*(1+FP20%)</f>
        <v>28.529047157990494</v>
      </c>
      <c r="FQ19" s="249">
        <f>FP19*(1+FQ20%)</f>
        <v>28.614634299464463</v>
      </c>
      <c r="FR19" s="249"/>
      <c r="FS19" s="276"/>
      <c r="FT19" s="249"/>
      <c r="FU19" s="276"/>
      <c r="FV19" s="249"/>
      <c r="FW19" s="276"/>
      <c r="FX19" s="249"/>
      <c r="FY19" s="276"/>
      <c r="FZ19" s="249"/>
      <c r="GA19" s="276"/>
      <c r="GB19" s="249"/>
      <c r="GC19" s="276"/>
      <c r="GD19" s="249"/>
      <c r="GE19" s="276"/>
      <c r="GF19" s="249"/>
      <c r="GG19" s="276"/>
      <c r="GH19" s="236"/>
      <c r="GI19" s="250"/>
      <c r="GJ19" s="250"/>
      <c r="GK19" s="250"/>
      <c r="GL19" s="250"/>
      <c r="GO19" s="251"/>
    </row>
    <row r="20" spans="1:197" s="215" customFormat="1" ht="13.5">
      <c r="B20" s="216"/>
      <c r="C20" s="212"/>
      <c r="D20" s="212"/>
      <c r="E20" s="238" t="s">
        <v>174</v>
      </c>
      <c r="F20" s="239"/>
      <c r="G20" s="240"/>
      <c r="H20" s="240"/>
      <c r="I20" s="240"/>
      <c r="J20" s="240"/>
      <c r="K20" s="240"/>
      <c r="L20" s="240"/>
      <c r="M20" s="240"/>
      <c r="N20" s="241"/>
      <c r="O20" s="240">
        <f t="shared" ref="O20:BZ20" si="41">100*(O19/N19-1)</f>
        <v>-0.77604349351104718</v>
      </c>
      <c r="P20" s="240">
        <f t="shared" si="41"/>
        <v>-0.43745305112457</v>
      </c>
      <c r="Q20" s="240">
        <f t="shared" si="41"/>
        <v>-0.71897745428722848</v>
      </c>
      <c r="R20" s="240">
        <f t="shared" si="41"/>
        <v>0.32185963343762669</v>
      </c>
      <c r="S20" s="240">
        <f t="shared" si="41"/>
        <v>-0.37875412173601353</v>
      </c>
      <c r="T20" s="240">
        <f t="shared" si="41"/>
        <v>-0.91693876638190286</v>
      </c>
      <c r="U20" s="240">
        <f t="shared" si="41"/>
        <v>-0.96153846153846922</v>
      </c>
      <c r="V20" s="240">
        <f t="shared" si="41"/>
        <v>-1.2944983818770184</v>
      </c>
      <c r="W20" s="240">
        <f t="shared" si="41"/>
        <v>-1.4684830293234863</v>
      </c>
      <c r="X20" s="240">
        <f t="shared" si="41"/>
        <v>-1.6637765384074465</v>
      </c>
      <c r="Y20" s="240">
        <f t="shared" si="41"/>
        <v>-1.6633304737393995</v>
      </c>
      <c r="Z20" s="240">
        <f t="shared" si="41"/>
        <v>1.0226336451315765</v>
      </c>
      <c r="AA20" s="240">
        <f t="shared" si="41"/>
        <v>-0.96910381884474095</v>
      </c>
      <c r="AB20" s="240">
        <f t="shared" si="41"/>
        <v>-0.86716403449279555</v>
      </c>
      <c r="AC20" s="240">
        <f t="shared" si="41"/>
        <v>-1.050676831354147</v>
      </c>
      <c r="AD20" s="240">
        <f t="shared" si="41"/>
        <v>0.28644804425128623</v>
      </c>
      <c r="AE20" s="240">
        <f t="shared" si="41"/>
        <v>-1.4527725795331348</v>
      </c>
      <c r="AF20" s="240">
        <f t="shared" si="41"/>
        <v>-1.0144420568687362</v>
      </c>
      <c r="AG20" s="240">
        <f t="shared" si="41"/>
        <v>-0.78756058158319098</v>
      </c>
      <c r="AH20" s="240">
        <f t="shared" si="41"/>
        <v>-1.0024424994911407</v>
      </c>
      <c r="AI20" s="240">
        <f t="shared" si="41"/>
        <v>0.28784374196864082</v>
      </c>
      <c r="AJ20" s="240">
        <f t="shared" si="41"/>
        <v>0.74317051919430277</v>
      </c>
      <c r="AK20" s="240">
        <f t="shared" si="41"/>
        <v>0.117012617012624</v>
      </c>
      <c r="AL20" s="240">
        <f t="shared" si="41"/>
        <v>1.067127394684686</v>
      </c>
      <c r="AM20" s="240">
        <f t="shared" si="41"/>
        <v>0.70893458695759914</v>
      </c>
      <c r="AN20" s="240">
        <f t="shared" si="41"/>
        <v>0.32451323015476596</v>
      </c>
      <c r="AO20" s="240">
        <f t="shared" si="41"/>
        <v>0.58721074894252379</v>
      </c>
      <c r="AP20" s="240">
        <f t="shared" si="41"/>
        <v>0.23747093454709045</v>
      </c>
      <c r="AQ20" s="240">
        <f t="shared" si="41"/>
        <v>0.58733527466561242</v>
      </c>
      <c r="AR20" s="240">
        <f t="shared" si="41"/>
        <v>1.4769381746810417</v>
      </c>
      <c r="AS20" s="240">
        <f t="shared" si="41"/>
        <v>1.3055461534742019</v>
      </c>
      <c r="AT20" s="240">
        <f t="shared" si="41"/>
        <v>1.8614863252350844</v>
      </c>
      <c r="AU20" s="240">
        <f t="shared" si="41"/>
        <v>1.3916873623541548</v>
      </c>
      <c r="AV20" s="240">
        <f t="shared" si="41"/>
        <v>1.3725852666605087</v>
      </c>
      <c r="AW20" s="240">
        <f t="shared" si="41"/>
        <v>1.7460679279689861</v>
      </c>
      <c r="AX20" s="240">
        <f t="shared" si="41"/>
        <v>1.6264898288377072</v>
      </c>
      <c r="AY20" s="240">
        <f t="shared" si="41"/>
        <v>1.9179048542833366</v>
      </c>
      <c r="AZ20" s="240">
        <f t="shared" si="41"/>
        <v>0.54940301090153909</v>
      </c>
      <c r="BA20" s="240">
        <f t="shared" si="41"/>
        <v>0.34849201910251981</v>
      </c>
      <c r="BB20" s="240">
        <f t="shared" si="41"/>
        <v>-0.45018007202881627</v>
      </c>
      <c r="BC20" s="240">
        <f t="shared" si="41"/>
        <v>-0.89581808002066055</v>
      </c>
      <c r="BD20" s="240">
        <f t="shared" si="41"/>
        <v>-1.3428360349398205</v>
      </c>
      <c r="BE20" s="240">
        <f t="shared" si="41"/>
        <v>-1.1188441547000272</v>
      </c>
      <c r="BF20" s="240">
        <f t="shared" si="41"/>
        <v>-2.6594796863863013</v>
      </c>
      <c r="BG20" s="240">
        <f t="shared" si="41"/>
        <v>-1.2905587844949884</v>
      </c>
      <c r="BH20" s="240">
        <f t="shared" si="41"/>
        <v>-0.78353192081227485</v>
      </c>
      <c r="BI20" s="240">
        <f t="shared" si="41"/>
        <v>-0.69158878504672616</v>
      </c>
      <c r="BJ20" s="240">
        <f t="shared" si="41"/>
        <v>-0.43290043290044045</v>
      </c>
      <c r="BK20" s="240">
        <f t="shared" si="41"/>
        <v>-0.46313799621927609</v>
      </c>
      <c r="BL20" s="240">
        <f t="shared" si="41"/>
        <v>-0.47953660621022909</v>
      </c>
      <c r="BM20" s="240">
        <f t="shared" si="41"/>
        <v>-1.1974619531510911</v>
      </c>
      <c r="BN20" s="240">
        <f t="shared" si="41"/>
        <v>-1.3037180106228896</v>
      </c>
      <c r="BO20" s="240">
        <f t="shared" si="41"/>
        <v>-1.2720156555773077</v>
      </c>
      <c r="BP20" s="240">
        <f t="shared" si="41"/>
        <v>-0.66897918731416706</v>
      </c>
      <c r="BQ20" s="240">
        <f t="shared" si="41"/>
        <v>-0.1795959092042998</v>
      </c>
      <c r="BR20" s="240">
        <f t="shared" si="41"/>
        <v>1.5742915687940506</v>
      </c>
      <c r="BS20" s="240">
        <f t="shared" si="41"/>
        <v>2.4404644754969507</v>
      </c>
      <c r="BT20" s="240">
        <f t="shared" si="41"/>
        <v>0.68683957732948997</v>
      </c>
      <c r="BU20" s="240">
        <f t="shared" si="41"/>
        <v>1.1401039927491308</v>
      </c>
      <c r="BV20" s="240">
        <f t="shared" si="41"/>
        <v>-0.79709461371568757</v>
      </c>
      <c r="BW20" s="240">
        <f t="shared" si="41"/>
        <v>-0.17591403984215104</v>
      </c>
      <c r="BX20" s="240">
        <f t="shared" si="41"/>
        <v>-0.80015240998284609</v>
      </c>
      <c r="BY20" s="240">
        <f t="shared" si="41"/>
        <v>-0.53773766084118657</v>
      </c>
      <c r="BZ20" s="240">
        <f t="shared" si="41"/>
        <v>-0.80614018150221289</v>
      </c>
      <c r="CA20" s="240">
        <f t="shared" ref="CA20:EL20" si="42">100*(CA19/BZ19-1)</f>
        <v>-0.93921845345272814</v>
      </c>
      <c r="CB20" s="240">
        <f t="shared" si="42"/>
        <v>0.55020632737274866</v>
      </c>
      <c r="CC20" s="240">
        <f t="shared" si="42"/>
        <v>0.13679890560875929</v>
      </c>
      <c r="CD20" s="240">
        <f t="shared" si="42"/>
        <v>-0.79527712724434263</v>
      </c>
      <c r="CE20" s="240">
        <f t="shared" si="42"/>
        <v>-0.10819849505731005</v>
      </c>
      <c r="CF20" s="240">
        <f t="shared" si="42"/>
        <v>0.32987051351485164</v>
      </c>
      <c r="CG20" s="240">
        <f t="shared" si="42"/>
        <v>0.89802728432624157</v>
      </c>
      <c r="CH20" s="240">
        <f t="shared" si="42"/>
        <v>0.10213511016001764</v>
      </c>
      <c r="CI20" s="240">
        <f t="shared" si="42"/>
        <v>1.1223399086580654</v>
      </c>
      <c r="CJ20" s="240">
        <f t="shared" si="42"/>
        <v>1.3405083361360592</v>
      </c>
      <c r="CK20" s="240">
        <f t="shared" si="42"/>
        <v>1.6214678551109474</v>
      </c>
      <c r="CL20" s="240">
        <f t="shared" si="42"/>
        <v>2.0528132873005589</v>
      </c>
      <c r="CM20" s="240">
        <f t="shared" si="42"/>
        <v>1.7326506354575999</v>
      </c>
      <c r="CN20" s="240">
        <f t="shared" si="42"/>
        <v>0.95268053745563019</v>
      </c>
      <c r="CO20" s="240">
        <f t="shared" si="42"/>
        <v>0.28043623414200081</v>
      </c>
      <c r="CP20" s="240">
        <f t="shared" si="42"/>
        <v>1.2073863636363535</v>
      </c>
      <c r="CQ20" s="240">
        <f t="shared" si="42"/>
        <v>-0.10964912280700956</v>
      </c>
      <c r="CR20" s="240">
        <f t="shared" si="42"/>
        <v>-0.73765093304061224</v>
      </c>
      <c r="CS20" s="240">
        <f t="shared" si="42"/>
        <v>-0.11058521696820645</v>
      </c>
      <c r="CT20" s="240">
        <f t="shared" si="42"/>
        <v>1.2664954388450944</v>
      </c>
      <c r="CU20" s="240">
        <f t="shared" si="42"/>
        <v>-8.7458457232814091E-2</v>
      </c>
      <c r="CV20" s="240">
        <f t="shared" si="42"/>
        <v>-0.14880952380953438</v>
      </c>
      <c r="CW20" s="240">
        <f t="shared" si="42"/>
        <v>0</v>
      </c>
      <c r="CX20" s="240">
        <f t="shared" si="42"/>
        <v>9.6432015429126494E-2</v>
      </c>
      <c r="CY20" s="240">
        <f t="shared" si="42"/>
        <v>0.29339639166228171</v>
      </c>
      <c r="CZ20" s="240">
        <f t="shared" si="42"/>
        <v>0.86888180587694208</v>
      </c>
      <c r="DA20" s="240">
        <f t="shared" si="42"/>
        <v>0.45883473292356314</v>
      </c>
      <c r="DB20" s="240">
        <f t="shared" si="42"/>
        <v>0.59462254395035163</v>
      </c>
      <c r="DC20" s="240">
        <f t="shared" si="42"/>
        <v>0.41977212370427619</v>
      </c>
      <c r="DD20" s="240">
        <f t="shared" si="42"/>
        <v>0.82323835522948308</v>
      </c>
      <c r="DE20" s="240">
        <f t="shared" si="42"/>
        <v>0.71921140584676468</v>
      </c>
      <c r="DF20" s="240">
        <f t="shared" si="42"/>
        <v>9.6610240685501836E-2</v>
      </c>
      <c r="DG20" s="240">
        <f t="shared" si="42"/>
        <v>1.221149811162392</v>
      </c>
      <c r="DH20" s="240">
        <f t="shared" si="42"/>
        <v>1.2395837651838715</v>
      </c>
      <c r="DI20" s="240">
        <f t="shared" si="42"/>
        <v>1.5970515970515908</v>
      </c>
      <c r="DJ20" s="240">
        <f t="shared" si="42"/>
        <v>0.61668681983071405</v>
      </c>
      <c r="DK20" s="240">
        <f t="shared" si="42"/>
        <v>1.470175860273204</v>
      </c>
      <c r="DL20" s="240">
        <f t="shared" si="42"/>
        <v>1.5594157125937702</v>
      </c>
      <c r="DM20" s="240">
        <f t="shared" si="42"/>
        <v>1.0534499514091467</v>
      </c>
      <c r="DN20" s="240">
        <f t="shared" si="42"/>
        <v>1.4348361286351752</v>
      </c>
      <c r="DO20" s="240">
        <f t="shared" si="42"/>
        <v>1.9871819181614736</v>
      </c>
      <c r="DP20" s="240">
        <f t="shared" si="42"/>
        <v>1.6918900829212102</v>
      </c>
      <c r="DQ20" s="240">
        <f t="shared" si="42"/>
        <v>1.8538832821412887</v>
      </c>
      <c r="DR20" s="240">
        <f t="shared" si="42"/>
        <v>0.96571531143421208</v>
      </c>
      <c r="DS20" s="240">
        <f t="shared" si="42"/>
        <v>0.97070118048641074</v>
      </c>
      <c r="DT20" s="240">
        <f t="shared" si="42"/>
        <v>0.57400429622846971</v>
      </c>
      <c r="DU20" s="240">
        <f t="shared" si="42"/>
        <v>0.67927170868347098</v>
      </c>
      <c r="DV20" s="240">
        <f t="shared" si="42"/>
        <v>4.0655213187730466</v>
      </c>
      <c r="DW20" s="240">
        <f t="shared" si="42"/>
        <v>-1.8714701066069539</v>
      </c>
      <c r="DX20" s="240">
        <f t="shared" si="42"/>
        <v>-2.4350372918298557</v>
      </c>
      <c r="DY20" s="240">
        <f t="shared" si="42"/>
        <v>-3.6512147444847876</v>
      </c>
      <c r="DZ20" s="240">
        <f t="shared" si="42"/>
        <v>1.7607419752191822</v>
      </c>
      <c r="EA20" s="240">
        <f t="shared" si="42"/>
        <v>-3.4035887211620652</v>
      </c>
      <c r="EB20" s="240">
        <f t="shared" si="42"/>
        <v>-1.4816452896948329</v>
      </c>
      <c r="EC20" s="240">
        <f t="shared" si="42"/>
        <v>-0.10475121586231984</v>
      </c>
      <c r="ED20" s="240">
        <f t="shared" si="42"/>
        <v>0.6029510898060142</v>
      </c>
      <c r="EE20" s="240">
        <f t="shared" si="42"/>
        <v>2.0958195287198</v>
      </c>
      <c r="EF20" s="240">
        <f t="shared" si="42"/>
        <v>1.6626558739881947</v>
      </c>
      <c r="EG20" s="240">
        <f t="shared" si="42"/>
        <v>0.51646223369916644</v>
      </c>
      <c r="EH20" s="240">
        <f t="shared" si="42"/>
        <v>1.759080853493189</v>
      </c>
      <c r="EI20" s="240">
        <f t="shared" si="42"/>
        <v>-0.37168203653704657</v>
      </c>
      <c r="EJ20" s="240">
        <f t="shared" si="42"/>
        <v>-0.11966353429767596</v>
      </c>
      <c r="EK20" s="240">
        <f t="shared" si="42"/>
        <v>0.33827830438000195</v>
      </c>
      <c r="EL20" s="240">
        <f t="shared" si="42"/>
        <v>3.6909569798068587</v>
      </c>
      <c r="EM20" s="240">
        <f t="shared" ref="EM20:EU20" si="43">100*(EM19/EL19-1)</f>
        <v>-0.58592427013480775</v>
      </c>
      <c r="EN20" s="240">
        <f t="shared" si="43"/>
        <v>-0.33386706639866315</v>
      </c>
      <c r="EO20" s="240">
        <f t="shared" si="43"/>
        <v>-0.91608272090241138</v>
      </c>
      <c r="EP20" s="240">
        <f t="shared" si="43"/>
        <v>1.7111118777382917</v>
      </c>
      <c r="EQ20" s="240">
        <f t="shared" si="43"/>
        <v>0.11532069328088479</v>
      </c>
      <c r="ER20" s="240">
        <f t="shared" si="43"/>
        <v>-1.1552664566182202</v>
      </c>
      <c r="ES20" s="240">
        <f t="shared" si="43"/>
        <v>-1.0248149163696207</v>
      </c>
      <c r="ET20" s="240">
        <f t="shared" si="43"/>
        <v>-1.6137410395816731</v>
      </c>
      <c r="EU20" s="240">
        <f t="shared" si="43"/>
        <v>-1.457182077364394</v>
      </c>
      <c r="EV20" s="261">
        <v>-1.5</v>
      </c>
      <c r="EW20" s="261">
        <v>-0.5</v>
      </c>
      <c r="EX20" s="261">
        <v>0</v>
      </c>
      <c r="EY20" s="261">
        <v>0</v>
      </c>
      <c r="EZ20" s="261">
        <v>0.1</v>
      </c>
      <c r="FA20" s="261">
        <v>0.1</v>
      </c>
      <c r="FB20" s="261">
        <v>0.3</v>
      </c>
      <c r="FC20" s="261">
        <v>0.3</v>
      </c>
      <c r="FD20" s="261">
        <v>0.3</v>
      </c>
      <c r="FE20" s="261">
        <v>0.3</v>
      </c>
      <c r="FF20" s="261">
        <v>0.2</v>
      </c>
      <c r="FG20" s="261">
        <v>0.2</v>
      </c>
      <c r="FH20" s="261">
        <v>0.2</v>
      </c>
      <c r="FI20" s="261">
        <v>0.2</v>
      </c>
      <c r="FJ20" s="261">
        <v>0.2</v>
      </c>
      <c r="FK20" s="261">
        <v>0.2</v>
      </c>
      <c r="FL20" s="261">
        <v>0.2</v>
      </c>
      <c r="FM20" s="261">
        <v>0.2</v>
      </c>
      <c r="FN20" s="261">
        <v>0.3</v>
      </c>
      <c r="FO20" s="261">
        <f>FN20</f>
        <v>0.3</v>
      </c>
      <c r="FP20" s="261">
        <f>FO20</f>
        <v>0.3</v>
      </c>
      <c r="FQ20" s="261">
        <f>FP20</f>
        <v>0.3</v>
      </c>
      <c r="FR20" s="261"/>
      <c r="FS20" s="261"/>
      <c r="FT20" s="261"/>
      <c r="FU20" s="261"/>
      <c r="FV20" s="261"/>
      <c r="FW20" s="261"/>
      <c r="FX20" s="261"/>
      <c r="FY20" s="261"/>
      <c r="FZ20" s="261"/>
      <c r="GA20" s="261"/>
      <c r="GB20" s="261"/>
      <c r="GC20" s="261"/>
      <c r="GD20" s="261"/>
      <c r="GE20" s="261"/>
      <c r="GF20" s="261"/>
      <c r="GG20" s="261"/>
      <c r="GH20" s="236"/>
      <c r="GI20" s="237"/>
      <c r="GJ20" s="237"/>
      <c r="GK20" s="237"/>
      <c r="GL20" s="237"/>
      <c r="GO20" s="216"/>
    </row>
    <row r="21" spans="1:197" s="215" customFormat="1" ht="13.5">
      <c r="B21" s="216"/>
      <c r="C21" s="212"/>
      <c r="D21" s="212"/>
      <c r="E21" s="238" t="s">
        <v>74</v>
      </c>
      <c r="F21" s="239"/>
      <c r="G21" s="240"/>
      <c r="H21" s="240"/>
      <c r="I21" s="240"/>
      <c r="J21" s="241"/>
      <c r="K21" s="241"/>
      <c r="L21" s="241"/>
      <c r="M21" s="241"/>
      <c r="N21" s="241"/>
      <c r="O21" s="241"/>
      <c r="P21" s="241"/>
      <c r="Q21" s="241"/>
      <c r="R21" s="241">
        <f t="shared" ref="R21:CC21" si="44">100*(R19/N19-1)</f>
        <v>-1.6047001052262311</v>
      </c>
      <c r="S21" s="241">
        <f t="shared" si="44"/>
        <v>-1.2107286465467659</v>
      </c>
      <c r="T21" s="241">
        <f t="shared" si="44"/>
        <v>-1.6864903248712926</v>
      </c>
      <c r="U21" s="241">
        <f t="shared" si="44"/>
        <v>-1.9266875279392082</v>
      </c>
      <c r="V21" s="241">
        <f t="shared" si="44"/>
        <v>-3.5068175741912455</v>
      </c>
      <c r="W21" s="241">
        <f t="shared" si="44"/>
        <v>-4.5623294717538236</v>
      </c>
      <c r="X21" s="241">
        <f t="shared" si="44"/>
        <v>-5.2816901408450629</v>
      </c>
      <c r="Y21" s="241">
        <f t="shared" si="44"/>
        <v>-5.9528693194767168</v>
      </c>
      <c r="Z21" s="241">
        <f t="shared" si="44"/>
        <v>-3.7450935118910178</v>
      </c>
      <c r="AA21" s="241">
        <f t="shared" si="44"/>
        <v>-3.2572526596990947</v>
      </c>
      <c r="AB21" s="241">
        <f t="shared" si="44"/>
        <v>-2.4735487560766489</v>
      </c>
      <c r="AC21" s="241">
        <f t="shared" si="44"/>
        <v>-1.8659429069936562</v>
      </c>
      <c r="AD21" s="241">
        <f t="shared" si="44"/>
        <v>-2.5810784878142368</v>
      </c>
      <c r="AE21" s="241">
        <f t="shared" si="44"/>
        <v>-3.0568743338823756</v>
      </c>
      <c r="AF21" s="241">
        <f t="shared" si="44"/>
        <v>-3.2008991838928802</v>
      </c>
      <c r="AG21" s="241">
        <f t="shared" si="44"/>
        <v>-2.9435005926511271</v>
      </c>
      <c r="AH21" s="241">
        <f t="shared" si="44"/>
        <v>-4.1908795429922101</v>
      </c>
      <c r="AI21" s="241">
        <f t="shared" si="44"/>
        <v>-2.4986257558342939</v>
      </c>
      <c r="AJ21" s="241">
        <f t="shared" si="44"/>
        <v>-0.76736672051694876</v>
      </c>
      <c r="AK21" s="241">
        <f t="shared" si="44"/>
        <v>0.13739059637696283</v>
      </c>
      <c r="AL21" s="241">
        <f t="shared" si="44"/>
        <v>2.2307890002570163</v>
      </c>
      <c r="AM21" s="241">
        <f t="shared" si="44"/>
        <v>2.6600379273230335</v>
      </c>
      <c r="AN21" s="241">
        <f t="shared" si="44"/>
        <v>2.2334147334147403</v>
      </c>
      <c r="AO21" s="241">
        <f t="shared" si="44"/>
        <v>2.7135525179124986</v>
      </c>
      <c r="AP21" s="241">
        <f t="shared" si="44"/>
        <v>1.8703806123988143</v>
      </c>
      <c r="AQ21" s="241">
        <f t="shared" si="44"/>
        <v>1.7473789316025945</v>
      </c>
      <c r="AR21" s="241">
        <f t="shared" si="44"/>
        <v>2.9161482955959217</v>
      </c>
      <c r="AS21" s="241">
        <f t="shared" si="44"/>
        <v>3.6511156186612492</v>
      </c>
      <c r="AT21" s="241">
        <f t="shared" si="44"/>
        <v>5.3304377868811814</v>
      </c>
      <c r="AU21" s="241">
        <f t="shared" si="44"/>
        <v>6.172718351324824</v>
      </c>
      <c r="AV21" s="241">
        <f t="shared" si="44"/>
        <v>6.0635365794690754</v>
      </c>
      <c r="AW21" s="241">
        <f t="shared" si="44"/>
        <v>6.5247482220419206</v>
      </c>
      <c r="AX21" s="241">
        <f t="shared" si="44"/>
        <v>6.2789934867157005</v>
      </c>
      <c r="AY21" s="241">
        <f t="shared" si="44"/>
        <v>6.8305758388021109</v>
      </c>
      <c r="AZ21" s="241">
        <f t="shared" si="44"/>
        <v>5.9630727148392904</v>
      </c>
      <c r="BA21" s="241">
        <f t="shared" si="44"/>
        <v>4.5075723631149645</v>
      </c>
      <c r="BB21" s="241">
        <f t="shared" si="44"/>
        <v>2.3720294519641971</v>
      </c>
      <c r="BC21" s="241">
        <f t="shared" si="44"/>
        <v>-0.45423083578474133</v>
      </c>
      <c r="BD21" s="241">
        <f t="shared" si="44"/>
        <v>-2.3275824979563708</v>
      </c>
      <c r="BE21" s="241">
        <f t="shared" si="44"/>
        <v>-3.7557880294975199</v>
      </c>
      <c r="BF21" s="241">
        <f t="shared" si="44"/>
        <v>-5.8917266032128772</v>
      </c>
      <c r="BG21" s="241">
        <f t="shared" si="44"/>
        <v>-6.2665681630524546</v>
      </c>
      <c r="BH21" s="241">
        <f t="shared" si="44"/>
        <v>-5.7351775173993484</v>
      </c>
      <c r="BI21" s="241">
        <f t="shared" si="44"/>
        <v>-5.3278688524590052</v>
      </c>
      <c r="BJ21" s="241">
        <f t="shared" si="44"/>
        <v>-3.1623266669717709</v>
      </c>
      <c r="BK21" s="241">
        <f t="shared" si="44"/>
        <v>-2.3505957624368357</v>
      </c>
      <c r="BL21" s="241">
        <f t="shared" si="44"/>
        <v>-2.0514018691588753</v>
      </c>
      <c r="BM21" s="241">
        <f t="shared" si="44"/>
        <v>-2.5503482025221236</v>
      </c>
      <c r="BN21" s="241">
        <f t="shared" si="44"/>
        <v>-3.4026465028355379</v>
      </c>
      <c r="BO21" s="241">
        <f t="shared" si="44"/>
        <v>-4.1876365017567192</v>
      </c>
      <c r="BP21" s="241">
        <f t="shared" si="44"/>
        <v>-4.3700205142884414</v>
      </c>
      <c r="BQ21" s="241">
        <f t="shared" si="44"/>
        <v>-3.384838242394983</v>
      </c>
      <c r="BR21" s="241">
        <f t="shared" si="44"/>
        <v>-0.56751467710371983</v>
      </c>
      <c r="BS21" s="241">
        <f t="shared" si="44"/>
        <v>3.1714568880079286</v>
      </c>
      <c r="BT21" s="241">
        <f t="shared" si="44"/>
        <v>4.579695684709395</v>
      </c>
      <c r="BU21" s="241">
        <f t="shared" si="44"/>
        <v>5.9623169573691959</v>
      </c>
      <c r="BV21" s="241">
        <f t="shared" si="44"/>
        <v>3.4884865184018787</v>
      </c>
      <c r="BW21" s="241">
        <f t="shared" si="44"/>
        <v>0.8453410182516885</v>
      </c>
      <c r="BX21" s="241">
        <f t="shared" si="44"/>
        <v>-0.64399179506748894</v>
      </c>
      <c r="BY21" s="241">
        <f t="shared" si="44"/>
        <v>-2.2922365814545875</v>
      </c>
      <c r="BZ21" s="241">
        <f t="shared" si="44"/>
        <v>-2.301145818475725</v>
      </c>
      <c r="CA21" s="241">
        <f t="shared" si="44"/>
        <v>-3.0481996570775438</v>
      </c>
      <c r="CB21" s="241">
        <f t="shared" si="44"/>
        <v>-1.7284424812752164</v>
      </c>
      <c r="CC21" s="241">
        <f t="shared" si="44"/>
        <v>-1.0619810774280647</v>
      </c>
      <c r="CD21" s="241">
        <f t="shared" ref="CD21:EO21" si="45">100*(CD19/BZ19-1)</f>
        <v>-1.0511460411698925</v>
      </c>
      <c r="CE21" s="241">
        <f t="shared" si="45"/>
        <v>-0.22106504224799206</v>
      </c>
      <c r="CF21" s="241">
        <f t="shared" si="45"/>
        <v>-0.43971076802814535</v>
      </c>
      <c r="CG21" s="241">
        <f t="shared" si="45"/>
        <v>0.31713505074160153</v>
      </c>
      <c r="CH21" s="241">
        <f t="shared" si="45"/>
        <v>1.224610239512125</v>
      </c>
      <c r="CI21" s="241">
        <f t="shared" si="45"/>
        <v>2.4715671311112297</v>
      </c>
      <c r="CJ21" s="241">
        <f t="shared" si="45"/>
        <v>3.5037785847482628</v>
      </c>
      <c r="CK21" s="241">
        <f t="shared" si="45"/>
        <v>4.2459024366519271</v>
      </c>
      <c r="CL21" s="241">
        <f t="shared" si="45"/>
        <v>6.27732970556798</v>
      </c>
      <c r="CM21" s="241">
        <f t="shared" si="45"/>
        <v>6.9187527026377538</v>
      </c>
      <c r="CN21" s="241">
        <f t="shared" si="45"/>
        <v>6.509577090840124</v>
      </c>
      <c r="CO21" s="241">
        <f t="shared" si="45"/>
        <v>5.1040403097881937</v>
      </c>
      <c r="CP21" s="241">
        <f t="shared" si="45"/>
        <v>4.2333363810916902</v>
      </c>
      <c r="CQ21" s="241">
        <f t="shared" si="45"/>
        <v>2.3457511346784754</v>
      </c>
      <c r="CR21" s="241">
        <f t="shared" si="45"/>
        <v>0.6320943690184766</v>
      </c>
      <c r="CS21" s="241">
        <f t="shared" si="45"/>
        <v>0.23970170454545858</v>
      </c>
      <c r="CT21" s="241">
        <f t="shared" si="45"/>
        <v>0.29824561403508643</v>
      </c>
      <c r="CU21" s="241">
        <f t="shared" si="45"/>
        <v>0.32052689352359831</v>
      </c>
      <c r="CV21" s="241">
        <f t="shared" si="45"/>
        <v>0.91564559649663924</v>
      </c>
      <c r="CW21" s="241">
        <f t="shared" si="45"/>
        <v>1.0273669294128096</v>
      </c>
      <c r="CX21" s="241">
        <f t="shared" si="45"/>
        <v>-0.13993353157250032</v>
      </c>
      <c r="CY21" s="241">
        <f t="shared" si="45"/>
        <v>0.24072128851539976</v>
      </c>
      <c r="CZ21" s="241">
        <f t="shared" si="45"/>
        <v>1.2623827474357752</v>
      </c>
      <c r="DA21" s="241">
        <f t="shared" si="45"/>
        <v>1.7270097308670129</v>
      </c>
      <c r="DB21" s="241">
        <f t="shared" si="45"/>
        <v>2.2333158171308432</v>
      </c>
      <c r="DC21" s="241">
        <f t="shared" si="45"/>
        <v>2.3621359647207907</v>
      </c>
      <c r="DD21" s="241">
        <f t="shared" si="45"/>
        <v>2.3158168123971867</v>
      </c>
      <c r="DE21" s="241">
        <f t="shared" si="45"/>
        <v>2.581006549465692</v>
      </c>
      <c r="DF21" s="241">
        <f t="shared" si="45"/>
        <v>2.0731602844170416</v>
      </c>
      <c r="DG21" s="241">
        <f t="shared" si="45"/>
        <v>2.8877324688619588</v>
      </c>
      <c r="DH21" s="241">
        <f t="shared" si="45"/>
        <v>3.3126031222236341</v>
      </c>
      <c r="DI21" s="241">
        <f t="shared" si="45"/>
        <v>4.2130465829377961</v>
      </c>
      <c r="DJ21" s="241">
        <f t="shared" si="45"/>
        <v>4.754511120436411</v>
      </c>
      <c r="DK21" s="241">
        <f t="shared" si="45"/>
        <v>5.0122300070478021</v>
      </c>
      <c r="DL21" s="241">
        <f t="shared" si="45"/>
        <v>5.3439803439803368</v>
      </c>
      <c r="DM21" s="241">
        <f t="shared" si="45"/>
        <v>4.7803305118903738</v>
      </c>
      <c r="DN21" s="241">
        <f t="shared" si="45"/>
        <v>5.6323358570684601</v>
      </c>
      <c r="DO21" s="241">
        <f t="shared" si="45"/>
        <v>6.1705487564153172</v>
      </c>
      <c r="DP21" s="241">
        <f t="shared" si="45"/>
        <v>6.3090379008746478</v>
      </c>
      <c r="DQ21" s="241">
        <f t="shared" si="45"/>
        <v>7.1511001692567966</v>
      </c>
      <c r="DR21" s="241">
        <f t="shared" si="45"/>
        <v>6.6555424930789808</v>
      </c>
      <c r="DS21" s="241">
        <f t="shared" si="45"/>
        <v>5.5925333729966997</v>
      </c>
      <c r="DT21" s="241">
        <f t="shared" si="45"/>
        <v>4.431768319438345</v>
      </c>
      <c r="DU21" s="241">
        <f t="shared" si="45"/>
        <v>3.2274277508526295</v>
      </c>
      <c r="DV21" s="241">
        <f t="shared" si="45"/>
        <v>6.3966718816669044</v>
      </c>
      <c r="DW21" s="241">
        <f t="shared" si="45"/>
        <v>3.4017677923724454</v>
      </c>
      <c r="DX21" s="241">
        <f t="shared" si="45"/>
        <v>0.30812324929971879</v>
      </c>
      <c r="DY21" s="241">
        <f t="shared" si="45"/>
        <v>-4.0063991096890845</v>
      </c>
      <c r="DZ21" s="241">
        <f t="shared" si="45"/>
        <v>-6.1324065100424434</v>
      </c>
      <c r="EA21" s="241">
        <f t="shared" si="45"/>
        <v>-7.5979974798215499</v>
      </c>
      <c r="EB21" s="241">
        <f t="shared" si="45"/>
        <v>-6.6950572465791724</v>
      </c>
      <c r="EC21" s="241">
        <f t="shared" si="45"/>
        <v>-3.2606332874429378</v>
      </c>
      <c r="ED21" s="241">
        <f t="shared" si="45"/>
        <v>-4.3612930788948905</v>
      </c>
      <c r="EE21" s="241">
        <f t="shared" si="45"/>
        <v>1.0835913312693624</v>
      </c>
      <c r="EF21" s="241">
        <f t="shared" si="45"/>
        <v>4.3097643097643079</v>
      </c>
      <c r="EG21" s="241">
        <f t="shared" si="45"/>
        <v>4.9584300801438053</v>
      </c>
      <c r="EH21" s="241">
        <f t="shared" si="45"/>
        <v>6.1646130365186291</v>
      </c>
      <c r="EI21" s="241">
        <f t="shared" si="45"/>
        <v>3.5987748851454837</v>
      </c>
      <c r="EJ21" s="241">
        <f t="shared" si="45"/>
        <v>1.7825120149200124</v>
      </c>
      <c r="EK21" s="241">
        <f t="shared" si="45"/>
        <v>1.6020837793477405</v>
      </c>
      <c r="EL21" s="241">
        <f t="shared" si="45"/>
        <v>3.5309793471019368</v>
      </c>
      <c r="EM21" s="241">
        <f t="shared" si="45"/>
        <v>3.3083447717594083</v>
      </c>
      <c r="EN21" s="241">
        <f t="shared" si="45"/>
        <v>3.0867895274675039</v>
      </c>
      <c r="EO21" s="241">
        <f t="shared" si="45"/>
        <v>1.7980684811238046</v>
      </c>
      <c r="EP21" s="241">
        <f t="shared" ref="EP21:FM21" si="46">100*(EP19/EL19-1)</f>
        <v>-0.14563435616068432</v>
      </c>
      <c r="EQ21" s="241">
        <f t="shared" si="46"/>
        <v>0.55871631519777143</v>
      </c>
      <c r="ER21" s="241">
        <f t="shared" si="46"/>
        <v>-0.27003930951974287</v>
      </c>
      <c r="ES21" s="241">
        <f t="shared" si="46"/>
        <v>-0.37948045675647579</v>
      </c>
      <c r="ET21" s="241">
        <f t="shared" si="46"/>
        <v>-3.6359936234440116</v>
      </c>
      <c r="EU21" s="241">
        <f t="shared" si="46"/>
        <v>-5.149574821289427</v>
      </c>
      <c r="EV21" s="242">
        <f t="shared" si="46"/>
        <v>-5.4803777077049638</v>
      </c>
      <c r="EW21" s="242">
        <f t="shared" si="46"/>
        <v>-4.9791883679052624</v>
      </c>
      <c r="EX21" s="242">
        <f t="shared" si="46"/>
        <v>-3.4206477244729139</v>
      </c>
      <c r="EY21" s="242">
        <f t="shared" si="46"/>
        <v>-1.9925000000000082</v>
      </c>
      <c r="EZ21" s="242">
        <f t="shared" si="46"/>
        <v>-0.40050000000001473</v>
      </c>
      <c r="FA21" s="242">
        <f t="shared" si="46"/>
        <v>0.20009999999996975</v>
      </c>
      <c r="FB21" s="242">
        <f t="shared" si="46"/>
        <v>0.50070029999997878</v>
      </c>
      <c r="FC21" s="242">
        <f t="shared" si="46"/>
        <v>0.80220240089996508</v>
      </c>
      <c r="FD21" s="242">
        <f t="shared" si="46"/>
        <v>1.0036054026999697</v>
      </c>
      <c r="FE21" s="242">
        <f t="shared" si="46"/>
        <v>1.2054108080999493</v>
      </c>
      <c r="FF21" s="242">
        <f t="shared" si="46"/>
        <v>1.1045081053999706</v>
      </c>
      <c r="FG21" s="242">
        <f t="shared" si="46"/>
        <v>1.0037060035999801</v>
      </c>
      <c r="FH21" s="242">
        <f t="shared" si="46"/>
        <v>0.90300440239998725</v>
      </c>
      <c r="FI21" s="242">
        <f t="shared" si="46"/>
        <v>0.80240320160001044</v>
      </c>
      <c r="FJ21" s="242">
        <f t="shared" si="46"/>
        <v>0.80240320159998824</v>
      </c>
      <c r="FK21" s="242">
        <f t="shared" si="46"/>
        <v>0.80240320159998824</v>
      </c>
      <c r="FL21" s="242">
        <f t="shared" si="46"/>
        <v>0.80240320159998824</v>
      </c>
      <c r="FM21" s="242">
        <f t="shared" si="46"/>
        <v>0.80240320159998824</v>
      </c>
      <c r="FN21" s="242">
        <f>100*(FN19/FJ19-1)</f>
        <v>0.90300440239998725</v>
      </c>
      <c r="FO21" s="242">
        <f>100*(FO19/FK19-1)</f>
        <v>1.0037060035999801</v>
      </c>
      <c r="FP21" s="242">
        <f>100*(FP19/FL19-1)</f>
        <v>1.1045081053999706</v>
      </c>
      <c r="FQ21" s="242">
        <f>100*(FQ19/FM19-1)</f>
        <v>1.2054108080999715</v>
      </c>
      <c r="FR21" s="242"/>
      <c r="FS21" s="273"/>
      <c r="FT21" s="242"/>
      <c r="FU21" s="273"/>
      <c r="FV21" s="242"/>
      <c r="FW21" s="273"/>
      <c r="FX21" s="242"/>
      <c r="FY21" s="273"/>
      <c r="FZ21" s="242"/>
      <c r="GA21" s="273"/>
      <c r="GB21" s="242"/>
      <c r="GC21" s="273"/>
      <c r="GD21" s="242"/>
      <c r="GE21" s="273"/>
      <c r="GF21" s="242"/>
      <c r="GG21" s="273"/>
      <c r="GH21" s="236"/>
      <c r="GI21" s="237"/>
      <c r="GJ21" s="237"/>
      <c r="GK21" s="237"/>
      <c r="GL21" s="237"/>
      <c r="GO21" s="216"/>
    </row>
    <row r="22" spans="1:197" s="243" customFormat="1" ht="13.5">
      <c r="A22" s="216">
        <f>AVERAGE(EH22:EK22)/AVERAGE(ED22:EG22)-1</f>
        <v>3.0383457798825564E-2</v>
      </c>
      <c r="B22" s="216">
        <f>AVERAGE(EL22:EO22)/AVERAGE(EH22:EK22)-1</f>
        <v>1.8409710764672127E-2</v>
      </c>
      <c r="C22" s="244"/>
      <c r="D22" s="274">
        <f>EO22/EO$14</f>
        <v>0.26596816621338443</v>
      </c>
      <c r="E22" s="275" t="s">
        <v>177</v>
      </c>
      <c r="F22" s="246"/>
      <c r="G22" s="247"/>
      <c r="H22" s="247"/>
      <c r="I22" s="247"/>
      <c r="J22" s="247"/>
      <c r="K22" s="247"/>
      <c r="L22" s="247"/>
      <c r="M22" s="247"/>
      <c r="N22" s="247">
        <v>18.238</v>
      </c>
      <c r="O22" s="247">
        <v>18.119</v>
      </c>
      <c r="P22" s="247">
        <v>17.958000000000002</v>
      </c>
      <c r="Q22" s="247">
        <v>17.685000000000002</v>
      </c>
      <c r="R22" s="247">
        <v>17.399000000000001</v>
      </c>
      <c r="S22" s="247">
        <v>17.423999999999999</v>
      </c>
      <c r="T22" s="247">
        <v>17.436</v>
      </c>
      <c r="U22" s="247">
        <v>17.823</v>
      </c>
      <c r="V22" s="247">
        <v>17.444000000000003</v>
      </c>
      <c r="W22" s="247">
        <v>17.693000000000001</v>
      </c>
      <c r="X22" s="247">
        <v>17.341000000000001</v>
      </c>
      <c r="Y22" s="247">
        <v>16.954000000000001</v>
      </c>
      <c r="Z22" s="247">
        <v>16.740000000000002</v>
      </c>
      <c r="AA22" s="247">
        <v>16.319000000000003</v>
      </c>
      <c r="AB22" s="247">
        <v>16.146000000000001</v>
      </c>
      <c r="AC22" s="247">
        <v>16.087</v>
      </c>
      <c r="AD22" s="247">
        <v>16.178000000000001</v>
      </c>
      <c r="AE22" s="247">
        <v>15.976000000000001</v>
      </c>
      <c r="AF22" s="247">
        <v>16.03</v>
      </c>
      <c r="AG22" s="247">
        <v>15.958</v>
      </c>
      <c r="AH22" s="247">
        <v>15.590000000000002</v>
      </c>
      <c r="AI22" s="247">
        <v>16.170999999999999</v>
      </c>
      <c r="AJ22" s="247">
        <v>16.451000000000001</v>
      </c>
      <c r="AK22" s="247">
        <v>16.638000000000002</v>
      </c>
      <c r="AL22" s="247">
        <v>16.452999999999999</v>
      </c>
      <c r="AM22" s="247">
        <v>17.196000000000002</v>
      </c>
      <c r="AN22" s="247">
        <v>17.528000000000002</v>
      </c>
      <c r="AO22" s="247">
        <v>17.696000000000002</v>
      </c>
      <c r="AP22" s="247">
        <v>17.295000000000002</v>
      </c>
      <c r="AQ22" s="247">
        <v>17.967000000000002</v>
      </c>
      <c r="AR22" s="247">
        <v>18.452999999999999</v>
      </c>
      <c r="AS22" s="247">
        <v>18.897000000000002</v>
      </c>
      <c r="AT22" s="247">
        <v>19.411000000000001</v>
      </c>
      <c r="AU22" s="247">
        <v>20.014000000000003</v>
      </c>
      <c r="AV22" s="247">
        <v>20.229000000000003</v>
      </c>
      <c r="AW22" s="247">
        <v>20.53</v>
      </c>
      <c r="AX22" s="247">
        <v>21.093</v>
      </c>
      <c r="AY22" s="247">
        <v>21.067</v>
      </c>
      <c r="AZ22" s="247">
        <v>21.371000000000002</v>
      </c>
      <c r="BA22" s="247">
        <v>21.700000000000003</v>
      </c>
      <c r="BB22" s="247">
        <v>21.995000000000001</v>
      </c>
      <c r="BC22" s="247">
        <v>22.154</v>
      </c>
      <c r="BD22" s="247">
        <v>22.599</v>
      </c>
      <c r="BE22" s="247">
        <v>22.73</v>
      </c>
      <c r="BF22" s="247">
        <v>23.075000000000003</v>
      </c>
      <c r="BG22" s="247">
        <v>23.666</v>
      </c>
      <c r="BH22" s="247">
        <v>23.796000000000003</v>
      </c>
      <c r="BI22" s="247">
        <v>23.707000000000001</v>
      </c>
      <c r="BJ22" s="247">
        <v>23.899000000000001</v>
      </c>
      <c r="BK22" s="247">
        <v>23.293000000000003</v>
      </c>
      <c r="BL22" s="247">
        <v>22.903000000000002</v>
      </c>
      <c r="BM22" s="247">
        <v>22.46</v>
      </c>
      <c r="BN22" s="247">
        <v>22.091000000000001</v>
      </c>
      <c r="BO22" s="247">
        <v>21.079000000000001</v>
      </c>
      <c r="BP22" s="247">
        <v>20.461000000000002</v>
      </c>
      <c r="BQ22" s="247">
        <v>19.984000000000002</v>
      </c>
      <c r="BR22" s="247">
        <v>20.169</v>
      </c>
      <c r="BS22" s="247">
        <v>20.233000000000001</v>
      </c>
      <c r="BT22" s="247">
        <v>20.128</v>
      </c>
      <c r="BU22" s="247">
        <v>20.199000000000002</v>
      </c>
      <c r="BV22" s="247">
        <v>19.926000000000002</v>
      </c>
      <c r="BW22" s="247">
        <v>20.013000000000002</v>
      </c>
      <c r="BX22" s="247">
        <v>19.851000000000003</v>
      </c>
      <c r="BY22" s="247">
        <v>20.059000000000001</v>
      </c>
      <c r="BZ22" s="247">
        <v>19.789000000000001</v>
      </c>
      <c r="CA22" s="247">
        <v>19.934000000000001</v>
      </c>
      <c r="CB22" s="247">
        <v>19.795000000000002</v>
      </c>
      <c r="CC22" s="247">
        <v>19.328000000000003</v>
      </c>
      <c r="CD22" s="247">
        <v>18.903000000000002</v>
      </c>
      <c r="CE22" s="247">
        <v>18.772000000000002</v>
      </c>
      <c r="CF22" s="247">
        <v>18.655000000000001</v>
      </c>
      <c r="CG22" s="247">
        <v>18.768000000000001</v>
      </c>
      <c r="CH22" s="247">
        <v>19.072000000000003</v>
      </c>
      <c r="CI22" s="247">
        <v>19.296000000000003</v>
      </c>
      <c r="CJ22" s="247">
        <v>19.677</v>
      </c>
      <c r="CK22" s="247">
        <v>19.777000000000001</v>
      </c>
      <c r="CL22" s="247">
        <v>19.881</v>
      </c>
      <c r="CM22" s="247">
        <v>20.239000000000001</v>
      </c>
      <c r="CN22" s="247">
        <v>20.797000000000001</v>
      </c>
      <c r="CO22" s="247">
        <v>21.476000000000003</v>
      </c>
      <c r="CP22" s="247">
        <v>22.336000000000002</v>
      </c>
      <c r="CQ22" s="247">
        <v>23.045000000000002</v>
      </c>
      <c r="CR22" s="247">
        <v>23.367000000000001</v>
      </c>
      <c r="CS22" s="247">
        <v>23.828000000000003</v>
      </c>
      <c r="CT22" s="247">
        <v>23.885000000000002</v>
      </c>
      <c r="CU22" s="247">
        <v>23.647000000000002</v>
      </c>
      <c r="CV22" s="247">
        <v>23.618000000000002</v>
      </c>
      <c r="CW22" s="247">
        <v>23.400000000000002</v>
      </c>
      <c r="CX22" s="247">
        <v>23.319000000000003</v>
      </c>
      <c r="CY22" s="247">
        <v>23.335000000000001</v>
      </c>
      <c r="CZ22" s="247">
        <v>23.143000000000001</v>
      </c>
      <c r="DA22" s="247">
        <v>23.153000000000002</v>
      </c>
      <c r="DB22" s="247">
        <v>23.373000000000001</v>
      </c>
      <c r="DC22" s="247">
        <v>23.645000000000003</v>
      </c>
      <c r="DD22" s="247">
        <v>24.033000000000001</v>
      </c>
      <c r="DE22" s="247">
        <v>24.290000000000003</v>
      </c>
      <c r="DF22" s="247">
        <v>24.345000000000002</v>
      </c>
      <c r="DG22" s="247">
        <v>24.668000000000003</v>
      </c>
      <c r="DH22" s="247">
        <v>24.896000000000001</v>
      </c>
      <c r="DI22" s="247">
        <v>25.124000000000002</v>
      </c>
      <c r="DJ22" s="247">
        <v>25.526000000000003</v>
      </c>
      <c r="DK22" s="247">
        <v>25.684000000000001</v>
      </c>
      <c r="DL22" s="247">
        <v>26.073</v>
      </c>
      <c r="DM22" s="247">
        <v>26.004000000000001</v>
      </c>
      <c r="DN22" s="247">
        <v>26.078000000000003</v>
      </c>
      <c r="DO22" s="247">
        <v>26.57</v>
      </c>
      <c r="DP22" s="247">
        <v>26.655000000000001</v>
      </c>
      <c r="DQ22" s="247">
        <v>27.382000000000001</v>
      </c>
      <c r="DR22" s="247">
        <v>27.991000000000003</v>
      </c>
      <c r="DS22" s="247">
        <v>28.219000000000001</v>
      </c>
      <c r="DT22" s="247">
        <v>28.278000000000002</v>
      </c>
      <c r="DU22" s="247">
        <v>28.625000000000004</v>
      </c>
      <c r="DV22" s="247">
        <v>29.931000000000001</v>
      </c>
      <c r="DW22" s="247">
        <v>29.174000000000003</v>
      </c>
      <c r="DX22" s="247">
        <v>28.966000000000001</v>
      </c>
      <c r="DY22" s="247">
        <v>28.519000000000002</v>
      </c>
      <c r="DZ22" s="247">
        <v>30.077000000000002</v>
      </c>
      <c r="EA22" s="247">
        <v>29.876000000000001</v>
      </c>
      <c r="EB22" s="247">
        <v>29.396000000000001</v>
      </c>
      <c r="EC22" s="247">
        <v>29.107000000000003</v>
      </c>
      <c r="ED22" s="247">
        <v>28.568000000000001</v>
      </c>
      <c r="EE22" s="247">
        <v>28.881</v>
      </c>
      <c r="EF22" s="247">
        <v>29.031000000000002</v>
      </c>
      <c r="EG22" s="247">
        <v>28.813000000000002</v>
      </c>
      <c r="EH22" s="247">
        <v>29.806000000000001</v>
      </c>
      <c r="EI22" s="247">
        <v>29.668000000000003</v>
      </c>
      <c r="EJ22" s="247">
        <v>29.653000000000002</v>
      </c>
      <c r="EK22" s="247">
        <v>29.669</v>
      </c>
      <c r="EL22" s="247">
        <v>30.468000000000004</v>
      </c>
      <c r="EM22" s="247">
        <v>30.417000000000002</v>
      </c>
      <c r="EN22" s="247">
        <v>30.271000000000001</v>
      </c>
      <c r="EO22" s="247">
        <v>29.827000000000002</v>
      </c>
      <c r="EP22" s="247">
        <v>30.453000000000003</v>
      </c>
      <c r="EQ22" s="247">
        <v>30.597000000000001</v>
      </c>
      <c r="ER22" s="247">
        <v>30.450000000000003</v>
      </c>
      <c r="ES22" s="247">
        <v>30.419</v>
      </c>
      <c r="ET22" s="247">
        <v>29.963000000000001</v>
      </c>
      <c r="EU22" s="247">
        <v>29.375000000000004</v>
      </c>
      <c r="EV22" s="249">
        <f>EU22*(1+EV23%)</f>
        <v>29.081250000000004</v>
      </c>
      <c r="EW22" s="249">
        <f>EV22*(1+EW23%)</f>
        <v>28.935843750000004</v>
      </c>
      <c r="EX22" s="249">
        <f t="shared" ref="EX22:FM22" si="47">EW22*(1+EX23%)</f>
        <v>28.935843750000004</v>
      </c>
      <c r="EY22" s="249">
        <f t="shared" si="47"/>
        <v>28.935843750000004</v>
      </c>
      <c r="EZ22" s="249">
        <f t="shared" si="47"/>
        <v>28.935843750000004</v>
      </c>
      <c r="FA22" s="249">
        <f t="shared" si="47"/>
        <v>28.964779593750002</v>
      </c>
      <c r="FB22" s="249">
        <f t="shared" si="47"/>
        <v>29.022709152937502</v>
      </c>
      <c r="FC22" s="249">
        <f t="shared" si="47"/>
        <v>29.080754571243375</v>
      </c>
      <c r="FD22" s="249">
        <f t="shared" si="47"/>
        <v>29.138916080385862</v>
      </c>
      <c r="FE22" s="249">
        <f t="shared" si="47"/>
        <v>29.197193912546634</v>
      </c>
      <c r="FF22" s="249">
        <f t="shared" si="47"/>
        <v>29.255588300371727</v>
      </c>
      <c r="FG22" s="249">
        <f t="shared" si="47"/>
        <v>29.314099476972469</v>
      </c>
      <c r="FH22" s="249">
        <f t="shared" si="47"/>
        <v>29.372727675926413</v>
      </c>
      <c r="FI22" s="249">
        <f t="shared" si="47"/>
        <v>29.431473131278267</v>
      </c>
      <c r="FJ22" s="249">
        <f t="shared" si="47"/>
        <v>29.490336077540825</v>
      </c>
      <c r="FK22" s="249">
        <f t="shared" si="47"/>
        <v>29.549316749695905</v>
      </c>
      <c r="FL22" s="249">
        <f t="shared" si="47"/>
        <v>29.608415383195297</v>
      </c>
      <c r="FM22" s="249">
        <f t="shared" si="47"/>
        <v>29.667632213961689</v>
      </c>
      <c r="FN22" s="249">
        <f>FM22*(1+FN23%)</f>
        <v>29.756635110603572</v>
      </c>
      <c r="FO22" s="249">
        <f>FN22*(1+FO23%)</f>
        <v>29.845905015935379</v>
      </c>
      <c r="FP22" s="249">
        <f>FO22*(1+FP23%)</f>
        <v>29.935442730983183</v>
      </c>
      <c r="FQ22" s="249">
        <f>FP22*(1+FQ23%)</f>
        <v>30.025249059176129</v>
      </c>
      <c r="FR22" s="249"/>
      <c r="FS22" s="276"/>
      <c r="FT22" s="249"/>
      <c r="FU22" s="276"/>
      <c r="FV22" s="249"/>
      <c r="FW22" s="276"/>
      <c r="FX22" s="249"/>
      <c r="FY22" s="276"/>
      <c r="FZ22" s="249"/>
      <c r="GA22" s="276"/>
      <c r="GB22" s="249"/>
      <c r="GC22" s="276"/>
      <c r="GD22" s="249"/>
      <c r="GE22" s="276"/>
      <c r="GF22" s="249"/>
      <c r="GG22" s="276"/>
      <c r="GH22" s="236"/>
      <c r="GI22" s="250"/>
      <c r="GJ22" s="250"/>
      <c r="GK22" s="250"/>
      <c r="GL22" s="250"/>
      <c r="GO22" s="251"/>
    </row>
    <row r="23" spans="1:197" s="215" customFormat="1" ht="13.5">
      <c r="C23" s="212"/>
      <c r="D23" s="212"/>
      <c r="E23" s="238" t="s">
        <v>174</v>
      </c>
      <c r="F23" s="239"/>
      <c r="G23" s="240"/>
      <c r="H23" s="240"/>
      <c r="I23" s="240"/>
      <c r="J23" s="240"/>
      <c r="K23" s="240"/>
      <c r="L23" s="240"/>
      <c r="M23" s="240"/>
      <c r="N23" s="241"/>
      <c r="O23" s="240">
        <f t="shared" ref="O23:BZ23" si="48">100*(O22/N22-1)</f>
        <v>-0.65248382498080959</v>
      </c>
      <c r="P23" s="240">
        <f t="shared" si="48"/>
        <v>-0.8885700093824056</v>
      </c>
      <c r="Q23" s="240">
        <f t="shared" si="48"/>
        <v>-1.5202138322753078</v>
      </c>
      <c r="R23" s="240">
        <f t="shared" si="48"/>
        <v>-1.6171897087927656</v>
      </c>
      <c r="S23" s="240">
        <f t="shared" si="48"/>
        <v>0.14368641875968091</v>
      </c>
      <c r="T23" s="240">
        <f t="shared" si="48"/>
        <v>6.8870523415975882E-2</v>
      </c>
      <c r="U23" s="240">
        <f t="shared" si="48"/>
        <v>2.2195457673778396</v>
      </c>
      <c r="V23" s="240">
        <f t="shared" si="48"/>
        <v>-2.1264658026145855</v>
      </c>
      <c r="W23" s="240">
        <f t="shared" si="48"/>
        <v>1.4274249025452823</v>
      </c>
      <c r="X23" s="240">
        <f t="shared" si="48"/>
        <v>-1.9894873678856007</v>
      </c>
      <c r="Y23" s="240">
        <f t="shared" si="48"/>
        <v>-2.2317052073121513</v>
      </c>
      <c r="Z23" s="240">
        <f t="shared" si="48"/>
        <v>-1.2622389996460925</v>
      </c>
      <c r="AA23" s="240">
        <f t="shared" si="48"/>
        <v>-2.5149342891278348</v>
      </c>
      <c r="AB23" s="240">
        <f t="shared" si="48"/>
        <v>-1.0601139775721635</v>
      </c>
      <c r="AC23" s="240">
        <f t="shared" si="48"/>
        <v>-0.3654155828068939</v>
      </c>
      <c r="AD23" s="240">
        <f t="shared" si="48"/>
        <v>0.56567414682664463</v>
      </c>
      <c r="AE23" s="240">
        <f t="shared" si="48"/>
        <v>-1.2486092224007872</v>
      </c>
      <c r="AF23" s="240">
        <f t="shared" si="48"/>
        <v>0.33800701051578397</v>
      </c>
      <c r="AG23" s="240">
        <f t="shared" si="48"/>
        <v>-0.44915782907050117</v>
      </c>
      <c r="AH23" s="240">
        <f t="shared" si="48"/>
        <v>-2.306053390149132</v>
      </c>
      <c r="AI23" s="240">
        <f t="shared" si="48"/>
        <v>3.7267479153303196</v>
      </c>
      <c r="AJ23" s="240">
        <f t="shared" si="48"/>
        <v>1.7314946509183082</v>
      </c>
      <c r="AK23" s="240">
        <f t="shared" si="48"/>
        <v>1.1367090146495729</v>
      </c>
      <c r="AL23" s="240">
        <f t="shared" si="48"/>
        <v>-1.1119124894819254</v>
      </c>
      <c r="AM23" s="240">
        <f t="shared" si="48"/>
        <v>4.515893757977274</v>
      </c>
      <c r="AN23" s="240">
        <f t="shared" si="48"/>
        <v>1.9306815538497446</v>
      </c>
      <c r="AO23" s="240">
        <f t="shared" si="48"/>
        <v>0.95846645367412275</v>
      </c>
      <c r="AP23" s="240">
        <f t="shared" si="48"/>
        <v>-2.2660488245931254</v>
      </c>
      <c r="AQ23" s="240">
        <f t="shared" si="48"/>
        <v>3.8855160450997461</v>
      </c>
      <c r="AR23" s="240">
        <f t="shared" si="48"/>
        <v>2.7049590916680355</v>
      </c>
      <c r="AS23" s="240">
        <f t="shared" si="48"/>
        <v>2.4061128271825938</v>
      </c>
      <c r="AT23" s="240">
        <f t="shared" si="48"/>
        <v>2.7200084669524172</v>
      </c>
      <c r="AU23" s="240">
        <f t="shared" si="48"/>
        <v>3.1064860130853633</v>
      </c>
      <c r="AV23" s="240">
        <f t="shared" si="48"/>
        <v>1.0742480263815413</v>
      </c>
      <c r="AW23" s="240">
        <f t="shared" si="48"/>
        <v>1.4879628256463384</v>
      </c>
      <c r="AX23" s="240">
        <f t="shared" si="48"/>
        <v>2.742328300048702</v>
      </c>
      <c r="AY23" s="240">
        <f t="shared" si="48"/>
        <v>-0.12326364196653117</v>
      </c>
      <c r="AZ23" s="240">
        <f t="shared" si="48"/>
        <v>1.4430151421654713</v>
      </c>
      <c r="BA23" s="240">
        <f t="shared" si="48"/>
        <v>1.539469374385849</v>
      </c>
      <c r="BB23" s="240">
        <f t="shared" si="48"/>
        <v>1.3594470046082829</v>
      </c>
      <c r="BC23" s="240">
        <f t="shared" si="48"/>
        <v>0.72289156626506035</v>
      </c>
      <c r="BD23" s="240">
        <f t="shared" si="48"/>
        <v>2.0086666064818903</v>
      </c>
      <c r="BE23" s="240">
        <f t="shared" si="48"/>
        <v>0.57967166688792648</v>
      </c>
      <c r="BF23" s="240">
        <f t="shared" si="48"/>
        <v>1.5178178618565852</v>
      </c>
      <c r="BG23" s="240">
        <f t="shared" si="48"/>
        <v>2.5612134344528581</v>
      </c>
      <c r="BH23" s="240">
        <f t="shared" si="48"/>
        <v>0.54931124820418731</v>
      </c>
      <c r="BI23" s="240">
        <f t="shared" si="48"/>
        <v>-0.3740124390653965</v>
      </c>
      <c r="BJ23" s="240">
        <f t="shared" si="48"/>
        <v>0.80988737503691066</v>
      </c>
      <c r="BK23" s="240">
        <f t="shared" si="48"/>
        <v>-2.5356709485752416</v>
      </c>
      <c r="BL23" s="240">
        <f t="shared" si="48"/>
        <v>-1.6743227579101072</v>
      </c>
      <c r="BM23" s="240">
        <f t="shared" si="48"/>
        <v>-1.9342444221281063</v>
      </c>
      <c r="BN23" s="240">
        <f t="shared" si="48"/>
        <v>-1.6429207479964347</v>
      </c>
      <c r="BO23" s="240">
        <f t="shared" si="48"/>
        <v>-4.5810511067855719</v>
      </c>
      <c r="BP23" s="240">
        <f t="shared" si="48"/>
        <v>-2.9318278855733126</v>
      </c>
      <c r="BQ23" s="240">
        <f t="shared" si="48"/>
        <v>-2.3312643565808089</v>
      </c>
      <c r="BR23" s="240">
        <f t="shared" si="48"/>
        <v>0.92574059247396701</v>
      </c>
      <c r="BS23" s="240">
        <f t="shared" si="48"/>
        <v>0.31731865734543341</v>
      </c>
      <c r="BT23" s="240">
        <f t="shared" si="48"/>
        <v>-0.51895418375921265</v>
      </c>
      <c r="BU23" s="240">
        <f t="shared" si="48"/>
        <v>0.35274244833070068</v>
      </c>
      <c r="BV23" s="240">
        <f t="shared" si="48"/>
        <v>-1.3515520570325235</v>
      </c>
      <c r="BW23" s="240">
        <f t="shared" si="48"/>
        <v>0.43661547726587813</v>
      </c>
      <c r="BX23" s="240">
        <f t="shared" si="48"/>
        <v>-0.80947384200269479</v>
      </c>
      <c r="BY23" s="240">
        <f t="shared" si="48"/>
        <v>1.0478061558611529</v>
      </c>
      <c r="BZ23" s="240">
        <f t="shared" si="48"/>
        <v>-1.3460292138192331</v>
      </c>
      <c r="CA23" s="240">
        <f t="shared" ref="CA23:EL23" si="49">100*(CA22/BZ22-1)</f>
        <v>0.73273030471474598</v>
      </c>
      <c r="CB23" s="240">
        <f t="shared" si="49"/>
        <v>-0.69730109360890413</v>
      </c>
      <c r="CC23" s="240">
        <f t="shared" si="49"/>
        <v>-2.3591816115180575</v>
      </c>
      <c r="CD23" s="240">
        <f t="shared" si="49"/>
        <v>-2.1988824503311299</v>
      </c>
      <c r="CE23" s="240">
        <f t="shared" si="49"/>
        <v>-0.69301169126593232</v>
      </c>
      <c r="CF23" s="240">
        <f t="shared" si="49"/>
        <v>-0.62326869806094143</v>
      </c>
      <c r="CG23" s="240">
        <f t="shared" si="49"/>
        <v>0.60573572768694017</v>
      </c>
      <c r="CH23" s="240">
        <f t="shared" si="49"/>
        <v>1.6197783461210591</v>
      </c>
      <c r="CI23" s="240">
        <f t="shared" si="49"/>
        <v>1.1744966442952975</v>
      </c>
      <c r="CJ23" s="240">
        <f t="shared" si="49"/>
        <v>1.9745024875621686</v>
      </c>
      <c r="CK23" s="240">
        <f t="shared" si="49"/>
        <v>0.50820755196423484</v>
      </c>
      <c r="CL23" s="240">
        <f t="shared" si="49"/>
        <v>0.52586337664963789</v>
      </c>
      <c r="CM23" s="240">
        <f t="shared" si="49"/>
        <v>1.8007142497862283</v>
      </c>
      <c r="CN23" s="240">
        <f t="shared" si="49"/>
        <v>2.7570532140916093</v>
      </c>
      <c r="CO23" s="240">
        <f t="shared" si="49"/>
        <v>3.2648939750925754</v>
      </c>
      <c r="CP23" s="240">
        <f t="shared" si="49"/>
        <v>4.0044701061650256</v>
      </c>
      <c r="CQ23" s="240">
        <f t="shared" si="49"/>
        <v>3.1742478510028649</v>
      </c>
      <c r="CR23" s="240">
        <f t="shared" si="49"/>
        <v>1.3972662182686113</v>
      </c>
      <c r="CS23" s="240">
        <f t="shared" si="49"/>
        <v>1.972867719433391</v>
      </c>
      <c r="CT23" s="240">
        <f t="shared" si="49"/>
        <v>0.23921436964915443</v>
      </c>
      <c r="CU23" s="240">
        <f t="shared" si="49"/>
        <v>-0.99644128113879349</v>
      </c>
      <c r="CV23" s="240">
        <f t="shared" si="49"/>
        <v>-0.12263712098786739</v>
      </c>
      <c r="CW23" s="240">
        <f t="shared" si="49"/>
        <v>-0.9230248115843831</v>
      </c>
      <c r="CX23" s="240">
        <f t="shared" si="49"/>
        <v>-0.34615384615384048</v>
      </c>
      <c r="CY23" s="240">
        <f t="shared" si="49"/>
        <v>6.861357691152481E-2</v>
      </c>
      <c r="CZ23" s="240">
        <f t="shared" si="49"/>
        <v>-0.82279837154488611</v>
      </c>
      <c r="DA23" s="240">
        <f t="shared" si="49"/>
        <v>4.3209609817229655E-2</v>
      </c>
      <c r="DB23" s="240">
        <f t="shared" si="49"/>
        <v>0.95020083790438026</v>
      </c>
      <c r="DC23" s="240">
        <f t="shared" si="49"/>
        <v>1.1637359346254206</v>
      </c>
      <c r="DD23" s="240">
        <f t="shared" si="49"/>
        <v>1.6409388877141051</v>
      </c>
      <c r="DE23" s="240">
        <f t="shared" si="49"/>
        <v>1.0693629592643417</v>
      </c>
      <c r="DF23" s="240">
        <f t="shared" si="49"/>
        <v>0.22643062988885188</v>
      </c>
      <c r="DG23" s="240">
        <f t="shared" si="49"/>
        <v>1.3267611419182535</v>
      </c>
      <c r="DH23" s="240">
        <f t="shared" si="49"/>
        <v>0.9242743635479167</v>
      </c>
      <c r="DI23" s="240">
        <f t="shared" si="49"/>
        <v>0.91580976863754326</v>
      </c>
      <c r="DJ23" s="240">
        <f t="shared" si="49"/>
        <v>1.6000636841267291</v>
      </c>
      <c r="DK23" s="240">
        <f t="shared" si="49"/>
        <v>0.61897672960902206</v>
      </c>
      <c r="DL23" s="240">
        <f t="shared" si="49"/>
        <v>1.514561594767172</v>
      </c>
      <c r="DM23" s="240">
        <f t="shared" si="49"/>
        <v>-0.26464158324703835</v>
      </c>
      <c r="DN23" s="240">
        <f t="shared" si="49"/>
        <v>0.28457160436856643</v>
      </c>
      <c r="DO23" s="240">
        <f t="shared" si="49"/>
        <v>1.8866477490605105</v>
      </c>
      <c r="DP23" s="240">
        <f t="shared" si="49"/>
        <v>0.3199096725630346</v>
      </c>
      <c r="DQ23" s="240">
        <f t="shared" si="49"/>
        <v>2.7274432564246887</v>
      </c>
      <c r="DR23" s="240">
        <f t="shared" si="49"/>
        <v>2.2240888174713369</v>
      </c>
      <c r="DS23" s="240">
        <f t="shared" si="49"/>
        <v>0.81454753313563444</v>
      </c>
      <c r="DT23" s="240">
        <f t="shared" si="49"/>
        <v>0.20907898933342217</v>
      </c>
      <c r="DU23" s="240">
        <f t="shared" si="49"/>
        <v>1.2271023410425075</v>
      </c>
      <c r="DV23" s="240">
        <f t="shared" si="49"/>
        <v>4.5624454148471605</v>
      </c>
      <c r="DW23" s="240">
        <f t="shared" si="49"/>
        <v>-2.5291503792055026</v>
      </c>
      <c r="DX23" s="240">
        <f t="shared" si="49"/>
        <v>-0.71296359772400342</v>
      </c>
      <c r="DY23" s="240">
        <f t="shared" si="49"/>
        <v>-1.5431885659048517</v>
      </c>
      <c r="DZ23" s="240">
        <f t="shared" si="49"/>
        <v>5.4630246502331836</v>
      </c>
      <c r="EA23" s="240">
        <f t="shared" si="49"/>
        <v>-0.66828473584467085</v>
      </c>
      <c r="EB23" s="240">
        <f t="shared" si="49"/>
        <v>-1.6066407818985162</v>
      </c>
      <c r="EC23" s="240">
        <f t="shared" si="49"/>
        <v>-0.98312695604843015</v>
      </c>
      <c r="ED23" s="240">
        <f t="shared" si="49"/>
        <v>-1.8517882296354871</v>
      </c>
      <c r="EE23" s="240">
        <f t="shared" si="49"/>
        <v>1.0956314757770924</v>
      </c>
      <c r="EF23" s="240">
        <f t="shared" si="49"/>
        <v>0.51937259790173496</v>
      </c>
      <c r="EG23" s="240">
        <f t="shared" si="49"/>
        <v>-0.75092142881747481</v>
      </c>
      <c r="EH23" s="240">
        <f t="shared" si="49"/>
        <v>3.4463610175962112</v>
      </c>
      <c r="EI23" s="240">
        <f t="shared" si="49"/>
        <v>-0.46299402804803602</v>
      </c>
      <c r="EJ23" s="240">
        <f t="shared" si="49"/>
        <v>-5.0559525414595186E-2</v>
      </c>
      <c r="EK23" s="240">
        <f t="shared" si="49"/>
        <v>5.3957441068352985E-2</v>
      </c>
      <c r="EL23" s="240">
        <f t="shared" si="49"/>
        <v>2.6930466143112453</v>
      </c>
      <c r="EM23" s="240">
        <f t="shared" ref="EM23:EU23" si="50">100*(EM22/EL22-1)</f>
        <v>-0.16738873572272883</v>
      </c>
      <c r="EN23" s="240">
        <f t="shared" si="50"/>
        <v>-0.47999473978367346</v>
      </c>
      <c r="EO23" s="240">
        <f t="shared" si="50"/>
        <v>-1.466750355125368</v>
      </c>
      <c r="EP23" s="240">
        <f t="shared" si="50"/>
        <v>2.0987695711938814</v>
      </c>
      <c r="EQ23" s="240">
        <f t="shared" si="50"/>
        <v>0.47285981676681299</v>
      </c>
      <c r="ER23" s="240">
        <f t="shared" si="50"/>
        <v>-0.48043925875085325</v>
      </c>
      <c r="ES23" s="240">
        <f t="shared" si="50"/>
        <v>-0.10180623973727876</v>
      </c>
      <c r="ET23" s="240">
        <f t="shared" si="50"/>
        <v>-1.499063085571517</v>
      </c>
      <c r="EU23" s="240">
        <f t="shared" si="50"/>
        <v>-1.9624203183926769</v>
      </c>
      <c r="EV23" s="261">
        <v>-1</v>
      </c>
      <c r="EW23" s="261">
        <v>-0.5</v>
      </c>
      <c r="EX23" s="261">
        <f t="shared" ref="EX23:FM23" si="51">EX20</f>
        <v>0</v>
      </c>
      <c r="EY23" s="261">
        <v>0</v>
      </c>
      <c r="EZ23" s="261">
        <v>0</v>
      </c>
      <c r="FA23" s="261">
        <f t="shared" si="51"/>
        <v>0.1</v>
      </c>
      <c r="FB23" s="261">
        <v>0.2</v>
      </c>
      <c r="FC23" s="261">
        <v>0.2</v>
      </c>
      <c r="FD23" s="261">
        <v>0.2</v>
      </c>
      <c r="FE23" s="261">
        <v>0.2</v>
      </c>
      <c r="FF23" s="261">
        <f t="shared" si="51"/>
        <v>0.2</v>
      </c>
      <c r="FG23" s="261">
        <f t="shared" si="51"/>
        <v>0.2</v>
      </c>
      <c r="FH23" s="261">
        <f t="shared" si="51"/>
        <v>0.2</v>
      </c>
      <c r="FI23" s="261">
        <f t="shared" si="51"/>
        <v>0.2</v>
      </c>
      <c r="FJ23" s="261">
        <f t="shared" si="51"/>
        <v>0.2</v>
      </c>
      <c r="FK23" s="261">
        <f t="shared" si="51"/>
        <v>0.2</v>
      </c>
      <c r="FL23" s="261">
        <f t="shared" si="51"/>
        <v>0.2</v>
      </c>
      <c r="FM23" s="261">
        <f t="shared" si="51"/>
        <v>0.2</v>
      </c>
      <c r="FN23" s="261">
        <f>FN20</f>
        <v>0.3</v>
      </c>
      <c r="FO23" s="261">
        <f>FO20</f>
        <v>0.3</v>
      </c>
      <c r="FP23" s="261">
        <f>FP20</f>
        <v>0.3</v>
      </c>
      <c r="FQ23" s="261">
        <f>FQ20</f>
        <v>0.3</v>
      </c>
      <c r="FR23" s="261"/>
      <c r="FS23" s="261"/>
      <c r="FT23" s="261"/>
      <c r="FU23" s="261"/>
      <c r="FV23" s="261"/>
      <c r="FW23" s="261"/>
      <c r="FX23" s="261"/>
      <c r="FY23" s="261"/>
      <c r="FZ23" s="261"/>
      <c r="GA23" s="261"/>
      <c r="GB23" s="261"/>
      <c r="GC23" s="261"/>
      <c r="GD23" s="261"/>
      <c r="GE23" s="261"/>
      <c r="GF23" s="261"/>
      <c r="GG23" s="261"/>
      <c r="GH23" s="236"/>
      <c r="GI23" s="237"/>
      <c r="GJ23" s="237"/>
      <c r="GK23" s="237"/>
      <c r="GL23" s="237"/>
      <c r="GO23" s="216"/>
    </row>
    <row r="24" spans="1:197" s="215" customFormat="1" ht="13.5">
      <c r="C24" s="212"/>
      <c r="D24" s="212"/>
      <c r="E24" s="238" t="s">
        <v>74</v>
      </c>
      <c r="F24" s="239"/>
      <c r="G24" s="240"/>
      <c r="H24" s="240"/>
      <c r="I24" s="240"/>
      <c r="J24" s="241"/>
      <c r="K24" s="241"/>
      <c r="L24" s="241"/>
      <c r="M24" s="241"/>
      <c r="N24" s="241"/>
      <c r="O24" s="241"/>
      <c r="P24" s="241"/>
      <c r="Q24" s="241"/>
      <c r="R24" s="241">
        <f t="shared" ref="R24:CC24" si="52">100*(R22/N22-1)</f>
        <v>-4.600285118982339</v>
      </c>
      <c r="S24" s="241">
        <f t="shared" si="52"/>
        <v>-3.83575252497379</v>
      </c>
      <c r="T24" s="241">
        <f t="shared" si="52"/>
        <v>-2.9067824924824737</v>
      </c>
      <c r="U24" s="241">
        <f t="shared" si="52"/>
        <v>0.78032230703986016</v>
      </c>
      <c r="V24" s="241">
        <f t="shared" si="52"/>
        <v>0.25863555376746117</v>
      </c>
      <c r="W24" s="241">
        <f t="shared" si="52"/>
        <v>1.5438475665748408</v>
      </c>
      <c r="X24" s="241">
        <f t="shared" si="52"/>
        <v>-0.54484973617802135</v>
      </c>
      <c r="Y24" s="241">
        <f t="shared" si="52"/>
        <v>-4.875722381192837</v>
      </c>
      <c r="Z24" s="241">
        <f t="shared" si="52"/>
        <v>-4.0357716120155924</v>
      </c>
      <c r="AA24" s="241">
        <f t="shared" si="52"/>
        <v>-7.765783078053456</v>
      </c>
      <c r="AB24" s="241">
        <f t="shared" si="52"/>
        <v>-6.8911827460930724</v>
      </c>
      <c r="AC24" s="241">
        <f t="shared" si="52"/>
        <v>-5.1138374424914534</v>
      </c>
      <c r="AD24" s="241">
        <f t="shared" si="52"/>
        <v>-3.357228195937878</v>
      </c>
      <c r="AE24" s="241">
        <f t="shared" si="52"/>
        <v>-2.1018444757644583</v>
      </c>
      <c r="AF24" s="241">
        <f t="shared" si="52"/>
        <v>-0.71844419670505921</v>
      </c>
      <c r="AG24" s="241">
        <f t="shared" si="52"/>
        <v>-0.80188972462236219</v>
      </c>
      <c r="AH24" s="241">
        <f t="shared" si="52"/>
        <v>-3.6345654592656595</v>
      </c>
      <c r="AI24" s="241">
        <f t="shared" si="52"/>
        <v>1.2205808713069422</v>
      </c>
      <c r="AJ24" s="241">
        <f t="shared" si="52"/>
        <v>2.6263256394260637</v>
      </c>
      <c r="AK24" s="241">
        <f t="shared" si="52"/>
        <v>4.2611856122321212</v>
      </c>
      <c r="AL24" s="241">
        <f t="shared" si="52"/>
        <v>5.5355997434252568</v>
      </c>
      <c r="AM24" s="241">
        <f t="shared" si="52"/>
        <v>6.3385072042545509</v>
      </c>
      <c r="AN24" s="241">
        <f t="shared" si="52"/>
        <v>6.5467144854416182</v>
      </c>
      <c r="AO24" s="241">
        <f t="shared" si="52"/>
        <v>6.3589373722803266</v>
      </c>
      <c r="AP24" s="241">
        <f t="shared" si="52"/>
        <v>5.117607731112872</v>
      </c>
      <c r="AQ24" s="241">
        <f t="shared" si="52"/>
        <v>4.4836008374040448</v>
      </c>
      <c r="AR24" s="241">
        <f t="shared" si="52"/>
        <v>5.2772706526700075</v>
      </c>
      <c r="AS24" s="241">
        <f t="shared" si="52"/>
        <v>6.7868444846292952</v>
      </c>
      <c r="AT24" s="241">
        <f t="shared" si="52"/>
        <v>12.234749927724774</v>
      </c>
      <c r="AU24" s="241">
        <f t="shared" si="52"/>
        <v>11.39310958980353</v>
      </c>
      <c r="AV24" s="241">
        <f t="shared" si="52"/>
        <v>9.6244513087303076</v>
      </c>
      <c r="AW24" s="241">
        <f t="shared" si="52"/>
        <v>8.6415833201037184</v>
      </c>
      <c r="AX24" s="241">
        <f t="shared" si="52"/>
        <v>8.6651898408119052</v>
      </c>
      <c r="AY24" s="241">
        <f t="shared" si="52"/>
        <v>5.2613170780453578</v>
      </c>
      <c r="AZ24" s="241">
        <f t="shared" si="52"/>
        <v>5.6453606208908047</v>
      </c>
      <c r="BA24" s="241">
        <f t="shared" si="52"/>
        <v>5.6989771066731754</v>
      </c>
      <c r="BB24" s="241">
        <f t="shared" si="52"/>
        <v>4.2763001943772805</v>
      </c>
      <c r="BC24" s="241">
        <f t="shared" si="52"/>
        <v>5.1597284853087677</v>
      </c>
      <c r="BD24" s="241">
        <f t="shared" si="52"/>
        <v>5.7461045341818284</v>
      </c>
      <c r="BE24" s="241">
        <f t="shared" si="52"/>
        <v>4.7465437788018372</v>
      </c>
      <c r="BF24" s="241">
        <f t="shared" si="52"/>
        <v>4.9102068651966535</v>
      </c>
      <c r="BG24" s="241">
        <f t="shared" si="52"/>
        <v>6.8249526044958042</v>
      </c>
      <c r="BH24" s="241">
        <f t="shared" si="52"/>
        <v>5.2966945440063862</v>
      </c>
      <c r="BI24" s="241">
        <f t="shared" si="52"/>
        <v>4.2982842058952864</v>
      </c>
      <c r="BJ24" s="241">
        <f t="shared" si="52"/>
        <v>3.5709642470205694</v>
      </c>
      <c r="BK24" s="241">
        <f t="shared" si="52"/>
        <v>-1.5761007352319667</v>
      </c>
      <c r="BL24" s="241">
        <f t="shared" si="52"/>
        <v>-3.7527315515212711</v>
      </c>
      <c r="BM24" s="241">
        <f t="shared" si="52"/>
        <v>-5.260049774328257</v>
      </c>
      <c r="BN24" s="241">
        <f t="shared" si="52"/>
        <v>-7.5651700907987784</v>
      </c>
      <c r="BO24" s="241">
        <f t="shared" si="52"/>
        <v>-9.505001502597354</v>
      </c>
      <c r="BP24" s="241">
        <f t="shared" si="52"/>
        <v>-10.662358642972535</v>
      </c>
      <c r="BQ24" s="241">
        <f t="shared" si="52"/>
        <v>-11.024042742653606</v>
      </c>
      <c r="BR24" s="241">
        <f t="shared" si="52"/>
        <v>-8.7003757186184476</v>
      </c>
      <c r="BS24" s="241">
        <f t="shared" si="52"/>
        <v>-4.0134731249110489</v>
      </c>
      <c r="BT24" s="241">
        <f t="shared" si="52"/>
        <v>-1.6274864376130238</v>
      </c>
      <c r="BU24" s="241">
        <f t="shared" si="52"/>
        <v>1.0758606885508337</v>
      </c>
      <c r="BV24" s="241">
        <f t="shared" si="52"/>
        <v>-1.2048192771084265</v>
      </c>
      <c r="BW24" s="241">
        <f t="shared" si="52"/>
        <v>-1.0873325754954699</v>
      </c>
      <c r="BX24" s="241">
        <f t="shared" si="52"/>
        <v>-1.3761923688394129</v>
      </c>
      <c r="BY24" s="241">
        <f t="shared" si="52"/>
        <v>-0.69310361899104223</v>
      </c>
      <c r="BZ24" s="241">
        <f t="shared" si="52"/>
        <v>-0.68754391247616287</v>
      </c>
      <c r="CA24" s="241">
        <f t="shared" si="52"/>
        <v>-0.39474341677909752</v>
      </c>
      <c r="CB24" s="241">
        <f t="shared" si="52"/>
        <v>-0.28210165734724457</v>
      </c>
      <c r="CC24" s="241">
        <f t="shared" si="52"/>
        <v>-3.6442494640809509</v>
      </c>
      <c r="CD24" s="241">
        <f t="shared" ref="CD24:EO24" si="53">100*(CD22/BZ22-1)</f>
        <v>-4.4772348274293776</v>
      </c>
      <c r="CE24" s="241">
        <f t="shared" si="53"/>
        <v>-5.8292364803852692</v>
      </c>
      <c r="CF24" s="241">
        <f t="shared" si="53"/>
        <v>-5.7590300580954823</v>
      </c>
      <c r="CG24" s="241">
        <f t="shared" si="53"/>
        <v>-2.8973509933774899</v>
      </c>
      <c r="CH24" s="241">
        <f t="shared" si="53"/>
        <v>0.89403798338887341</v>
      </c>
      <c r="CI24" s="241">
        <f t="shared" si="53"/>
        <v>2.7913914340507162</v>
      </c>
      <c r="CJ24" s="241">
        <f t="shared" si="53"/>
        <v>5.4784240150093755</v>
      </c>
      <c r="CK24" s="241">
        <f t="shared" si="53"/>
        <v>5.376172208013652</v>
      </c>
      <c r="CL24" s="241">
        <f t="shared" si="53"/>
        <v>4.2418204697986406</v>
      </c>
      <c r="CM24" s="241">
        <f t="shared" si="53"/>
        <v>4.8870232172470773</v>
      </c>
      <c r="CN24" s="241">
        <f t="shared" si="53"/>
        <v>5.691924581999297</v>
      </c>
      <c r="CO24" s="241">
        <f t="shared" si="53"/>
        <v>8.5907872781513905</v>
      </c>
      <c r="CP24" s="241">
        <f t="shared" si="53"/>
        <v>12.348473416830142</v>
      </c>
      <c r="CQ24" s="241">
        <f t="shared" si="53"/>
        <v>13.864321359750974</v>
      </c>
      <c r="CR24" s="241">
        <f t="shared" si="53"/>
        <v>12.357551569937964</v>
      </c>
      <c r="CS24" s="241">
        <f t="shared" si="53"/>
        <v>10.951760104302476</v>
      </c>
      <c r="CT24" s="241">
        <f t="shared" si="53"/>
        <v>6.9349928366762237</v>
      </c>
      <c r="CU24" s="241">
        <f t="shared" si="53"/>
        <v>2.6122803211108714</v>
      </c>
      <c r="CV24" s="241">
        <f t="shared" si="53"/>
        <v>1.0741644199084188</v>
      </c>
      <c r="CW24" s="241">
        <f t="shared" si="53"/>
        <v>-1.7962061440322308</v>
      </c>
      <c r="CX24" s="241">
        <f t="shared" si="53"/>
        <v>-2.3696880887586258</v>
      </c>
      <c r="CY24" s="241">
        <f t="shared" si="53"/>
        <v>-1.319406267179779</v>
      </c>
      <c r="CZ24" s="241">
        <f t="shared" si="53"/>
        <v>-2.0111779151494646</v>
      </c>
      <c r="DA24" s="241">
        <f t="shared" si="53"/>
        <v>-1.055555555555554</v>
      </c>
      <c r="DB24" s="241">
        <f t="shared" si="53"/>
        <v>0.23157082207641011</v>
      </c>
      <c r="DC24" s="241">
        <f t="shared" si="53"/>
        <v>1.3284765373901886</v>
      </c>
      <c r="DD24" s="241">
        <f t="shared" si="53"/>
        <v>3.8456552737328842</v>
      </c>
      <c r="DE24" s="241">
        <f t="shared" si="53"/>
        <v>4.9108106940785268</v>
      </c>
      <c r="DF24" s="241">
        <f t="shared" si="53"/>
        <v>4.1586445899114421</v>
      </c>
      <c r="DG24" s="241">
        <f t="shared" si="53"/>
        <v>4.326496087967846</v>
      </c>
      <c r="DH24" s="241">
        <f t="shared" si="53"/>
        <v>3.5908958515374678</v>
      </c>
      <c r="DI24" s="241">
        <f t="shared" si="53"/>
        <v>3.4335117332235487</v>
      </c>
      <c r="DJ24" s="241">
        <f t="shared" si="53"/>
        <v>4.8510987882522061</v>
      </c>
      <c r="DK24" s="241">
        <f t="shared" si="53"/>
        <v>4.1186962866871957</v>
      </c>
      <c r="DL24" s="241">
        <f t="shared" si="53"/>
        <v>4.727667095115673</v>
      </c>
      <c r="DM24" s="241">
        <f t="shared" si="53"/>
        <v>3.5026269702276736</v>
      </c>
      <c r="DN24" s="241">
        <f t="shared" si="53"/>
        <v>2.1625009793935668</v>
      </c>
      <c r="DO24" s="241">
        <f t="shared" si="53"/>
        <v>3.4496184394954055</v>
      </c>
      <c r="DP24" s="241">
        <f t="shared" si="53"/>
        <v>2.2321942239097892</v>
      </c>
      <c r="DQ24" s="241">
        <f t="shared" si="53"/>
        <v>5.2991847408091042</v>
      </c>
      <c r="DR24" s="241">
        <f t="shared" si="53"/>
        <v>7.3356852519365079</v>
      </c>
      <c r="DS24" s="241">
        <f t="shared" si="53"/>
        <v>6.2062476477229955</v>
      </c>
      <c r="DT24" s="241">
        <f t="shared" si="53"/>
        <v>6.088913899831172</v>
      </c>
      <c r="DU24" s="241">
        <f t="shared" si="53"/>
        <v>4.5394784895186779</v>
      </c>
      <c r="DV24" s="241">
        <f t="shared" si="53"/>
        <v>6.930799185452452</v>
      </c>
      <c r="DW24" s="241">
        <f t="shared" si="53"/>
        <v>3.3842446578546515</v>
      </c>
      <c r="DX24" s="241">
        <f t="shared" si="53"/>
        <v>2.4329867741707201</v>
      </c>
      <c r="DY24" s="241">
        <f t="shared" si="53"/>
        <v>-0.37030567685589766</v>
      </c>
      <c r="DZ24" s="241">
        <f t="shared" si="53"/>
        <v>0.48778858040159356</v>
      </c>
      <c r="EA24" s="241">
        <f t="shared" si="53"/>
        <v>2.4062521423184879</v>
      </c>
      <c r="EB24" s="241">
        <f t="shared" si="53"/>
        <v>1.4844990678726688</v>
      </c>
      <c r="EC24" s="241">
        <f t="shared" si="53"/>
        <v>2.0617833724885237</v>
      </c>
      <c r="ED24" s="241">
        <f t="shared" si="53"/>
        <v>-5.017122718356215</v>
      </c>
      <c r="EE24" s="241">
        <f t="shared" si="53"/>
        <v>-3.3304324541437946</v>
      </c>
      <c r="EF24" s="241">
        <f t="shared" si="53"/>
        <v>-1.2416655327255333</v>
      </c>
      <c r="EG24" s="241">
        <f t="shared" si="53"/>
        <v>-1.010066307073898</v>
      </c>
      <c r="EH24" s="241">
        <f t="shared" si="53"/>
        <v>4.3335200224026815</v>
      </c>
      <c r="EI24" s="241">
        <f t="shared" si="53"/>
        <v>2.7249748969911058</v>
      </c>
      <c r="EJ24" s="241">
        <f t="shared" si="53"/>
        <v>2.1425372877269089</v>
      </c>
      <c r="EK24" s="241">
        <f t="shared" si="53"/>
        <v>2.9708811994585638</v>
      </c>
      <c r="EL24" s="241">
        <f t="shared" si="53"/>
        <v>2.2210293229551148</v>
      </c>
      <c r="EM24" s="241">
        <f t="shared" si="53"/>
        <v>2.5246056357017599</v>
      </c>
      <c r="EN24" s="241">
        <f t="shared" si="53"/>
        <v>2.0841061612652867</v>
      </c>
      <c r="EO24" s="241">
        <f t="shared" si="53"/>
        <v>0.53254238430686662</v>
      </c>
      <c r="EP24" s="241">
        <f t="shared" ref="EP24:FM24" si="54">100*(EP22/EL22-1)</f>
        <v>-4.9231981094921551E-2</v>
      </c>
      <c r="EQ24" s="241">
        <f t="shared" si="54"/>
        <v>0.59177433671959712</v>
      </c>
      <c r="ER24" s="241">
        <f t="shared" si="54"/>
        <v>0.59132503055729924</v>
      </c>
      <c r="ES24" s="241">
        <f t="shared" si="54"/>
        <v>1.9847788916082632</v>
      </c>
      <c r="ET24" s="241">
        <f t="shared" si="54"/>
        <v>-1.6090368764982155</v>
      </c>
      <c r="EU24" s="241">
        <f t="shared" si="54"/>
        <v>-3.9938556067588227</v>
      </c>
      <c r="EV24" s="242">
        <f t="shared" si="54"/>
        <v>-4.4950738916256121</v>
      </c>
      <c r="EW24" s="242">
        <f t="shared" si="54"/>
        <v>-4.8757561063808685</v>
      </c>
      <c r="EX24" s="242">
        <f t="shared" si="54"/>
        <v>-3.4280821346327039</v>
      </c>
      <c r="EY24" s="242">
        <f t="shared" si="54"/>
        <v>-1.4950000000000019</v>
      </c>
      <c r="EZ24" s="242">
        <f t="shared" si="54"/>
        <v>-0.50000000000000044</v>
      </c>
      <c r="FA24" s="242">
        <f t="shared" si="54"/>
        <v>9.9999999999988987E-2</v>
      </c>
      <c r="FB24" s="242">
        <f t="shared" si="54"/>
        <v>0.30019999999999492</v>
      </c>
      <c r="FC24" s="242">
        <f t="shared" si="54"/>
        <v>0.50080039999997883</v>
      </c>
      <c r="FD24" s="242">
        <f t="shared" si="54"/>
        <v>0.70180200079998922</v>
      </c>
      <c r="FE24" s="242">
        <f t="shared" si="54"/>
        <v>0.80240320159998824</v>
      </c>
      <c r="FF24" s="242">
        <f t="shared" si="54"/>
        <v>0.80240320159998824</v>
      </c>
      <c r="FG24" s="242">
        <f t="shared" si="54"/>
        <v>0.80240320159998824</v>
      </c>
      <c r="FH24" s="242">
        <f t="shared" si="54"/>
        <v>0.80240320159998824</v>
      </c>
      <c r="FI24" s="242">
        <f t="shared" si="54"/>
        <v>0.80240320159998824</v>
      </c>
      <c r="FJ24" s="242">
        <f t="shared" si="54"/>
        <v>0.80240320159998824</v>
      </c>
      <c r="FK24" s="242">
        <f t="shared" si="54"/>
        <v>0.80240320159998824</v>
      </c>
      <c r="FL24" s="242">
        <f t="shared" si="54"/>
        <v>0.80240320160001044</v>
      </c>
      <c r="FM24" s="242">
        <f t="shared" si="54"/>
        <v>0.80240320160001044</v>
      </c>
      <c r="FN24" s="242">
        <f>100*(FN22/FJ22-1)</f>
        <v>0.90300440239998725</v>
      </c>
      <c r="FO24" s="242">
        <f>100*(FO22/FK22-1)</f>
        <v>1.0037060035999801</v>
      </c>
      <c r="FP24" s="242">
        <f>100*(FP22/FL22-1)</f>
        <v>1.1045081053999706</v>
      </c>
      <c r="FQ24" s="242">
        <f>100*(FQ22/FM22-1)</f>
        <v>1.2054108080999715</v>
      </c>
      <c r="FR24" s="242"/>
      <c r="FS24" s="273"/>
      <c r="FT24" s="242"/>
      <c r="FU24" s="273"/>
      <c r="FV24" s="242"/>
      <c r="FW24" s="273"/>
      <c r="FX24" s="242"/>
      <c r="FY24" s="273"/>
      <c r="FZ24" s="242"/>
      <c r="GA24" s="273"/>
      <c r="GB24" s="242"/>
      <c r="GC24" s="273"/>
      <c r="GD24" s="242"/>
      <c r="GE24" s="273"/>
      <c r="GF24" s="242"/>
      <c r="GG24" s="273"/>
      <c r="GH24" s="236"/>
      <c r="GI24" s="237"/>
      <c r="GJ24" s="237"/>
      <c r="GK24" s="237"/>
      <c r="GL24" s="237"/>
      <c r="GO24" s="216"/>
    </row>
    <row r="25" spans="1:197" s="243" customFormat="1" ht="13.5">
      <c r="C25" s="244"/>
      <c r="D25" s="274">
        <f>EO25/EO$14</f>
        <v>0.15464800035668108</v>
      </c>
      <c r="E25" s="275" t="s">
        <v>178</v>
      </c>
      <c r="F25" s="246"/>
      <c r="G25" s="247"/>
      <c r="H25" s="247"/>
      <c r="I25" s="247"/>
      <c r="J25" s="247"/>
      <c r="K25" s="247"/>
      <c r="L25" s="247"/>
      <c r="M25" s="247"/>
      <c r="N25" s="247">
        <v>7.4110000000000005</v>
      </c>
      <c r="O25" s="247">
        <v>7.4420000000000002</v>
      </c>
      <c r="P25" s="247">
        <v>7.5490000000000004</v>
      </c>
      <c r="Q25" s="247">
        <v>7.49</v>
      </c>
      <c r="R25" s="247">
        <v>7.3780000000000001</v>
      </c>
      <c r="S25" s="247">
        <v>7.3240000000000007</v>
      </c>
      <c r="T25" s="247">
        <v>7.2470000000000008</v>
      </c>
      <c r="U25" s="247">
        <v>7.2650000000000006</v>
      </c>
      <c r="V25" s="247">
        <v>7.2760000000000007</v>
      </c>
      <c r="W25" s="247">
        <v>7.306</v>
      </c>
      <c r="X25" s="247">
        <v>7.1790000000000003</v>
      </c>
      <c r="Y25" s="247">
        <v>7.1350000000000007</v>
      </c>
      <c r="Z25" s="247">
        <v>7.016</v>
      </c>
      <c r="AA25" s="247">
        <v>6.9820000000000002</v>
      </c>
      <c r="AB25" s="247">
        <v>7.0010000000000003</v>
      </c>
      <c r="AC25" s="247">
        <v>7.0610000000000008</v>
      </c>
      <c r="AD25" s="247">
        <v>7.0660000000000007</v>
      </c>
      <c r="AE25" s="247">
        <v>7.0870000000000006</v>
      </c>
      <c r="AF25" s="247">
        <v>7.1610000000000005</v>
      </c>
      <c r="AG25" s="247">
        <v>7.3780000000000001</v>
      </c>
      <c r="AH25" s="247">
        <v>7.4480000000000004</v>
      </c>
      <c r="AI25" s="247">
        <v>7.6890000000000001</v>
      </c>
      <c r="AJ25" s="247">
        <v>7.8620000000000001</v>
      </c>
      <c r="AK25" s="247">
        <v>7.9940000000000007</v>
      </c>
      <c r="AL25" s="247">
        <v>8.0670000000000002</v>
      </c>
      <c r="AM25" s="247">
        <v>8.1639999999999997</v>
      </c>
      <c r="AN25" s="247">
        <v>8.3580000000000005</v>
      </c>
      <c r="AO25" s="247">
        <v>8.39</v>
      </c>
      <c r="AP25" s="247">
        <v>8.5180000000000007</v>
      </c>
      <c r="AQ25" s="247">
        <v>8.7530000000000001</v>
      </c>
      <c r="AR25" s="247">
        <v>8.9430000000000014</v>
      </c>
      <c r="AS25" s="247">
        <v>9.120000000000001</v>
      </c>
      <c r="AT25" s="247">
        <v>9.3950000000000014</v>
      </c>
      <c r="AU25" s="247">
        <v>9.6020000000000003</v>
      </c>
      <c r="AV25" s="247">
        <v>9.7170000000000005</v>
      </c>
      <c r="AW25" s="247">
        <v>9.947000000000001</v>
      </c>
      <c r="AX25" s="247">
        <v>10.269</v>
      </c>
      <c r="AY25" s="247">
        <v>10.383000000000001</v>
      </c>
      <c r="AZ25" s="247">
        <v>10.571000000000002</v>
      </c>
      <c r="BA25" s="247">
        <v>10.841000000000001</v>
      </c>
      <c r="BB25" s="247">
        <v>11.069000000000001</v>
      </c>
      <c r="BC25" s="247">
        <v>11.215</v>
      </c>
      <c r="BD25" s="247">
        <v>11.3</v>
      </c>
      <c r="BE25" s="247">
        <v>11.337000000000002</v>
      </c>
      <c r="BF25" s="247">
        <v>11.268000000000001</v>
      </c>
      <c r="BG25" s="247">
        <v>11.335000000000001</v>
      </c>
      <c r="BH25" s="247">
        <v>11.127000000000001</v>
      </c>
      <c r="BI25" s="247">
        <v>10.930000000000001</v>
      </c>
      <c r="BJ25" s="247">
        <v>10.930000000000001</v>
      </c>
      <c r="BK25" s="247">
        <v>10.71</v>
      </c>
      <c r="BL25" s="247">
        <v>10.393000000000001</v>
      </c>
      <c r="BM25" s="247">
        <v>10.219000000000001</v>
      </c>
      <c r="BN25" s="247">
        <v>10.247</v>
      </c>
      <c r="BO25" s="247">
        <v>10.187000000000001</v>
      </c>
      <c r="BP25" s="247">
        <v>10.157</v>
      </c>
      <c r="BQ25" s="247">
        <v>10.209000000000001</v>
      </c>
      <c r="BR25" s="247">
        <v>10.532</v>
      </c>
      <c r="BS25" s="247">
        <v>10.771000000000001</v>
      </c>
      <c r="BT25" s="247">
        <v>10.908000000000001</v>
      </c>
      <c r="BU25" s="247">
        <v>10.945</v>
      </c>
      <c r="BV25" s="247">
        <v>11.211</v>
      </c>
      <c r="BW25" s="247">
        <v>11.252000000000001</v>
      </c>
      <c r="BX25" s="247">
        <v>11.292</v>
      </c>
      <c r="BY25" s="247">
        <v>11.449</v>
      </c>
      <c r="BZ25" s="247">
        <v>11.586</v>
      </c>
      <c r="CA25" s="247">
        <v>11.618</v>
      </c>
      <c r="CB25" s="247">
        <v>11.65</v>
      </c>
      <c r="CC25" s="247">
        <v>11.592000000000001</v>
      </c>
      <c r="CD25" s="247">
        <v>11.622</v>
      </c>
      <c r="CE25" s="247">
        <v>11.868</v>
      </c>
      <c r="CF25" s="247">
        <v>12.091000000000001</v>
      </c>
      <c r="CG25" s="247">
        <v>12.41</v>
      </c>
      <c r="CH25" s="247">
        <v>12.886000000000001</v>
      </c>
      <c r="CI25" s="247">
        <v>13.318000000000001</v>
      </c>
      <c r="CJ25" s="247">
        <v>13.505000000000001</v>
      </c>
      <c r="CK25" s="247">
        <v>13.685</v>
      </c>
      <c r="CL25" s="247">
        <v>13.993</v>
      </c>
      <c r="CM25" s="247">
        <v>14.373000000000001</v>
      </c>
      <c r="CN25" s="247">
        <v>14.701000000000001</v>
      </c>
      <c r="CO25" s="247">
        <v>14.929</v>
      </c>
      <c r="CP25" s="247">
        <v>15.309000000000001</v>
      </c>
      <c r="CQ25" s="247">
        <v>15.609000000000002</v>
      </c>
      <c r="CR25" s="247">
        <v>15.866000000000001</v>
      </c>
      <c r="CS25" s="247">
        <v>16.307000000000002</v>
      </c>
      <c r="CT25" s="247">
        <v>16.275000000000002</v>
      </c>
      <c r="CU25" s="247">
        <v>16.126000000000001</v>
      </c>
      <c r="CV25" s="247">
        <v>15.97</v>
      </c>
      <c r="CW25" s="247">
        <v>15.649000000000001</v>
      </c>
      <c r="CX25" s="247">
        <v>15.455000000000002</v>
      </c>
      <c r="CY25" s="247">
        <v>15.13</v>
      </c>
      <c r="CZ25" s="247">
        <v>15.06</v>
      </c>
      <c r="DA25" s="247">
        <v>14.969000000000001</v>
      </c>
      <c r="DB25" s="247">
        <v>15.06</v>
      </c>
      <c r="DC25" s="247">
        <v>15.263000000000002</v>
      </c>
      <c r="DD25" s="247">
        <v>15.548000000000002</v>
      </c>
      <c r="DE25" s="247">
        <v>15.713000000000001</v>
      </c>
      <c r="DF25" s="247">
        <v>15.580000000000002</v>
      </c>
      <c r="DG25" s="247">
        <v>15.604000000000001</v>
      </c>
      <c r="DH25" s="247">
        <v>15.677000000000001</v>
      </c>
      <c r="DI25" s="247">
        <v>15.814000000000002</v>
      </c>
      <c r="DJ25" s="247">
        <v>15.936000000000002</v>
      </c>
      <c r="DK25" s="247">
        <v>16.010999999999999</v>
      </c>
      <c r="DL25" s="247">
        <v>16.255000000000003</v>
      </c>
      <c r="DM25" s="247">
        <v>16.395</v>
      </c>
      <c r="DN25" s="247">
        <v>16.056000000000001</v>
      </c>
      <c r="DO25" s="247">
        <v>16.354000000000003</v>
      </c>
      <c r="DP25" s="247">
        <v>16.426000000000002</v>
      </c>
      <c r="DQ25" s="247">
        <v>17.03</v>
      </c>
      <c r="DR25" s="247">
        <v>17.354000000000003</v>
      </c>
      <c r="DS25" s="247">
        <v>17.82</v>
      </c>
      <c r="DT25" s="247">
        <v>18.185000000000002</v>
      </c>
      <c r="DU25" s="247">
        <v>18.498000000000001</v>
      </c>
      <c r="DV25" s="247">
        <v>18.863</v>
      </c>
      <c r="DW25" s="247">
        <v>18.598000000000003</v>
      </c>
      <c r="DX25" s="247">
        <v>18.353000000000002</v>
      </c>
      <c r="DY25" s="247">
        <v>17.542000000000002</v>
      </c>
      <c r="DZ25" s="247">
        <v>16.455000000000002</v>
      </c>
      <c r="EA25" s="247">
        <v>15.902000000000001</v>
      </c>
      <c r="EB25" s="247">
        <v>15.704000000000001</v>
      </c>
      <c r="EC25" s="247">
        <v>15.577000000000002</v>
      </c>
      <c r="ED25" s="247">
        <v>15.595000000000001</v>
      </c>
      <c r="EE25" s="247">
        <v>15.867000000000001</v>
      </c>
      <c r="EF25" s="247">
        <v>16.207000000000001</v>
      </c>
      <c r="EG25" s="247">
        <v>16.637</v>
      </c>
      <c r="EH25" s="247">
        <v>17.106999999999999</v>
      </c>
      <c r="EI25" s="247">
        <v>17.126000000000001</v>
      </c>
      <c r="EJ25" s="247">
        <v>17.189</v>
      </c>
      <c r="EK25" s="247">
        <v>17.324000000000002</v>
      </c>
      <c r="EL25" s="247">
        <v>17.407</v>
      </c>
      <c r="EM25" s="247">
        <v>17.327000000000002</v>
      </c>
      <c r="EN25" s="247">
        <v>17.438000000000002</v>
      </c>
      <c r="EO25" s="247">
        <v>17.343</v>
      </c>
      <c r="EP25" s="247">
        <v>17.472000000000001</v>
      </c>
      <c r="EQ25" s="247">
        <v>17.536000000000001</v>
      </c>
      <c r="ER25" s="247">
        <v>17.645</v>
      </c>
      <c r="ES25" s="247">
        <v>17.662000000000003</v>
      </c>
      <c r="ET25" s="247">
        <v>17.692</v>
      </c>
      <c r="EU25" s="247">
        <v>17.585000000000001</v>
      </c>
      <c r="EV25" s="249">
        <f>EU25*(1+EV26%)</f>
        <v>17.40915</v>
      </c>
      <c r="EW25" s="249">
        <f>EV25*(1+EW26%)</f>
        <v>17.322104249999999</v>
      </c>
      <c r="EX25" s="249">
        <f t="shared" ref="EX25:FM25" si="55">EW25*(1+EX26%)</f>
        <v>17.495325292499999</v>
      </c>
      <c r="EY25" s="249">
        <f t="shared" si="55"/>
        <v>17.670278545424999</v>
      </c>
      <c r="EZ25" s="249">
        <f t="shared" si="55"/>
        <v>17.846981330879249</v>
      </c>
      <c r="FA25" s="249">
        <f t="shared" si="55"/>
        <v>18.025451144188043</v>
      </c>
      <c r="FB25" s="249">
        <f t="shared" si="55"/>
        <v>18.205705655629924</v>
      </c>
      <c r="FC25" s="249">
        <f t="shared" si="55"/>
        <v>18.387762712186223</v>
      </c>
      <c r="FD25" s="249">
        <f t="shared" si="55"/>
        <v>18.571640339308086</v>
      </c>
      <c r="FE25" s="249">
        <f t="shared" si="55"/>
        <v>18.757356742701166</v>
      </c>
      <c r="FF25" s="249">
        <f t="shared" si="55"/>
        <v>18.944930310128179</v>
      </c>
      <c r="FG25" s="249">
        <f t="shared" si="55"/>
        <v>19.134379613229459</v>
      </c>
      <c r="FH25" s="249">
        <f t="shared" si="55"/>
        <v>19.325723409361753</v>
      </c>
      <c r="FI25" s="249">
        <f t="shared" si="55"/>
        <v>19.518980643455372</v>
      </c>
      <c r="FJ25" s="249">
        <f>FI25*(1+FJ26%)</f>
        <v>19.714170449889927</v>
      </c>
      <c r="FK25" s="249">
        <f t="shared" si="55"/>
        <v>19.911312154388828</v>
      </c>
      <c r="FL25" s="249">
        <f t="shared" si="55"/>
        <v>20.110425275932716</v>
      </c>
      <c r="FM25" s="249">
        <f t="shared" si="55"/>
        <v>20.311529528692045</v>
      </c>
      <c r="FN25" s="249">
        <f>FM25*(1+FN26%)</f>
        <v>20.514644823978966</v>
      </c>
      <c r="FO25" s="249">
        <f>FN25*(1+FO26%)</f>
        <v>20.719791272218757</v>
      </c>
      <c r="FP25" s="249">
        <f>FO25*(1+FP26%)</f>
        <v>20.926989184940943</v>
      </c>
      <c r="FQ25" s="249">
        <f>FP25*(1+FQ26%)</f>
        <v>21.136259076790353</v>
      </c>
      <c r="FR25" s="249"/>
      <c r="FS25" s="276"/>
      <c r="FT25" s="249"/>
      <c r="FU25" s="276"/>
      <c r="FV25" s="249"/>
      <c r="FW25" s="276"/>
      <c r="FX25" s="249"/>
      <c r="FY25" s="276"/>
      <c r="FZ25" s="249"/>
      <c r="GA25" s="276"/>
      <c r="GB25" s="249"/>
      <c r="GC25" s="276"/>
      <c r="GD25" s="249"/>
      <c r="GE25" s="276"/>
      <c r="GF25" s="249"/>
      <c r="GG25" s="276"/>
      <c r="GH25" s="236"/>
      <c r="GI25" s="250"/>
      <c r="GJ25" s="250"/>
      <c r="GK25" s="250"/>
      <c r="GL25" s="250"/>
      <c r="GO25" s="251"/>
    </row>
    <row r="26" spans="1:197" s="215" customFormat="1" ht="13.5">
      <c r="C26" s="212"/>
      <c r="D26" s="212"/>
      <c r="E26" s="238" t="s">
        <v>174</v>
      </c>
      <c r="F26" s="239"/>
      <c r="G26" s="240"/>
      <c r="H26" s="240"/>
      <c r="I26" s="240"/>
      <c r="J26" s="240"/>
      <c r="K26" s="240"/>
      <c r="L26" s="240"/>
      <c r="M26" s="240"/>
      <c r="N26" s="241"/>
      <c r="O26" s="240">
        <f t="shared" ref="O26:BZ26" si="56">100*(O25/N25-1)</f>
        <v>0.41829712589394052</v>
      </c>
      <c r="P26" s="240">
        <f t="shared" si="56"/>
        <v>1.4377855415210972</v>
      </c>
      <c r="Q26" s="240">
        <f t="shared" si="56"/>
        <v>-0.78156047158564057</v>
      </c>
      <c r="R26" s="240">
        <f t="shared" si="56"/>
        <v>-1.4953271028037451</v>
      </c>
      <c r="S26" s="240">
        <f t="shared" si="56"/>
        <v>-0.73190566549199421</v>
      </c>
      <c r="T26" s="240">
        <f t="shared" si="56"/>
        <v>-1.0513380666302585</v>
      </c>
      <c r="U26" s="240">
        <f t="shared" si="56"/>
        <v>0.248378639437008</v>
      </c>
      <c r="V26" s="240">
        <f t="shared" si="56"/>
        <v>0.15141087405368125</v>
      </c>
      <c r="W26" s="240">
        <f t="shared" si="56"/>
        <v>0.41231445849367887</v>
      </c>
      <c r="X26" s="240">
        <f t="shared" si="56"/>
        <v>-1.7382972898987159</v>
      </c>
      <c r="Y26" s="240">
        <f t="shared" si="56"/>
        <v>-0.61289873241398007</v>
      </c>
      <c r="Z26" s="240">
        <f t="shared" si="56"/>
        <v>-1.6678346180798997</v>
      </c>
      <c r="AA26" s="240">
        <f t="shared" si="56"/>
        <v>-0.48460661345495204</v>
      </c>
      <c r="AB26" s="240">
        <f t="shared" si="56"/>
        <v>0.27212832999141678</v>
      </c>
      <c r="AC26" s="240">
        <f t="shared" si="56"/>
        <v>0.85702042565347636</v>
      </c>
      <c r="AD26" s="240">
        <f t="shared" si="56"/>
        <v>7.081149978755974E-2</v>
      </c>
      <c r="AE26" s="240">
        <f t="shared" si="56"/>
        <v>0.29719784885366973</v>
      </c>
      <c r="AF26" s="240">
        <f t="shared" si="56"/>
        <v>1.0441653732185641</v>
      </c>
      <c r="AG26" s="240">
        <f t="shared" si="56"/>
        <v>3.0303030303030276</v>
      </c>
      <c r="AH26" s="240">
        <f t="shared" si="56"/>
        <v>0.94876660341556285</v>
      </c>
      <c r="AI26" s="240">
        <f t="shared" si="56"/>
        <v>3.2357679914070792</v>
      </c>
      <c r="AJ26" s="240">
        <f t="shared" si="56"/>
        <v>2.2499674860189778</v>
      </c>
      <c r="AK26" s="240">
        <f t="shared" si="56"/>
        <v>1.6789620961587426</v>
      </c>
      <c r="AL26" s="240">
        <f t="shared" si="56"/>
        <v>0.91318488866649616</v>
      </c>
      <c r="AM26" s="240">
        <f t="shared" si="56"/>
        <v>1.2024296516672806</v>
      </c>
      <c r="AN26" s="240">
        <f t="shared" si="56"/>
        <v>2.376286134247918</v>
      </c>
      <c r="AO26" s="240">
        <f t="shared" si="56"/>
        <v>0.38286671452500975</v>
      </c>
      <c r="AP26" s="240">
        <f t="shared" si="56"/>
        <v>1.5256257449344446</v>
      </c>
      <c r="AQ26" s="240">
        <f t="shared" si="56"/>
        <v>2.7588635830007036</v>
      </c>
      <c r="AR26" s="240">
        <f t="shared" si="56"/>
        <v>2.1706843367988338</v>
      </c>
      <c r="AS26" s="240">
        <f t="shared" si="56"/>
        <v>1.9792016101979115</v>
      </c>
      <c r="AT26" s="240">
        <f t="shared" si="56"/>
        <v>3.0153508771929793</v>
      </c>
      <c r="AU26" s="240">
        <f t="shared" si="56"/>
        <v>2.203299627461397</v>
      </c>
      <c r="AV26" s="240">
        <f t="shared" si="56"/>
        <v>1.1976671526765292</v>
      </c>
      <c r="AW26" s="240">
        <f t="shared" si="56"/>
        <v>2.3669856951734181</v>
      </c>
      <c r="AX26" s="240">
        <f t="shared" si="56"/>
        <v>3.2371569317382054</v>
      </c>
      <c r="AY26" s="240">
        <f t="shared" si="56"/>
        <v>1.1101373064563269</v>
      </c>
      <c r="AZ26" s="240">
        <f t="shared" si="56"/>
        <v>1.8106520273523996</v>
      </c>
      <c r="BA26" s="240">
        <f t="shared" si="56"/>
        <v>2.5541576009838085</v>
      </c>
      <c r="BB26" s="240">
        <f t="shared" si="56"/>
        <v>2.103127017802775</v>
      </c>
      <c r="BC26" s="240">
        <f t="shared" si="56"/>
        <v>1.3189990062336232</v>
      </c>
      <c r="BD26" s="240">
        <f t="shared" si="56"/>
        <v>0.75791350869371943</v>
      </c>
      <c r="BE26" s="240">
        <f t="shared" si="56"/>
        <v>0.32743362831859635</v>
      </c>
      <c r="BF26" s="240">
        <f t="shared" si="56"/>
        <v>-0.60862662079915752</v>
      </c>
      <c r="BG26" s="240">
        <f t="shared" si="56"/>
        <v>0.59460418885339816</v>
      </c>
      <c r="BH26" s="240">
        <f t="shared" si="56"/>
        <v>-1.835024261138074</v>
      </c>
      <c r="BI26" s="240">
        <f t="shared" si="56"/>
        <v>-1.7704682304304775</v>
      </c>
      <c r="BJ26" s="240">
        <f t="shared" si="56"/>
        <v>0</v>
      </c>
      <c r="BK26" s="240">
        <f t="shared" si="56"/>
        <v>-2.0128087831656094</v>
      </c>
      <c r="BL26" s="240">
        <f t="shared" si="56"/>
        <v>-2.959850606909431</v>
      </c>
      <c r="BM26" s="240">
        <f t="shared" si="56"/>
        <v>-1.6742037910131735</v>
      </c>
      <c r="BN26" s="240">
        <f t="shared" si="56"/>
        <v>0.27399941285839446</v>
      </c>
      <c r="BO26" s="240">
        <f t="shared" si="56"/>
        <v>-0.5855372304088835</v>
      </c>
      <c r="BP26" s="240">
        <f t="shared" si="56"/>
        <v>-0.29449298125062695</v>
      </c>
      <c r="BQ26" s="240">
        <f t="shared" si="56"/>
        <v>0.51196219356111072</v>
      </c>
      <c r="BR26" s="240">
        <f t="shared" si="56"/>
        <v>3.1638750122440884</v>
      </c>
      <c r="BS26" s="240">
        <f t="shared" si="56"/>
        <v>2.2692745917204826</v>
      </c>
      <c r="BT26" s="240">
        <f t="shared" si="56"/>
        <v>1.27193389657414</v>
      </c>
      <c r="BU26" s="240">
        <f t="shared" si="56"/>
        <v>0.33920058672534115</v>
      </c>
      <c r="BV26" s="240">
        <f t="shared" si="56"/>
        <v>2.4303334856098591</v>
      </c>
      <c r="BW26" s="240">
        <f t="shared" si="56"/>
        <v>0.36571224690036264</v>
      </c>
      <c r="BX26" s="240">
        <f t="shared" si="56"/>
        <v>0.35549235691432202</v>
      </c>
      <c r="BY26" s="240">
        <f t="shared" si="56"/>
        <v>1.3903648600779306</v>
      </c>
      <c r="BZ26" s="240">
        <f t="shared" si="56"/>
        <v>1.1966110577342981</v>
      </c>
      <c r="CA26" s="240">
        <f t="shared" ref="CA26:EL26" si="57">100*(CA25/BZ25-1)</f>
        <v>0.27619540825134514</v>
      </c>
      <c r="CB26" s="240">
        <f t="shared" si="57"/>
        <v>0.27543467033912528</v>
      </c>
      <c r="CC26" s="240">
        <f t="shared" si="57"/>
        <v>-0.49785407725321251</v>
      </c>
      <c r="CD26" s="240">
        <f t="shared" si="57"/>
        <v>0.25879917184263856</v>
      </c>
      <c r="CE26" s="240">
        <f t="shared" si="57"/>
        <v>2.1166752710376935</v>
      </c>
      <c r="CF26" s="240">
        <f t="shared" si="57"/>
        <v>1.8790023592854865</v>
      </c>
      <c r="CG26" s="240">
        <f t="shared" si="57"/>
        <v>2.6383260276238385</v>
      </c>
      <c r="CH26" s="240">
        <f t="shared" si="57"/>
        <v>3.8356164383561708</v>
      </c>
      <c r="CI26" s="240">
        <f t="shared" si="57"/>
        <v>3.3524755548657525</v>
      </c>
      <c r="CJ26" s="240">
        <f t="shared" si="57"/>
        <v>1.4041147319417302</v>
      </c>
      <c r="CK26" s="240">
        <f t="shared" si="57"/>
        <v>1.3328396890040617</v>
      </c>
      <c r="CL26" s="240">
        <f t="shared" si="57"/>
        <v>2.2506393861892571</v>
      </c>
      <c r="CM26" s="240">
        <f t="shared" si="57"/>
        <v>2.7156435360537357</v>
      </c>
      <c r="CN26" s="240">
        <f t="shared" si="57"/>
        <v>2.2820566339664561</v>
      </c>
      <c r="CO26" s="240">
        <f t="shared" si="57"/>
        <v>1.5509149037480352</v>
      </c>
      <c r="CP26" s="240">
        <f t="shared" si="57"/>
        <v>2.5453814723022328</v>
      </c>
      <c r="CQ26" s="240">
        <f t="shared" si="57"/>
        <v>1.9596315892612237</v>
      </c>
      <c r="CR26" s="240">
        <f t="shared" si="57"/>
        <v>1.6464860016657035</v>
      </c>
      <c r="CS26" s="240">
        <f t="shared" si="57"/>
        <v>2.7795285516198254</v>
      </c>
      <c r="CT26" s="240">
        <f t="shared" si="57"/>
        <v>-0.19623474581468292</v>
      </c>
      <c r="CU26" s="240">
        <f t="shared" si="57"/>
        <v>-0.91551459293395254</v>
      </c>
      <c r="CV26" s="240">
        <f t="shared" si="57"/>
        <v>-0.96738186779115054</v>
      </c>
      <c r="CW26" s="240">
        <f t="shared" si="57"/>
        <v>-2.0100187852222895</v>
      </c>
      <c r="CX26" s="240">
        <f t="shared" si="57"/>
        <v>-1.2396958272093972</v>
      </c>
      <c r="CY26" s="240">
        <f t="shared" si="57"/>
        <v>-2.1028793270786217</v>
      </c>
      <c r="CZ26" s="240">
        <f t="shared" si="57"/>
        <v>-0.46265697290152064</v>
      </c>
      <c r="DA26" s="240">
        <f t="shared" si="57"/>
        <v>-0.60424966799468294</v>
      </c>
      <c r="DB26" s="240">
        <f t="shared" si="57"/>
        <v>0.60792304095129701</v>
      </c>
      <c r="DC26" s="240">
        <f t="shared" si="57"/>
        <v>1.3479415670650807</v>
      </c>
      <c r="DD26" s="240">
        <f t="shared" si="57"/>
        <v>1.8672606958002991</v>
      </c>
      <c r="DE26" s="240">
        <f t="shared" si="57"/>
        <v>1.0612297401594972</v>
      </c>
      <c r="DF26" s="240">
        <f t="shared" si="57"/>
        <v>-0.8464328899637219</v>
      </c>
      <c r="DG26" s="240">
        <f t="shared" si="57"/>
        <v>0.1540436456996197</v>
      </c>
      <c r="DH26" s="240">
        <f t="shared" si="57"/>
        <v>0.46782876185593736</v>
      </c>
      <c r="DI26" s="240">
        <f t="shared" si="57"/>
        <v>0.873891688460815</v>
      </c>
      <c r="DJ26" s="240">
        <f t="shared" si="57"/>
        <v>0.77146831921082182</v>
      </c>
      <c r="DK26" s="240">
        <f t="shared" si="57"/>
        <v>0.4706325301204739</v>
      </c>
      <c r="DL26" s="240">
        <f t="shared" si="57"/>
        <v>1.5239522828055962</v>
      </c>
      <c r="DM26" s="240">
        <f t="shared" si="57"/>
        <v>0.86127345432172042</v>
      </c>
      <c r="DN26" s="240">
        <f t="shared" si="57"/>
        <v>-2.0677035681610167</v>
      </c>
      <c r="DO26" s="240">
        <f t="shared" si="57"/>
        <v>1.8560039860488375</v>
      </c>
      <c r="DP26" s="240">
        <f t="shared" si="57"/>
        <v>0.44025926378867819</v>
      </c>
      <c r="DQ26" s="240">
        <f t="shared" si="57"/>
        <v>3.6770972847923966</v>
      </c>
      <c r="DR26" s="240">
        <f t="shared" si="57"/>
        <v>1.9025249559600832</v>
      </c>
      <c r="DS26" s="240">
        <f t="shared" si="57"/>
        <v>2.6852598824478324</v>
      </c>
      <c r="DT26" s="240">
        <f t="shared" si="57"/>
        <v>2.0482603815937361</v>
      </c>
      <c r="DU26" s="240">
        <f t="shared" si="57"/>
        <v>1.7211987902117087</v>
      </c>
      <c r="DV26" s="240">
        <f t="shared" si="57"/>
        <v>1.9731862904097675</v>
      </c>
      <c r="DW26" s="240">
        <f t="shared" si="57"/>
        <v>-1.4048666702009105</v>
      </c>
      <c r="DX26" s="240">
        <f t="shared" si="57"/>
        <v>-1.3173459511775509</v>
      </c>
      <c r="DY26" s="240">
        <f t="shared" si="57"/>
        <v>-4.418896093281754</v>
      </c>
      <c r="DZ26" s="240">
        <f t="shared" si="57"/>
        <v>-6.1965568350245137</v>
      </c>
      <c r="EA26" s="240">
        <f t="shared" si="57"/>
        <v>-3.3606806441811021</v>
      </c>
      <c r="EB26" s="240">
        <f t="shared" si="57"/>
        <v>-1.2451263991950734</v>
      </c>
      <c r="EC26" s="240">
        <f t="shared" si="57"/>
        <v>-0.8087111563932714</v>
      </c>
      <c r="ED26" s="240">
        <f t="shared" si="57"/>
        <v>0.11555498491364613</v>
      </c>
      <c r="EE26" s="240">
        <f t="shared" si="57"/>
        <v>1.7441487656300048</v>
      </c>
      <c r="EF26" s="240">
        <f t="shared" si="57"/>
        <v>2.1428121257956789</v>
      </c>
      <c r="EG26" s="240">
        <f t="shared" si="57"/>
        <v>2.6531745542049734</v>
      </c>
      <c r="EH26" s="240">
        <f t="shared" si="57"/>
        <v>2.825028550820452</v>
      </c>
      <c r="EI26" s="240">
        <f t="shared" si="57"/>
        <v>0.11106564564213883</v>
      </c>
      <c r="EJ26" s="240">
        <f t="shared" si="57"/>
        <v>0.36786173070184613</v>
      </c>
      <c r="EK26" s="240">
        <f t="shared" si="57"/>
        <v>0.78538600267614722</v>
      </c>
      <c r="EL26" s="240">
        <f t="shared" si="57"/>
        <v>0.4791041329946788</v>
      </c>
      <c r="EM26" s="240">
        <f t="shared" ref="EM26:EU26" si="58">100*(EM25/EL25-1)</f>
        <v>-0.45958522433502402</v>
      </c>
      <c r="EN26" s="240">
        <f t="shared" si="58"/>
        <v>0.64061868759739404</v>
      </c>
      <c r="EO26" s="240">
        <f t="shared" si="58"/>
        <v>-0.54478724624384967</v>
      </c>
      <c r="EP26" s="240">
        <f t="shared" si="58"/>
        <v>0.74381594879779911</v>
      </c>
      <c r="EQ26" s="240">
        <f t="shared" si="58"/>
        <v>0.366300366300365</v>
      </c>
      <c r="ER26" s="240">
        <f t="shared" si="58"/>
        <v>0.62157846715327203</v>
      </c>
      <c r="ES26" s="240">
        <f t="shared" si="58"/>
        <v>9.6344573533602151E-2</v>
      </c>
      <c r="ET26" s="240">
        <f t="shared" si="58"/>
        <v>0.16985618842710881</v>
      </c>
      <c r="EU26" s="240">
        <f t="shared" si="58"/>
        <v>-0.60479312683698883</v>
      </c>
      <c r="EV26" s="261">
        <v>-1</v>
      </c>
      <c r="EW26" s="261">
        <v>-0.5</v>
      </c>
      <c r="EX26" s="261">
        <v>1</v>
      </c>
      <c r="EY26" s="261">
        <v>1</v>
      </c>
      <c r="EZ26" s="261">
        <v>1</v>
      </c>
      <c r="FA26" s="261">
        <v>1</v>
      </c>
      <c r="FB26" s="261">
        <v>1</v>
      </c>
      <c r="FC26" s="261">
        <v>1</v>
      </c>
      <c r="FD26" s="261">
        <v>1</v>
      </c>
      <c r="FE26" s="261">
        <v>1</v>
      </c>
      <c r="FF26" s="261">
        <v>1</v>
      </c>
      <c r="FG26" s="261">
        <v>1</v>
      </c>
      <c r="FH26" s="261">
        <v>1</v>
      </c>
      <c r="FI26" s="261">
        <v>1</v>
      </c>
      <c r="FJ26" s="261">
        <v>1</v>
      </c>
      <c r="FK26" s="261">
        <v>1</v>
      </c>
      <c r="FL26" s="261">
        <v>1</v>
      </c>
      <c r="FM26" s="261">
        <v>1</v>
      </c>
      <c r="FN26" s="261">
        <v>1</v>
      </c>
      <c r="FO26" s="261">
        <v>1</v>
      </c>
      <c r="FP26" s="261">
        <v>1</v>
      </c>
      <c r="FQ26" s="261">
        <v>1</v>
      </c>
      <c r="FR26" s="261"/>
      <c r="FS26" s="261"/>
      <c r="FT26" s="261"/>
      <c r="FU26" s="261"/>
      <c r="FV26" s="261"/>
      <c r="FW26" s="261"/>
      <c r="FX26" s="261"/>
      <c r="FY26" s="261"/>
      <c r="FZ26" s="261"/>
      <c r="GA26" s="261"/>
      <c r="GB26" s="261"/>
      <c r="GC26" s="261"/>
      <c r="GD26" s="261"/>
      <c r="GE26" s="261"/>
      <c r="GF26" s="261"/>
      <c r="GG26" s="261"/>
      <c r="GH26" s="236"/>
      <c r="GI26" s="237"/>
      <c r="GJ26" s="237"/>
      <c r="GK26" s="237"/>
      <c r="GL26" s="237"/>
      <c r="GO26" s="216"/>
    </row>
    <row r="27" spans="1:197" s="215" customFormat="1" ht="13.5">
      <c r="C27" s="277"/>
      <c r="D27" s="212"/>
      <c r="E27" s="238" t="s">
        <v>74</v>
      </c>
      <c r="F27" s="239"/>
      <c r="G27" s="240"/>
      <c r="H27" s="240"/>
      <c r="I27" s="240"/>
      <c r="J27" s="241"/>
      <c r="K27" s="241"/>
      <c r="L27" s="241"/>
      <c r="M27" s="241"/>
      <c r="N27" s="241"/>
      <c r="O27" s="241"/>
      <c r="P27" s="241"/>
      <c r="Q27" s="241"/>
      <c r="R27" s="241">
        <f t="shared" ref="R27:CC27" si="59">100*(R25/N25-1)</f>
        <v>-0.44528403724194421</v>
      </c>
      <c r="S27" s="241">
        <f t="shared" si="59"/>
        <v>-1.58559527008868</v>
      </c>
      <c r="T27" s="241">
        <f t="shared" si="59"/>
        <v>-4.0005298715061528</v>
      </c>
      <c r="U27" s="241">
        <f t="shared" si="59"/>
        <v>-3.0040053404539302</v>
      </c>
      <c r="V27" s="241">
        <f t="shared" si="59"/>
        <v>-1.3824884792626668</v>
      </c>
      <c r="W27" s="241">
        <f t="shared" si="59"/>
        <v>-0.24576734025123503</v>
      </c>
      <c r="X27" s="241">
        <f t="shared" si="59"/>
        <v>-0.93831930453981416</v>
      </c>
      <c r="Y27" s="241">
        <f t="shared" si="59"/>
        <v>-1.7894012388162461</v>
      </c>
      <c r="Z27" s="241">
        <f t="shared" si="59"/>
        <v>-3.5733919736118835</v>
      </c>
      <c r="AA27" s="241">
        <f t="shared" si="59"/>
        <v>-4.4347111962770303</v>
      </c>
      <c r="AB27" s="241">
        <f t="shared" si="59"/>
        <v>-2.4794539629474865</v>
      </c>
      <c r="AC27" s="241">
        <f t="shared" si="59"/>
        <v>-1.0371408549404326</v>
      </c>
      <c r="AD27" s="241">
        <f t="shared" si="59"/>
        <v>0.71265678449259351</v>
      </c>
      <c r="AE27" s="241">
        <f t="shared" si="59"/>
        <v>1.5038670867946191</v>
      </c>
      <c r="AF27" s="241">
        <f t="shared" si="59"/>
        <v>2.285387801742611</v>
      </c>
      <c r="AG27" s="241">
        <f t="shared" si="59"/>
        <v>4.4894490865316383</v>
      </c>
      <c r="AH27" s="241">
        <f t="shared" si="59"/>
        <v>5.4061703934333405</v>
      </c>
      <c r="AI27" s="241">
        <f t="shared" si="59"/>
        <v>8.4944264145618611</v>
      </c>
      <c r="AJ27" s="241">
        <f t="shared" si="59"/>
        <v>9.7891355955872061</v>
      </c>
      <c r="AK27" s="241">
        <f t="shared" si="59"/>
        <v>8.3491461100569264</v>
      </c>
      <c r="AL27" s="241">
        <f t="shared" si="59"/>
        <v>8.3109559613318886</v>
      </c>
      <c r="AM27" s="241">
        <f t="shared" si="59"/>
        <v>6.1776563922486538</v>
      </c>
      <c r="AN27" s="241">
        <f t="shared" si="59"/>
        <v>6.3088272704146631</v>
      </c>
      <c r="AO27" s="241">
        <f t="shared" si="59"/>
        <v>4.9537152864648437</v>
      </c>
      <c r="AP27" s="241">
        <f t="shared" si="59"/>
        <v>5.5906780711540982</v>
      </c>
      <c r="AQ27" s="241">
        <f t="shared" si="59"/>
        <v>7.2146006859382661</v>
      </c>
      <c r="AR27" s="241">
        <f t="shared" si="59"/>
        <v>6.9992821249102777</v>
      </c>
      <c r="AS27" s="241">
        <f t="shared" si="59"/>
        <v>8.7008343265792654</v>
      </c>
      <c r="AT27" s="241">
        <f t="shared" si="59"/>
        <v>10.295844094857953</v>
      </c>
      <c r="AU27" s="241">
        <f t="shared" si="59"/>
        <v>9.69953158916943</v>
      </c>
      <c r="AV27" s="241">
        <f t="shared" si="59"/>
        <v>8.6548138208654812</v>
      </c>
      <c r="AW27" s="241">
        <f t="shared" si="59"/>
        <v>9.0679824561403564</v>
      </c>
      <c r="AX27" s="241">
        <f t="shared" si="59"/>
        <v>9.302820649281518</v>
      </c>
      <c r="AY27" s="241">
        <f t="shared" si="59"/>
        <v>8.1337221412205896</v>
      </c>
      <c r="AZ27" s="241">
        <f t="shared" si="59"/>
        <v>8.7887207986004015</v>
      </c>
      <c r="BA27" s="241">
        <f t="shared" si="59"/>
        <v>8.9876344626520499</v>
      </c>
      <c r="BB27" s="241">
        <f t="shared" si="59"/>
        <v>7.7904372382900045</v>
      </c>
      <c r="BC27" s="241">
        <f t="shared" si="59"/>
        <v>8.013098333814872</v>
      </c>
      <c r="BD27" s="241">
        <f t="shared" si="59"/>
        <v>6.8962255226563185</v>
      </c>
      <c r="BE27" s="241">
        <f t="shared" si="59"/>
        <v>4.5752236878516817</v>
      </c>
      <c r="BF27" s="241">
        <f t="shared" si="59"/>
        <v>1.7978137139759598</v>
      </c>
      <c r="BG27" s="241">
        <f t="shared" si="59"/>
        <v>1.0699955416852536</v>
      </c>
      <c r="BH27" s="241">
        <f t="shared" si="59"/>
        <v>-1.5309734513274331</v>
      </c>
      <c r="BI27" s="241">
        <f t="shared" si="59"/>
        <v>-3.5900149951486271</v>
      </c>
      <c r="BJ27" s="241">
        <f t="shared" si="59"/>
        <v>-2.9996450124245566</v>
      </c>
      <c r="BK27" s="241">
        <f t="shared" si="59"/>
        <v>-5.5138950154389077</v>
      </c>
      <c r="BL27" s="241">
        <f t="shared" si="59"/>
        <v>-6.5965669093196677</v>
      </c>
      <c r="BM27" s="241">
        <f t="shared" si="59"/>
        <v>-6.5050320219579127</v>
      </c>
      <c r="BN27" s="241">
        <f t="shared" si="59"/>
        <v>-6.2488563586459378</v>
      </c>
      <c r="BO27" s="241">
        <f t="shared" si="59"/>
        <v>-4.8832866479925237</v>
      </c>
      <c r="BP27" s="241">
        <f t="shared" si="59"/>
        <v>-2.2707591648224779</v>
      </c>
      <c r="BQ27" s="241">
        <f t="shared" si="59"/>
        <v>-9.7856933163709137E-2</v>
      </c>
      <c r="BR27" s="241">
        <f t="shared" si="59"/>
        <v>2.7813018444422744</v>
      </c>
      <c r="BS27" s="241">
        <f t="shared" si="59"/>
        <v>5.7327967016786108</v>
      </c>
      <c r="BT27" s="241">
        <f t="shared" si="59"/>
        <v>7.3939155262380707</v>
      </c>
      <c r="BU27" s="241">
        <f t="shared" si="59"/>
        <v>7.2093251052992358</v>
      </c>
      <c r="BV27" s="241">
        <f t="shared" si="59"/>
        <v>6.4470186099506277</v>
      </c>
      <c r="BW27" s="241">
        <f t="shared" si="59"/>
        <v>4.4656949215486019</v>
      </c>
      <c r="BX27" s="241">
        <f t="shared" si="59"/>
        <v>3.5203520352035111</v>
      </c>
      <c r="BY27" s="241">
        <f t="shared" si="59"/>
        <v>4.6048423937871119</v>
      </c>
      <c r="BZ27" s="241">
        <f t="shared" si="59"/>
        <v>3.3449290875033455</v>
      </c>
      <c r="CA27" s="241">
        <f t="shared" si="59"/>
        <v>3.2527550657660775</v>
      </c>
      <c r="CB27" s="241">
        <f t="shared" si="59"/>
        <v>3.1703861140630618</v>
      </c>
      <c r="CC27" s="241">
        <f t="shared" si="59"/>
        <v>1.249017381430706</v>
      </c>
      <c r="CD27" s="241">
        <f t="shared" ref="CD27:EO27" si="60">100*(CD25/BZ25-1)</f>
        <v>0.31071983428274663</v>
      </c>
      <c r="CE27" s="241">
        <f t="shared" si="60"/>
        <v>2.1518333620244467</v>
      </c>
      <c r="CF27" s="241">
        <f t="shared" si="60"/>
        <v>3.7854077253218987</v>
      </c>
      <c r="CG27" s="241">
        <f t="shared" si="60"/>
        <v>7.0565907522429194</v>
      </c>
      <c r="CH27" s="241">
        <f t="shared" si="60"/>
        <v>10.875924969884721</v>
      </c>
      <c r="CI27" s="241">
        <f t="shared" si="60"/>
        <v>12.217728345129775</v>
      </c>
      <c r="CJ27" s="241">
        <f t="shared" si="60"/>
        <v>11.694648912414184</v>
      </c>
      <c r="CK27" s="241">
        <f t="shared" si="60"/>
        <v>10.273972602739722</v>
      </c>
      <c r="CL27" s="241">
        <f t="shared" si="60"/>
        <v>8.5907186093434618</v>
      </c>
      <c r="CM27" s="241">
        <f t="shared" si="60"/>
        <v>7.9216098513290145</v>
      </c>
      <c r="CN27" s="241">
        <f t="shared" si="60"/>
        <v>8.8559792669381743</v>
      </c>
      <c r="CO27" s="241">
        <f t="shared" si="60"/>
        <v>9.0902447935695907</v>
      </c>
      <c r="CP27" s="241">
        <f t="shared" si="60"/>
        <v>9.4047023511755867</v>
      </c>
      <c r="CQ27" s="241">
        <f t="shared" si="60"/>
        <v>8.5994573158004748</v>
      </c>
      <c r="CR27" s="241">
        <f t="shared" si="60"/>
        <v>7.9246309774845258</v>
      </c>
      <c r="CS27" s="241">
        <f t="shared" si="60"/>
        <v>9.2303570232433749</v>
      </c>
      <c r="CT27" s="241">
        <f t="shared" si="60"/>
        <v>6.3100137174211257</v>
      </c>
      <c r="CU27" s="241">
        <f t="shared" si="60"/>
        <v>3.3121916842846932</v>
      </c>
      <c r="CV27" s="241">
        <f t="shared" si="60"/>
        <v>0.65548972645907977</v>
      </c>
      <c r="CW27" s="241">
        <f t="shared" si="60"/>
        <v>-4.0350769608143766</v>
      </c>
      <c r="CX27" s="241">
        <f t="shared" si="60"/>
        <v>-5.0384024577572966</v>
      </c>
      <c r="CY27" s="241">
        <f t="shared" si="60"/>
        <v>-6.1763611558973146</v>
      </c>
      <c r="CZ27" s="241">
        <f t="shared" si="60"/>
        <v>-5.6981840951784601</v>
      </c>
      <c r="DA27" s="241">
        <f t="shared" si="60"/>
        <v>-4.3453255799092538</v>
      </c>
      <c r="DB27" s="241">
        <f t="shared" si="60"/>
        <v>-2.5558071821417117</v>
      </c>
      <c r="DC27" s="241">
        <f t="shared" si="60"/>
        <v>0.87904824851290364</v>
      </c>
      <c r="DD27" s="241">
        <f t="shared" si="60"/>
        <v>3.2403718459495412</v>
      </c>
      <c r="DE27" s="241">
        <f t="shared" si="60"/>
        <v>4.970271895250189</v>
      </c>
      <c r="DF27" s="241">
        <f t="shared" si="60"/>
        <v>3.4528552456839501</v>
      </c>
      <c r="DG27" s="241">
        <f t="shared" si="60"/>
        <v>2.2341610430452574</v>
      </c>
      <c r="DH27" s="241">
        <f t="shared" si="60"/>
        <v>0.82968870594288813</v>
      </c>
      <c r="DI27" s="241">
        <f t="shared" si="60"/>
        <v>0.64277986380705254</v>
      </c>
      <c r="DJ27" s="241">
        <f t="shared" si="60"/>
        <v>2.2849807445442849</v>
      </c>
      <c r="DK27" s="241">
        <f t="shared" si="60"/>
        <v>2.6083055626762164</v>
      </c>
      <c r="DL27" s="241">
        <f t="shared" si="60"/>
        <v>3.6869298973017939</v>
      </c>
      <c r="DM27" s="241">
        <f t="shared" si="60"/>
        <v>3.6739597824712034</v>
      </c>
      <c r="DN27" s="241">
        <f t="shared" si="60"/>
        <v>0.75301204819275824</v>
      </c>
      <c r="DO27" s="241">
        <f t="shared" si="60"/>
        <v>2.1422771844357147</v>
      </c>
      <c r="DP27" s="241">
        <f t="shared" si="60"/>
        <v>1.051984004921569</v>
      </c>
      <c r="DQ27" s="241">
        <f t="shared" si="60"/>
        <v>3.8731320524550306</v>
      </c>
      <c r="DR27" s="241">
        <f t="shared" si="60"/>
        <v>8.0842052815147003</v>
      </c>
      <c r="DS27" s="241">
        <f t="shared" si="60"/>
        <v>8.9641677876971748</v>
      </c>
      <c r="DT27" s="241">
        <f t="shared" si="60"/>
        <v>10.70863265554609</v>
      </c>
      <c r="DU27" s="241">
        <f t="shared" si="60"/>
        <v>8.6200822078684745</v>
      </c>
      <c r="DV27" s="241">
        <f t="shared" si="60"/>
        <v>8.6954016365103026</v>
      </c>
      <c r="DW27" s="241">
        <f t="shared" si="60"/>
        <v>4.3658810325477138</v>
      </c>
      <c r="DX27" s="241">
        <f t="shared" si="60"/>
        <v>0.92383832829254775</v>
      </c>
      <c r="DY27" s="241">
        <f t="shared" si="60"/>
        <v>-5.1681262839225806</v>
      </c>
      <c r="DZ27" s="241">
        <f t="shared" si="60"/>
        <v>-12.765731856014407</v>
      </c>
      <c r="EA27" s="241">
        <f t="shared" si="60"/>
        <v>-14.496182385202715</v>
      </c>
      <c r="EB27" s="241">
        <f t="shared" si="60"/>
        <v>-14.43360758459108</v>
      </c>
      <c r="EC27" s="241">
        <f t="shared" si="60"/>
        <v>-11.201687378862157</v>
      </c>
      <c r="ED27" s="241">
        <f t="shared" si="60"/>
        <v>-5.2263749620176325</v>
      </c>
      <c r="EE27" s="241">
        <f t="shared" si="60"/>
        <v>-0.220098100867816</v>
      </c>
      <c r="EF27" s="241">
        <f t="shared" si="60"/>
        <v>3.2030056036678634</v>
      </c>
      <c r="EG27" s="241">
        <f t="shared" si="60"/>
        <v>6.8049046671374347</v>
      </c>
      <c r="EH27" s="241">
        <f t="shared" si="60"/>
        <v>9.6954151971785798</v>
      </c>
      <c r="EI27" s="241">
        <f t="shared" si="60"/>
        <v>7.934707254049278</v>
      </c>
      <c r="EJ27" s="241">
        <f t="shared" si="60"/>
        <v>6.0591102609983238</v>
      </c>
      <c r="EK27" s="241">
        <f t="shared" si="60"/>
        <v>4.1293502434333273</v>
      </c>
      <c r="EL27" s="241">
        <f t="shared" si="60"/>
        <v>1.7536680890863465</v>
      </c>
      <c r="EM27" s="241">
        <f t="shared" si="60"/>
        <v>1.1736540931916339</v>
      </c>
      <c r="EN27" s="241">
        <f t="shared" si="60"/>
        <v>1.4486008493804325</v>
      </c>
      <c r="EO27" s="241">
        <f t="shared" si="60"/>
        <v>0.10967444008311844</v>
      </c>
      <c r="EP27" s="241">
        <f t="shared" ref="EP27:FM27" si="61">100*(EP25/EL25-1)</f>
        <v>0.37341299477222645</v>
      </c>
      <c r="EQ27" s="241">
        <f t="shared" si="61"/>
        <v>1.2062099613320276</v>
      </c>
      <c r="ER27" s="241">
        <f t="shared" si="61"/>
        <v>1.1870627365523356</v>
      </c>
      <c r="ES27" s="241">
        <f t="shared" si="61"/>
        <v>1.8393588191201182</v>
      </c>
      <c r="ET27" s="241">
        <f t="shared" si="61"/>
        <v>1.2591575091575047</v>
      </c>
      <c r="EU27" s="241">
        <f t="shared" si="61"/>
        <v>0.27942518248174064</v>
      </c>
      <c r="EV27" s="242">
        <f t="shared" si="61"/>
        <v>-1.3366392745820299</v>
      </c>
      <c r="EW27" s="242">
        <f t="shared" si="61"/>
        <v>-1.9244465519194009</v>
      </c>
      <c r="EX27" s="242">
        <f t="shared" si="61"/>
        <v>-1.1116589842866897</v>
      </c>
      <c r="EY27" s="242">
        <f t="shared" si="61"/>
        <v>0.48495049999999207</v>
      </c>
      <c r="EZ27" s="242">
        <f t="shared" si="61"/>
        <v>2.5149494999999966</v>
      </c>
      <c r="FA27" s="242">
        <f t="shared" si="61"/>
        <v>4.0604010000000024</v>
      </c>
      <c r="FB27" s="242">
        <f t="shared" si="61"/>
        <v>4.0604010000000024</v>
      </c>
      <c r="FC27" s="242">
        <f t="shared" si="61"/>
        <v>4.0604010000000024</v>
      </c>
      <c r="FD27" s="242">
        <f t="shared" si="61"/>
        <v>4.0604010000000246</v>
      </c>
      <c r="FE27" s="242">
        <f t="shared" si="61"/>
        <v>4.0604010000000024</v>
      </c>
      <c r="FF27" s="242">
        <f t="shared" si="61"/>
        <v>4.0604010000000024</v>
      </c>
      <c r="FG27" s="242">
        <f t="shared" si="61"/>
        <v>4.0604010000000024</v>
      </c>
      <c r="FH27" s="242">
        <f t="shared" si="61"/>
        <v>4.0604010000000024</v>
      </c>
      <c r="FI27" s="242">
        <f t="shared" si="61"/>
        <v>4.0604010000000024</v>
      </c>
      <c r="FJ27" s="242">
        <f t="shared" si="61"/>
        <v>4.0604010000000024</v>
      </c>
      <c r="FK27" s="242">
        <f t="shared" si="61"/>
        <v>4.0604010000000246</v>
      </c>
      <c r="FL27" s="242">
        <f t="shared" si="61"/>
        <v>4.0604010000000246</v>
      </c>
      <c r="FM27" s="242">
        <f t="shared" si="61"/>
        <v>4.0604010000000246</v>
      </c>
      <c r="FN27" s="242">
        <f>100*(FN25/FJ25-1)</f>
        <v>4.0604010000000246</v>
      </c>
      <c r="FO27" s="242">
        <f>100*(FO25/FK25-1)</f>
        <v>4.0604010000000246</v>
      </c>
      <c r="FP27" s="242">
        <f>100*(FP25/FL25-1)</f>
        <v>4.0604010000000024</v>
      </c>
      <c r="FQ27" s="242">
        <f>100*(FQ25/FM25-1)</f>
        <v>4.0604010000000024</v>
      </c>
      <c r="FR27" s="242"/>
      <c r="FS27" s="273"/>
      <c r="FT27" s="242"/>
      <c r="FU27" s="273"/>
      <c r="FV27" s="242"/>
      <c r="FW27" s="273"/>
      <c r="FX27" s="242"/>
      <c r="FY27" s="273"/>
      <c r="FZ27" s="242"/>
      <c r="GA27" s="273"/>
      <c r="GB27" s="242"/>
      <c r="GC27" s="273"/>
      <c r="GD27" s="242"/>
      <c r="GE27" s="273"/>
      <c r="GF27" s="242"/>
      <c r="GG27" s="273"/>
      <c r="GH27" s="236"/>
      <c r="GI27" s="237"/>
      <c r="GJ27" s="237"/>
      <c r="GK27" s="237"/>
      <c r="GL27" s="237"/>
      <c r="GO27" s="216"/>
    </row>
    <row r="28" spans="1:197" s="243" customFormat="1" ht="13.5">
      <c r="C28" s="244"/>
      <c r="D28" s="274">
        <f>EO28/EO$14</f>
        <v>6.5058629452940386E-2</v>
      </c>
      <c r="E28" s="275" t="s">
        <v>179</v>
      </c>
      <c r="F28" s="246"/>
      <c r="G28" s="247"/>
      <c r="H28" s="247"/>
      <c r="I28" s="247"/>
      <c r="J28" s="247"/>
      <c r="K28" s="247"/>
      <c r="L28" s="247"/>
      <c r="M28" s="247"/>
      <c r="N28" s="247">
        <v>2.3180000000000001</v>
      </c>
      <c r="O28" s="247">
        <v>2.33</v>
      </c>
      <c r="P28" s="247">
        <v>2.391</v>
      </c>
      <c r="Q28" s="247">
        <v>2.347</v>
      </c>
      <c r="R28" s="247">
        <v>2.2840000000000003</v>
      </c>
      <c r="S28" s="247">
        <v>2.2989999999999999</v>
      </c>
      <c r="T28" s="247">
        <v>2.29</v>
      </c>
      <c r="U28" s="247">
        <v>2.4080000000000004</v>
      </c>
      <c r="V28" s="247">
        <v>2.4210000000000003</v>
      </c>
      <c r="W28" s="247">
        <v>2.42</v>
      </c>
      <c r="X28" s="247">
        <v>2.4650000000000003</v>
      </c>
      <c r="Y28" s="247">
        <v>2.4740000000000002</v>
      </c>
      <c r="Z28" s="247">
        <v>2.3970000000000002</v>
      </c>
      <c r="AA28" s="247">
        <v>2.3170000000000002</v>
      </c>
      <c r="AB28" s="247">
        <v>2.2710000000000004</v>
      </c>
      <c r="AC28" s="247">
        <v>2.2410000000000001</v>
      </c>
      <c r="AD28" s="247">
        <v>2.1550000000000002</v>
      </c>
      <c r="AE28" s="247">
        <v>2.1590000000000003</v>
      </c>
      <c r="AF28" s="247">
        <v>2.0950000000000002</v>
      </c>
      <c r="AG28" s="247">
        <v>2.181</v>
      </c>
      <c r="AH28" s="247">
        <v>2.2890000000000001</v>
      </c>
      <c r="AI28" s="247">
        <v>2.266</v>
      </c>
      <c r="AJ28" s="247">
        <v>2.2790000000000004</v>
      </c>
      <c r="AK28" s="247">
        <v>2.2370000000000001</v>
      </c>
      <c r="AL28" s="247">
        <v>2.3450000000000002</v>
      </c>
      <c r="AM28" s="247">
        <v>2.27</v>
      </c>
      <c r="AN28" s="247">
        <v>2.2330000000000001</v>
      </c>
      <c r="AO28" s="247">
        <v>2.3570000000000002</v>
      </c>
      <c r="AP28" s="247">
        <v>2.3029999999999999</v>
      </c>
      <c r="AQ28" s="247">
        <v>2.4140000000000001</v>
      </c>
      <c r="AR28" s="247">
        <v>2.5330000000000004</v>
      </c>
      <c r="AS28" s="247">
        <v>2.6390000000000002</v>
      </c>
      <c r="AT28" s="247">
        <v>2.6240000000000001</v>
      </c>
      <c r="AU28" s="247">
        <v>2.774</v>
      </c>
      <c r="AV28" s="247">
        <v>2.8340000000000001</v>
      </c>
      <c r="AW28" s="247">
        <v>3.1670000000000003</v>
      </c>
      <c r="AX28" s="247">
        <v>3.1360000000000001</v>
      </c>
      <c r="AY28" s="247">
        <v>3.2430000000000003</v>
      </c>
      <c r="AZ28" s="247">
        <v>3.2550000000000003</v>
      </c>
      <c r="BA28" s="247">
        <v>3.2880000000000003</v>
      </c>
      <c r="BB28" s="247">
        <v>3.3330000000000002</v>
      </c>
      <c r="BC28" s="247">
        <v>3.3070000000000004</v>
      </c>
      <c r="BD28" s="247">
        <v>3.25</v>
      </c>
      <c r="BE28" s="247">
        <v>3.2570000000000001</v>
      </c>
      <c r="BF28" s="247">
        <v>3.2230000000000003</v>
      </c>
      <c r="BG28" s="247">
        <v>3.3520000000000003</v>
      </c>
      <c r="BH28" s="247">
        <v>3.3810000000000002</v>
      </c>
      <c r="BI28" s="247">
        <v>3.3040000000000003</v>
      </c>
      <c r="BJ28" s="247">
        <v>3.2790000000000004</v>
      </c>
      <c r="BK28" s="247">
        <v>3.1930000000000001</v>
      </c>
      <c r="BL28" s="247">
        <v>3.1830000000000003</v>
      </c>
      <c r="BM28" s="247">
        <v>3.2640000000000002</v>
      </c>
      <c r="BN28" s="247">
        <v>2.9440000000000004</v>
      </c>
      <c r="BO28" s="247">
        <v>3.1300000000000003</v>
      </c>
      <c r="BP28" s="247">
        <v>3.1350000000000002</v>
      </c>
      <c r="BQ28" s="247">
        <v>3.1860000000000004</v>
      </c>
      <c r="BR28" s="247">
        <v>3.1630000000000003</v>
      </c>
      <c r="BS28" s="247">
        <v>3.0430000000000001</v>
      </c>
      <c r="BT28" s="247">
        <v>3.3480000000000003</v>
      </c>
      <c r="BU28" s="247">
        <v>3.4380000000000002</v>
      </c>
      <c r="BV28" s="247">
        <v>3.528</v>
      </c>
      <c r="BW28" s="247">
        <v>3.4170000000000003</v>
      </c>
      <c r="BX28" s="247">
        <v>3.5490000000000004</v>
      </c>
      <c r="BY28" s="247">
        <v>3.5610000000000004</v>
      </c>
      <c r="BZ28" s="247">
        <v>3.6290000000000004</v>
      </c>
      <c r="CA28" s="247">
        <v>3.5550000000000002</v>
      </c>
      <c r="CB28" s="247">
        <v>3.6590000000000003</v>
      </c>
      <c r="CC28" s="247">
        <v>3.665</v>
      </c>
      <c r="CD28" s="247">
        <v>3.5940000000000003</v>
      </c>
      <c r="CE28" s="247">
        <v>3.8160000000000003</v>
      </c>
      <c r="CF28" s="247">
        <v>3.9750000000000001</v>
      </c>
      <c r="CG28" s="247">
        <v>4.1130000000000004</v>
      </c>
      <c r="CH28" s="247">
        <v>4.4010000000000007</v>
      </c>
      <c r="CI28" s="247">
        <v>4.7460000000000004</v>
      </c>
      <c r="CJ28" s="247">
        <v>4.952</v>
      </c>
      <c r="CK28" s="247">
        <v>5.2540000000000004</v>
      </c>
      <c r="CL28" s="247">
        <v>5.6930000000000005</v>
      </c>
      <c r="CM28" s="247">
        <v>5.9060000000000006</v>
      </c>
      <c r="CN28" s="247">
        <v>6.0280000000000005</v>
      </c>
      <c r="CO28" s="247">
        <v>6.1080000000000005</v>
      </c>
      <c r="CP28" s="247">
        <v>6.29</v>
      </c>
      <c r="CQ28" s="247">
        <v>5.9330000000000007</v>
      </c>
      <c r="CR28" s="247">
        <v>6.6030000000000006</v>
      </c>
      <c r="CS28" s="247">
        <v>6.4250000000000007</v>
      </c>
      <c r="CT28" s="247">
        <v>6.5</v>
      </c>
      <c r="CU28" s="247">
        <v>6.49</v>
      </c>
      <c r="CV28" s="247">
        <v>6.7380000000000004</v>
      </c>
      <c r="CW28" s="247">
        <v>6.242</v>
      </c>
      <c r="CX28" s="247">
        <v>6.4810000000000008</v>
      </c>
      <c r="CY28" s="247">
        <v>6.3720000000000008</v>
      </c>
      <c r="CZ28" s="247">
        <v>6.7430000000000003</v>
      </c>
      <c r="DA28" s="247">
        <v>6.6270000000000007</v>
      </c>
      <c r="DB28" s="247">
        <v>6.4940000000000007</v>
      </c>
      <c r="DC28" s="247">
        <v>6.4710000000000001</v>
      </c>
      <c r="DD28" s="247">
        <v>6.798</v>
      </c>
      <c r="DE28" s="247">
        <v>6.6350000000000007</v>
      </c>
      <c r="DF28" s="247">
        <v>6.37</v>
      </c>
      <c r="DG28" s="247">
        <v>6.5070000000000006</v>
      </c>
      <c r="DH28" s="247">
        <v>6.3680000000000003</v>
      </c>
      <c r="DI28" s="247">
        <v>6.65</v>
      </c>
      <c r="DJ28" s="247">
        <v>6.8560000000000008</v>
      </c>
      <c r="DK28" s="247">
        <v>6.7620000000000005</v>
      </c>
      <c r="DL28" s="247">
        <v>6.5440000000000005</v>
      </c>
      <c r="DM28" s="247">
        <v>6.7190000000000003</v>
      </c>
      <c r="DN28" s="247">
        <v>6.8270000000000008</v>
      </c>
      <c r="DO28" s="247">
        <v>7.2340000000000009</v>
      </c>
      <c r="DP28" s="247">
        <v>6.8070000000000004</v>
      </c>
      <c r="DQ28" s="247">
        <v>7.0890000000000004</v>
      </c>
      <c r="DR28" s="247">
        <v>7.298</v>
      </c>
      <c r="DS28" s="247">
        <v>7.2530000000000001</v>
      </c>
      <c r="DT28" s="247">
        <v>7.7280000000000006</v>
      </c>
      <c r="DU28" s="247">
        <v>7.8390000000000004</v>
      </c>
      <c r="DV28" s="247">
        <v>8.4610000000000003</v>
      </c>
      <c r="DW28" s="247">
        <v>8.3930000000000007</v>
      </c>
      <c r="DX28" s="247">
        <v>8.245000000000001</v>
      </c>
      <c r="DY28" s="247">
        <v>7.3510000000000009</v>
      </c>
      <c r="DZ28" s="247">
        <v>6.056</v>
      </c>
      <c r="EA28" s="247">
        <v>5.7550000000000008</v>
      </c>
      <c r="EB28" s="247">
        <v>6.3220000000000001</v>
      </c>
      <c r="EC28" s="247">
        <v>6.9130000000000003</v>
      </c>
      <c r="ED28" s="247">
        <v>7.2780000000000005</v>
      </c>
      <c r="EE28" s="247">
        <v>7.5450000000000008</v>
      </c>
      <c r="EF28" s="247">
        <v>7.8340000000000005</v>
      </c>
      <c r="EG28" s="247">
        <v>7.8640000000000008</v>
      </c>
      <c r="EH28" s="247">
        <v>7.2700000000000005</v>
      </c>
      <c r="EI28" s="247">
        <v>7.0590000000000002</v>
      </c>
      <c r="EJ28" s="247">
        <v>6.6550000000000002</v>
      </c>
      <c r="EK28" s="247">
        <v>7.3460000000000001</v>
      </c>
      <c r="EL28" s="247">
        <v>7.3650000000000002</v>
      </c>
      <c r="EM28" s="247">
        <v>7.4950000000000001</v>
      </c>
      <c r="EN28" s="247">
        <v>7.4</v>
      </c>
      <c r="EO28" s="247">
        <v>7.2960000000000003</v>
      </c>
      <c r="EP28" s="247">
        <v>7.2440000000000007</v>
      </c>
      <c r="EQ28" s="247">
        <v>7.1290000000000004</v>
      </c>
      <c r="ER28" s="247">
        <v>7.2670000000000003</v>
      </c>
      <c r="ES28" s="247">
        <v>7.36</v>
      </c>
      <c r="ET28" s="247">
        <v>7.23</v>
      </c>
      <c r="EU28" s="247">
        <v>7.2390000000000008</v>
      </c>
      <c r="EV28" s="249">
        <f>EU28*(1+EV29%)</f>
        <v>7.2390000000000008</v>
      </c>
      <c r="EW28" s="249">
        <f>EV28*(1+EW29%)</f>
        <v>7.2462390000000001</v>
      </c>
      <c r="EX28" s="249">
        <f t="shared" ref="EX28:FM28" si="62">EW28*(1+EX29%)</f>
        <v>7.2607314780000003</v>
      </c>
      <c r="EY28" s="249">
        <f t="shared" si="62"/>
        <v>7.2752529409560003</v>
      </c>
      <c r="EZ28" s="249">
        <f t="shared" si="62"/>
        <v>7.2898034468379125</v>
      </c>
      <c r="FA28" s="249">
        <f t="shared" si="62"/>
        <v>7.3116728571784257</v>
      </c>
      <c r="FB28" s="249">
        <f t="shared" si="62"/>
        <v>7.3336078757499603</v>
      </c>
      <c r="FC28" s="249">
        <f t="shared" si="62"/>
        <v>7.3556086993772096</v>
      </c>
      <c r="FD28" s="249">
        <f t="shared" si="62"/>
        <v>7.4034201559231612</v>
      </c>
      <c r="FE28" s="249">
        <f t="shared" si="62"/>
        <v>7.4515423869366613</v>
      </c>
      <c r="FF28" s="249">
        <f t="shared" si="62"/>
        <v>7.4999774124517495</v>
      </c>
      <c r="FG28" s="249">
        <f t="shared" si="62"/>
        <v>7.5487272656326851</v>
      </c>
      <c r="FH28" s="249">
        <f t="shared" si="62"/>
        <v>7.5977939928592972</v>
      </c>
      <c r="FI28" s="249">
        <f t="shared" si="62"/>
        <v>7.6471796538128824</v>
      </c>
      <c r="FJ28" s="249">
        <f t="shared" si="62"/>
        <v>7.6968863215626655</v>
      </c>
      <c r="FK28" s="249">
        <f t="shared" si="62"/>
        <v>7.7469160826528221</v>
      </c>
      <c r="FL28" s="249">
        <f t="shared" si="62"/>
        <v>7.7972710371900646</v>
      </c>
      <c r="FM28" s="249">
        <f t="shared" si="62"/>
        <v>7.8479532989317997</v>
      </c>
      <c r="FN28" s="249">
        <f>FM28*(1+FN29%)</f>
        <v>7.8989649953748557</v>
      </c>
      <c r="FO28" s="249">
        <f>FN28*(1+FO29%)</f>
        <v>7.9503082678447923</v>
      </c>
      <c r="FP28" s="249">
        <f>FO28*(1+FP29%)</f>
        <v>8.0019852715857827</v>
      </c>
      <c r="FQ28" s="249">
        <f>FP28*(1+FQ29%)</f>
        <v>8.0539981758510901</v>
      </c>
      <c r="FR28" s="249"/>
      <c r="FS28" s="276"/>
      <c r="FT28" s="249"/>
      <c r="FU28" s="276"/>
      <c r="FV28" s="249"/>
      <c r="FW28" s="276"/>
      <c r="FX28" s="249"/>
      <c r="FY28" s="276"/>
      <c r="FZ28" s="249"/>
      <c r="GA28" s="276"/>
      <c r="GB28" s="249"/>
      <c r="GC28" s="276"/>
      <c r="GD28" s="249"/>
      <c r="GE28" s="276"/>
      <c r="GF28" s="249"/>
      <c r="GG28" s="276"/>
      <c r="GH28" s="236"/>
      <c r="GI28" s="250"/>
      <c r="GJ28" s="250"/>
      <c r="GK28" s="250"/>
      <c r="GL28" s="250"/>
      <c r="GO28" s="251"/>
    </row>
    <row r="29" spans="1:197" s="215" customFormat="1" ht="13.5">
      <c r="C29" s="212"/>
      <c r="D29" s="212"/>
      <c r="E29" s="238" t="s">
        <v>174</v>
      </c>
      <c r="F29" s="239"/>
      <c r="G29" s="240"/>
      <c r="H29" s="240"/>
      <c r="I29" s="240"/>
      <c r="J29" s="240"/>
      <c r="K29" s="240"/>
      <c r="L29" s="240"/>
      <c r="M29" s="240"/>
      <c r="N29" s="241"/>
      <c r="O29" s="240">
        <f t="shared" ref="O29:BZ29" si="63">100*(O28/N28-1)</f>
        <v>0.51768766177739955</v>
      </c>
      <c r="P29" s="240">
        <f t="shared" si="63"/>
        <v>2.6180257510729499</v>
      </c>
      <c r="Q29" s="240">
        <f t="shared" si="63"/>
        <v>-1.8402342116269343</v>
      </c>
      <c r="R29" s="240">
        <f t="shared" si="63"/>
        <v>-2.6842778014486424</v>
      </c>
      <c r="S29" s="240">
        <f t="shared" si="63"/>
        <v>0.65674255691767769</v>
      </c>
      <c r="T29" s="240">
        <f t="shared" si="63"/>
        <v>-0.39147455415398102</v>
      </c>
      <c r="U29" s="240">
        <f t="shared" si="63"/>
        <v>5.1528384279476036</v>
      </c>
      <c r="V29" s="240">
        <f t="shared" si="63"/>
        <v>0.53986710963453977</v>
      </c>
      <c r="W29" s="240">
        <f t="shared" si="63"/>
        <v>-4.1305245766221077E-2</v>
      </c>
      <c r="X29" s="240">
        <f t="shared" si="63"/>
        <v>1.8595041322314154</v>
      </c>
      <c r="Y29" s="240">
        <f t="shared" si="63"/>
        <v>0.36511156186611604</v>
      </c>
      <c r="Z29" s="240">
        <f t="shared" si="63"/>
        <v>-3.1123686337914291</v>
      </c>
      <c r="AA29" s="240">
        <f t="shared" si="63"/>
        <v>-3.3375052148518991</v>
      </c>
      <c r="AB29" s="240">
        <f t="shared" si="63"/>
        <v>-1.9853258523953254</v>
      </c>
      <c r="AC29" s="240">
        <f t="shared" si="63"/>
        <v>-1.3210039630119019</v>
      </c>
      <c r="AD29" s="240">
        <f t="shared" si="63"/>
        <v>-3.8375725122713034</v>
      </c>
      <c r="AE29" s="240">
        <f t="shared" si="63"/>
        <v>0.1856148491879317</v>
      </c>
      <c r="AF29" s="240">
        <f t="shared" si="63"/>
        <v>-2.9643353404353867</v>
      </c>
      <c r="AG29" s="240">
        <f t="shared" si="63"/>
        <v>4.1050119331742074</v>
      </c>
      <c r="AH29" s="240">
        <f t="shared" si="63"/>
        <v>4.9518569463548934</v>
      </c>
      <c r="AI29" s="240">
        <f t="shared" si="63"/>
        <v>-1.0048055919615662</v>
      </c>
      <c r="AJ29" s="240">
        <f t="shared" si="63"/>
        <v>0.57369814651369033</v>
      </c>
      <c r="AK29" s="240">
        <f t="shared" si="63"/>
        <v>-1.8429135585783296</v>
      </c>
      <c r="AL29" s="240">
        <f t="shared" si="63"/>
        <v>4.8278945015646002</v>
      </c>
      <c r="AM29" s="240">
        <f t="shared" si="63"/>
        <v>-3.1982942430703654</v>
      </c>
      <c r="AN29" s="240">
        <f t="shared" si="63"/>
        <v>-1.6299559471365632</v>
      </c>
      <c r="AO29" s="240">
        <f t="shared" si="63"/>
        <v>5.5530676220331365</v>
      </c>
      <c r="AP29" s="240">
        <f t="shared" si="63"/>
        <v>-2.29104794229954</v>
      </c>
      <c r="AQ29" s="240">
        <f t="shared" si="63"/>
        <v>4.8198002605297496</v>
      </c>
      <c r="AR29" s="240">
        <f t="shared" si="63"/>
        <v>4.929577464788748</v>
      </c>
      <c r="AS29" s="240">
        <f t="shared" si="63"/>
        <v>4.1847611527832562</v>
      </c>
      <c r="AT29" s="240">
        <f t="shared" si="63"/>
        <v>-0.56839712012126675</v>
      </c>
      <c r="AU29" s="240">
        <f t="shared" si="63"/>
        <v>5.7164634146341431</v>
      </c>
      <c r="AV29" s="240">
        <f t="shared" si="63"/>
        <v>2.1629416005767954</v>
      </c>
      <c r="AW29" s="240">
        <f t="shared" si="63"/>
        <v>11.75017642907552</v>
      </c>
      <c r="AX29" s="240">
        <f t="shared" si="63"/>
        <v>-0.97884433217556577</v>
      </c>
      <c r="AY29" s="240">
        <f t="shared" si="63"/>
        <v>3.4119897959183687</v>
      </c>
      <c r="AZ29" s="240">
        <f t="shared" si="63"/>
        <v>0.37002775208141436</v>
      </c>
      <c r="BA29" s="240">
        <f t="shared" si="63"/>
        <v>1.0138248847926246</v>
      </c>
      <c r="BB29" s="240">
        <f t="shared" si="63"/>
        <v>1.3686131386861256</v>
      </c>
      <c r="BC29" s="240">
        <f t="shared" si="63"/>
        <v>-0.78007800780077741</v>
      </c>
      <c r="BD29" s="240">
        <f t="shared" si="63"/>
        <v>-1.7236165709102025</v>
      </c>
      <c r="BE29" s="240">
        <f t="shared" si="63"/>
        <v>0.21538461538461728</v>
      </c>
      <c r="BF29" s="240">
        <f t="shared" si="63"/>
        <v>-1.0439054344488774</v>
      </c>
      <c r="BG29" s="240">
        <f t="shared" si="63"/>
        <v>4.0024821594787374</v>
      </c>
      <c r="BH29" s="240">
        <f t="shared" si="63"/>
        <v>0.86515513126490529</v>
      </c>
      <c r="BI29" s="240">
        <f t="shared" si="63"/>
        <v>-2.2774327122153215</v>
      </c>
      <c r="BJ29" s="240">
        <f t="shared" si="63"/>
        <v>-0.75665859564164606</v>
      </c>
      <c r="BK29" s="240">
        <f t="shared" si="63"/>
        <v>-2.6227508386703402</v>
      </c>
      <c r="BL29" s="240">
        <f t="shared" si="63"/>
        <v>-0.31318509238960068</v>
      </c>
      <c r="BM29" s="240">
        <f t="shared" si="63"/>
        <v>2.5447690857681504</v>
      </c>
      <c r="BN29" s="240">
        <f t="shared" si="63"/>
        <v>-9.8039215686274499</v>
      </c>
      <c r="BO29" s="240">
        <f t="shared" si="63"/>
        <v>6.3179347826086918</v>
      </c>
      <c r="BP29" s="240">
        <f t="shared" si="63"/>
        <v>0.15974440894568342</v>
      </c>
      <c r="BQ29" s="240">
        <f t="shared" si="63"/>
        <v>1.6267942583732209</v>
      </c>
      <c r="BR29" s="240">
        <f t="shared" si="63"/>
        <v>-0.72190834902700063</v>
      </c>
      <c r="BS29" s="240">
        <f t="shared" si="63"/>
        <v>-3.7938665823585183</v>
      </c>
      <c r="BT29" s="240">
        <f t="shared" si="63"/>
        <v>10.023003614853776</v>
      </c>
      <c r="BU29" s="240">
        <f t="shared" si="63"/>
        <v>2.6881720430107503</v>
      </c>
      <c r="BV29" s="240">
        <f t="shared" si="63"/>
        <v>2.6178010471204161</v>
      </c>
      <c r="BW29" s="240">
        <f t="shared" si="63"/>
        <v>-3.1462585034013557</v>
      </c>
      <c r="BX29" s="240">
        <f t="shared" si="63"/>
        <v>3.8630377524144111</v>
      </c>
      <c r="BY29" s="240">
        <f t="shared" si="63"/>
        <v>0.33812341504648735</v>
      </c>
      <c r="BZ29" s="240">
        <f t="shared" si="63"/>
        <v>1.909575961808474</v>
      </c>
      <c r="CA29" s="240">
        <f t="shared" ref="CA29:EL29" si="64">100*(CA28/BZ28-1)</f>
        <v>-2.039129236704329</v>
      </c>
      <c r="CB29" s="240">
        <f t="shared" si="64"/>
        <v>2.9254571026722909</v>
      </c>
      <c r="CC29" s="240">
        <f t="shared" si="64"/>
        <v>0.16397922929760611</v>
      </c>
      <c r="CD29" s="240">
        <f t="shared" si="64"/>
        <v>-1.9372442019099489</v>
      </c>
      <c r="CE29" s="240">
        <f t="shared" si="64"/>
        <v>6.176961602671116</v>
      </c>
      <c r="CF29" s="240">
        <f t="shared" si="64"/>
        <v>4.1666666666666519</v>
      </c>
      <c r="CG29" s="240">
        <f t="shared" si="64"/>
        <v>3.4716981132075553</v>
      </c>
      <c r="CH29" s="240">
        <f t="shared" si="64"/>
        <v>7.0021881838074451</v>
      </c>
      <c r="CI29" s="240">
        <f t="shared" si="64"/>
        <v>7.8391274710293057</v>
      </c>
      <c r="CJ29" s="240">
        <f t="shared" si="64"/>
        <v>4.3404972608512393</v>
      </c>
      <c r="CK29" s="240">
        <f t="shared" si="64"/>
        <v>6.0985460420032389</v>
      </c>
      <c r="CL29" s="240">
        <f t="shared" si="64"/>
        <v>8.3555386372287757</v>
      </c>
      <c r="CM29" s="240">
        <f t="shared" si="64"/>
        <v>3.7414368522747266</v>
      </c>
      <c r="CN29" s="240">
        <f t="shared" si="64"/>
        <v>2.0656959024720534</v>
      </c>
      <c r="CO29" s="240">
        <f t="shared" si="64"/>
        <v>1.3271400132714106</v>
      </c>
      <c r="CP29" s="240">
        <f t="shared" si="64"/>
        <v>2.9796987557301868</v>
      </c>
      <c r="CQ29" s="240">
        <f t="shared" si="64"/>
        <v>-5.6756756756756621</v>
      </c>
      <c r="CR29" s="240">
        <f t="shared" si="64"/>
        <v>11.29276925669982</v>
      </c>
      <c r="CS29" s="240">
        <f t="shared" si="64"/>
        <v>-2.6957443586248631</v>
      </c>
      <c r="CT29" s="240">
        <f t="shared" si="64"/>
        <v>1.1673151750972721</v>
      </c>
      <c r="CU29" s="240">
        <f t="shared" si="64"/>
        <v>-0.15384615384614886</v>
      </c>
      <c r="CV29" s="240">
        <f t="shared" si="64"/>
        <v>3.8212634822804237</v>
      </c>
      <c r="CW29" s="240">
        <f t="shared" si="64"/>
        <v>-7.3612347877708544</v>
      </c>
      <c r="CX29" s="240">
        <f t="shared" si="64"/>
        <v>3.8289009932714002</v>
      </c>
      <c r="CY29" s="240">
        <f t="shared" si="64"/>
        <v>-1.6818392223422296</v>
      </c>
      <c r="CZ29" s="240">
        <f t="shared" si="64"/>
        <v>5.8223477715003025</v>
      </c>
      <c r="DA29" s="240">
        <f t="shared" si="64"/>
        <v>-1.720302535963214</v>
      </c>
      <c r="DB29" s="240">
        <f t="shared" si="64"/>
        <v>-2.0069413007393955</v>
      </c>
      <c r="DC29" s="240">
        <f t="shared" si="64"/>
        <v>-0.35417308284571014</v>
      </c>
      <c r="DD29" s="240">
        <f t="shared" si="64"/>
        <v>5.0533147890588825</v>
      </c>
      <c r="DE29" s="240">
        <f t="shared" si="64"/>
        <v>-2.3977640482494733</v>
      </c>
      <c r="DF29" s="240">
        <f t="shared" si="64"/>
        <v>-3.9939713639789098</v>
      </c>
      <c r="DG29" s="240">
        <f t="shared" si="64"/>
        <v>2.150706436420724</v>
      </c>
      <c r="DH29" s="240">
        <f t="shared" si="64"/>
        <v>-2.1361610573228829</v>
      </c>
      <c r="DI29" s="240">
        <f t="shared" si="64"/>
        <v>4.4283919597990051</v>
      </c>
      <c r="DJ29" s="240">
        <f t="shared" si="64"/>
        <v>3.0977443609022659</v>
      </c>
      <c r="DK29" s="240">
        <f t="shared" si="64"/>
        <v>-1.3710618436406086</v>
      </c>
      <c r="DL29" s="240">
        <f t="shared" si="64"/>
        <v>-3.2238982549541495</v>
      </c>
      <c r="DM29" s="240">
        <f t="shared" si="64"/>
        <v>2.6742053789730935</v>
      </c>
      <c r="DN29" s="240">
        <f t="shared" si="64"/>
        <v>1.60738205090043</v>
      </c>
      <c r="DO29" s="240">
        <f t="shared" si="64"/>
        <v>5.9616229676285437</v>
      </c>
      <c r="DP29" s="240">
        <f t="shared" si="64"/>
        <v>-5.9026817804810676</v>
      </c>
      <c r="DQ29" s="240">
        <f t="shared" si="64"/>
        <v>4.1427941824592418</v>
      </c>
      <c r="DR29" s="240">
        <f t="shared" si="64"/>
        <v>2.9482296515728645</v>
      </c>
      <c r="DS29" s="240">
        <f t="shared" si="64"/>
        <v>-0.61660728966840272</v>
      </c>
      <c r="DT29" s="240">
        <f t="shared" si="64"/>
        <v>6.5490142010202756</v>
      </c>
      <c r="DU29" s="240">
        <f t="shared" si="64"/>
        <v>1.4363354037266962</v>
      </c>
      <c r="DV29" s="240">
        <f t="shared" si="64"/>
        <v>7.9346855466258415</v>
      </c>
      <c r="DW29" s="240">
        <f t="shared" si="64"/>
        <v>-0.80368750738682992</v>
      </c>
      <c r="DX29" s="240">
        <f t="shared" si="64"/>
        <v>-1.7633742404384534</v>
      </c>
      <c r="DY29" s="240">
        <f t="shared" si="64"/>
        <v>-10.842935112189201</v>
      </c>
      <c r="DZ29" s="240">
        <f t="shared" si="64"/>
        <v>-17.616650795810106</v>
      </c>
      <c r="EA29" s="240">
        <f t="shared" si="64"/>
        <v>-4.9702774108322245</v>
      </c>
      <c r="EB29" s="240">
        <f t="shared" si="64"/>
        <v>9.8523023457862671</v>
      </c>
      <c r="EC29" s="240">
        <f t="shared" si="64"/>
        <v>9.3483074976273386</v>
      </c>
      <c r="ED29" s="240">
        <f t="shared" si="64"/>
        <v>5.2799074208013996</v>
      </c>
      <c r="EE29" s="240">
        <f t="shared" si="64"/>
        <v>3.6685902720527741</v>
      </c>
      <c r="EF29" s="240">
        <f t="shared" si="64"/>
        <v>3.8303512259774575</v>
      </c>
      <c r="EG29" s="240">
        <f t="shared" si="64"/>
        <v>0.38294613224407748</v>
      </c>
      <c r="EH29" s="240">
        <f t="shared" si="64"/>
        <v>-7.553407934893186</v>
      </c>
      <c r="EI29" s="240">
        <f t="shared" si="64"/>
        <v>-2.9023383768913336</v>
      </c>
      <c r="EJ29" s="240">
        <f t="shared" si="64"/>
        <v>-5.723190253576993</v>
      </c>
      <c r="EK29" s="240">
        <f t="shared" si="64"/>
        <v>10.383170548459809</v>
      </c>
      <c r="EL29" s="240">
        <f t="shared" si="64"/>
        <v>0.2586441600871181</v>
      </c>
      <c r="EM29" s="240">
        <f t="shared" ref="EM29:EU29" si="65">100*(EM28/EL28-1)</f>
        <v>1.7651052274270107</v>
      </c>
      <c r="EN29" s="240">
        <f t="shared" si="65"/>
        <v>-1.2675116744496284</v>
      </c>
      <c r="EO29" s="240">
        <f t="shared" si="65"/>
        <v>-1.4054054054054022</v>
      </c>
      <c r="EP29" s="240">
        <f t="shared" si="65"/>
        <v>-0.71271929824561209</v>
      </c>
      <c r="EQ29" s="240">
        <f t="shared" si="65"/>
        <v>-1.587520706791834</v>
      </c>
      <c r="ER29" s="240">
        <f t="shared" si="65"/>
        <v>1.9357553654088866</v>
      </c>
      <c r="ES29" s="240">
        <f t="shared" si="65"/>
        <v>1.2797578092748063</v>
      </c>
      <c r="ET29" s="240">
        <f t="shared" si="65"/>
        <v>-1.7663043478260865</v>
      </c>
      <c r="EU29" s="240">
        <f t="shared" si="65"/>
        <v>0.12448132780082943</v>
      </c>
      <c r="EV29" s="261">
        <v>0</v>
      </c>
      <c r="EW29" s="261">
        <v>0.1</v>
      </c>
      <c r="EX29" s="261">
        <v>0.2</v>
      </c>
      <c r="EY29" s="261">
        <v>0.2</v>
      </c>
      <c r="EZ29" s="261">
        <v>0.2</v>
      </c>
      <c r="FA29" s="261">
        <v>0.3</v>
      </c>
      <c r="FB29" s="261">
        <v>0.3</v>
      </c>
      <c r="FC29" s="261">
        <v>0.3</v>
      </c>
      <c r="FD29" s="261">
        <f t="shared" ref="FD29:FM29" si="66">FD26-0.35</f>
        <v>0.65</v>
      </c>
      <c r="FE29" s="261">
        <f t="shared" si="66"/>
        <v>0.65</v>
      </c>
      <c r="FF29" s="261">
        <f t="shared" si="66"/>
        <v>0.65</v>
      </c>
      <c r="FG29" s="261">
        <f t="shared" si="66"/>
        <v>0.65</v>
      </c>
      <c r="FH29" s="261">
        <f t="shared" si="66"/>
        <v>0.65</v>
      </c>
      <c r="FI29" s="261">
        <f t="shared" si="66"/>
        <v>0.65</v>
      </c>
      <c r="FJ29" s="261">
        <f t="shared" si="66"/>
        <v>0.65</v>
      </c>
      <c r="FK29" s="261">
        <f t="shared" si="66"/>
        <v>0.65</v>
      </c>
      <c r="FL29" s="261">
        <f t="shared" si="66"/>
        <v>0.65</v>
      </c>
      <c r="FM29" s="261">
        <f t="shared" si="66"/>
        <v>0.65</v>
      </c>
      <c r="FN29" s="261">
        <f>FN26-0.35</f>
        <v>0.65</v>
      </c>
      <c r="FO29" s="261">
        <f>FO26-0.35</f>
        <v>0.65</v>
      </c>
      <c r="FP29" s="261">
        <f>FP26-0.35</f>
        <v>0.65</v>
      </c>
      <c r="FQ29" s="261">
        <f>FQ26-0.35</f>
        <v>0.65</v>
      </c>
      <c r="FR29" s="261"/>
      <c r="FS29" s="261"/>
      <c r="FT29" s="261"/>
      <c r="FU29" s="261"/>
      <c r="FV29" s="261"/>
      <c r="FW29" s="261"/>
      <c r="FX29" s="261"/>
      <c r="FY29" s="261"/>
      <c r="FZ29" s="261"/>
      <c r="GA29" s="261"/>
      <c r="GB29" s="261"/>
      <c r="GC29" s="261"/>
      <c r="GD29" s="261"/>
      <c r="GE29" s="261"/>
      <c r="GF29" s="261"/>
      <c r="GG29" s="261"/>
      <c r="GH29" s="236"/>
      <c r="GI29" s="237"/>
      <c r="GJ29" s="237"/>
      <c r="GK29" s="237"/>
      <c r="GL29" s="237"/>
      <c r="GO29" s="216"/>
    </row>
    <row r="30" spans="1:197" s="215" customFormat="1" ht="14.25" thickBot="1">
      <c r="C30" s="212"/>
      <c r="D30" s="212"/>
      <c r="E30" s="265" t="s">
        <v>74</v>
      </c>
      <c r="F30" s="239"/>
      <c r="G30" s="240"/>
      <c r="H30" s="240"/>
      <c r="I30" s="240"/>
      <c r="J30" s="241"/>
      <c r="K30" s="241"/>
      <c r="L30" s="241"/>
      <c r="M30" s="241"/>
      <c r="N30" s="241"/>
      <c r="O30" s="241"/>
      <c r="P30" s="241"/>
      <c r="Q30" s="241"/>
      <c r="R30" s="241">
        <f t="shared" ref="R30:CC30" si="67">100*(R28/N28-1)</f>
        <v>-1.4667817083692802</v>
      </c>
      <c r="S30" s="241">
        <f t="shared" si="67"/>
        <v>-1.3304721030042987</v>
      </c>
      <c r="T30" s="241">
        <f t="shared" si="67"/>
        <v>-4.2241739857800109</v>
      </c>
      <c r="U30" s="241">
        <f t="shared" si="67"/>
        <v>2.5990626331487077</v>
      </c>
      <c r="V30" s="241">
        <f t="shared" si="67"/>
        <v>5.9982486865148843</v>
      </c>
      <c r="W30" s="241">
        <f t="shared" si="67"/>
        <v>5.2631578947368363</v>
      </c>
      <c r="X30" s="241">
        <f t="shared" si="67"/>
        <v>7.6419213973799138</v>
      </c>
      <c r="Y30" s="241">
        <f t="shared" si="67"/>
        <v>2.7408637873754138</v>
      </c>
      <c r="Z30" s="241">
        <f t="shared" si="67"/>
        <v>-0.99132589838909491</v>
      </c>
      <c r="AA30" s="241">
        <f t="shared" si="67"/>
        <v>-4.2561983471074321</v>
      </c>
      <c r="AB30" s="241">
        <f t="shared" si="67"/>
        <v>-7.8701825557809251</v>
      </c>
      <c r="AC30" s="241">
        <f t="shared" si="67"/>
        <v>-9.4179466451091436</v>
      </c>
      <c r="AD30" s="241">
        <f t="shared" si="67"/>
        <v>-10.095953274926995</v>
      </c>
      <c r="AE30" s="241">
        <f t="shared" si="67"/>
        <v>-6.8191627104013719</v>
      </c>
      <c r="AF30" s="241">
        <f t="shared" si="67"/>
        <v>-7.7498899163364161</v>
      </c>
      <c r="AG30" s="241">
        <f t="shared" si="67"/>
        <v>-2.677376171352075</v>
      </c>
      <c r="AH30" s="241">
        <f t="shared" si="67"/>
        <v>6.2180974477958229</v>
      </c>
      <c r="AI30" s="241">
        <f t="shared" si="67"/>
        <v>4.9559981472903969</v>
      </c>
      <c r="AJ30" s="241">
        <f t="shared" si="67"/>
        <v>8.782816229116964</v>
      </c>
      <c r="AK30" s="241">
        <f t="shared" si="67"/>
        <v>2.5676295277395678</v>
      </c>
      <c r="AL30" s="241">
        <f t="shared" si="67"/>
        <v>2.4464831804281273</v>
      </c>
      <c r="AM30" s="241">
        <f t="shared" si="67"/>
        <v>0.1765225066195919</v>
      </c>
      <c r="AN30" s="241">
        <f t="shared" si="67"/>
        <v>-2.0184291355857975</v>
      </c>
      <c r="AO30" s="241">
        <f t="shared" si="67"/>
        <v>5.3643272239606743</v>
      </c>
      <c r="AP30" s="241">
        <f t="shared" si="67"/>
        <v>-1.7910447761194104</v>
      </c>
      <c r="AQ30" s="241">
        <f t="shared" si="67"/>
        <v>6.3436123348017626</v>
      </c>
      <c r="AR30" s="241">
        <f t="shared" si="67"/>
        <v>13.434841021047927</v>
      </c>
      <c r="AS30" s="241">
        <f t="shared" si="67"/>
        <v>11.964361476453123</v>
      </c>
      <c r="AT30" s="241">
        <f t="shared" si="67"/>
        <v>13.938341293964406</v>
      </c>
      <c r="AU30" s="241">
        <f t="shared" si="67"/>
        <v>14.913007456503724</v>
      </c>
      <c r="AV30" s="241">
        <f t="shared" si="67"/>
        <v>11.883142518752464</v>
      </c>
      <c r="AW30" s="241">
        <f t="shared" si="67"/>
        <v>20.007578628268273</v>
      </c>
      <c r="AX30" s="241">
        <f t="shared" si="67"/>
        <v>19.512195121951216</v>
      </c>
      <c r="AY30" s="241">
        <f t="shared" si="67"/>
        <v>16.906993511175216</v>
      </c>
      <c r="AZ30" s="241">
        <f t="shared" si="67"/>
        <v>14.855328158080461</v>
      </c>
      <c r="BA30" s="241">
        <f t="shared" si="67"/>
        <v>3.8206504578465417</v>
      </c>
      <c r="BB30" s="241">
        <f t="shared" si="67"/>
        <v>6.2818877551020336</v>
      </c>
      <c r="BC30" s="241">
        <f t="shared" si="67"/>
        <v>1.9734813444341581</v>
      </c>
      <c r="BD30" s="241">
        <f t="shared" si="67"/>
        <v>-0.15360983102920001</v>
      </c>
      <c r="BE30" s="241">
        <f t="shared" si="67"/>
        <v>-0.94282238442823241</v>
      </c>
      <c r="BF30" s="241">
        <f t="shared" si="67"/>
        <v>-3.3003300330032959</v>
      </c>
      <c r="BG30" s="241">
        <f t="shared" si="67"/>
        <v>1.3607499244027821</v>
      </c>
      <c r="BH30" s="241">
        <f t="shared" si="67"/>
        <v>4.0307692307692378</v>
      </c>
      <c r="BI30" s="241">
        <f t="shared" si="67"/>
        <v>1.4430457476205083</v>
      </c>
      <c r="BJ30" s="241">
        <f t="shared" si="67"/>
        <v>1.7375116351225683</v>
      </c>
      <c r="BK30" s="241">
        <f t="shared" si="67"/>
        <v>-4.7434367541766225</v>
      </c>
      <c r="BL30" s="241">
        <f t="shared" si="67"/>
        <v>-5.8562555456965431</v>
      </c>
      <c r="BM30" s="241">
        <f t="shared" si="67"/>
        <v>-1.2106537530266359</v>
      </c>
      <c r="BN30" s="241">
        <f t="shared" si="67"/>
        <v>-10.216529429704179</v>
      </c>
      <c r="BO30" s="241">
        <f t="shared" si="67"/>
        <v>-1.9730660820544865</v>
      </c>
      <c r="BP30" s="241">
        <f t="shared" si="67"/>
        <v>-1.5080113100848225</v>
      </c>
      <c r="BQ30" s="241">
        <f t="shared" si="67"/>
        <v>-2.3897058823529327</v>
      </c>
      <c r="BR30" s="241">
        <f t="shared" si="67"/>
        <v>7.4388586956521729</v>
      </c>
      <c r="BS30" s="241">
        <f t="shared" si="67"/>
        <v>-2.7795527156549538</v>
      </c>
      <c r="BT30" s="241">
        <f t="shared" si="67"/>
        <v>6.7942583732057527</v>
      </c>
      <c r="BU30" s="241">
        <f t="shared" si="67"/>
        <v>7.909604519774005</v>
      </c>
      <c r="BV30" s="241">
        <f t="shared" si="67"/>
        <v>11.539677521340487</v>
      </c>
      <c r="BW30" s="241">
        <f t="shared" si="67"/>
        <v>12.290502793296088</v>
      </c>
      <c r="BX30" s="241">
        <f t="shared" si="67"/>
        <v>6.0035842293906905</v>
      </c>
      <c r="BY30" s="241">
        <f t="shared" si="67"/>
        <v>3.5776614310645716</v>
      </c>
      <c r="BZ30" s="241">
        <f t="shared" si="67"/>
        <v>2.8628117913832352</v>
      </c>
      <c r="CA30" s="241">
        <f t="shared" si="67"/>
        <v>4.0386303775241439</v>
      </c>
      <c r="CB30" s="241">
        <f t="shared" si="67"/>
        <v>3.0994646379261637</v>
      </c>
      <c r="CC30" s="241">
        <f t="shared" si="67"/>
        <v>2.9205279415894347</v>
      </c>
      <c r="CD30" s="241">
        <f t="shared" ref="CD30:EO30" si="68">100*(CD28/BZ28-1)</f>
        <v>-0.96445301736015621</v>
      </c>
      <c r="CE30" s="241">
        <f t="shared" si="68"/>
        <v>7.3417721518987289</v>
      </c>
      <c r="CF30" s="241">
        <f t="shared" si="68"/>
        <v>8.6362394096747721</v>
      </c>
      <c r="CG30" s="241">
        <f t="shared" si="68"/>
        <v>12.223738062755807</v>
      </c>
      <c r="CH30" s="241">
        <f t="shared" si="68"/>
        <v>22.454090150250416</v>
      </c>
      <c r="CI30" s="241">
        <f t="shared" si="68"/>
        <v>24.371069182389938</v>
      </c>
      <c r="CJ30" s="241">
        <f t="shared" si="68"/>
        <v>24.578616352201244</v>
      </c>
      <c r="CK30" s="241">
        <f t="shared" si="68"/>
        <v>27.741308047653778</v>
      </c>
      <c r="CL30" s="241">
        <f t="shared" si="68"/>
        <v>29.356964326289472</v>
      </c>
      <c r="CM30" s="241">
        <f t="shared" si="68"/>
        <v>24.441635061104083</v>
      </c>
      <c r="CN30" s="241">
        <f t="shared" si="68"/>
        <v>21.728594507269804</v>
      </c>
      <c r="CO30" s="241">
        <f t="shared" si="68"/>
        <v>16.254282451465542</v>
      </c>
      <c r="CP30" s="241">
        <f t="shared" si="68"/>
        <v>10.486562445108017</v>
      </c>
      <c r="CQ30" s="241">
        <f t="shared" si="68"/>
        <v>0.45716220792415552</v>
      </c>
      <c r="CR30" s="241">
        <f t="shared" si="68"/>
        <v>9.5388188453881853</v>
      </c>
      <c r="CS30" s="241">
        <f t="shared" si="68"/>
        <v>5.1899148657498451</v>
      </c>
      <c r="CT30" s="241">
        <f t="shared" si="68"/>
        <v>3.3386327503974522</v>
      </c>
      <c r="CU30" s="241">
        <f t="shared" si="68"/>
        <v>9.3881678745996844</v>
      </c>
      <c r="CV30" s="241">
        <f t="shared" si="68"/>
        <v>2.0445252158109994</v>
      </c>
      <c r="CW30" s="241">
        <f t="shared" si="68"/>
        <v>-2.8482490272373595</v>
      </c>
      <c r="CX30" s="241">
        <f t="shared" si="68"/>
        <v>-0.29230769230768061</v>
      </c>
      <c r="CY30" s="241">
        <f t="shared" si="68"/>
        <v>-1.8181818181818077</v>
      </c>
      <c r="CZ30" s="241">
        <f t="shared" si="68"/>
        <v>7.4205995844467409E-2</v>
      </c>
      <c r="DA30" s="241">
        <f t="shared" si="68"/>
        <v>6.1678949054790211</v>
      </c>
      <c r="DB30" s="241">
        <f t="shared" si="68"/>
        <v>0.20058632927018039</v>
      </c>
      <c r="DC30" s="241">
        <f t="shared" si="68"/>
        <v>1.5536723163841692</v>
      </c>
      <c r="DD30" s="241">
        <f t="shared" si="68"/>
        <v>0.81566068515497303</v>
      </c>
      <c r="DE30" s="241">
        <f t="shared" si="68"/>
        <v>0.1207182737286816</v>
      </c>
      <c r="DF30" s="241">
        <f t="shared" si="68"/>
        <v>-1.909454881429018</v>
      </c>
      <c r="DG30" s="241">
        <f t="shared" si="68"/>
        <v>0.55632823365785455</v>
      </c>
      <c r="DH30" s="241">
        <f t="shared" si="68"/>
        <v>-6.3253898205354435</v>
      </c>
      <c r="DI30" s="241">
        <f t="shared" si="68"/>
        <v>0.22607385079125297</v>
      </c>
      <c r="DJ30" s="241">
        <f t="shared" si="68"/>
        <v>7.6295133437990659</v>
      </c>
      <c r="DK30" s="241">
        <f t="shared" si="68"/>
        <v>3.9188566159520599</v>
      </c>
      <c r="DL30" s="241">
        <f t="shared" si="68"/>
        <v>2.7638190954773822</v>
      </c>
      <c r="DM30" s="241">
        <f t="shared" si="68"/>
        <v>1.037593984962415</v>
      </c>
      <c r="DN30" s="241">
        <f t="shared" si="68"/>
        <v>-0.42298716452742191</v>
      </c>
      <c r="DO30" s="241">
        <f t="shared" si="68"/>
        <v>6.9801833776989008</v>
      </c>
      <c r="DP30" s="241">
        <f t="shared" si="68"/>
        <v>4.0189486552567155</v>
      </c>
      <c r="DQ30" s="241">
        <f t="shared" si="68"/>
        <v>5.5067718410477751</v>
      </c>
      <c r="DR30" s="241">
        <f t="shared" si="68"/>
        <v>6.8990771934964057</v>
      </c>
      <c r="DS30" s="241">
        <f t="shared" si="68"/>
        <v>0.26264860381530752</v>
      </c>
      <c r="DT30" s="241">
        <f t="shared" si="68"/>
        <v>13.530189510797719</v>
      </c>
      <c r="DU30" s="241">
        <f t="shared" si="68"/>
        <v>10.579771476936095</v>
      </c>
      <c r="DV30" s="241">
        <f t="shared" si="68"/>
        <v>15.935872841874499</v>
      </c>
      <c r="DW30" s="241">
        <f t="shared" si="68"/>
        <v>15.71763408244864</v>
      </c>
      <c r="DX30" s="241">
        <f t="shared" si="68"/>
        <v>6.6899585921325055</v>
      </c>
      <c r="DY30" s="241">
        <f t="shared" si="68"/>
        <v>-6.2252838372241275</v>
      </c>
      <c r="DZ30" s="241">
        <f t="shared" si="68"/>
        <v>-28.424536106843167</v>
      </c>
      <c r="EA30" s="241">
        <f t="shared" si="68"/>
        <v>-31.430954366734177</v>
      </c>
      <c r="EB30" s="241">
        <f t="shared" si="68"/>
        <v>-23.323226197695579</v>
      </c>
      <c r="EC30" s="241">
        <f t="shared" si="68"/>
        <v>-5.9583730104747712</v>
      </c>
      <c r="ED30" s="241">
        <f t="shared" si="68"/>
        <v>20.17833553500661</v>
      </c>
      <c r="EE30" s="241">
        <f t="shared" si="68"/>
        <v>31.103388357949612</v>
      </c>
      <c r="EF30" s="241">
        <f t="shared" si="68"/>
        <v>23.916482125909532</v>
      </c>
      <c r="EG30" s="241">
        <f t="shared" si="68"/>
        <v>13.756690293649655</v>
      </c>
      <c r="EH30" s="241">
        <f t="shared" si="68"/>
        <v>-0.10992030777686734</v>
      </c>
      <c r="EI30" s="241">
        <f t="shared" si="68"/>
        <v>-6.4413518886680006</v>
      </c>
      <c r="EJ30" s="241">
        <f t="shared" si="68"/>
        <v>-15.049782997191731</v>
      </c>
      <c r="EK30" s="241">
        <f t="shared" si="68"/>
        <v>-6.5869786368260463</v>
      </c>
      <c r="EL30" s="241">
        <f t="shared" si="68"/>
        <v>1.3067400275103225</v>
      </c>
      <c r="EM30" s="241">
        <f t="shared" si="68"/>
        <v>6.1765122538603112</v>
      </c>
      <c r="EN30" s="241">
        <f t="shared" si="68"/>
        <v>11.194590533433502</v>
      </c>
      <c r="EO30" s="241">
        <f t="shared" si="68"/>
        <v>-0.68064252654506108</v>
      </c>
      <c r="EP30" s="241">
        <f t="shared" ref="EP30:FM30" si="69">100*(EP28/EL28-1)</f>
        <v>-1.6429056347589843</v>
      </c>
      <c r="EQ30" s="241">
        <f t="shared" si="69"/>
        <v>-4.8832555036691039</v>
      </c>
      <c r="ER30" s="241">
        <f t="shared" si="69"/>
        <v>-1.7972972972972956</v>
      </c>
      <c r="ES30" s="241">
        <f t="shared" si="69"/>
        <v>0.87719298245614308</v>
      </c>
      <c r="ET30" s="241">
        <f t="shared" si="69"/>
        <v>-0.19326339039205109</v>
      </c>
      <c r="EU30" s="241">
        <f t="shared" si="69"/>
        <v>1.5429934072100027</v>
      </c>
      <c r="EV30" s="242">
        <f t="shared" si="69"/>
        <v>-0.3853034264483246</v>
      </c>
      <c r="EW30" s="242">
        <f t="shared" si="69"/>
        <v>-1.5456657608695634</v>
      </c>
      <c r="EX30" s="242">
        <f t="shared" si="69"/>
        <v>0.4250550207468784</v>
      </c>
      <c r="EY30" s="242">
        <f t="shared" si="69"/>
        <v>0.50080040000000103</v>
      </c>
      <c r="EZ30" s="242">
        <f t="shared" si="69"/>
        <v>0.70180200079998922</v>
      </c>
      <c r="FA30" s="242">
        <f t="shared" si="69"/>
        <v>0.90300440240000945</v>
      </c>
      <c r="FB30" s="242">
        <f t="shared" si="69"/>
        <v>1.0037060035999801</v>
      </c>
      <c r="FC30" s="242">
        <f t="shared" si="69"/>
        <v>1.1045081053999706</v>
      </c>
      <c r="FD30" s="242">
        <f t="shared" si="69"/>
        <v>1.5585702675499746</v>
      </c>
      <c r="FE30" s="242">
        <f t="shared" si="69"/>
        <v>1.9129620880249609</v>
      </c>
      <c r="FF30" s="242">
        <f t="shared" si="69"/>
        <v>2.2685905698874853</v>
      </c>
      <c r="FG30" s="242">
        <f t="shared" si="69"/>
        <v>2.6254600285062324</v>
      </c>
      <c r="FH30" s="242">
        <f t="shared" si="69"/>
        <v>2.6254600285062324</v>
      </c>
      <c r="FI30" s="242">
        <f t="shared" si="69"/>
        <v>2.6254600285062324</v>
      </c>
      <c r="FJ30" s="242">
        <f t="shared" si="69"/>
        <v>2.6254600285062324</v>
      </c>
      <c r="FK30" s="242">
        <f t="shared" si="69"/>
        <v>2.6254600285062324</v>
      </c>
      <c r="FL30" s="242">
        <f t="shared" si="69"/>
        <v>2.6254600285062102</v>
      </c>
      <c r="FM30" s="242">
        <f t="shared" si="69"/>
        <v>2.6254600285062102</v>
      </c>
      <c r="FN30" s="242">
        <f>100*(FN28/FJ28-1)</f>
        <v>2.6254600285062102</v>
      </c>
      <c r="FO30" s="242">
        <f>100*(FO28/FK28-1)</f>
        <v>2.6254600285062324</v>
      </c>
      <c r="FP30" s="242">
        <f>100*(FP28/FL28-1)</f>
        <v>2.6254600285062324</v>
      </c>
      <c r="FQ30" s="242">
        <f>100*(FQ28/FM28-1)</f>
        <v>2.6254600285062324</v>
      </c>
      <c r="FR30" s="242"/>
      <c r="FS30" s="273"/>
      <c r="FT30" s="242"/>
      <c r="FU30" s="273"/>
      <c r="FV30" s="242"/>
      <c r="FW30" s="273"/>
      <c r="FX30" s="242"/>
      <c r="FY30" s="273"/>
      <c r="FZ30" s="242"/>
      <c r="GA30" s="273"/>
      <c r="GB30" s="242"/>
      <c r="GC30" s="273"/>
      <c r="GD30" s="242"/>
      <c r="GE30" s="273"/>
      <c r="GF30" s="242"/>
      <c r="GG30" s="273"/>
      <c r="GH30" s="236"/>
      <c r="GI30" s="237"/>
      <c r="GJ30" s="237"/>
      <c r="GK30" s="237"/>
      <c r="GL30" s="237"/>
      <c r="GO30" s="216"/>
    </row>
    <row r="31" spans="1:197" s="215" customFormat="1" ht="12.75" customHeight="1">
      <c r="C31" s="212"/>
      <c r="D31" s="212"/>
      <c r="E31" s="268" t="s">
        <v>180</v>
      </c>
      <c r="F31" s="232">
        <f>F33+F37</f>
        <v>295.00599999999997</v>
      </c>
      <c r="G31" s="233">
        <f t="shared" ref="G31:BR31" si="70">G33+G37</f>
        <v>299.28800000000007</v>
      </c>
      <c r="H31" s="233">
        <f t="shared" si="70"/>
        <v>301.34900000000005</v>
      </c>
      <c r="I31" s="233">
        <f t="shared" si="70"/>
        <v>305.22399999999999</v>
      </c>
      <c r="J31" s="233">
        <f t="shared" si="70"/>
        <v>307.37099999999998</v>
      </c>
      <c r="K31" s="233">
        <f t="shared" si="70"/>
        <v>309.30899999999997</v>
      </c>
      <c r="L31" s="233">
        <f t="shared" si="70"/>
        <v>312.98099999999999</v>
      </c>
      <c r="M31" s="233">
        <f t="shared" si="70"/>
        <v>315.46600000000007</v>
      </c>
      <c r="N31" s="233">
        <f t="shared" si="70"/>
        <v>317.83200000000005</v>
      </c>
      <c r="O31" s="233">
        <f t="shared" si="70"/>
        <v>317.20200000000006</v>
      </c>
      <c r="P31" s="233">
        <f t="shared" si="70"/>
        <v>317.44000000000005</v>
      </c>
      <c r="Q31" s="233">
        <f t="shared" si="70"/>
        <v>318.59500000000003</v>
      </c>
      <c r="R31" s="233">
        <f t="shared" si="70"/>
        <v>319.39999999999998</v>
      </c>
      <c r="S31" s="233">
        <f t="shared" si="70"/>
        <v>323.577</v>
      </c>
      <c r="T31" s="233">
        <f t="shared" si="70"/>
        <v>325.18799999999999</v>
      </c>
      <c r="U31" s="233">
        <f t="shared" si="70"/>
        <v>327.51700000000005</v>
      </c>
      <c r="V31" s="233">
        <f t="shared" si="70"/>
        <v>328.55700000000002</v>
      </c>
      <c r="W31" s="233">
        <f t="shared" si="70"/>
        <v>330.40600000000001</v>
      </c>
      <c r="X31" s="233">
        <f t="shared" si="70"/>
        <v>330.71300000000002</v>
      </c>
      <c r="Y31" s="233">
        <f t="shared" si="70"/>
        <v>333.60399999999998</v>
      </c>
      <c r="Z31" s="233">
        <f t="shared" si="70"/>
        <v>332.76100000000008</v>
      </c>
      <c r="AA31" s="233">
        <f t="shared" si="70"/>
        <v>333.04300000000001</v>
      </c>
      <c r="AB31" s="233">
        <f t="shared" si="70"/>
        <v>333.66399999999999</v>
      </c>
      <c r="AC31" s="233">
        <f t="shared" si="70"/>
        <v>335.50600000000003</v>
      </c>
      <c r="AD31" s="233">
        <f t="shared" si="70"/>
        <v>336.66300000000007</v>
      </c>
      <c r="AE31" s="233">
        <f t="shared" si="70"/>
        <v>338.84300000000002</v>
      </c>
      <c r="AF31" s="233">
        <f t="shared" si="70"/>
        <v>340.21600000000001</v>
      </c>
      <c r="AG31" s="233">
        <f t="shared" si="70"/>
        <v>340.18000000000006</v>
      </c>
      <c r="AH31" s="233">
        <f t="shared" si="70"/>
        <v>342.74900000000002</v>
      </c>
      <c r="AI31" s="233">
        <f t="shared" si="70"/>
        <v>345.96700000000004</v>
      </c>
      <c r="AJ31" s="233">
        <f t="shared" si="70"/>
        <v>347.2580000000001</v>
      </c>
      <c r="AK31" s="233">
        <f t="shared" si="70"/>
        <v>350.65100000000001</v>
      </c>
      <c r="AL31" s="233">
        <f t="shared" si="70"/>
        <v>351.94800000000004</v>
      </c>
      <c r="AM31" s="233">
        <f t="shared" si="70"/>
        <v>356.02200000000005</v>
      </c>
      <c r="AN31" s="233">
        <f t="shared" si="70"/>
        <v>358.62099999999998</v>
      </c>
      <c r="AO31" s="233">
        <f t="shared" si="70"/>
        <v>359.96499999999997</v>
      </c>
      <c r="AP31" s="233">
        <f t="shared" si="70"/>
        <v>361.38</v>
      </c>
      <c r="AQ31" s="233">
        <f t="shared" si="70"/>
        <v>366.73400000000004</v>
      </c>
      <c r="AR31" s="233">
        <f t="shared" si="70"/>
        <v>370.69400000000002</v>
      </c>
      <c r="AS31" s="233">
        <f t="shared" si="70"/>
        <v>377.12800000000004</v>
      </c>
      <c r="AT31" s="233">
        <f t="shared" si="70"/>
        <v>380.25</v>
      </c>
      <c r="AU31" s="233">
        <f t="shared" si="70"/>
        <v>384.12600000000003</v>
      </c>
      <c r="AV31" s="233">
        <f t="shared" si="70"/>
        <v>389.20900000000006</v>
      </c>
      <c r="AW31" s="233">
        <f t="shared" si="70"/>
        <v>393.24000000000007</v>
      </c>
      <c r="AX31" s="233">
        <f t="shared" si="70"/>
        <v>399.60300000000001</v>
      </c>
      <c r="AY31" s="233">
        <f t="shared" si="70"/>
        <v>402.32100000000003</v>
      </c>
      <c r="AZ31" s="233">
        <f t="shared" si="70"/>
        <v>405.51600000000008</v>
      </c>
      <c r="BA31" s="233">
        <f t="shared" si="70"/>
        <v>410.92800000000005</v>
      </c>
      <c r="BB31" s="233">
        <f t="shared" si="70"/>
        <v>415.65</v>
      </c>
      <c r="BC31" s="233">
        <f t="shared" si="70"/>
        <v>416.70900000000006</v>
      </c>
      <c r="BD31" s="233">
        <f t="shared" si="70"/>
        <v>419.18800000000005</v>
      </c>
      <c r="BE31" s="233">
        <f t="shared" si="70"/>
        <v>420.81600000000009</v>
      </c>
      <c r="BF31" s="233">
        <f t="shared" si="70"/>
        <v>420.67200000000003</v>
      </c>
      <c r="BG31" s="233">
        <f t="shared" si="70"/>
        <v>424.90500000000009</v>
      </c>
      <c r="BH31" s="233">
        <f t="shared" si="70"/>
        <v>427.09</v>
      </c>
      <c r="BI31" s="233">
        <f t="shared" si="70"/>
        <v>428.81200000000001</v>
      </c>
      <c r="BJ31" s="233">
        <f t="shared" si="70"/>
        <v>431.8</v>
      </c>
      <c r="BK31" s="233">
        <f t="shared" si="70"/>
        <v>431.52600000000001</v>
      </c>
      <c r="BL31" s="233">
        <f t="shared" si="70"/>
        <v>432.7580000000001</v>
      </c>
      <c r="BM31" s="233">
        <f t="shared" si="70"/>
        <v>432.70600000000002</v>
      </c>
      <c r="BN31" s="233">
        <f t="shared" si="70"/>
        <v>430.82300000000004</v>
      </c>
      <c r="BO31" s="233">
        <f t="shared" si="70"/>
        <v>430.71600000000007</v>
      </c>
      <c r="BP31" s="233">
        <f t="shared" si="70"/>
        <v>430.64900000000006</v>
      </c>
      <c r="BQ31" s="233">
        <f t="shared" si="70"/>
        <v>433.96200000000005</v>
      </c>
      <c r="BR31" s="233">
        <f t="shared" si="70"/>
        <v>434.32600000000002</v>
      </c>
      <c r="BS31" s="233">
        <f t="shared" ref="BS31:ED31" si="71">BS33+BS37</f>
        <v>439.755</v>
      </c>
      <c r="BT31" s="233">
        <f t="shared" si="71"/>
        <v>443.07800000000003</v>
      </c>
      <c r="BU31" s="233">
        <f t="shared" si="71"/>
        <v>447.37700000000001</v>
      </c>
      <c r="BV31" s="233">
        <f t="shared" si="71"/>
        <v>449.28399999999999</v>
      </c>
      <c r="BW31" s="233">
        <f t="shared" si="71"/>
        <v>454.27800000000002</v>
      </c>
      <c r="BX31" s="233">
        <f t="shared" si="71"/>
        <v>451.78999999999996</v>
      </c>
      <c r="BY31" s="233">
        <f t="shared" si="71"/>
        <v>453.31400000000002</v>
      </c>
      <c r="BZ31" s="233">
        <f t="shared" si="71"/>
        <v>459.30400000000003</v>
      </c>
      <c r="CA31" s="233">
        <f t="shared" si="71"/>
        <v>459.49200000000002</v>
      </c>
      <c r="CB31" s="233">
        <f t="shared" si="71"/>
        <v>464.16600000000005</v>
      </c>
      <c r="CC31" s="233">
        <f t="shared" si="71"/>
        <v>464.08600000000001</v>
      </c>
      <c r="CD31" s="233">
        <f t="shared" si="71"/>
        <v>466.09400000000005</v>
      </c>
      <c r="CE31" s="233">
        <f t="shared" si="71"/>
        <v>471.62000000000006</v>
      </c>
      <c r="CF31" s="233">
        <f t="shared" si="71"/>
        <v>476.71300000000008</v>
      </c>
      <c r="CG31" s="233">
        <f t="shared" si="71"/>
        <v>482.44000000000005</v>
      </c>
      <c r="CH31" s="233">
        <f t="shared" si="71"/>
        <v>486.64400000000006</v>
      </c>
      <c r="CI31" s="233">
        <f t="shared" si="71"/>
        <v>492.995</v>
      </c>
      <c r="CJ31" s="233">
        <f t="shared" si="71"/>
        <v>497.84200000000004</v>
      </c>
      <c r="CK31" s="233">
        <f t="shared" si="71"/>
        <v>500.94400000000002</v>
      </c>
      <c r="CL31" s="233">
        <f t="shared" si="71"/>
        <v>504.01000000000005</v>
      </c>
      <c r="CM31" s="233">
        <f t="shared" si="71"/>
        <v>509.59000000000003</v>
      </c>
      <c r="CN31" s="233">
        <f t="shared" si="71"/>
        <v>519.30599999999993</v>
      </c>
      <c r="CO31" s="233">
        <f t="shared" si="71"/>
        <v>525.63700000000006</v>
      </c>
      <c r="CP31" s="233">
        <f t="shared" si="71"/>
        <v>534.30100000000004</v>
      </c>
      <c r="CQ31" s="233">
        <f t="shared" si="71"/>
        <v>541.89800000000002</v>
      </c>
      <c r="CR31" s="233">
        <f t="shared" si="71"/>
        <v>547.07000000000005</v>
      </c>
      <c r="CS31" s="233">
        <f t="shared" si="71"/>
        <v>553.30300000000011</v>
      </c>
      <c r="CT31" s="233">
        <f t="shared" si="71"/>
        <v>556.88100000000009</v>
      </c>
      <c r="CU31" s="233">
        <f t="shared" si="71"/>
        <v>555.85900000000004</v>
      </c>
      <c r="CV31" s="233">
        <f t="shared" si="71"/>
        <v>558.26600000000008</v>
      </c>
      <c r="CW31" s="233">
        <f t="shared" si="71"/>
        <v>555.01099999999997</v>
      </c>
      <c r="CX31" s="233">
        <f t="shared" si="71"/>
        <v>559.07899999999995</v>
      </c>
      <c r="CY31" s="233">
        <f t="shared" si="71"/>
        <v>564.06200000000001</v>
      </c>
      <c r="CZ31" s="233">
        <f t="shared" si="71"/>
        <v>567.18399999999997</v>
      </c>
      <c r="DA31" s="233">
        <f t="shared" si="71"/>
        <v>567.77600000000007</v>
      </c>
      <c r="DB31" s="233">
        <f t="shared" si="71"/>
        <v>566.20600000000002</v>
      </c>
      <c r="DC31" s="233">
        <f t="shared" si="71"/>
        <v>566.86099999999999</v>
      </c>
      <c r="DD31" s="233">
        <f t="shared" si="71"/>
        <v>573.04000000000008</v>
      </c>
      <c r="DE31" s="233">
        <f t="shared" si="71"/>
        <v>577.32100000000014</v>
      </c>
      <c r="DF31" s="233">
        <f t="shared" si="71"/>
        <v>579.41800000000001</v>
      </c>
      <c r="DG31" s="233">
        <f t="shared" si="71"/>
        <v>584.88800000000003</v>
      </c>
      <c r="DH31" s="233">
        <f t="shared" si="71"/>
        <v>586.93299999999999</v>
      </c>
      <c r="DI31" s="233">
        <f t="shared" si="71"/>
        <v>593.75900000000001</v>
      </c>
      <c r="DJ31" s="233">
        <f t="shared" si="71"/>
        <v>594.82899999999995</v>
      </c>
      <c r="DK31" s="233">
        <f t="shared" si="71"/>
        <v>597.70600000000013</v>
      </c>
      <c r="DL31" s="233">
        <f t="shared" si="71"/>
        <v>603.97</v>
      </c>
      <c r="DM31" s="233">
        <f t="shared" si="71"/>
        <v>609.49300000000005</v>
      </c>
      <c r="DN31" s="233">
        <f t="shared" si="71"/>
        <v>615.40899999999999</v>
      </c>
      <c r="DO31" s="233">
        <f t="shared" si="71"/>
        <v>621.36099999999999</v>
      </c>
      <c r="DP31" s="233">
        <f t="shared" si="71"/>
        <v>619.96900000000005</v>
      </c>
      <c r="DQ31" s="233">
        <f t="shared" si="71"/>
        <v>627.07900000000006</v>
      </c>
      <c r="DR31" s="233">
        <f t="shared" si="71"/>
        <v>631.9380000000001</v>
      </c>
      <c r="DS31" s="233">
        <f t="shared" si="71"/>
        <v>637.87700000000007</v>
      </c>
      <c r="DT31" s="233">
        <f t="shared" si="71"/>
        <v>642.04499999999996</v>
      </c>
      <c r="DU31" s="233">
        <f t="shared" si="71"/>
        <v>644.36400000000003</v>
      </c>
      <c r="DV31" s="233">
        <f t="shared" si="71"/>
        <v>649.46500000000003</v>
      </c>
      <c r="DW31" s="233">
        <f t="shared" si="71"/>
        <v>645.2700000000001</v>
      </c>
      <c r="DX31" s="233">
        <f t="shared" si="71"/>
        <v>642.73100000000011</v>
      </c>
      <c r="DY31" s="233">
        <f t="shared" si="71"/>
        <v>631.81000000000006</v>
      </c>
      <c r="DZ31" s="233">
        <f t="shared" si="71"/>
        <v>620.14199999999994</v>
      </c>
      <c r="EA31" s="233">
        <f t="shared" si="71"/>
        <v>619.6110000000001</v>
      </c>
      <c r="EB31" s="233">
        <f>EB33+EB37</f>
        <v>618.87100000000009</v>
      </c>
      <c r="EC31" s="233">
        <f t="shared" si="71"/>
        <v>623.80000000000007</v>
      </c>
      <c r="ED31" s="233">
        <f t="shared" si="71"/>
        <v>630.17700000000002</v>
      </c>
      <c r="EE31" s="233">
        <f t="shared" ref="EE31:FM31" si="72">EE33+EE37</f>
        <v>637.399</v>
      </c>
      <c r="EF31" s="233">
        <f t="shared" si="72"/>
        <v>642.49800000000005</v>
      </c>
      <c r="EG31" s="233">
        <f t="shared" si="72"/>
        <v>647.49700000000007</v>
      </c>
      <c r="EH31" s="233">
        <f t="shared" si="72"/>
        <v>653.21499999999992</v>
      </c>
      <c r="EI31" s="233">
        <f t="shared" si="72"/>
        <v>651.38499999999999</v>
      </c>
      <c r="EJ31" s="233">
        <f t="shared" si="72"/>
        <v>652.82600000000002</v>
      </c>
      <c r="EK31" s="233">
        <f t="shared" si="72"/>
        <v>655.32200000000012</v>
      </c>
      <c r="EL31" s="233">
        <f t="shared" si="72"/>
        <v>656.45900000000006</v>
      </c>
      <c r="EM31" s="233">
        <f t="shared" si="72"/>
        <v>655.77700000000004</v>
      </c>
      <c r="EN31" s="233">
        <f t="shared" si="72"/>
        <v>656.74700000000007</v>
      </c>
      <c r="EO31" s="233">
        <f t="shared" si="72"/>
        <v>655.61800000000005</v>
      </c>
      <c r="EP31" s="233">
        <f t="shared" si="72"/>
        <v>656.96400000000006</v>
      </c>
      <c r="EQ31" s="233">
        <f t="shared" si="72"/>
        <v>663.12200000000007</v>
      </c>
      <c r="ER31" s="233">
        <f t="shared" si="72"/>
        <v>662.10300000000007</v>
      </c>
      <c r="ES31" s="233">
        <f t="shared" si="72"/>
        <v>665.43200000000013</v>
      </c>
      <c r="ET31" s="233">
        <f t="shared" si="72"/>
        <v>664.36500000000001</v>
      </c>
      <c r="EU31" s="233">
        <f>EU33+EU37</f>
        <v>665.06899999999996</v>
      </c>
      <c r="EV31" s="234">
        <f t="shared" si="72"/>
        <v>664.99508918375591</v>
      </c>
      <c r="EW31" s="234">
        <f t="shared" si="72"/>
        <v>665.91939682408906</v>
      </c>
      <c r="EX31" s="234">
        <f t="shared" si="72"/>
        <v>668.45602608245349</v>
      </c>
      <c r="EY31" s="234">
        <f t="shared" si="72"/>
        <v>670.80541677528652</v>
      </c>
      <c r="EZ31" s="234">
        <f t="shared" si="72"/>
        <v>673.12968832384399</v>
      </c>
      <c r="FA31" s="234">
        <f t="shared" si="72"/>
        <v>675.51469796066533</v>
      </c>
      <c r="FB31" s="234">
        <f t="shared" si="72"/>
        <v>677.73791935464692</v>
      </c>
      <c r="FC31" s="234">
        <f t="shared" si="72"/>
        <v>679.97285101130944</v>
      </c>
      <c r="FD31" s="234">
        <f t="shared" si="72"/>
        <v>682.25386969565784</v>
      </c>
      <c r="FE31" s="234">
        <f t="shared" si="72"/>
        <v>684.54708555791171</v>
      </c>
      <c r="FF31" s="234">
        <f t="shared" si="72"/>
        <v>687.03986339204948</v>
      </c>
      <c r="FG31" s="234">
        <f t="shared" si="72"/>
        <v>689.54616804526461</v>
      </c>
      <c r="FH31" s="234">
        <f t="shared" si="72"/>
        <v>692.06608937532803</v>
      </c>
      <c r="FI31" s="234">
        <f t="shared" si="72"/>
        <v>694.59971790830741</v>
      </c>
      <c r="FJ31" s="234">
        <f t="shared" si="72"/>
        <v>697.08279087135395</v>
      </c>
      <c r="FK31" s="234">
        <f t="shared" si="72"/>
        <v>699.57972193867761</v>
      </c>
      <c r="FL31" s="234">
        <f t="shared" si="72"/>
        <v>702.09060365724167</v>
      </c>
      <c r="FM31" s="234">
        <f t="shared" si="72"/>
        <v>704.61552926384297</v>
      </c>
      <c r="FN31" s="234">
        <f>FN33+FN37</f>
        <v>707.23178122615809</v>
      </c>
      <c r="FO31" s="234">
        <f>FO33+FO37</f>
        <v>709.86265158432525</v>
      </c>
      <c r="FP31" s="234">
        <f>FP33+FP37</f>
        <v>712.50823714440276</v>
      </c>
      <c r="FQ31" s="234">
        <f>FQ33+FQ37</f>
        <v>715.16863542957356</v>
      </c>
      <c r="FR31" s="234"/>
      <c r="FS31" s="235"/>
      <c r="FT31" s="234"/>
      <c r="FU31" s="235"/>
      <c r="FV31" s="234"/>
      <c r="FW31" s="235"/>
      <c r="FX31" s="234"/>
      <c r="FY31" s="235"/>
      <c r="FZ31" s="234"/>
      <c r="GA31" s="235"/>
      <c r="GB31" s="234"/>
      <c r="GC31" s="235"/>
      <c r="GD31" s="234"/>
      <c r="GE31" s="235"/>
      <c r="GF31" s="234"/>
      <c r="GG31" s="235"/>
      <c r="GH31" s="278"/>
      <c r="GI31" s="237"/>
      <c r="GJ31" s="237"/>
      <c r="GK31" s="237"/>
      <c r="GL31" s="237"/>
    </row>
    <row r="32" spans="1:197" s="215" customFormat="1" ht="12.75" customHeight="1">
      <c r="C32" s="212"/>
      <c r="D32" s="212"/>
      <c r="E32" s="238" t="s">
        <v>174</v>
      </c>
      <c r="F32" s="239"/>
      <c r="G32" s="240">
        <f>100*(G31/F31-1)</f>
        <v>1.4514959017783102</v>
      </c>
      <c r="H32" s="240">
        <f t="shared" ref="H32:BS32" si="73">100*(H31/G31-1)</f>
        <v>0.68863435887840385</v>
      </c>
      <c r="I32" s="240">
        <f t="shared" si="73"/>
        <v>1.2858844728205421</v>
      </c>
      <c r="J32" s="240">
        <f t="shared" si="73"/>
        <v>0.70341781773386458</v>
      </c>
      <c r="K32" s="240">
        <f t="shared" si="73"/>
        <v>0.6305084084054835</v>
      </c>
      <c r="L32" s="240">
        <f t="shared" si="73"/>
        <v>1.187162352210902</v>
      </c>
      <c r="M32" s="240">
        <f t="shared" si="73"/>
        <v>0.79397790920217037</v>
      </c>
      <c r="N32" s="241">
        <f t="shared" si="73"/>
        <v>0.75000158495686087</v>
      </c>
      <c r="O32" s="240">
        <f t="shared" si="73"/>
        <v>-0.19821792645170477</v>
      </c>
      <c r="P32" s="240">
        <f t="shared" si="73"/>
        <v>7.5031052767626782E-2</v>
      </c>
      <c r="Q32" s="240">
        <f t="shared" si="73"/>
        <v>0.36384828629032473</v>
      </c>
      <c r="R32" s="240">
        <f t="shared" si="73"/>
        <v>0.25267188750606184</v>
      </c>
      <c r="S32" s="240">
        <f t="shared" si="73"/>
        <v>1.3077645585472863</v>
      </c>
      <c r="T32" s="240">
        <f t="shared" si="73"/>
        <v>0.49787222206769677</v>
      </c>
      <c r="U32" s="240">
        <f t="shared" si="73"/>
        <v>0.71620108983112551</v>
      </c>
      <c r="V32" s="240">
        <f t="shared" si="73"/>
        <v>0.31754076887611227</v>
      </c>
      <c r="W32" s="240">
        <f t="shared" si="73"/>
        <v>0.56276384310789407</v>
      </c>
      <c r="X32" s="240">
        <f t="shared" si="73"/>
        <v>9.2915988208441824E-2</v>
      </c>
      <c r="Y32" s="240">
        <f t="shared" si="73"/>
        <v>0.87417186503100375</v>
      </c>
      <c r="Z32" s="240">
        <f t="shared" si="73"/>
        <v>-0.25269481181278142</v>
      </c>
      <c r="AA32" s="240">
        <f t="shared" si="73"/>
        <v>8.4745508037276096E-2</v>
      </c>
      <c r="AB32" s="240">
        <f t="shared" si="73"/>
        <v>0.18646240875801467</v>
      </c>
      <c r="AC32" s="240">
        <f t="shared" si="73"/>
        <v>0.55205236405486691</v>
      </c>
      <c r="AD32" s="240">
        <f t="shared" si="73"/>
        <v>0.34485225301486011</v>
      </c>
      <c r="AE32" s="240">
        <f t="shared" si="73"/>
        <v>0.64753180480181527</v>
      </c>
      <c r="AF32" s="240">
        <f t="shared" si="73"/>
        <v>0.40520240937542695</v>
      </c>
      <c r="AG32" s="240">
        <f t="shared" si="73"/>
        <v>-1.0581512921181702E-2</v>
      </c>
      <c r="AH32" s="240">
        <f t="shared" si="73"/>
        <v>0.75518842965487387</v>
      </c>
      <c r="AI32" s="240">
        <f t="shared" si="73"/>
        <v>0.93887947156665597</v>
      </c>
      <c r="AJ32" s="240">
        <f t="shared" si="73"/>
        <v>0.37315697739959131</v>
      </c>
      <c r="AK32" s="240">
        <f t="shared" si="73"/>
        <v>0.97708332133454867</v>
      </c>
      <c r="AL32" s="240">
        <f t="shared" si="73"/>
        <v>0.36988344536306172</v>
      </c>
      <c r="AM32" s="240">
        <f t="shared" si="73"/>
        <v>1.1575573664291294</v>
      </c>
      <c r="AN32" s="240">
        <f t="shared" si="73"/>
        <v>0.73001106673180605</v>
      </c>
      <c r="AO32" s="240">
        <f t="shared" si="73"/>
        <v>0.37476890644998484</v>
      </c>
      <c r="AP32" s="240">
        <f t="shared" si="73"/>
        <v>0.39309377300571491</v>
      </c>
      <c r="AQ32" s="240">
        <f t="shared" si="73"/>
        <v>1.4815429741546371</v>
      </c>
      <c r="AR32" s="240">
        <f t="shared" si="73"/>
        <v>1.079801709140682</v>
      </c>
      <c r="AS32" s="240">
        <f t="shared" si="73"/>
        <v>1.7356633773408792</v>
      </c>
      <c r="AT32" s="240">
        <f t="shared" si="73"/>
        <v>0.82783564201012183</v>
      </c>
      <c r="AU32" s="240">
        <f t="shared" si="73"/>
        <v>1.0193293885601751</v>
      </c>
      <c r="AV32" s="240">
        <f t="shared" si="73"/>
        <v>1.3232637207583053</v>
      </c>
      <c r="AW32" s="240">
        <f t="shared" si="73"/>
        <v>1.0356903360405401</v>
      </c>
      <c r="AX32" s="240">
        <f t="shared" si="73"/>
        <v>1.6180958193469541</v>
      </c>
      <c r="AY32" s="240">
        <f t="shared" si="73"/>
        <v>0.68017507376070263</v>
      </c>
      <c r="AZ32" s="240">
        <f t="shared" si="73"/>
        <v>0.79414199109666406</v>
      </c>
      <c r="BA32" s="240">
        <f t="shared" si="73"/>
        <v>1.3345959222324177</v>
      </c>
      <c r="BB32" s="240">
        <f t="shared" si="73"/>
        <v>1.1491064128022144</v>
      </c>
      <c r="BC32" s="240">
        <f t="shared" si="73"/>
        <v>0.25478166726815576</v>
      </c>
      <c r="BD32" s="240">
        <f t="shared" si="73"/>
        <v>0.5948995582048866</v>
      </c>
      <c r="BE32" s="240">
        <f t="shared" si="73"/>
        <v>0.38836989608481698</v>
      </c>
      <c r="BF32" s="240">
        <f t="shared" si="73"/>
        <v>-3.4219231207954781E-2</v>
      </c>
      <c r="BG32" s="240">
        <f t="shared" si="73"/>
        <v>1.0062471474212797</v>
      </c>
      <c r="BH32" s="240">
        <f t="shared" si="73"/>
        <v>0.51423259316785153</v>
      </c>
      <c r="BI32" s="240">
        <f t="shared" si="73"/>
        <v>0.40319370624459783</v>
      </c>
      <c r="BJ32" s="240">
        <f t="shared" si="73"/>
        <v>0.69680885796106207</v>
      </c>
      <c r="BK32" s="240">
        <f t="shared" si="73"/>
        <v>-6.3455303381199091E-2</v>
      </c>
      <c r="BL32" s="240">
        <f t="shared" si="73"/>
        <v>0.2854984404184524</v>
      </c>
      <c r="BM32" s="240">
        <f t="shared" si="73"/>
        <v>-1.2015953489030728E-2</v>
      </c>
      <c r="BN32" s="240">
        <f t="shared" si="73"/>
        <v>-0.43516845155833206</v>
      </c>
      <c r="BO32" s="240">
        <f t="shared" si="73"/>
        <v>-2.4836185626109231E-2</v>
      </c>
      <c r="BP32" s="240">
        <f t="shared" si="73"/>
        <v>-1.555549364314901E-2</v>
      </c>
      <c r="BQ32" s="240">
        <f t="shared" si="73"/>
        <v>0.76930400395680554</v>
      </c>
      <c r="BR32" s="240">
        <f t="shared" si="73"/>
        <v>8.3878311925933424E-2</v>
      </c>
      <c r="BS32" s="240">
        <f t="shared" si="73"/>
        <v>1.249982731865007</v>
      </c>
      <c r="BT32" s="240">
        <f t="shared" ref="BT32:EE32" si="74">100*(BT31/BS31-1)</f>
        <v>0.75564803129015701</v>
      </c>
      <c r="BU32" s="240">
        <f t="shared" si="74"/>
        <v>0.97025805840054158</v>
      </c>
      <c r="BV32" s="240">
        <f t="shared" si="74"/>
        <v>0.42626241402663467</v>
      </c>
      <c r="BW32" s="240">
        <f t="shared" si="74"/>
        <v>1.1115463715600793</v>
      </c>
      <c r="BX32" s="240">
        <f t="shared" si="74"/>
        <v>-0.54768225623957889</v>
      </c>
      <c r="BY32" s="240">
        <f t="shared" si="74"/>
        <v>0.33732486332147538</v>
      </c>
      <c r="BZ32" s="240">
        <f t="shared" si="74"/>
        <v>1.3213798823773493</v>
      </c>
      <c r="CA32" s="240">
        <f t="shared" si="74"/>
        <v>4.0931496351004348E-2</v>
      </c>
      <c r="CB32" s="240">
        <f t="shared" si="74"/>
        <v>1.0172103105168473</v>
      </c>
      <c r="CC32" s="240">
        <f t="shared" si="74"/>
        <v>-1.7235213264232829E-2</v>
      </c>
      <c r="CD32" s="240">
        <f t="shared" si="74"/>
        <v>0.43267842598140316</v>
      </c>
      <c r="CE32" s="240">
        <f t="shared" si="74"/>
        <v>1.1855977549593</v>
      </c>
      <c r="CF32" s="240">
        <f t="shared" si="74"/>
        <v>1.0798948305839495</v>
      </c>
      <c r="CG32" s="240">
        <f t="shared" si="74"/>
        <v>1.2013517567173393</v>
      </c>
      <c r="CH32" s="240">
        <f t="shared" si="74"/>
        <v>0.87140369786917748</v>
      </c>
      <c r="CI32" s="240">
        <f t="shared" si="74"/>
        <v>1.3050607836529338</v>
      </c>
      <c r="CJ32" s="240">
        <f t="shared" si="74"/>
        <v>0.98317427154435144</v>
      </c>
      <c r="CK32" s="240">
        <f t="shared" si="74"/>
        <v>0.62308925321687969</v>
      </c>
      <c r="CL32" s="240">
        <f t="shared" si="74"/>
        <v>0.61204446005942437</v>
      </c>
      <c r="CM32" s="240">
        <f t="shared" si="74"/>
        <v>1.1071208904585239</v>
      </c>
      <c r="CN32" s="240">
        <f t="shared" si="74"/>
        <v>1.906630820855959</v>
      </c>
      <c r="CO32" s="240">
        <f t="shared" si="74"/>
        <v>1.2191270657377684</v>
      </c>
      <c r="CP32" s="240">
        <f t="shared" si="74"/>
        <v>1.6482857941887641</v>
      </c>
      <c r="CQ32" s="240">
        <f t="shared" si="74"/>
        <v>1.4218577169048841</v>
      </c>
      <c r="CR32" s="240">
        <f t="shared" si="74"/>
        <v>0.95442315712550574</v>
      </c>
      <c r="CS32" s="240">
        <f t="shared" si="74"/>
        <v>1.1393423145118708</v>
      </c>
      <c r="CT32" s="240">
        <f t="shared" si="74"/>
        <v>0.64666195556501993</v>
      </c>
      <c r="CU32" s="240">
        <f t="shared" si="74"/>
        <v>-0.1835221528477482</v>
      </c>
      <c r="CV32" s="240">
        <f t="shared" si="74"/>
        <v>0.43302348257383549</v>
      </c>
      <c r="CW32" s="240">
        <f t="shared" si="74"/>
        <v>-0.58305538936638257</v>
      </c>
      <c r="CX32" s="240">
        <f t="shared" si="74"/>
        <v>0.73295844586864778</v>
      </c>
      <c r="CY32" s="240">
        <f t="shared" si="74"/>
        <v>0.89128727782656902</v>
      </c>
      <c r="CZ32" s="240">
        <f t="shared" si="74"/>
        <v>0.55348525516698555</v>
      </c>
      <c r="DA32" s="240">
        <f t="shared" si="74"/>
        <v>0.10437529972637805</v>
      </c>
      <c r="DB32" s="240">
        <f t="shared" si="74"/>
        <v>-0.27651749985910801</v>
      </c>
      <c r="DC32" s="240">
        <f t="shared" si="74"/>
        <v>0.11568227818143928</v>
      </c>
      <c r="DD32" s="240">
        <f t="shared" si="74"/>
        <v>1.0900379458103737</v>
      </c>
      <c r="DE32" s="240">
        <f t="shared" si="74"/>
        <v>0.74706826748569544</v>
      </c>
      <c r="DF32" s="240">
        <f t="shared" si="74"/>
        <v>0.36322946852789251</v>
      </c>
      <c r="DG32" s="240">
        <f t="shared" si="74"/>
        <v>0.94405075437766772</v>
      </c>
      <c r="DH32" s="240">
        <f t="shared" si="74"/>
        <v>0.3496395891179116</v>
      </c>
      <c r="DI32" s="240">
        <f t="shared" si="74"/>
        <v>1.1629947540860774</v>
      </c>
      <c r="DJ32" s="240">
        <f t="shared" si="74"/>
        <v>0.18020779474499093</v>
      </c>
      <c r="DK32" s="240">
        <f t="shared" si="74"/>
        <v>0.48366841562872409</v>
      </c>
      <c r="DL32" s="240">
        <f t="shared" si="74"/>
        <v>1.048006879636465</v>
      </c>
      <c r="DM32" s="240">
        <f t="shared" si="74"/>
        <v>0.91444939318179319</v>
      </c>
      <c r="DN32" s="240">
        <f t="shared" si="74"/>
        <v>0.97064281296093124</v>
      </c>
      <c r="DO32" s="240">
        <f t="shared" si="74"/>
        <v>0.96716167621857529</v>
      </c>
      <c r="DP32" s="240">
        <f t="shared" si="74"/>
        <v>-0.22402435943034149</v>
      </c>
      <c r="DQ32" s="240">
        <f t="shared" si="74"/>
        <v>1.1468315351251368</v>
      </c>
      <c r="DR32" s="240">
        <f t="shared" si="74"/>
        <v>0.77486249738869528</v>
      </c>
      <c r="DS32" s="240">
        <f t="shared" si="74"/>
        <v>0.93980738616763482</v>
      </c>
      <c r="DT32" s="240">
        <f t="shared" si="74"/>
        <v>0.65341750839109647</v>
      </c>
      <c r="DU32" s="240">
        <f t="shared" si="74"/>
        <v>0.36118963624045541</v>
      </c>
      <c r="DV32" s="240">
        <f t="shared" si="74"/>
        <v>0.79163330043268143</v>
      </c>
      <c r="DW32" s="240">
        <f t="shared" si="74"/>
        <v>-0.6459162541476382</v>
      </c>
      <c r="DX32" s="240">
        <f t="shared" si="74"/>
        <v>-0.39347869883924469</v>
      </c>
      <c r="DY32" s="240">
        <f t="shared" si="74"/>
        <v>-1.6991556343166958</v>
      </c>
      <c r="DZ32" s="240">
        <f t="shared" si="74"/>
        <v>-1.8467577277979319</v>
      </c>
      <c r="EA32" s="240">
        <f t="shared" si="74"/>
        <v>-8.5625550277168561E-2</v>
      </c>
      <c r="EB32" s="240">
        <f t="shared" si="74"/>
        <v>-0.11942977125971588</v>
      </c>
      <c r="EC32" s="240">
        <f t="shared" si="74"/>
        <v>0.79645031032313796</v>
      </c>
      <c r="ED32" s="240">
        <f t="shared" si="74"/>
        <v>1.0222827829432513</v>
      </c>
      <c r="EE32" s="240">
        <f t="shared" si="74"/>
        <v>1.1460272272710625</v>
      </c>
      <c r="EF32" s="240">
        <f t="shared" ref="EF32:EL32" si="75">100*(EF31/EE31-1)</f>
        <v>0.79996987758061966</v>
      </c>
      <c r="EG32" s="240">
        <f t="shared" si="75"/>
        <v>0.77805689667516109</v>
      </c>
      <c r="EH32" s="240">
        <f t="shared" si="75"/>
        <v>0.88309289463885943</v>
      </c>
      <c r="EI32" s="240">
        <f t="shared" si="75"/>
        <v>-0.28015278277442324</v>
      </c>
      <c r="EJ32" s="240">
        <f t="shared" si="75"/>
        <v>0.22122093692671374</v>
      </c>
      <c r="EK32" s="240">
        <f t="shared" si="75"/>
        <v>0.3823377132651018</v>
      </c>
      <c r="EL32" s="240">
        <f t="shared" si="75"/>
        <v>0.17350249190473122</v>
      </c>
      <c r="EM32" s="240">
        <f>100*(EM31/EL31-1)</f>
        <v>-0.10389072280219125</v>
      </c>
      <c r="EN32" s="240">
        <f t="shared" ref="EN32:FM32" si="76">100*(EN31/EM31-1)</f>
        <v>0.14791613612554766</v>
      </c>
      <c r="EO32" s="240">
        <f t="shared" si="76"/>
        <v>-0.17190790365240183</v>
      </c>
      <c r="EP32" s="240">
        <f t="shared" si="76"/>
        <v>0.20530247796735068</v>
      </c>
      <c r="EQ32" s="240">
        <f t="shared" si="76"/>
        <v>0.93734207658258129</v>
      </c>
      <c r="ER32" s="240">
        <f>100*(ER31/EQ31-1)</f>
        <v>-0.15366704769258499</v>
      </c>
      <c r="ES32" s="240">
        <f>100*(ES31/ER31-1)</f>
        <v>0.5027918616892002</v>
      </c>
      <c r="ET32" s="240">
        <f>100*(ET31/ES31-1)</f>
        <v>-0.16034696257470893</v>
      </c>
      <c r="EU32" s="240">
        <f>100*(EU31/ET31-1)</f>
        <v>0.10596584708706391</v>
      </c>
      <c r="EV32" s="242">
        <f t="shared" si="76"/>
        <v>-1.111325535305685E-2</v>
      </c>
      <c r="EW32" s="242">
        <f t="shared" si="76"/>
        <v>0.13899465655720089</v>
      </c>
      <c r="EX32" s="242">
        <f t="shared" si="76"/>
        <v>0.38092136532772436</v>
      </c>
      <c r="EY32" s="242">
        <f t="shared" si="76"/>
        <v>0.35146525742342227</v>
      </c>
      <c r="EZ32" s="242">
        <f t="shared" si="76"/>
        <v>0.34648968097645838</v>
      </c>
      <c r="FA32" s="242">
        <f t="shared" si="76"/>
        <v>0.35431651258173158</v>
      </c>
      <c r="FB32" s="242">
        <f t="shared" si="76"/>
        <v>0.32911517701885717</v>
      </c>
      <c r="FC32" s="242">
        <f t="shared" si="76"/>
        <v>0.32976340748214206</v>
      </c>
      <c r="FD32" s="242">
        <f t="shared" si="76"/>
        <v>0.33545731729669459</v>
      </c>
      <c r="FE32" s="242">
        <f t="shared" si="76"/>
        <v>0.3361235405343832</v>
      </c>
      <c r="FF32" s="242">
        <f t="shared" si="76"/>
        <v>0.36414994479250229</v>
      </c>
      <c r="FG32" s="242">
        <f t="shared" si="76"/>
        <v>0.36479755932079527</v>
      </c>
      <c r="FH32" s="242">
        <f t="shared" si="76"/>
        <v>0.36544635397031122</v>
      </c>
      <c r="FI32" s="242">
        <f t="shared" si="76"/>
        <v>0.36609632690807192</v>
      </c>
      <c r="FJ32" s="242">
        <f t="shared" si="76"/>
        <v>0.35748257579544251</v>
      </c>
      <c r="FK32" s="242">
        <f t="shared" si="76"/>
        <v>0.35819720412297862</v>
      </c>
      <c r="FL32" s="242">
        <f t="shared" si="76"/>
        <v>0.35891287866463006</v>
      </c>
      <c r="FM32" s="242">
        <f t="shared" si="76"/>
        <v>0.3596295967285057</v>
      </c>
      <c r="FN32" s="242">
        <f>100*(FN31/FM31-1)</f>
        <v>0.37130205816617856</v>
      </c>
      <c r="FO32" s="242">
        <f>100*(FO31/FN31-1)</f>
        <v>0.37199549398161391</v>
      </c>
      <c r="FP32" s="242">
        <f>100*(FP31/FO31-1)</f>
        <v>0.37268978078688342</v>
      </c>
      <c r="FQ32" s="242">
        <f>100*(FQ31/FP31-1)</f>
        <v>0.37338491633909232</v>
      </c>
      <c r="FR32" s="242"/>
      <c r="FS32" s="273"/>
      <c r="FT32" s="242"/>
      <c r="FU32" s="273"/>
      <c r="FV32" s="242"/>
      <c r="FW32" s="273"/>
      <c r="FX32" s="242"/>
      <c r="FY32" s="273"/>
      <c r="FZ32" s="242"/>
      <c r="GA32" s="273"/>
      <c r="GB32" s="242"/>
      <c r="GC32" s="273"/>
      <c r="GD32" s="242"/>
      <c r="GE32" s="273"/>
      <c r="GF32" s="242"/>
      <c r="GG32" s="273"/>
      <c r="GH32" s="278"/>
      <c r="GI32" s="237"/>
      <c r="GJ32" s="237"/>
      <c r="GK32" s="237"/>
      <c r="GL32" s="237"/>
    </row>
    <row r="33" spans="3:194" s="215" customFormat="1" ht="12.75" customHeight="1">
      <c r="C33" s="212"/>
      <c r="D33" s="212"/>
      <c r="E33" s="264" t="s">
        <v>53</v>
      </c>
      <c r="F33" s="239">
        <f>F9+F12+F14</f>
        <v>262.452</v>
      </c>
      <c r="G33" s="240">
        <f t="shared" ref="G33:BR33" si="77">G9+G12+G14</f>
        <v>266.37800000000004</v>
      </c>
      <c r="H33" s="240">
        <f t="shared" si="77"/>
        <v>267.78700000000003</v>
      </c>
      <c r="I33" s="240">
        <f t="shared" si="77"/>
        <v>271.25799999999998</v>
      </c>
      <c r="J33" s="240">
        <f t="shared" si="77"/>
        <v>272.613</v>
      </c>
      <c r="K33" s="240">
        <f t="shared" si="77"/>
        <v>274.48399999999998</v>
      </c>
      <c r="L33" s="240">
        <f t="shared" si="77"/>
        <v>276.87700000000001</v>
      </c>
      <c r="M33" s="240">
        <f t="shared" si="77"/>
        <v>279.20900000000006</v>
      </c>
      <c r="N33" s="241">
        <f t="shared" si="77"/>
        <v>281.07500000000005</v>
      </c>
      <c r="O33" s="240">
        <f t="shared" si="77"/>
        <v>280.69100000000003</v>
      </c>
      <c r="P33" s="240">
        <f t="shared" si="77"/>
        <v>281.63000000000005</v>
      </c>
      <c r="Q33" s="240">
        <f t="shared" si="77"/>
        <v>282.23</v>
      </c>
      <c r="R33" s="240">
        <f t="shared" si="77"/>
        <v>282.51499999999999</v>
      </c>
      <c r="S33" s="240">
        <f t="shared" si="77"/>
        <v>285.358</v>
      </c>
      <c r="T33" s="240">
        <f t="shared" si="77"/>
        <v>286.03100000000001</v>
      </c>
      <c r="U33" s="240">
        <f t="shared" si="77"/>
        <v>288.97500000000002</v>
      </c>
      <c r="V33" s="240">
        <f t="shared" si="77"/>
        <v>290.55100000000004</v>
      </c>
      <c r="W33" s="240">
        <f t="shared" si="77"/>
        <v>292.80200000000002</v>
      </c>
      <c r="X33" s="240">
        <f t="shared" si="77"/>
        <v>293.69300000000004</v>
      </c>
      <c r="Y33" s="240">
        <f t="shared" si="77"/>
        <v>295.18299999999999</v>
      </c>
      <c r="Z33" s="240">
        <f t="shared" si="77"/>
        <v>294.61700000000008</v>
      </c>
      <c r="AA33" s="240">
        <f t="shared" si="77"/>
        <v>293.93700000000001</v>
      </c>
      <c r="AB33" s="240">
        <f t="shared" si="77"/>
        <v>293.66399999999999</v>
      </c>
      <c r="AC33" s="240">
        <f t="shared" si="77"/>
        <v>294.67700000000002</v>
      </c>
      <c r="AD33" s="240">
        <f t="shared" si="77"/>
        <v>295.49100000000004</v>
      </c>
      <c r="AE33" s="240">
        <f t="shared" si="77"/>
        <v>296.553</v>
      </c>
      <c r="AF33" s="240">
        <f t="shared" si="77"/>
        <v>297.51900000000001</v>
      </c>
      <c r="AG33" s="240">
        <f t="shared" si="77"/>
        <v>297.33500000000004</v>
      </c>
      <c r="AH33" s="240">
        <f t="shared" si="77"/>
        <v>299.976</v>
      </c>
      <c r="AI33" s="240">
        <f t="shared" si="77"/>
        <v>302.39200000000005</v>
      </c>
      <c r="AJ33" s="240">
        <f t="shared" si="77"/>
        <v>304.39600000000007</v>
      </c>
      <c r="AK33" s="240">
        <f t="shared" si="77"/>
        <v>307.23200000000003</v>
      </c>
      <c r="AL33" s="240">
        <f t="shared" si="77"/>
        <v>309.08500000000004</v>
      </c>
      <c r="AM33" s="240">
        <f t="shared" si="77"/>
        <v>313.48500000000001</v>
      </c>
      <c r="AN33" s="240">
        <f t="shared" si="77"/>
        <v>315.601</v>
      </c>
      <c r="AO33" s="240">
        <f t="shared" si="77"/>
        <v>317.38</v>
      </c>
      <c r="AP33" s="240">
        <f t="shared" si="77"/>
        <v>319.072</v>
      </c>
      <c r="AQ33" s="240">
        <f t="shared" si="77"/>
        <v>323.53700000000003</v>
      </c>
      <c r="AR33" s="240">
        <f t="shared" si="77"/>
        <v>326.11400000000003</v>
      </c>
      <c r="AS33" s="240">
        <f t="shared" si="77"/>
        <v>331.57400000000001</v>
      </c>
      <c r="AT33" s="240">
        <f t="shared" si="77"/>
        <v>334.13299999999998</v>
      </c>
      <c r="AU33" s="240">
        <f t="shared" si="77"/>
        <v>337.09500000000003</v>
      </c>
      <c r="AV33" s="240">
        <f t="shared" si="77"/>
        <v>340.84900000000005</v>
      </c>
      <c r="AW33" s="240">
        <f t="shared" si="77"/>
        <v>344.14400000000006</v>
      </c>
      <c r="AX33" s="240">
        <f t="shared" si="77"/>
        <v>348.33699999999999</v>
      </c>
      <c r="AY33" s="240">
        <f t="shared" si="77"/>
        <v>349.94100000000003</v>
      </c>
      <c r="AZ33" s="240">
        <f t="shared" si="77"/>
        <v>353.35500000000008</v>
      </c>
      <c r="BA33" s="240">
        <f t="shared" si="77"/>
        <v>357.13300000000004</v>
      </c>
      <c r="BB33" s="240">
        <f t="shared" si="77"/>
        <v>360.77</v>
      </c>
      <c r="BC33" s="240">
        <f t="shared" si="77"/>
        <v>362.91400000000004</v>
      </c>
      <c r="BD33" s="240">
        <f t="shared" si="77"/>
        <v>364.73</v>
      </c>
      <c r="BE33" s="240">
        <f t="shared" si="77"/>
        <v>365.34600000000006</v>
      </c>
      <c r="BF33" s="240">
        <f t="shared" si="77"/>
        <v>365.07500000000005</v>
      </c>
      <c r="BG33" s="240">
        <f t="shared" si="77"/>
        <v>367.73800000000006</v>
      </c>
      <c r="BH33" s="240">
        <f t="shared" si="77"/>
        <v>368.15499999999997</v>
      </c>
      <c r="BI33" s="240">
        <f t="shared" si="77"/>
        <v>368.88800000000003</v>
      </c>
      <c r="BJ33" s="240">
        <f t="shared" si="77"/>
        <v>370.399</v>
      </c>
      <c r="BK33" s="240">
        <f t="shared" si="77"/>
        <v>369.959</v>
      </c>
      <c r="BL33" s="240">
        <f t="shared" si="77"/>
        <v>371.48000000000008</v>
      </c>
      <c r="BM33" s="240">
        <f t="shared" si="77"/>
        <v>372.06100000000004</v>
      </c>
      <c r="BN33" s="240">
        <f t="shared" si="77"/>
        <v>369.29500000000002</v>
      </c>
      <c r="BO33" s="240">
        <f t="shared" si="77"/>
        <v>370.35400000000004</v>
      </c>
      <c r="BP33" s="240">
        <f t="shared" si="77"/>
        <v>369.61800000000005</v>
      </c>
      <c r="BQ33" s="240">
        <f t="shared" si="77"/>
        <v>370.64800000000002</v>
      </c>
      <c r="BR33" s="240">
        <f t="shared" si="77"/>
        <v>371.21100000000001</v>
      </c>
      <c r="BS33" s="240">
        <f t="shared" ref="BS33:ED33" si="78">BS9+BS12+BS14</f>
        <v>374.09100000000001</v>
      </c>
      <c r="BT33" s="240">
        <f t="shared" si="78"/>
        <v>376.00200000000001</v>
      </c>
      <c r="BU33" s="240">
        <f t="shared" si="78"/>
        <v>376.99799999999999</v>
      </c>
      <c r="BV33" s="240">
        <f t="shared" si="78"/>
        <v>377.77800000000002</v>
      </c>
      <c r="BW33" s="240">
        <f t="shared" si="78"/>
        <v>381.23599999999999</v>
      </c>
      <c r="BX33" s="240">
        <f t="shared" si="78"/>
        <v>379.54399999999998</v>
      </c>
      <c r="BY33" s="240">
        <f t="shared" si="78"/>
        <v>380.36700000000002</v>
      </c>
      <c r="BZ33" s="240">
        <f t="shared" si="78"/>
        <v>385.18200000000002</v>
      </c>
      <c r="CA33" s="240">
        <f t="shared" si="78"/>
        <v>385.38900000000001</v>
      </c>
      <c r="CB33" s="240">
        <f t="shared" si="78"/>
        <v>388.91400000000004</v>
      </c>
      <c r="CC33" s="240">
        <f t="shared" si="78"/>
        <v>386.26800000000003</v>
      </c>
      <c r="CD33" s="240">
        <f t="shared" si="78"/>
        <v>385.69600000000003</v>
      </c>
      <c r="CE33" s="240">
        <f t="shared" si="78"/>
        <v>387.63400000000007</v>
      </c>
      <c r="CF33" s="240">
        <f t="shared" si="78"/>
        <v>389.93500000000006</v>
      </c>
      <c r="CG33" s="240">
        <f t="shared" si="78"/>
        <v>393.41700000000003</v>
      </c>
      <c r="CH33" s="240">
        <f t="shared" si="78"/>
        <v>395.91400000000004</v>
      </c>
      <c r="CI33" s="240">
        <f t="shared" si="78"/>
        <v>400.81799999999998</v>
      </c>
      <c r="CJ33" s="240">
        <f t="shared" si="78"/>
        <v>404.41500000000002</v>
      </c>
      <c r="CK33" s="240">
        <f t="shared" si="78"/>
        <v>407.74400000000003</v>
      </c>
      <c r="CL33" s="240">
        <f t="shared" si="78"/>
        <v>410.97500000000002</v>
      </c>
      <c r="CM33" s="240">
        <f t="shared" si="78"/>
        <v>414.58500000000004</v>
      </c>
      <c r="CN33" s="240">
        <f t="shared" si="78"/>
        <v>420.66499999999996</v>
      </c>
      <c r="CO33" s="240">
        <f t="shared" si="78"/>
        <v>425.13900000000001</v>
      </c>
      <c r="CP33" s="240">
        <f t="shared" si="78"/>
        <v>430.2</v>
      </c>
      <c r="CQ33" s="240">
        <f t="shared" si="78"/>
        <v>433.61400000000003</v>
      </c>
      <c r="CR33" s="240">
        <f t="shared" si="78"/>
        <v>436.16800000000006</v>
      </c>
      <c r="CS33" s="240">
        <f t="shared" si="78"/>
        <v>438.93500000000006</v>
      </c>
      <c r="CT33" s="240">
        <f t="shared" si="78"/>
        <v>441.95000000000005</v>
      </c>
      <c r="CU33" s="240">
        <f t="shared" si="78"/>
        <v>443.66800000000006</v>
      </c>
      <c r="CV33" s="240">
        <f t="shared" si="78"/>
        <v>445.25200000000001</v>
      </c>
      <c r="CW33" s="240">
        <f t="shared" si="78"/>
        <v>444.79999999999995</v>
      </c>
      <c r="CX33" s="240">
        <f t="shared" si="78"/>
        <v>446.79899999999998</v>
      </c>
      <c r="CY33" s="240">
        <f t="shared" si="78"/>
        <v>448.95800000000003</v>
      </c>
      <c r="CZ33" s="240">
        <f t="shared" si="78"/>
        <v>451.38499999999999</v>
      </c>
      <c r="DA33" s="240">
        <f t="shared" si="78"/>
        <v>452.31300000000005</v>
      </c>
      <c r="DB33" s="240">
        <f t="shared" si="78"/>
        <v>453.267</v>
      </c>
      <c r="DC33" s="240">
        <f t="shared" si="78"/>
        <v>454.767</v>
      </c>
      <c r="DD33" s="240">
        <f t="shared" si="78"/>
        <v>459.55900000000003</v>
      </c>
      <c r="DE33" s="240">
        <f t="shared" si="78"/>
        <v>461.58100000000007</v>
      </c>
      <c r="DF33" s="240">
        <f t="shared" si="78"/>
        <v>463.18100000000004</v>
      </c>
      <c r="DG33" s="240">
        <f t="shared" si="78"/>
        <v>466.47</v>
      </c>
      <c r="DH33" s="240">
        <f t="shared" si="78"/>
        <v>468.005</v>
      </c>
      <c r="DI33" s="240">
        <f t="shared" si="78"/>
        <v>472.48</v>
      </c>
      <c r="DJ33" s="240">
        <f t="shared" si="78"/>
        <v>474.56700000000001</v>
      </c>
      <c r="DK33" s="240">
        <f t="shared" si="78"/>
        <v>476.44900000000007</v>
      </c>
      <c r="DL33" s="240">
        <f t="shared" si="78"/>
        <v>479.726</v>
      </c>
      <c r="DM33" s="240">
        <f t="shared" si="78"/>
        <v>482.60000000000008</v>
      </c>
      <c r="DN33" s="240">
        <f t="shared" si="78"/>
        <v>485.36799999999999</v>
      </c>
      <c r="DO33" s="240">
        <f t="shared" si="78"/>
        <v>489.90100000000001</v>
      </c>
      <c r="DP33" s="240">
        <f t="shared" si="78"/>
        <v>490.66800000000006</v>
      </c>
      <c r="DQ33" s="240">
        <f t="shared" si="78"/>
        <v>495.68200000000002</v>
      </c>
      <c r="DR33" s="240">
        <f t="shared" si="78"/>
        <v>499.42900000000003</v>
      </c>
      <c r="DS33" s="240">
        <f t="shared" si="78"/>
        <v>503.19400000000007</v>
      </c>
      <c r="DT33" s="240">
        <f t="shared" si="78"/>
        <v>507.05799999999999</v>
      </c>
      <c r="DU33" s="240">
        <f t="shared" si="78"/>
        <v>510.12399999999997</v>
      </c>
      <c r="DV33" s="240">
        <f t="shared" si="78"/>
        <v>510.76100000000002</v>
      </c>
      <c r="DW33" s="240">
        <f t="shared" si="78"/>
        <v>509.09600000000006</v>
      </c>
      <c r="DX33" s="240">
        <f t="shared" si="78"/>
        <v>508.25700000000006</v>
      </c>
      <c r="DY33" s="240">
        <f t="shared" si="78"/>
        <v>504.42700000000008</v>
      </c>
      <c r="DZ33" s="240">
        <f t="shared" si="78"/>
        <v>500.90599999999995</v>
      </c>
      <c r="EA33" s="240">
        <f t="shared" si="78"/>
        <v>500.55700000000007</v>
      </c>
      <c r="EB33" s="240">
        <f t="shared" si="78"/>
        <v>499.75500000000011</v>
      </c>
      <c r="EC33" s="240">
        <f t="shared" si="78"/>
        <v>503.38100000000003</v>
      </c>
      <c r="ED33" s="240">
        <f t="shared" si="78"/>
        <v>505.07700000000006</v>
      </c>
      <c r="EE33" s="240">
        <f t="shared" ref="EE33:FM33" si="79">EE9+EE12+EE14</f>
        <v>508.29599999999999</v>
      </c>
      <c r="EF33" s="240">
        <f t="shared" si="79"/>
        <v>511.43100000000004</v>
      </c>
      <c r="EG33" s="240">
        <f t="shared" si="79"/>
        <v>513.92100000000005</v>
      </c>
      <c r="EH33" s="240">
        <f t="shared" si="79"/>
        <v>516.42399999999998</v>
      </c>
      <c r="EI33" s="240">
        <f t="shared" si="79"/>
        <v>512.721</v>
      </c>
      <c r="EJ33" s="240">
        <f t="shared" si="79"/>
        <v>513.67600000000004</v>
      </c>
      <c r="EK33" s="240">
        <f t="shared" si="79"/>
        <v>514.35200000000009</v>
      </c>
      <c r="EL33" s="240">
        <f t="shared" si="79"/>
        <v>516.31900000000007</v>
      </c>
      <c r="EM33" s="240">
        <f t="shared" si="79"/>
        <v>515.11900000000003</v>
      </c>
      <c r="EN33" s="240">
        <f t="shared" si="79"/>
        <v>515.81100000000004</v>
      </c>
      <c r="EO33" s="240">
        <f t="shared" si="79"/>
        <v>515.31400000000008</v>
      </c>
      <c r="EP33" s="240">
        <f t="shared" si="79"/>
        <v>516.31500000000005</v>
      </c>
      <c r="EQ33" s="240">
        <f t="shared" si="79"/>
        <v>518.32500000000005</v>
      </c>
      <c r="ER33" s="240">
        <f t="shared" si="79"/>
        <v>518.19800000000009</v>
      </c>
      <c r="ES33" s="240">
        <f t="shared" si="79"/>
        <v>519.42900000000009</v>
      </c>
      <c r="ET33" s="240">
        <f t="shared" si="79"/>
        <v>517.46199999999999</v>
      </c>
      <c r="EU33" s="240">
        <f>EU9+EU12+EU14</f>
        <v>518.03300000000002</v>
      </c>
      <c r="EV33" s="242">
        <f t="shared" si="79"/>
        <v>517.66501718375594</v>
      </c>
      <c r="EW33" s="242">
        <f t="shared" si="79"/>
        <v>518.00000453608902</v>
      </c>
      <c r="EX33" s="242">
        <f t="shared" si="79"/>
        <v>519.35327865614943</v>
      </c>
      <c r="EY33" s="242">
        <f t="shared" si="79"/>
        <v>520.58439874328519</v>
      </c>
      <c r="EZ33" s="242">
        <f t="shared" si="79"/>
        <v>521.85712316561865</v>
      </c>
      <c r="FA33" s="242">
        <f t="shared" si="79"/>
        <v>523.18322484633245</v>
      </c>
      <c r="FB33" s="242">
        <f t="shared" si="79"/>
        <v>524.34012592851377</v>
      </c>
      <c r="FC33" s="242">
        <f t="shared" si="79"/>
        <v>525.50127303119336</v>
      </c>
      <c r="FD33" s="242">
        <f t="shared" si="79"/>
        <v>526.700990669681</v>
      </c>
      <c r="FE33" s="242">
        <f t="shared" si="79"/>
        <v>527.90533637875308</v>
      </c>
      <c r="FF33" s="242">
        <f t="shared" si="79"/>
        <v>529.30162196863671</v>
      </c>
      <c r="FG33" s="242">
        <f t="shared" si="79"/>
        <v>530.70375893188793</v>
      </c>
      <c r="FH33" s="242">
        <f t="shared" si="79"/>
        <v>532.11178339815774</v>
      </c>
      <c r="FI33" s="242">
        <f t="shared" si="79"/>
        <v>533.52573178929697</v>
      </c>
      <c r="FJ33" s="242">
        <f t="shared" si="79"/>
        <v>534.88128684951039</v>
      </c>
      <c r="FK33" s="242">
        <f t="shared" si="79"/>
        <v>536.24280738868117</v>
      </c>
      <c r="FL33" s="242">
        <f t="shared" si="79"/>
        <v>537.61033070539531</v>
      </c>
      <c r="FM33" s="242">
        <f t="shared" si="79"/>
        <v>538.98389440133371</v>
      </c>
      <c r="FN33" s="242">
        <f>FN9+FN12+FN14</f>
        <v>540.44072491961128</v>
      </c>
      <c r="FO33" s="242">
        <f>FO9+FO12+FO14</f>
        <v>541.90405788363262</v>
      </c>
      <c r="FP33" s="242">
        <f>FP9+FP12+FP14</f>
        <v>543.37393328780536</v>
      </c>
      <c r="FQ33" s="242">
        <f>FQ9+FQ12+FQ14</f>
        <v>544.85039144597999</v>
      </c>
      <c r="FR33" s="242"/>
      <c r="FS33" s="273"/>
      <c r="FT33" s="242"/>
      <c r="FU33" s="273"/>
      <c r="FV33" s="242"/>
      <c r="FW33" s="273"/>
      <c r="FX33" s="242"/>
      <c r="FY33" s="273"/>
      <c r="FZ33" s="242"/>
      <c r="GA33" s="273"/>
      <c r="GB33" s="242"/>
      <c r="GC33" s="273"/>
      <c r="GD33" s="242"/>
      <c r="GE33" s="273"/>
      <c r="GF33" s="242"/>
      <c r="GG33" s="273"/>
      <c r="GH33" s="278"/>
      <c r="GI33" s="237"/>
      <c r="GJ33" s="237"/>
      <c r="GK33" s="237"/>
      <c r="GL33" s="237"/>
    </row>
    <row r="34" spans="3:194" s="215" customFormat="1" ht="12.75" customHeight="1">
      <c r="C34" s="212"/>
      <c r="D34" s="212"/>
      <c r="E34" s="238" t="s">
        <v>174</v>
      </c>
      <c r="F34" s="239"/>
      <c r="G34" s="240">
        <f>100*(G33/F33-1)</f>
        <v>1.4958925822626812</v>
      </c>
      <c r="H34" s="240">
        <f t="shared" ref="H34:BS34" si="80">100*(H33/G33-1)</f>
        <v>0.52894758576158551</v>
      </c>
      <c r="I34" s="240">
        <f t="shared" si="80"/>
        <v>1.2961794261857174</v>
      </c>
      <c r="J34" s="240">
        <f t="shared" si="80"/>
        <v>0.49952443798892965</v>
      </c>
      <c r="K34" s="240">
        <f t="shared" si="80"/>
        <v>0.68632090179117089</v>
      </c>
      <c r="L34" s="240">
        <f t="shared" si="80"/>
        <v>0.87181766514625725</v>
      </c>
      <c r="M34" s="240">
        <f t="shared" si="80"/>
        <v>0.84225125236117027</v>
      </c>
      <c r="N34" s="241">
        <f t="shared" si="80"/>
        <v>0.66831656572674536</v>
      </c>
      <c r="O34" s="240">
        <f t="shared" si="80"/>
        <v>-0.13661834030063158</v>
      </c>
      <c r="P34" s="240">
        <f t="shared" si="80"/>
        <v>0.33453156674065898</v>
      </c>
      <c r="Q34" s="240">
        <f t="shared" si="80"/>
        <v>0.21304548521108302</v>
      </c>
      <c r="R34" s="240">
        <f t="shared" si="80"/>
        <v>0.10098146901462712</v>
      </c>
      <c r="S34" s="240">
        <f t="shared" si="80"/>
        <v>1.0063182485885669</v>
      </c>
      <c r="T34" s="240">
        <f t="shared" si="80"/>
        <v>0.23584409758969915</v>
      </c>
      <c r="U34" s="240">
        <f t="shared" si="80"/>
        <v>1.0292590663249834</v>
      </c>
      <c r="V34" s="240">
        <f t="shared" si="80"/>
        <v>0.5453758975690004</v>
      </c>
      <c r="W34" s="240">
        <f t="shared" si="80"/>
        <v>0.77473490024124736</v>
      </c>
      <c r="X34" s="240">
        <f t="shared" si="80"/>
        <v>0.30430120012843176</v>
      </c>
      <c r="Y34" s="240">
        <f t="shared" si="80"/>
        <v>0.50733248664420749</v>
      </c>
      <c r="Z34" s="240">
        <f t="shared" si="80"/>
        <v>-0.19174545959622646</v>
      </c>
      <c r="AA34" s="240">
        <f t="shared" si="80"/>
        <v>-0.23080813395019995</v>
      </c>
      <c r="AB34" s="240">
        <f t="shared" si="80"/>
        <v>-9.2877045081096732E-2</v>
      </c>
      <c r="AC34" s="240">
        <f t="shared" si="80"/>
        <v>0.34495205404816431</v>
      </c>
      <c r="AD34" s="240">
        <f t="shared" si="80"/>
        <v>0.2762346569294527</v>
      </c>
      <c r="AE34" s="240">
        <f t="shared" si="80"/>
        <v>0.35940180919213915</v>
      </c>
      <c r="AF34" s="240">
        <f t="shared" si="80"/>
        <v>0.32574278459500672</v>
      </c>
      <c r="AG34" s="240">
        <f t="shared" si="80"/>
        <v>-6.1844789744514017E-2</v>
      </c>
      <c r="AH34" s="240">
        <f t="shared" si="80"/>
        <v>0.8882237207190391</v>
      </c>
      <c r="AI34" s="240">
        <f t="shared" si="80"/>
        <v>0.80539776515455852</v>
      </c>
      <c r="AJ34" s="240">
        <f t="shared" si="80"/>
        <v>0.66271594486626562</v>
      </c>
      <c r="AK34" s="240">
        <f t="shared" si="80"/>
        <v>0.9316810996202074</v>
      </c>
      <c r="AL34" s="240">
        <f t="shared" si="80"/>
        <v>0.60312727840849956</v>
      </c>
      <c r="AM34" s="240">
        <f t="shared" si="80"/>
        <v>1.4235566268178568</v>
      </c>
      <c r="AN34" s="240">
        <f t="shared" si="80"/>
        <v>0.67499242387991654</v>
      </c>
      <c r="AO34" s="240">
        <f t="shared" si="80"/>
        <v>0.56368642684909709</v>
      </c>
      <c r="AP34" s="240">
        <f t="shared" si="80"/>
        <v>0.53311487806415592</v>
      </c>
      <c r="AQ34" s="240">
        <f t="shared" si="80"/>
        <v>1.3993706749573898</v>
      </c>
      <c r="AR34" s="240">
        <f t="shared" si="80"/>
        <v>0.79650859098032711</v>
      </c>
      <c r="AS34" s="240">
        <f t="shared" si="80"/>
        <v>1.6742611479421132</v>
      </c>
      <c r="AT34" s="240">
        <f t="shared" si="80"/>
        <v>0.77177342011134353</v>
      </c>
      <c r="AU34" s="240">
        <f t="shared" si="80"/>
        <v>0.88647335043232633</v>
      </c>
      <c r="AV34" s="240">
        <f t="shared" si="80"/>
        <v>1.1136326554828768</v>
      </c>
      <c r="AW34" s="240">
        <f t="shared" si="80"/>
        <v>0.96670373097764717</v>
      </c>
      <c r="AX34" s="240">
        <f t="shared" si="80"/>
        <v>1.2183853270723688</v>
      </c>
      <c r="AY34" s="240">
        <f t="shared" si="80"/>
        <v>0.46047362180878793</v>
      </c>
      <c r="AZ34" s="240">
        <f t="shared" si="80"/>
        <v>0.97559302853911234</v>
      </c>
      <c r="BA34" s="240">
        <f t="shared" si="80"/>
        <v>1.0691797201114905</v>
      </c>
      <c r="BB34" s="240">
        <f t="shared" si="80"/>
        <v>1.0183881075117585</v>
      </c>
      <c r="BC34" s="240">
        <f t="shared" si="80"/>
        <v>0.59428444715472484</v>
      </c>
      <c r="BD34" s="240">
        <f t="shared" si="80"/>
        <v>0.50039403274604322</v>
      </c>
      <c r="BE34" s="240">
        <f t="shared" si="80"/>
        <v>0.16889205713817024</v>
      </c>
      <c r="BF34" s="240">
        <f t="shared" si="80"/>
        <v>-7.4176260312142084E-2</v>
      </c>
      <c r="BG34" s="240">
        <f t="shared" si="80"/>
        <v>0.72943915633774115</v>
      </c>
      <c r="BH34" s="240">
        <f t="shared" si="80"/>
        <v>0.11339595037769268</v>
      </c>
      <c r="BI34" s="240">
        <f t="shared" si="80"/>
        <v>0.19910092216595121</v>
      </c>
      <c r="BJ34" s="240">
        <f t="shared" si="80"/>
        <v>0.40960942074559359</v>
      </c>
      <c r="BK34" s="240">
        <f t="shared" si="80"/>
        <v>-0.11879081746980491</v>
      </c>
      <c r="BL34" s="240">
        <f t="shared" si="80"/>
        <v>0.41112663835725094</v>
      </c>
      <c r="BM34" s="240">
        <f t="shared" si="80"/>
        <v>0.15640142134165647</v>
      </c>
      <c r="BN34" s="240">
        <f t="shared" si="80"/>
        <v>-0.74342648114154031</v>
      </c>
      <c r="BO34" s="240">
        <f t="shared" si="80"/>
        <v>0.28676261525339974</v>
      </c>
      <c r="BP34" s="240">
        <f t="shared" si="80"/>
        <v>-0.19872878381224091</v>
      </c>
      <c r="BQ34" s="240">
        <f t="shared" si="80"/>
        <v>0.27866608227953282</v>
      </c>
      <c r="BR34" s="240">
        <f t="shared" si="80"/>
        <v>0.1518961386544504</v>
      </c>
      <c r="BS34" s="240">
        <f t="shared" si="80"/>
        <v>0.7758390780445712</v>
      </c>
      <c r="BT34" s="240">
        <f t="shared" ref="BT34:EE34" si="81">100*(BT33/BS33-1)</f>
        <v>0.51083827197124787</v>
      </c>
      <c r="BU34" s="240">
        <f t="shared" si="81"/>
        <v>0.26489220802017321</v>
      </c>
      <c r="BV34" s="240">
        <f t="shared" si="81"/>
        <v>0.20689764932440013</v>
      </c>
      <c r="BW34" s="240">
        <f t="shared" si="81"/>
        <v>0.91535240273388219</v>
      </c>
      <c r="BX34" s="240">
        <f t="shared" si="81"/>
        <v>-0.44381957632543267</v>
      </c>
      <c r="BY34" s="240">
        <f t="shared" si="81"/>
        <v>0.21683915435366519</v>
      </c>
      <c r="BZ34" s="240">
        <f t="shared" si="81"/>
        <v>1.265882686983888</v>
      </c>
      <c r="CA34" s="240">
        <f t="shared" si="81"/>
        <v>5.3740829010706648E-2</v>
      </c>
      <c r="CB34" s="240">
        <f t="shared" si="81"/>
        <v>0.91466025236839332</v>
      </c>
      <c r="CC34" s="240">
        <f t="shared" si="81"/>
        <v>-0.68035606843672713</v>
      </c>
      <c r="CD34" s="240">
        <f t="shared" si="81"/>
        <v>-0.14808371389812836</v>
      </c>
      <c r="CE34" s="240">
        <f t="shared" si="81"/>
        <v>0.50246826516220366</v>
      </c>
      <c r="CF34" s="240">
        <f t="shared" si="81"/>
        <v>0.59360118049500699</v>
      </c>
      <c r="CG34" s="240">
        <f t="shared" si="81"/>
        <v>0.89296934104401426</v>
      </c>
      <c r="CH34" s="240">
        <f t="shared" si="81"/>
        <v>0.6346955012111799</v>
      </c>
      <c r="CI34" s="240">
        <f t="shared" si="81"/>
        <v>1.2386528387478002</v>
      </c>
      <c r="CJ34" s="240">
        <f t="shared" si="81"/>
        <v>0.89741478676108599</v>
      </c>
      <c r="CK34" s="240">
        <f t="shared" si="81"/>
        <v>0.82316432377631532</v>
      </c>
      <c r="CL34" s="240">
        <f t="shared" si="81"/>
        <v>0.79240896248626846</v>
      </c>
      <c r="CM34" s="240">
        <f t="shared" si="81"/>
        <v>0.87839892937526809</v>
      </c>
      <c r="CN34" s="240">
        <f t="shared" si="81"/>
        <v>1.4665267677315796</v>
      </c>
      <c r="CO34" s="240">
        <f t="shared" si="81"/>
        <v>1.0635541345251021</v>
      </c>
      <c r="CP34" s="240">
        <f t="shared" si="81"/>
        <v>1.1904341874069413</v>
      </c>
      <c r="CQ34" s="240">
        <f t="shared" si="81"/>
        <v>0.79358437935845849</v>
      </c>
      <c r="CR34" s="240">
        <f t="shared" si="81"/>
        <v>0.58900312259291265</v>
      </c>
      <c r="CS34" s="240">
        <f t="shared" si="81"/>
        <v>0.63438858421525079</v>
      </c>
      <c r="CT34" s="240">
        <f t="shared" si="81"/>
        <v>0.68688985840728023</v>
      </c>
      <c r="CU34" s="240">
        <f t="shared" si="81"/>
        <v>0.38873175698608264</v>
      </c>
      <c r="CV34" s="240">
        <f t="shared" si="81"/>
        <v>0.35702372043959762</v>
      </c>
      <c r="CW34" s="240">
        <f t="shared" si="81"/>
        <v>-0.10151554625247305</v>
      </c>
      <c r="CX34" s="240">
        <f t="shared" si="81"/>
        <v>0.44941546762591322</v>
      </c>
      <c r="CY34" s="240">
        <f t="shared" si="81"/>
        <v>0.48321504748221056</v>
      </c>
      <c r="CZ34" s="240">
        <f t="shared" si="81"/>
        <v>0.54058508813741302</v>
      </c>
      <c r="DA34" s="240">
        <f t="shared" si="81"/>
        <v>0.2055894635400124</v>
      </c>
      <c r="DB34" s="240">
        <f t="shared" si="81"/>
        <v>0.21091589231350127</v>
      </c>
      <c r="DC34" s="240">
        <f t="shared" si="81"/>
        <v>0.33093077590029552</v>
      </c>
      <c r="DD34" s="240">
        <f t="shared" si="81"/>
        <v>1.0537264137459479</v>
      </c>
      <c r="DE34" s="240">
        <f t="shared" si="81"/>
        <v>0.43998703104499715</v>
      </c>
      <c r="DF34" s="240">
        <f t="shared" si="81"/>
        <v>0.34663471850009397</v>
      </c>
      <c r="DG34" s="240">
        <f t="shared" si="81"/>
        <v>0.71008957621319091</v>
      </c>
      <c r="DH34" s="240">
        <f t="shared" si="81"/>
        <v>0.32906724976953239</v>
      </c>
      <c r="DI34" s="240">
        <f t="shared" si="81"/>
        <v>0.95618636553029823</v>
      </c>
      <c r="DJ34" s="240">
        <f t="shared" si="81"/>
        <v>0.44171181848966512</v>
      </c>
      <c r="DK34" s="240">
        <f t="shared" si="81"/>
        <v>0.39657203303222754</v>
      </c>
      <c r="DL34" s="240">
        <f t="shared" si="81"/>
        <v>0.68779659522844039</v>
      </c>
      <c r="DM34" s="240">
        <f t="shared" si="81"/>
        <v>0.59909198167289457</v>
      </c>
      <c r="DN34" s="240">
        <f t="shared" si="81"/>
        <v>0.57355988396186053</v>
      </c>
      <c r="DO34" s="240">
        <f t="shared" si="81"/>
        <v>0.93393054342272297</v>
      </c>
      <c r="DP34" s="240">
        <f t="shared" si="81"/>
        <v>0.1565622442085246</v>
      </c>
      <c r="DQ34" s="240">
        <f t="shared" si="81"/>
        <v>1.0218722231732924</v>
      </c>
      <c r="DR34" s="240">
        <f t="shared" si="81"/>
        <v>0.75592819589980209</v>
      </c>
      <c r="DS34" s="240">
        <f t="shared" si="81"/>
        <v>0.75386090915827708</v>
      </c>
      <c r="DT34" s="240">
        <f t="shared" si="81"/>
        <v>0.76789468872837663</v>
      </c>
      <c r="DU34" s="240">
        <f t="shared" si="81"/>
        <v>0.60466455513963346</v>
      </c>
      <c r="DV34" s="240">
        <f t="shared" si="81"/>
        <v>0.12487159984633234</v>
      </c>
      <c r="DW34" s="240">
        <f t="shared" si="81"/>
        <v>-0.32598416872078317</v>
      </c>
      <c r="DX34" s="240">
        <f t="shared" si="81"/>
        <v>-0.16480192340934119</v>
      </c>
      <c r="DY34" s="240">
        <f t="shared" si="81"/>
        <v>-0.75355577985153355</v>
      </c>
      <c r="DZ34" s="240">
        <f t="shared" si="81"/>
        <v>-0.69801973328155187</v>
      </c>
      <c r="EA34" s="240">
        <f t="shared" si="81"/>
        <v>-6.9673751162868669E-2</v>
      </c>
      <c r="EB34" s="240">
        <f t="shared" si="81"/>
        <v>-0.16022151323424882</v>
      </c>
      <c r="EC34" s="240">
        <f t="shared" si="81"/>
        <v>0.72555552220585628</v>
      </c>
      <c r="ED34" s="240">
        <f t="shared" si="81"/>
        <v>0.33692173522641422</v>
      </c>
      <c r="EE34" s="240">
        <f t="shared" si="81"/>
        <v>0.63732856574343355</v>
      </c>
      <c r="EF34" s="240">
        <f t="shared" ref="EF34:EL34" si="82">100*(EF33/EE33-1)</f>
        <v>0.61676660843288378</v>
      </c>
      <c r="EG34" s="240">
        <f t="shared" si="82"/>
        <v>0.48686919643119442</v>
      </c>
      <c r="EH34" s="240">
        <f t="shared" si="82"/>
        <v>0.48703983686206875</v>
      </c>
      <c r="EI34" s="240">
        <f t="shared" si="82"/>
        <v>-0.71704645794927746</v>
      </c>
      <c r="EJ34" s="240">
        <f t="shared" si="82"/>
        <v>0.18626114397499727</v>
      </c>
      <c r="EK34" s="240">
        <f t="shared" si="82"/>
        <v>0.13160046410578552</v>
      </c>
      <c r="EL34" s="240">
        <f t="shared" si="82"/>
        <v>0.3824229321554018</v>
      </c>
      <c r="EM34" s="240">
        <f>100*(EM33/EL33-1)</f>
        <v>-0.23241445695394436</v>
      </c>
      <c r="EN34" s="240">
        <f t="shared" ref="EN34:FM34" si="83">100*(EN33/EM33-1)</f>
        <v>0.13433789085628423</v>
      </c>
      <c r="EO34" s="240">
        <f t="shared" si="83"/>
        <v>-9.6353121589098922E-2</v>
      </c>
      <c r="EP34" s="240">
        <f t="shared" si="83"/>
        <v>0.19425049581420772</v>
      </c>
      <c r="EQ34" s="240">
        <f t="shared" si="83"/>
        <v>0.38929723134133454</v>
      </c>
      <c r="ER34" s="240">
        <f>100*(ER33/EQ33-1)</f>
        <v>-2.4502001639892246E-2</v>
      </c>
      <c r="ES34" s="240">
        <f>100*(ES33/ER33-1)</f>
        <v>0.23755398515625803</v>
      </c>
      <c r="ET34" s="240">
        <f>100*(ET33/ES33-1)</f>
        <v>-0.37868505609045533</v>
      </c>
      <c r="EU34" s="240">
        <f>100*(EU33/ET33-1)</f>
        <v>0.11034626697226102</v>
      </c>
      <c r="EV34" s="242">
        <f t="shared" si="83"/>
        <v>-7.1034628342991901E-2</v>
      </c>
      <c r="EW34" s="242">
        <f t="shared" si="83"/>
        <v>6.4711220811397574E-2</v>
      </c>
      <c r="EX34" s="242">
        <f t="shared" si="83"/>
        <v>0.26124982783974904</v>
      </c>
      <c r="EY34" s="242">
        <f t="shared" si="83"/>
        <v>0.23704867914213779</v>
      </c>
      <c r="EZ34" s="242">
        <f t="shared" si="83"/>
        <v>0.24447993935390322</v>
      </c>
      <c r="FA34" s="242">
        <f t="shared" si="83"/>
        <v>0.25411202067524563</v>
      </c>
      <c r="FB34" s="242">
        <f t="shared" si="83"/>
        <v>0.22112732733758911</v>
      </c>
      <c r="FC34" s="242">
        <f t="shared" si="83"/>
        <v>0.22144921688445063</v>
      </c>
      <c r="FD34" s="242">
        <f t="shared" si="83"/>
        <v>0.228299663589282</v>
      </c>
      <c r="FE34" s="242">
        <f t="shared" si="83"/>
        <v>0.22865833374279276</v>
      </c>
      <c r="FF34" s="242">
        <f t="shared" si="83"/>
        <v>0.26449544902531485</v>
      </c>
      <c r="FG34" s="242">
        <f t="shared" si="83"/>
        <v>0.26490320547973845</v>
      </c>
      <c r="FH34" s="242">
        <f t="shared" si="83"/>
        <v>0.26531269895349041</v>
      </c>
      <c r="FI34" s="242">
        <f t="shared" si="83"/>
        <v>0.26572393907713376</v>
      </c>
      <c r="FJ34" s="242">
        <f t="shared" si="83"/>
        <v>0.25407491699926954</v>
      </c>
      <c r="FK34" s="242">
        <f t="shared" si="83"/>
        <v>0.25454630263666012</v>
      </c>
      <c r="FL34" s="242">
        <f t="shared" si="83"/>
        <v>0.25501942364010155</v>
      </c>
      <c r="FM34" s="242">
        <f t="shared" si="83"/>
        <v>0.25549428972768684</v>
      </c>
      <c r="FN34" s="242">
        <f>100*(FN33/FM33-1)</f>
        <v>0.27029203161919035</v>
      </c>
      <c r="FO34" s="242">
        <f>100*(FO33/FN33-1)</f>
        <v>0.2707665978057161</v>
      </c>
      <c r="FP34" s="242">
        <f>100*(FP33/FO33-1)</f>
        <v>0.27124273804355337</v>
      </c>
      <c r="FQ34" s="242">
        <f>100*(FQ33/FP33-1)</f>
        <v>0.27172046131123118</v>
      </c>
      <c r="FR34" s="242"/>
      <c r="FS34" s="273"/>
      <c r="FT34" s="242"/>
      <c r="FU34" s="273"/>
      <c r="FV34" s="242"/>
      <c r="FW34" s="273"/>
      <c r="FX34" s="242"/>
      <c r="FY34" s="273"/>
      <c r="FZ34" s="242"/>
      <c r="GA34" s="273"/>
      <c r="GB34" s="242"/>
      <c r="GC34" s="273"/>
      <c r="GD34" s="242"/>
      <c r="GE34" s="273"/>
      <c r="GF34" s="242"/>
      <c r="GG34" s="273"/>
      <c r="GH34" s="278"/>
      <c r="GI34" s="237"/>
      <c r="GJ34" s="237"/>
      <c r="GK34" s="237"/>
      <c r="GL34" s="237"/>
    </row>
    <row r="35" spans="3:194" s="215" customFormat="1" ht="12.75" customHeight="1">
      <c r="C35" s="212"/>
      <c r="D35" s="212"/>
      <c r="E35" s="279" t="s">
        <v>181</v>
      </c>
      <c r="F35" s="239">
        <f>F5-F31+F39</f>
        <v>1.5040000000000404</v>
      </c>
      <c r="G35" s="240">
        <f t="shared" ref="G35:BR35" si="84">G5-G31+G39</f>
        <v>0.54599999999992832</v>
      </c>
      <c r="H35" s="240">
        <f t="shared" si="84"/>
        <v>0.75599999999995049</v>
      </c>
      <c r="I35" s="240">
        <f t="shared" si="84"/>
        <v>0.70300000000004559</v>
      </c>
      <c r="J35" s="240">
        <f t="shared" si="84"/>
        <v>2.0560000000000542</v>
      </c>
      <c r="K35" s="240">
        <f t="shared" si="84"/>
        <v>1.880000000000031</v>
      </c>
      <c r="L35" s="240">
        <f t="shared" si="84"/>
        <v>3.2410000000000281</v>
      </c>
      <c r="M35" s="240">
        <f t="shared" si="84"/>
        <v>1.5569999999999595</v>
      </c>
      <c r="N35" s="241">
        <f t="shared" si="84"/>
        <v>3.2099999999999511</v>
      </c>
      <c r="O35" s="240">
        <f t="shared" si="84"/>
        <v>1.7819999999999538</v>
      </c>
      <c r="P35" s="240">
        <f t="shared" si="84"/>
        <v>1.8869999999999791</v>
      </c>
      <c r="Q35" s="240">
        <f t="shared" si="84"/>
        <v>4.2000000000008697E-2</v>
      </c>
      <c r="R35" s="240">
        <f t="shared" si="84"/>
        <v>-0.24799999999995492</v>
      </c>
      <c r="S35" s="240">
        <f t="shared" si="84"/>
        <v>-3.2079999999999771</v>
      </c>
      <c r="T35" s="240">
        <f t="shared" si="84"/>
        <v>-2.1589999999999705</v>
      </c>
      <c r="U35" s="240">
        <f t="shared" si="84"/>
        <v>-1.7190000000000296</v>
      </c>
      <c r="V35" s="240">
        <f t="shared" si="84"/>
        <v>-0.30099999999999483</v>
      </c>
      <c r="W35" s="240">
        <f t="shared" si="84"/>
        <v>9.3000000000031946E-2</v>
      </c>
      <c r="X35" s="240">
        <f t="shared" si="84"/>
        <v>-6.000000000002359E-2</v>
      </c>
      <c r="Y35" s="240">
        <f t="shared" si="84"/>
        <v>-1.341999999999949</v>
      </c>
      <c r="Z35" s="240">
        <f t="shared" si="84"/>
        <v>5.1999999999935653E-2</v>
      </c>
      <c r="AA35" s="240">
        <f t="shared" si="84"/>
        <v>-1.2569999999999837</v>
      </c>
      <c r="AB35" s="240">
        <f t="shared" si="84"/>
        <v>-1.0679999999999694</v>
      </c>
      <c r="AC35" s="240">
        <f t="shared" si="84"/>
        <v>-0.40999999999999659</v>
      </c>
      <c r="AD35" s="240">
        <f t="shared" si="84"/>
        <v>0.80899999999994776</v>
      </c>
      <c r="AE35" s="240">
        <f t="shared" si="84"/>
        <v>-0.38199999999998369</v>
      </c>
      <c r="AF35" s="240">
        <f t="shared" si="84"/>
        <v>-9.4000000000008299E-2</v>
      </c>
      <c r="AG35" s="240">
        <f t="shared" si="84"/>
        <v>0.75599999999995759</v>
      </c>
      <c r="AH35" s="240">
        <f t="shared" si="84"/>
        <v>-0.31900000000000972</v>
      </c>
      <c r="AI35" s="240">
        <f t="shared" si="84"/>
        <v>-1.1000000000000085</v>
      </c>
      <c r="AJ35" s="240">
        <f t="shared" si="84"/>
        <v>0.24799999999994782</v>
      </c>
      <c r="AK35" s="240">
        <f t="shared" si="84"/>
        <v>-0.85999999999998522</v>
      </c>
      <c r="AL35" s="240">
        <f t="shared" si="84"/>
        <v>-0.8760000000000332</v>
      </c>
      <c r="AM35" s="240">
        <f t="shared" si="84"/>
        <v>-0.51599999999999824</v>
      </c>
      <c r="AN35" s="240">
        <f t="shared" si="84"/>
        <v>-0.37199999999995015</v>
      </c>
      <c r="AO35" s="240">
        <f t="shared" si="84"/>
        <v>-1.5339999999999421</v>
      </c>
      <c r="AP35" s="240">
        <f t="shared" si="84"/>
        <v>-0.83199999999999363</v>
      </c>
      <c r="AQ35" s="240">
        <f t="shared" si="84"/>
        <v>-1.5400000000000063</v>
      </c>
      <c r="AR35" s="240">
        <f t="shared" si="84"/>
        <v>-2.2560000000000002</v>
      </c>
      <c r="AS35" s="240">
        <f t="shared" si="84"/>
        <v>-2.6220000000000425</v>
      </c>
      <c r="AT35" s="240">
        <f t="shared" si="84"/>
        <v>-0.68599999999995731</v>
      </c>
      <c r="AU35" s="240">
        <f t="shared" si="84"/>
        <v>-1.232999999999997</v>
      </c>
      <c r="AV35" s="240">
        <f t="shared" si="84"/>
        <v>-0.39600000000005053</v>
      </c>
      <c r="AW35" s="240">
        <f t="shared" si="84"/>
        <v>-0.36700000000004707</v>
      </c>
      <c r="AX35" s="240">
        <f t="shared" si="84"/>
        <v>-0.62199999999997857</v>
      </c>
      <c r="AY35" s="240">
        <f t="shared" si="84"/>
        <v>1.0160000000000267</v>
      </c>
      <c r="AZ35" s="240">
        <f t="shared" si="84"/>
        <v>1.217999999999968</v>
      </c>
      <c r="BA35" s="240">
        <f t="shared" si="84"/>
        <v>1.5949999999999847</v>
      </c>
      <c r="BB35" s="240">
        <f t="shared" si="84"/>
        <v>0.37400000000005917</v>
      </c>
      <c r="BC35" s="240">
        <f t="shared" si="84"/>
        <v>1.314999999999948</v>
      </c>
      <c r="BD35" s="240">
        <f t="shared" si="84"/>
        <v>0.36399999999999721</v>
      </c>
      <c r="BE35" s="240">
        <f t="shared" si="84"/>
        <v>-1.1710000000000491</v>
      </c>
      <c r="BF35" s="240">
        <f t="shared" si="84"/>
        <v>-0.57899999999998641</v>
      </c>
      <c r="BG35" s="240">
        <f t="shared" si="84"/>
        <v>-1.7180000000000533</v>
      </c>
      <c r="BH35" s="240">
        <f t="shared" si="84"/>
        <v>-1.8009999999999593</v>
      </c>
      <c r="BI35" s="240">
        <f t="shared" si="84"/>
        <v>-2.3849999999999838</v>
      </c>
      <c r="BJ35" s="240">
        <f t="shared" si="84"/>
        <v>0.2920000000000158</v>
      </c>
      <c r="BK35" s="240">
        <f t="shared" si="84"/>
        <v>-0.67299999999996629</v>
      </c>
      <c r="BL35" s="240">
        <f t="shared" si="84"/>
        <v>-2.866000000000092</v>
      </c>
      <c r="BM35" s="240">
        <f t="shared" si="84"/>
        <v>-4.6380000000000123</v>
      </c>
      <c r="BN35" s="240">
        <f t="shared" si="84"/>
        <v>-5.427000000000028</v>
      </c>
      <c r="BO35" s="240">
        <f t="shared" si="84"/>
        <v>-6.3210000000000619</v>
      </c>
      <c r="BP35" s="240">
        <f t="shared" si="84"/>
        <v>-4.5250000000000199</v>
      </c>
      <c r="BQ35" s="240">
        <f t="shared" si="84"/>
        <v>-5.5460000000000349</v>
      </c>
      <c r="BR35" s="240">
        <f t="shared" si="84"/>
        <v>-2.9630000000000081</v>
      </c>
      <c r="BS35" s="240">
        <f t="shared" ref="BS35:ED35" si="85">BS5-BS31+BS39</f>
        <v>-1.6499999999999559</v>
      </c>
      <c r="BT35" s="240">
        <f t="shared" si="85"/>
        <v>-1.312999999999974</v>
      </c>
      <c r="BU35" s="240">
        <f t="shared" si="85"/>
        <v>0.37900000000003331</v>
      </c>
      <c r="BV35" s="240">
        <f t="shared" si="85"/>
        <v>0.65800000000005809</v>
      </c>
      <c r="BW35" s="240">
        <f t="shared" si="85"/>
        <v>-1.2320000000000135</v>
      </c>
      <c r="BX35" s="240">
        <f t="shared" si="85"/>
        <v>1.9910000000000423</v>
      </c>
      <c r="BY35" s="240">
        <f t="shared" si="85"/>
        <v>1.4309999999999974</v>
      </c>
      <c r="BZ35" s="240">
        <f t="shared" si="85"/>
        <v>-1.6259999999999906</v>
      </c>
      <c r="CA35" s="240">
        <f t="shared" si="85"/>
        <v>-0.78299999999998704</v>
      </c>
      <c r="CB35" s="240">
        <f t="shared" si="85"/>
        <v>-3.311000000000007</v>
      </c>
      <c r="CC35" s="240">
        <f t="shared" si="85"/>
        <v>-2.1700000000000017</v>
      </c>
      <c r="CD35" s="240">
        <f t="shared" si="85"/>
        <v>-1.1950000000000216</v>
      </c>
      <c r="CE35" s="240">
        <f t="shared" si="85"/>
        <v>-0.46100000000001273</v>
      </c>
      <c r="CF35" s="240">
        <f t="shared" si="85"/>
        <v>0.73399999999996624</v>
      </c>
      <c r="CG35" s="240">
        <f t="shared" si="85"/>
        <v>1.5490000000000066</v>
      </c>
      <c r="CH35" s="240">
        <f t="shared" si="85"/>
        <v>3.6679999999999495</v>
      </c>
      <c r="CI35" s="240">
        <f t="shared" si="85"/>
        <v>3.2250000000000085</v>
      </c>
      <c r="CJ35" s="240">
        <f t="shared" si="85"/>
        <v>2.2209999999999752</v>
      </c>
      <c r="CK35" s="240">
        <f t="shared" si="85"/>
        <v>3.4069999999999965</v>
      </c>
      <c r="CL35" s="240">
        <f t="shared" si="85"/>
        <v>3.3189999999999884</v>
      </c>
      <c r="CM35" s="240">
        <f t="shared" si="85"/>
        <v>2.9969999999999857</v>
      </c>
      <c r="CN35" s="240">
        <f t="shared" si="85"/>
        <v>0.41800000000013426</v>
      </c>
      <c r="CO35" s="240">
        <f t="shared" si="85"/>
        <v>2.6059999999999661</v>
      </c>
      <c r="CP35" s="240">
        <f t="shared" si="85"/>
        <v>3.5159999999999627</v>
      </c>
      <c r="CQ35" s="240">
        <f t="shared" si="85"/>
        <v>3.7160000000000366</v>
      </c>
      <c r="CR35" s="240">
        <f t="shared" si="85"/>
        <v>4.987000000000009</v>
      </c>
      <c r="CS35" s="240">
        <f t="shared" si="85"/>
        <v>6.371999999999943</v>
      </c>
      <c r="CT35" s="240">
        <f t="shared" si="85"/>
        <v>3.9779999999999518</v>
      </c>
      <c r="CU35" s="240">
        <f t="shared" si="85"/>
        <v>4.3870000000000005</v>
      </c>
      <c r="CV35" s="240">
        <f t="shared" si="85"/>
        <v>1.8239999999999696</v>
      </c>
      <c r="CW35" s="240">
        <f t="shared" si="85"/>
        <v>2.6510000000000815</v>
      </c>
      <c r="CX35" s="240">
        <f t="shared" si="85"/>
        <v>4.4310000000000684</v>
      </c>
      <c r="CY35" s="240">
        <f t="shared" si="85"/>
        <v>2.8660000000000423</v>
      </c>
      <c r="CZ35" s="240">
        <f t="shared" si="85"/>
        <v>1.6810000000000542</v>
      </c>
      <c r="DA35" s="240">
        <f t="shared" si="85"/>
        <v>0.6689999999999543</v>
      </c>
      <c r="DB35" s="240">
        <f t="shared" si="85"/>
        <v>2.6269999999999953</v>
      </c>
      <c r="DC35" s="240">
        <f t="shared" si="85"/>
        <v>1.1180000000000234</v>
      </c>
      <c r="DD35" s="240">
        <f t="shared" si="85"/>
        <v>-1.0890000000000271</v>
      </c>
      <c r="DE35" s="240">
        <f t="shared" si="85"/>
        <v>0.45099999999987972</v>
      </c>
      <c r="DF35" s="240">
        <f t="shared" si="85"/>
        <v>1.9980000000000473</v>
      </c>
      <c r="DG35" s="240">
        <f t="shared" si="85"/>
        <v>2.9420000000000073</v>
      </c>
      <c r="DH35" s="240">
        <f t="shared" si="85"/>
        <v>4.9570000000000505</v>
      </c>
      <c r="DI35" s="240">
        <f t="shared" si="85"/>
        <v>3.8050000000000068</v>
      </c>
      <c r="DJ35" s="240">
        <f t="shared" si="85"/>
        <v>3.9590000000000884</v>
      </c>
      <c r="DK35" s="240">
        <f t="shared" si="85"/>
        <v>3.1579999999998876</v>
      </c>
      <c r="DL35" s="240">
        <f t="shared" si="85"/>
        <v>2.2819999999999823</v>
      </c>
      <c r="DM35" s="240">
        <f t="shared" si="85"/>
        <v>4.6069999999999993</v>
      </c>
      <c r="DN35" s="240">
        <f t="shared" si="85"/>
        <v>3.2280000000000371</v>
      </c>
      <c r="DO35" s="240">
        <f t="shared" si="85"/>
        <v>3.8190000000000452</v>
      </c>
      <c r="DP35" s="240">
        <f t="shared" si="85"/>
        <v>4.157999999999987</v>
      </c>
      <c r="DQ35" s="240">
        <f t="shared" si="85"/>
        <v>4.4489999999999554</v>
      </c>
      <c r="DR35" s="240">
        <f t="shared" si="85"/>
        <v>4.9709999999999468</v>
      </c>
      <c r="DS35" s="240">
        <f t="shared" si="85"/>
        <v>5.4149999999999352</v>
      </c>
      <c r="DT35" s="240">
        <f t="shared" si="85"/>
        <v>5.1750000000000682</v>
      </c>
      <c r="DU35" s="240">
        <f t="shared" si="85"/>
        <v>3.3890000000000384</v>
      </c>
      <c r="DV35" s="240">
        <f t="shared" si="85"/>
        <v>3.2299999999999898</v>
      </c>
      <c r="DW35" s="240">
        <f t="shared" si="85"/>
        <v>3.3619999999999379</v>
      </c>
      <c r="DX35" s="240">
        <f t="shared" si="85"/>
        <v>4.3059999999999548</v>
      </c>
      <c r="DY35" s="240">
        <f t="shared" si="85"/>
        <v>2.6310000000000002</v>
      </c>
      <c r="DZ35" s="240">
        <f t="shared" si="85"/>
        <v>-1.6219999999999288</v>
      </c>
      <c r="EA35" s="240">
        <f t="shared" si="85"/>
        <v>-4.9130000000000678</v>
      </c>
      <c r="EB35" s="240">
        <f t="shared" si="85"/>
        <v>-3.4950000000000898</v>
      </c>
      <c r="EC35" s="240">
        <f t="shared" si="85"/>
        <v>0.32999999999995566</v>
      </c>
      <c r="ED35" s="240">
        <f t="shared" si="85"/>
        <v>-2.5759999999999934</v>
      </c>
      <c r="EE35" s="240">
        <f t="shared" ref="EE35:ER35" si="86">EE5-EE31+EE39</f>
        <v>-1.3599999999999852</v>
      </c>
      <c r="EF35" s="240">
        <f t="shared" si="86"/>
        <v>0.33700000000001751</v>
      </c>
      <c r="EG35" s="240">
        <f t="shared" si="86"/>
        <v>-0.57600000000002183</v>
      </c>
      <c r="EH35" s="240">
        <f t="shared" si="86"/>
        <v>5.7970000000000823</v>
      </c>
      <c r="EI35" s="240">
        <f t="shared" si="86"/>
        <v>5.6990000000000123</v>
      </c>
      <c r="EJ35" s="240">
        <f t="shared" si="86"/>
        <v>5.4390000000000214</v>
      </c>
      <c r="EK35" s="240">
        <f t="shared" si="86"/>
        <v>1.5299999999999159</v>
      </c>
      <c r="EL35" s="240">
        <f t="shared" si="86"/>
        <v>2.3710000000000093</v>
      </c>
      <c r="EM35" s="240">
        <f t="shared" si="86"/>
        <v>1.9890000000000043</v>
      </c>
      <c r="EN35" s="240">
        <f t="shared" si="86"/>
        <v>1.9019999999999868</v>
      </c>
      <c r="EO35" s="240">
        <f t="shared" si="86"/>
        <v>0.66800000000000637</v>
      </c>
      <c r="EP35" s="240">
        <f t="shared" si="86"/>
        <v>0.26699999999999591</v>
      </c>
      <c r="EQ35" s="240">
        <f t="shared" si="86"/>
        <v>0.53199999999995384</v>
      </c>
      <c r="ER35" s="240">
        <f t="shared" si="86"/>
        <v>1.882000000000005</v>
      </c>
      <c r="ES35" s="240">
        <f>ES5-ES31+ES39</f>
        <v>0.15399999999988268</v>
      </c>
      <c r="ET35" s="240">
        <f>ET5-ET31+ET39</f>
        <v>2.563000000000045</v>
      </c>
      <c r="EU35" s="240">
        <f>EU5-EU31+EU39</f>
        <v>2.2930000000000348</v>
      </c>
      <c r="EV35" s="261">
        <f>EU35+0.05</f>
        <v>2.3430000000000346</v>
      </c>
      <c r="EW35" s="261">
        <f>EV35</f>
        <v>2.3430000000000346</v>
      </c>
      <c r="EX35" s="261">
        <f>EW35+0.1</f>
        <v>2.4430000000000347</v>
      </c>
      <c r="EY35" s="261">
        <f t="shared" ref="EY35:FM35" si="87">EX35</f>
        <v>2.4430000000000347</v>
      </c>
      <c r="EZ35" s="261">
        <f t="shared" si="87"/>
        <v>2.4430000000000347</v>
      </c>
      <c r="FA35" s="261">
        <f t="shared" si="87"/>
        <v>2.4430000000000347</v>
      </c>
      <c r="FB35" s="261">
        <f t="shared" si="87"/>
        <v>2.4430000000000347</v>
      </c>
      <c r="FC35" s="261">
        <f t="shared" si="87"/>
        <v>2.4430000000000347</v>
      </c>
      <c r="FD35" s="261">
        <f t="shared" si="87"/>
        <v>2.4430000000000347</v>
      </c>
      <c r="FE35" s="261">
        <f t="shared" si="87"/>
        <v>2.4430000000000347</v>
      </c>
      <c r="FF35" s="261">
        <f t="shared" si="87"/>
        <v>2.4430000000000347</v>
      </c>
      <c r="FG35" s="261">
        <f t="shared" si="87"/>
        <v>2.4430000000000347</v>
      </c>
      <c r="FH35" s="261">
        <f t="shared" si="87"/>
        <v>2.4430000000000347</v>
      </c>
      <c r="FI35" s="261">
        <f t="shared" si="87"/>
        <v>2.4430000000000347</v>
      </c>
      <c r="FJ35" s="261">
        <f t="shared" si="87"/>
        <v>2.4430000000000347</v>
      </c>
      <c r="FK35" s="261">
        <f t="shared" si="87"/>
        <v>2.4430000000000347</v>
      </c>
      <c r="FL35" s="261">
        <f t="shared" si="87"/>
        <v>2.4430000000000347</v>
      </c>
      <c r="FM35" s="261">
        <f t="shared" si="87"/>
        <v>2.4430000000000347</v>
      </c>
      <c r="FN35" s="261">
        <f>FM35</f>
        <v>2.4430000000000347</v>
      </c>
      <c r="FO35" s="261">
        <f>FN35</f>
        <v>2.4430000000000347</v>
      </c>
      <c r="FP35" s="261">
        <f>FO35</f>
        <v>2.4430000000000347</v>
      </c>
      <c r="FQ35" s="261">
        <f>FP35</f>
        <v>2.4430000000000347</v>
      </c>
      <c r="FR35" s="261"/>
      <c r="FS35" s="261"/>
      <c r="FT35" s="261"/>
      <c r="FU35" s="261"/>
      <c r="FV35" s="261"/>
      <c r="FW35" s="261"/>
      <c r="FX35" s="261"/>
      <c r="FY35" s="261"/>
      <c r="FZ35" s="261"/>
      <c r="GA35" s="261"/>
      <c r="GB35" s="261"/>
      <c r="GC35" s="261"/>
      <c r="GD35" s="261"/>
      <c r="GE35" s="261"/>
      <c r="GF35" s="261"/>
      <c r="GG35" s="261"/>
      <c r="GH35" s="278"/>
      <c r="GI35" s="237"/>
      <c r="GJ35" s="237"/>
      <c r="GK35" s="237"/>
      <c r="GL35" s="237"/>
    </row>
    <row r="36" spans="3:194" ht="16.5" thickBot="1">
      <c r="E36" s="281" t="s">
        <v>182</v>
      </c>
      <c r="F36" s="282">
        <v>0.05</v>
      </c>
      <c r="G36" s="283">
        <v>-0.31</v>
      </c>
      <c r="H36" s="283">
        <v>-0.02</v>
      </c>
      <c r="I36" s="283">
        <v>0.1</v>
      </c>
      <c r="J36" s="283">
        <v>0.55000000000000004</v>
      </c>
      <c r="K36" s="283">
        <v>-0.02</v>
      </c>
      <c r="L36" s="283">
        <v>0.47</v>
      </c>
      <c r="M36" s="283">
        <v>-0.62</v>
      </c>
      <c r="N36" s="283">
        <v>0.72</v>
      </c>
      <c r="O36" s="283">
        <v>-0.48</v>
      </c>
      <c r="P36" s="283">
        <v>0.23</v>
      </c>
      <c r="Q36" s="283">
        <v>-0.81</v>
      </c>
      <c r="R36" s="283">
        <v>-0.33</v>
      </c>
      <c r="S36" s="283">
        <v>-1.49</v>
      </c>
      <c r="T36" s="283">
        <v>0.37</v>
      </c>
      <c r="U36" s="283">
        <v>0.56000000000000005</v>
      </c>
      <c r="V36" s="283">
        <v>0.67</v>
      </c>
      <c r="W36" s="283">
        <v>0.28000000000000003</v>
      </c>
      <c r="X36" s="283">
        <v>0.08</v>
      </c>
      <c r="Y36" s="283">
        <v>-0.68</v>
      </c>
      <c r="Z36" s="283">
        <v>0.46</v>
      </c>
      <c r="AA36" s="283">
        <v>-1.04</v>
      </c>
      <c r="AB36" s="283">
        <v>0.02</v>
      </c>
      <c r="AC36" s="283">
        <v>0.23</v>
      </c>
      <c r="AD36" s="283">
        <v>0.54</v>
      </c>
      <c r="AE36" s="283">
        <v>-0.67</v>
      </c>
      <c r="AF36" s="283">
        <v>-0.02</v>
      </c>
      <c r="AG36" s="283">
        <v>0.56000000000000005</v>
      </c>
      <c r="AH36" s="283">
        <v>-0.24</v>
      </c>
      <c r="AI36" s="283">
        <v>-0.46</v>
      </c>
      <c r="AJ36" s="283">
        <v>0.85</v>
      </c>
      <c r="AK36" s="283">
        <v>-0.2</v>
      </c>
      <c r="AL36" s="283">
        <v>0.14000000000000001</v>
      </c>
      <c r="AM36" s="283">
        <v>0.35</v>
      </c>
      <c r="AN36" s="283">
        <v>0.22</v>
      </c>
      <c r="AO36" s="283">
        <v>-0.41</v>
      </c>
      <c r="AP36" s="283">
        <v>0.46</v>
      </c>
      <c r="AQ36" s="283">
        <v>-0.26</v>
      </c>
      <c r="AR36" s="283">
        <v>-0.3</v>
      </c>
      <c r="AS36" s="283">
        <v>-0.04</v>
      </c>
      <c r="AT36" s="283">
        <v>0.61</v>
      </c>
      <c r="AU36" s="283">
        <v>-0.21</v>
      </c>
      <c r="AV36" s="283">
        <v>0.28999999999999998</v>
      </c>
      <c r="AW36" s="283">
        <v>-0.01</v>
      </c>
      <c r="AX36" s="283">
        <v>-0.23</v>
      </c>
      <c r="AY36" s="283">
        <v>0.47</v>
      </c>
      <c r="AZ36" s="283">
        <v>0.09</v>
      </c>
      <c r="BA36" s="283">
        <v>0.15</v>
      </c>
      <c r="BB36" s="283">
        <v>-0.43</v>
      </c>
      <c r="BC36" s="283">
        <v>0.45</v>
      </c>
      <c r="BD36" s="283">
        <v>-0.28000000000000003</v>
      </c>
      <c r="BE36" s="283">
        <v>-0.51</v>
      </c>
      <c r="BF36" s="283">
        <v>0.26</v>
      </c>
      <c r="BG36" s="283">
        <v>-0.43</v>
      </c>
      <c r="BH36" s="283">
        <v>-0.12</v>
      </c>
      <c r="BI36" s="283">
        <v>-0.31</v>
      </c>
      <c r="BJ36" s="283">
        <v>0.84</v>
      </c>
      <c r="BK36" s="283">
        <v>-0.32</v>
      </c>
      <c r="BL36" s="283">
        <v>-0.59</v>
      </c>
      <c r="BM36" s="283">
        <v>-0.46</v>
      </c>
      <c r="BN36" s="283">
        <v>-0.26</v>
      </c>
      <c r="BO36" s="283">
        <v>-0.23</v>
      </c>
      <c r="BP36" s="283">
        <v>0.45</v>
      </c>
      <c r="BQ36" s="283">
        <v>-0.35</v>
      </c>
      <c r="BR36" s="283">
        <v>0.78</v>
      </c>
      <c r="BS36" s="283">
        <v>0.3</v>
      </c>
      <c r="BT36" s="283">
        <v>7.0000000000000007E-2</v>
      </c>
      <c r="BU36" s="283">
        <v>0.38</v>
      </c>
      <c r="BV36" s="283">
        <v>0.03</v>
      </c>
      <c r="BW36" s="283">
        <v>-0.55000000000000004</v>
      </c>
      <c r="BX36" s="283">
        <v>0.93</v>
      </c>
      <c r="BY36" s="283">
        <v>-0.16</v>
      </c>
      <c r="BZ36" s="283">
        <v>-0.85</v>
      </c>
      <c r="CA36" s="283">
        <v>0.24</v>
      </c>
      <c r="CB36" s="283">
        <v>-0.72</v>
      </c>
      <c r="CC36" s="283">
        <v>0.24</v>
      </c>
      <c r="CD36" s="283">
        <v>0.18</v>
      </c>
      <c r="CE36" s="283">
        <v>0.11</v>
      </c>
      <c r="CF36" s="283">
        <v>0.3</v>
      </c>
      <c r="CG36" s="283">
        <v>0.19</v>
      </c>
      <c r="CH36" s="283">
        <v>0.56999999999999995</v>
      </c>
      <c r="CI36" s="283">
        <v>-0.12</v>
      </c>
      <c r="CJ36" s="283">
        <v>-0.26</v>
      </c>
      <c r="CK36" s="283">
        <v>0.34</v>
      </c>
      <c r="CL36" s="283">
        <v>0.01</v>
      </c>
      <c r="CM36" s="283">
        <v>-0.08</v>
      </c>
      <c r="CN36" s="283">
        <v>-0.67</v>
      </c>
      <c r="CO36" s="283">
        <v>0.55000000000000004</v>
      </c>
      <c r="CP36" s="283">
        <v>0.22</v>
      </c>
      <c r="CQ36" s="283">
        <v>0.02</v>
      </c>
      <c r="CR36" s="283">
        <v>0.31</v>
      </c>
      <c r="CS36" s="283">
        <v>0.3</v>
      </c>
      <c r="CT36" s="283">
        <v>-0.56999999999999995</v>
      </c>
      <c r="CU36" s="283">
        <v>0.13</v>
      </c>
      <c r="CV36" s="283">
        <v>-0.63</v>
      </c>
      <c r="CW36" s="283">
        <v>0.22</v>
      </c>
      <c r="CX36" s="283">
        <v>0.41</v>
      </c>
      <c r="CY36" s="283">
        <v>-0.4</v>
      </c>
      <c r="CZ36" s="283">
        <v>-0.26</v>
      </c>
      <c r="DA36" s="283">
        <v>-0.21</v>
      </c>
      <c r="DB36" s="283">
        <v>0.47</v>
      </c>
      <c r="DC36" s="283">
        <v>-0.32</v>
      </c>
      <c r="DD36" s="283">
        <v>-0.49</v>
      </c>
      <c r="DE36" s="283">
        <v>0.33</v>
      </c>
      <c r="DF36" s="283">
        <v>0.34</v>
      </c>
      <c r="DG36" s="283">
        <v>0.2</v>
      </c>
      <c r="DH36" s="283">
        <v>0.44</v>
      </c>
      <c r="DI36" s="283">
        <v>-0.25</v>
      </c>
      <c r="DJ36" s="283">
        <v>0.04</v>
      </c>
      <c r="DK36" s="283">
        <v>-0.17</v>
      </c>
      <c r="DL36" s="283">
        <v>-0.19</v>
      </c>
      <c r="DM36" s="283">
        <v>0.49</v>
      </c>
      <c r="DN36" s="283">
        <v>-0.28999999999999998</v>
      </c>
      <c r="DO36" s="283">
        <v>0.13</v>
      </c>
      <c r="DP36" s="283">
        <v>0.08</v>
      </c>
      <c r="DQ36" s="283">
        <v>0.08</v>
      </c>
      <c r="DR36" s="283">
        <v>0.11</v>
      </c>
      <c r="DS36" s="283">
        <v>0.1</v>
      </c>
      <c r="DT36" s="283">
        <v>-0.03</v>
      </c>
      <c r="DU36" s="283">
        <v>-0.35</v>
      </c>
      <c r="DV36" s="283">
        <v>-0.04</v>
      </c>
      <c r="DW36" s="283">
        <v>0.03</v>
      </c>
      <c r="DX36" s="283">
        <v>0.19</v>
      </c>
      <c r="DY36" s="283">
        <v>-0.33</v>
      </c>
      <c r="DZ36" s="283">
        <v>-0.86</v>
      </c>
      <c r="EA36" s="283">
        <v>-0.7</v>
      </c>
      <c r="EB36" s="283">
        <v>0.28999999999999998</v>
      </c>
      <c r="EC36" s="283">
        <v>0.81</v>
      </c>
      <c r="ED36" s="283">
        <v>-0.62</v>
      </c>
      <c r="EE36" s="283">
        <v>0.23</v>
      </c>
      <c r="EF36" s="283">
        <v>0.33</v>
      </c>
      <c r="EG36" s="283">
        <v>-0.18</v>
      </c>
      <c r="EH36" s="284">
        <v>1.27</v>
      </c>
      <c r="EI36" s="283">
        <v>-0.02</v>
      </c>
      <c r="EJ36" s="283">
        <v>-0.05</v>
      </c>
      <c r="EK36" s="283">
        <v>-0.77</v>
      </c>
      <c r="EL36" s="283">
        <v>0.14000000000000001</v>
      </c>
      <c r="EM36" s="283">
        <v>-7.0000000000000007E-2</v>
      </c>
      <c r="EN36" s="283">
        <v>-0.02</v>
      </c>
      <c r="EO36" s="283">
        <v>-0.24</v>
      </c>
      <c r="EP36" s="283">
        <v>-7.0000000000000007E-2</v>
      </c>
      <c r="EQ36" s="283">
        <v>0.06</v>
      </c>
      <c r="ER36" s="283">
        <v>0.28000000000000003</v>
      </c>
      <c r="ES36" s="283">
        <v>-0.34</v>
      </c>
      <c r="ET36" s="283">
        <v>0.48</v>
      </c>
      <c r="EU36" s="283">
        <v>-0.05</v>
      </c>
      <c r="EV36" s="285">
        <f>(EV35-EU35)/EU$5*100</f>
        <v>9.7117173812547967E-3</v>
      </c>
      <c r="EW36" s="285">
        <f>(EW35-EV35)/EV$5*100</f>
        <v>0</v>
      </c>
      <c r="EX36" s="285">
        <f t="shared" ref="EX36:FM36" si="88">(EX35-EW35)/EW$5*100</f>
        <v>1.9412505400628652E-2</v>
      </c>
      <c r="EY36" s="285">
        <f t="shared" si="88"/>
        <v>0</v>
      </c>
      <c r="EZ36" s="285">
        <f t="shared" si="88"/>
        <v>0</v>
      </c>
      <c r="FA36" s="285">
        <f t="shared" si="88"/>
        <v>0</v>
      </c>
      <c r="FB36" s="285">
        <f t="shared" si="88"/>
        <v>0</v>
      </c>
      <c r="FC36" s="285">
        <f t="shared" si="88"/>
        <v>0</v>
      </c>
      <c r="FD36" s="285">
        <f t="shared" si="88"/>
        <v>0</v>
      </c>
      <c r="FE36" s="285">
        <f t="shared" si="88"/>
        <v>0</v>
      </c>
      <c r="FF36" s="285">
        <f t="shared" si="88"/>
        <v>0</v>
      </c>
      <c r="FG36" s="285">
        <f t="shared" si="88"/>
        <v>0</v>
      </c>
      <c r="FH36" s="285">
        <f t="shared" si="88"/>
        <v>0</v>
      </c>
      <c r="FI36" s="285">
        <f t="shared" si="88"/>
        <v>0</v>
      </c>
      <c r="FJ36" s="285">
        <f t="shared" si="88"/>
        <v>0</v>
      </c>
      <c r="FK36" s="285">
        <f t="shared" si="88"/>
        <v>0</v>
      </c>
      <c r="FL36" s="285">
        <f t="shared" si="88"/>
        <v>0</v>
      </c>
      <c r="FM36" s="285">
        <f t="shared" si="88"/>
        <v>0</v>
      </c>
      <c r="FN36" s="285">
        <f>(FN35-FM35)/FM$5*100</f>
        <v>0</v>
      </c>
      <c r="FO36" s="285">
        <f>(FO35-FN35)/FN$5*100</f>
        <v>0</v>
      </c>
      <c r="FP36" s="285">
        <f>(FP35-FO35)/FO$5*100</f>
        <v>0</v>
      </c>
      <c r="FQ36" s="285">
        <f>(FQ35-FP35)/FP$5*100</f>
        <v>0</v>
      </c>
      <c r="FR36" s="285"/>
      <c r="FS36" s="286"/>
      <c r="FT36" s="285"/>
      <c r="FU36" s="286"/>
      <c r="FV36" s="285"/>
      <c r="FW36" s="286"/>
      <c r="FX36" s="285"/>
      <c r="FY36" s="286"/>
      <c r="FZ36" s="285"/>
      <c r="GA36" s="286"/>
      <c r="GB36" s="285"/>
      <c r="GC36" s="286"/>
      <c r="GD36" s="285"/>
      <c r="GE36" s="286"/>
      <c r="GF36" s="285"/>
      <c r="GG36" s="286"/>
    </row>
    <row r="37" spans="3:194" s="215" customFormat="1" ht="12.75" customHeight="1">
      <c r="C37" s="212"/>
      <c r="D37" s="212"/>
      <c r="E37" s="289" t="s">
        <v>50</v>
      </c>
      <c r="F37" s="232">
        <v>32.554000000000002</v>
      </c>
      <c r="G37" s="233">
        <v>32.910000000000004</v>
      </c>
      <c r="H37" s="233">
        <v>33.562000000000005</v>
      </c>
      <c r="I37" s="233">
        <v>33.966000000000001</v>
      </c>
      <c r="J37" s="233">
        <v>34.758000000000003</v>
      </c>
      <c r="K37" s="233">
        <v>34.825000000000003</v>
      </c>
      <c r="L37" s="233">
        <v>36.103999999999999</v>
      </c>
      <c r="M37" s="233">
        <v>36.257000000000005</v>
      </c>
      <c r="N37" s="233">
        <v>36.757000000000005</v>
      </c>
      <c r="O37" s="233">
        <v>36.511000000000003</v>
      </c>
      <c r="P37" s="233">
        <v>35.81</v>
      </c>
      <c r="Q37" s="233">
        <v>36.365000000000002</v>
      </c>
      <c r="R37" s="233">
        <v>36.885000000000005</v>
      </c>
      <c r="S37" s="233">
        <v>38.219000000000001</v>
      </c>
      <c r="T37" s="233">
        <v>39.157000000000004</v>
      </c>
      <c r="U37" s="233">
        <v>38.542000000000002</v>
      </c>
      <c r="V37" s="233">
        <v>38.006</v>
      </c>
      <c r="W37" s="233">
        <v>37.603999999999999</v>
      </c>
      <c r="X37" s="233">
        <v>37.020000000000003</v>
      </c>
      <c r="Y37" s="233">
        <v>38.420999999999999</v>
      </c>
      <c r="Z37" s="233">
        <v>38.144000000000005</v>
      </c>
      <c r="AA37" s="233">
        <v>39.106000000000002</v>
      </c>
      <c r="AB37" s="233">
        <v>40</v>
      </c>
      <c r="AC37" s="233">
        <v>40.829000000000001</v>
      </c>
      <c r="AD37" s="233">
        <v>41.172000000000004</v>
      </c>
      <c r="AE37" s="233">
        <v>42.29</v>
      </c>
      <c r="AF37" s="233">
        <v>42.697000000000003</v>
      </c>
      <c r="AG37" s="233">
        <v>42.845000000000006</v>
      </c>
      <c r="AH37" s="233">
        <v>42.773000000000003</v>
      </c>
      <c r="AI37" s="233">
        <v>43.575000000000003</v>
      </c>
      <c r="AJ37" s="233">
        <v>42.862000000000002</v>
      </c>
      <c r="AK37" s="233">
        <v>43.419000000000004</v>
      </c>
      <c r="AL37" s="233">
        <v>42.863</v>
      </c>
      <c r="AM37" s="233">
        <v>42.537000000000006</v>
      </c>
      <c r="AN37" s="233">
        <v>43.02</v>
      </c>
      <c r="AO37" s="233">
        <v>42.585000000000001</v>
      </c>
      <c r="AP37" s="233">
        <v>42.308</v>
      </c>
      <c r="AQ37" s="233">
        <v>43.197000000000003</v>
      </c>
      <c r="AR37" s="233">
        <v>44.580000000000005</v>
      </c>
      <c r="AS37" s="233">
        <v>45.554000000000002</v>
      </c>
      <c r="AT37" s="233">
        <v>46.117000000000004</v>
      </c>
      <c r="AU37" s="233">
        <v>47.031000000000006</v>
      </c>
      <c r="AV37" s="233">
        <v>48.360000000000007</v>
      </c>
      <c r="AW37" s="233">
        <v>49.096000000000004</v>
      </c>
      <c r="AX37" s="233">
        <v>51.266000000000005</v>
      </c>
      <c r="AY37" s="233">
        <v>52.38</v>
      </c>
      <c r="AZ37" s="233">
        <v>52.161000000000001</v>
      </c>
      <c r="BA37" s="233">
        <v>53.795000000000002</v>
      </c>
      <c r="BB37" s="233">
        <v>54.88</v>
      </c>
      <c r="BC37" s="233">
        <v>53.795000000000002</v>
      </c>
      <c r="BD37" s="233">
        <v>54.458000000000006</v>
      </c>
      <c r="BE37" s="233">
        <v>55.470000000000006</v>
      </c>
      <c r="BF37" s="233">
        <v>55.597000000000001</v>
      </c>
      <c r="BG37" s="233">
        <v>57.167000000000002</v>
      </c>
      <c r="BH37" s="233">
        <v>58.935000000000002</v>
      </c>
      <c r="BI37" s="233">
        <v>59.924000000000007</v>
      </c>
      <c r="BJ37" s="233">
        <v>61.401000000000003</v>
      </c>
      <c r="BK37" s="233">
        <v>61.567000000000007</v>
      </c>
      <c r="BL37" s="233">
        <v>61.278000000000006</v>
      </c>
      <c r="BM37" s="233">
        <v>60.645000000000003</v>
      </c>
      <c r="BN37" s="233">
        <v>61.528000000000006</v>
      </c>
      <c r="BO37" s="233">
        <v>60.362000000000002</v>
      </c>
      <c r="BP37" s="233">
        <v>61.031000000000006</v>
      </c>
      <c r="BQ37" s="233">
        <v>63.314000000000007</v>
      </c>
      <c r="BR37" s="233">
        <v>63.115000000000002</v>
      </c>
      <c r="BS37" s="233">
        <v>65.664000000000001</v>
      </c>
      <c r="BT37" s="233">
        <v>67.076000000000008</v>
      </c>
      <c r="BU37" s="233">
        <v>70.379000000000005</v>
      </c>
      <c r="BV37" s="233">
        <v>71.506</v>
      </c>
      <c r="BW37" s="233">
        <v>73.042000000000002</v>
      </c>
      <c r="BX37" s="233">
        <v>72.246000000000009</v>
      </c>
      <c r="BY37" s="233">
        <v>72.947000000000003</v>
      </c>
      <c r="BZ37" s="233">
        <v>74.122</v>
      </c>
      <c r="CA37" s="233">
        <v>74.103000000000009</v>
      </c>
      <c r="CB37" s="233">
        <v>75.25200000000001</v>
      </c>
      <c r="CC37" s="233">
        <v>77.817999999999998</v>
      </c>
      <c r="CD37" s="233">
        <v>80.39800000000001</v>
      </c>
      <c r="CE37" s="233">
        <v>83.986000000000004</v>
      </c>
      <c r="CF37" s="233">
        <v>86.778000000000006</v>
      </c>
      <c r="CG37" s="233">
        <v>89.02300000000001</v>
      </c>
      <c r="CH37" s="233">
        <v>90.73</v>
      </c>
      <c r="CI37" s="233">
        <v>92.177000000000007</v>
      </c>
      <c r="CJ37" s="233">
        <v>93.427000000000007</v>
      </c>
      <c r="CK37" s="233">
        <v>93.2</v>
      </c>
      <c r="CL37" s="233">
        <v>93.035000000000011</v>
      </c>
      <c r="CM37" s="233">
        <v>95.00500000000001</v>
      </c>
      <c r="CN37" s="233">
        <v>98.641000000000005</v>
      </c>
      <c r="CO37" s="233">
        <v>100.498</v>
      </c>
      <c r="CP37" s="233">
        <v>104.10100000000001</v>
      </c>
      <c r="CQ37" s="233">
        <v>108.28400000000001</v>
      </c>
      <c r="CR37" s="233">
        <v>110.902</v>
      </c>
      <c r="CS37" s="233">
        <v>114.36800000000001</v>
      </c>
      <c r="CT37" s="233">
        <v>114.93100000000001</v>
      </c>
      <c r="CU37" s="233">
        <v>112.191</v>
      </c>
      <c r="CV37" s="233">
        <v>113.01400000000001</v>
      </c>
      <c r="CW37" s="233">
        <v>110.21100000000001</v>
      </c>
      <c r="CX37" s="233">
        <v>112.28</v>
      </c>
      <c r="CY37" s="233">
        <v>115.10400000000001</v>
      </c>
      <c r="CZ37" s="233">
        <v>115.79900000000001</v>
      </c>
      <c r="DA37" s="233">
        <v>115.46300000000001</v>
      </c>
      <c r="DB37" s="233">
        <v>112.93900000000001</v>
      </c>
      <c r="DC37" s="233">
        <v>112.09400000000001</v>
      </c>
      <c r="DD37" s="233">
        <v>113.48100000000001</v>
      </c>
      <c r="DE37" s="233">
        <v>115.74000000000001</v>
      </c>
      <c r="DF37" s="233">
        <v>116.23700000000001</v>
      </c>
      <c r="DG37" s="233">
        <v>118.41800000000001</v>
      </c>
      <c r="DH37" s="233">
        <v>118.92800000000001</v>
      </c>
      <c r="DI37" s="233">
        <v>121.27900000000001</v>
      </c>
      <c r="DJ37" s="233">
        <v>120.262</v>
      </c>
      <c r="DK37" s="233">
        <v>121.25700000000001</v>
      </c>
      <c r="DL37" s="233">
        <v>124.24400000000001</v>
      </c>
      <c r="DM37" s="233">
        <v>126.89300000000001</v>
      </c>
      <c r="DN37" s="233">
        <v>130.041</v>
      </c>
      <c r="DO37" s="233">
        <v>131.46</v>
      </c>
      <c r="DP37" s="233">
        <v>129.30100000000002</v>
      </c>
      <c r="DQ37" s="233">
        <v>131.39700000000002</v>
      </c>
      <c r="DR37" s="233">
        <v>132.50900000000001</v>
      </c>
      <c r="DS37" s="233">
        <v>134.68300000000002</v>
      </c>
      <c r="DT37" s="233">
        <v>134.98699999999999</v>
      </c>
      <c r="DU37" s="233">
        <v>134.24</v>
      </c>
      <c r="DV37" s="233">
        <v>138.70400000000001</v>
      </c>
      <c r="DW37" s="233">
        <v>136.17400000000001</v>
      </c>
      <c r="DX37" s="233">
        <v>134.47400000000002</v>
      </c>
      <c r="DY37" s="233">
        <v>127.38300000000001</v>
      </c>
      <c r="DZ37" s="233">
        <v>119.236</v>
      </c>
      <c r="EA37" s="233">
        <v>119.054</v>
      </c>
      <c r="EB37" s="233">
        <v>119.11600000000001</v>
      </c>
      <c r="EC37" s="233">
        <v>120.41900000000001</v>
      </c>
      <c r="ED37" s="233">
        <v>125.10000000000001</v>
      </c>
      <c r="EE37" s="233">
        <v>129.10300000000001</v>
      </c>
      <c r="EF37" s="233">
        <v>131.06700000000001</v>
      </c>
      <c r="EG37" s="233">
        <v>133.57600000000002</v>
      </c>
      <c r="EH37" s="233">
        <v>136.791</v>
      </c>
      <c r="EI37" s="233">
        <v>138.66400000000002</v>
      </c>
      <c r="EJ37" s="233">
        <v>139.15</v>
      </c>
      <c r="EK37" s="233">
        <v>140.97</v>
      </c>
      <c r="EL37" s="233">
        <v>140.14000000000001</v>
      </c>
      <c r="EM37" s="233">
        <v>140.65800000000002</v>
      </c>
      <c r="EN37" s="233">
        <v>140.93600000000001</v>
      </c>
      <c r="EO37" s="233">
        <v>140.304</v>
      </c>
      <c r="EP37" s="233">
        <v>140.649</v>
      </c>
      <c r="EQ37" s="233">
        <v>144.797</v>
      </c>
      <c r="ER37" s="233">
        <v>143.905</v>
      </c>
      <c r="ES37" s="233">
        <v>146.00300000000001</v>
      </c>
      <c r="ET37" s="233">
        <v>146.90300000000002</v>
      </c>
      <c r="EU37" s="233">
        <v>147.036</v>
      </c>
      <c r="EV37" s="249">
        <f>EU37*(1+EV38%)</f>
        <v>147.330072</v>
      </c>
      <c r="EW37" s="249">
        <f>EV37*(1+EW38%)</f>
        <v>147.91939228800001</v>
      </c>
      <c r="EX37" s="249">
        <f t="shared" ref="EX37:FM37" si="89">EW37*(1+EX38%)</f>
        <v>149.10274742630401</v>
      </c>
      <c r="EY37" s="249">
        <f t="shared" si="89"/>
        <v>150.2210180320013</v>
      </c>
      <c r="EZ37" s="249">
        <f t="shared" si="89"/>
        <v>151.27256515822529</v>
      </c>
      <c r="FA37" s="249">
        <f t="shared" si="89"/>
        <v>152.33147311433285</v>
      </c>
      <c r="FB37" s="249">
        <f t="shared" si="89"/>
        <v>153.39779342613318</v>
      </c>
      <c r="FC37" s="249">
        <f t="shared" si="89"/>
        <v>154.47157798011608</v>
      </c>
      <c r="FD37" s="249">
        <f t="shared" si="89"/>
        <v>155.55287902597686</v>
      </c>
      <c r="FE37" s="249">
        <f t="shared" si="89"/>
        <v>156.64174917915869</v>
      </c>
      <c r="FF37" s="249">
        <f t="shared" si="89"/>
        <v>157.7382414234128</v>
      </c>
      <c r="FG37" s="249">
        <f t="shared" si="89"/>
        <v>158.84240911337668</v>
      </c>
      <c r="FH37" s="249">
        <f t="shared" si="89"/>
        <v>159.95430597717029</v>
      </c>
      <c r="FI37" s="249">
        <f t="shared" si="89"/>
        <v>161.07398611901047</v>
      </c>
      <c r="FJ37" s="249">
        <f t="shared" si="89"/>
        <v>162.20150402184353</v>
      </c>
      <c r="FK37" s="249">
        <f t="shared" si="89"/>
        <v>163.33691454999641</v>
      </c>
      <c r="FL37" s="249">
        <f t="shared" si="89"/>
        <v>164.48027295184636</v>
      </c>
      <c r="FM37" s="249">
        <f t="shared" si="89"/>
        <v>165.63163486250926</v>
      </c>
      <c r="FN37" s="249">
        <f>FM37*(1+FN38%)</f>
        <v>166.79105630654681</v>
      </c>
      <c r="FO37" s="249">
        <f>FN37*(1+FO38%)</f>
        <v>167.9585937006926</v>
      </c>
      <c r="FP37" s="249">
        <f>FO37*(1+FP38%)</f>
        <v>169.13430385659743</v>
      </c>
      <c r="FQ37" s="249">
        <f>FP37*(1+FQ38%)</f>
        <v>170.31824398359359</v>
      </c>
      <c r="FR37" s="249"/>
      <c r="FS37" s="276"/>
      <c r="FT37" s="249"/>
      <c r="FU37" s="276"/>
      <c r="FV37" s="249"/>
      <c r="FW37" s="276"/>
      <c r="FX37" s="249"/>
      <c r="FY37" s="276"/>
      <c r="FZ37" s="249"/>
      <c r="GA37" s="276"/>
      <c r="GB37" s="249"/>
      <c r="GC37" s="276"/>
      <c r="GD37" s="249"/>
      <c r="GE37" s="276"/>
      <c r="GF37" s="249"/>
      <c r="GG37" s="276"/>
      <c r="GH37" s="278"/>
      <c r="GI37" s="237"/>
      <c r="GJ37" s="237"/>
      <c r="GK37" s="237"/>
      <c r="GL37" s="237"/>
    </row>
    <row r="38" spans="3:194" s="212" customFormat="1" ht="12.75" customHeight="1">
      <c r="E38" s="290" t="s">
        <v>174</v>
      </c>
      <c r="F38" s="291"/>
      <c r="G38" s="241">
        <f>100*((G37/F37)-1)</f>
        <v>1.0935676107390879</v>
      </c>
      <c r="H38" s="241">
        <f t="shared" ref="H38:BS38" si="90">100*((H37/G37)-1)</f>
        <v>1.9811607414159882</v>
      </c>
      <c r="I38" s="241">
        <f t="shared" si="90"/>
        <v>1.2037423276324288</v>
      </c>
      <c r="J38" s="241">
        <f t="shared" si="90"/>
        <v>2.3317435082141014</v>
      </c>
      <c r="K38" s="241">
        <f t="shared" si="90"/>
        <v>0.1927613786754101</v>
      </c>
      <c r="L38" s="241">
        <f t="shared" si="90"/>
        <v>3.672648959081104</v>
      </c>
      <c r="M38" s="241">
        <f t="shared" si="90"/>
        <v>0.42377575891869856</v>
      </c>
      <c r="N38" s="241">
        <f t="shared" si="90"/>
        <v>1.3790440466668441</v>
      </c>
      <c r="O38" s="241">
        <f t="shared" si="90"/>
        <v>-0.66926027695405343</v>
      </c>
      <c r="P38" s="241">
        <f t="shared" si="90"/>
        <v>-1.9199693243132199</v>
      </c>
      <c r="Q38" s="241">
        <f t="shared" si="90"/>
        <v>1.549846411616862</v>
      </c>
      <c r="R38" s="241">
        <f t="shared" si="90"/>
        <v>1.42994637701086</v>
      </c>
      <c r="S38" s="241">
        <f t="shared" si="90"/>
        <v>3.6166463331977594</v>
      </c>
      <c r="T38" s="241">
        <f t="shared" si="90"/>
        <v>2.4542766686726614</v>
      </c>
      <c r="U38" s="241">
        <f t="shared" si="90"/>
        <v>-1.5706004035038523</v>
      </c>
      <c r="V38" s="241">
        <f t="shared" si="90"/>
        <v>-1.3906906751076753</v>
      </c>
      <c r="W38" s="241">
        <f t="shared" si="90"/>
        <v>-1.0577277272009744</v>
      </c>
      <c r="X38" s="241">
        <f t="shared" si="90"/>
        <v>-1.5530262738006506</v>
      </c>
      <c r="Y38" s="241">
        <f t="shared" si="90"/>
        <v>3.7844408427876619</v>
      </c>
      <c r="Z38" s="241">
        <f t="shared" si="90"/>
        <v>-0.72095989172585861</v>
      </c>
      <c r="AA38" s="241">
        <f t="shared" si="90"/>
        <v>2.5220218120805216</v>
      </c>
      <c r="AB38" s="241">
        <f t="shared" si="90"/>
        <v>2.2860942054927502</v>
      </c>
      <c r="AC38" s="241">
        <f t="shared" si="90"/>
        <v>2.0725000000000104</v>
      </c>
      <c r="AD38" s="241">
        <f t="shared" si="90"/>
        <v>0.84008915231821302</v>
      </c>
      <c r="AE38" s="241">
        <f t="shared" si="90"/>
        <v>2.7154376760905263</v>
      </c>
      <c r="AF38" s="241">
        <f t="shared" si="90"/>
        <v>0.96240245921022094</v>
      </c>
      <c r="AG38" s="241">
        <f t="shared" si="90"/>
        <v>0.34662856875191661</v>
      </c>
      <c r="AH38" s="241">
        <f t="shared" si="90"/>
        <v>-0.16804761349049624</v>
      </c>
      <c r="AI38" s="241">
        <f t="shared" si="90"/>
        <v>1.8750146120215971</v>
      </c>
      <c r="AJ38" s="241">
        <f t="shared" si="90"/>
        <v>-1.6362593230063172</v>
      </c>
      <c r="AK38" s="241">
        <f t="shared" si="90"/>
        <v>1.2995193878027278</v>
      </c>
      <c r="AL38" s="241">
        <f t="shared" si="90"/>
        <v>-1.2805453833575231</v>
      </c>
      <c r="AM38" s="241">
        <f t="shared" si="90"/>
        <v>-0.76056272309449335</v>
      </c>
      <c r="AN38" s="241">
        <f t="shared" si="90"/>
        <v>1.1354820509203778</v>
      </c>
      <c r="AO38" s="241">
        <f t="shared" si="90"/>
        <v>-1.0111576011157641</v>
      </c>
      <c r="AP38" s="241">
        <f t="shared" si="90"/>
        <v>-0.65046377832570501</v>
      </c>
      <c r="AQ38" s="241">
        <f t="shared" si="90"/>
        <v>2.1012574454003952</v>
      </c>
      <c r="AR38" s="241">
        <f t="shared" si="90"/>
        <v>3.2016112230015992</v>
      </c>
      <c r="AS38" s="241">
        <f t="shared" si="90"/>
        <v>2.1848362494391926</v>
      </c>
      <c r="AT38" s="241">
        <f t="shared" si="90"/>
        <v>1.2358958598586378</v>
      </c>
      <c r="AU38" s="241">
        <f t="shared" si="90"/>
        <v>1.9819155625907969</v>
      </c>
      <c r="AV38" s="241">
        <f t="shared" si="90"/>
        <v>2.8257957517382248</v>
      </c>
      <c r="AW38" s="241">
        <f t="shared" si="90"/>
        <v>1.521918941273781</v>
      </c>
      <c r="AX38" s="241">
        <f t="shared" si="90"/>
        <v>4.4199120091249933</v>
      </c>
      <c r="AY38" s="241">
        <f t="shared" si="90"/>
        <v>2.1729801427846862</v>
      </c>
      <c r="AZ38" s="241">
        <f t="shared" si="90"/>
        <v>-0.41809851088201455</v>
      </c>
      <c r="BA38" s="241">
        <f t="shared" si="90"/>
        <v>3.1326086539751996</v>
      </c>
      <c r="BB38" s="241">
        <f t="shared" si="90"/>
        <v>2.0169160702667499</v>
      </c>
      <c r="BC38" s="241">
        <f t="shared" si="90"/>
        <v>-1.9770408163265363</v>
      </c>
      <c r="BD38" s="241">
        <f t="shared" si="90"/>
        <v>1.2324565480063221</v>
      </c>
      <c r="BE38" s="241">
        <f t="shared" si="90"/>
        <v>1.8583128282346095</v>
      </c>
      <c r="BF38" s="241">
        <f t="shared" si="90"/>
        <v>0.22895258698394372</v>
      </c>
      <c r="BG38" s="241">
        <f t="shared" si="90"/>
        <v>2.8238933755418527</v>
      </c>
      <c r="BH38" s="241">
        <f t="shared" si="90"/>
        <v>3.0926933370651</v>
      </c>
      <c r="BI38" s="241">
        <f t="shared" si="90"/>
        <v>1.6781199626707544</v>
      </c>
      <c r="BJ38" s="241">
        <f t="shared" si="90"/>
        <v>2.4647887323943518</v>
      </c>
      <c r="BK38" s="241">
        <f t="shared" si="90"/>
        <v>0.27035390303089546</v>
      </c>
      <c r="BL38" s="241">
        <f t="shared" si="90"/>
        <v>-0.46940731235889377</v>
      </c>
      <c r="BM38" s="241">
        <f t="shared" si="90"/>
        <v>-1.0329971604817412</v>
      </c>
      <c r="BN38" s="241">
        <f t="shared" si="90"/>
        <v>1.4560145106768951</v>
      </c>
      <c r="BO38" s="241">
        <f t="shared" si="90"/>
        <v>-1.895072162267597</v>
      </c>
      <c r="BP38" s="241">
        <f t="shared" si="90"/>
        <v>1.1083131771644439</v>
      </c>
      <c r="BQ38" s="241">
        <f t="shared" si="90"/>
        <v>3.74072192820043</v>
      </c>
      <c r="BR38" s="241">
        <f t="shared" si="90"/>
        <v>-0.31430647250213495</v>
      </c>
      <c r="BS38" s="241">
        <f t="shared" si="90"/>
        <v>4.0386595896379607</v>
      </c>
      <c r="BT38" s="241">
        <f t="shared" ref="BT38:EE38" si="91">100*((BT37/BS37)-1)</f>
        <v>2.1503411306043052</v>
      </c>
      <c r="BU38" s="241">
        <f t="shared" si="91"/>
        <v>4.9242650128212828</v>
      </c>
      <c r="BV38" s="241">
        <f t="shared" si="91"/>
        <v>1.6013299421702376</v>
      </c>
      <c r="BW38" s="241">
        <f t="shared" si="91"/>
        <v>2.1480714905042886</v>
      </c>
      <c r="BX38" s="241">
        <f t="shared" si="91"/>
        <v>-1.0897839599134596</v>
      </c>
      <c r="BY38" s="241">
        <f t="shared" si="91"/>
        <v>0.97029593333886055</v>
      </c>
      <c r="BZ38" s="241">
        <f t="shared" si="91"/>
        <v>1.6107584958942711</v>
      </c>
      <c r="CA38" s="241">
        <f t="shared" si="91"/>
        <v>-2.5633415180370545E-2</v>
      </c>
      <c r="CB38" s="241">
        <f t="shared" si="91"/>
        <v>1.5505445123679129</v>
      </c>
      <c r="CC38" s="241">
        <f t="shared" si="91"/>
        <v>3.4098761494711027</v>
      </c>
      <c r="CD38" s="241">
        <f t="shared" si="91"/>
        <v>3.3154283070754964</v>
      </c>
      <c r="CE38" s="241">
        <f t="shared" si="91"/>
        <v>4.4627975820293875</v>
      </c>
      <c r="CF38" s="241">
        <f t="shared" si="91"/>
        <v>3.3243635844069308</v>
      </c>
      <c r="CG38" s="241">
        <f t="shared" si="91"/>
        <v>2.5870612367189905</v>
      </c>
      <c r="CH38" s="241">
        <f t="shared" si="91"/>
        <v>1.9174819990339431</v>
      </c>
      <c r="CI38" s="241">
        <f t="shared" si="91"/>
        <v>1.59484183842169</v>
      </c>
      <c r="CJ38" s="241">
        <f t="shared" si="91"/>
        <v>1.3560866593618881</v>
      </c>
      <c r="CK38" s="241">
        <f t="shared" si="91"/>
        <v>-0.24297044751517838</v>
      </c>
      <c r="CL38" s="241">
        <f t="shared" si="91"/>
        <v>-0.17703862660943814</v>
      </c>
      <c r="CM38" s="241">
        <f t="shared" si="91"/>
        <v>2.1174826678131975</v>
      </c>
      <c r="CN38" s="241">
        <f t="shared" si="91"/>
        <v>3.8271669912109729</v>
      </c>
      <c r="CO38" s="241">
        <f t="shared" si="91"/>
        <v>1.8825843209213211</v>
      </c>
      <c r="CP38" s="241">
        <f t="shared" si="91"/>
        <v>3.5851459730541935</v>
      </c>
      <c r="CQ38" s="241">
        <f t="shared" si="91"/>
        <v>4.0182130815265893</v>
      </c>
      <c r="CR38" s="241">
        <f t="shared" si="91"/>
        <v>2.4177163754571351</v>
      </c>
      <c r="CS38" s="241">
        <f t="shared" si="91"/>
        <v>3.1252817803105515</v>
      </c>
      <c r="CT38" s="241">
        <f t="shared" si="91"/>
        <v>0.49227056519305368</v>
      </c>
      <c r="CU38" s="241">
        <f t="shared" si="91"/>
        <v>-2.3840391191236598</v>
      </c>
      <c r="CV38" s="241">
        <f t="shared" si="91"/>
        <v>0.7335704290005518</v>
      </c>
      <c r="CW38" s="241">
        <f t="shared" si="91"/>
        <v>-2.4802236891004581</v>
      </c>
      <c r="CX38" s="241">
        <f t="shared" si="91"/>
        <v>1.8773080726969038</v>
      </c>
      <c r="CY38" s="241">
        <f t="shared" si="91"/>
        <v>2.515140719629505</v>
      </c>
      <c r="CZ38" s="241">
        <f t="shared" si="91"/>
        <v>0.60380177926049328</v>
      </c>
      <c r="DA38" s="241">
        <f t="shared" si="91"/>
        <v>-0.29015794609624779</v>
      </c>
      <c r="DB38" s="241">
        <f t="shared" si="91"/>
        <v>-2.1859816564613777</v>
      </c>
      <c r="DC38" s="241">
        <f t="shared" si="91"/>
        <v>-0.74819150160706505</v>
      </c>
      <c r="DD38" s="241">
        <f t="shared" si="91"/>
        <v>1.2373543633022344</v>
      </c>
      <c r="DE38" s="241">
        <f t="shared" si="91"/>
        <v>1.9906416052026366</v>
      </c>
      <c r="DF38" s="241">
        <f t="shared" si="91"/>
        <v>0.42941074822879788</v>
      </c>
      <c r="DG38" s="241">
        <f t="shared" si="91"/>
        <v>1.8763388593993291</v>
      </c>
      <c r="DH38" s="241">
        <f t="shared" si="91"/>
        <v>0.43067776858247697</v>
      </c>
      <c r="DI38" s="241">
        <f t="shared" si="91"/>
        <v>1.9768263150814036</v>
      </c>
      <c r="DJ38" s="241">
        <f t="shared" si="91"/>
        <v>-0.83856232323815671</v>
      </c>
      <c r="DK38" s="241">
        <f t="shared" si="91"/>
        <v>0.82736026342487001</v>
      </c>
      <c r="DL38" s="241">
        <f t="shared" si="91"/>
        <v>2.4633629398715273</v>
      </c>
      <c r="DM38" s="241">
        <f t="shared" si="91"/>
        <v>2.1320949100157804</v>
      </c>
      <c r="DN38" s="241">
        <f t="shared" si="91"/>
        <v>2.4808303058482251</v>
      </c>
      <c r="DO38" s="241">
        <f t="shared" si="91"/>
        <v>1.0911943156389325</v>
      </c>
      <c r="DP38" s="241">
        <f t="shared" si="91"/>
        <v>-1.6423246614939879</v>
      </c>
      <c r="DQ38" s="241">
        <f t="shared" si="91"/>
        <v>1.6210238126541876</v>
      </c>
      <c r="DR38" s="241">
        <f t="shared" si="91"/>
        <v>0.8462902501579217</v>
      </c>
      <c r="DS38" s="241">
        <f t="shared" si="91"/>
        <v>1.6406432770604384</v>
      </c>
      <c r="DT38" s="241">
        <f t="shared" si="91"/>
        <v>0.22571519790914873</v>
      </c>
      <c r="DU38" s="241">
        <f t="shared" si="91"/>
        <v>-0.55338662241548597</v>
      </c>
      <c r="DV38" s="241">
        <f t="shared" si="91"/>
        <v>3.3253873659117916</v>
      </c>
      <c r="DW38" s="241">
        <f t="shared" si="91"/>
        <v>-1.8240281462683083</v>
      </c>
      <c r="DX38" s="241">
        <f t="shared" si="91"/>
        <v>-1.2484027787977081</v>
      </c>
      <c r="DY38" s="241">
        <f t="shared" si="91"/>
        <v>-5.2731383018278732</v>
      </c>
      <c r="DZ38" s="241">
        <f t="shared" si="91"/>
        <v>-6.395672891987159</v>
      </c>
      <c r="EA38" s="241">
        <f t="shared" si="91"/>
        <v>-0.15263846489315114</v>
      </c>
      <c r="EB38" s="241">
        <f t="shared" si="91"/>
        <v>5.2077208661627239E-2</v>
      </c>
      <c r="EC38" s="241">
        <f t="shared" si="91"/>
        <v>1.0938916686255462</v>
      </c>
      <c r="ED38" s="241">
        <f t="shared" si="91"/>
        <v>3.8872603160630792</v>
      </c>
      <c r="EE38" s="241">
        <f t="shared" si="91"/>
        <v>3.1998401278976907</v>
      </c>
      <c r="EF38" s="241">
        <f t="shared" ref="EF38:EQ38" si="92">100*((EF37/EE37)-1)</f>
        <v>1.5212659659341821</v>
      </c>
      <c r="EG38" s="241">
        <f t="shared" si="92"/>
        <v>1.9142881121869015</v>
      </c>
      <c r="EH38" s="241">
        <f t="shared" si="92"/>
        <v>2.4068694975144966</v>
      </c>
      <c r="EI38" s="241">
        <f t="shared" si="92"/>
        <v>1.3692421285026235</v>
      </c>
      <c r="EJ38" s="241">
        <f t="shared" si="92"/>
        <v>0.3504875093751636</v>
      </c>
      <c r="EK38" s="241">
        <f t="shared" si="92"/>
        <v>1.307941070786911</v>
      </c>
      <c r="EL38" s="241">
        <f t="shared" si="92"/>
        <v>-0.58877775413207489</v>
      </c>
      <c r="EM38" s="241">
        <f t="shared" si="92"/>
        <v>0.36963036963038043</v>
      </c>
      <c r="EN38" s="241">
        <f t="shared" si="92"/>
        <v>0.19764250878016032</v>
      </c>
      <c r="EO38" s="241">
        <f t="shared" si="92"/>
        <v>-0.4484304932735439</v>
      </c>
      <c r="EP38" s="241">
        <f t="shared" si="92"/>
        <v>0.24589462880602042</v>
      </c>
      <c r="EQ38" s="241">
        <f t="shared" si="92"/>
        <v>2.9491855612197693</v>
      </c>
      <c r="ER38" s="241">
        <f>100*((ER37/EQ37)-1)</f>
        <v>-0.61603486260074503</v>
      </c>
      <c r="ES38" s="241">
        <f>100*((ES37/ER37)-1)</f>
        <v>1.4579062576005164</v>
      </c>
      <c r="ET38" s="241">
        <f>100*((ET37/ES37)-1)</f>
        <v>0.61642568988309332</v>
      </c>
      <c r="EU38" s="241">
        <f>100*((EU37/ET37)-1)</f>
        <v>9.0535931873403364E-2</v>
      </c>
      <c r="EV38" s="261">
        <v>0.2</v>
      </c>
      <c r="EW38" s="261">
        <v>0.4</v>
      </c>
      <c r="EX38" s="261">
        <v>0.8</v>
      </c>
      <c r="EY38" s="261">
        <v>0.75</v>
      </c>
      <c r="EZ38" s="261">
        <v>0.7</v>
      </c>
      <c r="FA38" s="261">
        <f>EZ38</f>
        <v>0.7</v>
      </c>
      <c r="FB38" s="261">
        <v>0.7</v>
      </c>
      <c r="FC38" s="261">
        <v>0.7</v>
      </c>
      <c r="FD38" s="261">
        <v>0.7</v>
      </c>
      <c r="FE38" s="261">
        <v>0.7</v>
      </c>
      <c r="FF38" s="261">
        <v>0.7</v>
      </c>
      <c r="FG38" s="261">
        <v>0.7</v>
      </c>
      <c r="FH38" s="261">
        <v>0.7</v>
      </c>
      <c r="FI38" s="261">
        <v>0.7</v>
      </c>
      <c r="FJ38" s="261">
        <v>0.7</v>
      </c>
      <c r="FK38" s="261">
        <v>0.7</v>
      </c>
      <c r="FL38" s="261">
        <v>0.7</v>
      </c>
      <c r="FM38" s="261">
        <v>0.7</v>
      </c>
      <c r="FN38" s="261">
        <v>0.7</v>
      </c>
      <c r="FO38" s="261">
        <v>0.7</v>
      </c>
      <c r="FP38" s="261">
        <v>0.7</v>
      </c>
      <c r="FQ38" s="261">
        <v>0.7</v>
      </c>
      <c r="FR38" s="261"/>
      <c r="FS38" s="261"/>
      <c r="FT38" s="261"/>
      <c r="FU38" s="261"/>
      <c r="FV38" s="261"/>
      <c r="FW38" s="261"/>
      <c r="FX38" s="261"/>
      <c r="FY38" s="261"/>
      <c r="FZ38" s="261"/>
      <c r="GA38" s="261"/>
      <c r="GB38" s="261"/>
      <c r="GC38" s="261"/>
      <c r="GD38" s="261"/>
      <c r="GE38" s="261"/>
      <c r="GF38" s="261"/>
      <c r="GG38" s="261"/>
      <c r="GH38" s="292"/>
      <c r="GI38" s="293"/>
      <c r="GJ38" s="293"/>
      <c r="GK38" s="293"/>
      <c r="GL38" s="293"/>
    </row>
    <row r="39" spans="3:194" s="215" customFormat="1" ht="13.5">
      <c r="C39" s="212"/>
      <c r="D39" s="212"/>
      <c r="E39" s="294" t="s">
        <v>51</v>
      </c>
      <c r="F39" s="239">
        <v>32.686</v>
      </c>
      <c r="G39" s="240">
        <v>33.199000000000005</v>
      </c>
      <c r="H39" s="240">
        <v>33.338000000000001</v>
      </c>
      <c r="I39" s="240">
        <v>34.248000000000005</v>
      </c>
      <c r="J39" s="240">
        <v>35.373000000000005</v>
      </c>
      <c r="K39" s="240">
        <v>35.664999999999999</v>
      </c>
      <c r="L39" s="240">
        <v>37.069000000000003</v>
      </c>
      <c r="M39" s="240">
        <v>37.137</v>
      </c>
      <c r="N39" s="240">
        <v>38.304000000000002</v>
      </c>
      <c r="O39" s="240">
        <v>38.018000000000001</v>
      </c>
      <c r="P39" s="240">
        <v>38.148000000000003</v>
      </c>
      <c r="Q39" s="240">
        <v>37.886000000000003</v>
      </c>
      <c r="R39" s="240">
        <v>37.362000000000002</v>
      </c>
      <c r="S39" s="240">
        <v>36.704000000000001</v>
      </c>
      <c r="T39" s="240">
        <v>37.496000000000002</v>
      </c>
      <c r="U39" s="240">
        <v>38.722000000000001</v>
      </c>
      <c r="V39" s="240">
        <v>38.704000000000001</v>
      </c>
      <c r="W39" s="240">
        <v>38.950000000000003</v>
      </c>
      <c r="X39" s="240">
        <v>38.802</v>
      </c>
      <c r="Y39" s="240">
        <v>38.975000000000001</v>
      </c>
      <c r="Z39" s="240">
        <v>38.594999999999999</v>
      </c>
      <c r="AA39" s="240">
        <v>37.085000000000001</v>
      </c>
      <c r="AB39" s="240">
        <v>37.563000000000002</v>
      </c>
      <c r="AC39" s="240">
        <v>38.231999999999999</v>
      </c>
      <c r="AD39" s="240">
        <v>39.095000000000006</v>
      </c>
      <c r="AE39" s="240">
        <v>38.936</v>
      </c>
      <c r="AF39" s="240">
        <v>38.747</v>
      </c>
      <c r="AG39" s="240">
        <v>39.944000000000003</v>
      </c>
      <c r="AH39" s="240">
        <v>40.315000000000005</v>
      </c>
      <c r="AI39" s="240">
        <v>40.284000000000006</v>
      </c>
      <c r="AJ39" s="240">
        <v>41.313000000000002</v>
      </c>
      <c r="AK39" s="240">
        <v>42.417000000000002</v>
      </c>
      <c r="AL39" s="240">
        <v>42.685000000000002</v>
      </c>
      <c r="AM39" s="240">
        <v>43.568000000000005</v>
      </c>
      <c r="AN39" s="240">
        <v>44.726000000000006</v>
      </c>
      <c r="AO39" s="240">
        <v>44.175000000000004</v>
      </c>
      <c r="AP39" s="240">
        <v>45.709000000000003</v>
      </c>
      <c r="AQ39" s="240">
        <v>46.474000000000004</v>
      </c>
      <c r="AR39" s="240">
        <v>47.364000000000004</v>
      </c>
      <c r="AS39" s="240">
        <v>48.929000000000002</v>
      </c>
      <c r="AT39" s="240">
        <v>49.532000000000004</v>
      </c>
      <c r="AU39" s="240">
        <v>50.214000000000006</v>
      </c>
      <c r="AV39" s="240">
        <v>51.996000000000002</v>
      </c>
      <c r="AW39" s="240">
        <v>52.876000000000005</v>
      </c>
      <c r="AX39" s="240">
        <v>53.934000000000005</v>
      </c>
      <c r="AY39" s="240">
        <v>55.154000000000003</v>
      </c>
      <c r="AZ39" s="240">
        <v>55.226000000000006</v>
      </c>
      <c r="BA39" s="240">
        <v>57.433000000000007</v>
      </c>
      <c r="BB39" s="240">
        <v>57.559000000000005</v>
      </c>
      <c r="BC39" s="240">
        <v>58.142000000000003</v>
      </c>
      <c r="BD39" s="240">
        <v>58.472000000000001</v>
      </c>
      <c r="BE39" s="240">
        <v>58.733000000000004</v>
      </c>
      <c r="BF39" s="240">
        <v>59.491000000000007</v>
      </c>
      <c r="BG39" s="240">
        <v>59.621000000000002</v>
      </c>
      <c r="BH39" s="240">
        <v>60.376000000000005</v>
      </c>
      <c r="BI39" s="240">
        <v>59.582000000000001</v>
      </c>
      <c r="BJ39" s="240">
        <v>61.896000000000001</v>
      </c>
      <c r="BK39" s="240">
        <v>61.006000000000007</v>
      </c>
      <c r="BL39" s="240">
        <v>60.428000000000004</v>
      </c>
      <c r="BM39" s="240">
        <v>59.657000000000004</v>
      </c>
      <c r="BN39" s="240">
        <v>59.252000000000002</v>
      </c>
      <c r="BO39" s="240">
        <v>57.967000000000006</v>
      </c>
      <c r="BP39" s="240">
        <v>58.183000000000007</v>
      </c>
      <c r="BQ39" s="240">
        <v>59.796000000000006</v>
      </c>
      <c r="BR39" s="240">
        <v>61.010000000000005</v>
      </c>
      <c r="BS39" s="240">
        <v>63.347000000000001</v>
      </c>
      <c r="BT39" s="240">
        <v>64.63000000000001</v>
      </c>
      <c r="BU39" s="240">
        <v>67.368000000000009</v>
      </c>
      <c r="BV39" s="240">
        <v>67.747</v>
      </c>
      <c r="BW39" s="240">
        <v>69.046000000000006</v>
      </c>
      <c r="BX39" s="240">
        <v>69.466000000000008</v>
      </c>
      <c r="BY39" s="240">
        <v>69.64200000000001</v>
      </c>
      <c r="BZ39" s="240">
        <v>70.186999999999998</v>
      </c>
      <c r="CA39" s="240">
        <v>70.28</v>
      </c>
      <c r="CB39" s="240">
        <v>70.381</v>
      </c>
      <c r="CC39" s="240">
        <v>71.469000000000008</v>
      </c>
      <c r="CD39" s="240">
        <v>72.542000000000002</v>
      </c>
      <c r="CE39" s="240">
        <v>74.463999999999999</v>
      </c>
      <c r="CF39" s="240">
        <v>77.624000000000009</v>
      </c>
      <c r="CG39" s="240">
        <v>80.121000000000009</v>
      </c>
      <c r="CH39" s="240">
        <v>83.31</v>
      </c>
      <c r="CI39" s="240">
        <v>84.910000000000011</v>
      </c>
      <c r="CJ39" s="240">
        <v>86.025000000000006</v>
      </c>
      <c r="CK39" s="240">
        <v>87.015000000000001</v>
      </c>
      <c r="CL39" s="240">
        <v>87.460000000000008</v>
      </c>
      <c r="CM39" s="240">
        <v>89.381</v>
      </c>
      <c r="CN39" s="240">
        <v>91.695000000000007</v>
      </c>
      <c r="CO39" s="240">
        <v>95.054000000000002</v>
      </c>
      <c r="CP39" s="240">
        <v>99.524000000000001</v>
      </c>
      <c r="CQ39" s="240">
        <v>103.65</v>
      </c>
      <c r="CR39" s="240">
        <v>107.581</v>
      </c>
      <c r="CS39" s="240">
        <v>111.13600000000001</v>
      </c>
      <c r="CT39" s="240">
        <v>109.55500000000001</v>
      </c>
      <c r="CU39" s="240">
        <v>108.56</v>
      </c>
      <c r="CV39" s="240">
        <v>107.38500000000001</v>
      </c>
      <c r="CW39" s="240">
        <v>105.80800000000001</v>
      </c>
      <c r="CX39" s="240">
        <v>108.852</v>
      </c>
      <c r="CY39" s="240">
        <v>109.596</v>
      </c>
      <c r="CZ39" s="240">
        <v>110.628</v>
      </c>
      <c r="DA39" s="240">
        <v>110.61600000000001</v>
      </c>
      <c r="DB39" s="240">
        <v>110.81400000000001</v>
      </c>
      <c r="DC39" s="240">
        <v>109.994</v>
      </c>
      <c r="DD39" s="240">
        <v>110.691</v>
      </c>
      <c r="DE39" s="240">
        <v>112.60400000000001</v>
      </c>
      <c r="DF39" s="240">
        <v>113.57400000000001</v>
      </c>
      <c r="DG39" s="240">
        <v>116.31200000000001</v>
      </c>
      <c r="DH39" s="240">
        <v>118.40100000000001</v>
      </c>
      <c r="DI39" s="240">
        <v>120.637</v>
      </c>
      <c r="DJ39" s="240">
        <v>121.566</v>
      </c>
      <c r="DK39" s="240">
        <v>122.67700000000001</v>
      </c>
      <c r="DL39" s="240">
        <v>125.346</v>
      </c>
      <c r="DM39" s="240">
        <v>129.571</v>
      </c>
      <c r="DN39" s="240">
        <v>130.905</v>
      </c>
      <c r="DO39" s="240">
        <v>132.21</v>
      </c>
      <c r="DP39" s="240">
        <v>131.26000000000002</v>
      </c>
      <c r="DQ39" s="240">
        <v>134.613</v>
      </c>
      <c r="DR39" s="240">
        <v>136.42000000000002</v>
      </c>
      <c r="DS39" s="240">
        <v>139.684</v>
      </c>
      <c r="DT39" s="240">
        <v>141.77800000000002</v>
      </c>
      <c r="DU39" s="240">
        <v>141.20000000000002</v>
      </c>
      <c r="DV39" s="240">
        <v>143.65</v>
      </c>
      <c r="DW39" s="240">
        <v>142.12800000000001</v>
      </c>
      <c r="DX39" s="240">
        <v>141.79900000000001</v>
      </c>
      <c r="DY39" s="240">
        <v>137.304</v>
      </c>
      <c r="DZ39" s="240">
        <v>129.398</v>
      </c>
      <c r="EA39" s="240">
        <v>125.91300000000001</v>
      </c>
      <c r="EB39" s="240">
        <v>125.941</v>
      </c>
      <c r="EC39" s="240">
        <v>131.393</v>
      </c>
      <c r="ED39" s="240">
        <v>132.91200000000001</v>
      </c>
      <c r="EE39" s="240">
        <v>138.02000000000001</v>
      </c>
      <c r="EF39" s="240">
        <v>142.01300000000001</v>
      </c>
      <c r="EG39" s="240">
        <v>143.38400000000001</v>
      </c>
      <c r="EH39" s="240">
        <v>149.904</v>
      </c>
      <c r="EI39" s="240">
        <v>148.339</v>
      </c>
      <c r="EJ39" s="240">
        <v>148.358</v>
      </c>
      <c r="EK39" s="240">
        <v>145.875</v>
      </c>
      <c r="EL39" s="240">
        <v>146.64500000000001</v>
      </c>
      <c r="EM39" s="240">
        <v>146.84900000000002</v>
      </c>
      <c r="EN39" s="240">
        <v>146.416</v>
      </c>
      <c r="EO39" s="240">
        <v>145.40600000000001</v>
      </c>
      <c r="EP39" s="240">
        <v>146.21800000000002</v>
      </c>
      <c r="EQ39" s="240">
        <v>149.256</v>
      </c>
      <c r="ER39" s="240">
        <v>150.15100000000001</v>
      </c>
      <c r="ES39" s="240">
        <v>150.76900000000001</v>
      </c>
      <c r="ET39" s="240">
        <v>151.90600000000001</v>
      </c>
      <c r="EU39" s="240">
        <v>152.52000000000001</v>
      </c>
      <c r="EV39" s="249">
        <f>EU39*(1+EV40%)</f>
        <v>152.67251999999999</v>
      </c>
      <c r="EW39" s="249">
        <f>EV39*(1+EW40%)</f>
        <v>153.13053755999996</v>
      </c>
      <c r="EX39" s="249">
        <f t="shared" ref="EX39:FM39" si="93">EW39*(1+EX40%)</f>
        <v>154.35558186047996</v>
      </c>
      <c r="EY39" s="249">
        <f t="shared" si="93"/>
        <v>155.59042651536379</v>
      </c>
      <c r="EZ39" s="249">
        <f t="shared" si="93"/>
        <v>156.67955950097132</v>
      </c>
      <c r="FA39" s="249">
        <f t="shared" si="93"/>
        <v>157.77631641747811</v>
      </c>
      <c r="FB39" s="249">
        <f t="shared" si="93"/>
        <v>158.40742168314802</v>
      </c>
      <c r="FC39" s="249">
        <f t="shared" si="93"/>
        <v>159.04105136988062</v>
      </c>
      <c r="FD39" s="249">
        <f t="shared" si="93"/>
        <v>159.67721557536015</v>
      </c>
      <c r="FE39" s="249">
        <f t="shared" si="93"/>
        <v>160.31592443766158</v>
      </c>
      <c r="FF39" s="249">
        <f t="shared" si="93"/>
        <v>161.27781998428756</v>
      </c>
      <c r="FG39" s="249">
        <f t="shared" si="93"/>
        <v>162.24548690419329</v>
      </c>
      <c r="FH39" s="249">
        <f t="shared" si="93"/>
        <v>163.21895982561844</v>
      </c>
      <c r="FI39" s="249">
        <f t="shared" si="93"/>
        <v>164.19827358457215</v>
      </c>
      <c r="FJ39" s="249">
        <f t="shared" si="93"/>
        <v>165.01926495249498</v>
      </c>
      <c r="FK39" s="249">
        <f t="shared" si="93"/>
        <v>165.84436127725743</v>
      </c>
      <c r="FL39" s="249">
        <f t="shared" si="93"/>
        <v>166.67358308364371</v>
      </c>
      <c r="FM39" s="249">
        <f t="shared" si="93"/>
        <v>167.5069509990619</v>
      </c>
      <c r="FN39" s="249">
        <f>FM39*(1+FN40%)</f>
        <v>168.51199270505626</v>
      </c>
      <c r="FO39" s="249">
        <f>FN39*(1+FO40%)</f>
        <v>169.52306466128658</v>
      </c>
      <c r="FP39" s="249">
        <f>FO39*(1+FP40%)</f>
        <v>170.5402030492543</v>
      </c>
      <c r="FQ39" s="249">
        <f>FP39*(1+FQ40%)</f>
        <v>171.56344426754984</v>
      </c>
      <c r="FR39" s="249"/>
      <c r="FS39" s="276"/>
      <c r="FT39" s="249"/>
      <c r="FU39" s="276"/>
      <c r="FV39" s="249"/>
      <c r="FW39" s="276"/>
      <c r="FX39" s="249"/>
      <c r="FY39" s="276"/>
      <c r="FZ39" s="249"/>
      <c r="GA39" s="276"/>
      <c r="GB39" s="249"/>
      <c r="GC39" s="276"/>
      <c r="GD39" s="249"/>
      <c r="GE39" s="276"/>
      <c r="GF39" s="249"/>
      <c r="GG39" s="276"/>
      <c r="GH39" s="278"/>
      <c r="GI39" s="237"/>
      <c r="GJ39" s="237"/>
      <c r="GK39" s="237"/>
      <c r="GL39" s="237"/>
    </row>
    <row r="40" spans="3:194" s="215" customFormat="1" ht="12.75" customHeight="1">
      <c r="C40" s="212"/>
      <c r="D40" s="212"/>
      <c r="E40" s="290" t="s">
        <v>174</v>
      </c>
      <c r="F40" s="239"/>
      <c r="G40" s="241">
        <f t="shared" ref="G40:BR40" si="94">100*((G39/F39)-1)</f>
        <v>1.5694792877684716</v>
      </c>
      <c r="H40" s="241">
        <f t="shared" si="94"/>
        <v>0.41868730985872293</v>
      </c>
      <c r="I40" s="241">
        <f t="shared" si="94"/>
        <v>2.7296178535005211</v>
      </c>
      <c r="J40" s="241">
        <f t="shared" si="94"/>
        <v>3.2848633496846524</v>
      </c>
      <c r="K40" s="241">
        <f t="shared" si="94"/>
        <v>0.82548836683344895</v>
      </c>
      <c r="L40" s="241">
        <f t="shared" si="94"/>
        <v>3.9366325529230473</v>
      </c>
      <c r="M40" s="241">
        <f t="shared" si="94"/>
        <v>0.18344168982167286</v>
      </c>
      <c r="N40" s="241">
        <f t="shared" si="94"/>
        <v>3.142418612165776</v>
      </c>
      <c r="O40" s="241">
        <f t="shared" si="94"/>
        <v>-0.74665831244778991</v>
      </c>
      <c r="P40" s="241">
        <f t="shared" si="94"/>
        <v>0.34194329002052992</v>
      </c>
      <c r="Q40" s="241">
        <f t="shared" si="94"/>
        <v>-0.68679878368459457</v>
      </c>
      <c r="R40" s="241">
        <f t="shared" si="94"/>
        <v>-1.3830966583962434</v>
      </c>
      <c r="S40" s="241">
        <f t="shared" si="94"/>
        <v>-1.7611476901664869</v>
      </c>
      <c r="T40" s="241">
        <f t="shared" si="94"/>
        <v>2.1578029642545848</v>
      </c>
      <c r="U40" s="241">
        <f t="shared" si="94"/>
        <v>3.2696820994239317</v>
      </c>
      <c r="V40" s="241">
        <f t="shared" si="94"/>
        <v>-4.6485202210633236E-2</v>
      </c>
      <c r="W40" s="241">
        <f t="shared" si="94"/>
        <v>0.63559322033899246</v>
      </c>
      <c r="X40" s="241">
        <f t="shared" si="94"/>
        <v>-0.37997432605906267</v>
      </c>
      <c r="Y40" s="241">
        <f t="shared" si="94"/>
        <v>0.44585330653059696</v>
      </c>
      <c r="Z40" s="241">
        <f t="shared" si="94"/>
        <v>-0.97498396407954546</v>
      </c>
      <c r="AA40" s="241">
        <f t="shared" si="94"/>
        <v>-3.9124238891047991</v>
      </c>
      <c r="AB40" s="241">
        <f t="shared" si="94"/>
        <v>1.2889308345692463</v>
      </c>
      <c r="AC40" s="241">
        <f t="shared" si="94"/>
        <v>1.7810079067167139</v>
      </c>
      <c r="AD40" s="241">
        <f t="shared" si="94"/>
        <v>2.2572713956894974</v>
      </c>
      <c r="AE40" s="241">
        <f t="shared" si="94"/>
        <v>-0.40670162424863987</v>
      </c>
      <c r="AF40" s="241">
        <f t="shared" si="94"/>
        <v>-0.48541195808505799</v>
      </c>
      <c r="AG40" s="241">
        <f t="shared" si="94"/>
        <v>3.0892714274653565</v>
      </c>
      <c r="AH40" s="241">
        <f t="shared" si="94"/>
        <v>0.92880032044864169</v>
      </c>
      <c r="AI40" s="241">
        <f t="shared" si="94"/>
        <v>-7.6894456157750035E-2</v>
      </c>
      <c r="AJ40" s="241">
        <f t="shared" si="94"/>
        <v>2.5543640154900071</v>
      </c>
      <c r="AK40" s="241">
        <f t="shared" si="94"/>
        <v>2.6722823324377254</v>
      </c>
      <c r="AL40" s="241">
        <f t="shared" si="94"/>
        <v>0.63182214678076942</v>
      </c>
      <c r="AM40" s="241">
        <f t="shared" si="94"/>
        <v>2.0686423802272591</v>
      </c>
      <c r="AN40" s="241">
        <f t="shared" si="94"/>
        <v>2.6579140653690825</v>
      </c>
      <c r="AO40" s="241">
        <f t="shared" si="94"/>
        <v>-1.2319456244689886</v>
      </c>
      <c r="AP40" s="241">
        <f t="shared" si="94"/>
        <v>3.4725523486134557</v>
      </c>
      <c r="AQ40" s="241">
        <f t="shared" si="94"/>
        <v>1.6736310135859522</v>
      </c>
      <c r="AR40" s="241">
        <f t="shared" si="94"/>
        <v>1.9150492748633674</v>
      </c>
      <c r="AS40" s="241">
        <f t="shared" si="94"/>
        <v>3.3041972806350683</v>
      </c>
      <c r="AT40" s="241">
        <f t="shared" si="94"/>
        <v>1.2323979643974026</v>
      </c>
      <c r="AU40" s="241">
        <f t="shared" si="94"/>
        <v>1.3768876685778864</v>
      </c>
      <c r="AV40" s="241">
        <f t="shared" si="94"/>
        <v>3.5488110885410373</v>
      </c>
      <c r="AW40" s="241">
        <f t="shared" si="94"/>
        <v>1.6924378798369055</v>
      </c>
      <c r="AX40" s="241">
        <f t="shared" si="94"/>
        <v>2.0009077842499501</v>
      </c>
      <c r="AY40" s="241">
        <f t="shared" si="94"/>
        <v>2.2620239552045174</v>
      </c>
      <c r="AZ40" s="241">
        <f t="shared" si="94"/>
        <v>0.1305435689161305</v>
      </c>
      <c r="BA40" s="241">
        <f t="shared" si="94"/>
        <v>3.9963060877123091</v>
      </c>
      <c r="BB40" s="241">
        <f t="shared" si="94"/>
        <v>0.21938606724356546</v>
      </c>
      <c r="BC40" s="241">
        <f t="shared" si="94"/>
        <v>1.0128737469379256</v>
      </c>
      <c r="BD40" s="241">
        <f t="shared" si="94"/>
        <v>0.56757593478036217</v>
      </c>
      <c r="BE40" s="241">
        <f t="shared" si="94"/>
        <v>0.44636749213298188</v>
      </c>
      <c r="BF40" s="241">
        <f t="shared" si="94"/>
        <v>1.2905862121805445</v>
      </c>
      <c r="BG40" s="241">
        <f t="shared" si="94"/>
        <v>0.21852044847119334</v>
      </c>
      <c r="BH40" s="241">
        <f t="shared" si="94"/>
        <v>1.2663323325673881</v>
      </c>
      <c r="BI40" s="241">
        <f t="shared" si="94"/>
        <v>-1.3150920895720231</v>
      </c>
      <c r="BJ40" s="241">
        <f t="shared" si="94"/>
        <v>3.8837232721291581</v>
      </c>
      <c r="BK40" s="241">
        <f t="shared" si="94"/>
        <v>-1.4378958252552532</v>
      </c>
      <c r="BL40" s="241">
        <f t="shared" si="94"/>
        <v>-0.94744779202046159</v>
      </c>
      <c r="BM40" s="241">
        <f t="shared" si="94"/>
        <v>-1.2758985900575892</v>
      </c>
      <c r="BN40" s="241">
        <f t="shared" si="94"/>
        <v>-0.67888093601756738</v>
      </c>
      <c r="BO40" s="241">
        <f t="shared" si="94"/>
        <v>-2.168703166137842</v>
      </c>
      <c r="BP40" s="241">
        <f t="shared" si="94"/>
        <v>0.3726258043369457</v>
      </c>
      <c r="BQ40" s="241">
        <f t="shared" si="94"/>
        <v>2.7722874379114248</v>
      </c>
      <c r="BR40" s="241">
        <f t="shared" si="94"/>
        <v>2.030236136196395</v>
      </c>
      <c r="BS40" s="241">
        <f t="shared" ref="BS40:ED40" si="95">100*((BS39/BR39)-1)</f>
        <v>3.8305195869529518</v>
      </c>
      <c r="BT40" s="241">
        <f t="shared" si="95"/>
        <v>2.0253524239506326</v>
      </c>
      <c r="BU40" s="241">
        <f t="shared" si="95"/>
        <v>4.2364227139099375</v>
      </c>
      <c r="BV40" s="241">
        <f t="shared" si="95"/>
        <v>0.56258164113525133</v>
      </c>
      <c r="BW40" s="241">
        <f t="shared" si="95"/>
        <v>1.9174280779960862</v>
      </c>
      <c r="BX40" s="241">
        <f t="shared" si="95"/>
        <v>0.60829012542362726</v>
      </c>
      <c r="BY40" s="241">
        <f t="shared" si="95"/>
        <v>0.25336135663489578</v>
      </c>
      <c r="BZ40" s="241">
        <f t="shared" si="95"/>
        <v>0.78257373424082122</v>
      </c>
      <c r="CA40" s="241">
        <f t="shared" si="95"/>
        <v>0.13250317010273793</v>
      </c>
      <c r="CB40" s="241">
        <f t="shared" si="95"/>
        <v>0.14371087080249367</v>
      </c>
      <c r="CC40" s="241">
        <f t="shared" si="95"/>
        <v>1.54587175516121</v>
      </c>
      <c r="CD40" s="241">
        <f t="shared" si="95"/>
        <v>1.5013502357665409</v>
      </c>
      <c r="CE40" s="241">
        <f t="shared" si="95"/>
        <v>2.6494996002315752</v>
      </c>
      <c r="CF40" s="241">
        <f t="shared" si="95"/>
        <v>4.243661366566398</v>
      </c>
      <c r="CG40" s="241">
        <f t="shared" si="95"/>
        <v>3.2167886220756392</v>
      </c>
      <c r="CH40" s="241">
        <f t="shared" si="95"/>
        <v>3.9802299022728027</v>
      </c>
      <c r="CI40" s="241">
        <f t="shared" si="95"/>
        <v>1.9205377505701726</v>
      </c>
      <c r="CJ40" s="241">
        <f t="shared" si="95"/>
        <v>1.3131551054057278</v>
      </c>
      <c r="CK40" s="241">
        <f t="shared" si="95"/>
        <v>1.1508282476024423</v>
      </c>
      <c r="CL40" s="241">
        <f t="shared" si="95"/>
        <v>0.51140607941160265</v>
      </c>
      <c r="CM40" s="241">
        <f t="shared" si="95"/>
        <v>2.1964326549279489</v>
      </c>
      <c r="CN40" s="241">
        <f t="shared" si="95"/>
        <v>2.5889171076627138</v>
      </c>
      <c r="CO40" s="241">
        <f t="shared" si="95"/>
        <v>3.6632313648508497</v>
      </c>
      <c r="CP40" s="241">
        <f t="shared" si="95"/>
        <v>4.7025901066761966</v>
      </c>
      <c r="CQ40" s="241">
        <f t="shared" si="95"/>
        <v>4.1457336923757193</v>
      </c>
      <c r="CR40" s="241">
        <f t="shared" si="95"/>
        <v>3.7925711529184669</v>
      </c>
      <c r="CS40" s="241">
        <f t="shared" si="95"/>
        <v>3.3044868517675186</v>
      </c>
      <c r="CT40" s="241">
        <f t="shared" si="95"/>
        <v>-1.4225813417794386</v>
      </c>
      <c r="CU40" s="241">
        <f t="shared" si="95"/>
        <v>-0.90821961571813103</v>
      </c>
      <c r="CV40" s="241">
        <f t="shared" si="95"/>
        <v>-1.0823507737656612</v>
      </c>
      <c r="CW40" s="241">
        <f t="shared" si="95"/>
        <v>-1.4685477487544785</v>
      </c>
      <c r="CX40" s="241">
        <f t="shared" si="95"/>
        <v>2.8769091184031481</v>
      </c>
      <c r="CY40" s="241">
        <f t="shared" si="95"/>
        <v>0.68349685811928129</v>
      </c>
      <c r="CZ40" s="241">
        <f t="shared" si="95"/>
        <v>0.94164020584692754</v>
      </c>
      <c r="DA40" s="241">
        <f t="shared" si="95"/>
        <v>-1.084716346674286E-2</v>
      </c>
      <c r="DB40" s="241">
        <f t="shared" si="95"/>
        <v>0.17899761336515052</v>
      </c>
      <c r="DC40" s="241">
        <f t="shared" si="95"/>
        <v>-0.73997870305196889</v>
      </c>
      <c r="DD40" s="241">
        <f t="shared" si="95"/>
        <v>0.63367092750514775</v>
      </c>
      <c r="DE40" s="241">
        <f t="shared" si="95"/>
        <v>1.728234454472366</v>
      </c>
      <c r="DF40" s="241">
        <f t="shared" si="95"/>
        <v>0.86142588185145197</v>
      </c>
      <c r="DG40" s="241">
        <f t="shared" si="95"/>
        <v>2.4107630267490743</v>
      </c>
      <c r="DH40" s="241">
        <f t="shared" si="95"/>
        <v>1.7960313639177272</v>
      </c>
      <c r="DI40" s="241">
        <f t="shared" si="95"/>
        <v>1.8884975633651546</v>
      </c>
      <c r="DJ40" s="241">
        <f t="shared" si="95"/>
        <v>0.77007883153592527</v>
      </c>
      <c r="DK40" s="241">
        <f t="shared" si="95"/>
        <v>0.91390684895447105</v>
      </c>
      <c r="DL40" s="241">
        <f t="shared" si="95"/>
        <v>2.1756319440481953</v>
      </c>
      <c r="DM40" s="241">
        <f t="shared" si="95"/>
        <v>3.3706699854801903</v>
      </c>
      <c r="DN40" s="241">
        <f t="shared" si="95"/>
        <v>1.0295513656605193</v>
      </c>
      <c r="DO40" s="241">
        <f t="shared" si="95"/>
        <v>0.9969061533172896</v>
      </c>
      <c r="DP40" s="241">
        <f t="shared" si="95"/>
        <v>-0.71855381589893685</v>
      </c>
      <c r="DQ40" s="241">
        <f t="shared" si="95"/>
        <v>2.5544720402254972</v>
      </c>
      <c r="DR40" s="241">
        <f t="shared" si="95"/>
        <v>1.3423666362089914</v>
      </c>
      <c r="DS40" s="241">
        <f t="shared" si="95"/>
        <v>2.3926110540976264</v>
      </c>
      <c r="DT40" s="241">
        <f t="shared" si="95"/>
        <v>1.4990979639758484</v>
      </c>
      <c r="DU40" s="241">
        <f t="shared" si="95"/>
        <v>-0.40767961178744816</v>
      </c>
      <c r="DV40" s="241">
        <f t="shared" si="95"/>
        <v>1.7351274787535287</v>
      </c>
      <c r="DW40" s="241">
        <f t="shared" si="95"/>
        <v>-1.0595196658545025</v>
      </c>
      <c r="DX40" s="241">
        <f t="shared" si="95"/>
        <v>-0.23148148148148806</v>
      </c>
      <c r="DY40" s="241">
        <f t="shared" si="95"/>
        <v>-3.1699800421723712</v>
      </c>
      <c r="DZ40" s="241">
        <f t="shared" si="95"/>
        <v>-5.7580259861329637</v>
      </c>
      <c r="EA40" s="241">
        <f t="shared" si="95"/>
        <v>-2.6932410083617908</v>
      </c>
      <c r="EB40" s="241">
        <f t="shared" si="95"/>
        <v>2.2237576739492226E-2</v>
      </c>
      <c r="EC40" s="241">
        <f t="shared" si="95"/>
        <v>4.3290112036588502</v>
      </c>
      <c r="ED40" s="241">
        <f t="shared" si="95"/>
        <v>1.1560737634425111</v>
      </c>
      <c r="EE40" s="241">
        <f t="shared" ref="EE40:EQ40" si="96">100*((EE39/ED39)-1)</f>
        <v>3.8431443361020889</v>
      </c>
      <c r="EF40" s="241">
        <f t="shared" si="96"/>
        <v>2.8930589769598614</v>
      </c>
      <c r="EG40" s="241">
        <f t="shared" si="96"/>
        <v>0.96540457563745186</v>
      </c>
      <c r="EH40" s="241">
        <f t="shared" si="96"/>
        <v>4.5472298164369596</v>
      </c>
      <c r="EI40" s="241">
        <f t="shared" si="96"/>
        <v>-1.0440014942896814</v>
      </c>
      <c r="EJ40" s="241">
        <f t="shared" si="96"/>
        <v>1.2808499450578381E-2</v>
      </c>
      <c r="EK40" s="241">
        <f t="shared" si="96"/>
        <v>-1.6736542687283529</v>
      </c>
      <c r="EL40" s="241">
        <f t="shared" si="96"/>
        <v>0.52784918594688257</v>
      </c>
      <c r="EM40" s="241">
        <f t="shared" si="96"/>
        <v>0.1391114596474452</v>
      </c>
      <c r="EN40" s="241">
        <f t="shared" si="96"/>
        <v>-0.29486070725712743</v>
      </c>
      <c r="EO40" s="241">
        <f t="shared" si="96"/>
        <v>-0.68981532072996954</v>
      </c>
      <c r="EP40" s="241">
        <f t="shared" si="96"/>
        <v>0.55843637814121383</v>
      </c>
      <c r="EQ40" s="241">
        <f t="shared" si="96"/>
        <v>2.0777195694100525</v>
      </c>
      <c r="ER40" s="241">
        <f>100*((ER39/EQ39)-1)</f>
        <v>0.59964088545854111</v>
      </c>
      <c r="ES40" s="241">
        <f>100*((ES39/ER39)-1)</f>
        <v>0.41158567042509642</v>
      </c>
      <c r="ET40" s="241">
        <f>100*((ET39/ES39)-1)</f>
        <v>0.75413380734765667</v>
      </c>
      <c r="EU40" s="241">
        <f>100*((EU39/ET39)-1)</f>
        <v>0.40419733256091828</v>
      </c>
      <c r="EV40" s="261">
        <v>0.1</v>
      </c>
      <c r="EW40" s="261">
        <v>0.3</v>
      </c>
      <c r="EX40" s="261">
        <v>0.8</v>
      </c>
      <c r="EY40" s="261">
        <f>EX40</f>
        <v>0.8</v>
      </c>
      <c r="EZ40" s="261">
        <v>0.7</v>
      </c>
      <c r="FA40" s="261">
        <v>0.7</v>
      </c>
      <c r="FB40" s="261">
        <f>2*FB10</f>
        <v>0.4</v>
      </c>
      <c r="FC40" s="261">
        <f>2*FC10</f>
        <v>0.4</v>
      </c>
      <c r="FD40" s="261">
        <f>2*FD10</f>
        <v>0.4</v>
      </c>
      <c r="FE40" s="261">
        <f>2*FE10</f>
        <v>0.4</v>
      </c>
      <c r="FF40" s="261">
        <v>0.6</v>
      </c>
      <c r="FG40" s="261">
        <f t="shared" ref="FG40:FQ40" si="97">FF40</f>
        <v>0.6</v>
      </c>
      <c r="FH40" s="261">
        <f t="shared" si="97"/>
        <v>0.6</v>
      </c>
      <c r="FI40" s="261">
        <f t="shared" si="97"/>
        <v>0.6</v>
      </c>
      <c r="FJ40" s="261">
        <v>0.5</v>
      </c>
      <c r="FK40" s="261">
        <f t="shared" si="97"/>
        <v>0.5</v>
      </c>
      <c r="FL40" s="261">
        <f t="shared" si="97"/>
        <v>0.5</v>
      </c>
      <c r="FM40" s="261">
        <f t="shared" si="97"/>
        <v>0.5</v>
      </c>
      <c r="FN40" s="261">
        <v>0.6</v>
      </c>
      <c r="FO40" s="261">
        <f t="shared" si="97"/>
        <v>0.6</v>
      </c>
      <c r="FP40" s="261">
        <f t="shared" si="97"/>
        <v>0.6</v>
      </c>
      <c r="FQ40" s="261">
        <f t="shared" si="97"/>
        <v>0.6</v>
      </c>
      <c r="FR40" s="261"/>
      <c r="FS40" s="261"/>
      <c r="FT40" s="261"/>
      <c r="FU40" s="261"/>
      <c r="FV40" s="261"/>
      <c r="FW40" s="261"/>
      <c r="FX40" s="261"/>
      <c r="FY40" s="261"/>
      <c r="FZ40" s="261"/>
      <c r="GA40" s="261"/>
      <c r="GB40" s="261"/>
      <c r="GC40" s="261"/>
      <c r="GD40" s="261"/>
      <c r="GE40" s="261"/>
      <c r="GF40" s="261"/>
      <c r="GG40" s="261"/>
      <c r="GH40" s="278"/>
      <c r="GI40" s="237"/>
      <c r="GJ40" s="237"/>
      <c r="GK40" s="237"/>
      <c r="GL40" s="237"/>
    </row>
    <row r="41" spans="3:194" s="243" customFormat="1" ht="12.75" customHeight="1">
      <c r="C41" s="244"/>
      <c r="D41" s="244"/>
      <c r="E41" s="279" t="s">
        <v>52</v>
      </c>
      <c r="F41" s="239">
        <f>F37-F39</f>
        <v>-0.1319999999999979</v>
      </c>
      <c r="G41" s="240">
        <f t="shared" ref="G41:BR41" si="98">G37-G39</f>
        <v>-0.28900000000000148</v>
      </c>
      <c r="H41" s="240">
        <f t="shared" si="98"/>
        <v>0.22400000000000375</v>
      </c>
      <c r="I41" s="240">
        <f t="shared" si="98"/>
        <v>-0.28200000000000358</v>
      </c>
      <c r="J41" s="240">
        <f t="shared" si="98"/>
        <v>-0.61500000000000199</v>
      </c>
      <c r="K41" s="240">
        <f t="shared" si="98"/>
        <v>-0.83999999999999631</v>
      </c>
      <c r="L41" s="240">
        <f t="shared" si="98"/>
        <v>-0.96500000000000341</v>
      </c>
      <c r="M41" s="240">
        <f t="shared" si="98"/>
        <v>-0.87999999999999545</v>
      </c>
      <c r="N41" s="241">
        <f t="shared" si="98"/>
        <v>-1.546999999999997</v>
      </c>
      <c r="O41" s="240">
        <f t="shared" si="98"/>
        <v>-1.5069999999999979</v>
      </c>
      <c r="P41" s="240">
        <f t="shared" si="98"/>
        <v>-2.338000000000001</v>
      </c>
      <c r="Q41" s="240">
        <f t="shared" si="98"/>
        <v>-1.5210000000000008</v>
      </c>
      <c r="R41" s="240">
        <f t="shared" si="98"/>
        <v>-0.47699999999999676</v>
      </c>
      <c r="S41" s="240">
        <f t="shared" si="98"/>
        <v>1.5150000000000006</v>
      </c>
      <c r="T41" s="240">
        <f t="shared" si="98"/>
        <v>1.6610000000000014</v>
      </c>
      <c r="U41" s="240">
        <f t="shared" si="98"/>
        <v>-0.17999999999999972</v>
      </c>
      <c r="V41" s="240">
        <f t="shared" si="98"/>
        <v>-0.6980000000000004</v>
      </c>
      <c r="W41" s="240">
        <f t="shared" si="98"/>
        <v>-1.3460000000000036</v>
      </c>
      <c r="X41" s="240">
        <f t="shared" si="98"/>
        <v>-1.7819999999999965</v>
      </c>
      <c r="Y41" s="240">
        <f t="shared" si="98"/>
        <v>-0.55400000000000205</v>
      </c>
      <c r="Z41" s="240">
        <f t="shared" si="98"/>
        <v>-0.45099999999999341</v>
      </c>
      <c r="AA41" s="240">
        <f t="shared" si="98"/>
        <v>2.0210000000000008</v>
      </c>
      <c r="AB41" s="240">
        <f t="shared" si="98"/>
        <v>2.4369999999999976</v>
      </c>
      <c r="AC41" s="240">
        <f t="shared" si="98"/>
        <v>2.5970000000000013</v>
      </c>
      <c r="AD41" s="240">
        <f t="shared" si="98"/>
        <v>2.0769999999999982</v>
      </c>
      <c r="AE41" s="240">
        <f t="shared" si="98"/>
        <v>3.3539999999999992</v>
      </c>
      <c r="AF41" s="240">
        <f t="shared" si="98"/>
        <v>3.9500000000000028</v>
      </c>
      <c r="AG41" s="240">
        <f t="shared" si="98"/>
        <v>2.9010000000000034</v>
      </c>
      <c r="AH41" s="240">
        <f t="shared" si="98"/>
        <v>2.4579999999999984</v>
      </c>
      <c r="AI41" s="240">
        <f t="shared" si="98"/>
        <v>3.2909999999999968</v>
      </c>
      <c r="AJ41" s="240">
        <f t="shared" si="98"/>
        <v>1.5489999999999995</v>
      </c>
      <c r="AK41" s="240">
        <f t="shared" si="98"/>
        <v>1.0020000000000024</v>
      </c>
      <c r="AL41" s="240">
        <f t="shared" si="98"/>
        <v>0.17799999999999727</v>
      </c>
      <c r="AM41" s="240">
        <f t="shared" si="98"/>
        <v>-1.0309999999999988</v>
      </c>
      <c r="AN41" s="240">
        <f t="shared" si="98"/>
        <v>-1.7060000000000031</v>
      </c>
      <c r="AO41" s="240">
        <f t="shared" si="98"/>
        <v>-1.5900000000000034</v>
      </c>
      <c r="AP41" s="240">
        <f t="shared" si="98"/>
        <v>-3.4010000000000034</v>
      </c>
      <c r="AQ41" s="240">
        <f t="shared" si="98"/>
        <v>-3.277000000000001</v>
      </c>
      <c r="AR41" s="240">
        <f t="shared" si="98"/>
        <v>-2.7839999999999989</v>
      </c>
      <c r="AS41" s="240">
        <f t="shared" si="98"/>
        <v>-3.375</v>
      </c>
      <c r="AT41" s="240">
        <f t="shared" si="98"/>
        <v>-3.4149999999999991</v>
      </c>
      <c r="AU41" s="240">
        <f t="shared" si="98"/>
        <v>-3.1829999999999998</v>
      </c>
      <c r="AV41" s="240">
        <f t="shared" si="98"/>
        <v>-3.6359999999999957</v>
      </c>
      <c r="AW41" s="240">
        <f t="shared" si="98"/>
        <v>-3.7800000000000011</v>
      </c>
      <c r="AX41" s="240">
        <f t="shared" si="98"/>
        <v>-2.6679999999999993</v>
      </c>
      <c r="AY41" s="240">
        <f t="shared" si="98"/>
        <v>-2.7740000000000009</v>
      </c>
      <c r="AZ41" s="240">
        <f t="shared" si="98"/>
        <v>-3.0650000000000048</v>
      </c>
      <c r="BA41" s="240">
        <f t="shared" si="98"/>
        <v>-3.6380000000000052</v>
      </c>
      <c r="BB41" s="240">
        <f t="shared" si="98"/>
        <v>-2.679000000000002</v>
      </c>
      <c r="BC41" s="240">
        <f t="shared" si="98"/>
        <v>-4.3470000000000013</v>
      </c>
      <c r="BD41" s="240">
        <f t="shared" si="98"/>
        <v>-4.0139999999999958</v>
      </c>
      <c r="BE41" s="240">
        <f t="shared" si="98"/>
        <v>-3.2629999999999981</v>
      </c>
      <c r="BF41" s="240">
        <f t="shared" si="98"/>
        <v>-3.8940000000000055</v>
      </c>
      <c r="BG41" s="240">
        <f t="shared" si="98"/>
        <v>-2.4540000000000006</v>
      </c>
      <c r="BH41" s="240">
        <f t="shared" si="98"/>
        <v>-1.4410000000000025</v>
      </c>
      <c r="BI41" s="240">
        <f t="shared" si="98"/>
        <v>0.34200000000000585</v>
      </c>
      <c r="BJ41" s="240">
        <f t="shared" si="98"/>
        <v>-0.49499999999999744</v>
      </c>
      <c r="BK41" s="240">
        <f t="shared" si="98"/>
        <v>0.56099999999999994</v>
      </c>
      <c r="BL41" s="240">
        <f t="shared" si="98"/>
        <v>0.85000000000000142</v>
      </c>
      <c r="BM41" s="240">
        <f t="shared" si="98"/>
        <v>0.98799999999999955</v>
      </c>
      <c r="BN41" s="240">
        <f t="shared" si="98"/>
        <v>2.2760000000000034</v>
      </c>
      <c r="BO41" s="240">
        <f t="shared" si="98"/>
        <v>2.394999999999996</v>
      </c>
      <c r="BP41" s="240">
        <f t="shared" si="98"/>
        <v>2.847999999999999</v>
      </c>
      <c r="BQ41" s="240">
        <f t="shared" si="98"/>
        <v>3.5180000000000007</v>
      </c>
      <c r="BR41" s="240">
        <f t="shared" si="98"/>
        <v>2.1049999999999969</v>
      </c>
      <c r="BS41" s="240">
        <f t="shared" ref="BS41:ED41" si="99">BS37-BS39</f>
        <v>2.3170000000000002</v>
      </c>
      <c r="BT41" s="240">
        <f t="shared" si="99"/>
        <v>2.445999999999998</v>
      </c>
      <c r="BU41" s="240">
        <f t="shared" si="99"/>
        <v>3.0109999999999957</v>
      </c>
      <c r="BV41" s="240">
        <f t="shared" si="99"/>
        <v>3.7590000000000003</v>
      </c>
      <c r="BW41" s="240">
        <f t="shared" si="99"/>
        <v>3.9959999999999951</v>
      </c>
      <c r="BX41" s="240">
        <f t="shared" si="99"/>
        <v>2.7800000000000011</v>
      </c>
      <c r="BY41" s="240">
        <f t="shared" si="99"/>
        <v>3.3049999999999926</v>
      </c>
      <c r="BZ41" s="240">
        <f t="shared" si="99"/>
        <v>3.9350000000000023</v>
      </c>
      <c r="CA41" s="240">
        <f t="shared" si="99"/>
        <v>3.8230000000000075</v>
      </c>
      <c r="CB41" s="240">
        <f t="shared" si="99"/>
        <v>4.8710000000000093</v>
      </c>
      <c r="CC41" s="240">
        <f t="shared" si="99"/>
        <v>6.3489999999999895</v>
      </c>
      <c r="CD41" s="240">
        <f t="shared" si="99"/>
        <v>7.8560000000000088</v>
      </c>
      <c r="CE41" s="240">
        <f t="shared" si="99"/>
        <v>9.5220000000000056</v>
      </c>
      <c r="CF41" s="240">
        <f t="shared" si="99"/>
        <v>9.1539999999999964</v>
      </c>
      <c r="CG41" s="240">
        <f t="shared" si="99"/>
        <v>8.902000000000001</v>
      </c>
      <c r="CH41" s="240">
        <f t="shared" si="99"/>
        <v>7.4200000000000017</v>
      </c>
      <c r="CI41" s="240">
        <f t="shared" si="99"/>
        <v>7.2669999999999959</v>
      </c>
      <c r="CJ41" s="240">
        <f t="shared" si="99"/>
        <v>7.402000000000001</v>
      </c>
      <c r="CK41" s="240">
        <f t="shared" si="99"/>
        <v>6.1850000000000023</v>
      </c>
      <c r="CL41" s="240">
        <f t="shared" si="99"/>
        <v>5.5750000000000028</v>
      </c>
      <c r="CM41" s="240">
        <f t="shared" si="99"/>
        <v>5.6240000000000094</v>
      </c>
      <c r="CN41" s="240">
        <f t="shared" si="99"/>
        <v>6.945999999999998</v>
      </c>
      <c r="CO41" s="240">
        <f t="shared" si="99"/>
        <v>5.4440000000000026</v>
      </c>
      <c r="CP41" s="240">
        <f t="shared" si="99"/>
        <v>4.5770000000000124</v>
      </c>
      <c r="CQ41" s="240">
        <f t="shared" si="99"/>
        <v>4.6340000000000003</v>
      </c>
      <c r="CR41" s="240">
        <f t="shared" si="99"/>
        <v>3.320999999999998</v>
      </c>
      <c r="CS41" s="240">
        <f t="shared" si="99"/>
        <v>3.2319999999999993</v>
      </c>
      <c r="CT41" s="240">
        <f t="shared" si="99"/>
        <v>5.3760000000000048</v>
      </c>
      <c r="CU41" s="240">
        <f t="shared" si="99"/>
        <v>3.6310000000000002</v>
      </c>
      <c r="CV41" s="240">
        <f t="shared" si="99"/>
        <v>5.6290000000000049</v>
      </c>
      <c r="CW41" s="240">
        <f t="shared" si="99"/>
        <v>4.4030000000000058</v>
      </c>
      <c r="CX41" s="240">
        <f t="shared" si="99"/>
        <v>3.4279999999999973</v>
      </c>
      <c r="CY41" s="240">
        <f t="shared" si="99"/>
        <v>5.5080000000000098</v>
      </c>
      <c r="CZ41" s="240">
        <f t="shared" si="99"/>
        <v>5.1710000000000065</v>
      </c>
      <c r="DA41" s="240">
        <f t="shared" si="99"/>
        <v>4.8469999999999942</v>
      </c>
      <c r="DB41" s="240">
        <f t="shared" si="99"/>
        <v>2.125</v>
      </c>
      <c r="DC41" s="240">
        <f t="shared" si="99"/>
        <v>2.1000000000000085</v>
      </c>
      <c r="DD41" s="240">
        <f t="shared" si="99"/>
        <v>2.7900000000000063</v>
      </c>
      <c r="DE41" s="240">
        <f t="shared" si="99"/>
        <v>3.1359999999999957</v>
      </c>
      <c r="DF41" s="240">
        <f t="shared" si="99"/>
        <v>2.6629999999999967</v>
      </c>
      <c r="DG41" s="240">
        <f t="shared" si="99"/>
        <v>2.1059999999999945</v>
      </c>
      <c r="DH41" s="240">
        <f t="shared" si="99"/>
        <v>0.52700000000000102</v>
      </c>
      <c r="DI41" s="240">
        <f t="shared" si="99"/>
        <v>0.64200000000001012</v>
      </c>
      <c r="DJ41" s="240">
        <f t="shared" si="99"/>
        <v>-1.304000000000002</v>
      </c>
      <c r="DK41" s="240">
        <f t="shared" si="99"/>
        <v>-1.4200000000000017</v>
      </c>
      <c r="DL41" s="240">
        <f t="shared" si="99"/>
        <v>-1.1019999999999897</v>
      </c>
      <c r="DM41" s="240">
        <f t="shared" si="99"/>
        <v>-2.6779999999999831</v>
      </c>
      <c r="DN41" s="240">
        <f t="shared" si="99"/>
        <v>-0.86400000000000432</v>
      </c>
      <c r="DO41" s="240">
        <f t="shared" si="99"/>
        <v>-0.75</v>
      </c>
      <c r="DP41" s="240">
        <f t="shared" si="99"/>
        <v>-1.9590000000000032</v>
      </c>
      <c r="DQ41" s="240">
        <f t="shared" si="99"/>
        <v>-3.2159999999999798</v>
      </c>
      <c r="DR41" s="240">
        <f t="shared" si="99"/>
        <v>-3.9110000000000014</v>
      </c>
      <c r="DS41" s="240">
        <f t="shared" si="99"/>
        <v>-5.0009999999999764</v>
      </c>
      <c r="DT41" s="240">
        <f t="shared" si="99"/>
        <v>-6.7910000000000252</v>
      </c>
      <c r="DU41" s="240">
        <f t="shared" si="99"/>
        <v>-6.960000000000008</v>
      </c>
      <c r="DV41" s="240">
        <f t="shared" si="99"/>
        <v>-4.945999999999998</v>
      </c>
      <c r="DW41" s="240">
        <f t="shared" si="99"/>
        <v>-5.9540000000000077</v>
      </c>
      <c r="DX41" s="240">
        <f t="shared" si="99"/>
        <v>-7.3249999999999886</v>
      </c>
      <c r="DY41" s="240">
        <f t="shared" si="99"/>
        <v>-9.9209999999999923</v>
      </c>
      <c r="DZ41" s="240">
        <f t="shared" si="99"/>
        <v>-10.161999999999992</v>
      </c>
      <c r="EA41" s="240">
        <f t="shared" si="99"/>
        <v>-6.8590000000000089</v>
      </c>
      <c r="EB41" s="240">
        <f t="shared" si="99"/>
        <v>-6.8249999999999886</v>
      </c>
      <c r="EC41" s="240">
        <f t="shared" si="99"/>
        <v>-10.97399999999999</v>
      </c>
      <c r="ED41" s="240">
        <f t="shared" si="99"/>
        <v>-7.8119999999999976</v>
      </c>
      <c r="EE41" s="240">
        <f t="shared" ref="EE41:FM41" si="100">EE37-EE39</f>
        <v>-8.9170000000000016</v>
      </c>
      <c r="EF41" s="240">
        <f t="shared" si="100"/>
        <v>-10.945999999999998</v>
      </c>
      <c r="EG41" s="240">
        <f t="shared" si="100"/>
        <v>-9.8079999999999927</v>
      </c>
      <c r="EH41" s="240">
        <f t="shared" si="100"/>
        <v>-13.113</v>
      </c>
      <c r="EI41" s="240">
        <f t="shared" si="100"/>
        <v>-9.6749999999999829</v>
      </c>
      <c r="EJ41" s="240">
        <f t="shared" si="100"/>
        <v>-9.2079999999999984</v>
      </c>
      <c r="EK41" s="240">
        <f t="shared" si="100"/>
        <v>-4.9050000000000011</v>
      </c>
      <c r="EL41" s="240">
        <f t="shared" si="100"/>
        <v>-6.5049999999999955</v>
      </c>
      <c r="EM41" s="240">
        <f t="shared" si="100"/>
        <v>-6.1910000000000025</v>
      </c>
      <c r="EN41" s="240">
        <f t="shared" si="100"/>
        <v>-5.4799999999999898</v>
      </c>
      <c r="EO41" s="240">
        <f t="shared" si="100"/>
        <v>-5.1020000000000039</v>
      </c>
      <c r="EP41" s="240">
        <f t="shared" si="100"/>
        <v>-5.5690000000000168</v>
      </c>
      <c r="EQ41" s="240">
        <f t="shared" si="100"/>
        <v>-4.4590000000000032</v>
      </c>
      <c r="ER41" s="240">
        <f t="shared" si="100"/>
        <v>-6.2460000000000093</v>
      </c>
      <c r="ES41" s="240">
        <f t="shared" si="100"/>
        <v>-4.7659999999999911</v>
      </c>
      <c r="ET41" s="240">
        <f t="shared" si="100"/>
        <v>-5.0029999999999859</v>
      </c>
      <c r="EU41" s="240">
        <f>EU37-EU39</f>
        <v>-5.4840000000000089</v>
      </c>
      <c r="EV41" s="242">
        <f t="shared" si="100"/>
        <v>-5.3424479999999903</v>
      </c>
      <c r="EW41" s="242">
        <f t="shared" si="100"/>
        <v>-5.2111452719999534</v>
      </c>
      <c r="EX41" s="242">
        <f t="shared" si="100"/>
        <v>-5.2528344341759521</v>
      </c>
      <c r="EY41" s="242">
        <f t="shared" si="100"/>
        <v>-5.3694084833624913</v>
      </c>
      <c r="EZ41" s="242">
        <f t="shared" si="100"/>
        <v>-5.4069943427460316</v>
      </c>
      <c r="FA41" s="242">
        <f t="shared" si="100"/>
        <v>-5.4448433031452623</v>
      </c>
      <c r="FB41" s="242">
        <f t="shared" si="100"/>
        <v>-5.0096282570148389</v>
      </c>
      <c r="FC41" s="242">
        <f t="shared" si="100"/>
        <v>-4.5694733897645392</v>
      </c>
      <c r="FD41" s="242">
        <f t="shared" si="100"/>
        <v>-4.1243365493832869</v>
      </c>
      <c r="FE41" s="242">
        <f t="shared" si="100"/>
        <v>-3.6741752585028848</v>
      </c>
      <c r="FF41" s="242">
        <f t="shared" si="100"/>
        <v>-3.5395785608747588</v>
      </c>
      <c r="FG41" s="242">
        <f t="shared" si="100"/>
        <v>-3.4030777908166101</v>
      </c>
      <c r="FH41" s="242">
        <f t="shared" si="100"/>
        <v>-3.2646538484481482</v>
      </c>
      <c r="FI41" s="242">
        <f t="shared" si="100"/>
        <v>-3.1242874655616788</v>
      </c>
      <c r="FJ41" s="242">
        <f t="shared" si="100"/>
        <v>-2.8177609306514455</v>
      </c>
      <c r="FK41" s="242">
        <f t="shared" si="100"/>
        <v>-2.5074467272610264</v>
      </c>
      <c r="FL41" s="242">
        <f t="shared" si="100"/>
        <v>-2.1933101317973467</v>
      </c>
      <c r="FM41" s="242">
        <f t="shared" si="100"/>
        <v>-1.875316136552641</v>
      </c>
      <c r="FN41" s="242">
        <f>FN37-FN39</f>
        <v>-1.7209363985094512</v>
      </c>
      <c r="FO41" s="242">
        <f>FO37-FO39</f>
        <v>-1.5644709605939795</v>
      </c>
      <c r="FP41" s="242">
        <f>FP37-FP39</f>
        <v>-1.4058991926568751</v>
      </c>
      <c r="FQ41" s="242">
        <f>FQ37-FQ39</f>
        <v>-1.245200283956251</v>
      </c>
      <c r="FR41" s="242"/>
      <c r="FS41" s="273"/>
      <c r="FT41" s="242"/>
      <c r="FU41" s="273"/>
      <c r="FV41" s="242"/>
      <c r="FW41" s="273"/>
      <c r="FX41" s="242"/>
      <c r="FY41" s="273"/>
      <c r="FZ41" s="242"/>
      <c r="GA41" s="273"/>
      <c r="GB41" s="242"/>
      <c r="GC41" s="273"/>
      <c r="GD41" s="242"/>
      <c r="GE41" s="273"/>
      <c r="GF41" s="242"/>
      <c r="GG41" s="273"/>
      <c r="GH41" s="278"/>
      <c r="GI41" s="250"/>
      <c r="GJ41" s="250"/>
      <c r="GK41" s="250"/>
      <c r="GL41" s="250"/>
    </row>
    <row r="42" spans="3:194" s="215" customFormat="1" ht="12.75" customHeight="1" thickBot="1">
      <c r="C42" s="212"/>
      <c r="D42" s="212"/>
      <c r="E42" s="295" t="s">
        <v>183</v>
      </c>
      <c r="F42" s="296"/>
      <c r="G42" s="297">
        <f t="shared" ref="G42:BR42" si="101">(G41-F41)/F5*100</f>
        <v>-5.9509369882953619E-2</v>
      </c>
      <c r="H42" s="297">
        <f t="shared" si="101"/>
        <v>0.19239784724436224</v>
      </c>
      <c r="I42" s="297">
        <f t="shared" si="101"/>
        <v>-0.18826716077494907</v>
      </c>
      <c r="J42" s="297">
        <f t="shared" si="101"/>
        <v>-0.1225711225379946</v>
      </c>
      <c r="K42" s="297">
        <f t="shared" si="101"/>
        <v>-8.2100607909388043E-2</v>
      </c>
      <c r="L42" s="297">
        <f t="shared" si="101"/>
        <v>-4.536809860484281E-2</v>
      </c>
      <c r="M42" s="297">
        <f t="shared" si="101"/>
        <v>3.0449251843973717E-2</v>
      </c>
      <c r="N42" s="297">
        <f t="shared" si="101"/>
        <v>-0.23831131246293186</v>
      </c>
      <c r="O42" s="297">
        <f t="shared" si="101"/>
        <v>1.4147373186483299E-2</v>
      </c>
      <c r="P42" s="297">
        <f t="shared" si="101"/>
        <v>-0.2957653239181976</v>
      </c>
      <c r="Q42" s="297">
        <f t="shared" si="101"/>
        <v>0.29056223971206957</v>
      </c>
      <c r="R42" s="297">
        <f t="shared" si="101"/>
        <v>0.37185976185303132</v>
      </c>
      <c r="S42" s="297">
        <f t="shared" si="101"/>
        <v>0.70690940061748009</v>
      </c>
      <c r="T42" s="297">
        <f t="shared" si="101"/>
        <v>5.1469162568523005E-2</v>
      </c>
      <c r="U42" s="297">
        <f t="shared" si="101"/>
        <v>-0.64475909964872746</v>
      </c>
      <c r="V42" s="297">
        <f t="shared" si="101"/>
        <v>-0.18044002285109192</v>
      </c>
      <c r="W42" s="297">
        <f t="shared" si="101"/>
        <v>-0.22379399900536112</v>
      </c>
      <c r="X42" s="297">
        <f t="shared" si="101"/>
        <v>-0.14954604543318373</v>
      </c>
      <c r="Y42" s="297">
        <f t="shared" si="101"/>
        <v>0.42076264943412717</v>
      </c>
      <c r="Z42" s="297">
        <f t="shared" si="101"/>
        <v>3.5119183598321314E-2</v>
      </c>
      <c r="AA42" s="297">
        <f t="shared" si="101"/>
        <v>0.84019332603715402</v>
      </c>
      <c r="AB42" s="297">
        <f t="shared" si="101"/>
        <v>0.14116002320996426</v>
      </c>
      <c r="AC42" s="297">
        <f t="shared" si="101"/>
        <v>5.4231221592162128E-2</v>
      </c>
      <c r="AD42" s="297">
        <f t="shared" si="101"/>
        <v>-0.17516438503826773</v>
      </c>
      <c r="AE42" s="297">
        <f t="shared" si="101"/>
        <v>0.42798204955475821</v>
      </c>
      <c r="AF42" s="297">
        <f t="shared" si="101"/>
        <v>0.19898172105834358</v>
      </c>
      <c r="AG42" s="297">
        <f t="shared" si="101"/>
        <v>-0.34807133969307325</v>
      </c>
      <c r="AH42" s="297">
        <f t="shared" si="101"/>
        <v>-0.14717999149479219</v>
      </c>
      <c r="AI42" s="297">
        <f t="shared" si="101"/>
        <v>0.27572282078016597</v>
      </c>
      <c r="AJ42" s="297">
        <f t="shared" si="101"/>
        <v>-0.57192949048370956</v>
      </c>
      <c r="AK42" s="297">
        <f t="shared" si="101"/>
        <v>-0.17864549483495604</v>
      </c>
      <c r="AL42" s="297">
        <f t="shared" si="101"/>
        <v>-0.26807732599374218</v>
      </c>
      <c r="AM42" s="297">
        <f t="shared" si="101"/>
        <v>-0.39203987197903806</v>
      </c>
      <c r="AN42" s="297">
        <f t="shared" si="101"/>
        <v>-0.21638915425501354</v>
      </c>
      <c r="AO42" s="297">
        <f t="shared" si="101"/>
        <v>3.6998880464909963E-2</v>
      </c>
      <c r="AP42" s="297">
        <f t="shared" si="101"/>
        <v>-0.57628175754798627</v>
      </c>
      <c r="AQ42" s="297">
        <f t="shared" si="101"/>
        <v>3.938520958331157E-2</v>
      </c>
      <c r="AR42" s="297">
        <f t="shared" si="101"/>
        <v>0.15468122489959904</v>
      </c>
      <c r="AS42" s="297">
        <f t="shared" si="101"/>
        <v>-0.18406971601562289</v>
      </c>
      <c r="AT42" s="297">
        <f t="shared" si="101"/>
        <v>-1.2285880145095981E-2</v>
      </c>
      <c r="AU42" s="297">
        <f t="shared" si="101"/>
        <v>7.0296213700489427E-2</v>
      </c>
      <c r="AV42" s="297">
        <f t="shared" si="101"/>
        <v>-0.13616729640283751</v>
      </c>
      <c r="AW42" s="297">
        <f t="shared" si="101"/>
        <v>-4.2753186448429105E-2</v>
      </c>
      <c r="AX42" s="297">
        <f t="shared" si="101"/>
        <v>0.32706170936802437</v>
      </c>
      <c r="AY42" s="297">
        <f t="shared" si="101"/>
        <v>-3.072045257602635E-2</v>
      </c>
      <c r="AZ42" s="297">
        <f t="shared" si="101"/>
        <v>-8.3576739817855517E-2</v>
      </c>
      <c r="BA42" s="297">
        <f t="shared" si="101"/>
        <v>-0.16301193713941087</v>
      </c>
      <c r="BB42" s="297">
        <f t="shared" si="101"/>
        <v>0.27007237601734857</v>
      </c>
      <c r="BC42" s="297">
        <f t="shared" si="101"/>
        <v>-0.46531739500369607</v>
      </c>
      <c r="BD42" s="297">
        <f t="shared" si="101"/>
        <v>9.2530329385744639E-2</v>
      </c>
      <c r="BE42" s="297">
        <f t="shared" si="101"/>
        <v>0.20798714966212406</v>
      </c>
      <c r="BF42" s="297">
        <f t="shared" si="101"/>
        <v>-0.17483486279203994</v>
      </c>
      <c r="BG42" s="297">
        <f t="shared" si="101"/>
        <v>0.39933222777466698</v>
      </c>
      <c r="BH42" s="297">
        <f t="shared" si="101"/>
        <v>0.27862891469499296</v>
      </c>
      <c r="BI42" s="297">
        <f t="shared" si="101"/>
        <v>0.48860961379835971</v>
      </c>
      <c r="BJ42" s="297">
        <f t="shared" si="101"/>
        <v>-0.22816175769057861</v>
      </c>
      <c r="BK42" s="297">
        <f t="shared" si="101"/>
        <v>0.28525429772336741</v>
      </c>
      <c r="BL42" s="297">
        <f t="shared" si="101"/>
        <v>7.8140420227824331E-2</v>
      </c>
      <c r="BM42" s="297">
        <f t="shared" si="101"/>
        <v>3.7351406361647715E-2</v>
      </c>
      <c r="BN42" s="297">
        <f t="shared" si="101"/>
        <v>0.3496095393460032</v>
      </c>
      <c r="BO42" s="297">
        <f t="shared" si="101"/>
        <v>3.2500873973079623E-2</v>
      </c>
      <c r="BP42" s="297">
        <f t="shared" si="101"/>
        <v>0.12362592378311781</v>
      </c>
      <c r="BQ42" s="297">
        <f t="shared" si="101"/>
        <v>0.18209441187581749</v>
      </c>
      <c r="BR42" s="297">
        <f t="shared" si="101"/>
        <v>-0.38332157777657311</v>
      </c>
      <c r="BS42" s="297">
        <f t="shared" ref="BS42:ED42" si="102">(BS41-BR41)/BR5*100</f>
        <v>5.7242684681912473E-2</v>
      </c>
      <c r="BT42" s="297">
        <f t="shared" si="102"/>
        <v>3.4422213801972947E-2</v>
      </c>
      <c r="BU42" s="297">
        <f t="shared" si="102"/>
        <v>0.1498137271799217</v>
      </c>
      <c r="BV42" s="297">
        <f t="shared" si="102"/>
        <v>0.19664132412168747</v>
      </c>
      <c r="BW42" s="297">
        <f t="shared" si="102"/>
        <v>6.2010230379778576E-2</v>
      </c>
      <c r="BX42" s="297">
        <f t="shared" si="102"/>
        <v>-0.3166666666666651</v>
      </c>
      <c r="BY42" s="297">
        <f t="shared" si="102"/>
        <v>0.13660668982475091</v>
      </c>
      <c r="BZ42" s="297">
        <f t="shared" si="102"/>
        <v>0.16359259730513903</v>
      </c>
      <c r="CA42" s="297">
        <f t="shared" si="102"/>
        <v>-2.8903897122770535E-2</v>
      </c>
      <c r="CB42" s="297">
        <f t="shared" si="102"/>
        <v>0.26980477770712324</v>
      </c>
      <c r="CC42" s="297">
        <f t="shared" si="102"/>
        <v>0.37851431849495232</v>
      </c>
      <c r="CD42" s="297">
        <f t="shared" si="102"/>
        <v>0.38596787784258024</v>
      </c>
      <c r="CE42" s="297">
        <f t="shared" si="102"/>
        <v>0.42461329860305713</v>
      </c>
      <c r="CF42" s="297">
        <f t="shared" si="102"/>
        <v>-9.2766483066337904E-2</v>
      </c>
      <c r="CG42" s="297">
        <f t="shared" si="102"/>
        <v>-6.3027889841253584E-2</v>
      </c>
      <c r="CH42" s="297">
        <f t="shared" si="102"/>
        <v>-0.36695157823843411</v>
      </c>
      <c r="CI42" s="297">
        <f t="shared" si="102"/>
        <v>-3.7591952865097915E-2</v>
      </c>
      <c r="CJ42" s="297">
        <f t="shared" si="102"/>
        <v>3.2821959106271455E-2</v>
      </c>
      <c r="CK42" s="297">
        <f t="shared" si="102"/>
        <v>-0.29393437317347654</v>
      </c>
      <c r="CL42" s="297">
        <f t="shared" si="102"/>
        <v>-0.14616520022236265</v>
      </c>
      <c r="CM42" s="297">
        <f t="shared" si="102"/>
        <v>1.1670306690898016E-2</v>
      </c>
      <c r="CN42" s="297">
        <f t="shared" si="102"/>
        <v>0.31237742376052996</v>
      </c>
      <c r="CO42" s="297">
        <f t="shared" si="102"/>
        <v>-0.3509108027727082</v>
      </c>
      <c r="CP42" s="297">
        <f t="shared" si="102"/>
        <v>-0.20014358628681483</v>
      </c>
      <c r="CQ42" s="297">
        <f t="shared" si="102"/>
        <v>1.3004998939063128E-2</v>
      </c>
      <c r="CR42" s="297">
        <f t="shared" si="102"/>
        <v>-0.29708302033649847</v>
      </c>
      <c r="CS42" s="297">
        <f t="shared" si="102"/>
        <v>-2.0023578325938547E-2</v>
      </c>
      <c r="CT42" s="297">
        <f t="shared" si="102"/>
        <v>0.47799633922579871</v>
      </c>
      <c r="CU42" s="297">
        <f t="shared" si="102"/>
        <v>-0.38665733075709596</v>
      </c>
      <c r="CV42" s="297">
        <f t="shared" si="102"/>
        <v>0.44234268939041826</v>
      </c>
      <c r="CW42" s="297">
        <f t="shared" si="102"/>
        <v>-0.27081653615489093</v>
      </c>
      <c r="CX42" s="297">
        <f t="shared" si="102"/>
        <v>-0.21577766269635953</v>
      </c>
      <c r="CY42" s="297">
        <f t="shared" si="102"/>
        <v>0.45748672628657422</v>
      </c>
      <c r="CZ42" s="297">
        <f t="shared" si="102"/>
        <v>-7.3688261481812609E-2</v>
      </c>
      <c r="DA42" s="297">
        <f t="shared" si="102"/>
        <v>-7.0705770158239561E-2</v>
      </c>
      <c r="DB42" s="297">
        <f t="shared" si="102"/>
        <v>-0.59454512492655431</v>
      </c>
      <c r="DC42" s="297">
        <f t="shared" si="102"/>
        <v>-5.4582888482773576E-3</v>
      </c>
      <c r="DD42" s="297">
        <f t="shared" si="102"/>
        <v>0.15065995611209926</v>
      </c>
      <c r="DE42" s="297">
        <f t="shared" si="102"/>
        <v>7.5011923860727012E-2</v>
      </c>
      <c r="DF42" s="297">
        <f t="shared" si="102"/>
        <v>-0.10168369277336338</v>
      </c>
      <c r="DG42" s="297">
        <f t="shared" si="102"/>
        <v>-0.11905728857178324</v>
      </c>
      <c r="DH42" s="297">
        <f t="shared" si="102"/>
        <v>-0.33487586900181826</v>
      </c>
      <c r="DI42" s="297">
        <f t="shared" si="102"/>
        <v>2.4287787044685111E-2</v>
      </c>
      <c r="DJ42" s="297">
        <f t="shared" si="102"/>
        <v>-0.40802890169774664</v>
      </c>
      <c r="DK42" s="297">
        <f t="shared" si="102"/>
        <v>-2.4307345428333071E-2</v>
      </c>
      <c r="DL42" s="297">
        <f t="shared" si="102"/>
        <v>6.6501180500518009E-2</v>
      </c>
      <c r="DM42" s="297">
        <f t="shared" si="102"/>
        <v>-0.3277147717017449</v>
      </c>
      <c r="DN42" s="297">
        <f t="shared" si="102"/>
        <v>0.37438419578600635</v>
      </c>
      <c r="DO42" s="297">
        <f t="shared" si="102"/>
        <v>2.3373491999705641E-2</v>
      </c>
      <c r="DP42" s="297">
        <f t="shared" si="102"/>
        <v>-0.24524818954500338</v>
      </c>
      <c r="DQ42" s="297">
        <f t="shared" si="102"/>
        <v>-0.25503837749331498</v>
      </c>
      <c r="DR42" s="297">
        <f t="shared" si="102"/>
        <v>-0.13986295442883018</v>
      </c>
      <c r="DS42" s="297">
        <f t="shared" si="102"/>
        <v>-0.21778700430978001</v>
      </c>
      <c r="DT42" s="297">
        <f t="shared" si="102"/>
        <v>-0.35543517974298439</v>
      </c>
      <c r="DU42" s="297">
        <f t="shared" si="102"/>
        <v>-3.3436081686916148E-2</v>
      </c>
      <c r="DV42" s="297">
        <f t="shared" si="102"/>
        <v>0.39758919599726184</v>
      </c>
      <c r="DW42" s="297">
        <f t="shared" si="102"/>
        <v>-0.1980178569674606</v>
      </c>
      <c r="DX42" s="297">
        <f t="shared" si="102"/>
        <v>-0.2706790074708158</v>
      </c>
      <c r="DY42" s="297">
        <f t="shared" si="102"/>
        <v>-0.51381725048393101</v>
      </c>
      <c r="DZ42" s="297">
        <f t="shared" si="102"/>
        <v>-4.8477582638186183E-2</v>
      </c>
      <c r="EA42" s="297">
        <f t="shared" si="102"/>
        <v>0.67529164502925298</v>
      </c>
      <c r="EB42" s="297">
        <f t="shared" si="102"/>
        <v>6.9560236095666268E-3</v>
      </c>
      <c r="EC42" s="297">
        <f t="shared" si="102"/>
        <v>-0.84771215789635013</v>
      </c>
      <c r="ED42" s="297">
        <f t="shared" si="102"/>
        <v>0.64172164866855785</v>
      </c>
      <c r="EE42" s="297">
        <f t="shared" ref="EE42:FM42" si="103">(EE41-ED41)/ED5*100</f>
        <v>-0.22337266444170051</v>
      </c>
      <c r="EF42" s="297">
        <f t="shared" si="103"/>
        <v>-0.40741417496119547</v>
      </c>
      <c r="EG42" s="297">
        <f t="shared" si="103"/>
        <v>0.22722643973307985</v>
      </c>
      <c r="EH42" s="297">
        <f t="shared" si="103"/>
        <v>-0.6563569310696149</v>
      </c>
      <c r="EI42" s="297">
        <f t="shared" si="103"/>
        <v>0.6752987578274191</v>
      </c>
      <c r="EJ42" s="297">
        <f t="shared" si="103"/>
        <v>9.1794513950994028E-2</v>
      </c>
      <c r="EK42" s="297">
        <f t="shared" si="103"/>
        <v>0.84387937408193991</v>
      </c>
      <c r="EL42" s="297">
        <f t="shared" si="103"/>
        <v>-0.31312563970589563</v>
      </c>
      <c r="EM42" s="297">
        <f t="shared" si="103"/>
        <v>6.1305973427568737E-2</v>
      </c>
      <c r="EN42" s="297">
        <f t="shared" si="103"/>
        <v>0.13916154678744547</v>
      </c>
      <c r="EO42" s="297">
        <f t="shared" si="103"/>
        <v>7.3794542717861955E-2</v>
      </c>
      <c r="EP42" s="297">
        <f t="shared" si="103"/>
        <v>-9.1410898841217683E-2</v>
      </c>
      <c r="EQ42" s="297">
        <f t="shared" si="103"/>
        <v>0.21721560899625128</v>
      </c>
      <c r="ER42" s="297">
        <f>(ER41-EQ41)/EQ5*100</f>
        <v>-0.347396374013897</v>
      </c>
      <c r="ES42" s="297">
        <f>(ES41-ER41)/ER5*100</f>
        <v>0.28803076479953016</v>
      </c>
      <c r="ET42" s="297">
        <f>(ET41-ES41)/ES5*100</f>
        <v>-4.6035775819367811E-2</v>
      </c>
      <c r="EU42" s="297">
        <f>(EU41-ET41)/ET5*100</f>
        <v>-9.3394068602899089E-2</v>
      </c>
      <c r="EV42" s="298">
        <f t="shared" si="103"/>
        <v>2.7494260375031283E-2</v>
      </c>
      <c r="EW42" s="298">
        <f t="shared" si="103"/>
        <v>2.5512242485596831E-2</v>
      </c>
      <c r="EX42" s="298">
        <f t="shared" si="103"/>
        <v>-8.0929108588925804E-3</v>
      </c>
      <c r="EY42" s="298">
        <f t="shared" si="103"/>
        <v>-2.2568101578004741E-2</v>
      </c>
      <c r="EZ42" s="298">
        <f t="shared" si="103"/>
        <v>-7.2607513243769257E-3</v>
      </c>
      <c r="FA42" s="298">
        <f t="shared" si="103"/>
        <v>-7.294172594864071E-3</v>
      </c>
      <c r="FB42" s="298">
        <f t="shared" si="103"/>
        <v>8.3666017580117935E-2</v>
      </c>
      <c r="FC42" s="298">
        <f t="shared" si="103"/>
        <v>8.4357459551810135E-2</v>
      </c>
      <c r="FD42" s="298">
        <f t="shared" si="103"/>
        <v>8.5051255942437731E-2</v>
      </c>
      <c r="FE42" s="298">
        <f t="shared" si="103"/>
        <v>8.5741797920817764E-2</v>
      </c>
      <c r="FF42" s="298">
        <f t="shared" si="103"/>
        <v>2.5555971331844972E-2</v>
      </c>
      <c r="FG42" s="298">
        <f t="shared" si="103"/>
        <v>2.5842382946119138E-2</v>
      </c>
      <c r="FH42" s="298">
        <f t="shared" si="103"/>
        <v>2.6130362153692112E-2</v>
      </c>
      <c r="FI42" s="298">
        <f t="shared" si="103"/>
        <v>2.6419911660213929E-2</v>
      </c>
      <c r="FJ42" s="298">
        <f t="shared" si="103"/>
        <v>5.7526457895092517E-2</v>
      </c>
      <c r="FK42" s="298">
        <f t="shared" si="103"/>
        <v>5.8056204806286434E-2</v>
      </c>
      <c r="FL42" s="298">
        <f t="shared" si="103"/>
        <v>5.8588077869492224E-2</v>
      </c>
      <c r="FM42" s="298">
        <f t="shared" si="103"/>
        <v>5.912207323116947E-2</v>
      </c>
      <c r="FN42" s="298">
        <f>(FN41-FM41)/FM5*100</f>
        <v>2.8612600585782917E-2</v>
      </c>
      <c r="FO42" s="298">
        <f>(FO41-FN41)/FN5*100</f>
        <v>2.8912822765043207E-2</v>
      </c>
      <c r="FP42" s="298">
        <f>(FP41-FO41)/FO5*100</f>
        <v>2.9214601160296314E-2</v>
      </c>
      <c r="FQ42" s="298">
        <f>(FQ41-FP41)/FP5*100</f>
        <v>2.9517937484077193E-2</v>
      </c>
      <c r="FR42" s="298"/>
      <c r="FS42" s="299"/>
      <c r="FT42" s="298"/>
      <c r="FU42" s="299"/>
      <c r="FV42" s="298"/>
      <c r="FW42" s="299"/>
      <c r="FX42" s="298"/>
      <c r="FY42" s="299"/>
      <c r="FZ42" s="298"/>
      <c r="GA42" s="299"/>
      <c r="GB42" s="298"/>
      <c r="GC42" s="299"/>
      <c r="GD42" s="298"/>
      <c r="GE42" s="299"/>
      <c r="GF42" s="298"/>
      <c r="GG42" s="299"/>
      <c r="GH42" s="278"/>
      <c r="GI42" s="237"/>
      <c r="GJ42" s="237"/>
      <c r="GK42" s="237"/>
      <c r="GL42" s="237"/>
    </row>
    <row r="43" spans="3:194" s="215" customFormat="1" ht="12.75" customHeight="1">
      <c r="C43" s="212"/>
      <c r="D43" s="212"/>
      <c r="E43" s="300"/>
      <c r="F43" s="223"/>
      <c r="G43" s="223"/>
      <c r="H43" s="223"/>
      <c r="I43" s="223"/>
      <c r="J43" s="223"/>
      <c r="K43" s="223"/>
      <c r="L43" s="223"/>
      <c r="M43" s="223"/>
      <c r="N43" s="277"/>
      <c r="O43" s="223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23"/>
      <c r="AB43" s="223"/>
      <c r="AC43" s="223"/>
      <c r="AD43" s="223"/>
      <c r="AE43" s="223"/>
      <c r="AF43" s="223"/>
      <c r="AG43" s="223"/>
      <c r="AH43" s="223"/>
      <c r="AI43" s="223"/>
      <c r="AJ43" s="223"/>
      <c r="AK43" s="223"/>
      <c r="AL43" s="223"/>
      <c r="AM43" s="223"/>
      <c r="AN43" s="223"/>
      <c r="AO43" s="223"/>
      <c r="AP43" s="223"/>
      <c r="AQ43" s="223"/>
      <c r="AR43" s="223"/>
      <c r="AS43" s="223"/>
      <c r="AT43" s="223"/>
      <c r="AU43" s="223"/>
      <c r="AV43" s="223"/>
      <c r="AW43" s="223"/>
      <c r="AX43" s="223"/>
      <c r="AY43" s="223"/>
      <c r="AZ43" s="223"/>
      <c r="BA43" s="223"/>
      <c r="BB43" s="223"/>
      <c r="BC43" s="223"/>
      <c r="BD43" s="223"/>
      <c r="BE43" s="223"/>
      <c r="BF43" s="223"/>
      <c r="BG43" s="223"/>
      <c r="BH43" s="223"/>
      <c r="BI43" s="223"/>
      <c r="BJ43" s="223"/>
      <c r="BK43" s="223"/>
      <c r="BL43" s="223"/>
      <c r="BM43" s="223"/>
      <c r="BN43" s="223"/>
      <c r="BO43" s="223"/>
      <c r="BP43" s="223"/>
      <c r="BQ43" s="223"/>
      <c r="BR43" s="223"/>
      <c r="BS43" s="223"/>
      <c r="BT43" s="223"/>
      <c r="BU43" s="223"/>
      <c r="BV43" s="223"/>
      <c r="BW43" s="223"/>
      <c r="BX43" s="223"/>
      <c r="BY43" s="223"/>
      <c r="BZ43" s="223"/>
      <c r="CA43" s="223"/>
      <c r="CB43" s="223"/>
      <c r="CC43" s="223"/>
      <c r="CD43" s="223"/>
      <c r="CE43" s="223"/>
      <c r="CF43" s="223"/>
      <c r="CG43" s="223"/>
      <c r="CH43" s="223"/>
      <c r="CI43" s="223"/>
      <c r="CJ43" s="223"/>
      <c r="CK43" s="223"/>
      <c r="CL43" s="223"/>
      <c r="CM43" s="223"/>
      <c r="CN43" s="223"/>
      <c r="CO43" s="223"/>
      <c r="CP43" s="223"/>
      <c r="CQ43" s="223"/>
      <c r="CR43" s="223"/>
      <c r="CS43" s="223"/>
      <c r="CT43" s="223"/>
      <c r="CU43" s="223"/>
      <c r="CV43" s="223"/>
      <c r="CW43" s="223"/>
      <c r="CX43" s="223"/>
      <c r="CY43" s="223"/>
      <c r="CZ43" s="223"/>
      <c r="DA43" s="223"/>
      <c r="DB43" s="223"/>
      <c r="DC43" s="223"/>
      <c r="DD43" s="223"/>
      <c r="DE43" s="223"/>
      <c r="DF43" s="223"/>
      <c r="DG43" s="223"/>
      <c r="DH43" s="223"/>
      <c r="DI43" s="223"/>
      <c r="DJ43" s="223"/>
      <c r="DK43" s="223"/>
      <c r="DL43" s="223"/>
      <c r="DM43" s="223"/>
      <c r="DN43" s="223"/>
      <c r="DO43" s="223"/>
      <c r="DP43" s="223"/>
      <c r="DQ43" s="223"/>
      <c r="DR43" s="223"/>
      <c r="DS43" s="223"/>
      <c r="DT43" s="223"/>
      <c r="DU43" s="223"/>
      <c r="DV43" s="223"/>
      <c r="DW43" s="223"/>
      <c r="DX43" s="223"/>
      <c r="DY43" s="223"/>
      <c r="DZ43" s="223"/>
      <c r="EA43" s="223"/>
      <c r="EB43" s="223"/>
      <c r="EC43" s="223"/>
      <c r="ED43" s="223"/>
      <c r="EE43" s="223"/>
      <c r="EF43" s="223"/>
      <c r="EG43" s="223"/>
      <c r="EH43" s="223"/>
      <c r="EI43" s="223"/>
      <c r="EJ43" s="223"/>
      <c r="EK43" s="223"/>
      <c r="EL43" s="223"/>
      <c r="EM43" s="301"/>
      <c r="EN43" s="301"/>
      <c r="EO43" s="301"/>
      <c r="EP43" s="301"/>
      <c r="EQ43" s="301"/>
      <c r="ER43" s="301"/>
      <c r="ES43" s="301"/>
      <c r="ET43" s="301"/>
      <c r="EU43" s="301"/>
      <c r="EV43" s="302"/>
      <c r="EW43" s="302"/>
      <c r="EX43" s="301"/>
      <c r="EY43" s="301"/>
      <c r="EZ43" s="301"/>
      <c r="FA43" s="301"/>
      <c r="FB43" s="301"/>
      <c r="FC43" s="301"/>
      <c r="FD43" s="301"/>
      <c r="FE43" s="301"/>
      <c r="FF43" s="301"/>
      <c r="FG43" s="301"/>
      <c r="FH43" s="301"/>
      <c r="FI43" s="301"/>
      <c r="FJ43" s="301"/>
      <c r="FK43" s="301"/>
      <c r="FL43" s="301"/>
      <c r="FM43" s="301"/>
      <c r="FN43" s="303"/>
      <c r="FO43" s="303"/>
      <c r="FP43" s="303"/>
      <c r="FQ43" s="303"/>
      <c r="FR43" s="303"/>
      <c r="FS43" s="303"/>
      <c r="FT43" s="303"/>
      <c r="FU43" s="303"/>
      <c r="FV43" s="303"/>
      <c r="FW43" s="303"/>
      <c r="FX43" s="303"/>
      <c r="FY43" s="303"/>
      <c r="FZ43" s="303"/>
      <c r="GA43" s="303"/>
      <c r="GB43" s="303"/>
      <c r="GC43" s="303"/>
      <c r="GD43" s="303"/>
      <c r="GE43" s="303"/>
      <c r="GF43" s="303"/>
      <c r="GG43" s="303"/>
      <c r="GH43" s="278"/>
      <c r="GI43" s="237"/>
      <c r="GJ43" s="237"/>
      <c r="GK43" s="237"/>
      <c r="GL43" s="237"/>
    </row>
    <row r="44" spans="3:194" s="215" customFormat="1" ht="12.75" customHeight="1">
      <c r="C44" s="212"/>
      <c r="D44" s="212"/>
      <c r="E44" s="300"/>
      <c r="F44" s="223"/>
      <c r="G44" s="223"/>
      <c r="H44" s="223"/>
      <c r="I44" s="223"/>
      <c r="J44" s="223"/>
      <c r="K44" s="223"/>
      <c r="L44" s="223"/>
      <c r="M44" s="223"/>
      <c r="N44" s="277"/>
      <c r="O44" s="223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23"/>
      <c r="AB44" s="223"/>
      <c r="AC44" s="223"/>
      <c r="AD44" s="223"/>
      <c r="AE44" s="223"/>
      <c r="AF44" s="223"/>
      <c r="AG44" s="223"/>
      <c r="AH44" s="223"/>
      <c r="AI44" s="223"/>
      <c r="AJ44" s="223"/>
      <c r="AK44" s="223"/>
      <c r="AL44" s="223"/>
      <c r="AM44" s="223"/>
      <c r="AN44" s="223"/>
      <c r="AO44" s="223"/>
      <c r="AP44" s="223"/>
      <c r="AQ44" s="223"/>
      <c r="AR44" s="223"/>
      <c r="AS44" s="223"/>
      <c r="AT44" s="223"/>
      <c r="AU44" s="223"/>
      <c r="AV44" s="223"/>
      <c r="AW44" s="223"/>
      <c r="AX44" s="223"/>
      <c r="AY44" s="223"/>
      <c r="AZ44" s="223"/>
      <c r="BA44" s="223"/>
      <c r="BB44" s="223"/>
      <c r="BC44" s="223"/>
      <c r="BD44" s="223"/>
      <c r="BE44" s="223"/>
      <c r="BF44" s="223"/>
      <c r="BG44" s="223"/>
      <c r="BH44" s="223"/>
      <c r="BI44" s="223"/>
      <c r="BJ44" s="223"/>
      <c r="BK44" s="223"/>
      <c r="BL44" s="223"/>
      <c r="BM44" s="223"/>
      <c r="BN44" s="223"/>
      <c r="BO44" s="223"/>
      <c r="BP44" s="223"/>
      <c r="BQ44" s="223"/>
      <c r="BR44" s="223"/>
      <c r="BS44" s="223"/>
      <c r="BT44" s="223"/>
      <c r="BU44" s="223"/>
      <c r="BV44" s="223"/>
      <c r="BW44" s="223"/>
      <c r="BX44" s="223"/>
      <c r="BY44" s="223"/>
      <c r="BZ44" s="223"/>
      <c r="CA44" s="223"/>
      <c r="CB44" s="223"/>
      <c r="CC44" s="223"/>
      <c r="CD44" s="223"/>
      <c r="CE44" s="223"/>
      <c r="CF44" s="223"/>
      <c r="CG44" s="223"/>
      <c r="CH44" s="223"/>
      <c r="CI44" s="223"/>
      <c r="CJ44" s="223"/>
      <c r="CK44" s="223"/>
      <c r="CL44" s="223"/>
      <c r="CM44" s="223"/>
      <c r="CN44" s="223"/>
      <c r="CO44" s="223"/>
      <c r="CP44" s="223"/>
      <c r="CQ44" s="223"/>
      <c r="CR44" s="223"/>
      <c r="CS44" s="223"/>
      <c r="CT44" s="223"/>
      <c r="CU44" s="223"/>
      <c r="CV44" s="223"/>
      <c r="CW44" s="223"/>
      <c r="CX44" s="223"/>
      <c r="CY44" s="223"/>
      <c r="CZ44" s="223"/>
      <c r="DA44" s="223"/>
      <c r="DB44" s="223"/>
      <c r="DC44" s="223"/>
      <c r="DD44" s="223"/>
      <c r="DE44" s="223"/>
      <c r="DF44" s="223"/>
      <c r="DG44" s="223"/>
      <c r="DH44" s="223"/>
      <c r="DI44" s="223"/>
      <c r="DJ44" s="223"/>
      <c r="DK44" s="223"/>
      <c r="DL44" s="223"/>
      <c r="DM44" s="223"/>
      <c r="DN44" s="223"/>
      <c r="DO44" s="223"/>
      <c r="DP44" s="223"/>
      <c r="DQ44" s="223"/>
      <c r="DR44" s="223"/>
      <c r="DS44" s="223"/>
      <c r="DT44" s="223"/>
      <c r="DU44" s="223"/>
      <c r="DV44" s="223"/>
      <c r="DW44" s="223"/>
      <c r="DX44" s="223"/>
      <c r="DY44" s="223"/>
      <c r="DZ44" s="223"/>
      <c r="EA44" s="223"/>
      <c r="EB44" s="223"/>
      <c r="EC44" s="223"/>
      <c r="ED44" s="223"/>
      <c r="EE44" s="223"/>
      <c r="EF44" s="223"/>
      <c r="EG44" s="223"/>
      <c r="EH44" s="223"/>
      <c r="EI44" s="223"/>
      <c r="EJ44" s="223"/>
      <c r="EK44" s="223"/>
      <c r="EL44" s="223"/>
      <c r="EM44" s="301"/>
      <c r="EN44" s="301"/>
      <c r="EO44" s="301"/>
      <c r="EP44" s="301"/>
      <c r="EQ44" s="301"/>
      <c r="ER44" s="301"/>
      <c r="ES44" s="301"/>
      <c r="ET44" s="301"/>
      <c r="EU44" s="301"/>
      <c r="EV44" s="301"/>
      <c r="EW44" s="302"/>
      <c r="EX44" s="301"/>
      <c r="EY44" s="301"/>
      <c r="EZ44" s="301"/>
      <c r="FA44" s="302"/>
      <c r="FB44" s="301"/>
      <c r="FC44" s="301"/>
      <c r="FD44" s="301"/>
      <c r="FE44" s="301"/>
      <c r="FF44" s="301"/>
      <c r="FG44" s="301"/>
      <c r="FH44" s="301"/>
      <c r="FI44" s="301"/>
      <c r="FJ44" s="301"/>
      <c r="FK44" s="301"/>
      <c r="FL44" s="301"/>
      <c r="FM44" s="301"/>
      <c r="FN44" s="303"/>
      <c r="FO44" s="303"/>
      <c r="FP44" s="303"/>
      <c r="FQ44" s="303"/>
      <c r="FR44" s="303"/>
      <c r="FS44" s="303"/>
      <c r="FT44" s="303"/>
      <c r="FU44" s="303"/>
      <c r="FV44" s="303"/>
      <c r="FW44" s="303"/>
      <c r="FX44" s="303"/>
      <c r="FY44" s="303"/>
      <c r="FZ44" s="303"/>
      <c r="GA44" s="303"/>
      <c r="GB44" s="303"/>
      <c r="GC44" s="303"/>
      <c r="GD44" s="303"/>
      <c r="GE44" s="303"/>
      <c r="GF44" s="303"/>
      <c r="GG44" s="303"/>
      <c r="GH44" s="278"/>
      <c r="GI44" s="237"/>
      <c r="GJ44" s="237"/>
      <c r="GK44" s="237"/>
      <c r="GL44" s="237"/>
    </row>
    <row r="45" spans="3:194" s="215" customFormat="1" ht="12.75" customHeight="1">
      <c r="C45" s="212"/>
      <c r="D45" s="212"/>
      <c r="E45" s="300"/>
      <c r="F45" s="223"/>
      <c r="G45" s="223"/>
      <c r="H45" s="223"/>
      <c r="I45" s="223"/>
      <c r="J45" s="223"/>
      <c r="K45" s="223"/>
      <c r="L45" s="223"/>
      <c r="M45" s="223"/>
      <c r="N45" s="277"/>
      <c r="O45" s="223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23"/>
      <c r="AB45" s="223"/>
      <c r="AC45" s="223"/>
      <c r="AD45" s="223"/>
      <c r="AE45" s="223"/>
      <c r="AF45" s="223"/>
      <c r="AG45" s="223"/>
      <c r="AH45" s="223"/>
      <c r="AI45" s="223"/>
      <c r="AJ45" s="223"/>
      <c r="AK45" s="223"/>
      <c r="AL45" s="223"/>
      <c r="AM45" s="223"/>
      <c r="AN45" s="223"/>
      <c r="AO45" s="223"/>
      <c r="AP45" s="223"/>
      <c r="AQ45" s="223"/>
      <c r="AR45" s="223"/>
      <c r="AS45" s="223"/>
      <c r="AT45" s="223"/>
      <c r="AU45" s="223"/>
      <c r="AV45" s="223"/>
      <c r="AW45" s="223"/>
      <c r="AX45" s="223"/>
      <c r="AY45" s="223"/>
      <c r="AZ45" s="223"/>
      <c r="BA45" s="223"/>
      <c r="BB45" s="223"/>
      <c r="BC45" s="223"/>
      <c r="BD45" s="223"/>
      <c r="BE45" s="223"/>
      <c r="BF45" s="223"/>
      <c r="BG45" s="223"/>
      <c r="BH45" s="223"/>
      <c r="BI45" s="223"/>
      <c r="BJ45" s="223"/>
      <c r="BK45" s="223"/>
      <c r="BL45" s="223"/>
      <c r="BM45" s="223"/>
      <c r="BN45" s="223"/>
      <c r="BO45" s="223"/>
      <c r="BP45" s="223"/>
      <c r="BQ45" s="223"/>
      <c r="BR45" s="223"/>
      <c r="BS45" s="223"/>
      <c r="BT45" s="223"/>
      <c r="BU45" s="223"/>
      <c r="BV45" s="223"/>
      <c r="BW45" s="223"/>
      <c r="BX45" s="223"/>
      <c r="BY45" s="223"/>
      <c r="BZ45" s="223"/>
      <c r="CA45" s="223"/>
      <c r="CB45" s="223"/>
      <c r="CC45" s="223"/>
      <c r="CD45" s="223"/>
      <c r="CE45" s="223"/>
      <c r="CF45" s="223"/>
      <c r="CG45" s="223"/>
      <c r="CH45" s="223"/>
      <c r="CI45" s="223"/>
      <c r="CJ45" s="223"/>
      <c r="CK45" s="223"/>
      <c r="CL45" s="223"/>
      <c r="CM45" s="223"/>
      <c r="CN45" s="223"/>
      <c r="CO45" s="223"/>
      <c r="CP45" s="223"/>
      <c r="CQ45" s="223"/>
      <c r="CR45" s="223"/>
      <c r="CS45" s="223"/>
      <c r="CT45" s="223"/>
      <c r="CU45" s="223"/>
      <c r="CV45" s="223"/>
      <c r="CW45" s="223"/>
      <c r="CX45" s="223"/>
      <c r="CY45" s="223"/>
      <c r="CZ45" s="223"/>
      <c r="DA45" s="223"/>
      <c r="DB45" s="223"/>
      <c r="DC45" s="223"/>
      <c r="DD45" s="223"/>
      <c r="DE45" s="223"/>
      <c r="DF45" s="223"/>
      <c r="DG45" s="223"/>
      <c r="DH45" s="223"/>
      <c r="DI45" s="223"/>
      <c r="DJ45" s="223"/>
      <c r="DK45" s="223"/>
      <c r="DL45" s="223"/>
      <c r="DM45" s="223"/>
      <c r="DN45" s="223"/>
      <c r="DO45" s="223"/>
      <c r="DP45" s="223"/>
      <c r="DQ45" s="223"/>
      <c r="DR45" s="223"/>
      <c r="DS45" s="223"/>
      <c r="DT45" s="223"/>
      <c r="DU45" s="223"/>
      <c r="DV45" s="223"/>
      <c r="DW45" s="223"/>
      <c r="DX45" s="223"/>
      <c r="DY45" s="223"/>
      <c r="DZ45" s="223"/>
      <c r="EA45" s="223"/>
      <c r="EB45" s="223"/>
      <c r="EC45" s="223"/>
      <c r="ED45" s="223"/>
      <c r="EE45" s="223"/>
      <c r="EF45" s="223"/>
      <c r="EG45" s="223"/>
      <c r="EH45" s="223"/>
      <c r="EI45" s="223"/>
      <c r="EJ45" s="223"/>
      <c r="EK45" s="223"/>
      <c r="EL45" s="223"/>
      <c r="EM45" s="301"/>
      <c r="EN45" s="301"/>
      <c r="EO45" s="301"/>
      <c r="EP45" s="301"/>
      <c r="EQ45" s="301"/>
      <c r="ER45" s="301"/>
      <c r="ES45" s="301"/>
      <c r="ET45" s="301"/>
      <c r="EU45" s="301"/>
      <c r="EV45" s="301"/>
      <c r="EW45" s="302"/>
      <c r="EX45" s="302"/>
      <c r="EY45" s="301"/>
      <c r="EZ45" s="301"/>
      <c r="FA45" s="301"/>
      <c r="FB45" s="301"/>
      <c r="FC45" s="301"/>
      <c r="FD45" s="301"/>
      <c r="FE45" s="301"/>
      <c r="FF45" s="301"/>
      <c r="FG45" s="301"/>
      <c r="FH45" s="301"/>
      <c r="FI45" s="301"/>
      <c r="FJ45" s="301"/>
      <c r="FK45" s="301"/>
      <c r="FL45" s="301"/>
      <c r="FM45" s="301"/>
      <c r="FN45" s="303"/>
      <c r="FO45" s="303"/>
      <c r="FP45" s="303"/>
      <c r="FQ45" s="303"/>
      <c r="FR45" s="303"/>
      <c r="FS45" s="303"/>
      <c r="FT45" s="303"/>
      <c r="FU45" s="303"/>
      <c r="FV45" s="303"/>
      <c r="FW45" s="303"/>
      <c r="FX45" s="303"/>
      <c r="FY45" s="303"/>
      <c r="FZ45" s="303"/>
      <c r="GA45" s="303"/>
      <c r="GB45" s="303"/>
      <c r="GC45" s="303"/>
      <c r="GD45" s="303"/>
      <c r="GE45" s="303"/>
      <c r="GF45" s="303"/>
      <c r="GG45" s="303"/>
      <c r="GH45" s="278"/>
      <c r="GI45" s="237"/>
      <c r="GJ45" s="237"/>
      <c r="GK45" s="237"/>
      <c r="GL45" s="237"/>
    </row>
    <row r="46" spans="3:194" s="215" customFormat="1" ht="12.75" customHeight="1">
      <c r="C46" s="212"/>
      <c r="D46" s="212"/>
      <c r="E46" s="304" t="s">
        <v>184</v>
      </c>
      <c r="F46" s="223"/>
      <c r="G46" s="223"/>
      <c r="H46" s="223"/>
      <c r="I46" s="223"/>
      <c r="J46" s="223"/>
      <c r="K46" s="223"/>
      <c r="L46" s="223"/>
      <c r="M46" s="223"/>
      <c r="N46" s="277"/>
      <c r="O46" s="223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23"/>
      <c r="AB46" s="223"/>
      <c r="AC46" s="223"/>
      <c r="AD46" s="223"/>
      <c r="AE46" s="223"/>
      <c r="AF46" s="223"/>
      <c r="AG46" s="223"/>
      <c r="AH46" s="223"/>
      <c r="AI46" s="223"/>
      <c r="AJ46" s="223"/>
      <c r="AK46" s="223"/>
      <c r="AL46" s="223"/>
      <c r="AM46" s="223"/>
      <c r="AN46" s="223"/>
      <c r="AO46" s="223"/>
      <c r="AP46" s="223"/>
      <c r="AQ46" s="223"/>
      <c r="AR46" s="223"/>
      <c r="AS46" s="223"/>
      <c r="AT46" s="223"/>
      <c r="AU46" s="223"/>
      <c r="AV46" s="223"/>
      <c r="AW46" s="223"/>
      <c r="AX46" s="223"/>
      <c r="AY46" s="223"/>
      <c r="AZ46" s="223"/>
      <c r="BA46" s="223"/>
      <c r="BB46" s="223"/>
      <c r="BC46" s="223"/>
      <c r="BD46" s="223"/>
      <c r="BE46" s="223"/>
      <c r="BF46" s="223"/>
      <c r="BG46" s="223"/>
      <c r="BH46" s="223"/>
      <c r="BI46" s="223"/>
      <c r="BJ46" s="223"/>
      <c r="BK46" s="223"/>
      <c r="BL46" s="223"/>
      <c r="BM46" s="223"/>
      <c r="BN46" s="223"/>
      <c r="BO46" s="223"/>
      <c r="BP46" s="223"/>
      <c r="BQ46" s="223"/>
      <c r="BR46" s="223"/>
      <c r="BS46" s="223"/>
      <c r="BT46" s="223"/>
      <c r="BU46" s="223"/>
      <c r="BV46" s="223"/>
      <c r="BW46" s="223"/>
      <c r="BX46" s="223"/>
      <c r="BY46" s="223"/>
      <c r="BZ46" s="223"/>
      <c r="CA46" s="223"/>
      <c r="CB46" s="223"/>
      <c r="CC46" s="223"/>
      <c r="CD46" s="223"/>
      <c r="CE46" s="223"/>
      <c r="CF46" s="223"/>
      <c r="CG46" s="223"/>
      <c r="CH46" s="223"/>
      <c r="CI46" s="223"/>
      <c r="CJ46" s="223"/>
      <c r="CK46" s="223"/>
      <c r="CL46" s="223"/>
      <c r="CM46" s="223"/>
      <c r="CN46" s="223"/>
      <c r="CO46" s="223"/>
      <c r="CP46" s="223"/>
      <c r="CQ46" s="223"/>
      <c r="CR46" s="223"/>
      <c r="CS46" s="223"/>
      <c r="CT46" s="223"/>
      <c r="CU46" s="223"/>
      <c r="CV46" s="223"/>
      <c r="CW46" s="223"/>
      <c r="CX46" s="223"/>
      <c r="CY46" s="223"/>
      <c r="CZ46" s="223"/>
      <c r="DA46" s="223"/>
      <c r="DB46" s="223"/>
      <c r="DC46" s="223"/>
      <c r="DD46" s="223"/>
      <c r="DE46" s="223"/>
      <c r="DF46" s="223"/>
      <c r="DG46" s="223"/>
      <c r="DH46" s="223"/>
      <c r="DI46" s="223"/>
      <c r="DJ46" s="223"/>
      <c r="DK46" s="223"/>
      <c r="DL46" s="223"/>
      <c r="DM46" s="223"/>
      <c r="DN46" s="223"/>
      <c r="DO46" s="223"/>
      <c r="DP46" s="223"/>
      <c r="DQ46" s="223"/>
      <c r="DR46" s="223"/>
      <c r="DS46" s="223"/>
      <c r="DT46" s="223"/>
      <c r="DU46" s="223"/>
      <c r="DV46" s="223"/>
      <c r="DW46" s="223"/>
      <c r="DX46" s="223"/>
      <c r="DY46" s="223"/>
      <c r="DZ46" s="223"/>
      <c r="EA46" s="223"/>
      <c r="EB46" s="223"/>
      <c r="EC46" s="223"/>
      <c r="ED46" s="223"/>
      <c r="EE46" s="223"/>
      <c r="EF46" s="223"/>
      <c r="EG46" s="223"/>
      <c r="EH46" s="223"/>
      <c r="EI46" s="223"/>
      <c r="EJ46" s="223"/>
      <c r="EK46" s="223"/>
      <c r="EL46" s="223"/>
      <c r="EM46" s="301"/>
      <c r="EN46" s="301"/>
      <c r="EO46" s="301"/>
      <c r="EP46" s="301"/>
      <c r="EQ46" s="301"/>
      <c r="ER46" s="301"/>
      <c r="ES46" s="301"/>
      <c r="ET46" s="301"/>
      <c r="EU46" s="301"/>
      <c r="EV46" s="301"/>
      <c r="EW46" s="301"/>
      <c r="EX46" s="301"/>
      <c r="EY46" s="301"/>
      <c r="EZ46" s="301"/>
      <c r="FA46" s="301"/>
      <c r="FB46" s="301"/>
      <c r="FC46" s="301"/>
      <c r="FD46" s="301"/>
      <c r="FE46" s="301"/>
      <c r="FF46" s="301"/>
      <c r="FG46" s="301"/>
      <c r="FH46" s="301"/>
      <c r="FI46" s="301"/>
      <c r="FJ46" s="301"/>
      <c r="FK46" s="301"/>
      <c r="FL46" s="301"/>
      <c r="FM46" s="301"/>
      <c r="FN46" s="303"/>
      <c r="FO46" s="303"/>
      <c r="FP46" s="303"/>
      <c r="FQ46" s="303"/>
      <c r="FR46" s="303"/>
      <c r="FS46" s="303"/>
      <c r="FT46" s="303"/>
      <c r="FU46" s="303"/>
      <c r="FV46" s="303"/>
      <c r="FW46" s="303"/>
      <c r="FX46" s="303"/>
      <c r="FY46" s="303"/>
      <c r="FZ46" s="303"/>
      <c r="GA46" s="303"/>
      <c r="GB46" s="303"/>
      <c r="GC46" s="303"/>
      <c r="GD46" s="303"/>
      <c r="GE46" s="303"/>
      <c r="GF46" s="303"/>
      <c r="GG46" s="303"/>
      <c r="GH46" s="278"/>
      <c r="GI46" s="237"/>
      <c r="GJ46" s="237"/>
      <c r="GK46" s="237"/>
      <c r="GL46" s="237"/>
    </row>
    <row r="47" spans="3:194" s="215" customFormat="1" ht="12.75" customHeight="1" thickBot="1">
      <c r="C47" s="212"/>
      <c r="D47" s="212"/>
      <c r="E47" s="305" t="s">
        <v>174</v>
      </c>
      <c r="F47" s="306">
        <v>28580</v>
      </c>
      <c r="G47" s="306">
        <v>28671</v>
      </c>
      <c r="H47" s="306">
        <v>28763</v>
      </c>
      <c r="I47" s="306">
        <v>28855</v>
      </c>
      <c r="J47" s="306">
        <v>28945</v>
      </c>
      <c r="K47" s="306">
        <v>29036</v>
      </c>
      <c r="L47" s="306">
        <v>29128</v>
      </c>
      <c r="M47" s="306">
        <v>29220</v>
      </c>
      <c r="N47" s="306">
        <v>29311</v>
      </c>
      <c r="O47" s="306">
        <v>29402</v>
      </c>
      <c r="P47" s="306">
        <v>29494</v>
      </c>
      <c r="Q47" s="306">
        <v>29586</v>
      </c>
      <c r="R47" s="306">
        <v>29676</v>
      </c>
      <c r="S47" s="306">
        <v>29767</v>
      </c>
      <c r="T47" s="306">
        <v>29859</v>
      </c>
      <c r="U47" s="306">
        <v>29951</v>
      </c>
      <c r="V47" s="306">
        <v>30041</v>
      </c>
      <c r="W47" s="306">
        <v>30132</v>
      </c>
      <c r="X47" s="306">
        <v>30224</v>
      </c>
      <c r="Y47" s="306">
        <v>30316</v>
      </c>
      <c r="Z47" s="306">
        <v>30406</v>
      </c>
      <c r="AA47" s="306">
        <v>30497</v>
      </c>
      <c r="AB47" s="306">
        <v>30589</v>
      </c>
      <c r="AC47" s="306">
        <v>30681</v>
      </c>
      <c r="AD47" s="306">
        <v>30772</v>
      </c>
      <c r="AE47" s="306">
        <v>30863</v>
      </c>
      <c r="AF47" s="306">
        <v>30955</v>
      </c>
      <c r="AG47" s="306">
        <v>31047</v>
      </c>
      <c r="AH47" s="306">
        <v>31137</v>
      </c>
      <c r="AI47" s="306">
        <v>31228</v>
      </c>
      <c r="AJ47" s="306">
        <v>31320</v>
      </c>
      <c r="AK47" s="306">
        <v>31412</v>
      </c>
      <c r="AL47" s="306">
        <v>31502</v>
      </c>
      <c r="AM47" s="306">
        <v>31593</v>
      </c>
      <c r="AN47" s="306">
        <v>31685</v>
      </c>
      <c r="AO47" s="306">
        <v>31777</v>
      </c>
      <c r="AP47" s="306">
        <v>31867</v>
      </c>
      <c r="AQ47" s="306">
        <v>31958</v>
      </c>
      <c r="AR47" s="306">
        <v>32050</v>
      </c>
      <c r="AS47" s="306">
        <v>32142</v>
      </c>
      <c r="AT47" s="306">
        <v>32233</v>
      </c>
      <c r="AU47" s="306">
        <v>32324</v>
      </c>
      <c r="AV47" s="306">
        <v>32416</v>
      </c>
      <c r="AW47" s="306">
        <v>32508</v>
      </c>
      <c r="AX47" s="306">
        <v>32598</v>
      </c>
      <c r="AY47" s="306">
        <v>32689</v>
      </c>
      <c r="AZ47" s="306">
        <v>32781</v>
      </c>
      <c r="BA47" s="306">
        <v>32873</v>
      </c>
      <c r="BB47" s="306">
        <v>32963</v>
      </c>
      <c r="BC47" s="306">
        <v>33054</v>
      </c>
      <c r="BD47" s="306">
        <v>33146</v>
      </c>
      <c r="BE47" s="306">
        <v>33238</v>
      </c>
      <c r="BF47" s="306">
        <v>33328</v>
      </c>
      <c r="BG47" s="306">
        <v>33419</v>
      </c>
      <c r="BH47" s="306">
        <v>33511</v>
      </c>
      <c r="BI47" s="306">
        <v>33603</v>
      </c>
      <c r="BJ47" s="306">
        <v>33694</v>
      </c>
      <c r="BK47" s="306">
        <v>33785</v>
      </c>
      <c r="BL47" s="306">
        <v>33877</v>
      </c>
      <c r="BM47" s="306">
        <v>33969</v>
      </c>
      <c r="BN47" s="306">
        <v>34059</v>
      </c>
      <c r="BO47" s="306">
        <v>34150</v>
      </c>
      <c r="BP47" s="306">
        <v>34242</v>
      </c>
      <c r="BQ47" s="306">
        <v>34334</v>
      </c>
      <c r="BR47" s="306">
        <v>34424</v>
      </c>
      <c r="BS47" s="306">
        <v>34515</v>
      </c>
      <c r="BT47" s="306">
        <v>34607</v>
      </c>
      <c r="BU47" s="306">
        <v>34699</v>
      </c>
      <c r="BV47" s="306">
        <v>34789</v>
      </c>
      <c r="BW47" s="306">
        <v>34880</v>
      </c>
      <c r="BX47" s="306">
        <v>34972</v>
      </c>
      <c r="BY47" s="306">
        <v>35064</v>
      </c>
      <c r="BZ47" s="306">
        <v>35155</v>
      </c>
      <c r="CA47" s="306">
        <v>35246</v>
      </c>
      <c r="CB47" s="306">
        <v>35338</v>
      </c>
      <c r="CC47" s="306">
        <v>35430</v>
      </c>
      <c r="CD47" s="306">
        <v>35520</v>
      </c>
      <c r="CE47" s="306">
        <v>35611</v>
      </c>
      <c r="CF47" s="306">
        <v>35703</v>
      </c>
      <c r="CG47" s="306">
        <v>35795</v>
      </c>
      <c r="CH47" s="306">
        <v>35885</v>
      </c>
      <c r="CI47" s="306">
        <v>35976</v>
      </c>
      <c r="CJ47" s="306">
        <v>36068</v>
      </c>
      <c r="CK47" s="306">
        <v>36160</v>
      </c>
      <c r="CL47" s="306">
        <v>36250</v>
      </c>
      <c r="CM47" s="306">
        <v>36341</v>
      </c>
      <c r="CN47" s="306">
        <v>36433</v>
      </c>
      <c r="CO47" s="306">
        <v>36525</v>
      </c>
      <c r="CP47" s="306">
        <v>36616</v>
      </c>
      <c r="CQ47" s="306">
        <v>36707</v>
      </c>
      <c r="CR47" s="306">
        <v>36799</v>
      </c>
      <c r="CS47" s="306">
        <v>36891</v>
      </c>
      <c r="CT47" s="306">
        <v>36981</v>
      </c>
      <c r="CU47" s="306">
        <v>37072</v>
      </c>
      <c r="CV47" s="306">
        <v>37164</v>
      </c>
      <c r="CW47" s="306">
        <v>37256</v>
      </c>
      <c r="CX47" s="306">
        <v>37346</v>
      </c>
      <c r="CY47" s="306">
        <v>37437</v>
      </c>
      <c r="CZ47" s="306">
        <v>37529</v>
      </c>
      <c r="DA47" s="306">
        <v>37621</v>
      </c>
      <c r="DB47" s="306">
        <v>37711</v>
      </c>
      <c r="DC47" s="306">
        <v>37802</v>
      </c>
      <c r="DD47" s="306">
        <v>37894</v>
      </c>
      <c r="DE47" s="306">
        <v>37986</v>
      </c>
      <c r="DF47" s="306">
        <v>38077</v>
      </c>
      <c r="DG47" s="306">
        <v>38168</v>
      </c>
      <c r="DH47" s="306">
        <v>38260</v>
      </c>
      <c r="DI47" s="306">
        <v>38352</v>
      </c>
      <c r="DJ47" s="306">
        <v>38442</v>
      </c>
      <c r="DK47" s="306">
        <v>38533</v>
      </c>
      <c r="DL47" s="306">
        <v>38625</v>
      </c>
      <c r="DM47" s="306">
        <v>38717</v>
      </c>
      <c r="DN47" s="306">
        <v>38807</v>
      </c>
      <c r="DO47" s="306">
        <v>38898</v>
      </c>
      <c r="DP47" s="306">
        <v>38990</v>
      </c>
      <c r="DQ47" s="306">
        <v>39082</v>
      </c>
      <c r="DR47" s="306">
        <v>39172</v>
      </c>
      <c r="DS47" s="306">
        <v>39263</v>
      </c>
      <c r="DT47" s="306">
        <v>39355</v>
      </c>
      <c r="DU47" s="306">
        <v>39447</v>
      </c>
      <c r="DV47" s="306">
        <v>39538</v>
      </c>
      <c r="DW47" s="306">
        <v>39629</v>
      </c>
      <c r="DX47" s="306">
        <v>39721</v>
      </c>
      <c r="DY47" s="306">
        <v>39813</v>
      </c>
      <c r="DZ47" s="306">
        <v>39903</v>
      </c>
      <c r="EA47" s="306">
        <v>39994</v>
      </c>
      <c r="EB47" s="306">
        <v>40086</v>
      </c>
      <c r="EC47" s="306">
        <v>40178</v>
      </c>
      <c r="ED47" s="306">
        <v>40268</v>
      </c>
      <c r="EE47" s="306">
        <v>40359</v>
      </c>
      <c r="EF47" s="306">
        <v>40451</v>
      </c>
      <c r="EG47" s="306">
        <v>40543</v>
      </c>
      <c r="EH47" s="306">
        <v>40633</v>
      </c>
      <c r="EI47" s="306">
        <v>40724</v>
      </c>
      <c r="EJ47" s="306">
        <v>40816</v>
      </c>
      <c r="EK47" s="306">
        <v>40908</v>
      </c>
      <c r="EL47" s="306">
        <v>40999</v>
      </c>
      <c r="EM47" s="306">
        <v>41090</v>
      </c>
      <c r="EN47" s="306">
        <v>41182</v>
      </c>
      <c r="EO47" s="306">
        <v>41274</v>
      </c>
      <c r="EP47" s="306">
        <v>41364</v>
      </c>
      <c r="EQ47" s="306">
        <v>41455</v>
      </c>
      <c r="ER47" s="306">
        <v>41547</v>
      </c>
      <c r="ES47" s="306">
        <v>41639</v>
      </c>
      <c r="ET47" s="306">
        <v>41729</v>
      </c>
      <c r="EU47" s="306">
        <v>41820</v>
      </c>
      <c r="EV47" s="228">
        <v>41912</v>
      </c>
      <c r="EW47" s="228">
        <v>42004</v>
      </c>
      <c r="EX47" s="228">
        <v>42094</v>
      </c>
      <c r="EY47" s="228">
        <v>42185</v>
      </c>
      <c r="EZ47" s="228">
        <v>42277</v>
      </c>
      <c r="FA47" s="228">
        <v>42369</v>
      </c>
      <c r="FB47" s="228">
        <v>42460</v>
      </c>
      <c r="FC47" s="228">
        <v>42551</v>
      </c>
      <c r="FD47" s="228">
        <v>42643</v>
      </c>
      <c r="FE47" s="228">
        <v>42735</v>
      </c>
      <c r="FF47" s="228">
        <v>42825</v>
      </c>
      <c r="FG47" s="228">
        <v>42916</v>
      </c>
      <c r="FH47" s="228">
        <v>43008</v>
      </c>
      <c r="FI47" s="228">
        <v>43100</v>
      </c>
      <c r="FJ47" s="228">
        <v>43190</v>
      </c>
      <c r="FK47" s="228">
        <v>43281</v>
      </c>
      <c r="FL47" s="228">
        <v>43373</v>
      </c>
      <c r="FM47" s="228">
        <v>43465</v>
      </c>
      <c r="FN47" s="306">
        <v>43555</v>
      </c>
      <c r="FO47" s="306">
        <v>43646</v>
      </c>
      <c r="FP47" s="306">
        <v>43738</v>
      </c>
      <c r="FQ47" s="306">
        <v>43830</v>
      </c>
      <c r="FR47" s="306">
        <v>43921</v>
      </c>
      <c r="FS47" s="306">
        <v>44012</v>
      </c>
      <c r="FT47" s="306">
        <v>44104</v>
      </c>
      <c r="FU47" s="306">
        <v>44196</v>
      </c>
      <c r="FV47" s="306">
        <v>44286</v>
      </c>
      <c r="FW47" s="306">
        <v>44377</v>
      </c>
      <c r="FX47" s="306">
        <v>44469</v>
      </c>
      <c r="FY47" s="306">
        <v>44561</v>
      </c>
      <c r="FZ47" s="306">
        <v>44651</v>
      </c>
      <c r="GA47" s="306">
        <v>44742</v>
      </c>
      <c r="GB47" s="306">
        <v>44834</v>
      </c>
      <c r="GC47" s="306">
        <v>44926</v>
      </c>
      <c r="GD47" s="306">
        <v>45016</v>
      </c>
      <c r="GE47" s="306">
        <v>45107</v>
      </c>
      <c r="GF47" s="306">
        <v>45199</v>
      </c>
      <c r="GG47" s="306">
        <v>45291</v>
      </c>
      <c r="GH47" s="219"/>
    </row>
    <row r="48" spans="3:194" s="307" customFormat="1" ht="12.75" customHeight="1">
      <c r="E48" s="308" t="s">
        <v>185</v>
      </c>
      <c r="F48" s="309"/>
      <c r="G48" s="310">
        <f>100*(G5/F5-1)</f>
        <v>1.0654830493055822</v>
      </c>
      <c r="H48" s="310">
        <f t="shared" ref="H48:BS48" si="104">100*(H5/G5-1)</f>
        <v>0.79959495190053964</v>
      </c>
      <c r="I48" s="310">
        <f t="shared" si="104"/>
        <v>1.0834663481751994</v>
      </c>
      <c r="J48" s="310">
        <f t="shared" si="104"/>
        <v>0.87419344152475098</v>
      </c>
      <c r="K48" s="310">
        <f t="shared" si="104"/>
        <v>0.53639063834134415</v>
      </c>
      <c r="L48" s="310">
        <f t="shared" si="104"/>
        <v>1.3171266386957203</v>
      </c>
      <c r="M48" s="310">
        <f t="shared" si="104"/>
        <v>0.26258001884271742</v>
      </c>
      <c r="N48" s="310">
        <f t="shared" si="104"/>
        <v>1.0189863015656275</v>
      </c>
      <c r="O48" s="310">
        <f t="shared" si="104"/>
        <v>-0.62672863216122199</v>
      </c>
      <c r="P48" s="310">
        <f t="shared" si="104"/>
        <v>7.5809884470023903E-2</v>
      </c>
      <c r="Q48" s="310">
        <f t="shared" si="104"/>
        <v>-0.15221620391281387</v>
      </c>
      <c r="R48" s="310">
        <f t="shared" si="104"/>
        <v>0.37007882429624939</v>
      </c>
      <c r="S48" s="310">
        <f t="shared" si="104"/>
        <v>0.66538911955711377</v>
      </c>
      <c r="T48" s="310">
        <f t="shared" si="104"/>
        <v>0.65852325806849965</v>
      </c>
      <c r="U48" s="310">
        <f t="shared" si="104"/>
        <v>0.5403928792819146</v>
      </c>
      <c r="V48" s="310">
        <f t="shared" si="104"/>
        <v>0.86248937563571104</v>
      </c>
      <c r="W48" s="310">
        <f t="shared" si="104"/>
        <v>0.68968613582363059</v>
      </c>
      <c r="X48" s="310">
        <f t="shared" si="104"/>
        <v>0.10358464614865781</v>
      </c>
      <c r="Y48" s="310">
        <f t="shared" si="104"/>
        <v>0.49203189298649974</v>
      </c>
      <c r="Z48" s="310">
        <f t="shared" si="104"/>
        <v>0.31743650417508373</v>
      </c>
      <c r="AA48" s="310">
        <f t="shared" si="104"/>
        <v>0.16416398724754533</v>
      </c>
      <c r="AB48" s="310">
        <f t="shared" si="104"/>
        <v>0.1126565569848692</v>
      </c>
      <c r="AC48" s="310">
        <f t="shared" si="104"/>
        <v>0.62060854209529115</v>
      </c>
      <c r="AD48" s="310">
        <f t="shared" si="104"/>
        <v>0.50966098954403627</v>
      </c>
      <c r="AE48" s="310">
        <f t="shared" si="104"/>
        <v>0.38474815418079178</v>
      </c>
      <c r="AF48" s="310">
        <f t="shared" si="104"/>
        <v>0.61764460395625775</v>
      </c>
      <c r="AG48" s="310">
        <f t="shared" si="104"/>
        <v>-0.1270841974284509</v>
      </c>
      <c r="AH48" s="310">
        <f t="shared" si="104"/>
        <v>0.37309961726557095</v>
      </c>
      <c r="AI48" s="310">
        <f t="shared" si="104"/>
        <v>0.81690746901015299</v>
      </c>
      <c r="AJ48" s="310">
        <f t="shared" si="104"/>
        <v>0.528591549758195</v>
      </c>
      <c r="AK48" s="310">
        <f t="shared" si="104"/>
        <v>0.38570444131642567</v>
      </c>
      <c r="AL48" s="310">
        <f t="shared" si="104"/>
        <v>0.32956593596074057</v>
      </c>
      <c r="AM48" s="310">
        <f t="shared" si="104"/>
        <v>1.1514752567391096</v>
      </c>
      <c r="AN48" s="310">
        <f t="shared" si="104"/>
        <v>0.50811379184323435</v>
      </c>
      <c r="AO48" s="310">
        <f t="shared" si="104"/>
        <v>0.23379464983430687</v>
      </c>
      <c r="AP48" s="310">
        <f t="shared" si="104"/>
        <v>0.18551753984012986</v>
      </c>
      <c r="AQ48" s="310">
        <f t="shared" si="104"/>
        <v>1.2326935354260549</v>
      </c>
      <c r="AR48" s="310">
        <f t="shared" si="104"/>
        <v>0.73857931726906134</v>
      </c>
      <c r="AS48" s="310">
        <f t="shared" si="104"/>
        <v>1.402480425073338</v>
      </c>
      <c r="AT48" s="310">
        <f t="shared" si="104"/>
        <v>1.3683399011600983</v>
      </c>
      <c r="AU48" s="310">
        <f t="shared" si="104"/>
        <v>0.80204343821204116</v>
      </c>
      <c r="AV48" s="310">
        <f t="shared" si="104"/>
        <v>1.2438416611809</v>
      </c>
      <c r="AW48" s="310">
        <f t="shared" si="104"/>
        <v>0.94413286740278046</v>
      </c>
      <c r="AX48" s="310">
        <f t="shared" si="104"/>
        <v>1.4853072232990261</v>
      </c>
      <c r="AY48" s="310">
        <f t="shared" si="104"/>
        <v>0.90886169130584005</v>
      </c>
      <c r="AZ48" s="310">
        <f t="shared" si="104"/>
        <v>0.95495759413870562</v>
      </c>
      <c r="BA48" s="310">
        <f t="shared" si="104"/>
        <v>1.0190379735311783</v>
      </c>
      <c r="BB48" s="310">
        <f t="shared" si="104"/>
        <v>0.95046326283476645</v>
      </c>
      <c r="BC48" s="310">
        <f t="shared" si="104"/>
        <v>0.39529661194257493</v>
      </c>
      <c r="BD48" s="310">
        <f t="shared" si="104"/>
        <v>0.33288689070307687</v>
      </c>
      <c r="BE48" s="310">
        <f t="shared" si="104"/>
        <v>-4.6527085410441593E-2</v>
      </c>
      <c r="BF48" s="310">
        <f t="shared" si="104"/>
        <v>-8.5893514208446042E-2</v>
      </c>
      <c r="BG48" s="310">
        <f t="shared" si="104"/>
        <v>0.8219588355028451</v>
      </c>
      <c r="BH48" s="310">
        <f t="shared" si="104"/>
        <v>0.37049669110973404</v>
      </c>
      <c r="BI48" s="310">
        <f t="shared" si="104"/>
        <v>0.52944126408212</v>
      </c>
      <c r="BJ48" s="310">
        <f t="shared" si="104"/>
        <v>0.91346481484004816</v>
      </c>
      <c r="BK48" s="310">
        <f t="shared" si="104"/>
        <v>-9.4274384380166332E-2</v>
      </c>
      <c r="BL48" s="310">
        <f t="shared" si="104"/>
        <v>-0.10355633545764409</v>
      </c>
      <c r="BM48" s="310">
        <f t="shared" si="104"/>
        <v>-0.28500747028127327</v>
      </c>
      <c r="BN48" s="310">
        <f t="shared" si="104"/>
        <v>-0.6153453615662885</v>
      </c>
      <c r="BO48" s="310">
        <f t="shared" si="104"/>
        <v>7.7565110994570752E-2</v>
      </c>
      <c r="BP48" s="310">
        <f t="shared" si="104"/>
        <v>0.41290512733744844</v>
      </c>
      <c r="BQ48" s="310">
        <f t="shared" si="104"/>
        <v>0.1845404562144326</v>
      </c>
      <c r="BR48" s="310">
        <f t="shared" si="104"/>
        <v>0.47013184309043776</v>
      </c>
      <c r="BS48" s="310">
        <f t="shared" si="104"/>
        <v>1.1894057831312477</v>
      </c>
      <c r="BT48" s="310">
        <f t="shared" ref="BT48:EE48" si="105">100*(BT5/BS5-1)</f>
        <v>0.63427598610303892</v>
      </c>
      <c r="BU48" s="310">
        <f t="shared" si="105"/>
        <v>0.86255584870138513</v>
      </c>
      <c r="BV48" s="310">
        <f t="shared" si="105"/>
        <v>0.47504127364690341</v>
      </c>
      <c r="BW48" s="310">
        <f t="shared" si="105"/>
        <v>0.47227200774473399</v>
      </c>
      <c r="BX48" s="310">
        <f t="shared" si="105"/>
        <v>8.2031249999992006E-2</v>
      </c>
      <c r="BY48" s="310">
        <f t="shared" si="105"/>
        <v>0.20504013634647933</v>
      </c>
      <c r="BZ48" s="310">
        <f t="shared" si="105"/>
        <v>0.62009384502328402</v>
      </c>
      <c r="CA48" s="310">
        <f t="shared" si="105"/>
        <v>0.24207013840320535</v>
      </c>
      <c r="CB48" s="310">
        <f t="shared" si="105"/>
        <v>0.5264797427586565</v>
      </c>
      <c r="CC48" s="310">
        <f t="shared" si="105"/>
        <v>-6.9146729359759185E-3</v>
      </c>
      <c r="CD48" s="310">
        <f t="shared" si="105"/>
        <v>0.48918291086883503</v>
      </c>
      <c r="CE48" s="310">
        <f t="shared" si="105"/>
        <v>1.105625743901606</v>
      </c>
      <c r="CF48" s="310">
        <f t="shared" si="105"/>
        <v>0.78851510606385844</v>
      </c>
      <c r="CG48" s="310">
        <f t="shared" si="105"/>
        <v>1.0116976762217345</v>
      </c>
      <c r="CH48" s="310">
        <f t="shared" si="105"/>
        <v>0.77599611754335385</v>
      </c>
      <c r="CI48" s="310">
        <f t="shared" si="105"/>
        <v>1.0584714571427067</v>
      </c>
      <c r="CJ48" s="310">
        <f t="shared" si="105"/>
        <v>0.66324669956967508</v>
      </c>
      <c r="CK48" s="310">
        <f t="shared" si="105"/>
        <v>0.79654524463939058</v>
      </c>
      <c r="CL48" s="310">
        <f t="shared" si="105"/>
        <v>0.60694500354629977</v>
      </c>
      <c r="CM48" s="310">
        <f t="shared" si="105"/>
        <v>0.79477170260247032</v>
      </c>
      <c r="CN48" s="310">
        <f t="shared" si="105"/>
        <v>1.1396341261702414</v>
      </c>
      <c r="CO48" s="310">
        <f t="shared" si="105"/>
        <v>1.2055257938130337</v>
      </c>
      <c r="CP48" s="310">
        <f t="shared" si="105"/>
        <v>1.1782385979330012</v>
      </c>
      <c r="CQ48" s="310">
        <f t="shared" si="105"/>
        <v>0.83756756325108483</v>
      </c>
      <c r="CR48" s="310">
        <f t="shared" si="105"/>
        <v>0.56837208460418509</v>
      </c>
      <c r="CS48" s="310">
        <f t="shared" si="105"/>
        <v>0.91411009818302968</v>
      </c>
      <c r="CT48" s="310">
        <f t="shared" si="105"/>
        <v>0.61644583860043234</v>
      </c>
      <c r="CU48" s="310">
        <f t="shared" si="105"/>
        <v>8.4643610515300338E-2</v>
      </c>
      <c r="CV48" s="310">
        <f t="shared" si="105"/>
        <v>0.22559919944387108</v>
      </c>
      <c r="CW48" s="310">
        <f t="shared" si="105"/>
        <v>-0.18798113561812047</v>
      </c>
      <c r="CX48" s="310">
        <f t="shared" si="105"/>
        <v>0.62055442687238838</v>
      </c>
      <c r="CY48" s="310">
        <f t="shared" si="105"/>
        <v>0.58813437792804013</v>
      </c>
      <c r="CZ48" s="310">
        <f t="shared" si="105"/>
        <v>0.19788687430575269</v>
      </c>
      <c r="DA48" s="310">
        <f t="shared" si="105"/>
        <v>-8.9036895754823764E-2</v>
      </c>
      <c r="DB48" s="310">
        <f t="shared" si="105"/>
        <v>4.1500210777378754E-2</v>
      </c>
      <c r="DC48" s="310">
        <f t="shared" si="105"/>
        <v>-7.4232728336620646E-3</v>
      </c>
      <c r="DD48" s="310">
        <f t="shared" si="105"/>
        <v>0.7150889221262835</v>
      </c>
      <c r="DE48" s="310">
        <f t="shared" si="105"/>
        <v>0.84724450418418584</v>
      </c>
      <c r="DF48" s="310">
        <f t="shared" si="105"/>
        <v>0.57484607711624225</v>
      </c>
      <c r="DG48" s="310">
        <f t="shared" si="105"/>
        <v>0.78573535509851578</v>
      </c>
      <c r="DH48" s="310">
        <f t="shared" si="105"/>
        <v>0.41801161355452532</v>
      </c>
      <c r="DI48" s="310">
        <f t="shared" si="105"/>
        <v>0.72609923356192763</v>
      </c>
      <c r="DJ48" s="310">
        <f t="shared" si="105"/>
        <v>6.1854329907928829E-2</v>
      </c>
      <c r="DK48" s="310">
        <f t="shared" si="105"/>
        <v>0.20221196843397404</v>
      </c>
      <c r="DL48" s="310">
        <f t="shared" si="105"/>
        <v>0.56860600560031394</v>
      </c>
      <c r="DM48" s="310">
        <f t="shared" si="105"/>
        <v>0.75336968139305682</v>
      </c>
      <c r="DN48" s="310">
        <f t="shared" si="105"/>
        <v>0.66105434349645886</v>
      </c>
      <c r="DO48" s="310">
        <f t="shared" si="105"/>
        <v>1.0739504481969586</v>
      </c>
      <c r="DP48" s="310">
        <f t="shared" si="105"/>
        <v>-2.0893766354956878E-2</v>
      </c>
      <c r="DQ48" s="310">
        <f t="shared" si="105"/>
        <v>0.82131690699518423</v>
      </c>
      <c r="DR48" s="310">
        <f t="shared" si="105"/>
        <v>0.71923769658794878</v>
      </c>
      <c r="DS48" s="310">
        <f t="shared" si="105"/>
        <v>0.62319051967174577</v>
      </c>
      <c r="DT48" s="310">
        <f t="shared" si="105"/>
        <v>0.36417213388191261</v>
      </c>
      <c r="DU48" s="310">
        <f t="shared" si="105"/>
        <v>0.21980761392998982</v>
      </c>
      <c r="DV48" s="310">
        <f t="shared" si="105"/>
        <v>0.49195247091615713</v>
      </c>
      <c r="DW48" s="310">
        <f t="shared" si="105"/>
        <v>-0.49917001443879894</v>
      </c>
      <c r="DX48" s="310">
        <f t="shared" si="105"/>
        <v>-0.24994866773015989</v>
      </c>
      <c r="DY48" s="310">
        <f t="shared" si="105"/>
        <v>-1.603402752762062</v>
      </c>
      <c r="DZ48" s="310">
        <f t="shared" si="105"/>
        <v>-1.6122316383612612</v>
      </c>
      <c r="EA48" s="310">
        <f t="shared" si="105"/>
        <v>-6.8898965902164377E-2</v>
      </c>
      <c r="EB48" s="310">
        <f t="shared" si="105"/>
        <v>0.13298280430045217</v>
      </c>
      <c r="EC48" s="310">
        <f t="shared" si="105"/>
        <v>0.6746554700828522</v>
      </c>
      <c r="ED48" s="310">
        <f t="shared" si="105"/>
        <v>0.39615454086054935</v>
      </c>
      <c r="EE48" s="310">
        <f t="shared" si="105"/>
        <v>0.67315020143969839</v>
      </c>
      <c r="EF48" s="310">
        <f t="shared" ref="EF48:GG48" si="106">100*(EF5/EE5-1)</f>
        <v>0.56282993219134436</v>
      </c>
      <c r="EG48" s="310">
        <f t="shared" si="106"/>
        <v>0.54210877317688588</v>
      </c>
      <c r="EH48" s="310">
        <f t="shared" si="106"/>
        <v>1.1063735137636366</v>
      </c>
      <c r="EI48" s="310">
        <f t="shared" si="106"/>
        <v>-7.1301177746174726E-2</v>
      </c>
      <c r="EJ48" s="310">
        <f t="shared" si="106"/>
        <v>0.2284051931714437</v>
      </c>
      <c r="EK48" s="310">
        <f t="shared" si="106"/>
        <v>0.20984218690858203</v>
      </c>
      <c r="EL48" s="310">
        <f t="shared" si="106"/>
        <v>0.23640985797794833</v>
      </c>
      <c r="EM48" s="310">
        <f t="shared" si="106"/>
        <v>-0.24756679715337571</v>
      </c>
      <c r="EN48" s="310">
        <f t="shared" si="106"/>
        <v>0.25757608378660368</v>
      </c>
      <c r="EO48" s="310">
        <f t="shared" si="106"/>
        <v>-0.26413760925204643</v>
      </c>
      <c r="EP48" s="310">
        <f>100*(EP5/EO5-1)</f>
        <v>2.6033510804879256E-2</v>
      </c>
      <c r="EQ48" s="310">
        <f t="shared" si="106"/>
        <v>0.66240976256963791</v>
      </c>
      <c r="ER48" s="310">
        <f t="shared" si="106"/>
        <v>-0.10964272800437769</v>
      </c>
      <c r="ES48" s="310">
        <f t="shared" si="106"/>
        <v>0.19130692013373807</v>
      </c>
      <c r="ET48" s="310">
        <f t="shared" si="106"/>
        <v>3.9819974864863106E-2</v>
      </c>
      <c r="EU48" s="310">
        <f t="shared" si="106"/>
        <v>-3.4949963302555176E-2</v>
      </c>
      <c r="EV48" s="310">
        <f t="shared" si="106"/>
        <v>-3.4268924494107456E-2</v>
      </c>
      <c r="EW48" s="310">
        <f t="shared" si="106"/>
        <v>9.0600597407886063E-2</v>
      </c>
      <c r="EX48" s="310">
        <f t="shared" si="106"/>
        <v>0.27402400618374845</v>
      </c>
      <c r="EY48" s="310">
        <f t="shared" si="106"/>
        <v>0.21577004807948885</v>
      </c>
      <c r="EZ48" s="310">
        <f t="shared" si="106"/>
        <v>0.23860127462336234</v>
      </c>
      <c r="FA48" s="310">
        <f t="shared" si="106"/>
        <v>0.2482693735484709</v>
      </c>
      <c r="FB48" s="310">
        <f t="shared" si="106"/>
        <v>0.30606941824571354</v>
      </c>
      <c r="FC48" s="310">
        <f t="shared" si="106"/>
        <v>0.30689599549917901</v>
      </c>
      <c r="FD48" s="310">
        <f t="shared" si="106"/>
        <v>0.31427850175358429</v>
      </c>
      <c r="FE48" s="310">
        <f t="shared" si="106"/>
        <v>0.31513239303864182</v>
      </c>
      <c r="FF48" s="310">
        <f t="shared" si="106"/>
        <v>0.29066971583635581</v>
      </c>
      <c r="FG48" s="310">
        <f t="shared" si="106"/>
        <v>0.29129553996356528</v>
      </c>
      <c r="FH48" s="310">
        <f t="shared" si="106"/>
        <v>0.29192389898964333</v>
      </c>
      <c r="FI48" s="310">
        <f t="shared" si="106"/>
        <v>0.29255479964271913</v>
      </c>
      <c r="FJ48" s="310">
        <f t="shared" si="106"/>
        <v>0.31192623153517562</v>
      </c>
      <c r="FK48" s="310">
        <f t="shared" si="106"/>
        <v>0.31278097862084131</v>
      </c>
      <c r="FL48" s="310">
        <f t="shared" si="106"/>
        <v>0.31363815393505856</v>
      </c>
      <c r="FM48" s="310">
        <f t="shared" si="106"/>
        <v>0.31449775526710688</v>
      </c>
      <c r="FN48" s="310">
        <f t="shared" si="106"/>
        <v>0.29862024711380108</v>
      </c>
      <c r="FO48" s="310">
        <f t="shared" si="106"/>
        <v>0.29931814165631287</v>
      </c>
      <c r="FP48" s="310">
        <f t="shared" si="106"/>
        <v>0.30001831513080113</v>
      </c>
      <c r="FQ48" s="310">
        <f t="shared" si="106"/>
        <v>0.30072077242084827</v>
      </c>
      <c r="FR48" s="310">
        <f t="shared" si="106"/>
        <v>-100</v>
      </c>
      <c r="FS48" s="310" t="e">
        <f t="shared" si="106"/>
        <v>#DIV/0!</v>
      </c>
      <c r="FT48" s="310" t="e">
        <f t="shared" si="106"/>
        <v>#DIV/0!</v>
      </c>
      <c r="FU48" s="310" t="e">
        <f t="shared" si="106"/>
        <v>#DIV/0!</v>
      </c>
      <c r="FV48" s="310" t="e">
        <f t="shared" si="106"/>
        <v>#DIV/0!</v>
      </c>
      <c r="FW48" s="310" t="e">
        <f t="shared" si="106"/>
        <v>#DIV/0!</v>
      </c>
      <c r="FX48" s="310" t="e">
        <f t="shared" si="106"/>
        <v>#DIV/0!</v>
      </c>
      <c r="FY48" s="310" t="e">
        <f t="shared" si="106"/>
        <v>#DIV/0!</v>
      </c>
      <c r="FZ48" s="310" t="e">
        <f t="shared" si="106"/>
        <v>#DIV/0!</v>
      </c>
      <c r="GA48" s="310" t="e">
        <f t="shared" si="106"/>
        <v>#DIV/0!</v>
      </c>
      <c r="GB48" s="310" t="e">
        <f t="shared" si="106"/>
        <v>#DIV/0!</v>
      </c>
      <c r="GC48" s="310" t="e">
        <f t="shared" si="106"/>
        <v>#DIV/0!</v>
      </c>
      <c r="GD48" s="310" t="e">
        <f t="shared" si="106"/>
        <v>#DIV/0!</v>
      </c>
      <c r="GE48" s="310" t="e">
        <f t="shared" si="106"/>
        <v>#DIV/0!</v>
      </c>
      <c r="GF48" s="310" t="e">
        <f t="shared" si="106"/>
        <v>#DIV/0!</v>
      </c>
      <c r="GG48" s="310" t="e">
        <f t="shared" si="106"/>
        <v>#DIV/0!</v>
      </c>
    </row>
    <row r="49" spans="1:190" s="244" customFormat="1" ht="12.75" customHeight="1">
      <c r="A49" s="311"/>
      <c r="B49" s="311"/>
      <c r="C49" s="311"/>
      <c r="D49" s="311"/>
      <c r="E49" s="294" t="s">
        <v>42</v>
      </c>
      <c r="F49" s="312"/>
      <c r="G49" s="313">
        <f>100*(G9-F9)/F$5</f>
        <v>0.82858269149129982</v>
      </c>
      <c r="H49" s="313">
        <f>100*(H9-G9)/G$5</f>
        <v>0.16877004144242769</v>
      </c>
      <c r="I49" s="313">
        <f t="shared" ref="I49:BT49" si="107">100*(I9-H9)/H$5</f>
        <v>0.74265069744424761</v>
      </c>
      <c r="J49" s="313">
        <f t="shared" si="107"/>
        <v>0.56132420982114084</v>
      </c>
      <c r="K49" s="313">
        <f t="shared" si="107"/>
        <v>0.37839257956461353</v>
      </c>
      <c r="L49" s="313">
        <f t="shared" si="107"/>
        <v>0.15098503215690715</v>
      </c>
      <c r="M49" s="313">
        <f t="shared" si="107"/>
        <v>0.26329647182729254</v>
      </c>
      <c r="N49" s="313">
        <f t="shared" si="107"/>
        <v>0.32727610527142065</v>
      </c>
      <c r="O49" s="313">
        <f t="shared" si="107"/>
        <v>-0.24864008375244026</v>
      </c>
      <c r="P49" s="313">
        <f t="shared" si="107"/>
        <v>0.11745193368592075</v>
      </c>
      <c r="Q49" s="313">
        <f t="shared" si="107"/>
        <v>0.27029045554610792</v>
      </c>
      <c r="R49" s="313">
        <f t="shared" si="107"/>
        <v>6.4826127066338626E-2</v>
      </c>
      <c r="S49" s="313">
        <f t="shared" si="107"/>
        <v>0.79101458532949531</v>
      </c>
      <c r="T49" s="313">
        <f t="shared" si="107"/>
        <v>9.518269790069632E-2</v>
      </c>
      <c r="U49" s="313">
        <f t="shared" si="107"/>
        <v>0.68888709886422395</v>
      </c>
      <c r="V49" s="313">
        <f t="shared" si="107"/>
        <v>0.36018336607728274</v>
      </c>
      <c r="W49" s="313">
        <f t="shared" si="107"/>
        <v>0.55016024755483961</v>
      </c>
      <c r="X49" s="313">
        <f t="shared" si="107"/>
        <v>0.16841079887086349</v>
      </c>
      <c r="Y49" s="313">
        <f t="shared" si="107"/>
        <v>0.57495091673490828</v>
      </c>
      <c r="Z49" s="313">
        <f t="shared" si="107"/>
        <v>-0.20116813905832967</v>
      </c>
      <c r="AA49" s="313">
        <f t="shared" si="107"/>
        <v>7.4774486945024974E-3</v>
      </c>
      <c r="AB49" s="313">
        <f t="shared" si="107"/>
        <v>-0.18425454952647136</v>
      </c>
      <c r="AC49" s="313">
        <f t="shared" si="107"/>
        <v>0.25251412553850061</v>
      </c>
      <c r="AD49" s="313">
        <f t="shared" si="107"/>
        <v>0.20110218820739745</v>
      </c>
      <c r="AE49" s="313">
        <f t="shared" si="107"/>
        <v>0.30799961123008229</v>
      </c>
      <c r="AF49" s="313">
        <f t="shared" si="107"/>
        <v>2.9379851431440538E-2</v>
      </c>
      <c r="AG49" s="313">
        <f t="shared" si="107"/>
        <v>-0.35205309000414997</v>
      </c>
      <c r="AH49" s="313">
        <f t="shared" si="107"/>
        <v>0.75018605145651085</v>
      </c>
      <c r="AI49" s="313">
        <f t="shared" si="107"/>
        <v>0.20290286811314498</v>
      </c>
      <c r="AJ49" s="313">
        <f t="shared" si="107"/>
        <v>0.30172399641477399</v>
      </c>
      <c r="AK49" s="313">
        <f t="shared" si="107"/>
        <v>0.60550045232908156</v>
      </c>
      <c r="AL49" s="313">
        <f t="shared" si="107"/>
        <v>0.40699603740069251</v>
      </c>
      <c r="AM49" s="313">
        <f t="shared" si="107"/>
        <v>0.94945636489216378</v>
      </c>
      <c r="AN49" s="313">
        <f t="shared" si="107"/>
        <v>0.26671966865210184</v>
      </c>
      <c r="AO49" s="313">
        <f t="shared" si="107"/>
        <v>0.1709603442171711</v>
      </c>
      <c r="AP49" s="313">
        <f t="shared" si="107"/>
        <v>0.45090626750164614</v>
      </c>
      <c r="AQ49" s="313">
        <f t="shared" si="107"/>
        <v>0.75943577511045945</v>
      </c>
      <c r="AR49" s="313">
        <f t="shared" si="107"/>
        <v>0.13616967871486757</v>
      </c>
      <c r="AS49" s="313">
        <f t="shared" si="107"/>
        <v>0.96488659935092369</v>
      </c>
      <c r="AT49" s="313">
        <f t="shared" si="107"/>
        <v>5.9279371700084349E-2</v>
      </c>
      <c r="AU49" s="313">
        <f t="shared" si="107"/>
        <v>0.24967275900519106</v>
      </c>
      <c r="AV49" s="313">
        <f t="shared" si="107"/>
        <v>0.70939253755120857</v>
      </c>
      <c r="AW49" s="313">
        <f t="shared" si="107"/>
        <v>0.47830127339178796</v>
      </c>
      <c r="AX49" s="313">
        <f t="shared" si="107"/>
        <v>0.61529954676070209</v>
      </c>
      <c r="AY49" s="313">
        <f t="shared" si="107"/>
        <v>0.13534388068872152</v>
      </c>
      <c r="AZ49" s="313">
        <f t="shared" si="107"/>
        <v>0.5083533659024162</v>
      </c>
      <c r="BA49" s="313">
        <f t="shared" si="107"/>
        <v>0.45432820874631824</v>
      </c>
      <c r="BB49" s="313">
        <f t="shared" si="107"/>
        <v>0.40299642344193154</v>
      </c>
      <c r="BC49" s="313">
        <f t="shared" si="107"/>
        <v>0.38190618330939646</v>
      </c>
      <c r="BD49" s="313">
        <f t="shared" si="107"/>
        <v>0.11420410023285447</v>
      </c>
      <c r="BE49" s="313">
        <f t="shared" si="107"/>
        <v>7.671430153982918E-2</v>
      </c>
      <c r="BF49" s="313">
        <f t="shared" si="107"/>
        <v>-7.1762645741902331E-2</v>
      </c>
      <c r="BG49" s="313">
        <f t="shared" si="107"/>
        <v>0.26511222899484438</v>
      </c>
      <c r="BH49" s="313">
        <f t="shared" si="107"/>
        <v>7.7014902383611542E-2</v>
      </c>
      <c r="BI49" s="313">
        <f t="shared" si="107"/>
        <v>0.13099012641369548</v>
      </c>
      <c r="BJ49" s="313">
        <f t="shared" si="107"/>
        <v>0.11776090719513362</v>
      </c>
      <c r="BK49" s="313">
        <f t="shared" si="107"/>
        <v>-3.4306151336051589E-2</v>
      </c>
      <c r="BL49" s="313">
        <f t="shared" si="107"/>
        <v>0.37826452560113483</v>
      </c>
      <c r="BM49" s="313">
        <f t="shared" si="107"/>
        <v>0.21842452850615701</v>
      </c>
      <c r="BN49" s="313">
        <f t="shared" si="107"/>
        <v>-0.64900342280768475</v>
      </c>
      <c r="BO49" s="313">
        <f t="shared" si="107"/>
        <v>0.38127075686069278</v>
      </c>
      <c r="BP49" s="313">
        <f t="shared" si="107"/>
        <v>8.4600521794202174E-3</v>
      </c>
      <c r="BQ49" s="313">
        <f t="shared" si="107"/>
        <v>0.31907289483911228</v>
      </c>
      <c r="BR49" s="313">
        <f t="shared" si="107"/>
        <v>-0.10471488253485087</v>
      </c>
      <c r="BS49" s="313">
        <f t="shared" si="107"/>
        <v>0.53597513723393231</v>
      </c>
      <c r="BT49" s="313">
        <f t="shared" si="107"/>
        <v>0.28178184321615857</v>
      </c>
      <c r="BU49" s="313">
        <f t="shared" ref="BU49:EF49" si="108">100*(BU9-BT9)/BT$5</f>
        <v>0.14875309902289816</v>
      </c>
      <c r="BV49" s="313">
        <f t="shared" si="108"/>
        <v>0.19558976623867505</v>
      </c>
      <c r="BW49" s="313">
        <f t="shared" si="108"/>
        <v>0.96364421303261216</v>
      </c>
      <c r="BX49" s="313">
        <f t="shared" si="108"/>
        <v>-0.51770833333332578</v>
      </c>
      <c r="BY49" s="313">
        <f t="shared" si="108"/>
        <v>3.2525402339226933E-2</v>
      </c>
      <c r="BZ49" s="313">
        <f t="shared" si="108"/>
        <v>0.9537708093678765</v>
      </c>
      <c r="CA49" s="313">
        <f t="shared" si="108"/>
        <v>-0.14142263949356287</v>
      </c>
      <c r="CB49" s="313">
        <f t="shared" si="108"/>
        <v>0.72033756490890999</v>
      </c>
      <c r="CC49" s="313">
        <f t="shared" si="108"/>
        <v>-0.69249168958752882</v>
      </c>
      <c r="CD49" s="313">
        <f t="shared" si="108"/>
        <v>-1.5367002435670468E-2</v>
      </c>
      <c r="CE49" s="313">
        <f t="shared" si="108"/>
        <v>0.18707452651539511</v>
      </c>
      <c r="CF49" s="313">
        <f t="shared" si="108"/>
        <v>0.40408878357427747</v>
      </c>
      <c r="CG49" s="313">
        <f t="shared" si="108"/>
        <v>0.65604029783179518</v>
      </c>
      <c r="CH49" s="313">
        <f t="shared" si="108"/>
        <v>0.43776679509146565</v>
      </c>
      <c r="CI49" s="313">
        <f t="shared" si="108"/>
        <v>0.77665466017365337</v>
      </c>
      <c r="CJ49" s="313">
        <f t="shared" si="108"/>
        <v>0.49767815030026635</v>
      </c>
      <c r="CK49" s="313">
        <f t="shared" si="108"/>
        <v>0.38498881745153685</v>
      </c>
      <c r="CL49" s="313">
        <f t="shared" si="108"/>
        <v>0.17515862518450229</v>
      </c>
      <c r="CM49" s="313">
        <f t="shared" si="108"/>
        <v>0.41274778561884873</v>
      </c>
      <c r="CN49" s="313">
        <f t="shared" si="108"/>
        <v>0.90523291257685112</v>
      </c>
      <c r="CO49" s="313">
        <f t="shared" si="108"/>
        <v>0.59061418735646209</v>
      </c>
      <c r="CP49" s="313">
        <f t="shared" si="108"/>
        <v>0.53648638354159783</v>
      </c>
      <c r="CQ49" s="313">
        <f t="shared" si="108"/>
        <v>0.44399522693723104</v>
      </c>
      <c r="CR49" s="313">
        <f t="shared" si="108"/>
        <v>0.15521626195799554</v>
      </c>
      <c r="CS49" s="313">
        <f t="shared" si="108"/>
        <v>0.27853022435407071</v>
      </c>
      <c r="CT49" s="313">
        <f t="shared" si="108"/>
        <v>0.46484252205493376</v>
      </c>
      <c r="CU49" s="313">
        <f t="shared" si="108"/>
        <v>0.41989435059295066</v>
      </c>
      <c r="CV49" s="313">
        <f t="shared" si="108"/>
        <v>0.26633546313146178</v>
      </c>
      <c r="CW49" s="313">
        <f t="shared" si="108"/>
        <v>1.9438707325961466E-2</v>
      </c>
      <c r="CX49" s="313">
        <f t="shared" si="108"/>
        <v>0.30850673004997309</v>
      </c>
      <c r="CY49" s="313">
        <f t="shared" si="108"/>
        <v>0.36532954440480564</v>
      </c>
      <c r="CZ49" s="313">
        <f t="shared" si="108"/>
        <v>0.41567176580689963</v>
      </c>
      <c r="DA49" s="313">
        <f t="shared" si="108"/>
        <v>0.14643077708696423</v>
      </c>
      <c r="DB49" s="313">
        <f t="shared" si="108"/>
        <v>6.5745070757856697E-2</v>
      </c>
      <c r="DC49" s="313">
        <f t="shared" si="108"/>
        <v>-8.7332621572263984E-4</v>
      </c>
      <c r="DD49" s="313">
        <f t="shared" si="108"/>
        <v>0.57469131085079317</v>
      </c>
      <c r="DE49" s="313">
        <f t="shared" si="108"/>
        <v>9.2572518752985486E-2</v>
      </c>
      <c r="DF49" s="313">
        <f t="shared" si="108"/>
        <v>0.20809685962920693</v>
      </c>
      <c r="DG49" s="313">
        <f t="shared" si="108"/>
        <v>0.32489601190145001</v>
      </c>
      <c r="DH49" s="313">
        <f t="shared" si="108"/>
        <v>0.12915731743008937</v>
      </c>
      <c r="DI49" s="313">
        <f t="shared" si="108"/>
        <v>0.64711112612964461</v>
      </c>
      <c r="DJ49" s="313">
        <f t="shared" si="108"/>
        <v>0.33044889469458044</v>
      </c>
      <c r="DK49" s="313">
        <f t="shared" si="108"/>
        <v>0.1672177728604301</v>
      </c>
      <c r="DL49" s="313">
        <f t="shared" si="108"/>
        <v>0.32560483660158396</v>
      </c>
      <c r="DM49" s="313">
        <f t="shared" si="108"/>
        <v>0.34642944775070322</v>
      </c>
      <c r="DN49" s="313">
        <f t="shared" si="108"/>
        <v>0.45033424211965833</v>
      </c>
      <c r="DO49" s="313">
        <f t="shared" si="108"/>
        <v>0.31226165189078586</v>
      </c>
      <c r="DP49" s="313">
        <f t="shared" si="108"/>
        <v>8.2966509118211781E-2</v>
      </c>
      <c r="DQ49" s="313">
        <f t="shared" si="108"/>
        <v>0.35750009637488417</v>
      </c>
      <c r="DR49" s="313">
        <f t="shared" si="108"/>
        <v>0.37209583127898926</v>
      </c>
      <c r="DS49" s="313">
        <f t="shared" si="108"/>
        <v>0.37023790732663625</v>
      </c>
      <c r="DT49" s="313">
        <f t="shared" si="108"/>
        <v>0.38760305634541115</v>
      </c>
      <c r="DU49" s="313">
        <f t="shared" si="108"/>
        <v>0.23800950455244607</v>
      </c>
      <c r="DV49" s="313">
        <f t="shared" si="108"/>
        <v>-0.120026927093502</v>
      </c>
      <c r="DW49" s="313">
        <f t="shared" si="108"/>
        <v>-5.1076034535255409E-2</v>
      </c>
      <c r="DX49" s="313">
        <f t="shared" si="108"/>
        <v>-9.7333880877555123E-2</v>
      </c>
      <c r="DY49" s="313">
        <f t="shared" si="108"/>
        <v>-0.12489163522933186</v>
      </c>
      <c r="DZ49" s="313">
        <f t="shared" si="108"/>
        <v>7.1006583698246514E-2</v>
      </c>
      <c r="EA49" s="313">
        <f t="shared" si="108"/>
        <v>0.25801333818557687</v>
      </c>
      <c r="EB49" s="313">
        <f t="shared" si="108"/>
        <v>-0.1319598596519905</v>
      </c>
      <c r="EC49" s="313">
        <f t="shared" si="108"/>
        <v>0.54062337184712128</v>
      </c>
      <c r="ED49" s="313">
        <f t="shared" si="108"/>
        <v>0.27418277904845773</v>
      </c>
      <c r="EE49" s="313">
        <f t="shared" si="108"/>
        <v>0.1402901621018377</v>
      </c>
      <c r="EF49" s="313">
        <f t="shared" si="108"/>
        <v>0.30400446569308937</v>
      </c>
      <c r="EG49" s="313">
        <f t="shared" ref="EG49:GG49" si="109">100*(EG9-EF9)/EF$5</f>
        <v>0.32706230956307364</v>
      </c>
      <c r="EH49" s="313">
        <f t="shared" si="109"/>
        <v>0.27723881263939193</v>
      </c>
      <c r="EI49" s="313">
        <f t="shared" si="109"/>
        <v>-0.65997784360096745</v>
      </c>
      <c r="EJ49" s="313">
        <f t="shared" si="109"/>
        <v>0.11400603445733798</v>
      </c>
      <c r="EK49" s="313">
        <f t="shared" si="109"/>
        <v>-0.2227857236711728</v>
      </c>
      <c r="EL49" s="313">
        <f t="shared" si="109"/>
        <v>0.27731189466452955</v>
      </c>
      <c r="EM49" s="313">
        <f t="shared" si="109"/>
        <v>-0.30516317346271132</v>
      </c>
      <c r="EN49" s="313">
        <f t="shared" si="109"/>
        <v>5.7935046201240563E-2</v>
      </c>
      <c r="EO49" s="313">
        <f t="shared" si="109"/>
        <v>-3.7873389648843389E-2</v>
      </c>
      <c r="EP49" s="313">
        <f t="shared" si="109"/>
        <v>0.13584403382398214</v>
      </c>
      <c r="EQ49" s="313">
        <f t="shared" si="109"/>
        <v>0.14481040599750086</v>
      </c>
      <c r="ER49" s="313">
        <f t="shared" si="109"/>
        <v>-4.8794902001947194E-2</v>
      </c>
      <c r="ES49" s="313">
        <f t="shared" si="109"/>
        <v>0.13311692102896441</v>
      </c>
      <c r="ET49" s="313">
        <f t="shared" si="109"/>
        <v>-0.28612108768747208</v>
      </c>
      <c r="EU49" s="313">
        <f t="shared" si="109"/>
        <v>0.22814559378046206</v>
      </c>
      <c r="EV49" s="313">
        <f t="shared" si="109"/>
        <v>0.10944717019979466</v>
      </c>
      <c r="EW49" s="313">
        <f t="shared" si="109"/>
        <v>0.10970365880419033</v>
      </c>
      <c r="EX49" s="313">
        <f t="shared" si="109"/>
        <v>0.1647353479732937</v>
      </c>
      <c r="EY49" s="313">
        <f t="shared" si="109"/>
        <v>0.1647780226781555</v>
      </c>
      <c r="EZ49" s="313">
        <f t="shared" si="109"/>
        <v>0.16491651629968163</v>
      </c>
      <c r="FA49" s="313">
        <f t="shared" si="109"/>
        <v>0.16501753191408383</v>
      </c>
      <c r="FB49" s="313">
        <f t="shared" si="109"/>
        <v>0.11006845673853315</v>
      </c>
      <c r="FC49" s="313">
        <f t="shared" si="109"/>
        <v>0.10995206400934621</v>
      </c>
      <c r="FD49" s="313">
        <f t="shared" si="109"/>
        <v>0.1098348892605632</v>
      </c>
      <c r="FE49" s="313">
        <f t="shared" si="109"/>
        <v>0.10970976483388788</v>
      </c>
      <c r="FF49" s="313">
        <f t="shared" si="109"/>
        <v>0.16437577523126543</v>
      </c>
      <c r="FG49" s="313">
        <f t="shared" si="109"/>
        <v>0.16439106750817162</v>
      </c>
      <c r="FH49" s="313">
        <f t="shared" si="109"/>
        <v>0.16440533530150528</v>
      </c>
      <c r="FI49" s="313">
        <f t="shared" si="109"/>
        <v>0.16441857419494837</v>
      </c>
      <c r="FJ49" s="313">
        <f t="shared" si="109"/>
        <v>0.16443077977920612</v>
      </c>
      <c r="FK49" s="313">
        <f t="shared" si="109"/>
        <v>0.16441123036344357</v>
      </c>
      <c r="FL49" s="313">
        <f t="shared" si="109"/>
        <v>0.1643902825201134</v>
      </c>
      <c r="FM49" s="313">
        <f t="shared" si="109"/>
        <v>0.1643679328175213</v>
      </c>
      <c r="FN49" s="313">
        <f t="shared" si="109"/>
        <v>0.16434417786567651</v>
      </c>
      <c r="FO49" s="313">
        <f t="shared" si="109"/>
        <v>0.16434643865803442</v>
      </c>
      <c r="FP49" s="313">
        <f t="shared" si="109"/>
        <v>0.16434755592375294</v>
      </c>
      <c r="FQ49" s="313">
        <f t="shared" si="109"/>
        <v>0.16434752591332225</v>
      </c>
      <c r="FR49" s="313">
        <f t="shared" si="109"/>
        <v>-54.782114964420394</v>
      </c>
      <c r="FS49" s="313" t="e">
        <f t="shared" si="109"/>
        <v>#DIV/0!</v>
      </c>
      <c r="FT49" s="313" t="e">
        <f t="shared" si="109"/>
        <v>#DIV/0!</v>
      </c>
      <c r="FU49" s="313" t="e">
        <f t="shared" si="109"/>
        <v>#DIV/0!</v>
      </c>
      <c r="FV49" s="313" t="e">
        <f t="shared" si="109"/>
        <v>#DIV/0!</v>
      </c>
      <c r="FW49" s="313" t="e">
        <f t="shared" si="109"/>
        <v>#DIV/0!</v>
      </c>
      <c r="FX49" s="313" t="e">
        <f t="shared" si="109"/>
        <v>#DIV/0!</v>
      </c>
      <c r="FY49" s="313" t="e">
        <f t="shared" si="109"/>
        <v>#DIV/0!</v>
      </c>
      <c r="FZ49" s="313" t="e">
        <f t="shared" si="109"/>
        <v>#DIV/0!</v>
      </c>
      <c r="GA49" s="313" t="e">
        <f t="shared" si="109"/>
        <v>#DIV/0!</v>
      </c>
      <c r="GB49" s="313" t="e">
        <f t="shared" si="109"/>
        <v>#DIV/0!</v>
      </c>
      <c r="GC49" s="313" t="e">
        <f t="shared" si="109"/>
        <v>#DIV/0!</v>
      </c>
      <c r="GD49" s="313" t="e">
        <f t="shared" si="109"/>
        <v>#DIV/0!</v>
      </c>
      <c r="GE49" s="313" t="e">
        <f t="shared" si="109"/>
        <v>#DIV/0!</v>
      </c>
      <c r="GF49" s="313" t="e">
        <f t="shared" si="109"/>
        <v>#DIV/0!</v>
      </c>
      <c r="GG49" s="313" t="e">
        <f t="shared" si="109"/>
        <v>#DIV/0!</v>
      </c>
    </row>
    <row r="50" spans="1:190" ht="12.75" customHeight="1">
      <c r="A50" s="314"/>
      <c r="B50" s="314"/>
      <c r="C50" s="223"/>
      <c r="D50" s="223"/>
      <c r="E50" s="294" t="s">
        <v>43</v>
      </c>
      <c r="F50" s="239"/>
      <c r="G50" s="315">
        <f>100*(G12-F12)/F$5</f>
        <v>0.35288677300018095</v>
      </c>
      <c r="H50" s="315">
        <f t="shared" ref="H50:BS50" si="110">100*(H12-G12)/G$5</f>
        <v>0.28503384776942453</v>
      </c>
      <c r="I50" s="315">
        <f t="shared" si="110"/>
        <v>0.25300725163431248</v>
      </c>
      <c r="J50" s="315">
        <f t="shared" si="110"/>
        <v>0.10490321298297284</v>
      </c>
      <c r="K50" s="315">
        <f t="shared" si="110"/>
        <v>0.12296846606872698</v>
      </c>
      <c r="L50" s="315">
        <f t="shared" si="110"/>
        <v>0.19308662766220133</v>
      </c>
      <c r="M50" s="315">
        <f t="shared" si="110"/>
        <v>0.19917392970879927</v>
      </c>
      <c r="N50" s="315">
        <f t="shared" si="110"/>
        <v>0.17399941404714589</v>
      </c>
      <c r="O50" s="315">
        <f t="shared" si="110"/>
        <v>0.17896427080901761</v>
      </c>
      <c r="P50" s="315">
        <f t="shared" si="110"/>
        <v>0.18436394439184836</v>
      </c>
      <c r="Q50" s="315">
        <f t="shared" si="110"/>
        <v>0.11380650759836522</v>
      </c>
      <c r="R50" s="315">
        <f t="shared" si="110"/>
        <v>0.14924256725710572</v>
      </c>
      <c r="S50" s="315">
        <f t="shared" si="110"/>
        <v>0.18985769544696282</v>
      </c>
      <c r="T50" s="315">
        <f t="shared" si="110"/>
        <v>0.21680503410713159</v>
      </c>
      <c r="U50" s="315">
        <f t="shared" si="110"/>
        <v>0.1376373308864477</v>
      </c>
      <c r="V50" s="315">
        <f t="shared" si="110"/>
        <v>0.37237525951316114</v>
      </c>
      <c r="W50" s="315">
        <f t="shared" si="110"/>
        <v>0.18407747140410055</v>
      </c>
      <c r="X50" s="315">
        <f t="shared" si="110"/>
        <v>0.41502457562879919</v>
      </c>
      <c r="Y50" s="315">
        <f t="shared" si="110"/>
        <v>0.17166293759486539</v>
      </c>
      <c r="Z50" s="315">
        <f t="shared" si="110"/>
        <v>0.10399369900473147</v>
      </c>
      <c r="AA50" s="315">
        <f t="shared" si="110"/>
        <v>1.0536404978618474E-2</v>
      </c>
      <c r="AB50" s="315">
        <f t="shared" si="110"/>
        <v>0.17136012432940351</v>
      </c>
      <c r="AC50" s="315">
        <f t="shared" si="110"/>
        <v>0.12879915128138536</v>
      </c>
      <c r="AD50" s="315">
        <f t="shared" si="110"/>
        <v>3.0990621968308294E-2</v>
      </c>
      <c r="AE50" s="315">
        <f t="shared" si="110"/>
        <v>0.17025440968975819</v>
      </c>
      <c r="AF50" s="315">
        <f t="shared" si="110"/>
        <v>0.30581754444536602</v>
      </c>
      <c r="AG50" s="315">
        <f t="shared" si="110"/>
        <v>0.12907507258399337</v>
      </c>
      <c r="AH50" s="315">
        <f t="shared" si="110"/>
        <v>0.17807782266637889</v>
      </c>
      <c r="AI50" s="315">
        <f t="shared" si="110"/>
        <v>0.21514986015259277</v>
      </c>
      <c r="AJ50" s="315">
        <f t="shared" si="110"/>
        <v>7.9124573597349118E-2</v>
      </c>
      <c r="AK50" s="315">
        <f t="shared" si="110"/>
        <v>0.21097804326029221</v>
      </c>
      <c r="AL50" s="315">
        <f t="shared" si="110"/>
        <v>0.10605971877907942</v>
      </c>
      <c r="AM50" s="315">
        <f t="shared" si="110"/>
        <v>0.16245820997642266</v>
      </c>
      <c r="AN50" s="315">
        <f t="shared" si="110"/>
        <v>0.17920227737563152</v>
      </c>
      <c r="AO50" s="315">
        <f t="shared" si="110"/>
        <v>0.20668340121777679</v>
      </c>
      <c r="AP50" s="315">
        <f t="shared" si="110"/>
        <v>7.0006618807595983E-2</v>
      </c>
      <c r="AQ50" s="315">
        <f t="shared" si="110"/>
        <v>0.16135231022840105</v>
      </c>
      <c r="AR50" s="315">
        <f t="shared" si="110"/>
        <v>0.21084337349397494</v>
      </c>
      <c r="AS50" s="315">
        <f t="shared" si="110"/>
        <v>0.3145692270317762</v>
      </c>
      <c r="AT50" s="315">
        <f t="shared" si="110"/>
        <v>0.26353212911231572</v>
      </c>
      <c r="AU50" s="315">
        <f t="shared" si="110"/>
        <v>0.13847142095312207</v>
      </c>
      <c r="AV50" s="315">
        <f t="shared" si="110"/>
        <v>0.15660742036617475</v>
      </c>
      <c r="AW50" s="315">
        <f t="shared" si="110"/>
        <v>-4.7503540498251749E-2</v>
      </c>
      <c r="AX50" s="315">
        <f t="shared" si="110"/>
        <v>0.16382497492624998</v>
      </c>
      <c r="AY50" s="315">
        <f t="shared" si="110"/>
        <v>3.4777870840781204E-2</v>
      </c>
      <c r="AZ50" s="315">
        <f t="shared" si="110"/>
        <v>0.13757133461427276</v>
      </c>
      <c r="BA50" s="315">
        <f t="shared" si="110"/>
        <v>0.20739215039202497</v>
      </c>
      <c r="BB50" s="315">
        <f t="shared" si="110"/>
        <v>0.28077388831000588</v>
      </c>
      <c r="BC50" s="315">
        <f t="shared" si="110"/>
        <v>7.1415619377066156E-2</v>
      </c>
      <c r="BD50" s="315">
        <f t="shared" si="110"/>
        <v>0.29648607043419989</v>
      </c>
      <c r="BE50" s="315">
        <f t="shared" si="110"/>
        <v>0.14151988479007302</v>
      </c>
      <c r="BF50" s="315">
        <f t="shared" si="110"/>
        <v>0.2097464201799859</v>
      </c>
      <c r="BG50" s="315">
        <f t="shared" si="110"/>
        <v>0.32334817887865597</v>
      </c>
      <c r="BH50" s="315">
        <f t="shared" si="110"/>
        <v>0.11662256646660528</v>
      </c>
      <c r="BI50" s="315">
        <f t="shared" si="110"/>
        <v>0.20059575844105287</v>
      </c>
      <c r="BJ50" s="315">
        <f t="shared" si="110"/>
        <v>0.1463833499161788</v>
      </c>
      <c r="BK50" s="315">
        <f t="shared" si="110"/>
        <v>0.17450215561486751</v>
      </c>
      <c r="BL50" s="315">
        <f t="shared" si="110"/>
        <v>0.29147187891209142</v>
      </c>
      <c r="BM50" s="315">
        <f t="shared" si="110"/>
        <v>0.22086048979061243</v>
      </c>
      <c r="BN50" s="315">
        <f t="shared" si="110"/>
        <v>0.2703502338420935</v>
      </c>
      <c r="BO50" s="315">
        <f t="shared" si="110"/>
        <v>0.28267566858940651</v>
      </c>
      <c r="BP50" s="315">
        <f t="shared" si="110"/>
        <v>3.902540198893116E-2</v>
      </c>
      <c r="BQ50" s="315">
        <f t="shared" si="110"/>
        <v>5.7346150605671213E-2</v>
      </c>
      <c r="BR50" s="315">
        <f t="shared" si="110"/>
        <v>-4.9915902555476503E-2</v>
      </c>
      <c r="BS50" s="315">
        <f t="shared" si="110"/>
        <v>-6.4803039262543863E-3</v>
      </c>
      <c r="BT50" s="315">
        <f t="shared" ref="BT50:EE50" si="111">100*(BT12-BS12)/BS$5</f>
        <v>1.9479237267781686E-2</v>
      </c>
      <c r="BU50" s="315">
        <f t="shared" si="111"/>
        <v>-1.3523009002081993E-2</v>
      </c>
      <c r="BV50" s="315">
        <f t="shared" si="111"/>
        <v>-6.9139930807492672E-2</v>
      </c>
      <c r="BW50" s="315">
        <f t="shared" si="111"/>
        <v>1.5175499417841975E-2</v>
      </c>
      <c r="BX50" s="315">
        <f t="shared" si="111"/>
        <v>0.10052083333332851</v>
      </c>
      <c r="BY50" s="315">
        <f t="shared" si="111"/>
        <v>0.12567815463877394</v>
      </c>
      <c r="BZ50" s="315">
        <f t="shared" si="111"/>
        <v>0.18826132229559586</v>
      </c>
      <c r="CA50" s="315">
        <f t="shared" si="111"/>
        <v>0.18271392109752183</v>
      </c>
      <c r="CB50" s="315">
        <f t="shared" si="111"/>
        <v>0.11559384083062382</v>
      </c>
      <c r="CC50" s="315">
        <f t="shared" si="111"/>
        <v>0.1016713020585288</v>
      </c>
      <c r="CD50" s="315">
        <f t="shared" si="111"/>
        <v>3.8929739503693668E-2</v>
      </c>
      <c r="CE50" s="315">
        <f t="shared" si="111"/>
        <v>1.8095764826420314E-2</v>
      </c>
      <c r="CF50" s="315">
        <f t="shared" si="111"/>
        <v>4.0837419175942753E-2</v>
      </c>
      <c r="CG50" s="315">
        <f t="shared" si="111"/>
        <v>-3.2764498290493597E-2</v>
      </c>
      <c r="CH50" s="315">
        <f t="shared" si="111"/>
        <v>-0.1728287460259311</v>
      </c>
      <c r="CI50" s="315">
        <f t="shared" si="111"/>
        <v>-2.7272593255067541E-2</v>
      </c>
      <c r="CJ50" s="315">
        <f t="shared" si="111"/>
        <v>1.8234421725706364E-2</v>
      </c>
      <c r="CK50" s="315">
        <f t="shared" si="111"/>
        <v>0.12172795733725042</v>
      </c>
      <c r="CL50" s="315">
        <f t="shared" si="111"/>
        <v>0.13059021987079655</v>
      </c>
      <c r="CM50" s="315">
        <f t="shared" si="111"/>
        <v>5.0730108676752476E-2</v>
      </c>
      <c r="CN50" s="315">
        <f t="shared" si="111"/>
        <v>0.11743689834265442</v>
      </c>
      <c r="CO50" s="315">
        <f t="shared" si="111"/>
        <v>0.13013136960345861</v>
      </c>
      <c r="CP50" s="315">
        <f t="shared" si="111"/>
        <v>0.13088975020141491</v>
      </c>
      <c r="CQ50" s="315">
        <f t="shared" si="111"/>
        <v>0.11864209558446295</v>
      </c>
      <c r="CR50" s="315">
        <f t="shared" si="111"/>
        <v>8.1228335339525476E-2</v>
      </c>
      <c r="CS50" s="315">
        <f t="shared" si="111"/>
        <v>4.8821533671112263E-2</v>
      </c>
      <c r="CT50" s="315">
        <f t="shared" si="111"/>
        <v>5.0608754199747141E-2</v>
      </c>
      <c r="CU50" s="315">
        <f t="shared" si="111"/>
        <v>3.3458599968091626E-2</v>
      </c>
      <c r="CV50" s="315">
        <f t="shared" si="111"/>
        <v>7.638049441425783E-2</v>
      </c>
      <c r="CW50" s="315">
        <f t="shared" si="111"/>
        <v>6.5163848422265247E-2</v>
      </c>
      <c r="CX50" s="315">
        <f t="shared" si="111"/>
        <v>0.10467983021064302</v>
      </c>
      <c r="CY50" s="315">
        <f t="shared" si="111"/>
        <v>0.16671872044481689</v>
      </c>
      <c r="CZ50" s="315">
        <f t="shared" si="111"/>
        <v>0.10014606456578555</v>
      </c>
      <c r="DA50" s="315">
        <f t="shared" si="111"/>
        <v>0.15668747831362759</v>
      </c>
      <c r="DB50" s="315">
        <f t="shared" si="111"/>
        <v>2.9486991868140921E-2</v>
      </c>
      <c r="DC50" s="315">
        <f t="shared" si="111"/>
        <v>0.1386405367462902</v>
      </c>
      <c r="DD50" s="315">
        <f t="shared" si="111"/>
        <v>0.10262344836621262</v>
      </c>
      <c r="DE50" s="315">
        <f t="shared" si="111"/>
        <v>0.17950830334301757</v>
      </c>
      <c r="DF50" s="315">
        <f t="shared" si="111"/>
        <v>0.10447838200392207</v>
      </c>
      <c r="DG50" s="315">
        <f t="shared" si="111"/>
        <v>0.14898192124691725</v>
      </c>
      <c r="DH50" s="315">
        <f t="shared" si="111"/>
        <v>7.3804181388621215E-2</v>
      </c>
      <c r="DI50" s="315">
        <f t="shared" si="111"/>
        <v>6.2725850019746399E-2</v>
      </c>
      <c r="DJ50" s="315">
        <f t="shared" si="111"/>
        <v>6.5418816716181591E-2</v>
      </c>
      <c r="DK50" s="315">
        <f t="shared" si="111"/>
        <v>9.3457552250320888E-2</v>
      </c>
      <c r="DL50" s="315">
        <f t="shared" si="111"/>
        <v>7.1729260728541203E-2</v>
      </c>
      <c r="DM50" s="315">
        <f t="shared" si="111"/>
        <v>1.268439154429199E-2</v>
      </c>
      <c r="DN50" s="315">
        <f t="shared" si="111"/>
        <v>0.14612128479410161</v>
      </c>
      <c r="DO50" s="315">
        <f t="shared" si="111"/>
        <v>9.1648692314632366E-2</v>
      </c>
      <c r="DP50" s="315">
        <f t="shared" si="111"/>
        <v>8.3169361218728959E-3</v>
      </c>
      <c r="DQ50" s="315">
        <f t="shared" si="111"/>
        <v>0.14892455774072816</v>
      </c>
      <c r="DR50" s="315">
        <f t="shared" si="111"/>
        <v>0.11168912188201052</v>
      </c>
      <c r="DS50" s="315">
        <f t="shared" si="111"/>
        <v>0.10509721492380661</v>
      </c>
      <c r="DT50" s="315">
        <f t="shared" si="111"/>
        <v>0.11060189671331713</v>
      </c>
      <c r="DU50" s="315">
        <f t="shared" si="111"/>
        <v>5.3814285318590727E-2</v>
      </c>
      <c r="DV50" s="315">
        <f t="shared" si="111"/>
        <v>1.3818889632486633E-3</v>
      </c>
      <c r="DW50" s="315">
        <f t="shared" si="111"/>
        <v>2.082330638744994E-2</v>
      </c>
      <c r="DX50" s="315">
        <f t="shared" si="111"/>
        <v>0.13780740132358152</v>
      </c>
      <c r="DY50" s="315">
        <f t="shared" si="111"/>
        <v>0.14844489131854971</v>
      </c>
      <c r="DZ50" s="315">
        <f t="shared" si="111"/>
        <v>0.13396709558934108</v>
      </c>
      <c r="EA50" s="315">
        <f t="shared" si="111"/>
        <v>0.20649244973647052</v>
      </c>
      <c r="EB50" s="315">
        <f t="shared" si="111"/>
        <v>0.1194799349407181</v>
      </c>
      <c r="EC50" s="315">
        <f t="shared" si="111"/>
        <v>0.13362346378987944</v>
      </c>
      <c r="ED50" s="315">
        <f t="shared" si="111"/>
        <v>-2.2324282527964143E-3</v>
      </c>
      <c r="EE50" s="315">
        <f t="shared" si="111"/>
        <v>7.3985877996071356E-2</v>
      </c>
      <c r="EF50" s="315">
        <f t="shared" ref="EF50:GG50" si="112">100*(EF12-EE12)/EE$5</f>
        <v>4.0560701499342877E-2</v>
      </c>
      <c r="EG50" s="315">
        <f t="shared" si="112"/>
        <v>4.6723187080438683E-2</v>
      </c>
      <c r="EH50" s="315">
        <f t="shared" si="112"/>
        <v>6.6132180951945618E-2</v>
      </c>
      <c r="EI50" s="315">
        <f t="shared" si="112"/>
        <v>5.2248245951741309E-2</v>
      </c>
      <c r="EJ50" s="315">
        <f t="shared" si="112"/>
        <v>9.9656999085987089E-2</v>
      </c>
      <c r="EK50" s="315">
        <f t="shared" si="112"/>
        <v>7.1973908967714578E-2</v>
      </c>
      <c r="EL50" s="315">
        <f t="shared" si="112"/>
        <v>0.13170847220129317</v>
      </c>
      <c r="EM50" s="315">
        <f t="shared" si="112"/>
        <v>9.8597186563447861E-2</v>
      </c>
      <c r="EN50" s="315">
        <f t="shared" si="112"/>
        <v>9.5905988643949808E-2</v>
      </c>
      <c r="EO50" s="315">
        <f t="shared" si="112"/>
        <v>9.3707355832209932E-2</v>
      </c>
      <c r="EP50" s="315">
        <f t="shared" si="112"/>
        <v>0.11764015032884137</v>
      </c>
      <c r="EQ50" s="315">
        <f t="shared" si="112"/>
        <v>0.18688369963191004</v>
      </c>
      <c r="ER50" s="315">
        <f t="shared" si="112"/>
        <v>8.2620850003304283E-2</v>
      </c>
      <c r="ES50" s="315">
        <f t="shared" si="112"/>
        <v>0.13720384404301744</v>
      </c>
      <c r="ET50" s="315">
        <f t="shared" si="112"/>
        <v>0.10625134756621922</v>
      </c>
      <c r="EU50" s="315">
        <f t="shared" si="112"/>
        <v>0.10912155208903926</v>
      </c>
      <c r="EV50" s="315">
        <f t="shared" si="112"/>
        <v>4.9255111276857472E-2</v>
      </c>
      <c r="EW50" s="315">
        <f t="shared" si="112"/>
        <v>4.9370540252572467E-2</v>
      </c>
      <c r="EX50" s="315">
        <f t="shared" si="112"/>
        <v>4.9424502438603704E-2</v>
      </c>
      <c r="EY50" s="315">
        <f t="shared" si="112"/>
        <v>2.4694008211149896E-2</v>
      </c>
      <c r="EZ50" s="315">
        <f t="shared" si="112"/>
        <v>2.4665481498073204E-2</v>
      </c>
      <c r="FA50" s="315">
        <f t="shared" si="112"/>
        <v>2.4631376201995896E-2</v>
      </c>
      <c r="FB50" s="315">
        <f t="shared" si="112"/>
        <v>2.4594945860189329E-2</v>
      </c>
      <c r="FC50" s="315">
        <f t="shared" si="112"/>
        <v>2.454441784912539E-2</v>
      </c>
      <c r="FD50" s="315">
        <f t="shared" si="112"/>
        <v>2.4493791800788967E-2</v>
      </c>
      <c r="FE50" s="315">
        <f t="shared" si="112"/>
        <v>2.4441471302774166E-2</v>
      </c>
      <c r="FF50" s="315">
        <f t="shared" si="112"/>
        <v>1.219452748076884E-2</v>
      </c>
      <c r="FG50" s="315">
        <f t="shared" si="112"/>
        <v>1.2165264006192389E-2</v>
      </c>
      <c r="FH50" s="315">
        <f t="shared" si="112"/>
        <v>1.2135995025956373E-2</v>
      </c>
      <c r="FI50" s="315">
        <f t="shared" si="112"/>
        <v>1.2106720612617394E-2</v>
      </c>
      <c r="FJ50" s="315">
        <f t="shared" si="112"/>
        <v>0</v>
      </c>
      <c r="FK50" s="315">
        <f t="shared" si="112"/>
        <v>0</v>
      </c>
      <c r="FL50" s="315">
        <f t="shared" si="112"/>
        <v>0</v>
      </c>
      <c r="FM50" s="315">
        <f t="shared" si="112"/>
        <v>0</v>
      </c>
      <c r="FN50" s="315">
        <f t="shared" si="112"/>
        <v>0</v>
      </c>
      <c r="FO50" s="315">
        <f t="shared" si="112"/>
        <v>0</v>
      </c>
      <c r="FP50" s="315">
        <f t="shared" si="112"/>
        <v>0</v>
      </c>
      <c r="FQ50" s="315">
        <f t="shared" si="112"/>
        <v>0</v>
      </c>
      <c r="FR50" s="315">
        <f t="shared" si="112"/>
        <v>-23.570803300658895</v>
      </c>
      <c r="FS50" s="315" t="e">
        <f t="shared" si="112"/>
        <v>#DIV/0!</v>
      </c>
      <c r="FT50" s="315" t="e">
        <f t="shared" si="112"/>
        <v>#DIV/0!</v>
      </c>
      <c r="FU50" s="315" t="e">
        <f t="shared" si="112"/>
        <v>#DIV/0!</v>
      </c>
      <c r="FV50" s="315" t="e">
        <f t="shared" si="112"/>
        <v>#DIV/0!</v>
      </c>
      <c r="FW50" s="315" t="e">
        <f t="shared" si="112"/>
        <v>#DIV/0!</v>
      </c>
      <c r="FX50" s="315" t="e">
        <f t="shared" si="112"/>
        <v>#DIV/0!</v>
      </c>
      <c r="FY50" s="315" t="e">
        <f t="shared" si="112"/>
        <v>#DIV/0!</v>
      </c>
      <c r="FZ50" s="315" t="e">
        <f t="shared" si="112"/>
        <v>#DIV/0!</v>
      </c>
      <c r="GA50" s="315" t="e">
        <f t="shared" si="112"/>
        <v>#DIV/0!</v>
      </c>
      <c r="GB50" s="315" t="e">
        <f t="shared" si="112"/>
        <v>#DIV/0!</v>
      </c>
      <c r="GC50" s="315" t="e">
        <f t="shared" si="112"/>
        <v>#DIV/0!</v>
      </c>
      <c r="GD50" s="315" t="e">
        <f t="shared" si="112"/>
        <v>#DIV/0!</v>
      </c>
      <c r="GE50" s="315" t="e">
        <f t="shared" si="112"/>
        <v>#DIV/0!</v>
      </c>
      <c r="GF50" s="315" t="e">
        <f t="shared" si="112"/>
        <v>#DIV/0!</v>
      </c>
      <c r="GG50" s="315" t="e">
        <f t="shared" si="112"/>
        <v>#DIV/0!</v>
      </c>
    </row>
    <row r="51" spans="1:190" ht="12.75" customHeight="1">
      <c r="A51" s="316"/>
      <c r="B51" s="316"/>
      <c r="C51" s="316"/>
      <c r="D51" s="316"/>
      <c r="E51" s="294" t="s">
        <v>186</v>
      </c>
      <c r="F51" s="317"/>
      <c r="G51" s="318">
        <f>100*(G14-F14)/F$5</f>
        <v>0.30664382315482952</v>
      </c>
      <c r="H51" s="318">
        <f t="shared" ref="H51:BS51" si="113">100*(H14-G14)/G$5</f>
        <v>7.463386277120336E-2</v>
      </c>
      <c r="I51" s="318">
        <f t="shared" si="113"/>
        <v>0.29579524271953095</v>
      </c>
      <c r="J51" s="318">
        <f t="shared" si="113"/>
        <v>-0.16747705932368651</v>
      </c>
      <c r="K51" s="318">
        <f t="shared" si="113"/>
        <v>0.181351120582075</v>
      </c>
      <c r="L51" s="318">
        <f t="shared" si="113"/>
        <v>0.5244552198719532</v>
      </c>
      <c r="M51" s="318">
        <f t="shared" si="113"/>
        <v>0.3729137784655715</v>
      </c>
      <c r="N51" s="318">
        <f t="shared" si="113"/>
        <v>0.16542449425837441</v>
      </c>
      <c r="O51" s="318">
        <f t="shared" si="113"/>
        <v>-6.6138969646807474E-2</v>
      </c>
      <c r="P51" s="318">
        <f t="shared" si="113"/>
        <v>3.2388260501270999E-2</v>
      </c>
      <c r="Q51" s="318">
        <f t="shared" si="113"/>
        <v>-0.17070976139754532</v>
      </c>
      <c r="R51" s="318">
        <f t="shared" si="113"/>
        <v>-0.11255525358769959</v>
      </c>
      <c r="S51" s="318">
        <f t="shared" si="113"/>
        <v>2.8035061570673415E-2</v>
      </c>
      <c r="T51" s="318">
        <f t="shared" si="113"/>
        <v>-7.47360442775796E-2</v>
      </c>
      <c r="U51" s="318">
        <f t="shared" si="113"/>
        <v>0.20452977414169152</v>
      </c>
      <c r="V51" s="318">
        <f t="shared" si="113"/>
        <v>-0.18357508116317664</v>
      </c>
      <c r="W51" s="318">
        <f t="shared" si="113"/>
        <v>4.3170138697021604E-2</v>
      </c>
      <c r="X51" s="318">
        <f t="shared" si="113"/>
        <v>-0.27782636880935796</v>
      </c>
      <c r="Y51" s="318">
        <f t="shared" si="113"/>
        <v>-0.23607936926719458</v>
      </c>
      <c r="Z51" s="318">
        <f t="shared" si="113"/>
        <v>-9.5810588263373006E-2</v>
      </c>
      <c r="AA51" s="318">
        <f t="shared" si="113"/>
        <v>-0.24913499513965973</v>
      </c>
      <c r="AB51" s="318">
        <f t="shared" si="113"/>
        <v>-7.9741840034475417E-2</v>
      </c>
      <c r="AC51" s="318">
        <f t="shared" si="113"/>
        <v>-3.7961855114513249E-2</v>
      </c>
      <c r="AD51" s="318">
        <f t="shared" si="113"/>
        <v>4.2106823326506407E-2</v>
      </c>
      <c r="AE51" s="318">
        <f t="shared" si="113"/>
        <v>-0.12232846365503872</v>
      </c>
      <c r="AF51" s="318">
        <f t="shared" si="113"/>
        <v>-1.268675402721102E-2</v>
      </c>
      <c r="AG51" s="318">
        <f t="shared" si="113"/>
        <v>0.1619245126503524</v>
      </c>
      <c r="AH51" s="318">
        <f t="shared" si="113"/>
        <v>-5.0831915798426101E-2</v>
      </c>
      <c r="AI51" s="318">
        <f t="shared" si="113"/>
        <v>0.38164275193221081</v>
      </c>
      <c r="AJ51" s="318">
        <f t="shared" si="113"/>
        <v>0.2771001664570909</v>
      </c>
      <c r="AK51" s="318">
        <f t="shared" si="113"/>
        <v>0.1097347098072126</v>
      </c>
      <c r="AL51" s="318">
        <f t="shared" si="113"/>
        <v>8.9792890745477277E-2</v>
      </c>
      <c r="AM51" s="318">
        <f t="shared" si="113"/>
        <v>0.31486411554313365</v>
      </c>
      <c r="AN51" s="318">
        <f t="shared" si="113"/>
        <v>0.23241798049612236</v>
      </c>
      <c r="AO51" s="318">
        <f t="shared" si="113"/>
        <v>0.18977874031570213</v>
      </c>
      <c r="AP51" s="318">
        <f t="shared" si="113"/>
        <v>1.7501654701901258E-2</v>
      </c>
      <c r="AQ51" s="318">
        <f t="shared" si="113"/>
        <v>0.49739708231826507</v>
      </c>
      <c r="AR51" s="318">
        <f t="shared" si="113"/>
        <v>0.46153363453814927</v>
      </c>
      <c r="AS51" s="318">
        <f t="shared" si="113"/>
        <v>0.4210867276702579</v>
      </c>
      <c r="AT51" s="318">
        <f t="shared" si="113"/>
        <v>0.46317768147012706</v>
      </c>
      <c r="AU51" s="318">
        <f t="shared" si="113"/>
        <v>0.50934454840742627</v>
      </c>
      <c r="AV51" s="318">
        <f t="shared" si="113"/>
        <v>0.2624151208822933</v>
      </c>
      <c r="AW51" s="318">
        <f t="shared" si="113"/>
        <v>0.54747830424236554</v>
      </c>
      <c r="AX51" s="318">
        <f t="shared" si="113"/>
        <v>0.45412165401459331</v>
      </c>
      <c r="AY51" s="318">
        <f t="shared" si="113"/>
        <v>0.29474245537564325</v>
      </c>
      <c r="AZ51" s="318">
        <f t="shared" si="113"/>
        <v>0.33459416456288965</v>
      </c>
      <c r="BA51" s="318">
        <f t="shared" si="113"/>
        <v>0.41307736950510315</v>
      </c>
      <c r="BB51" s="318">
        <f t="shared" si="113"/>
        <v>0.34047706215325779</v>
      </c>
      <c r="BC51" s="318">
        <f t="shared" si="113"/>
        <v>0.14478400959647139</v>
      </c>
      <c r="BD51" s="318">
        <f t="shared" si="113"/>
        <v>9.3919673670816564E-2</v>
      </c>
      <c r="BE51" s="318">
        <f t="shared" si="113"/>
        <v>-4.7634873158305981E-2</v>
      </c>
      <c r="BF51" s="318">
        <f t="shared" si="113"/>
        <v>-0.21307133040740989</v>
      </c>
      <c r="BG51" s="318">
        <f t="shared" si="113"/>
        <v>0.15002689946256448</v>
      </c>
      <c r="BH51" s="318">
        <f t="shared" si="113"/>
        <v>-7.8940274943203187E-2</v>
      </c>
      <c r="BI51" s="318">
        <f t="shared" si="113"/>
        <v>-0.13071608849232272</v>
      </c>
      <c r="BJ51" s="318">
        <f t="shared" si="113"/>
        <v>0.14774632337908422</v>
      </c>
      <c r="BK51" s="318">
        <f t="shared" si="113"/>
        <v>-0.25905196166355204</v>
      </c>
      <c r="BL51" s="318">
        <f t="shared" si="113"/>
        <v>-0.25848526552871942</v>
      </c>
      <c r="BM51" s="318">
        <f t="shared" si="113"/>
        <v>-0.28203018426693849</v>
      </c>
      <c r="BN51" s="318">
        <f t="shared" si="113"/>
        <v>-0.37213872549950872</v>
      </c>
      <c r="BO51" s="318">
        <f t="shared" si="113"/>
        <v>-0.37471595874847052</v>
      </c>
      <c r="BP51" s="318">
        <f t="shared" si="113"/>
        <v>-0.24834346720228712</v>
      </c>
      <c r="BQ51" s="318">
        <f t="shared" si="113"/>
        <v>-9.6482860023754877E-2</v>
      </c>
      <c r="BR51" s="318">
        <f t="shared" si="113"/>
        <v>0.30736259562693169</v>
      </c>
      <c r="BS51" s="318">
        <f t="shared" si="113"/>
        <v>0.24814163784281398</v>
      </c>
      <c r="BT51" s="318">
        <f t="shared" ref="BT51:EE51" si="114">100*(BT14-BS14)/BS$5</f>
        <v>0.20866799374529979</v>
      </c>
      <c r="BU51" s="318">
        <f t="shared" si="114"/>
        <v>0.12886632107865617</v>
      </c>
      <c r="BV51" s="318">
        <f t="shared" si="114"/>
        <v>7.8603951754526058E-2</v>
      </c>
      <c r="BW51" s="318">
        <f t="shared" si="114"/>
        <v>-7.4045971297374696E-2</v>
      </c>
      <c r="BX51" s="318">
        <f t="shared" si="114"/>
        <v>-2.3437500000000888E-2</v>
      </c>
      <c r="BY51" s="318">
        <f t="shared" si="114"/>
        <v>5.5943692023471221E-2</v>
      </c>
      <c r="BZ51" s="318">
        <f t="shared" si="114"/>
        <v>0.10828271916863841</v>
      </c>
      <c r="CA51" s="318">
        <f t="shared" si="114"/>
        <v>1.2129313971162438E-2</v>
      </c>
      <c r="CB51" s="318">
        <f t="shared" si="114"/>
        <v>7.1570351338341318E-2</v>
      </c>
      <c r="CC51" s="318">
        <f t="shared" si="114"/>
        <v>-8.6817560196069038E-2</v>
      </c>
      <c r="CD51" s="318">
        <f t="shared" si="114"/>
        <v>-0.17006149362141379</v>
      </c>
      <c r="CE51" s="318">
        <f t="shared" si="114"/>
        <v>0.28876762744133416</v>
      </c>
      <c r="CF51" s="318">
        <f t="shared" si="114"/>
        <v>0.13511639924879348</v>
      </c>
      <c r="CG51" s="318">
        <f t="shared" si="114"/>
        <v>0.24760956723349953</v>
      </c>
      <c r="CH51" s="318">
        <f t="shared" si="114"/>
        <v>0.35333326730516074</v>
      </c>
      <c r="CI51" s="318">
        <f t="shared" si="114"/>
        <v>0.45552601707116896</v>
      </c>
      <c r="CJ51" s="318">
        <f t="shared" si="114"/>
        <v>0.35861029393887683</v>
      </c>
      <c r="CK51" s="318">
        <f t="shared" si="114"/>
        <v>0.29731570532173585</v>
      </c>
      <c r="CL51" s="318">
        <f t="shared" si="114"/>
        <v>0.46844748595855573</v>
      </c>
      <c r="CM51" s="318">
        <f t="shared" si="114"/>
        <v>0.39631408844187149</v>
      </c>
      <c r="CN51" s="318">
        <f t="shared" si="114"/>
        <v>0.41398278852379106</v>
      </c>
      <c r="CO51" s="318">
        <f t="shared" si="114"/>
        <v>0.32451072240432205</v>
      </c>
      <c r="CP51" s="318">
        <f t="shared" si="114"/>
        <v>0.50093608101775478</v>
      </c>
      <c r="CQ51" s="318">
        <f t="shared" si="114"/>
        <v>0.21629366656551838</v>
      </c>
      <c r="CR51" s="318">
        <f t="shared" si="114"/>
        <v>0.34143052375306587</v>
      </c>
      <c r="CS51" s="318">
        <f t="shared" si="114"/>
        <v>0.29517904228799696</v>
      </c>
      <c r="CT51" s="318">
        <f t="shared" si="114"/>
        <v>0.15673107578159376</v>
      </c>
      <c r="CU51" s="318">
        <f t="shared" si="114"/>
        <v>-7.2678283374400174E-2</v>
      </c>
      <c r="CV51" s="318">
        <f t="shared" si="114"/>
        <v>7.970138547575386E-3</v>
      </c>
      <c r="CW51" s="318">
        <f t="shared" si="114"/>
        <v>-0.18444682519521716</v>
      </c>
      <c r="CX51" s="318">
        <f t="shared" si="114"/>
        <v>2.9212975872738758E-2</v>
      </c>
      <c r="CY51" s="318">
        <f t="shared" si="114"/>
        <v>-5.7185840785822555E-2</v>
      </c>
      <c r="CZ51" s="318">
        <f t="shared" si="114"/>
        <v>1.4868848014133677E-2</v>
      </c>
      <c r="DA51" s="318">
        <f t="shared" si="114"/>
        <v>-0.10060296309551575</v>
      </c>
      <c r="DB51" s="318">
        <f t="shared" si="114"/>
        <v>0.11314267990887442</v>
      </c>
      <c r="DC51" s="318">
        <f t="shared" si="114"/>
        <v>0.18973012036618564</v>
      </c>
      <c r="DD51" s="318">
        <f t="shared" si="114"/>
        <v>0.3690077185934032</v>
      </c>
      <c r="DE51" s="318">
        <f t="shared" si="114"/>
        <v>0.16628365780687898</v>
      </c>
      <c r="DF51" s="318">
        <f t="shared" si="114"/>
        <v>3.1386509820108176E-2</v>
      </c>
      <c r="DG51" s="318">
        <f t="shared" si="114"/>
        <v>0.22913718734102595</v>
      </c>
      <c r="DH51" s="318">
        <f t="shared" si="114"/>
        <v>0.12258280701902975</v>
      </c>
      <c r="DI51" s="318">
        <f t="shared" si="114"/>
        <v>0.23527473711110591</v>
      </c>
      <c r="DJ51" s="318">
        <f t="shared" si="114"/>
        <v>4.1725463226027895E-2</v>
      </c>
      <c r="DK51" s="318">
        <f t="shared" si="114"/>
        <v>0.13369039985583339</v>
      </c>
      <c r="DL51" s="318">
        <f t="shared" si="114"/>
        <v>0.28796265895977835</v>
      </c>
      <c r="DM51" s="318">
        <f t="shared" si="114"/>
        <v>0.23850814920171626</v>
      </c>
      <c r="DN51" s="318">
        <f t="shared" si="114"/>
        <v>-2.5179091447570707E-2</v>
      </c>
      <c r="DO51" s="318">
        <f t="shared" si="114"/>
        <v>0.52549350873020473</v>
      </c>
      <c r="DP51" s="318">
        <f t="shared" si="114"/>
        <v>6.4304115869118411E-2</v>
      </c>
      <c r="DQ51" s="318">
        <f t="shared" si="114"/>
        <v>0.51088833295797864</v>
      </c>
      <c r="DR51" s="318">
        <f t="shared" si="114"/>
        <v>0.2702675507883649</v>
      </c>
      <c r="DS51" s="318">
        <f t="shared" si="114"/>
        <v>0.27692916327831291</v>
      </c>
      <c r="DT51" s="318">
        <f t="shared" si="114"/>
        <v>0.269058474051247</v>
      </c>
      <c r="DU51" s="318">
        <f t="shared" si="114"/>
        <v>0.31477399978632442</v>
      </c>
      <c r="DV51" s="318">
        <f t="shared" si="114"/>
        <v>0.24439693378580316</v>
      </c>
      <c r="DW51" s="318">
        <f t="shared" si="114"/>
        <v>-0.29683033916451307</v>
      </c>
      <c r="DX51" s="318">
        <f t="shared" si="114"/>
        <v>-0.20611880656421211</v>
      </c>
      <c r="DY51" s="318">
        <f t="shared" si="114"/>
        <v>-0.78161183442258853</v>
      </c>
      <c r="DZ51" s="318">
        <f t="shared" si="114"/>
        <v>-0.91322915011355132</v>
      </c>
      <c r="EA51" s="318">
        <f t="shared" si="114"/>
        <v>-0.53585812946463152</v>
      </c>
      <c r="EB51" s="318">
        <f t="shared" si="114"/>
        <v>-0.15160039690252353</v>
      </c>
      <c r="EC51" s="318">
        <f t="shared" si="114"/>
        <v>6.6607414672018431E-2</v>
      </c>
      <c r="ED51" s="318">
        <f t="shared" si="114"/>
        <v>7.2249496181534714E-2</v>
      </c>
      <c r="EE51" s="318">
        <f t="shared" si="114"/>
        <v>0.43643582129378089</v>
      </c>
      <c r="EF51" s="318">
        <f t="shared" ref="EF51:GG51" si="115">100*(EF14-EE14)/EE$5</f>
        <v>0.28492888825526674</v>
      </c>
      <c r="EG51" s="318">
        <f t="shared" si="115"/>
        <v>0.12339713510988118</v>
      </c>
      <c r="EH51" s="318">
        <f t="shared" si="115"/>
        <v>0.15371263680722586</v>
      </c>
      <c r="EI51" s="318">
        <f t="shared" si="115"/>
        <v>-0.11962098415267662</v>
      </c>
      <c r="EJ51" s="318">
        <f t="shared" si="115"/>
        <v>-2.5946200945462027E-2</v>
      </c>
      <c r="EK51" s="318">
        <f t="shared" si="115"/>
        <v>0.28338500942328565</v>
      </c>
      <c r="EL51" s="318">
        <f t="shared" si="115"/>
        <v>-2.4071533552391722E-2</v>
      </c>
      <c r="EM51" s="318">
        <f t="shared" si="115"/>
        <v>-2.772435740991944E-2</v>
      </c>
      <c r="EN51" s="318">
        <f t="shared" si="115"/>
        <v>-1.8398291699041936E-2</v>
      </c>
      <c r="EO51" s="318">
        <f t="shared" si="115"/>
        <v>-0.15286012420129144</v>
      </c>
      <c r="EP51" s="318">
        <f t="shared" si="115"/>
        <v>-5.7547760726588806E-2</v>
      </c>
      <c r="EQ51" s="318">
        <f t="shared" si="115"/>
        <v>6.1642267417853891E-2</v>
      </c>
      <c r="ER51" s="318">
        <f t="shared" si="115"/>
        <v>-5.8515002002340971E-2</v>
      </c>
      <c r="ES51" s="318">
        <f t="shared" si="115"/>
        <v>-3.0749230296165928E-2</v>
      </c>
      <c r="ET51" s="318">
        <f t="shared" si="115"/>
        <v>-0.20220777480153079</v>
      </c>
      <c r="EU51" s="318">
        <f t="shared" si="115"/>
        <v>-0.22639809561533505</v>
      </c>
      <c r="EV51" s="318">
        <f t="shared" si="115"/>
        <v>-0.2301771837270668</v>
      </c>
      <c r="EW51" s="318">
        <f t="shared" si="115"/>
        <v>-9.3985844134481716E-2</v>
      </c>
      <c r="EX51" s="318">
        <f t="shared" si="115"/>
        <v>4.8544561230135591E-2</v>
      </c>
      <c r="EY51" s="318">
        <f t="shared" si="115"/>
        <v>4.8866118768195799E-2</v>
      </c>
      <c r="EZ51" s="318">
        <f t="shared" si="115"/>
        <v>5.6280028149987213E-2</v>
      </c>
      <c r="FA51" s="318">
        <f t="shared" si="115"/>
        <v>6.5914638027243691E-2</v>
      </c>
      <c r="FB51" s="318">
        <f t="shared" si="115"/>
        <v>8.7739998066875033E-2</v>
      </c>
      <c r="FC51" s="318">
        <f t="shared" si="115"/>
        <v>8.8042054088919672E-2</v>
      </c>
      <c r="FD51" s="318">
        <f t="shared" si="115"/>
        <v>9.4898564749794689E-2</v>
      </c>
      <c r="FE51" s="318">
        <f t="shared" si="115"/>
        <v>9.5239358981166297E-2</v>
      </c>
      <c r="FF51" s="318">
        <f t="shared" si="115"/>
        <v>8.8543441792460861E-2</v>
      </c>
      <c r="FG51" s="318">
        <f t="shared" si="115"/>
        <v>8.8896825503072222E-2</v>
      </c>
      <c r="FH51" s="318">
        <f t="shared" si="115"/>
        <v>8.9252206508495815E-2</v>
      </c>
      <c r="FI51" s="318">
        <f t="shared" si="115"/>
        <v>8.9609593174942589E-2</v>
      </c>
      <c r="FJ51" s="318">
        <f t="shared" si="115"/>
        <v>8.9968993860899599E-2</v>
      </c>
      <c r="FK51" s="318">
        <f t="shared" si="115"/>
        <v>9.0313543451088468E-2</v>
      </c>
      <c r="FL51" s="318">
        <f t="shared" si="115"/>
        <v>9.0659793545460415E-2</v>
      </c>
      <c r="FM51" s="318">
        <f t="shared" si="115"/>
        <v>9.1007749218405334E-2</v>
      </c>
      <c r="FN51" s="318">
        <f t="shared" si="115"/>
        <v>0.10566346866237331</v>
      </c>
      <c r="FO51" s="318">
        <f t="shared" si="115"/>
        <v>0.1060588802332201</v>
      </c>
      <c r="FP51" s="318">
        <f t="shared" si="115"/>
        <v>0.10645615804672498</v>
      </c>
      <c r="FQ51" s="318">
        <f t="shared" si="115"/>
        <v>0.10685530902345722</v>
      </c>
      <c r="FR51" s="318">
        <f t="shared" si="115"/>
        <v>-21.427723858559148</v>
      </c>
      <c r="FS51" s="318" t="e">
        <f t="shared" si="115"/>
        <v>#DIV/0!</v>
      </c>
      <c r="FT51" s="318" t="e">
        <f t="shared" si="115"/>
        <v>#DIV/0!</v>
      </c>
      <c r="FU51" s="318" t="e">
        <f t="shared" si="115"/>
        <v>#DIV/0!</v>
      </c>
      <c r="FV51" s="318" t="e">
        <f t="shared" si="115"/>
        <v>#DIV/0!</v>
      </c>
      <c r="FW51" s="318" t="e">
        <f t="shared" si="115"/>
        <v>#DIV/0!</v>
      </c>
      <c r="FX51" s="318" t="e">
        <f t="shared" si="115"/>
        <v>#DIV/0!</v>
      </c>
      <c r="FY51" s="318" t="e">
        <f t="shared" si="115"/>
        <v>#DIV/0!</v>
      </c>
      <c r="FZ51" s="318" t="e">
        <f t="shared" si="115"/>
        <v>#DIV/0!</v>
      </c>
      <c r="GA51" s="318" t="e">
        <f t="shared" si="115"/>
        <v>#DIV/0!</v>
      </c>
      <c r="GB51" s="318" t="e">
        <f t="shared" si="115"/>
        <v>#DIV/0!</v>
      </c>
      <c r="GC51" s="318" t="e">
        <f t="shared" si="115"/>
        <v>#DIV/0!</v>
      </c>
      <c r="GD51" s="318" t="e">
        <f t="shared" si="115"/>
        <v>#DIV/0!</v>
      </c>
      <c r="GE51" s="318" t="e">
        <f t="shared" si="115"/>
        <v>#DIV/0!</v>
      </c>
      <c r="GF51" s="318" t="e">
        <f t="shared" si="115"/>
        <v>#DIV/0!</v>
      </c>
      <c r="GG51" s="318" t="e">
        <f t="shared" si="115"/>
        <v>#DIV/0!</v>
      </c>
    </row>
    <row r="52" spans="1:190" s="219" customFormat="1" ht="12.75" customHeight="1">
      <c r="A52" s="319"/>
      <c r="B52" s="319"/>
      <c r="C52" s="319"/>
      <c r="D52" s="319"/>
      <c r="E52" s="320" t="s">
        <v>187</v>
      </c>
      <c r="F52" s="321"/>
      <c r="G52" s="315"/>
      <c r="H52" s="315"/>
      <c r="I52" s="315"/>
      <c r="J52" s="315"/>
      <c r="K52" s="315"/>
      <c r="L52" s="315"/>
      <c r="M52" s="315"/>
      <c r="N52" s="315"/>
      <c r="O52" s="315">
        <f t="shared" ref="O52:BZ52" si="116">100*(O19-N19)/N$5</f>
        <v>-6.2602126350189788E-2</v>
      </c>
      <c r="P52" s="315">
        <f t="shared" si="116"/>
        <v>-3.5235580105777993E-2</v>
      </c>
      <c r="Q52" s="315">
        <f t="shared" si="116"/>
        <v>-5.761454447167072E-2</v>
      </c>
      <c r="R52" s="315">
        <f t="shared" si="116"/>
        <v>2.5645500817450043E-2</v>
      </c>
      <c r="S52" s="315">
        <f t="shared" si="116"/>
        <v>-3.0164306753255009E-2</v>
      </c>
      <c r="T52" s="315">
        <f t="shared" si="116"/>
        <v>-7.2268344702378445E-2</v>
      </c>
      <c r="U52" s="315">
        <f t="shared" si="116"/>
        <v>-7.4597332007158873E-2</v>
      </c>
      <c r="V52" s="315">
        <f t="shared" si="116"/>
        <v>-9.8928506736891589E-2</v>
      </c>
      <c r="W52" s="315">
        <f t="shared" si="116"/>
        <v>-0.10982483284522344</v>
      </c>
      <c r="X52" s="315">
        <f t="shared" si="116"/>
        <v>-0.12176340855224914</v>
      </c>
      <c r="Y52" s="315">
        <f t="shared" si="116"/>
        <v>-0.11958156730660516</v>
      </c>
      <c r="Z52" s="315">
        <f t="shared" si="116"/>
        <v>7.1943181934418676E-2</v>
      </c>
      <c r="AA52" s="315">
        <f t="shared" si="116"/>
        <v>-6.8656574376822002E-2</v>
      </c>
      <c r="AB52" s="315">
        <f t="shared" si="116"/>
        <v>-6.0739529217750207E-2</v>
      </c>
      <c r="AC52" s="315">
        <f t="shared" si="116"/>
        <v>-7.287320401446612E-2</v>
      </c>
      <c r="AD52" s="315">
        <f t="shared" si="116"/>
        <v>1.9537566023498917E-2</v>
      </c>
      <c r="AE52" s="315">
        <f t="shared" si="116"/>
        <v>-9.8868210351333433E-2</v>
      </c>
      <c r="AF52" s="315">
        <f t="shared" si="116"/>
        <v>-6.7773975461147801E-2</v>
      </c>
      <c r="AG52" s="315">
        <f t="shared" si="116"/>
        <v>-5.1762754043964763E-2</v>
      </c>
      <c r="AH52" s="315">
        <f t="shared" si="116"/>
        <v>-6.5450244524771148E-2</v>
      </c>
      <c r="AI52" s="315">
        <f t="shared" si="116"/>
        <v>1.853598795160814E-2</v>
      </c>
      <c r="AJ52" s="315">
        <f t="shared" si="116"/>
        <v>4.7606071251514219E-2</v>
      </c>
      <c r="AK52" s="315">
        <f t="shared" si="116"/>
        <v>7.511602159422222E-3</v>
      </c>
      <c r="AL52" s="315">
        <f t="shared" si="116"/>
        <v>6.8320677741123464E-2</v>
      </c>
      <c r="AM52" s="315">
        <f t="shared" si="116"/>
        <v>4.5721771670011457E-2</v>
      </c>
      <c r="AN52" s="315">
        <f t="shared" si="116"/>
        <v>2.0837474113446029E-2</v>
      </c>
      <c r="AO52" s="315">
        <f t="shared" si="116"/>
        <v>3.7636792197063229E-2</v>
      </c>
      <c r="AP52" s="315">
        <f t="shared" si="116"/>
        <v>1.5274171376203419E-2</v>
      </c>
      <c r="AQ52" s="315">
        <f t="shared" si="116"/>
        <v>3.7797096293661132E-2</v>
      </c>
      <c r="AR52" s="315">
        <f t="shared" si="116"/>
        <v>9.4440261044176188E-2</v>
      </c>
      <c r="AS52" s="315">
        <f t="shared" si="116"/>
        <v>8.4092763661959419E-2</v>
      </c>
      <c r="AT52" s="315">
        <f t="shared" si="116"/>
        <v>0.11978733141468856</v>
      </c>
      <c r="AU52" s="315">
        <f t="shared" si="116"/>
        <v>8.9991273573471836E-2</v>
      </c>
      <c r="AV52" s="315">
        <f t="shared" si="116"/>
        <v>8.9275247310470623E-2</v>
      </c>
      <c r="AW52" s="315">
        <f t="shared" si="116"/>
        <v>0.11371160006769228</v>
      </c>
      <c r="AX52" s="315">
        <f t="shared" si="116"/>
        <v>0.1067656479321875</v>
      </c>
      <c r="AY52" s="315">
        <f t="shared" si="116"/>
        <v>0.12606978179784267</v>
      </c>
      <c r="AZ52" s="315">
        <f t="shared" si="116"/>
        <v>3.6475072016726513E-2</v>
      </c>
      <c r="BA52" s="315">
        <f t="shared" si="116"/>
        <v>2.3043572265780441E-2</v>
      </c>
      <c r="BB52" s="315">
        <f t="shared" si="116"/>
        <v>-2.9569968177081983E-2</v>
      </c>
      <c r="BC52" s="315">
        <f t="shared" si="116"/>
        <v>-5.8025190743865758E-2</v>
      </c>
      <c r="BD52" s="315">
        <f t="shared" si="116"/>
        <v>-8.5861476817401555E-2</v>
      </c>
      <c r="BE52" s="315">
        <f t="shared" si="116"/>
        <v>-7.0344521989587155E-2</v>
      </c>
      <c r="BF52" s="315">
        <f t="shared" si="116"/>
        <v>-0.16541428381433637</v>
      </c>
      <c r="BG52" s="315">
        <f t="shared" si="116"/>
        <v>-7.8202561272538704E-2</v>
      </c>
      <c r="BH52" s="315">
        <f t="shared" si="116"/>
        <v>-4.6483994652965481E-2</v>
      </c>
      <c r="BI52" s="315">
        <f t="shared" si="116"/>
        <v>-4.0557612362398625E-2</v>
      </c>
      <c r="BJ52" s="315">
        <f t="shared" si="116"/>
        <v>-2.5078711717483486E-2</v>
      </c>
      <c r="BK52" s="315">
        <f t="shared" si="116"/>
        <v>-2.6472463235691086E-2</v>
      </c>
      <c r="BL52" s="315">
        <f t="shared" si="116"/>
        <v>-2.7308589768201198E-2</v>
      </c>
      <c r="BM52" s="315">
        <f t="shared" si="116"/>
        <v>-6.7936253599809787E-2</v>
      </c>
      <c r="BN52" s="315">
        <f t="shared" si="116"/>
        <v>-7.3287713993338846E-2</v>
      </c>
      <c r="BO52" s="315">
        <f t="shared" si="116"/>
        <v>-7.1010312882363646E-2</v>
      </c>
      <c r="BP52" s="315">
        <f t="shared" si="116"/>
        <v>-3.6842162716822405E-2</v>
      </c>
      <c r="BQ52" s="315">
        <f t="shared" si="116"/>
        <v>-9.7841773545218821E-3</v>
      </c>
      <c r="BR52" s="315">
        <f t="shared" si="116"/>
        <v>8.5453854918344438E-2</v>
      </c>
      <c r="BS52" s="315">
        <f t="shared" si="116"/>
        <v>0.13392628114258523</v>
      </c>
      <c r="BT52" s="315">
        <f t="shared" si="116"/>
        <v>3.8157957935521236E-2</v>
      </c>
      <c r="BU52" s="315">
        <f t="shared" si="116"/>
        <v>6.3372532382303615E-2</v>
      </c>
      <c r="BV52" s="315">
        <f t="shared" si="116"/>
        <v>-4.4428320556905175E-2</v>
      </c>
      <c r="BW52" s="315">
        <f t="shared" si="116"/>
        <v>-9.6809220424126496E-3</v>
      </c>
      <c r="BX52" s="315">
        <f t="shared" si="116"/>
        <v>-4.374999999999981E-2</v>
      </c>
      <c r="BY52" s="315">
        <f t="shared" si="116"/>
        <v>-2.9142760495947825E-2</v>
      </c>
      <c r="BZ52" s="315">
        <f t="shared" si="116"/>
        <v>-4.3365021825329336E-2</v>
      </c>
      <c r="CA52" s="315">
        <f t="shared" ref="CA52:EL52" si="117">100*(CA19-BZ19)/BZ$5</f>
        <v>-4.9807608434776905E-2</v>
      </c>
      <c r="CB52" s="315">
        <f t="shared" si="117"/>
        <v>2.8834098380913453E-2</v>
      </c>
      <c r="CC52" s="315">
        <f t="shared" si="117"/>
        <v>7.170771933599226E-3</v>
      </c>
      <c r="CD52" s="315">
        <f t="shared" si="117"/>
        <v>-4.1747023283569926E-2</v>
      </c>
      <c r="CE52" s="315">
        <f t="shared" si="117"/>
        <v>-5.6071383969196458E-3</v>
      </c>
      <c r="CF52" s="315">
        <f t="shared" si="117"/>
        <v>1.6889549906099185E-2</v>
      </c>
      <c r="CG52" s="315">
        <f t="shared" si="117"/>
        <v>4.5770253337101621E-2</v>
      </c>
      <c r="CH52" s="315">
        <f t="shared" si="117"/>
        <v>5.1997187199780111E-3</v>
      </c>
      <c r="CI52" s="315">
        <f t="shared" si="117"/>
        <v>5.6756477855146079E-2</v>
      </c>
      <c r="CJ52" s="315">
        <f t="shared" si="117"/>
        <v>6.7832048819625082E-2</v>
      </c>
      <c r="CK52" s="315">
        <f t="shared" si="117"/>
        <v>8.2601113907418824E-2</v>
      </c>
      <c r="CL52" s="315">
        <f t="shared" si="117"/>
        <v>0.10543063622596691</v>
      </c>
      <c r="CM52" s="315">
        <f t="shared" si="117"/>
        <v>9.0266249711218924E-2</v>
      </c>
      <c r="CN52" s="315">
        <f t="shared" si="117"/>
        <v>5.0093807743746485E-2</v>
      </c>
      <c r="CO52" s="315">
        <f t="shared" si="117"/>
        <v>1.4718628877950415E-2</v>
      </c>
      <c r="CP52" s="315">
        <f t="shared" si="117"/>
        <v>6.2790144717432453E-2</v>
      </c>
      <c r="CQ52" s="315">
        <f t="shared" si="117"/>
        <v>-5.7039469030987439E-3</v>
      </c>
      <c r="CR52" s="315">
        <f t="shared" si="117"/>
        <v>-3.8012145785629427E-2</v>
      </c>
      <c r="CS52" s="315">
        <f t="shared" si="117"/>
        <v>-5.6246006533540909E-3</v>
      </c>
      <c r="CT52" s="315">
        <f t="shared" si="117"/>
        <v>6.3762571370605758E-2</v>
      </c>
      <c r="CU52" s="315">
        <f t="shared" si="117"/>
        <v>-4.4316026447803634E-3</v>
      </c>
      <c r="CV52" s="315">
        <f t="shared" si="117"/>
        <v>-7.5273530727103495E-3</v>
      </c>
      <c r="CW52" s="315">
        <f t="shared" si="117"/>
        <v>0</v>
      </c>
      <c r="CX52" s="315">
        <f t="shared" si="117"/>
        <v>4.8688293121233886E-3</v>
      </c>
      <c r="CY52" s="315">
        <f t="shared" si="117"/>
        <v>1.4736351279423252E-2</v>
      </c>
      <c r="CZ52" s="315">
        <f t="shared" si="117"/>
        <v>4.3513246394303928E-2</v>
      </c>
      <c r="DA52" s="315">
        <f t="shared" si="117"/>
        <v>2.3132134681398849E-2</v>
      </c>
      <c r="DB52" s="315">
        <f t="shared" si="117"/>
        <v>3.0142258354101229E-2</v>
      </c>
      <c r="DC52" s="315">
        <f t="shared" si="117"/>
        <v>2.1396492285255093E-2</v>
      </c>
      <c r="DD52" s="315">
        <f t="shared" si="117"/>
        <v>4.2141118158891197E-2</v>
      </c>
      <c r="DE52" s="315">
        <f t="shared" si="117"/>
        <v>3.6855569526948288E-2</v>
      </c>
      <c r="DF52" s="315">
        <f t="shared" si="117"/>
        <v>4.9444501771402343E-3</v>
      </c>
      <c r="DG52" s="315">
        <f t="shared" si="117"/>
        <v>6.2200486489028421E-2</v>
      </c>
      <c r="DH52" s="315">
        <f t="shared" si="117"/>
        <v>6.3412213319533825E-2</v>
      </c>
      <c r="DI52" s="315">
        <f t="shared" si="117"/>
        <v>8.2367277803708325E-2</v>
      </c>
      <c r="DJ52" s="315">
        <f t="shared" si="117"/>
        <v>3.2080381274282789E-2</v>
      </c>
      <c r="DK52" s="315">
        <f t="shared" si="117"/>
        <v>7.6903411829295554E-2</v>
      </c>
      <c r="DL52" s="315">
        <f t="shared" si="117"/>
        <v>8.2603667602841477E-2</v>
      </c>
      <c r="DM52" s="315">
        <f t="shared" si="117"/>
        <v>5.6351968991861359E-2</v>
      </c>
      <c r="DN52" s="315">
        <f t="shared" si="117"/>
        <v>7.6981976311015665E-2</v>
      </c>
      <c r="DO52" s="315">
        <f t="shared" si="117"/>
        <v>0.10743605094601079</v>
      </c>
      <c r="DP52" s="315">
        <f t="shared" si="117"/>
        <v>9.2297705742743333E-2</v>
      </c>
      <c r="DQ52" s="315">
        <f t="shared" si="117"/>
        <v>0.10286750786723353</v>
      </c>
      <c r="DR52" s="315">
        <f t="shared" si="117"/>
        <v>5.4134006822092691E-2</v>
      </c>
      <c r="DS52" s="315">
        <f t="shared" si="117"/>
        <v>5.4546653373001137E-2</v>
      </c>
      <c r="DT52" s="315">
        <f t="shared" si="117"/>
        <v>3.236644374195808E-2</v>
      </c>
      <c r="DU52" s="315">
        <f t="shared" si="117"/>
        <v>3.8382247616937072E-2</v>
      </c>
      <c r="DV52" s="315">
        <f t="shared" si="117"/>
        <v>0.23077545686236195</v>
      </c>
      <c r="DW52" s="315">
        <f t="shared" si="117"/>
        <v>-0.11000992053747678</v>
      </c>
      <c r="DX52" s="315">
        <f t="shared" si="117"/>
        <v>-0.14116374204349813</v>
      </c>
      <c r="DY52" s="315">
        <f t="shared" si="117"/>
        <v>-0.20703114175893397</v>
      </c>
      <c r="DZ52" s="315">
        <f t="shared" si="117"/>
        <v>9.7759772457089417E-2</v>
      </c>
      <c r="EA52" s="315">
        <f t="shared" si="117"/>
        <v>-0.19545225935451677</v>
      </c>
      <c r="EB52" s="315">
        <f t="shared" si="117"/>
        <v>-8.224474973659196E-2</v>
      </c>
      <c r="EC52" s="315">
        <f t="shared" si="117"/>
        <v>-5.7208822417683025E-3</v>
      </c>
      <c r="ED52" s="315">
        <f t="shared" si="117"/>
        <v>3.267463170007557E-2</v>
      </c>
      <c r="EE52" s="315">
        <f t="shared" si="117"/>
        <v>0.11380887790106488</v>
      </c>
      <c r="EF52" s="315">
        <f t="shared" si="117"/>
        <v>9.1562771701481166E-2</v>
      </c>
      <c r="EG52" s="315">
        <f t="shared" si="117"/>
        <v>2.8752730511040228E-2</v>
      </c>
      <c r="EH52" s="315">
        <f t="shared" si="117"/>
        <v>9.7907403030958698E-2</v>
      </c>
      <c r="EI52" s="315">
        <f t="shared" si="117"/>
        <v>-2.0820729589792666E-2</v>
      </c>
      <c r="EJ52" s="315">
        <f t="shared" si="117"/>
        <v>-6.6831123647404728E-3</v>
      </c>
      <c r="EK52" s="315">
        <f t="shared" si="117"/>
        <v>1.8826962563761641E-2</v>
      </c>
      <c r="EL52" s="315">
        <f t="shared" si="117"/>
        <v>0.20568440458181128</v>
      </c>
      <c r="EM52" s="315">
        <f t="shared" ref="EM52:GG52" si="118">100*(EM19-EL19)/EL$5</f>
        <v>-3.3776857971241213E-2</v>
      </c>
      <c r="EN52" s="315">
        <f t="shared" si="118"/>
        <v>-1.9181197728789408E-2</v>
      </c>
      <c r="EO52" s="315">
        <f t="shared" si="118"/>
        <v>-5.2319940339650248E-2</v>
      </c>
      <c r="EP52" s="315">
        <f t="shared" si="118"/>
        <v>9.7087378640776434E-2</v>
      </c>
      <c r="EQ52" s="315">
        <f t="shared" si="118"/>
        <v>6.6534510863720626E-3</v>
      </c>
      <c r="ER52" s="315">
        <f t="shared" si="118"/>
        <v>-6.6291082002651852E-2</v>
      </c>
      <c r="ES52" s="315">
        <f t="shared" si="118"/>
        <v>-5.8189999104769137E-2</v>
      </c>
      <c r="ET52" s="315">
        <f t="shared" si="118"/>
        <v>-9.0517601400109379E-2</v>
      </c>
      <c r="EU52" s="315">
        <f t="shared" si="118"/>
        <v>-8.0384915595838213E-2</v>
      </c>
      <c r="EV52" s="315">
        <f t="shared" si="118"/>
        <v>-8.1569685456897773E-2</v>
      </c>
      <c r="EW52" s="315">
        <f t="shared" si="118"/>
        <v>-2.6791227790637587E-2</v>
      </c>
      <c r="EX52" s="315">
        <f t="shared" si="118"/>
        <v>0</v>
      </c>
      <c r="EY52" s="315">
        <f t="shared" si="118"/>
        <v>0</v>
      </c>
      <c r="EZ52" s="315">
        <f t="shared" si="118"/>
        <v>5.3006348383067671E-3</v>
      </c>
      <c r="FA52" s="315">
        <f t="shared" si="118"/>
        <v>5.2933055785651635E-3</v>
      </c>
      <c r="FB52" s="315">
        <f t="shared" si="118"/>
        <v>1.5856429993021417E-2</v>
      </c>
      <c r="FC52" s="315">
        <f t="shared" si="118"/>
        <v>1.5855470536569057E-2</v>
      </c>
      <c r="FD52" s="315">
        <f t="shared" si="118"/>
        <v>1.5854380489345524E-2</v>
      </c>
      <c r="FE52" s="315">
        <f t="shared" si="118"/>
        <v>1.5852123813596165E-2</v>
      </c>
      <c r="FF52" s="315">
        <f t="shared" si="118"/>
        <v>1.056648836238871E-2</v>
      </c>
      <c r="FG52" s="315">
        <f t="shared" si="118"/>
        <v>1.0556935524622856E-2</v>
      </c>
      <c r="FH52" s="315">
        <f t="shared" si="118"/>
        <v>1.0547325506884846E-2</v>
      </c>
      <c r="FI52" s="315">
        <f t="shared" si="118"/>
        <v>1.0537658215175119E-2</v>
      </c>
      <c r="FJ52" s="315">
        <f t="shared" si="118"/>
        <v>1.0527933556681702E-2</v>
      </c>
      <c r="FK52" s="315">
        <f t="shared" si="118"/>
        <v>1.051618667898627E-2</v>
      </c>
      <c r="FL52" s="315">
        <f t="shared" si="118"/>
        <v>1.0504363401698542E-2</v>
      </c>
      <c r="FM52" s="315">
        <f t="shared" si="118"/>
        <v>1.0492463758866619E-2</v>
      </c>
      <c r="FN52" s="315">
        <f t="shared" si="118"/>
        <v>1.572073168132607E-2</v>
      </c>
      <c r="FO52" s="315">
        <f t="shared" si="118"/>
        <v>1.5720947942775221E-2</v>
      </c>
      <c r="FP52" s="315">
        <f t="shared" si="118"/>
        <v>1.572105481747503E-2</v>
      </c>
      <c r="FQ52" s="315">
        <f t="shared" si="118"/>
        <v>1.5721051946755823E-2</v>
      </c>
      <c r="FR52" s="315">
        <f t="shared" si="118"/>
        <v>-5.2403129911612352</v>
      </c>
      <c r="FS52" s="315" t="e">
        <f t="shared" si="118"/>
        <v>#DIV/0!</v>
      </c>
      <c r="FT52" s="315" t="e">
        <f t="shared" si="118"/>
        <v>#DIV/0!</v>
      </c>
      <c r="FU52" s="315" t="e">
        <f t="shared" si="118"/>
        <v>#DIV/0!</v>
      </c>
      <c r="FV52" s="315" t="e">
        <f t="shared" si="118"/>
        <v>#DIV/0!</v>
      </c>
      <c r="FW52" s="315" t="e">
        <f t="shared" si="118"/>
        <v>#DIV/0!</v>
      </c>
      <c r="FX52" s="315" t="e">
        <f t="shared" si="118"/>
        <v>#DIV/0!</v>
      </c>
      <c r="FY52" s="315" t="e">
        <f t="shared" si="118"/>
        <v>#DIV/0!</v>
      </c>
      <c r="FZ52" s="315" t="e">
        <f t="shared" si="118"/>
        <v>#DIV/0!</v>
      </c>
      <c r="GA52" s="315" t="e">
        <f t="shared" si="118"/>
        <v>#DIV/0!</v>
      </c>
      <c r="GB52" s="315" t="e">
        <f t="shared" si="118"/>
        <v>#DIV/0!</v>
      </c>
      <c r="GC52" s="315" t="e">
        <f t="shared" si="118"/>
        <v>#DIV/0!</v>
      </c>
      <c r="GD52" s="315" t="e">
        <f t="shared" si="118"/>
        <v>#DIV/0!</v>
      </c>
      <c r="GE52" s="315" t="e">
        <f t="shared" si="118"/>
        <v>#DIV/0!</v>
      </c>
      <c r="GF52" s="315" t="e">
        <f t="shared" si="118"/>
        <v>#DIV/0!</v>
      </c>
      <c r="GG52" s="315" t="e">
        <f t="shared" si="118"/>
        <v>#DIV/0!</v>
      </c>
    </row>
    <row r="53" spans="1:190" s="243" customFormat="1" ht="12.75" customHeight="1">
      <c r="A53" s="322"/>
      <c r="B53" s="322"/>
      <c r="C53" s="322"/>
      <c r="D53" s="322"/>
      <c r="E53" s="320" t="s">
        <v>45</v>
      </c>
      <c r="F53" s="317"/>
      <c r="G53" s="318"/>
      <c r="H53" s="318"/>
      <c r="I53" s="318"/>
      <c r="J53" s="318"/>
      <c r="K53" s="318"/>
      <c r="L53" s="318"/>
      <c r="M53" s="318"/>
      <c r="N53" s="318"/>
      <c r="O53" s="318">
        <f t="shared" ref="O53:BZ53" si="119">100*(O22-N22)/N$5</f>
        <v>-4.2088435229788626E-2</v>
      </c>
      <c r="P53" s="318">
        <f t="shared" si="119"/>
        <v>-5.7302307040708773E-2</v>
      </c>
      <c r="Q53" s="318">
        <f t="shared" si="119"/>
        <v>-9.7091176794852976E-2</v>
      </c>
      <c r="R53" s="318">
        <f t="shared" si="119"/>
        <v>-0.10186962824709488</v>
      </c>
      <c r="S53" s="318">
        <f t="shared" si="119"/>
        <v>8.8718549274277216E-3</v>
      </c>
      <c r="T53" s="318">
        <f t="shared" si="119"/>
        <v>4.2303421289198364E-3</v>
      </c>
      <c r="U53" s="318">
        <f t="shared" si="119"/>
        <v>0.1355359975904713</v>
      </c>
      <c r="V53" s="318">
        <f t="shared" si="119"/>
        <v>-0.13202078892000646</v>
      </c>
      <c r="W53" s="318">
        <f t="shared" si="119"/>
        <v>8.5994916284466608E-2</v>
      </c>
      <c r="X53" s="318">
        <f t="shared" si="119"/>
        <v>-0.12073442200110454</v>
      </c>
      <c r="Y53" s="318">
        <f t="shared" si="119"/>
        <v>-0.13260190987867113</v>
      </c>
      <c r="Z53" s="318">
        <f t="shared" si="119"/>
        <v>-7.2966070777088179E-2</v>
      </c>
      <c r="AA53" s="318">
        <f t="shared" si="119"/>
        <v>-0.14309117729030832</v>
      </c>
      <c r="AB53" s="318">
        <f t="shared" si="119"/>
        <v>-5.8703567344529473E-2</v>
      </c>
      <c r="AC53" s="318">
        <f t="shared" si="119"/>
        <v>-1.9997762962109679E-2</v>
      </c>
      <c r="AD53" s="318">
        <f t="shared" si="119"/>
        <v>3.065376738169703E-2</v>
      </c>
      <c r="AE53" s="318">
        <f t="shared" si="119"/>
        <v>-6.7699588104981265E-2</v>
      </c>
      <c r="AF53" s="318">
        <f t="shared" si="119"/>
        <v>1.8028545196561309E-2</v>
      </c>
      <c r="AG53" s="318">
        <f t="shared" si="119"/>
        <v>-2.3890501866445774E-2</v>
      </c>
      <c r="AH53" s="318">
        <f t="shared" si="119"/>
        <v>-0.12226238571124765</v>
      </c>
      <c r="AI53" s="318">
        <f t="shared" si="119"/>
        <v>0.19231087499793051</v>
      </c>
      <c r="AJ53" s="318">
        <f t="shared" si="119"/>
        <v>9.1928965175338453E-2</v>
      </c>
      <c r="AK53" s="318">
        <f t="shared" si="119"/>
        <v>6.1072591470086236E-2</v>
      </c>
      <c r="AL53" s="318">
        <f t="shared" si="119"/>
        <v>-6.018726372432355E-2</v>
      </c>
      <c r="AM53" s="318">
        <f t="shared" si="119"/>
        <v>0.24093103794907117</v>
      </c>
      <c r="AN53" s="318">
        <f t="shared" si="119"/>
        <v>0.106431406240984</v>
      </c>
      <c r="AO53" s="318">
        <f t="shared" si="119"/>
        <v>5.3584585500904003E-2</v>
      </c>
      <c r="AP53" s="318">
        <f t="shared" si="119"/>
        <v>-0.12760297337202783</v>
      </c>
      <c r="AQ53" s="318">
        <f t="shared" si="119"/>
        <v>0.21344242612891051</v>
      </c>
      <c r="AR53" s="318">
        <f t="shared" si="119"/>
        <v>0.15248493975903521</v>
      </c>
      <c r="AS53" s="318">
        <f t="shared" si="119"/>
        <v>0.13828587802188985</v>
      </c>
      <c r="AT53" s="318">
        <f t="shared" si="119"/>
        <v>0.15787355986448653</v>
      </c>
      <c r="AU53" s="318">
        <f t="shared" si="119"/>
        <v>0.18270955543704898</v>
      </c>
      <c r="AV53" s="318">
        <f t="shared" si="119"/>
        <v>6.4626862531148591E-2</v>
      </c>
      <c r="AW53" s="318">
        <f t="shared" si="119"/>
        <v>8.936603556233752E-2</v>
      </c>
      <c r="AX53" s="318">
        <f t="shared" si="119"/>
        <v>0.16558969637967358</v>
      </c>
      <c r="AY53" s="318">
        <f t="shared" si="119"/>
        <v>-7.5352053488364767E-3</v>
      </c>
      <c r="AZ53" s="318">
        <f t="shared" si="119"/>
        <v>8.7310408606968745E-2</v>
      </c>
      <c r="BA53" s="318">
        <f t="shared" si="119"/>
        <v>9.3596731795578078E-2</v>
      </c>
      <c r="BB53" s="318">
        <f t="shared" si="119"/>
        <v>8.3077529640372336E-2</v>
      </c>
      <c r="BC53" s="318">
        <f t="shared" si="119"/>
        <v>4.4355794847474345E-2</v>
      </c>
      <c r="BD53" s="318">
        <f t="shared" si="119"/>
        <v>0.12365164137133847</v>
      </c>
      <c r="BE53" s="318">
        <f t="shared" si="119"/>
        <v>3.6280048742660963E-2</v>
      </c>
      <c r="BF53" s="318">
        <f t="shared" si="119"/>
        <v>9.5591169038436619E-2</v>
      </c>
      <c r="BG53" s="318">
        <f t="shared" si="119"/>
        <v>0.16389260181585169</v>
      </c>
      <c r="BH53" s="318">
        <f t="shared" si="119"/>
        <v>3.5756918963820203E-2</v>
      </c>
      <c r="BI53" s="318">
        <f t="shared" si="119"/>
        <v>-2.4389375001713336E-2</v>
      </c>
      <c r="BJ53" s="318">
        <f t="shared" si="119"/>
        <v>5.2338180975616447E-2</v>
      </c>
      <c r="BK53" s="318">
        <f t="shared" si="119"/>
        <v>-0.16369706857988689</v>
      </c>
      <c r="BL53" s="318">
        <f t="shared" si="119"/>
        <v>-0.10544900999602552</v>
      </c>
      <c r="BM53" s="318">
        <f t="shared" si="119"/>
        <v>-0.11990342766818997</v>
      </c>
      <c r="BN53" s="318">
        <f t="shared" si="119"/>
        <v>-0.10015987579089652</v>
      </c>
      <c r="BO53" s="318">
        <f t="shared" si="119"/>
        <v>-0.27639398706519852</v>
      </c>
      <c r="BP53" s="318">
        <f t="shared" si="119"/>
        <v>-0.16865523377034466</v>
      </c>
      <c r="BQ53" s="318">
        <f t="shared" si="119"/>
        <v>-0.12964034994741011</v>
      </c>
      <c r="BR53" s="318">
        <f t="shared" si="119"/>
        <v>5.0187184634582695E-2</v>
      </c>
      <c r="BS53" s="318">
        <f t="shared" si="119"/>
        <v>1.7280810470011058E-2</v>
      </c>
      <c r="BT53" s="318">
        <f t="shared" si="119"/>
        <v>-2.8018081001606483E-2</v>
      </c>
      <c r="BU53" s="318">
        <f t="shared" si="119"/>
        <v>1.8826149787211872E-2</v>
      </c>
      <c r="BV53" s="318">
        <f t="shared" si="119"/>
        <v>-7.1768825515000384E-2</v>
      </c>
      <c r="BW53" s="318">
        <f t="shared" si="119"/>
        <v>2.2763249126754596E-2</v>
      </c>
      <c r="BX53" s="318">
        <f t="shared" si="119"/>
        <v>-4.2187499999999746E-2</v>
      </c>
      <c r="BY53" s="318">
        <f t="shared" si="119"/>
        <v>5.4122269492473209E-2</v>
      </c>
      <c r="BZ53" s="318">
        <f t="shared" si="119"/>
        <v>-7.0111113130772687E-2</v>
      </c>
      <c r="CA53" s="318">
        <f t="shared" ref="CA53:EL53" si="120">100*(CA22-BZ22)/BZ$5</f>
        <v>3.7420223953588488E-2</v>
      </c>
      <c r="CB53" s="318">
        <f t="shared" si="120"/>
        <v>-3.5785175669169743E-2</v>
      </c>
      <c r="CC53" s="318">
        <f t="shared" si="120"/>
        <v>-0.11959823189252004</v>
      </c>
      <c r="CD53" s="318">
        <f t="shared" si="120"/>
        <v>-0.1088496005859952</v>
      </c>
      <c r="CE53" s="318">
        <f t="shared" si="120"/>
        <v>-3.3387960454382165E-2</v>
      </c>
      <c r="CF53" s="318">
        <f t="shared" si="120"/>
        <v>-2.9493691627068871E-2</v>
      </c>
      <c r="CG53" s="318">
        <f t="shared" si="120"/>
        <v>2.8262506158975232E-2</v>
      </c>
      <c r="CH53" s="318">
        <f t="shared" si="120"/>
        <v>7.5272118613012667E-2</v>
      </c>
      <c r="CI53" s="318">
        <f t="shared" si="120"/>
        <v>5.5036584586807977E-2</v>
      </c>
      <c r="CJ53" s="318">
        <f t="shared" si="120"/>
        <v>9.2630862366584008E-2</v>
      </c>
      <c r="CK53" s="318">
        <f t="shared" si="120"/>
        <v>2.4152372487549794E-2</v>
      </c>
      <c r="CL53" s="318">
        <f t="shared" si="120"/>
        <v>2.4919968562501008E-2</v>
      </c>
      <c r="CM53" s="318">
        <f t="shared" si="120"/>
        <v>8.526468970083538E-2</v>
      </c>
      <c r="CN53" s="318">
        <f t="shared" si="120"/>
        <v>0.13185068264627622</v>
      </c>
      <c r="CO53" s="318">
        <f t="shared" si="120"/>
        <v>0.15863411124012672</v>
      </c>
      <c r="CP53" s="318">
        <f t="shared" si="120"/>
        <v>0.19852766344482417</v>
      </c>
      <c r="CQ53" s="318">
        <f t="shared" si="120"/>
        <v>0.1617639341718895</v>
      </c>
      <c r="CR53" s="318">
        <f t="shared" si="120"/>
        <v>7.2856612755789862E-2</v>
      </c>
      <c r="CS53" s="318">
        <f t="shared" si="120"/>
        <v>0.10371763604784105</v>
      </c>
      <c r="CT53" s="318">
        <f t="shared" si="120"/>
        <v>1.2707925063372105E-2</v>
      </c>
      <c r="CU53" s="318">
        <f t="shared" si="120"/>
        <v>-5.273607147288735E-2</v>
      </c>
      <c r="CV53" s="318">
        <f t="shared" si="120"/>
        <v>-6.4203893855465767E-3</v>
      </c>
      <c r="CW53" s="318">
        <f t="shared" si="120"/>
        <v>-4.8154979512044255E-2</v>
      </c>
      <c r="CX53" s="318">
        <f t="shared" si="120"/>
        <v>-1.7926144285543451E-2</v>
      </c>
      <c r="CY53" s="318">
        <f t="shared" si="120"/>
        <v>3.5191286637424697E-3</v>
      </c>
      <c r="CZ53" s="318">
        <f t="shared" si="120"/>
        <v>-4.1982629686967053E-2</v>
      </c>
      <c r="DA53" s="318">
        <f t="shared" si="120"/>
        <v>2.1822768567360475E-3</v>
      </c>
      <c r="DB53" s="318">
        <f t="shared" si="120"/>
        <v>4.8052875636973379E-2</v>
      </c>
      <c r="DC53" s="318">
        <f t="shared" si="120"/>
        <v>5.9386182669278351E-2</v>
      </c>
      <c r="DD53" s="318">
        <f t="shared" si="120"/>
        <v>8.4718931842745523E-2</v>
      </c>
      <c r="DE53" s="318">
        <f t="shared" si="120"/>
        <v>5.5716949226033347E-2</v>
      </c>
      <c r="DF53" s="318">
        <f t="shared" si="120"/>
        <v>1.1823685206205008E-2</v>
      </c>
      <c r="DG53" s="318">
        <f t="shared" si="120"/>
        <v>6.9040402529059033E-2</v>
      </c>
      <c r="DH53" s="318">
        <f t="shared" si="120"/>
        <v>4.8354463668406712E-2</v>
      </c>
      <c r="DI53" s="318">
        <f t="shared" si="120"/>
        <v>4.8153177792937429E-2</v>
      </c>
      <c r="DJ53" s="318">
        <f t="shared" si="120"/>
        <v>8.428962923046944E-2</v>
      </c>
      <c r="DK53" s="318">
        <f t="shared" si="120"/>
        <v>3.3108280842039491E-2</v>
      </c>
      <c r="DL53" s="318">
        <f t="shared" si="120"/>
        <v>8.1348928348114719E-2</v>
      </c>
      <c r="DM53" s="318">
        <f t="shared" si="120"/>
        <v>-1.4347918304200626E-2</v>
      </c>
      <c r="DN53" s="318">
        <f t="shared" si="120"/>
        <v>1.5272563664920287E-2</v>
      </c>
      <c r="DO53" s="318">
        <f t="shared" si="120"/>
        <v>0.10087507073556734</v>
      </c>
      <c r="DP53" s="318">
        <f t="shared" si="120"/>
        <v>1.7242428545347761E-2</v>
      </c>
      <c r="DQ53" s="318">
        <f t="shared" si="120"/>
        <v>0.14750429629088582</v>
      </c>
      <c r="DR53" s="318">
        <f t="shared" si="120"/>
        <v>0.12255617157864056</v>
      </c>
      <c r="DS53" s="318">
        <f t="shared" si="120"/>
        <v>4.5555446773055543E-2</v>
      </c>
      <c r="DT53" s="318">
        <f t="shared" si="120"/>
        <v>1.1715461231751888E-2</v>
      </c>
      <c r="DU53" s="318">
        <f t="shared" si="120"/>
        <v>6.8652783108645754E-2</v>
      </c>
      <c r="DV53" s="318">
        <f t="shared" si="120"/>
        <v>0.25782099800020869</v>
      </c>
      <c r="DW53" s="318">
        <f t="shared" si="120"/>
        <v>-0.14870983901226764</v>
      </c>
      <c r="DX53" s="318">
        <f t="shared" si="120"/>
        <v>-4.1065815867199852E-2</v>
      </c>
      <c r="DY53" s="318">
        <f t="shared" si="120"/>
        <v>-8.8473155225853778E-2</v>
      </c>
      <c r="DZ53" s="318">
        <f t="shared" si="120"/>
        <v>0.31339449688918741</v>
      </c>
      <c r="EA53" s="318">
        <f t="shared" si="120"/>
        <v>-4.1094041977257315E-2</v>
      </c>
      <c r="EB53" s="318">
        <f t="shared" si="120"/>
        <v>-9.8202686252646956E-2</v>
      </c>
      <c r="EC53" s="318">
        <f t="shared" si="120"/>
        <v>-5.9047677423968027E-2</v>
      </c>
      <c r="ED53" s="318">
        <f t="shared" si="120"/>
        <v>-0.10938898438720888</v>
      </c>
      <c r="EE53" s="318">
        <f t="shared" si="120"/>
        <v>6.3272075991178053E-2</v>
      </c>
      <c r="EF53" s="318">
        <f t="shared" si="120"/>
        <v>3.0119332796540318E-2</v>
      </c>
      <c r="EG53" s="318">
        <f t="shared" si="120"/>
        <v>-4.3528439245879763E-2</v>
      </c>
      <c r="EH53" s="318">
        <f t="shared" si="120"/>
        <v>0.19720497202787451</v>
      </c>
      <c r="EI53" s="318">
        <f t="shared" si="120"/>
        <v>-2.7106232862182115E-2</v>
      </c>
      <c r="EJ53" s="318">
        <f t="shared" si="120"/>
        <v>-2.9484319256210022E-3</v>
      </c>
      <c r="EK53" s="318">
        <f t="shared" si="120"/>
        <v>3.1378270939599255E-3</v>
      </c>
      <c r="EL53" s="318">
        <f t="shared" si="120"/>
        <v>0.15636711632813277</v>
      </c>
      <c r="EM53" s="318">
        <f t="shared" ref="EM53:GG53" si="121">100*(EM22-EL22)/EL$5</f>
        <v>-9.9573396331407455E-3</v>
      </c>
      <c r="EN53" s="318">
        <f t="shared" si="121"/>
        <v>-2.8576070085747939E-2</v>
      </c>
      <c r="EO53" s="318">
        <f t="shared" si="121"/>
        <v>-8.6679304144793287E-2</v>
      </c>
      <c r="EP53" s="318">
        <f t="shared" si="121"/>
        <v>0.12253366739743211</v>
      </c>
      <c r="EQ53" s="318">
        <f t="shared" si="121"/>
        <v>2.8179322248161661E-2</v>
      </c>
      <c r="ER53" s="318">
        <f t="shared" si="121"/>
        <v>-2.8577094001142785E-2</v>
      </c>
      <c r="ES53" s="318">
        <f t="shared" si="121"/>
        <v>-6.033076830260815E-3</v>
      </c>
      <c r="ET53" s="318">
        <f t="shared" si="121"/>
        <v>-8.8575163601823464E-2</v>
      </c>
      <c r="EU53" s="318">
        <f t="shared" si="121"/>
        <v>-0.11416988012162536</v>
      </c>
      <c r="EV53" s="318">
        <f t="shared" si="121"/>
        <v>-5.7056339614871998E-2</v>
      </c>
      <c r="EW53" s="318">
        <f t="shared" si="121"/>
        <v>-2.825256996122949E-2</v>
      </c>
      <c r="EX53" s="318">
        <f t="shared" si="121"/>
        <v>0</v>
      </c>
      <c r="EY53" s="318">
        <f t="shared" si="121"/>
        <v>0</v>
      </c>
      <c r="EZ53" s="318">
        <f t="shared" si="121"/>
        <v>0</v>
      </c>
      <c r="FA53" s="318">
        <f t="shared" si="121"/>
        <v>5.576455370615613E-3</v>
      </c>
      <c r="FB53" s="318">
        <f t="shared" si="121"/>
        <v>1.1136415343364233E-2</v>
      </c>
      <c r="FC53" s="318">
        <f t="shared" si="121"/>
        <v>1.1124639056010075E-2</v>
      </c>
      <c r="FD53" s="318">
        <f t="shared" si="121"/>
        <v>1.1112783646123918E-2</v>
      </c>
      <c r="FE53" s="318">
        <f t="shared" si="121"/>
        <v>1.1100123910298309E-2</v>
      </c>
      <c r="FF53" s="318">
        <f t="shared" si="121"/>
        <v>1.1087384218904213E-2</v>
      </c>
      <c r="FG53" s="318">
        <f t="shared" si="121"/>
        <v>1.1077360455184631E-2</v>
      </c>
      <c r="FH53" s="318">
        <f t="shared" si="121"/>
        <v>1.1067276692693747E-2</v>
      </c>
      <c r="FI53" s="318">
        <f t="shared" si="121"/>
        <v>1.1057132832797639E-2</v>
      </c>
      <c r="FJ53" s="318">
        <f t="shared" si="121"/>
        <v>1.1046928778109734E-2</v>
      </c>
      <c r="FK53" s="318">
        <f t="shared" si="121"/>
        <v>1.1034602814939938E-2</v>
      </c>
      <c r="FL53" s="318">
        <f t="shared" si="121"/>
        <v>1.1022196685910472E-2</v>
      </c>
      <c r="FM53" s="318">
        <f t="shared" si="121"/>
        <v>1.1009710426746418E-2</v>
      </c>
      <c r="FN53" s="318">
        <f t="shared" si="121"/>
        <v>1.6495716114503827E-2</v>
      </c>
      <c r="FO53" s="318">
        <f t="shared" si="121"/>
        <v>1.6495943036986295E-2</v>
      </c>
      <c r="FP53" s="318">
        <f t="shared" si="121"/>
        <v>1.6496055180285223E-2</v>
      </c>
      <c r="FQ53" s="318">
        <f t="shared" si="121"/>
        <v>1.6496052168048132E-2</v>
      </c>
      <c r="FR53" s="318">
        <f t="shared" si="121"/>
        <v>-5.4986445418453958</v>
      </c>
      <c r="FS53" s="318" t="e">
        <f t="shared" si="121"/>
        <v>#DIV/0!</v>
      </c>
      <c r="FT53" s="318" t="e">
        <f t="shared" si="121"/>
        <v>#DIV/0!</v>
      </c>
      <c r="FU53" s="318" t="e">
        <f t="shared" si="121"/>
        <v>#DIV/0!</v>
      </c>
      <c r="FV53" s="318" t="e">
        <f t="shared" si="121"/>
        <v>#DIV/0!</v>
      </c>
      <c r="FW53" s="318" t="e">
        <f t="shared" si="121"/>
        <v>#DIV/0!</v>
      </c>
      <c r="FX53" s="318" t="e">
        <f t="shared" si="121"/>
        <v>#DIV/0!</v>
      </c>
      <c r="FY53" s="318" t="e">
        <f t="shared" si="121"/>
        <v>#DIV/0!</v>
      </c>
      <c r="FZ53" s="318" t="e">
        <f t="shared" si="121"/>
        <v>#DIV/0!</v>
      </c>
      <c r="GA53" s="318" t="e">
        <f t="shared" si="121"/>
        <v>#DIV/0!</v>
      </c>
      <c r="GB53" s="318" t="e">
        <f t="shared" si="121"/>
        <v>#DIV/0!</v>
      </c>
      <c r="GC53" s="318" t="e">
        <f t="shared" si="121"/>
        <v>#DIV/0!</v>
      </c>
      <c r="GD53" s="318" t="e">
        <f t="shared" si="121"/>
        <v>#DIV/0!</v>
      </c>
      <c r="GE53" s="318" t="e">
        <f t="shared" si="121"/>
        <v>#DIV/0!</v>
      </c>
      <c r="GF53" s="318" t="e">
        <f t="shared" si="121"/>
        <v>#DIV/0!</v>
      </c>
      <c r="GG53" s="318" t="e">
        <f t="shared" si="121"/>
        <v>#DIV/0!</v>
      </c>
    </row>
    <row r="54" spans="1:190" ht="12.75" customHeight="1">
      <c r="A54" s="323"/>
      <c r="B54" s="323"/>
      <c r="C54" s="323"/>
      <c r="D54" s="323"/>
      <c r="E54" s="320" t="s">
        <v>188</v>
      </c>
      <c r="F54" s="239"/>
      <c r="G54" s="315"/>
      <c r="H54" s="315"/>
      <c r="I54" s="315"/>
      <c r="J54" s="315"/>
      <c r="K54" s="315"/>
      <c r="L54" s="315"/>
      <c r="M54" s="315"/>
      <c r="N54" s="315"/>
      <c r="O54" s="315">
        <f t="shared" ref="O54:BZ54" si="122">(O25-N25+O28-N28)/N5</f>
        <v>1.5208426175469765E-4</v>
      </c>
      <c r="P54" s="315">
        <f t="shared" si="122"/>
        <v>5.9793711694653502E-4</v>
      </c>
      <c r="Q54" s="315">
        <f t="shared" si="122"/>
        <v>-3.6631469633223034E-4</v>
      </c>
      <c r="R54" s="315">
        <f t="shared" si="122"/>
        <v>-6.2332814486858396E-4</v>
      </c>
      <c r="S54" s="315">
        <f t="shared" si="122"/>
        <v>-1.3840093686787926E-4</v>
      </c>
      <c r="T54" s="315">
        <f t="shared" si="122"/>
        <v>-3.0317451923924293E-4</v>
      </c>
      <c r="U54" s="315">
        <f t="shared" si="122"/>
        <v>4.7630221375462772E-4</v>
      </c>
      <c r="V54" s="315">
        <f t="shared" si="122"/>
        <v>8.3601554988922862E-5</v>
      </c>
      <c r="W54" s="315">
        <f t="shared" si="122"/>
        <v>1.0015472177708675E-4</v>
      </c>
      <c r="X54" s="315">
        <f t="shared" si="122"/>
        <v>-2.8125632397984351E-4</v>
      </c>
      <c r="Y54" s="315">
        <f t="shared" si="122"/>
        <v>-1.1992420790060579E-4</v>
      </c>
      <c r="Z54" s="315">
        <f t="shared" si="122"/>
        <v>-6.682873772107205E-4</v>
      </c>
      <c r="AA54" s="315">
        <f t="shared" si="122"/>
        <v>-3.8746779598800848E-4</v>
      </c>
      <c r="AB54" s="315">
        <f t="shared" si="122"/>
        <v>-9.1618284294928381E-5</v>
      </c>
      <c r="AC54" s="315">
        <f t="shared" si="122"/>
        <v>1.0168354048530248E-4</v>
      </c>
      <c r="AD54" s="315">
        <f t="shared" si="122"/>
        <v>-2.7285221515576139E-4</v>
      </c>
      <c r="AE54" s="315">
        <f t="shared" si="122"/>
        <v>8.378661894180822E-5</v>
      </c>
      <c r="AF54" s="315">
        <f t="shared" si="122"/>
        <v>3.3386194808445995E-5</v>
      </c>
      <c r="AG54" s="315">
        <f t="shared" si="122"/>
        <v>1.0053919535462446E-3</v>
      </c>
      <c r="AH54" s="315">
        <f t="shared" si="122"/>
        <v>5.9137784392940794E-4</v>
      </c>
      <c r="AI54" s="315">
        <f t="shared" si="122"/>
        <v>7.2157953097330327E-4</v>
      </c>
      <c r="AJ54" s="315">
        <f t="shared" si="122"/>
        <v>6.1067098295046137E-4</v>
      </c>
      <c r="AK54" s="315">
        <f t="shared" si="122"/>
        <v>2.9393225841217887E-4</v>
      </c>
      <c r="AL54" s="315">
        <f t="shared" si="122"/>
        <v>5.8885917481634614E-4</v>
      </c>
      <c r="AM54" s="315">
        <f t="shared" si="122"/>
        <v>7.1338934520584046E-5</v>
      </c>
      <c r="AN54" s="315">
        <f t="shared" si="122"/>
        <v>5.0330514397092015E-4</v>
      </c>
      <c r="AO54" s="315">
        <f t="shared" si="122"/>
        <v>4.9757115107982545E-4</v>
      </c>
      <c r="AP54" s="315">
        <f t="shared" si="122"/>
        <v>2.3547680871645994E-4</v>
      </c>
      <c r="AQ54" s="315">
        <f t="shared" si="122"/>
        <v>1.0989743964375431E-3</v>
      </c>
      <c r="AR54" s="315">
        <f t="shared" si="122"/>
        <v>9.6950301204819743E-4</v>
      </c>
      <c r="AS54" s="315">
        <f t="shared" si="122"/>
        <v>8.8141674504942623E-4</v>
      </c>
      <c r="AT54" s="315">
        <f t="shared" si="122"/>
        <v>7.9858220943125656E-4</v>
      </c>
      <c r="AU54" s="315">
        <f t="shared" si="122"/>
        <v>1.0817132884083933E-3</v>
      </c>
      <c r="AV54" s="315">
        <f t="shared" si="122"/>
        <v>5.2603260199772224E-4</v>
      </c>
      <c r="AW54" s="315">
        <f t="shared" si="122"/>
        <v>1.6715308312822707E-3</v>
      </c>
      <c r="AX54" s="315">
        <f t="shared" si="122"/>
        <v>8.5588990491092286E-4</v>
      </c>
      <c r="AY54" s="315">
        <f t="shared" si="122"/>
        <v>6.4049245465110831E-4</v>
      </c>
      <c r="AZ54" s="315">
        <f t="shared" si="122"/>
        <v>5.7441058294058179E-4</v>
      </c>
      <c r="BA54" s="315">
        <f t="shared" si="122"/>
        <v>8.6200029586808679E-4</v>
      </c>
      <c r="BB54" s="315">
        <f t="shared" si="122"/>
        <v>7.6881917260412762E-4</v>
      </c>
      <c r="BC54" s="315">
        <f t="shared" si="122"/>
        <v>3.3476071582999513E-4</v>
      </c>
      <c r="BD54" s="315">
        <f t="shared" si="122"/>
        <v>7.7803279963989492E-5</v>
      </c>
      <c r="BE54" s="315">
        <f t="shared" si="122"/>
        <v>1.218566522654285E-4</v>
      </c>
      <c r="BF54" s="315">
        <f t="shared" si="122"/>
        <v>-2.8538812785388305E-4</v>
      </c>
      <c r="BG54" s="315">
        <f t="shared" si="122"/>
        <v>5.4353553224885094E-4</v>
      </c>
      <c r="BH54" s="315">
        <f t="shared" si="122"/>
        <v>-4.9234526880951538E-4</v>
      </c>
      <c r="BI54" s="315">
        <f t="shared" si="122"/>
        <v>-7.5086390454710882E-4</v>
      </c>
      <c r="BJ54" s="315">
        <f t="shared" si="122"/>
        <v>-6.8148673145333608E-5</v>
      </c>
      <c r="BK54" s="315">
        <f t="shared" si="122"/>
        <v>-8.2658915817567153E-4</v>
      </c>
      <c r="BL54" s="315">
        <f t="shared" si="122"/>
        <v>-8.8414939150513569E-4</v>
      </c>
      <c r="BM54" s="315">
        <f t="shared" si="122"/>
        <v>-2.5171599939371504E-4</v>
      </c>
      <c r="BN54" s="315">
        <f t="shared" si="122"/>
        <v>-7.9259305503907634E-4</v>
      </c>
      <c r="BO54" s="315">
        <f t="shared" si="122"/>
        <v>3.4412690089145588E-4</v>
      </c>
      <c r="BP54" s="315">
        <f t="shared" si="122"/>
        <v>-6.8226227253379221E-5</v>
      </c>
      <c r="BQ54" s="315">
        <f t="shared" si="122"/>
        <v>2.7993618542103632E-4</v>
      </c>
      <c r="BR54" s="315">
        <f t="shared" si="122"/>
        <v>8.1384623731755874E-4</v>
      </c>
      <c r="BS54" s="315">
        <f t="shared" si="122"/>
        <v>3.2131506967676964E-4</v>
      </c>
      <c r="BT54" s="315">
        <f t="shared" si="122"/>
        <v>1.1794277907342886E-3</v>
      </c>
      <c r="BU54" s="315">
        <f t="shared" si="122"/>
        <v>3.367494398557516E-4</v>
      </c>
      <c r="BV54" s="315">
        <f t="shared" si="122"/>
        <v>9.3588651587326579E-4</v>
      </c>
      <c r="BW54" s="315">
        <f t="shared" si="122"/>
        <v>-1.8315257918078307E-4</v>
      </c>
      <c r="BX54" s="315">
        <f t="shared" si="122"/>
        <v>4.4791666666666477E-4</v>
      </c>
      <c r="BY54" s="315">
        <f t="shared" si="122"/>
        <v>4.3974343962634827E-4</v>
      </c>
      <c r="BZ54" s="315">
        <f t="shared" si="122"/>
        <v>5.3232511821512817E-4</v>
      </c>
      <c r="CA54" s="315">
        <f t="shared" ref="CA54:EL54" si="123">(CA25-BZ25+CA28-BZ28)/BZ5</f>
        <v>-1.0838961421039523E-4</v>
      </c>
      <c r="CB54" s="315">
        <f t="shared" si="123"/>
        <v>3.5012833748252603E-4</v>
      </c>
      <c r="CC54" s="315">
        <f t="shared" si="123"/>
        <v>-1.3317147876683221E-4</v>
      </c>
      <c r="CD54" s="315">
        <f t="shared" si="123"/>
        <v>-1.050078499770785E-4</v>
      </c>
      <c r="CE54" s="315">
        <f t="shared" si="123"/>
        <v>1.1927912589809811E-3</v>
      </c>
      <c r="CF54" s="315">
        <f t="shared" si="123"/>
        <v>9.6295642748207074E-4</v>
      </c>
      <c r="CG54" s="315">
        <f t="shared" si="123"/>
        <v>1.1430057800576739E-3</v>
      </c>
      <c r="CH54" s="315">
        <f t="shared" si="123"/>
        <v>1.891707191458598E-3</v>
      </c>
      <c r="CI54" s="315">
        <f t="shared" si="123"/>
        <v>1.9090815278549002E-3</v>
      </c>
      <c r="CJ54" s="315">
        <f t="shared" si="123"/>
        <v>9.5548369842697459E-4</v>
      </c>
      <c r="CK54" s="315">
        <f t="shared" si="123"/>
        <v>1.164144353899884E-3</v>
      </c>
      <c r="CL54" s="315">
        <f t="shared" si="123"/>
        <v>1.7899246650181146E-3</v>
      </c>
      <c r="CM54" s="315">
        <f t="shared" si="123"/>
        <v>1.4123452791227759E-3</v>
      </c>
      <c r="CN54" s="315">
        <f t="shared" si="123"/>
        <v>1.063311956824807E-3</v>
      </c>
      <c r="CO54" s="315">
        <f t="shared" si="123"/>
        <v>7.1957741181088151E-4</v>
      </c>
      <c r="CP54" s="315">
        <f t="shared" si="123"/>
        <v>1.2973551959998991E-3</v>
      </c>
      <c r="CQ54" s="315">
        <f t="shared" si="123"/>
        <v>-1.3004998939065559E-4</v>
      </c>
      <c r="CR54" s="315">
        <f t="shared" si="123"/>
        <v>2.0974559013856322E-3</v>
      </c>
      <c r="CS54" s="315">
        <f t="shared" si="123"/>
        <v>5.9170798873280171E-4</v>
      </c>
      <c r="CT54" s="315">
        <f t="shared" si="123"/>
        <v>9.5866803109649902E-5</v>
      </c>
      <c r="CU54" s="315">
        <f t="shared" si="123"/>
        <v>-3.5231241026004796E-4</v>
      </c>
      <c r="CV54" s="315">
        <f t="shared" si="123"/>
        <v>2.0368131843802914E-4</v>
      </c>
      <c r="CW54" s="315">
        <f t="shared" si="123"/>
        <v>-1.8047072596945033E-3</v>
      </c>
      <c r="CX54" s="315">
        <f t="shared" si="123"/>
        <v>9.9589690475245771E-5</v>
      </c>
      <c r="CY54" s="315">
        <f t="shared" si="123"/>
        <v>-9.5456365004025227E-4</v>
      </c>
      <c r="CZ54" s="315">
        <f t="shared" si="123"/>
        <v>6.5816518415505421E-4</v>
      </c>
      <c r="DA54" s="315">
        <f t="shared" si="123"/>
        <v>-4.5173130934428898E-4</v>
      </c>
      <c r="DB54" s="315">
        <f t="shared" si="123"/>
        <v>-9.1737308034223921E-5</v>
      </c>
      <c r="DC54" s="315">
        <f t="shared" si="123"/>
        <v>3.9299679707610515E-4</v>
      </c>
      <c r="DD54" s="315">
        <f t="shared" si="123"/>
        <v>1.3362883063855805E-3</v>
      </c>
      <c r="DE54" s="315">
        <f t="shared" si="123"/>
        <v>4.3359493561110428E-6</v>
      </c>
      <c r="DF54" s="315">
        <f t="shared" si="123"/>
        <v>-8.556048567399298E-4</v>
      </c>
      <c r="DG54" s="315">
        <f t="shared" si="123"/>
        <v>3.4413327576403909E-4</v>
      </c>
      <c r="DH54" s="315">
        <f t="shared" si="123"/>
        <v>-1.3997344746117821E-4</v>
      </c>
      <c r="DI54" s="315">
        <f t="shared" si="123"/>
        <v>8.8492024101932774E-4</v>
      </c>
      <c r="DJ54" s="315">
        <f t="shared" si="123"/>
        <v>6.8773627829835646E-4</v>
      </c>
      <c r="DK54" s="315">
        <f t="shared" si="123"/>
        <v>-3.9813755442965311E-5</v>
      </c>
      <c r="DL54" s="315">
        <f t="shared" si="123"/>
        <v>5.4372034371497667E-5</v>
      </c>
      <c r="DM54" s="315">
        <f t="shared" si="123"/>
        <v>6.5501366171350915E-4</v>
      </c>
      <c r="DN54" s="315">
        <f t="shared" si="123"/>
        <v>-4.7675164954006483E-4</v>
      </c>
      <c r="DO54" s="315">
        <f t="shared" si="123"/>
        <v>1.4454659526133241E-3</v>
      </c>
      <c r="DP54" s="315">
        <f t="shared" si="123"/>
        <v>-7.2012495689393122E-4</v>
      </c>
      <c r="DQ54" s="315">
        <f t="shared" si="123"/>
        <v>1.797645206516158E-3</v>
      </c>
      <c r="DR54" s="315">
        <f t="shared" si="123"/>
        <v>1.0726180533894151E-3</v>
      </c>
      <c r="DS54" s="315">
        <f t="shared" si="123"/>
        <v>8.411773285726511E-4</v>
      </c>
      <c r="DT54" s="315">
        <f t="shared" si="123"/>
        <v>1.6679639719782121E-3</v>
      </c>
      <c r="DU54" s="315">
        <f t="shared" si="123"/>
        <v>8.3886974173099705E-4</v>
      </c>
      <c r="DV54" s="315">
        <f t="shared" si="123"/>
        <v>1.9484634381792196E-3</v>
      </c>
      <c r="DW54" s="315">
        <f t="shared" si="123"/>
        <v>-6.5416613462463357E-4</v>
      </c>
      <c r="DX54" s="315">
        <f t="shared" si="123"/>
        <v>-7.7590700172160663E-4</v>
      </c>
      <c r="DY54" s="315">
        <f t="shared" si="123"/>
        <v>-3.374647195974966E-3</v>
      </c>
      <c r="DZ54" s="315">
        <f t="shared" si="123"/>
        <v>-4.7914357611684513E-3</v>
      </c>
      <c r="EA54" s="315">
        <f t="shared" si="123"/>
        <v>-1.7459856641083413E-3</v>
      </c>
      <c r="EB54" s="315">
        <f t="shared" si="123"/>
        <v>7.5493315056722053E-4</v>
      </c>
      <c r="EC54" s="315">
        <f t="shared" si="123"/>
        <v>9.4803191435022282E-4</v>
      </c>
      <c r="ED54" s="315">
        <f t="shared" si="123"/>
        <v>7.7729092802042291E-4</v>
      </c>
      <c r="EE54" s="315">
        <f t="shared" si="123"/>
        <v>1.0895734491771609E-3</v>
      </c>
      <c r="EF54" s="315">
        <f t="shared" si="123"/>
        <v>1.2630040219349034E-3</v>
      </c>
      <c r="EG54" s="315">
        <f t="shared" si="123"/>
        <v>9.1849000243599509E-4</v>
      </c>
      <c r="EH54" s="315">
        <f t="shared" si="123"/>
        <v>-2.4625797111235405E-4</v>
      </c>
      <c r="EI54" s="315">
        <f t="shared" si="123"/>
        <v>-3.7713019634340534E-4</v>
      </c>
      <c r="EJ54" s="315">
        <f t="shared" si="123"/>
        <v>-6.7027685775781793E-4</v>
      </c>
      <c r="EK54" s="315">
        <f t="shared" si="123"/>
        <v>1.6199032372569927E-3</v>
      </c>
      <c r="EL54" s="315">
        <f t="shared" si="123"/>
        <v>1.9961759531250629E-4</v>
      </c>
      <c r="EM54" s="315">
        <f t="shared" ref="EM54:GG54" si="124">(EM25-EL25+EM28-EL28)/EL5</f>
        <v>9.7620976795496922E-5</v>
      </c>
      <c r="EN54" s="315">
        <f t="shared" si="124"/>
        <v>3.1316241189862349E-5</v>
      </c>
      <c r="EO54" s="315">
        <f t="shared" si="124"/>
        <v>-3.8849507938770538E-4</v>
      </c>
      <c r="EP54" s="315">
        <f t="shared" si="124"/>
        <v>1.5072032571249947E-4</v>
      </c>
      <c r="EQ54" s="315">
        <f t="shared" si="124"/>
        <v>-9.9801766295573994E-5</v>
      </c>
      <c r="ER54" s="315">
        <f t="shared" si="124"/>
        <v>4.8017294001920322E-4</v>
      </c>
      <c r="ES54" s="315">
        <f t="shared" si="124"/>
        <v>2.1407691978343778E-4</v>
      </c>
      <c r="ET54" s="315">
        <f t="shared" si="124"/>
        <v>-1.9424377982856493E-4</v>
      </c>
      <c r="EU54" s="315">
        <f t="shared" si="124"/>
        <v>-1.9028313353604111E-4</v>
      </c>
      <c r="EV54" s="315">
        <f t="shared" si="124"/>
        <v>-3.4156110029873339E-4</v>
      </c>
      <c r="EW54" s="315">
        <f t="shared" si="124"/>
        <v>-1.5506525941996321E-4</v>
      </c>
      <c r="EX54" s="315">
        <f t="shared" si="124"/>
        <v>3.6439897304772642E-4</v>
      </c>
      <c r="EY54" s="315">
        <f t="shared" si="124"/>
        <v>3.6681273956809275E-4</v>
      </c>
      <c r="EZ54" s="315">
        <f t="shared" si="124"/>
        <v>3.6945878347232941E-4</v>
      </c>
      <c r="FA54" s="315">
        <f t="shared" si="124"/>
        <v>3.8608956742939378E-4</v>
      </c>
      <c r="FB54" s="315">
        <f t="shared" si="124"/>
        <v>3.8869043988770419E-4</v>
      </c>
      <c r="FC54" s="315">
        <f t="shared" si="124"/>
        <v>3.9108517602789544E-4</v>
      </c>
      <c r="FD54" s="315">
        <f t="shared" si="124"/>
        <v>4.4268291829592792E-4</v>
      </c>
      <c r="FE54" s="315">
        <f t="shared" si="124"/>
        <v>4.4539024886295161E-4</v>
      </c>
      <c r="FF54" s="315">
        <f t="shared" si="124"/>
        <v>4.4811120492432003E-4</v>
      </c>
      <c r="FG54" s="315">
        <f t="shared" si="124"/>
        <v>4.5095964011523492E-4</v>
      </c>
      <c r="FH54" s="315">
        <f t="shared" si="124"/>
        <v>4.5382423975508381E-4</v>
      </c>
      <c r="FI54" s="315">
        <f t="shared" si="124"/>
        <v>4.5670506857120309E-4</v>
      </c>
      <c r="FJ54" s="315">
        <f t="shared" si="124"/>
        <v>4.5960219120826421E-4</v>
      </c>
      <c r="FK54" s="315">
        <f t="shared" si="124"/>
        <v>4.6242927560921664E-4</v>
      </c>
      <c r="FL54" s="315">
        <f t="shared" si="124"/>
        <v>4.6527069047208765E-4</v>
      </c>
      <c r="FM54" s="315">
        <f t="shared" si="124"/>
        <v>4.6812647319008165E-4</v>
      </c>
      <c r="FN54" s="315">
        <f t="shared" si="124"/>
        <v>4.7099666087023414E-4</v>
      </c>
      <c r="FO54" s="315">
        <f t="shared" si="124"/>
        <v>4.739603796681359E-4</v>
      </c>
      <c r="FP54" s="315">
        <f t="shared" si="124"/>
        <v>4.7694034904602225E-4</v>
      </c>
      <c r="FQ54" s="315">
        <f t="shared" si="124"/>
        <v>4.7993662830326031E-4</v>
      </c>
      <c r="FR54" s="315">
        <f t="shared" si="124"/>
        <v>-5.3457291362000128E-2</v>
      </c>
      <c r="FS54" s="315" t="e">
        <f t="shared" si="124"/>
        <v>#DIV/0!</v>
      </c>
      <c r="FT54" s="315" t="e">
        <f t="shared" si="124"/>
        <v>#DIV/0!</v>
      </c>
      <c r="FU54" s="315" t="e">
        <f t="shared" si="124"/>
        <v>#DIV/0!</v>
      </c>
      <c r="FV54" s="315" t="e">
        <f t="shared" si="124"/>
        <v>#DIV/0!</v>
      </c>
      <c r="FW54" s="315" t="e">
        <f t="shared" si="124"/>
        <v>#DIV/0!</v>
      </c>
      <c r="FX54" s="315" t="e">
        <f t="shared" si="124"/>
        <v>#DIV/0!</v>
      </c>
      <c r="FY54" s="315" t="e">
        <f t="shared" si="124"/>
        <v>#DIV/0!</v>
      </c>
      <c r="FZ54" s="315" t="e">
        <f t="shared" si="124"/>
        <v>#DIV/0!</v>
      </c>
      <c r="GA54" s="315" t="e">
        <f t="shared" si="124"/>
        <v>#DIV/0!</v>
      </c>
      <c r="GB54" s="315" t="e">
        <f t="shared" si="124"/>
        <v>#DIV/0!</v>
      </c>
      <c r="GC54" s="315" t="e">
        <f t="shared" si="124"/>
        <v>#DIV/0!</v>
      </c>
      <c r="GD54" s="315" t="e">
        <f t="shared" si="124"/>
        <v>#DIV/0!</v>
      </c>
      <c r="GE54" s="315" t="e">
        <f t="shared" si="124"/>
        <v>#DIV/0!</v>
      </c>
      <c r="GF54" s="315" t="e">
        <f t="shared" si="124"/>
        <v>#DIV/0!</v>
      </c>
      <c r="GG54" s="315" t="e">
        <f t="shared" si="124"/>
        <v>#DIV/0!</v>
      </c>
    </row>
    <row r="55" spans="1:190" ht="12.75" customHeight="1">
      <c r="A55" s="323"/>
      <c r="B55" s="323"/>
      <c r="C55" s="323"/>
      <c r="D55" s="323"/>
      <c r="E55" s="264" t="s">
        <v>189</v>
      </c>
      <c r="F55" s="239"/>
      <c r="G55" s="240">
        <f>100*(G33-F33)/F$5</f>
        <v>1.4881132876463266</v>
      </c>
      <c r="H55" s="240">
        <f t="shared" ref="H55:BS55" si="125">100*(H33-G33)/G$5</f>
        <v>0.52843775198304499</v>
      </c>
      <c r="I55" s="240">
        <f t="shared" si="125"/>
        <v>1.2914531917980805</v>
      </c>
      <c r="J55" s="240">
        <f t="shared" si="125"/>
        <v>0.49875036348043761</v>
      </c>
      <c r="K55" s="240">
        <f t="shared" si="125"/>
        <v>0.68271216621541031</v>
      </c>
      <c r="L55" s="240">
        <f t="shared" si="125"/>
        <v>0.86852687969107201</v>
      </c>
      <c r="M55" s="240">
        <f t="shared" si="125"/>
        <v>0.83538418000166581</v>
      </c>
      <c r="N55" s="240">
        <f t="shared" si="125"/>
        <v>0.66670001357695108</v>
      </c>
      <c r="O55" s="240">
        <f t="shared" si="125"/>
        <v>-0.13581478259024771</v>
      </c>
      <c r="P55" s="240">
        <f t="shared" si="125"/>
        <v>0.33420413857905273</v>
      </c>
      <c r="Q55" s="240">
        <f t="shared" si="125"/>
        <v>0.21338720174691775</v>
      </c>
      <c r="R55" s="240">
        <f t="shared" si="125"/>
        <v>0.10151344073572957</v>
      </c>
      <c r="S55" s="240">
        <f t="shared" si="125"/>
        <v>1.0089073423471442</v>
      </c>
      <c r="T55" s="240">
        <f t="shared" si="125"/>
        <v>0.2372516877302458</v>
      </c>
      <c r="U55" s="240">
        <f t="shared" si="125"/>
        <v>1.0310542038923756</v>
      </c>
      <c r="V55" s="240">
        <f t="shared" si="125"/>
        <v>0.54898354442726727</v>
      </c>
      <c r="W55" s="240">
        <f t="shared" si="125"/>
        <v>0.77740785765595688</v>
      </c>
      <c r="X55" s="240">
        <f t="shared" si="125"/>
        <v>0.3056090056903023</v>
      </c>
      <c r="Y55" s="240">
        <f t="shared" si="125"/>
        <v>0.51053448506256693</v>
      </c>
      <c r="Z55" s="240">
        <f t="shared" si="125"/>
        <v>-0.19298502831694456</v>
      </c>
      <c r="AA55" s="240">
        <f t="shared" si="125"/>
        <v>-0.23112114146655324</v>
      </c>
      <c r="AB55" s="240">
        <f t="shared" si="125"/>
        <v>-9.2636265231548096E-2</v>
      </c>
      <c r="AC55" s="240">
        <f t="shared" si="125"/>
        <v>0.34335142170537997</v>
      </c>
      <c r="AD55" s="240">
        <f t="shared" si="125"/>
        <v>0.27419963350221693</v>
      </c>
      <c r="AE55" s="240">
        <f t="shared" si="125"/>
        <v>0.35592555726478747</v>
      </c>
      <c r="AF55" s="240">
        <f t="shared" si="125"/>
        <v>0.32251064184959788</v>
      </c>
      <c r="AG55" s="240">
        <f t="shared" si="125"/>
        <v>-6.1053504769794799E-2</v>
      </c>
      <c r="AH55" s="240">
        <f t="shared" si="125"/>
        <v>0.8774319583244613</v>
      </c>
      <c r="AI55" s="240">
        <f t="shared" si="125"/>
        <v>0.79969548019795555</v>
      </c>
      <c r="AJ55" s="240">
        <f t="shared" si="125"/>
        <v>0.6579487364692117</v>
      </c>
      <c r="AK55" s="240">
        <f t="shared" si="125"/>
        <v>0.9262132053965817</v>
      </c>
      <c r="AL55" s="240">
        <f t="shared" si="125"/>
        <v>0.60284864692524698</v>
      </c>
      <c r="AM55" s="240">
        <f t="shared" si="125"/>
        <v>1.4267786904117155</v>
      </c>
      <c r="AN55" s="240">
        <f t="shared" si="125"/>
        <v>0.67833992652385577</v>
      </c>
      <c r="AO55" s="240">
        <f t="shared" si="125"/>
        <v>0.56742248575064547</v>
      </c>
      <c r="AP55" s="240">
        <f t="shared" si="125"/>
        <v>0.53841454101115238</v>
      </c>
      <c r="AQ55" s="240">
        <f t="shared" si="125"/>
        <v>1.4181851676571302</v>
      </c>
      <c r="AR55" s="240">
        <f t="shared" si="125"/>
        <v>0.80854668674698726</v>
      </c>
      <c r="AS55" s="240">
        <f t="shared" si="125"/>
        <v>1.7005425540529533</v>
      </c>
      <c r="AT55" s="240">
        <f t="shared" si="125"/>
        <v>0.78598918228252279</v>
      </c>
      <c r="AU55" s="240">
        <f t="shared" si="125"/>
        <v>0.897488728365748</v>
      </c>
      <c r="AV55" s="240">
        <f t="shared" si="125"/>
        <v>1.1284150787996894</v>
      </c>
      <c r="AW55" s="240">
        <f t="shared" si="125"/>
        <v>0.9782760371358975</v>
      </c>
      <c r="AX55" s="240">
        <f t="shared" si="125"/>
        <v>1.2332461757015287</v>
      </c>
      <c r="AY55" s="240">
        <f t="shared" si="125"/>
        <v>0.46486420690515834</v>
      </c>
      <c r="AZ55" s="240">
        <f t="shared" si="125"/>
        <v>0.98051886507958275</v>
      </c>
      <c r="BA55" s="240">
        <f t="shared" si="125"/>
        <v>1.0747977286434343</v>
      </c>
      <c r="BB55" s="240">
        <f t="shared" si="125"/>
        <v>1.0242473739051912</v>
      </c>
      <c r="BC55" s="240">
        <f t="shared" si="125"/>
        <v>0.5981058122829459</v>
      </c>
      <c r="BD55" s="240">
        <f t="shared" si="125"/>
        <v>0.50460984433785905</v>
      </c>
      <c r="BE55" s="240">
        <f t="shared" si="125"/>
        <v>0.17059931317160801</v>
      </c>
      <c r="BF55" s="240">
        <f t="shared" si="125"/>
        <v>-7.5087555969326314E-2</v>
      </c>
      <c r="BG55" s="240">
        <f t="shared" si="125"/>
        <v>0.73848730733606871</v>
      </c>
      <c r="BH55" s="240">
        <f t="shared" si="125"/>
        <v>0.11469719390699798</v>
      </c>
      <c r="BI55" s="240">
        <f t="shared" si="125"/>
        <v>0.20086979636243732</v>
      </c>
      <c r="BJ55" s="240">
        <f t="shared" si="125"/>
        <v>0.4118905804903889</v>
      </c>
      <c r="BK55" s="240">
        <f t="shared" si="125"/>
        <v>-0.11885595738473612</v>
      </c>
      <c r="BL55" s="240">
        <f t="shared" si="125"/>
        <v>0.41125113898451837</v>
      </c>
      <c r="BM55" s="240">
        <f t="shared" si="125"/>
        <v>0.15725483402982712</v>
      </c>
      <c r="BN55" s="240">
        <f t="shared" si="125"/>
        <v>-0.75079191446509996</v>
      </c>
      <c r="BO55" s="240">
        <f t="shared" si="125"/>
        <v>0.28923046670163266</v>
      </c>
      <c r="BP55" s="240">
        <f t="shared" si="125"/>
        <v>-0.20085801303393572</v>
      </c>
      <c r="BQ55" s="240">
        <f t="shared" si="125"/>
        <v>0.27993618542102472</v>
      </c>
      <c r="BR55" s="240">
        <f t="shared" si="125"/>
        <v>0.15273181053659274</v>
      </c>
      <c r="BS55" s="240">
        <f t="shared" si="125"/>
        <v>0.77763647115049572</v>
      </c>
      <c r="BT55" s="240">
        <f t="shared" ref="BT55:EE55" si="126">100*(BT33-BS33)/BS$5</f>
        <v>0.50992907422923628</v>
      </c>
      <c r="BU55" s="240">
        <f t="shared" si="126"/>
        <v>0.26409641109946858</v>
      </c>
      <c r="BV55" s="240">
        <f t="shared" si="126"/>
        <v>0.2050537871857234</v>
      </c>
      <c r="BW55" s="240">
        <f t="shared" si="126"/>
        <v>0.9047737411530683</v>
      </c>
      <c r="BX55" s="240">
        <f t="shared" si="126"/>
        <v>-0.44062500000000188</v>
      </c>
      <c r="BY55" s="240">
        <f t="shared" si="126"/>
        <v>0.21414724900147949</v>
      </c>
      <c r="BZ55" s="240">
        <f t="shared" si="126"/>
        <v>1.2503148508321145</v>
      </c>
      <c r="CA55" s="240">
        <f t="shared" si="126"/>
        <v>5.3420595575121389E-2</v>
      </c>
      <c r="CB55" s="240">
        <f t="shared" si="126"/>
        <v>0.90750175707787883</v>
      </c>
      <c r="CC55" s="240">
        <f t="shared" si="126"/>
        <v>-0.67763794772507635</v>
      </c>
      <c r="CD55" s="240">
        <f t="shared" si="126"/>
        <v>-0.14649875655338696</v>
      </c>
      <c r="CE55" s="240">
        <f t="shared" si="126"/>
        <v>0.49393791878316046</v>
      </c>
      <c r="CF55" s="240">
        <f t="shared" si="126"/>
        <v>0.5800426019990137</v>
      </c>
      <c r="CG55" s="240">
        <f t="shared" si="126"/>
        <v>0.87088536677479045</v>
      </c>
      <c r="CH55" s="240">
        <f t="shared" si="126"/>
        <v>0.61827131637069876</v>
      </c>
      <c r="CI55" s="240">
        <f t="shared" si="126"/>
        <v>1.2049080839897444</v>
      </c>
      <c r="CJ55" s="240">
        <f t="shared" si="126"/>
        <v>0.87452286596485296</v>
      </c>
      <c r="CK55" s="240">
        <f t="shared" si="126"/>
        <v>0.80403248011052308</v>
      </c>
      <c r="CL55" s="240">
        <f t="shared" si="126"/>
        <v>0.77419633101385799</v>
      </c>
      <c r="CM55" s="240">
        <f t="shared" si="126"/>
        <v>0.85979198273747603</v>
      </c>
      <c r="CN55" s="240">
        <f t="shared" si="126"/>
        <v>1.4366525994432799</v>
      </c>
      <c r="CO55" s="240">
        <f t="shared" si="126"/>
        <v>1.0452562793642595</v>
      </c>
      <c r="CP55" s="240">
        <f t="shared" si="126"/>
        <v>1.1683122147607576</v>
      </c>
      <c r="CQ55" s="240">
        <f t="shared" si="126"/>
        <v>0.77893098908721881</v>
      </c>
      <c r="CR55" s="240">
        <f t="shared" si="126"/>
        <v>0.57787512105059013</v>
      </c>
      <c r="CS55" s="240">
        <f t="shared" si="126"/>
        <v>0.62253080031317676</v>
      </c>
      <c r="CT55" s="240">
        <f t="shared" si="126"/>
        <v>0.67218235203627463</v>
      </c>
      <c r="CU55" s="240">
        <f t="shared" si="126"/>
        <v>0.38067466718664528</v>
      </c>
      <c r="CV55" s="240">
        <f t="shared" si="126"/>
        <v>0.35068609609329182</v>
      </c>
      <c r="CW55" s="240">
        <f t="shared" si="126"/>
        <v>-9.9844269447003017E-2</v>
      </c>
      <c r="CX55" s="240">
        <f t="shared" si="126"/>
        <v>0.44239953613335797</v>
      </c>
      <c r="CY55" s="240">
        <f t="shared" si="126"/>
        <v>0.47486242406381252</v>
      </c>
      <c r="CZ55" s="240">
        <f t="shared" si="126"/>
        <v>0.5306866783868095</v>
      </c>
      <c r="DA55" s="240">
        <f t="shared" si="126"/>
        <v>0.20251529230508539</v>
      </c>
      <c r="DB55" s="240">
        <f t="shared" si="126"/>
        <v>0.20837474253486582</v>
      </c>
      <c r="DC55" s="240">
        <f t="shared" si="126"/>
        <v>0.3274973308967532</v>
      </c>
      <c r="DD55" s="240">
        <f t="shared" si="126"/>
        <v>1.0463224778104152</v>
      </c>
      <c r="DE55" s="240">
        <f t="shared" si="126"/>
        <v>0.43836447990288513</v>
      </c>
      <c r="DF55" s="240">
        <f t="shared" si="126"/>
        <v>0.34396175145323105</v>
      </c>
      <c r="DG55" s="240">
        <f t="shared" si="126"/>
        <v>0.70301512048939319</v>
      </c>
      <c r="DH55" s="240">
        <f t="shared" si="126"/>
        <v>0.3255443058377343</v>
      </c>
      <c r="DI55" s="240">
        <f t="shared" si="126"/>
        <v>0.94511171326050292</v>
      </c>
      <c r="DJ55" s="240">
        <f t="shared" si="126"/>
        <v>0.43759317463678699</v>
      </c>
      <c r="DK55" s="240">
        <f t="shared" si="126"/>
        <v>0.39436572496659034</v>
      </c>
      <c r="DL55" s="240">
        <f t="shared" si="126"/>
        <v>0.68529675628988862</v>
      </c>
      <c r="DM55" s="240">
        <f t="shared" si="126"/>
        <v>0.59762198849672921</v>
      </c>
      <c r="DN55" s="240">
        <f t="shared" si="126"/>
        <v>0.57127643546617746</v>
      </c>
      <c r="DO55" s="240">
        <f t="shared" si="126"/>
        <v>0.92940385293563166</v>
      </c>
      <c r="DP55" s="240">
        <f t="shared" si="126"/>
        <v>0.15558756110920599</v>
      </c>
      <c r="DQ55" s="240">
        <f t="shared" si="126"/>
        <v>1.0173129870735824</v>
      </c>
      <c r="DR55" s="240">
        <f t="shared" si="126"/>
        <v>0.7540525039493704</v>
      </c>
      <c r="DS55" s="240">
        <f t="shared" si="126"/>
        <v>0.75226428552876146</v>
      </c>
      <c r="DT55" s="240">
        <f t="shared" si="126"/>
        <v>0.76726342710995832</v>
      </c>
      <c r="DU55" s="240">
        <f t="shared" si="126"/>
        <v>0.60659778965736411</v>
      </c>
      <c r="DV55" s="240">
        <f t="shared" si="126"/>
        <v>0.12575189565554981</v>
      </c>
      <c r="DW55" s="240">
        <f t="shared" si="126"/>
        <v>-0.32708306731231296</v>
      </c>
      <c r="DX55" s="240">
        <f t="shared" si="126"/>
        <v>-0.1656452861181745</v>
      </c>
      <c r="DY55" s="240">
        <f t="shared" si="126"/>
        <v>-0.75805857833337631</v>
      </c>
      <c r="DZ55" s="240">
        <f t="shared" si="126"/>
        <v>-0.70825547082597518</v>
      </c>
      <c r="EA55" s="240">
        <f t="shared" si="126"/>
        <v>-7.1352341542575443E-2</v>
      </c>
      <c r="EB55" s="240">
        <f t="shared" si="126"/>
        <v>-0.16408032161379013</v>
      </c>
      <c r="EC55" s="240">
        <f t="shared" si="126"/>
        <v>0.74085425030901331</v>
      </c>
      <c r="ED55" s="240">
        <f t="shared" si="126"/>
        <v>0.34419984697719602</v>
      </c>
      <c r="EE55" s="240">
        <f t="shared" si="126"/>
        <v>0.65071186139168991</v>
      </c>
      <c r="EF55" s="240">
        <f t="shared" ref="EF55:GG55" si="127">100*(EF33-EE33)/EE$5</f>
        <v>0.62949405544769332</v>
      </c>
      <c r="EG55" s="240">
        <f t="shared" si="127"/>
        <v>0.49718263175339916</v>
      </c>
      <c r="EH55" s="240">
        <f t="shared" si="127"/>
        <v>0.49708363039854647</v>
      </c>
      <c r="EI55" s="240">
        <f t="shared" si="127"/>
        <v>-0.7273505818018916</v>
      </c>
      <c r="EJ55" s="240">
        <f t="shared" si="127"/>
        <v>0.18771683259787142</v>
      </c>
      <c r="EK55" s="240">
        <f t="shared" si="127"/>
        <v>0.1325731947198302</v>
      </c>
      <c r="EL55" s="240">
        <f t="shared" si="127"/>
        <v>0.38494883331343377</v>
      </c>
      <c r="EM55" s="240">
        <f t="shared" si="127"/>
        <v>-0.23429034430919402</v>
      </c>
      <c r="EN55" s="240">
        <f t="shared" si="127"/>
        <v>0.13544274314614843</v>
      </c>
      <c r="EO55" s="240">
        <f t="shared" si="127"/>
        <v>-9.7026158017924885E-2</v>
      </c>
      <c r="EP55" s="240">
        <f t="shared" si="127"/>
        <v>0.19593642342624026</v>
      </c>
      <c r="EQ55" s="240">
        <f t="shared" si="127"/>
        <v>0.39333637304725921</v>
      </c>
      <c r="ER55" s="240">
        <f t="shared" si="127"/>
        <v>-2.4689054000978369E-2</v>
      </c>
      <c r="ES55" s="240">
        <f t="shared" si="127"/>
        <v>0.23957153477582147</v>
      </c>
      <c r="ET55" s="240">
        <f t="shared" si="127"/>
        <v>-0.38207751492279746</v>
      </c>
      <c r="EU55" s="240">
        <f t="shared" si="127"/>
        <v>0.11086905025416902</v>
      </c>
      <c r="EV55" s="240">
        <f t="shared" si="127"/>
        <v>-7.1474902250414682E-2</v>
      </c>
      <c r="EW55" s="240">
        <f t="shared" si="127"/>
        <v>6.5088354922278338E-2</v>
      </c>
      <c r="EX55" s="240">
        <f t="shared" si="127"/>
        <v>0.26270441164203573</v>
      </c>
      <c r="EY55" s="240">
        <f t="shared" si="127"/>
        <v>0.23833814965749844</v>
      </c>
      <c r="EZ55" s="240">
        <f t="shared" si="127"/>
        <v>0.24586202594775028</v>
      </c>
      <c r="FA55" s="240">
        <f t="shared" si="127"/>
        <v>0.25556354614332888</v>
      </c>
      <c r="FB55" s="240">
        <f t="shared" si="127"/>
        <v>0.22240340066559477</v>
      </c>
      <c r="FC55" s="240">
        <f t="shared" si="127"/>
        <v>0.22253853594738038</v>
      </c>
      <c r="FD55" s="240">
        <f t="shared" si="127"/>
        <v>0.22922724581114415</v>
      </c>
      <c r="FE55" s="240">
        <f t="shared" si="127"/>
        <v>0.22939059511782023</v>
      </c>
      <c r="FF55" s="240">
        <f t="shared" si="127"/>
        <v>0.26511374450451403</v>
      </c>
      <c r="FG55" s="240">
        <f t="shared" si="127"/>
        <v>0.26545315701743621</v>
      </c>
      <c r="FH55" s="240">
        <f t="shared" si="127"/>
        <v>0.26579353683594942</v>
      </c>
      <c r="FI55" s="240">
        <f t="shared" si="127"/>
        <v>0.26613488798250567</v>
      </c>
      <c r="FJ55" s="240">
        <f t="shared" si="127"/>
        <v>0.25439977364009769</v>
      </c>
      <c r="FK55" s="240">
        <f t="shared" si="127"/>
        <v>0.25472477381454267</v>
      </c>
      <c r="FL55" s="240">
        <f t="shared" si="127"/>
        <v>0.25505007606558178</v>
      </c>
      <c r="FM55" s="240">
        <f t="shared" si="127"/>
        <v>0.25537568203592664</v>
      </c>
      <c r="FN55" s="240">
        <f t="shared" si="127"/>
        <v>0.27000764652802872</v>
      </c>
      <c r="FO55" s="240">
        <f t="shared" si="127"/>
        <v>0.2704053188912624</v>
      </c>
      <c r="FP55" s="240">
        <f t="shared" si="127"/>
        <v>0.27080371397049885</v>
      </c>
      <c r="FQ55" s="240">
        <f t="shared" si="127"/>
        <v>0.27120283493677161</v>
      </c>
      <c r="FR55" s="240">
        <f t="shared" si="127"/>
        <v>-99.780642123638444</v>
      </c>
      <c r="FS55" s="240" t="e">
        <f t="shared" si="127"/>
        <v>#DIV/0!</v>
      </c>
      <c r="FT55" s="240" t="e">
        <f t="shared" si="127"/>
        <v>#DIV/0!</v>
      </c>
      <c r="FU55" s="240" t="e">
        <f t="shared" si="127"/>
        <v>#DIV/0!</v>
      </c>
      <c r="FV55" s="240" t="e">
        <f t="shared" si="127"/>
        <v>#DIV/0!</v>
      </c>
      <c r="FW55" s="240" t="e">
        <f t="shared" si="127"/>
        <v>#DIV/0!</v>
      </c>
      <c r="FX55" s="240" t="e">
        <f t="shared" si="127"/>
        <v>#DIV/0!</v>
      </c>
      <c r="FY55" s="240" t="e">
        <f t="shared" si="127"/>
        <v>#DIV/0!</v>
      </c>
      <c r="FZ55" s="240" t="e">
        <f t="shared" si="127"/>
        <v>#DIV/0!</v>
      </c>
      <c r="GA55" s="240" t="e">
        <f t="shared" si="127"/>
        <v>#DIV/0!</v>
      </c>
      <c r="GB55" s="240" t="e">
        <f t="shared" si="127"/>
        <v>#DIV/0!</v>
      </c>
      <c r="GC55" s="240" t="e">
        <f t="shared" si="127"/>
        <v>#DIV/0!</v>
      </c>
      <c r="GD55" s="240" t="e">
        <f t="shared" si="127"/>
        <v>#DIV/0!</v>
      </c>
      <c r="GE55" s="240" t="e">
        <f t="shared" si="127"/>
        <v>#DIV/0!</v>
      </c>
      <c r="GF55" s="240" t="e">
        <f t="shared" si="127"/>
        <v>#DIV/0!</v>
      </c>
      <c r="GG55" s="240" t="e">
        <f t="shared" si="127"/>
        <v>#DIV/0!</v>
      </c>
    </row>
    <row r="56" spans="1:190" ht="12.75" customHeight="1">
      <c r="A56" s="324"/>
      <c r="B56" s="324"/>
      <c r="C56" s="324"/>
      <c r="D56" s="324"/>
      <c r="E56" s="264" t="s">
        <v>66</v>
      </c>
      <c r="F56" s="239"/>
      <c r="G56" s="240">
        <f>100*(G35-F35)/F$5</f>
        <v>-0.36312086845780217</v>
      </c>
      <c r="H56" s="240">
        <f t="shared" ref="H56:BS56" si="128">100*(H35-G35)/G$5</f>
        <v>7.8759352673138244E-2</v>
      </c>
      <c r="I56" s="240">
        <f t="shared" si="128"/>
        <v>-1.9719682847933302E-2</v>
      </c>
      <c r="J56" s="240">
        <f t="shared" si="128"/>
        <v>0.498014200582308</v>
      </c>
      <c r="K56" s="240">
        <f t="shared" si="128"/>
        <v>-6.4220919964686971E-2</v>
      </c>
      <c r="L56" s="240">
        <f t="shared" si="128"/>
        <v>0.49396785760949941</v>
      </c>
      <c r="M56" s="240">
        <f t="shared" si="128"/>
        <v>-0.60325341300292978</v>
      </c>
      <c r="N56" s="240">
        <f t="shared" si="128"/>
        <v>0.59059760045160936</v>
      </c>
      <c r="O56" s="240">
        <f t="shared" si="128"/>
        <v>-0.50506122275746357</v>
      </c>
      <c r="P56" s="240">
        <f t="shared" si="128"/>
        <v>3.7371069809167407E-2</v>
      </c>
      <c r="Q56" s="240">
        <f t="shared" si="128"/>
        <v>-0.65616564537179878</v>
      </c>
      <c r="R56" s="240">
        <f t="shared" si="128"/>
        <v>-0.10329437829249534</v>
      </c>
      <c r="S56" s="240">
        <f t="shared" si="128"/>
        <v>-1.0504276234075098</v>
      </c>
      <c r="T56" s="240">
        <f t="shared" si="128"/>
        <v>0.36980240776973067</v>
      </c>
      <c r="U56" s="240">
        <f t="shared" si="128"/>
        <v>0.15409777503824107</v>
      </c>
      <c r="V56" s="240">
        <f t="shared" si="128"/>
        <v>0.49394585405956426</v>
      </c>
      <c r="W56" s="240">
        <f t="shared" si="128"/>
        <v>0.13607227717302134</v>
      </c>
      <c r="X56" s="240">
        <f t="shared" si="128"/>
        <v>-5.2478314108453647E-2</v>
      </c>
      <c r="Y56" s="240">
        <f t="shared" si="128"/>
        <v>-0.43926524151019714</v>
      </c>
      <c r="Z56" s="240">
        <f t="shared" si="128"/>
        <v>0.47530234889370632</v>
      </c>
      <c r="AA56" s="240">
        <f t="shared" si="128"/>
        <v>-0.44490819732304593</v>
      </c>
      <c r="AB56" s="240">
        <f t="shared" si="128"/>
        <v>6.4132799006455438E-2</v>
      </c>
      <c r="AC56" s="240">
        <f t="shared" si="128"/>
        <v>0.22302589879775239</v>
      </c>
      <c r="AD56" s="240">
        <f t="shared" si="128"/>
        <v>0.41062574108007177</v>
      </c>
      <c r="AE56" s="240">
        <f t="shared" si="128"/>
        <v>-0.3991594526387528</v>
      </c>
      <c r="AF56" s="240">
        <f t="shared" si="128"/>
        <v>9.6152241048318293E-2</v>
      </c>
      <c r="AG56" s="240">
        <f t="shared" si="128"/>
        <v>0.28204064703441423</v>
      </c>
      <c r="AH56" s="240">
        <f t="shared" si="128"/>
        <v>-0.35715234956409714</v>
      </c>
      <c r="AI56" s="240">
        <f t="shared" si="128"/>
        <v>-0.25851083196795882</v>
      </c>
      <c r="AJ56" s="240">
        <f t="shared" si="128"/>
        <v>0.44257230377268469</v>
      </c>
      <c r="AK56" s="240">
        <f t="shared" si="128"/>
        <v>-0.36186326924519269</v>
      </c>
      <c r="AL56" s="240">
        <f t="shared" si="128"/>
        <v>-5.2053849707678511E-3</v>
      </c>
      <c r="AM56" s="240">
        <f t="shared" si="128"/>
        <v>0.11673643830642504</v>
      </c>
      <c r="AN56" s="240">
        <f t="shared" si="128"/>
        <v>4.6163019574418013E-2</v>
      </c>
      <c r="AO56" s="240">
        <f t="shared" si="128"/>
        <v>-0.37062671638125172</v>
      </c>
      <c r="AP56" s="240">
        <f t="shared" si="128"/>
        <v>0.22338475637695013</v>
      </c>
      <c r="AQ56" s="240">
        <f t="shared" si="128"/>
        <v>-0.22487684181439169</v>
      </c>
      <c r="AR56" s="240">
        <f t="shared" si="128"/>
        <v>-0.22464859437750814</v>
      </c>
      <c r="AS56" s="240">
        <f t="shared" si="128"/>
        <v>-0.11399241296400278</v>
      </c>
      <c r="AT56" s="240">
        <f t="shared" si="128"/>
        <v>0.5946365990226844</v>
      </c>
      <c r="AU56" s="240">
        <f t="shared" si="128"/>
        <v>-0.16574150385418371</v>
      </c>
      <c r="AV56" s="240">
        <f t="shared" si="128"/>
        <v>0.251593878784037</v>
      </c>
      <c r="AW56" s="240">
        <f t="shared" si="128"/>
        <v>8.6100167153093429E-3</v>
      </c>
      <c r="AX56" s="240">
        <f t="shared" si="128"/>
        <v>-7.500066177052489E-2</v>
      </c>
      <c r="AY56" s="240">
        <f t="shared" si="128"/>
        <v>0.47471793697670323</v>
      </c>
      <c r="AZ56" s="240">
        <f t="shared" si="128"/>
        <v>5.8015468876981731E-2</v>
      </c>
      <c r="BA56" s="240">
        <f t="shared" si="128"/>
        <v>0.10725218202715632</v>
      </c>
      <c r="BB56" s="240">
        <f t="shared" si="128"/>
        <v>-0.34385648708775957</v>
      </c>
      <c r="BC56" s="240">
        <f t="shared" si="128"/>
        <v>0.2625081946633252</v>
      </c>
      <c r="BD56" s="240">
        <f t="shared" si="128"/>
        <v>-0.26425328302053191</v>
      </c>
      <c r="BE56" s="240">
        <f t="shared" si="128"/>
        <v>-0.42511354824416919</v>
      </c>
      <c r="BF56" s="240">
        <f t="shared" si="128"/>
        <v>0.16402890455292776</v>
      </c>
      <c r="BG56" s="240">
        <f t="shared" si="128"/>
        <v>-0.31586069960789642</v>
      </c>
      <c r="BH56" s="240">
        <f t="shared" si="128"/>
        <v>-2.2829417492258912E-2</v>
      </c>
      <c r="BI56" s="240">
        <f t="shared" si="128"/>
        <v>-0.16003814607866107</v>
      </c>
      <c r="BJ56" s="240">
        <f t="shared" si="128"/>
        <v>0.72973599204023476</v>
      </c>
      <c r="BK56" s="240">
        <f t="shared" si="128"/>
        <v>-0.26067272471879277</v>
      </c>
      <c r="BL56" s="240">
        <f t="shared" si="128"/>
        <v>-0.59294789466999209</v>
      </c>
      <c r="BM56" s="240">
        <f t="shared" si="128"/>
        <v>-0.47961371067273678</v>
      </c>
      <c r="BN56" s="240">
        <f t="shared" si="128"/>
        <v>-0.21416298644720588</v>
      </c>
      <c r="BO56" s="240">
        <f t="shared" si="128"/>
        <v>-0.2441662296801351</v>
      </c>
      <c r="BP56" s="240">
        <f t="shared" si="128"/>
        <v>0.49013721658826348</v>
      </c>
      <c r="BQ56" s="240">
        <f t="shared" si="128"/>
        <v>-0.27749014108240583</v>
      </c>
      <c r="BR56" s="240">
        <f t="shared" si="128"/>
        <v>0.70072161033042879</v>
      </c>
      <c r="BS56" s="240">
        <f t="shared" si="128"/>
        <v>0.35452662729883438</v>
      </c>
      <c r="BT56" s="240">
        <f t="shared" ref="BT56:EE56" si="129">100*(BT35-BS35)/BS$5</f>
        <v>8.9924698071817535E-2</v>
      </c>
      <c r="BU56" s="240">
        <f t="shared" si="129"/>
        <v>0.4486457104219993</v>
      </c>
      <c r="BV56" s="240">
        <f t="shared" si="129"/>
        <v>7.334616233951248E-2</v>
      </c>
      <c r="BW56" s="240">
        <f t="shared" si="129"/>
        <v>-0.49451196378813733</v>
      </c>
      <c r="BX56" s="240">
        <f t="shared" si="129"/>
        <v>0.83932291666668124</v>
      </c>
      <c r="BY56" s="240">
        <f t="shared" si="129"/>
        <v>-0.14571380247974836</v>
      </c>
      <c r="BZ56" s="240">
        <f t="shared" si="129"/>
        <v>-0.79381360311396898</v>
      </c>
      <c r="CA56" s="240">
        <f t="shared" si="129"/>
        <v>0.21755343995086426</v>
      </c>
      <c r="CB56" s="240">
        <f t="shared" si="129"/>
        <v>-0.65082679202634708</v>
      </c>
      <c r="CC56" s="240">
        <f t="shared" si="129"/>
        <v>0.29220895629414639</v>
      </c>
      <c r="CD56" s="240">
        <f t="shared" si="129"/>
        <v>0.24971378957963056</v>
      </c>
      <c r="CE56" s="240">
        <f t="shared" si="129"/>
        <v>0.18707452651539511</v>
      </c>
      <c r="CF56" s="240">
        <f t="shared" si="129"/>
        <v>0.30123898713116598</v>
      </c>
      <c r="CG56" s="240">
        <f t="shared" si="129"/>
        <v>0.20384019928819511</v>
      </c>
      <c r="CH56" s="240">
        <f t="shared" si="129"/>
        <v>0.52467637941108047</v>
      </c>
      <c r="CI56" s="240">
        <f t="shared" si="129"/>
        <v>-0.10884467398193154</v>
      </c>
      <c r="CJ56" s="240">
        <f t="shared" si="129"/>
        <v>-0.24409812550145468</v>
      </c>
      <c r="CK56" s="240">
        <f t="shared" si="129"/>
        <v>0.28644713770234165</v>
      </c>
      <c r="CL56" s="240">
        <f t="shared" si="129"/>
        <v>-2.1086127245195256E-2</v>
      </c>
      <c r="CM56" s="240">
        <f t="shared" si="129"/>
        <v>-7.6690586825891582E-2</v>
      </c>
      <c r="CN56" s="240">
        <f t="shared" si="129"/>
        <v>-0.60939589703356078</v>
      </c>
      <c r="CO56" s="240">
        <f t="shared" si="129"/>
        <v>0.51118031722145729</v>
      </c>
      <c r="CP56" s="240">
        <f t="shared" si="129"/>
        <v>0.21006996945905748</v>
      </c>
      <c r="CQ56" s="240">
        <f t="shared" si="129"/>
        <v>4.5631575224809408E-2</v>
      </c>
      <c r="CR56" s="240">
        <f t="shared" si="129"/>
        <v>0.28757998389008432</v>
      </c>
      <c r="CS56" s="240">
        <f t="shared" si="129"/>
        <v>0.3116028761957752</v>
      </c>
      <c r="CT56" s="240">
        <f t="shared" si="129"/>
        <v>-0.5337328526616395</v>
      </c>
      <c r="CU56" s="240">
        <f t="shared" si="129"/>
        <v>9.0626274085771147E-2</v>
      </c>
      <c r="CV56" s="240">
        <f t="shared" si="129"/>
        <v>-0.56742958603986637</v>
      </c>
      <c r="CW56" s="240">
        <f t="shared" si="129"/>
        <v>0.18267966998378896</v>
      </c>
      <c r="CX56" s="240">
        <f t="shared" si="129"/>
        <v>0.39393255343539879</v>
      </c>
      <c r="CY56" s="240">
        <f t="shared" si="129"/>
        <v>-0.34421477242235399</v>
      </c>
      <c r="CZ56" s="240">
        <f t="shared" si="129"/>
        <v>-0.2591115425992469</v>
      </c>
      <c r="DA56" s="240">
        <f t="shared" si="129"/>
        <v>-0.22084641790167531</v>
      </c>
      <c r="DB56" s="240">
        <f t="shared" si="129"/>
        <v>0.42767059316907424</v>
      </c>
      <c r="DC56" s="240">
        <f t="shared" si="129"/>
        <v>-0.32946231488212757</v>
      </c>
      <c r="DD56" s="240">
        <f t="shared" si="129"/>
        <v>-0.4818935117962489</v>
      </c>
      <c r="DE56" s="240">
        <f t="shared" si="129"/>
        <v>0.33386810042056686</v>
      </c>
      <c r="DF56" s="240">
        <f t="shared" si="129"/>
        <v>0.33256801843638589</v>
      </c>
      <c r="DG56" s="240">
        <f t="shared" si="129"/>
        <v>0.20177752318089437</v>
      </c>
      <c r="DH56" s="240">
        <f t="shared" si="129"/>
        <v>0.42734317671860739</v>
      </c>
      <c r="DI56" s="240">
        <f t="shared" si="129"/>
        <v>-0.2433002667432704</v>
      </c>
      <c r="DJ56" s="240">
        <f t="shared" si="129"/>
        <v>3.2290056968903337E-2</v>
      </c>
      <c r="DK56" s="240">
        <f t="shared" si="129"/>
        <v>-0.16784641110430801</v>
      </c>
      <c r="DL56" s="240">
        <f t="shared" si="129"/>
        <v>-0.18319193119007945</v>
      </c>
      <c r="DM56" s="240">
        <f t="shared" si="129"/>
        <v>0.48346246459807468</v>
      </c>
      <c r="DN56" s="240">
        <f t="shared" si="129"/>
        <v>-0.28460628775573021</v>
      </c>
      <c r="DO56" s="240">
        <f t="shared" si="129"/>
        <v>0.12117310326162896</v>
      </c>
      <c r="DP56" s="240">
        <f t="shared" si="129"/>
        <v>6.8766862080845037E-2</v>
      </c>
      <c r="DQ56" s="240">
        <f t="shared" si="129"/>
        <v>5.9042297414914853E-2</v>
      </c>
      <c r="DR56" s="240">
        <f t="shared" si="129"/>
        <v>0.10504814706740415</v>
      </c>
      <c r="DS56" s="240">
        <f t="shared" si="129"/>
        <v>8.8713238452790846E-2</v>
      </c>
      <c r="DT56" s="240">
        <f t="shared" si="129"/>
        <v>-4.7656113485065169E-2</v>
      </c>
      <c r="DU56" s="240">
        <f t="shared" si="129"/>
        <v>-0.35335409404046947</v>
      </c>
      <c r="DV56" s="240">
        <f t="shared" si="129"/>
        <v>-3.1388620736635384E-2</v>
      </c>
      <c r="DW56" s="240">
        <f t="shared" si="129"/>
        <v>2.5930909840966545E-2</v>
      </c>
      <c r="DX56" s="240">
        <f t="shared" si="129"/>
        <v>0.18637562585883169</v>
      </c>
      <c r="DY56" s="240">
        <f t="shared" si="129"/>
        <v>-0.3315269239447457</v>
      </c>
      <c r="DZ56" s="240">
        <f t="shared" si="129"/>
        <v>-0.85549858489710651</v>
      </c>
      <c r="EA56" s="240">
        <f t="shared" si="129"/>
        <v>-0.67283826938885161</v>
      </c>
      <c r="EB56" s="240">
        <f t="shared" si="129"/>
        <v>0.29010710230468978</v>
      </c>
      <c r="EC56" s="240">
        <f t="shared" si="129"/>
        <v>0.78151337767018003</v>
      </c>
      <c r="ED56" s="240">
        <f t="shared" si="129"/>
        <v>-0.58976695478519958</v>
      </c>
      <c r="EE56" s="240">
        <f t="shared" si="129"/>
        <v>0.24581100448969112</v>
      </c>
      <c r="EF56" s="240">
        <f t="shared" ref="EF56:GG56" si="130">100*(EF35-EE35)/EE$5</f>
        <v>0.34075005170485517</v>
      </c>
      <c r="EG56" s="240">
        <f t="shared" si="130"/>
        <v>-0.18230029830958688</v>
      </c>
      <c r="EH56" s="240">
        <f t="shared" si="130"/>
        <v>1.2656468144347095</v>
      </c>
      <c r="EI56" s="240">
        <f t="shared" si="130"/>
        <v>-1.9249353771708562E-2</v>
      </c>
      <c r="EJ56" s="240">
        <f t="shared" si="130"/>
        <v>-5.110615337742698E-2</v>
      </c>
      <c r="EK56" s="240">
        <f t="shared" si="130"/>
        <v>-0.76661038189318942</v>
      </c>
      <c r="EL56" s="240">
        <f t="shared" si="130"/>
        <v>0.16458666437043026</v>
      </c>
      <c r="EM56" s="240">
        <f t="shared" si="130"/>
        <v>-7.4582426271758248E-2</v>
      </c>
      <c r="EN56" s="240">
        <f t="shared" si="130"/>
        <v>-1.7028206146990119E-2</v>
      </c>
      <c r="EO56" s="240">
        <f t="shared" si="130"/>
        <v>-0.24090599395196724</v>
      </c>
      <c r="EP56" s="240">
        <f t="shared" si="130"/>
        <v>-7.84920137801461E-2</v>
      </c>
      <c r="EQ56" s="240">
        <f t="shared" si="130"/>
        <v>5.1857780526123193E-2</v>
      </c>
      <c r="ER56" s="240">
        <f>100*(ER35-EQ35)/EQ$5</f>
        <v>0.26244270001050762</v>
      </c>
      <c r="ES56" s="240">
        <f t="shared" si="130"/>
        <v>-0.33629537944163329</v>
      </c>
      <c r="ET56" s="240">
        <f t="shared" si="130"/>
        <v>0.46793326560703363</v>
      </c>
      <c r="EU56" s="240">
        <f t="shared" si="130"/>
        <v>-5.2424944953809782E-2</v>
      </c>
      <c r="EV56" s="240">
        <f t="shared" si="130"/>
        <v>9.7117173812547967E-3</v>
      </c>
      <c r="EW56" s="240">
        <f t="shared" si="130"/>
        <v>0</v>
      </c>
      <c r="EX56" s="240">
        <f t="shared" si="130"/>
        <v>1.9412505400628652E-2</v>
      </c>
      <c r="EY56" s="240">
        <f t="shared" si="130"/>
        <v>0</v>
      </c>
      <c r="EZ56" s="240">
        <f t="shared" si="130"/>
        <v>0</v>
      </c>
      <c r="FA56" s="240">
        <f t="shared" si="130"/>
        <v>0</v>
      </c>
      <c r="FB56" s="240">
        <f t="shared" si="130"/>
        <v>0</v>
      </c>
      <c r="FC56" s="240">
        <f t="shared" si="130"/>
        <v>0</v>
      </c>
      <c r="FD56" s="240">
        <f t="shared" si="130"/>
        <v>0</v>
      </c>
      <c r="FE56" s="240">
        <f t="shared" si="130"/>
        <v>0</v>
      </c>
      <c r="FF56" s="240">
        <f t="shared" si="130"/>
        <v>0</v>
      </c>
      <c r="FG56" s="240">
        <f t="shared" si="130"/>
        <v>0</v>
      </c>
      <c r="FH56" s="240">
        <f t="shared" si="130"/>
        <v>0</v>
      </c>
      <c r="FI56" s="240">
        <f t="shared" si="130"/>
        <v>0</v>
      </c>
      <c r="FJ56" s="240">
        <f t="shared" si="130"/>
        <v>0</v>
      </c>
      <c r="FK56" s="240">
        <f t="shared" si="130"/>
        <v>0</v>
      </c>
      <c r="FL56" s="240">
        <f t="shared" si="130"/>
        <v>0</v>
      </c>
      <c r="FM56" s="240">
        <f t="shared" si="130"/>
        <v>0</v>
      </c>
      <c r="FN56" s="240">
        <f t="shared" si="130"/>
        <v>0</v>
      </c>
      <c r="FO56" s="240">
        <f t="shared" si="130"/>
        <v>0</v>
      </c>
      <c r="FP56" s="240">
        <f t="shared" si="130"/>
        <v>0</v>
      </c>
      <c r="FQ56" s="240">
        <f t="shared" si="130"/>
        <v>0</v>
      </c>
      <c r="FR56" s="240">
        <f t="shared" si="130"/>
        <v>-0.44739640924387686</v>
      </c>
      <c r="FS56" s="240" t="e">
        <f t="shared" si="130"/>
        <v>#DIV/0!</v>
      </c>
      <c r="FT56" s="240" t="e">
        <f t="shared" si="130"/>
        <v>#DIV/0!</v>
      </c>
      <c r="FU56" s="240" t="e">
        <f t="shared" si="130"/>
        <v>#DIV/0!</v>
      </c>
      <c r="FV56" s="240" t="e">
        <f t="shared" si="130"/>
        <v>#DIV/0!</v>
      </c>
      <c r="FW56" s="240" t="e">
        <f t="shared" si="130"/>
        <v>#DIV/0!</v>
      </c>
      <c r="FX56" s="240" t="e">
        <f t="shared" si="130"/>
        <v>#DIV/0!</v>
      </c>
      <c r="FY56" s="240" t="e">
        <f t="shared" si="130"/>
        <v>#DIV/0!</v>
      </c>
      <c r="FZ56" s="240" t="e">
        <f t="shared" si="130"/>
        <v>#DIV/0!</v>
      </c>
      <c r="GA56" s="240" t="e">
        <f t="shared" si="130"/>
        <v>#DIV/0!</v>
      </c>
      <c r="GB56" s="240" t="e">
        <f t="shared" si="130"/>
        <v>#DIV/0!</v>
      </c>
      <c r="GC56" s="240" t="e">
        <f t="shared" si="130"/>
        <v>#DIV/0!</v>
      </c>
      <c r="GD56" s="240" t="e">
        <f t="shared" si="130"/>
        <v>#DIV/0!</v>
      </c>
      <c r="GE56" s="240" t="e">
        <f t="shared" si="130"/>
        <v>#DIV/0!</v>
      </c>
      <c r="GF56" s="240" t="e">
        <f t="shared" si="130"/>
        <v>#DIV/0!</v>
      </c>
      <c r="GG56" s="240" t="e">
        <f t="shared" si="130"/>
        <v>#DIV/0!</v>
      </c>
    </row>
    <row r="57" spans="1:190" ht="12.75" customHeight="1" thickBot="1">
      <c r="A57" s="323"/>
      <c r="B57" s="323"/>
      <c r="C57" s="323"/>
      <c r="D57" s="323"/>
      <c r="E57" s="325" t="s">
        <v>52</v>
      </c>
      <c r="F57" s="253"/>
      <c r="G57" s="254">
        <f>100*(G41-F41)/F$5</f>
        <v>-5.9509369882953626E-2</v>
      </c>
      <c r="H57" s="254">
        <f t="shared" ref="H57:BS57" si="131">100*(H41-G41)/G$5</f>
        <v>0.19239784724436224</v>
      </c>
      <c r="I57" s="254">
        <f t="shared" si="131"/>
        <v>-0.18826716077494907</v>
      </c>
      <c r="J57" s="254">
        <f t="shared" si="131"/>
        <v>-0.12257112253799461</v>
      </c>
      <c r="K57" s="254">
        <f t="shared" si="131"/>
        <v>-8.2100607909388043E-2</v>
      </c>
      <c r="L57" s="254">
        <f t="shared" si="131"/>
        <v>-4.536809860484281E-2</v>
      </c>
      <c r="M57" s="254">
        <f t="shared" si="131"/>
        <v>3.0449251843973717E-2</v>
      </c>
      <c r="N57" s="254">
        <f t="shared" si="131"/>
        <v>-0.23831131246293188</v>
      </c>
      <c r="O57" s="254">
        <f t="shared" si="131"/>
        <v>1.4147373186483299E-2</v>
      </c>
      <c r="P57" s="254">
        <f t="shared" si="131"/>
        <v>-0.2957653239181976</v>
      </c>
      <c r="Q57" s="254">
        <f t="shared" si="131"/>
        <v>0.29056223971206957</v>
      </c>
      <c r="R57" s="254">
        <f t="shared" si="131"/>
        <v>0.37185976185303132</v>
      </c>
      <c r="S57" s="254">
        <f t="shared" si="131"/>
        <v>0.70690940061748009</v>
      </c>
      <c r="T57" s="254">
        <f t="shared" si="131"/>
        <v>5.1469162568523005E-2</v>
      </c>
      <c r="U57" s="254">
        <f t="shared" si="131"/>
        <v>-0.64475909964872746</v>
      </c>
      <c r="V57" s="254">
        <f t="shared" si="131"/>
        <v>-0.18044002285109192</v>
      </c>
      <c r="W57" s="254">
        <f t="shared" si="131"/>
        <v>-0.22379399900536109</v>
      </c>
      <c r="X57" s="254">
        <f t="shared" si="131"/>
        <v>-0.14954604543318373</v>
      </c>
      <c r="Y57" s="254">
        <f t="shared" si="131"/>
        <v>0.42076264943412717</v>
      </c>
      <c r="Z57" s="254">
        <f t="shared" si="131"/>
        <v>3.5119183598321314E-2</v>
      </c>
      <c r="AA57" s="254">
        <f t="shared" si="131"/>
        <v>0.84019332603715413</v>
      </c>
      <c r="AB57" s="254">
        <f t="shared" si="131"/>
        <v>0.14116002320996426</v>
      </c>
      <c r="AC57" s="254">
        <f t="shared" si="131"/>
        <v>5.4231221592162128E-2</v>
      </c>
      <c r="AD57" s="254">
        <f t="shared" si="131"/>
        <v>-0.17516438503826773</v>
      </c>
      <c r="AE57" s="254">
        <f t="shared" si="131"/>
        <v>0.42798204955475821</v>
      </c>
      <c r="AF57" s="254">
        <f t="shared" si="131"/>
        <v>0.19898172105834358</v>
      </c>
      <c r="AG57" s="254">
        <f t="shared" si="131"/>
        <v>-0.34807133969307325</v>
      </c>
      <c r="AH57" s="254">
        <f t="shared" si="131"/>
        <v>-0.14717999149479219</v>
      </c>
      <c r="AI57" s="254">
        <f t="shared" si="131"/>
        <v>0.27572282078016597</v>
      </c>
      <c r="AJ57" s="254">
        <f t="shared" si="131"/>
        <v>-0.57192949048370956</v>
      </c>
      <c r="AK57" s="254">
        <f t="shared" si="131"/>
        <v>-0.17864549483495604</v>
      </c>
      <c r="AL57" s="254">
        <f t="shared" si="131"/>
        <v>-0.26807732599374218</v>
      </c>
      <c r="AM57" s="254">
        <f t="shared" si="131"/>
        <v>-0.39203987197903806</v>
      </c>
      <c r="AN57" s="254">
        <f t="shared" si="131"/>
        <v>-0.21638915425501354</v>
      </c>
      <c r="AO57" s="254">
        <f t="shared" si="131"/>
        <v>3.6998880464909956E-2</v>
      </c>
      <c r="AP57" s="254">
        <f t="shared" si="131"/>
        <v>-0.57628175754798627</v>
      </c>
      <c r="AQ57" s="254">
        <f t="shared" si="131"/>
        <v>3.9385209583311577E-2</v>
      </c>
      <c r="AR57" s="254">
        <f t="shared" si="131"/>
        <v>0.15468122489959904</v>
      </c>
      <c r="AS57" s="254">
        <f t="shared" si="131"/>
        <v>-0.18406971601562289</v>
      </c>
      <c r="AT57" s="254">
        <f t="shared" si="131"/>
        <v>-1.2285880145095983E-2</v>
      </c>
      <c r="AU57" s="254">
        <f t="shared" si="131"/>
        <v>7.0296213700489441E-2</v>
      </c>
      <c r="AV57" s="254">
        <f t="shared" si="131"/>
        <v>-0.13616729640283751</v>
      </c>
      <c r="AW57" s="254">
        <f t="shared" si="131"/>
        <v>-4.2753186448429105E-2</v>
      </c>
      <c r="AX57" s="254">
        <f t="shared" si="131"/>
        <v>0.32706170936802437</v>
      </c>
      <c r="AY57" s="254">
        <f t="shared" si="131"/>
        <v>-3.072045257602635E-2</v>
      </c>
      <c r="AZ57" s="254">
        <f t="shared" si="131"/>
        <v>-8.3576739817855517E-2</v>
      </c>
      <c r="BA57" s="254">
        <f t="shared" si="131"/>
        <v>-0.16301193713941087</v>
      </c>
      <c r="BB57" s="254">
        <f t="shared" si="131"/>
        <v>0.27007237601734857</v>
      </c>
      <c r="BC57" s="254">
        <f t="shared" si="131"/>
        <v>-0.46531739500369607</v>
      </c>
      <c r="BD57" s="254">
        <f t="shared" si="131"/>
        <v>9.2530329385744639E-2</v>
      </c>
      <c r="BE57" s="254">
        <f t="shared" si="131"/>
        <v>0.20798714966212406</v>
      </c>
      <c r="BF57" s="254">
        <f t="shared" si="131"/>
        <v>-0.17483486279203997</v>
      </c>
      <c r="BG57" s="254">
        <f t="shared" si="131"/>
        <v>0.39933222777466698</v>
      </c>
      <c r="BH57" s="254">
        <f t="shared" si="131"/>
        <v>0.27862891469499296</v>
      </c>
      <c r="BI57" s="254">
        <f t="shared" si="131"/>
        <v>0.48860961379835971</v>
      </c>
      <c r="BJ57" s="254">
        <f t="shared" si="131"/>
        <v>-0.22816175769057864</v>
      </c>
      <c r="BK57" s="254">
        <f t="shared" si="131"/>
        <v>0.28525429772336741</v>
      </c>
      <c r="BL57" s="254">
        <f t="shared" si="131"/>
        <v>7.8140420227824331E-2</v>
      </c>
      <c r="BM57" s="254">
        <f t="shared" si="131"/>
        <v>3.7351406361647715E-2</v>
      </c>
      <c r="BN57" s="254">
        <f t="shared" si="131"/>
        <v>0.3496095393460032</v>
      </c>
      <c r="BO57" s="254">
        <f t="shared" si="131"/>
        <v>3.2500873973079623E-2</v>
      </c>
      <c r="BP57" s="254">
        <f t="shared" si="131"/>
        <v>0.12362592378311782</v>
      </c>
      <c r="BQ57" s="254">
        <f t="shared" si="131"/>
        <v>0.18209441187581749</v>
      </c>
      <c r="BR57" s="254">
        <f t="shared" si="131"/>
        <v>-0.38332157777657311</v>
      </c>
      <c r="BS57" s="254">
        <f t="shared" si="131"/>
        <v>5.7242684681912473E-2</v>
      </c>
      <c r="BT57" s="254">
        <f t="shared" ref="BT57:EE57" si="132">100*(BT41-BS41)/BS$5</f>
        <v>3.4422213801972947E-2</v>
      </c>
      <c r="BU57" s="254">
        <f t="shared" si="132"/>
        <v>0.1498137271799217</v>
      </c>
      <c r="BV57" s="254">
        <f t="shared" si="132"/>
        <v>0.1966413241216875</v>
      </c>
      <c r="BW57" s="254">
        <f t="shared" si="132"/>
        <v>6.2010230379778576E-2</v>
      </c>
      <c r="BX57" s="254">
        <f t="shared" si="132"/>
        <v>-0.3166666666666651</v>
      </c>
      <c r="BY57" s="254">
        <f t="shared" si="132"/>
        <v>0.13660668982475091</v>
      </c>
      <c r="BZ57" s="254">
        <f t="shared" si="132"/>
        <v>0.16359259730513906</v>
      </c>
      <c r="CA57" s="254">
        <f t="shared" si="132"/>
        <v>-2.8903897122770531E-2</v>
      </c>
      <c r="CB57" s="254">
        <f t="shared" si="132"/>
        <v>0.26980477770712324</v>
      </c>
      <c r="CC57" s="254">
        <f t="shared" si="132"/>
        <v>0.37851431849495232</v>
      </c>
      <c r="CD57" s="254">
        <f t="shared" si="132"/>
        <v>0.38596787784258024</v>
      </c>
      <c r="CE57" s="254">
        <f t="shared" si="132"/>
        <v>0.42461329860305708</v>
      </c>
      <c r="CF57" s="254">
        <f t="shared" si="132"/>
        <v>-9.2766483066337904E-2</v>
      </c>
      <c r="CG57" s="254">
        <f t="shared" si="132"/>
        <v>-6.3027889841253584E-2</v>
      </c>
      <c r="CH57" s="254">
        <f t="shared" si="132"/>
        <v>-0.36695157823843411</v>
      </c>
      <c r="CI57" s="254">
        <f t="shared" si="132"/>
        <v>-3.7591952865097908E-2</v>
      </c>
      <c r="CJ57" s="254">
        <f t="shared" si="132"/>
        <v>3.2821959106271455E-2</v>
      </c>
      <c r="CK57" s="254">
        <f t="shared" si="132"/>
        <v>-0.29393437317347654</v>
      </c>
      <c r="CL57" s="254">
        <f t="shared" si="132"/>
        <v>-0.14616520022236265</v>
      </c>
      <c r="CM57" s="254">
        <f t="shared" si="132"/>
        <v>1.1670306690898016E-2</v>
      </c>
      <c r="CN57" s="254">
        <f t="shared" si="132"/>
        <v>0.31237742376052996</v>
      </c>
      <c r="CO57" s="254">
        <f t="shared" si="132"/>
        <v>-0.3509108027727082</v>
      </c>
      <c r="CP57" s="254">
        <f t="shared" si="132"/>
        <v>-0.20014358628681481</v>
      </c>
      <c r="CQ57" s="254">
        <f t="shared" si="132"/>
        <v>1.3004998939063126E-2</v>
      </c>
      <c r="CR57" s="254">
        <f t="shared" si="132"/>
        <v>-0.29708302033649847</v>
      </c>
      <c r="CS57" s="254">
        <f t="shared" si="132"/>
        <v>-2.0023578325938547E-2</v>
      </c>
      <c r="CT57" s="254">
        <f t="shared" si="132"/>
        <v>0.47799633922579871</v>
      </c>
      <c r="CU57" s="254">
        <f t="shared" si="132"/>
        <v>-0.38665733075709596</v>
      </c>
      <c r="CV57" s="254">
        <f t="shared" si="132"/>
        <v>0.44234268939041821</v>
      </c>
      <c r="CW57" s="254">
        <f t="shared" si="132"/>
        <v>-0.27081653615489093</v>
      </c>
      <c r="CX57" s="254">
        <f t="shared" si="132"/>
        <v>-0.21577766269635953</v>
      </c>
      <c r="CY57" s="254">
        <f t="shared" si="132"/>
        <v>0.45748672628657416</v>
      </c>
      <c r="CZ57" s="254">
        <f t="shared" si="132"/>
        <v>-7.3688261481812609E-2</v>
      </c>
      <c r="DA57" s="254">
        <f t="shared" si="132"/>
        <v>-7.0705770158239575E-2</v>
      </c>
      <c r="DB57" s="254">
        <f t="shared" si="132"/>
        <v>-0.59454512492655431</v>
      </c>
      <c r="DC57" s="254">
        <f t="shared" si="132"/>
        <v>-5.4582888482773585E-3</v>
      </c>
      <c r="DD57" s="254">
        <f t="shared" si="132"/>
        <v>0.15065995611209923</v>
      </c>
      <c r="DE57" s="254">
        <f t="shared" si="132"/>
        <v>7.5011923860727012E-2</v>
      </c>
      <c r="DF57" s="254">
        <f t="shared" si="132"/>
        <v>-0.10168369277336338</v>
      </c>
      <c r="DG57" s="254">
        <f t="shared" si="132"/>
        <v>-0.11905728857178323</v>
      </c>
      <c r="DH57" s="254">
        <f t="shared" si="132"/>
        <v>-0.33487586900181826</v>
      </c>
      <c r="DI57" s="254">
        <f t="shared" si="132"/>
        <v>2.4287787044685111E-2</v>
      </c>
      <c r="DJ57" s="254">
        <f t="shared" si="132"/>
        <v>-0.40802890169774664</v>
      </c>
      <c r="DK57" s="254">
        <f t="shared" si="132"/>
        <v>-2.4307345428333071E-2</v>
      </c>
      <c r="DL57" s="254">
        <f t="shared" si="132"/>
        <v>6.6501180500518009E-2</v>
      </c>
      <c r="DM57" s="254">
        <f t="shared" si="132"/>
        <v>-0.3277147717017449</v>
      </c>
      <c r="DN57" s="254">
        <f t="shared" si="132"/>
        <v>0.37438419578600629</v>
      </c>
      <c r="DO57" s="254">
        <f t="shared" si="132"/>
        <v>2.3373491999705641E-2</v>
      </c>
      <c r="DP57" s="254">
        <f t="shared" si="132"/>
        <v>-0.24524818954500338</v>
      </c>
      <c r="DQ57" s="254">
        <f t="shared" si="132"/>
        <v>-0.25503837749331493</v>
      </c>
      <c r="DR57" s="254">
        <f t="shared" si="132"/>
        <v>-0.13986295442883021</v>
      </c>
      <c r="DS57" s="254">
        <f t="shared" si="132"/>
        <v>-0.21778700430978001</v>
      </c>
      <c r="DT57" s="254">
        <f t="shared" si="132"/>
        <v>-0.35543517974298439</v>
      </c>
      <c r="DU57" s="254">
        <f t="shared" si="132"/>
        <v>-3.3436081686916148E-2</v>
      </c>
      <c r="DV57" s="254">
        <f t="shared" si="132"/>
        <v>0.39758919599726184</v>
      </c>
      <c r="DW57" s="254">
        <f t="shared" si="132"/>
        <v>-0.19801785696746058</v>
      </c>
      <c r="DX57" s="254">
        <f t="shared" si="132"/>
        <v>-0.2706790074708158</v>
      </c>
      <c r="DY57" s="254">
        <f t="shared" si="132"/>
        <v>-0.51381725048393101</v>
      </c>
      <c r="DZ57" s="254">
        <f t="shared" si="132"/>
        <v>-4.8477582638186183E-2</v>
      </c>
      <c r="EA57" s="254">
        <f t="shared" si="132"/>
        <v>0.67529164502925298</v>
      </c>
      <c r="EB57" s="254">
        <f t="shared" si="132"/>
        <v>6.9560236095666268E-3</v>
      </c>
      <c r="EC57" s="254">
        <f t="shared" si="132"/>
        <v>-0.84771215789635002</v>
      </c>
      <c r="ED57" s="254">
        <f t="shared" si="132"/>
        <v>0.64172164866855785</v>
      </c>
      <c r="EE57" s="254">
        <f t="shared" si="132"/>
        <v>-0.22337266444170054</v>
      </c>
      <c r="EF57" s="254">
        <f t="shared" ref="EF57:GG57" si="133">100*(EF41-EE41)/EE$5</f>
        <v>-0.40741417496119553</v>
      </c>
      <c r="EG57" s="254">
        <f t="shared" si="133"/>
        <v>0.22722643973307985</v>
      </c>
      <c r="EH57" s="254">
        <f t="shared" si="133"/>
        <v>-0.6563569310696149</v>
      </c>
      <c r="EI57" s="254">
        <f t="shared" si="133"/>
        <v>0.67529875782741899</v>
      </c>
      <c r="EJ57" s="254">
        <f t="shared" si="133"/>
        <v>9.1794513950994028E-2</v>
      </c>
      <c r="EK57" s="254">
        <f t="shared" si="133"/>
        <v>0.8438793740819398</v>
      </c>
      <c r="EL57" s="254">
        <f t="shared" si="133"/>
        <v>-0.31312563970589563</v>
      </c>
      <c r="EM57" s="254">
        <f t="shared" si="133"/>
        <v>6.130597342756873E-2</v>
      </c>
      <c r="EN57" s="254">
        <f t="shared" si="133"/>
        <v>0.13916154678744547</v>
      </c>
      <c r="EO57" s="254">
        <f t="shared" si="133"/>
        <v>7.3794542717861955E-2</v>
      </c>
      <c r="EP57" s="254">
        <f t="shared" si="133"/>
        <v>-9.1410898841217683E-2</v>
      </c>
      <c r="EQ57" s="254">
        <f t="shared" si="133"/>
        <v>0.21721560899625128</v>
      </c>
      <c r="ER57" s="254">
        <f>100*(ER41-EQ41)/EQ$5</f>
        <v>-0.34739637401389706</v>
      </c>
      <c r="ES57" s="254">
        <f t="shared" si="133"/>
        <v>0.28803076479953021</v>
      </c>
      <c r="ET57" s="254">
        <f t="shared" si="133"/>
        <v>-4.6035775819367811E-2</v>
      </c>
      <c r="EU57" s="254">
        <f t="shared" si="133"/>
        <v>-9.3394068602899089E-2</v>
      </c>
      <c r="EV57" s="254">
        <f t="shared" si="133"/>
        <v>2.7494260375031283E-2</v>
      </c>
      <c r="EW57" s="254">
        <f t="shared" si="133"/>
        <v>2.5512242485596831E-2</v>
      </c>
      <c r="EX57" s="254">
        <f t="shared" si="133"/>
        <v>-8.0929108588925804E-3</v>
      </c>
      <c r="EY57" s="254">
        <f t="shared" si="133"/>
        <v>-2.2568101578004741E-2</v>
      </c>
      <c r="EZ57" s="254">
        <f t="shared" si="133"/>
        <v>-7.2607513243769248E-3</v>
      </c>
      <c r="FA57" s="254">
        <f t="shared" si="133"/>
        <v>-7.2941725948640719E-3</v>
      </c>
      <c r="FB57" s="254">
        <f t="shared" si="133"/>
        <v>8.3666017580117949E-2</v>
      </c>
      <c r="FC57" s="254">
        <f t="shared" si="133"/>
        <v>8.4357459551810135E-2</v>
      </c>
      <c r="FD57" s="254">
        <f t="shared" si="133"/>
        <v>8.5051255942437745E-2</v>
      </c>
      <c r="FE57" s="254">
        <f t="shared" si="133"/>
        <v>8.5741797920817764E-2</v>
      </c>
      <c r="FF57" s="254">
        <f t="shared" si="133"/>
        <v>2.5555971331844968E-2</v>
      </c>
      <c r="FG57" s="254">
        <f t="shared" si="133"/>
        <v>2.5842382946119138E-2</v>
      </c>
      <c r="FH57" s="254">
        <f t="shared" si="133"/>
        <v>2.6130362153692108E-2</v>
      </c>
      <c r="FI57" s="254">
        <f t="shared" si="133"/>
        <v>2.6419911660213926E-2</v>
      </c>
      <c r="FJ57" s="254">
        <f t="shared" si="133"/>
        <v>5.7526457895092524E-2</v>
      </c>
      <c r="FK57" s="254">
        <f t="shared" si="133"/>
        <v>5.8056204806286427E-2</v>
      </c>
      <c r="FL57" s="254">
        <f t="shared" si="133"/>
        <v>5.8588077869492224E-2</v>
      </c>
      <c r="FM57" s="254">
        <f t="shared" si="133"/>
        <v>5.912207323116947E-2</v>
      </c>
      <c r="FN57" s="254">
        <f t="shared" si="133"/>
        <v>2.8612600585782917E-2</v>
      </c>
      <c r="FO57" s="254">
        <f t="shared" si="133"/>
        <v>2.8912822765043207E-2</v>
      </c>
      <c r="FP57" s="254">
        <f t="shared" si="133"/>
        <v>2.9214601160296311E-2</v>
      </c>
      <c r="FQ57" s="254">
        <f t="shared" si="133"/>
        <v>2.9517937484077193E-2</v>
      </c>
      <c r="FR57" s="254">
        <f t="shared" si="133"/>
        <v>0.22803853288230644</v>
      </c>
      <c r="FS57" s="254" t="e">
        <f t="shared" si="133"/>
        <v>#DIV/0!</v>
      </c>
      <c r="FT57" s="254" t="e">
        <f t="shared" si="133"/>
        <v>#DIV/0!</v>
      </c>
      <c r="FU57" s="254" t="e">
        <f t="shared" si="133"/>
        <v>#DIV/0!</v>
      </c>
      <c r="FV57" s="254" t="e">
        <f t="shared" si="133"/>
        <v>#DIV/0!</v>
      </c>
      <c r="FW57" s="254" t="e">
        <f t="shared" si="133"/>
        <v>#DIV/0!</v>
      </c>
      <c r="FX57" s="254" t="e">
        <f t="shared" si="133"/>
        <v>#DIV/0!</v>
      </c>
      <c r="FY57" s="254" t="e">
        <f t="shared" si="133"/>
        <v>#DIV/0!</v>
      </c>
      <c r="FZ57" s="254" t="e">
        <f t="shared" si="133"/>
        <v>#DIV/0!</v>
      </c>
      <c r="GA57" s="254" t="e">
        <f t="shared" si="133"/>
        <v>#DIV/0!</v>
      </c>
      <c r="GB57" s="254" t="e">
        <f t="shared" si="133"/>
        <v>#DIV/0!</v>
      </c>
      <c r="GC57" s="254" t="e">
        <f t="shared" si="133"/>
        <v>#DIV/0!</v>
      </c>
      <c r="GD57" s="254" t="e">
        <f t="shared" si="133"/>
        <v>#DIV/0!</v>
      </c>
      <c r="GE57" s="254" t="e">
        <f t="shared" si="133"/>
        <v>#DIV/0!</v>
      </c>
      <c r="GF57" s="254" t="e">
        <f t="shared" si="133"/>
        <v>#DIV/0!</v>
      </c>
      <c r="GG57" s="254" t="e">
        <f t="shared" si="133"/>
        <v>#DIV/0!</v>
      </c>
    </row>
    <row r="58" spans="1:190" s="331" customFormat="1" ht="12.75" customHeight="1" thickBot="1">
      <c r="A58" s="326"/>
      <c r="B58" s="326"/>
      <c r="C58" s="326"/>
      <c r="D58" s="326"/>
      <c r="E58" s="327" t="s">
        <v>190</v>
      </c>
      <c r="F58" s="328"/>
      <c r="G58" s="329">
        <f>G49+G50+G51+G56+G57</f>
        <v>1.0654830493055543</v>
      </c>
      <c r="H58" s="329">
        <f t="shared" ref="H58:BS58" si="134">H49+H50+H51+H56+H57</f>
        <v>0.79959495190055607</v>
      </c>
      <c r="I58" s="329">
        <f t="shared" si="134"/>
        <v>1.0834663481752085</v>
      </c>
      <c r="J58" s="329">
        <f t="shared" si="134"/>
        <v>0.87419344152474054</v>
      </c>
      <c r="K58" s="329">
        <f t="shared" si="134"/>
        <v>0.5363906383413406</v>
      </c>
      <c r="L58" s="329">
        <f t="shared" si="134"/>
        <v>1.3171266386957183</v>
      </c>
      <c r="M58" s="329">
        <f t="shared" si="134"/>
        <v>0.26258001884270721</v>
      </c>
      <c r="N58" s="329">
        <f t="shared" si="134"/>
        <v>1.0189863015656184</v>
      </c>
      <c r="O58" s="329">
        <f t="shared" si="134"/>
        <v>-0.62672863216121033</v>
      </c>
      <c r="P58" s="329">
        <f t="shared" si="134"/>
        <v>7.5809884470009858E-2</v>
      </c>
      <c r="Q58" s="329">
        <f t="shared" si="134"/>
        <v>-0.15221620391280138</v>
      </c>
      <c r="R58" s="329">
        <f t="shared" si="134"/>
        <v>0.3700788242962807</v>
      </c>
      <c r="S58" s="329">
        <f t="shared" si="134"/>
        <v>0.66538911955710178</v>
      </c>
      <c r="T58" s="329">
        <f t="shared" si="134"/>
        <v>0.65852325806850198</v>
      </c>
      <c r="U58" s="329">
        <f t="shared" si="134"/>
        <v>0.54039287928187674</v>
      </c>
      <c r="V58" s="329">
        <f t="shared" si="134"/>
        <v>0.86248937563573957</v>
      </c>
      <c r="W58" s="329">
        <f t="shared" si="134"/>
        <v>0.68968613582362204</v>
      </c>
      <c r="X58" s="329">
        <f t="shared" si="134"/>
        <v>0.1035846461486673</v>
      </c>
      <c r="Y58" s="329">
        <f t="shared" si="134"/>
        <v>0.49203189298650907</v>
      </c>
      <c r="Z58" s="329">
        <f t="shared" si="134"/>
        <v>0.31743650417505642</v>
      </c>
      <c r="AA58" s="329">
        <f t="shared" si="134"/>
        <v>0.16416398724756942</v>
      </c>
      <c r="AB58" s="329">
        <f t="shared" si="134"/>
        <v>0.11265655698487644</v>
      </c>
      <c r="AC58" s="329">
        <f t="shared" si="134"/>
        <v>0.62060854209528715</v>
      </c>
      <c r="AD58" s="329">
        <f t="shared" si="134"/>
        <v>0.50966098954401617</v>
      </c>
      <c r="AE58" s="329">
        <f t="shared" si="134"/>
        <v>0.38474815418080721</v>
      </c>
      <c r="AF58" s="329">
        <f t="shared" si="134"/>
        <v>0.61764460395625742</v>
      </c>
      <c r="AG58" s="329">
        <f t="shared" si="134"/>
        <v>-0.12708419742846322</v>
      </c>
      <c r="AH58" s="329">
        <f t="shared" si="134"/>
        <v>0.37309961726557428</v>
      </c>
      <c r="AI58" s="329">
        <f t="shared" si="134"/>
        <v>0.81690746901015576</v>
      </c>
      <c r="AJ58" s="329">
        <f t="shared" si="134"/>
        <v>0.52859154975818923</v>
      </c>
      <c r="AK58" s="329">
        <f t="shared" si="134"/>
        <v>0.38570444131643766</v>
      </c>
      <c r="AL58" s="329">
        <f t="shared" si="134"/>
        <v>0.32956593596073919</v>
      </c>
      <c r="AM58" s="329">
        <f t="shared" si="134"/>
        <v>1.1514752567391069</v>
      </c>
      <c r="AN58" s="329">
        <f t="shared" si="134"/>
        <v>0.50811379184326033</v>
      </c>
      <c r="AO58" s="329">
        <f t="shared" si="134"/>
        <v>0.23379464983430825</v>
      </c>
      <c r="AP58" s="329">
        <f t="shared" si="134"/>
        <v>0.18551753984010722</v>
      </c>
      <c r="AQ58" s="329">
        <f t="shared" si="134"/>
        <v>1.2326935354260455</v>
      </c>
      <c r="AR58" s="329">
        <f t="shared" si="134"/>
        <v>0.73857931726908255</v>
      </c>
      <c r="AS58" s="329">
        <f t="shared" si="134"/>
        <v>1.402480425073332</v>
      </c>
      <c r="AT58" s="329">
        <f t="shared" si="134"/>
        <v>1.3683399011601154</v>
      </c>
      <c r="AU58" s="329">
        <f t="shared" si="134"/>
        <v>0.80204343821204505</v>
      </c>
      <c r="AV58" s="329">
        <f t="shared" si="134"/>
        <v>1.2438416611808762</v>
      </c>
      <c r="AW58" s="329">
        <f t="shared" si="134"/>
        <v>0.94413286740278213</v>
      </c>
      <c r="AX58" s="329">
        <f t="shared" si="134"/>
        <v>1.4853072232990447</v>
      </c>
      <c r="AY58" s="329">
        <f t="shared" si="134"/>
        <v>0.90886169130582284</v>
      </c>
      <c r="AZ58" s="329">
        <f t="shared" si="134"/>
        <v>0.95495759413870496</v>
      </c>
      <c r="BA58" s="329">
        <f t="shared" si="134"/>
        <v>1.0190379735311916</v>
      </c>
      <c r="BB58" s="329">
        <f t="shared" si="134"/>
        <v>0.95046326283478411</v>
      </c>
      <c r="BC58" s="329">
        <f t="shared" si="134"/>
        <v>0.39529661194256316</v>
      </c>
      <c r="BD58" s="329">
        <f t="shared" si="134"/>
        <v>0.33288689070308364</v>
      </c>
      <c r="BE58" s="329">
        <f t="shared" si="134"/>
        <v>-4.6527085410448921E-2</v>
      </c>
      <c r="BF58" s="329">
        <f t="shared" si="134"/>
        <v>-8.5893514208438521E-2</v>
      </c>
      <c r="BG58" s="329">
        <f t="shared" si="134"/>
        <v>0.82195883550283533</v>
      </c>
      <c r="BH58" s="329">
        <f t="shared" si="134"/>
        <v>0.3704966911097477</v>
      </c>
      <c r="BI58" s="329">
        <f t="shared" si="134"/>
        <v>0.52944126408212433</v>
      </c>
      <c r="BJ58" s="329">
        <f t="shared" si="134"/>
        <v>0.91346481484005271</v>
      </c>
      <c r="BK58" s="329">
        <f t="shared" si="134"/>
        <v>-9.4274384380161447E-2</v>
      </c>
      <c r="BL58" s="329">
        <f t="shared" si="134"/>
        <v>-0.10355633545766094</v>
      </c>
      <c r="BM58" s="329">
        <f t="shared" si="134"/>
        <v>-0.28500747028125806</v>
      </c>
      <c r="BN58" s="329">
        <f t="shared" si="134"/>
        <v>-0.61534536156630271</v>
      </c>
      <c r="BO58" s="329">
        <f t="shared" si="134"/>
        <v>7.7565110994573305E-2</v>
      </c>
      <c r="BP58" s="329">
        <f t="shared" si="134"/>
        <v>0.41290512733744555</v>
      </c>
      <c r="BQ58" s="329">
        <f t="shared" si="134"/>
        <v>0.18454045621444026</v>
      </c>
      <c r="BR58" s="329">
        <f t="shared" si="134"/>
        <v>0.47013184309046002</v>
      </c>
      <c r="BS58" s="329">
        <f t="shared" si="134"/>
        <v>1.1894057831312388</v>
      </c>
      <c r="BT58" s="329">
        <f t="shared" ref="BT58:EE58" si="135">BT49+BT50+BT51+BT56+BT57</f>
        <v>0.6342759861030306</v>
      </c>
      <c r="BU58" s="329">
        <f t="shared" si="135"/>
        <v>0.86255584870139335</v>
      </c>
      <c r="BV58" s="329">
        <f t="shared" si="135"/>
        <v>0.4750412736469084</v>
      </c>
      <c r="BW58" s="329">
        <f t="shared" si="135"/>
        <v>0.47227200774472078</v>
      </c>
      <c r="BX58" s="329">
        <f t="shared" si="135"/>
        <v>8.2031250000017986E-2</v>
      </c>
      <c r="BY58" s="329">
        <f t="shared" si="135"/>
        <v>0.20504013634647464</v>
      </c>
      <c r="BZ58" s="329">
        <f t="shared" si="135"/>
        <v>0.6200938450232808</v>
      </c>
      <c r="CA58" s="329">
        <f t="shared" si="135"/>
        <v>0.24207013840321512</v>
      </c>
      <c r="CB58" s="329">
        <f t="shared" si="135"/>
        <v>0.52647974275865139</v>
      </c>
      <c r="CC58" s="329">
        <f t="shared" si="135"/>
        <v>-6.9146729359703119E-3</v>
      </c>
      <c r="CD58" s="329">
        <f t="shared" si="135"/>
        <v>0.48918291086882021</v>
      </c>
      <c r="CE58" s="329">
        <f t="shared" si="135"/>
        <v>1.1056257439016017</v>
      </c>
      <c r="CF58" s="329">
        <f t="shared" si="135"/>
        <v>0.78851510606384179</v>
      </c>
      <c r="CG58" s="329">
        <f t="shared" si="135"/>
        <v>1.0116976762217427</v>
      </c>
      <c r="CH58" s="329">
        <f t="shared" si="135"/>
        <v>0.77599611754334163</v>
      </c>
      <c r="CI58" s="329">
        <f t="shared" si="135"/>
        <v>1.0584714571427254</v>
      </c>
      <c r="CJ58" s="329">
        <f t="shared" si="135"/>
        <v>0.66324669956966642</v>
      </c>
      <c r="CK58" s="329">
        <f t="shared" si="135"/>
        <v>0.79654524463938836</v>
      </c>
      <c r="CL58" s="329">
        <f t="shared" si="135"/>
        <v>0.60694500354629677</v>
      </c>
      <c r="CM58" s="329">
        <f t="shared" si="135"/>
        <v>0.79477170260247909</v>
      </c>
      <c r="CN58" s="329">
        <f t="shared" si="135"/>
        <v>1.1396341261702658</v>
      </c>
      <c r="CO58" s="329">
        <f t="shared" si="135"/>
        <v>1.205525793812992</v>
      </c>
      <c r="CP58" s="329">
        <f t="shared" si="135"/>
        <v>1.1782385979330103</v>
      </c>
      <c r="CQ58" s="329">
        <f t="shared" si="135"/>
        <v>0.83756756325108495</v>
      </c>
      <c r="CR58" s="329">
        <f t="shared" si="135"/>
        <v>0.56837208460417277</v>
      </c>
      <c r="CS58" s="329">
        <f t="shared" si="135"/>
        <v>0.91411009818301658</v>
      </c>
      <c r="CT58" s="329">
        <f t="shared" si="135"/>
        <v>0.61644583860043389</v>
      </c>
      <c r="CU58" s="329">
        <f t="shared" si="135"/>
        <v>8.4643610515317325E-2</v>
      </c>
      <c r="CV58" s="329">
        <f t="shared" si="135"/>
        <v>0.22559919944384682</v>
      </c>
      <c r="CW58" s="329">
        <f t="shared" si="135"/>
        <v>-0.18798113561809243</v>
      </c>
      <c r="CX58" s="329">
        <f t="shared" si="135"/>
        <v>0.62055442687239404</v>
      </c>
      <c r="CY58" s="329">
        <f t="shared" si="135"/>
        <v>0.58813437792802015</v>
      </c>
      <c r="CZ58" s="329">
        <f t="shared" si="135"/>
        <v>0.1978868743057593</v>
      </c>
      <c r="DA58" s="329">
        <f t="shared" si="135"/>
        <v>-8.9036895754838849E-2</v>
      </c>
      <c r="DB58" s="329">
        <f t="shared" si="135"/>
        <v>4.1500210777391966E-2</v>
      </c>
      <c r="DC58" s="329">
        <f t="shared" si="135"/>
        <v>-7.4232728336517274E-3</v>
      </c>
      <c r="DD58" s="329">
        <f t="shared" si="135"/>
        <v>0.71508892212625941</v>
      </c>
      <c r="DE58" s="329">
        <f t="shared" si="135"/>
        <v>0.84724450418417585</v>
      </c>
      <c r="DF58" s="329">
        <f t="shared" si="135"/>
        <v>0.57484607711625968</v>
      </c>
      <c r="DG58" s="329">
        <f t="shared" si="135"/>
        <v>0.78573535509850434</v>
      </c>
      <c r="DH58" s="329">
        <f t="shared" si="135"/>
        <v>0.41801161355452948</v>
      </c>
      <c r="DI58" s="329">
        <f t="shared" si="135"/>
        <v>0.72609923356191164</v>
      </c>
      <c r="DJ58" s="329">
        <f t="shared" si="135"/>
        <v>6.1854329907946648E-2</v>
      </c>
      <c r="DK58" s="329">
        <f t="shared" si="135"/>
        <v>0.20221196843394332</v>
      </c>
      <c r="DL58" s="329">
        <f t="shared" si="135"/>
        <v>0.56860600560034202</v>
      </c>
      <c r="DM58" s="329">
        <f t="shared" si="135"/>
        <v>0.75336968139304117</v>
      </c>
      <c r="DN58" s="329">
        <f t="shared" si="135"/>
        <v>0.6610543434964653</v>
      </c>
      <c r="DO58" s="329">
        <f t="shared" si="135"/>
        <v>1.0739504481969577</v>
      </c>
      <c r="DP58" s="329">
        <f t="shared" si="135"/>
        <v>-2.0893766354955268E-2</v>
      </c>
      <c r="DQ58" s="329">
        <f t="shared" si="135"/>
        <v>0.82131690699519089</v>
      </c>
      <c r="DR58" s="329">
        <f t="shared" si="135"/>
        <v>0.71923769658793857</v>
      </c>
      <c r="DS58" s="329">
        <f t="shared" si="135"/>
        <v>0.62319051967176664</v>
      </c>
      <c r="DT58" s="329">
        <f t="shared" si="135"/>
        <v>0.36417213388192565</v>
      </c>
      <c r="DU58" s="329">
        <f t="shared" si="135"/>
        <v>0.21980761392997561</v>
      </c>
      <c r="DV58" s="329">
        <f t="shared" si="135"/>
        <v>0.49195247091617628</v>
      </c>
      <c r="DW58" s="329">
        <f t="shared" si="135"/>
        <v>-0.49917001443881259</v>
      </c>
      <c r="DX58" s="329">
        <f t="shared" si="135"/>
        <v>-0.24994866773016983</v>
      </c>
      <c r="DY58" s="329">
        <f t="shared" si="135"/>
        <v>-1.6034027527620474</v>
      </c>
      <c r="DZ58" s="329">
        <f t="shared" si="135"/>
        <v>-1.6122316383612565</v>
      </c>
      <c r="EA58" s="329">
        <f t="shared" si="135"/>
        <v>-6.8898965902182807E-2</v>
      </c>
      <c r="EB58" s="329">
        <f t="shared" si="135"/>
        <v>0.13298280430046047</v>
      </c>
      <c r="EC58" s="329">
        <f t="shared" si="135"/>
        <v>0.67465547008284932</v>
      </c>
      <c r="ED58" s="329">
        <f t="shared" si="135"/>
        <v>0.39615454086055429</v>
      </c>
      <c r="EE58" s="329">
        <f t="shared" si="135"/>
        <v>0.67315020143968052</v>
      </c>
      <c r="EF58" s="329">
        <f t="shared" ref="EF58:GG58" si="136">EF49+EF50+EF51+EF56+EF57</f>
        <v>0.56282993219135857</v>
      </c>
      <c r="EG58" s="329">
        <f t="shared" si="136"/>
        <v>0.54210877317688644</v>
      </c>
      <c r="EH58" s="329">
        <f t="shared" si="136"/>
        <v>1.1063735137636579</v>
      </c>
      <c r="EI58" s="329">
        <f t="shared" si="136"/>
        <v>-7.1301177746192379E-2</v>
      </c>
      <c r="EJ58" s="329">
        <f t="shared" si="136"/>
        <v>0.2284051931714301</v>
      </c>
      <c r="EK58" s="329">
        <f t="shared" si="136"/>
        <v>0.20984218690857781</v>
      </c>
      <c r="EL58" s="329">
        <f t="shared" si="136"/>
        <v>0.2364098579779656</v>
      </c>
      <c r="EM58" s="329">
        <f t="shared" si="136"/>
        <v>-0.24756679715337243</v>
      </c>
      <c r="EN58" s="329">
        <f t="shared" si="136"/>
        <v>0.25757608378660379</v>
      </c>
      <c r="EO58" s="329">
        <f t="shared" si="136"/>
        <v>-0.26413760925203017</v>
      </c>
      <c r="EP58" s="329">
        <f t="shared" si="136"/>
        <v>2.6033510804870902E-2</v>
      </c>
      <c r="EQ58" s="329">
        <f t="shared" si="136"/>
        <v>0.66240976256963924</v>
      </c>
      <c r="ER58" s="329">
        <f t="shared" si="136"/>
        <v>-0.1096427280043733</v>
      </c>
      <c r="ES58" s="329">
        <f t="shared" si="136"/>
        <v>0.19130692013371287</v>
      </c>
      <c r="ET58" s="329">
        <f t="shared" si="136"/>
        <v>3.9819974864882188E-2</v>
      </c>
      <c r="EU58" s="329">
        <f t="shared" si="136"/>
        <v>-3.4949963302542575E-2</v>
      </c>
      <c r="EV58" s="329">
        <f t="shared" si="136"/>
        <v>-3.4268924494128584E-2</v>
      </c>
      <c r="EW58" s="329">
        <f t="shared" si="136"/>
        <v>9.0600597407877903E-2</v>
      </c>
      <c r="EX58" s="329">
        <f t="shared" si="136"/>
        <v>0.27402400618376904</v>
      </c>
      <c r="EY58" s="329">
        <f t="shared" si="136"/>
        <v>0.21577004807949646</v>
      </c>
      <c r="EZ58" s="329">
        <f t="shared" si="136"/>
        <v>0.23860127462336511</v>
      </c>
      <c r="FA58" s="329">
        <f t="shared" si="136"/>
        <v>0.24826937354845938</v>
      </c>
      <c r="FB58" s="329">
        <f t="shared" si="136"/>
        <v>0.30606941824571543</v>
      </c>
      <c r="FC58" s="329">
        <f t="shared" si="136"/>
        <v>0.30689599549920138</v>
      </c>
      <c r="FD58" s="329">
        <f t="shared" si="136"/>
        <v>0.31427850175358463</v>
      </c>
      <c r="FE58" s="329">
        <f t="shared" si="136"/>
        <v>0.3151323930386461</v>
      </c>
      <c r="FF58" s="329">
        <f t="shared" si="136"/>
        <v>0.2906697158363401</v>
      </c>
      <c r="FG58" s="329">
        <f t="shared" si="136"/>
        <v>0.29129553996355534</v>
      </c>
      <c r="FH58" s="329">
        <f t="shared" si="136"/>
        <v>0.2919238989896496</v>
      </c>
      <c r="FI58" s="329">
        <f t="shared" si="136"/>
        <v>0.29255479964272224</v>
      </c>
      <c r="FJ58" s="329">
        <f t="shared" si="136"/>
        <v>0.31192623153519822</v>
      </c>
      <c r="FK58" s="329">
        <f t="shared" si="136"/>
        <v>0.3127809786208185</v>
      </c>
      <c r="FL58" s="329">
        <f t="shared" si="136"/>
        <v>0.31363815393506606</v>
      </c>
      <c r="FM58" s="329">
        <f t="shared" si="136"/>
        <v>0.31449775526709611</v>
      </c>
      <c r="FN58" s="329">
        <f t="shared" si="136"/>
        <v>0.29862024711383273</v>
      </c>
      <c r="FO58" s="329">
        <f t="shared" si="136"/>
        <v>0.29931814165629772</v>
      </c>
      <c r="FP58" s="329">
        <f t="shared" si="136"/>
        <v>0.30001831513077426</v>
      </c>
      <c r="FQ58" s="329">
        <f t="shared" si="136"/>
        <v>0.30072077242085665</v>
      </c>
      <c r="FR58" s="329">
        <f t="shared" si="136"/>
        <v>-100.00000000000001</v>
      </c>
      <c r="FS58" s="329" t="e">
        <f t="shared" si="136"/>
        <v>#DIV/0!</v>
      </c>
      <c r="FT58" s="329" t="e">
        <f t="shared" si="136"/>
        <v>#DIV/0!</v>
      </c>
      <c r="FU58" s="329" t="e">
        <f t="shared" si="136"/>
        <v>#DIV/0!</v>
      </c>
      <c r="FV58" s="329" t="e">
        <f t="shared" si="136"/>
        <v>#DIV/0!</v>
      </c>
      <c r="FW58" s="329" t="e">
        <f t="shared" si="136"/>
        <v>#DIV/0!</v>
      </c>
      <c r="FX58" s="329" t="e">
        <f t="shared" si="136"/>
        <v>#DIV/0!</v>
      </c>
      <c r="FY58" s="329" t="e">
        <f t="shared" si="136"/>
        <v>#DIV/0!</v>
      </c>
      <c r="FZ58" s="329" t="e">
        <f t="shared" si="136"/>
        <v>#DIV/0!</v>
      </c>
      <c r="GA58" s="329" t="e">
        <f t="shared" si="136"/>
        <v>#DIV/0!</v>
      </c>
      <c r="GB58" s="329" t="e">
        <f t="shared" si="136"/>
        <v>#DIV/0!</v>
      </c>
      <c r="GC58" s="329" t="e">
        <f t="shared" si="136"/>
        <v>#DIV/0!</v>
      </c>
      <c r="GD58" s="329" t="e">
        <f t="shared" si="136"/>
        <v>#DIV/0!</v>
      </c>
      <c r="GE58" s="329" t="e">
        <f t="shared" si="136"/>
        <v>#DIV/0!</v>
      </c>
      <c r="GF58" s="329" t="e">
        <f t="shared" si="136"/>
        <v>#DIV/0!</v>
      </c>
      <c r="GG58" s="329" t="e">
        <f t="shared" si="136"/>
        <v>#DIV/0!</v>
      </c>
      <c r="GH58" s="330"/>
    </row>
    <row r="59" spans="1:190" ht="12.75" customHeight="1">
      <c r="A59" s="323"/>
      <c r="B59" s="323"/>
      <c r="C59" s="323"/>
      <c r="D59" s="323"/>
      <c r="E59" s="323"/>
      <c r="F59" s="323"/>
      <c r="G59" s="323"/>
      <c r="H59" s="323"/>
      <c r="I59" s="323"/>
      <c r="J59" s="323"/>
      <c r="K59" s="323"/>
      <c r="L59" s="323"/>
      <c r="M59" s="323"/>
      <c r="N59" s="332"/>
      <c r="O59" s="323"/>
      <c r="P59" s="323"/>
      <c r="Q59" s="323"/>
      <c r="R59" s="316"/>
      <c r="S59" s="316"/>
      <c r="T59" s="316"/>
      <c r="U59" s="333"/>
      <c r="V59" s="333"/>
      <c r="W59" s="333"/>
      <c r="X59" s="333"/>
      <c r="Y59" s="333"/>
      <c r="Z59" s="333"/>
      <c r="AA59" s="333"/>
      <c r="AB59" s="333"/>
      <c r="AC59" s="333"/>
      <c r="AD59" s="333"/>
      <c r="AE59" s="333"/>
      <c r="AF59" s="333"/>
      <c r="AG59" s="334"/>
      <c r="AH59" s="334"/>
      <c r="AI59" s="334"/>
      <c r="AJ59" s="334"/>
      <c r="AK59" s="335"/>
      <c r="AL59" s="335"/>
      <c r="AN59" s="335"/>
      <c r="EK59" s="223"/>
    </row>
    <row r="60" spans="1:190" s="339" customFormat="1" ht="15.75" customHeight="1" thickBot="1">
      <c r="A60" s="336"/>
      <c r="B60" s="336"/>
      <c r="C60" s="336"/>
      <c r="D60" s="336"/>
      <c r="E60" s="227" t="s">
        <v>191</v>
      </c>
      <c r="F60" s="337">
        <v>28580</v>
      </c>
      <c r="G60" s="337">
        <v>28671</v>
      </c>
      <c r="H60" s="337">
        <v>28763</v>
      </c>
      <c r="I60" s="337">
        <v>28855</v>
      </c>
      <c r="J60" s="337">
        <v>28945</v>
      </c>
      <c r="K60" s="337">
        <v>29036</v>
      </c>
      <c r="L60" s="337">
        <v>29128</v>
      </c>
      <c r="M60" s="337">
        <v>29220</v>
      </c>
      <c r="N60" s="337">
        <v>29311</v>
      </c>
      <c r="O60" s="337">
        <v>29402</v>
      </c>
      <c r="P60" s="337">
        <v>29494</v>
      </c>
      <c r="Q60" s="337">
        <v>29586</v>
      </c>
      <c r="R60" s="337">
        <v>29676</v>
      </c>
      <c r="S60" s="337">
        <v>29767</v>
      </c>
      <c r="T60" s="337">
        <v>29859</v>
      </c>
      <c r="U60" s="337">
        <v>29951</v>
      </c>
      <c r="V60" s="337">
        <v>30041</v>
      </c>
      <c r="W60" s="337">
        <v>30132</v>
      </c>
      <c r="X60" s="337">
        <v>30224</v>
      </c>
      <c r="Y60" s="337">
        <v>30316</v>
      </c>
      <c r="Z60" s="337">
        <v>30406</v>
      </c>
      <c r="AA60" s="337">
        <v>30497</v>
      </c>
      <c r="AB60" s="337">
        <v>30589</v>
      </c>
      <c r="AC60" s="337">
        <v>30681</v>
      </c>
      <c r="AD60" s="337">
        <v>30772</v>
      </c>
      <c r="AE60" s="337">
        <v>30863</v>
      </c>
      <c r="AF60" s="337">
        <v>30955</v>
      </c>
      <c r="AG60" s="337">
        <v>31047</v>
      </c>
      <c r="AH60" s="337">
        <v>31137</v>
      </c>
      <c r="AI60" s="337">
        <v>31228</v>
      </c>
      <c r="AJ60" s="337">
        <v>31320</v>
      </c>
      <c r="AK60" s="337">
        <v>31412</v>
      </c>
      <c r="AL60" s="337">
        <v>31502</v>
      </c>
      <c r="AM60" s="337">
        <v>31593</v>
      </c>
      <c r="AN60" s="337">
        <v>31685</v>
      </c>
      <c r="AO60" s="337">
        <v>31777</v>
      </c>
      <c r="AP60" s="337">
        <v>31867</v>
      </c>
      <c r="AQ60" s="337">
        <v>31958</v>
      </c>
      <c r="AR60" s="337">
        <v>32050</v>
      </c>
      <c r="AS60" s="337">
        <v>32142</v>
      </c>
      <c r="AT60" s="337">
        <v>32233</v>
      </c>
      <c r="AU60" s="337">
        <v>32324</v>
      </c>
      <c r="AV60" s="337">
        <v>32416</v>
      </c>
      <c r="AW60" s="337">
        <v>32508</v>
      </c>
      <c r="AX60" s="337">
        <v>32598</v>
      </c>
      <c r="AY60" s="337">
        <v>32689</v>
      </c>
      <c r="AZ60" s="337">
        <v>32781</v>
      </c>
      <c r="BA60" s="337">
        <v>32873</v>
      </c>
      <c r="BB60" s="337">
        <v>32963</v>
      </c>
      <c r="BC60" s="337">
        <v>33054</v>
      </c>
      <c r="BD60" s="337">
        <v>33146</v>
      </c>
      <c r="BE60" s="337">
        <v>33238</v>
      </c>
      <c r="BF60" s="337">
        <v>33328</v>
      </c>
      <c r="BG60" s="337">
        <v>33419</v>
      </c>
      <c r="BH60" s="337">
        <v>33511</v>
      </c>
      <c r="BI60" s="337">
        <v>33603</v>
      </c>
      <c r="BJ60" s="337">
        <v>33694</v>
      </c>
      <c r="BK60" s="337">
        <v>33785</v>
      </c>
      <c r="BL60" s="337">
        <v>33877</v>
      </c>
      <c r="BM60" s="337">
        <v>33969</v>
      </c>
      <c r="BN60" s="337">
        <v>34059</v>
      </c>
      <c r="BO60" s="337">
        <v>34150</v>
      </c>
      <c r="BP60" s="337">
        <v>34242</v>
      </c>
      <c r="BQ60" s="337">
        <v>34334</v>
      </c>
      <c r="BR60" s="337">
        <v>34424</v>
      </c>
      <c r="BS60" s="337">
        <v>34515</v>
      </c>
      <c r="BT60" s="337">
        <v>34607</v>
      </c>
      <c r="BU60" s="337">
        <v>34699</v>
      </c>
      <c r="BV60" s="337">
        <v>34789</v>
      </c>
      <c r="BW60" s="337">
        <v>34880</v>
      </c>
      <c r="BX60" s="337">
        <v>34972</v>
      </c>
      <c r="BY60" s="337">
        <v>35064</v>
      </c>
      <c r="BZ60" s="337">
        <v>35155</v>
      </c>
      <c r="CA60" s="337">
        <v>35246</v>
      </c>
      <c r="CB60" s="337">
        <v>35338</v>
      </c>
      <c r="CC60" s="337">
        <v>35430</v>
      </c>
      <c r="CD60" s="337">
        <v>35520</v>
      </c>
      <c r="CE60" s="337">
        <v>35611</v>
      </c>
      <c r="CF60" s="337">
        <v>35703</v>
      </c>
      <c r="CG60" s="337">
        <v>35795</v>
      </c>
      <c r="CH60" s="337">
        <v>35885</v>
      </c>
      <c r="CI60" s="337">
        <v>35976</v>
      </c>
      <c r="CJ60" s="337">
        <v>36068</v>
      </c>
      <c r="CK60" s="337">
        <v>36160</v>
      </c>
      <c r="CL60" s="337">
        <v>36250</v>
      </c>
      <c r="CM60" s="337">
        <v>36341</v>
      </c>
      <c r="CN60" s="337">
        <v>36433</v>
      </c>
      <c r="CO60" s="337">
        <v>36525</v>
      </c>
      <c r="CP60" s="337">
        <v>36616</v>
      </c>
      <c r="CQ60" s="337">
        <v>36707</v>
      </c>
      <c r="CR60" s="337">
        <v>36799</v>
      </c>
      <c r="CS60" s="337">
        <v>36891</v>
      </c>
      <c r="CT60" s="337">
        <v>36981</v>
      </c>
      <c r="CU60" s="337">
        <v>37072</v>
      </c>
      <c r="CV60" s="337">
        <v>37164</v>
      </c>
      <c r="CW60" s="337">
        <v>37256</v>
      </c>
      <c r="CX60" s="337">
        <v>37346</v>
      </c>
      <c r="CY60" s="337">
        <v>37437</v>
      </c>
      <c r="CZ60" s="337">
        <v>37529</v>
      </c>
      <c r="DA60" s="337">
        <v>37621</v>
      </c>
      <c r="DB60" s="337">
        <v>37711</v>
      </c>
      <c r="DC60" s="337">
        <v>37802</v>
      </c>
      <c r="DD60" s="337">
        <v>37894</v>
      </c>
      <c r="DE60" s="337">
        <v>37986</v>
      </c>
      <c r="DF60" s="337">
        <v>38077</v>
      </c>
      <c r="DG60" s="337">
        <v>38168</v>
      </c>
      <c r="DH60" s="337">
        <v>38260</v>
      </c>
      <c r="DI60" s="337">
        <v>38352</v>
      </c>
      <c r="DJ60" s="337">
        <v>38442</v>
      </c>
      <c r="DK60" s="337">
        <v>38533</v>
      </c>
      <c r="DL60" s="337">
        <v>38625</v>
      </c>
      <c r="DM60" s="337">
        <v>38717</v>
      </c>
      <c r="DN60" s="337">
        <v>38807</v>
      </c>
      <c r="DO60" s="337">
        <v>38898</v>
      </c>
      <c r="DP60" s="337">
        <v>38990</v>
      </c>
      <c r="DQ60" s="337">
        <v>39082</v>
      </c>
      <c r="DR60" s="337">
        <v>39172</v>
      </c>
      <c r="DS60" s="337">
        <v>39263</v>
      </c>
      <c r="DT60" s="337">
        <v>39355</v>
      </c>
      <c r="DU60" s="337">
        <v>39447</v>
      </c>
      <c r="DV60" s="337">
        <v>39538</v>
      </c>
      <c r="DW60" s="337">
        <v>39629</v>
      </c>
      <c r="DX60" s="337">
        <v>39721</v>
      </c>
      <c r="DY60" s="337">
        <v>39813</v>
      </c>
      <c r="DZ60" s="337">
        <v>39903</v>
      </c>
      <c r="EA60" s="337">
        <v>39994</v>
      </c>
      <c r="EB60" s="337">
        <v>40086</v>
      </c>
      <c r="EC60" s="337">
        <v>40178</v>
      </c>
      <c r="ED60" s="337">
        <v>40268</v>
      </c>
      <c r="EE60" s="337">
        <v>40359</v>
      </c>
      <c r="EF60" s="337">
        <v>40451</v>
      </c>
      <c r="EG60" s="337">
        <v>40543</v>
      </c>
      <c r="EH60" s="337">
        <v>40633</v>
      </c>
      <c r="EI60" s="337">
        <v>40724</v>
      </c>
      <c r="EJ60" s="337">
        <v>40816</v>
      </c>
      <c r="EK60" s="337">
        <v>40908</v>
      </c>
      <c r="EL60" s="337">
        <v>40999</v>
      </c>
      <c r="EM60" s="337">
        <v>41090</v>
      </c>
      <c r="EN60" s="337">
        <v>41182</v>
      </c>
      <c r="EO60" s="337">
        <v>41274</v>
      </c>
      <c r="EP60" s="337">
        <v>41364</v>
      </c>
      <c r="EQ60" s="337">
        <v>41455</v>
      </c>
      <c r="ER60" s="337">
        <v>41547</v>
      </c>
      <c r="ES60" s="337">
        <v>41639</v>
      </c>
      <c r="ET60" s="337">
        <v>41729</v>
      </c>
      <c r="EU60" s="337">
        <v>41820</v>
      </c>
      <c r="EV60" s="228">
        <v>41912</v>
      </c>
      <c r="EW60" s="228">
        <v>42004</v>
      </c>
      <c r="EX60" s="228">
        <v>42094</v>
      </c>
      <c r="EY60" s="228">
        <v>42185</v>
      </c>
      <c r="EZ60" s="228">
        <v>42277</v>
      </c>
      <c r="FA60" s="228">
        <v>42369</v>
      </c>
      <c r="FB60" s="228">
        <v>42460</v>
      </c>
      <c r="FC60" s="228">
        <v>42551</v>
      </c>
      <c r="FD60" s="228">
        <v>42643</v>
      </c>
      <c r="FE60" s="228">
        <v>42735</v>
      </c>
      <c r="FF60" s="228">
        <v>42825</v>
      </c>
      <c r="FG60" s="228">
        <v>42916</v>
      </c>
      <c r="FH60" s="228">
        <v>43008</v>
      </c>
      <c r="FI60" s="228">
        <v>43100</v>
      </c>
      <c r="FJ60" s="228">
        <v>43190</v>
      </c>
      <c r="FK60" s="228">
        <v>43281</v>
      </c>
      <c r="FL60" s="228">
        <v>43373</v>
      </c>
      <c r="FM60" s="228">
        <v>43465</v>
      </c>
      <c r="FN60" s="337">
        <v>43555</v>
      </c>
      <c r="FO60" s="337">
        <v>43646</v>
      </c>
      <c r="FP60" s="337">
        <v>43738</v>
      </c>
      <c r="FQ60" s="337">
        <v>43830</v>
      </c>
      <c r="FR60" s="337">
        <v>43921</v>
      </c>
      <c r="FS60" s="337">
        <v>44012</v>
      </c>
      <c r="FT60" s="337">
        <v>44104</v>
      </c>
      <c r="FU60" s="337">
        <v>44196</v>
      </c>
      <c r="FV60" s="337">
        <v>44286</v>
      </c>
      <c r="FW60" s="337">
        <v>44377</v>
      </c>
      <c r="FX60" s="337">
        <v>44469</v>
      </c>
      <c r="FY60" s="337">
        <v>44561</v>
      </c>
      <c r="FZ60" s="337">
        <v>44651</v>
      </c>
      <c r="GA60" s="337">
        <v>44742</v>
      </c>
      <c r="GB60" s="337">
        <v>44834</v>
      </c>
      <c r="GC60" s="337">
        <v>44926</v>
      </c>
      <c r="GD60" s="337">
        <v>45016</v>
      </c>
      <c r="GE60" s="337">
        <v>45107</v>
      </c>
      <c r="GF60" s="337">
        <v>45199</v>
      </c>
      <c r="GG60" s="337">
        <v>45291</v>
      </c>
      <c r="GH60" s="338"/>
    </row>
    <row r="61" spans="1:190" ht="12.75" customHeight="1">
      <c r="A61" s="323"/>
      <c r="B61" s="323"/>
      <c r="C61" s="323"/>
      <c r="D61" s="323"/>
      <c r="E61" s="231" t="s">
        <v>172</v>
      </c>
      <c r="F61" s="233">
        <v>82.454999999999998</v>
      </c>
      <c r="G61" s="233">
        <v>85.915000000000006</v>
      </c>
      <c r="H61" s="233">
        <v>89.23</v>
      </c>
      <c r="I61" s="233">
        <v>92.03</v>
      </c>
      <c r="J61" s="233">
        <v>95.359000000000009</v>
      </c>
      <c r="K61" s="233">
        <v>97.864000000000004</v>
      </c>
      <c r="L61" s="233">
        <v>101.53200000000001</v>
      </c>
      <c r="M61" s="233">
        <v>104.67100000000001</v>
      </c>
      <c r="N61" s="233">
        <v>109.17</v>
      </c>
      <c r="O61" s="233">
        <v>111.54300000000001</v>
      </c>
      <c r="P61" s="233">
        <v>114.85000000000001</v>
      </c>
      <c r="Q61" s="233">
        <v>117.54700000000001</v>
      </c>
      <c r="R61" s="233">
        <v>121.28700000000001</v>
      </c>
      <c r="S61" s="233">
        <v>124.81500000000001</v>
      </c>
      <c r="T61" s="233">
        <v>129.73500000000001</v>
      </c>
      <c r="U61" s="233">
        <v>135.55200000000002</v>
      </c>
      <c r="V61" s="233">
        <v>141.23600000000002</v>
      </c>
      <c r="W61" s="233">
        <v>145.70500000000001</v>
      </c>
      <c r="X61" s="233">
        <v>148.59300000000002</v>
      </c>
      <c r="Y61" s="233">
        <v>152.143</v>
      </c>
      <c r="Z61" s="233">
        <v>156.91200000000001</v>
      </c>
      <c r="AA61" s="233">
        <v>160.85000000000002</v>
      </c>
      <c r="AB61" s="233">
        <v>165.31300000000002</v>
      </c>
      <c r="AC61" s="233">
        <v>169.09</v>
      </c>
      <c r="AD61" s="233">
        <v>173.22900000000001</v>
      </c>
      <c r="AE61" s="233">
        <v>175.89200000000002</v>
      </c>
      <c r="AF61" s="233">
        <v>179.24900000000002</v>
      </c>
      <c r="AG61" s="233">
        <v>181.45100000000002</v>
      </c>
      <c r="AH61" s="233">
        <v>184.798</v>
      </c>
      <c r="AI61" s="233">
        <v>188.67100000000002</v>
      </c>
      <c r="AJ61" s="233">
        <v>192.01600000000002</v>
      </c>
      <c r="AK61" s="233">
        <v>195.47200000000001</v>
      </c>
      <c r="AL61" s="233">
        <v>199.28400000000002</v>
      </c>
      <c r="AM61" s="233">
        <v>203.30700000000002</v>
      </c>
      <c r="AN61" s="233">
        <v>206.88400000000001</v>
      </c>
      <c r="AO61" s="233">
        <v>208.50900000000001</v>
      </c>
      <c r="AP61" s="233">
        <v>209.608</v>
      </c>
      <c r="AQ61" s="233">
        <v>212.977</v>
      </c>
      <c r="AR61" s="233">
        <v>216.21200000000002</v>
      </c>
      <c r="AS61" s="233">
        <v>221.05200000000002</v>
      </c>
      <c r="AT61" s="233">
        <v>225.49</v>
      </c>
      <c r="AU61" s="233">
        <v>229.33</v>
      </c>
      <c r="AV61" s="233">
        <v>234.274</v>
      </c>
      <c r="AW61" s="233">
        <v>239.38700000000003</v>
      </c>
      <c r="AX61" s="233">
        <v>244.17100000000002</v>
      </c>
      <c r="AY61" s="233">
        <v>247.91500000000002</v>
      </c>
      <c r="AZ61" s="233">
        <v>252.35600000000002</v>
      </c>
      <c r="BA61" s="233">
        <v>257.72800000000001</v>
      </c>
      <c r="BB61" s="233">
        <v>261.06800000000004</v>
      </c>
      <c r="BC61" s="233">
        <v>264.38600000000002</v>
      </c>
      <c r="BD61" s="233">
        <v>266.00100000000003</v>
      </c>
      <c r="BE61" s="233">
        <v>267.41700000000003</v>
      </c>
      <c r="BF61" s="233">
        <v>269.65600000000001</v>
      </c>
      <c r="BG61" s="233">
        <v>273.488</v>
      </c>
      <c r="BH61" s="233">
        <v>275.89699999999999</v>
      </c>
      <c r="BI61" s="233">
        <v>278.92</v>
      </c>
      <c r="BJ61" s="233">
        <v>283.09500000000003</v>
      </c>
      <c r="BK61" s="233">
        <v>283.78900000000004</v>
      </c>
      <c r="BL61" s="233">
        <v>284.85700000000003</v>
      </c>
      <c r="BM61" s="233">
        <v>284.65600000000001</v>
      </c>
      <c r="BN61" s="233">
        <v>285.13499999999999</v>
      </c>
      <c r="BO61" s="233">
        <v>286.26800000000003</v>
      </c>
      <c r="BP61" s="233">
        <v>287.654</v>
      </c>
      <c r="BQ61" s="233">
        <v>289.08800000000002</v>
      </c>
      <c r="BR61" s="233">
        <v>291.12299999999999</v>
      </c>
      <c r="BS61" s="233">
        <v>295.25300000000004</v>
      </c>
      <c r="BT61" s="233">
        <v>297.61400000000003</v>
      </c>
      <c r="BU61" s="233">
        <v>301.37299999999999</v>
      </c>
      <c r="BV61" s="233">
        <v>303.35000000000002</v>
      </c>
      <c r="BW61" s="233">
        <v>306.07800000000003</v>
      </c>
      <c r="BX61" s="233">
        <v>307.35400000000004</v>
      </c>
      <c r="BY61" s="233">
        <v>308.589</v>
      </c>
      <c r="BZ61" s="233">
        <v>312.62400000000002</v>
      </c>
      <c r="CA61" s="233">
        <v>314.09000000000003</v>
      </c>
      <c r="CB61" s="233">
        <v>316.142</v>
      </c>
      <c r="CC61" s="233">
        <v>316.52600000000001</v>
      </c>
      <c r="CD61" s="233">
        <v>318.89700000000005</v>
      </c>
      <c r="CE61" s="233">
        <v>323.34300000000002</v>
      </c>
      <c r="CF61" s="233">
        <v>326.63800000000003</v>
      </c>
      <c r="CG61" s="233">
        <v>330.88400000000001</v>
      </c>
      <c r="CH61" s="233">
        <v>334.30600000000004</v>
      </c>
      <c r="CI61" s="233">
        <v>339.28800000000001</v>
      </c>
      <c r="CJ61" s="233">
        <v>341.66</v>
      </c>
      <c r="CK61" s="233">
        <v>343.92900000000003</v>
      </c>
      <c r="CL61" s="233">
        <v>346.09700000000004</v>
      </c>
      <c r="CM61" s="233">
        <v>349.23600000000005</v>
      </c>
      <c r="CN61" s="233">
        <v>353.69900000000001</v>
      </c>
      <c r="CO61" s="233">
        <v>358.04700000000003</v>
      </c>
      <c r="CP61" s="233">
        <v>364.59900000000005</v>
      </c>
      <c r="CQ61" s="233">
        <v>369.64500000000004</v>
      </c>
      <c r="CR61" s="233">
        <v>373.80800000000005</v>
      </c>
      <c r="CS61" s="233">
        <v>378.55</v>
      </c>
      <c r="CT61" s="233">
        <v>382.68</v>
      </c>
      <c r="CU61" s="233">
        <v>385.00900000000001</v>
      </c>
      <c r="CV61" s="233">
        <v>388.28900000000004</v>
      </c>
      <c r="CW61" s="233">
        <v>389.73500000000001</v>
      </c>
      <c r="CX61" s="233">
        <v>393.75300000000004</v>
      </c>
      <c r="CY61" s="233">
        <v>397.96800000000002</v>
      </c>
      <c r="CZ61" s="233">
        <v>400.84000000000003</v>
      </c>
      <c r="DA61" s="233">
        <v>402.947</v>
      </c>
      <c r="DB61" s="233">
        <v>404.35</v>
      </c>
      <c r="DC61" s="233">
        <v>406.03100000000001</v>
      </c>
      <c r="DD61" s="233">
        <v>411.43100000000004</v>
      </c>
      <c r="DE61" s="233">
        <v>416.46000000000004</v>
      </c>
      <c r="DF61" s="233">
        <v>420.79600000000005</v>
      </c>
      <c r="DG61" s="233">
        <v>424.988</v>
      </c>
      <c r="DH61" s="233">
        <v>428.435</v>
      </c>
      <c r="DI61" s="233">
        <v>433.70500000000004</v>
      </c>
      <c r="DJ61" s="233">
        <v>436.41600000000005</v>
      </c>
      <c r="DK61" s="233">
        <v>439.56</v>
      </c>
      <c r="DL61" s="233">
        <v>443.54200000000003</v>
      </c>
      <c r="DM61" s="233">
        <v>450.21600000000001</v>
      </c>
      <c r="DN61" s="233">
        <v>454.80900000000003</v>
      </c>
      <c r="DO61" s="233">
        <v>461.83100000000002</v>
      </c>
      <c r="DP61" s="233">
        <v>465.37200000000001</v>
      </c>
      <c r="DQ61" s="233">
        <v>472.733</v>
      </c>
      <c r="DR61" s="233">
        <v>478.548</v>
      </c>
      <c r="DS61" s="233">
        <v>484.26400000000001</v>
      </c>
      <c r="DT61" s="233">
        <v>489.49900000000002</v>
      </c>
      <c r="DU61" s="233">
        <v>493.96000000000004</v>
      </c>
      <c r="DV61" s="233">
        <v>500.22500000000002</v>
      </c>
      <c r="DW61" s="233">
        <v>500.08600000000001</v>
      </c>
      <c r="DX61" s="233">
        <v>500.13700000000006</v>
      </c>
      <c r="DY61" s="233">
        <v>494.02900000000005</v>
      </c>
      <c r="DZ61" s="233">
        <v>485.06900000000002</v>
      </c>
      <c r="EA61" s="233">
        <v>482.80700000000002</v>
      </c>
      <c r="EB61" s="233">
        <v>483.03200000000004</v>
      </c>
      <c r="EC61" s="233">
        <v>488.30600000000004</v>
      </c>
      <c r="ED61" s="233">
        <v>492.03300000000002</v>
      </c>
      <c r="EE61" s="233">
        <v>497.33100000000002</v>
      </c>
      <c r="EF61" s="233">
        <v>502.24400000000003</v>
      </c>
      <c r="EG61" s="233">
        <v>505.65100000000001</v>
      </c>
      <c r="EH61" s="233">
        <v>512.24800000000005</v>
      </c>
      <c r="EI61" s="233">
        <v>512.69400000000007</v>
      </c>
      <c r="EJ61" s="233">
        <v>515.04899999999998</v>
      </c>
      <c r="EK61" s="233">
        <v>518.077</v>
      </c>
      <c r="EL61" s="233">
        <v>521.125</v>
      </c>
      <c r="EM61" s="233">
        <v>521.11700000000008</v>
      </c>
      <c r="EN61" s="233">
        <v>523.99599999999998</v>
      </c>
      <c r="EO61" s="233">
        <v>524.03500000000008</v>
      </c>
      <c r="EP61" s="233">
        <v>525.70500000000004</v>
      </c>
      <c r="EQ61" s="233">
        <v>529.35500000000002</v>
      </c>
      <c r="ER61" s="340">
        <v>528.96500000000003</v>
      </c>
      <c r="ES61" s="233">
        <v>530.84300000000007</v>
      </c>
      <c r="ET61" s="233">
        <v>533.52200000000005</v>
      </c>
      <c r="EU61" s="233">
        <v>533.71100000000001</v>
      </c>
      <c r="EV61" s="234" t="e">
        <f>EV84+EV86+EV92</f>
        <v>#VALUE!</v>
      </c>
      <c r="EW61" s="234" t="e">
        <f>EW84+EW86+EW92</f>
        <v>#VALUE!</v>
      </c>
      <c r="EX61" s="234" t="e">
        <f t="shared" ref="EX61:FM61" si="137">EX84+EX86+EX92</f>
        <v>#VALUE!</v>
      </c>
      <c r="EY61" s="234" t="e">
        <f t="shared" si="137"/>
        <v>#VALUE!</v>
      </c>
      <c r="EZ61" s="234" t="e">
        <f t="shared" si="137"/>
        <v>#VALUE!</v>
      </c>
      <c r="FA61" s="234" t="e">
        <f t="shared" si="137"/>
        <v>#VALUE!</v>
      </c>
      <c r="FB61" s="234" t="e">
        <f t="shared" si="137"/>
        <v>#VALUE!</v>
      </c>
      <c r="FC61" s="234" t="e">
        <f t="shared" si="137"/>
        <v>#VALUE!</v>
      </c>
      <c r="FD61" s="234" t="e">
        <f t="shared" si="137"/>
        <v>#VALUE!</v>
      </c>
      <c r="FE61" s="234" t="e">
        <f t="shared" si="137"/>
        <v>#VALUE!</v>
      </c>
      <c r="FF61" s="234" t="e">
        <f t="shared" si="137"/>
        <v>#VALUE!</v>
      </c>
      <c r="FG61" s="234" t="e">
        <f t="shared" si="137"/>
        <v>#VALUE!</v>
      </c>
      <c r="FH61" s="234" t="e">
        <f t="shared" si="137"/>
        <v>#VALUE!</v>
      </c>
      <c r="FI61" s="234" t="e">
        <f t="shared" si="137"/>
        <v>#VALUE!</v>
      </c>
      <c r="FJ61" s="234" t="e">
        <f t="shared" si="137"/>
        <v>#VALUE!</v>
      </c>
      <c r="FK61" s="234" t="e">
        <f t="shared" si="137"/>
        <v>#VALUE!</v>
      </c>
      <c r="FL61" s="234" t="e">
        <f t="shared" si="137"/>
        <v>#VALUE!</v>
      </c>
      <c r="FM61" s="234" t="e">
        <f t="shared" si="137"/>
        <v>#VALUE!</v>
      </c>
      <c r="FN61" s="234" t="e">
        <f>FN84+FN86+FN92</f>
        <v>#VALUE!</v>
      </c>
      <c r="FO61" s="234" t="e">
        <f>FO84+FO86+FO92</f>
        <v>#VALUE!</v>
      </c>
      <c r="FP61" s="234" t="e">
        <f t="shared" ref="FP61:GG61" si="138">FP84+FP86+FP92</f>
        <v>#VALUE!</v>
      </c>
      <c r="FQ61" s="234" t="e">
        <f t="shared" si="138"/>
        <v>#VALUE!</v>
      </c>
      <c r="FR61" s="234" t="e">
        <f t="shared" si="138"/>
        <v>#VALUE!</v>
      </c>
      <c r="FS61" s="234" t="e">
        <f t="shared" si="138"/>
        <v>#VALUE!</v>
      </c>
      <c r="FT61" s="234" t="e">
        <f t="shared" si="138"/>
        <v>#VALUE!</v>
      </c>
      <c r="FU61" s="234" t="e">
        <f t="shared" si="138"/>
        <v>#VALUE!</v>
      </c>
      <c r="FV61" s="234" t="e">
        <f t="shared" si="138"/>
        <v>#VALUE!</v>
      </c>
      <c r="FW61" s="234" t="e">
        <f t="shared" si="138"/>
        <v>#VALUE!</v>
      </c>
      <c r="FX61" s="234" t="e">
        <f t="shared" si="138"/>
        <v>#VALUE!</v>
      </c>
      <c r="FY61" s="234" t="e">
        <f t="shared" si="138"/>
        <v>#VALUE!</v>
      </c>
      <c r="FZ61" s="234" t="e">
        <f t="shared" si="138"/>
        <v>#VALUE!</v>
      </c>
      <c r="GA61" s="234" t="e">
        <f t="shared" si="138"/>
        <v>#VALUE!</v>
      </c>
      <c r="GB61" s="234" t="e">
        <f t="shared" si="138"/>
        <v>#VALUE!</v>
      </c>
      <c r="GC61" s="234" t="e">
        <f t="shared" si="138"/>
        <v>#VALUE!</v>
      </c>
      <c r="GD61" s="234" t="e">
        <f t="shared" si="138"/>
        <v>#VALUE!</v>
      </c>
      <c r="GE61" s="234" t="e">
        <f t="shared" si="138"/>
        <v>#VALUE!</v>
      </c>
      <c r="GF61" s="234" t="e">
        <f t="shared" si="138"/>
        <v>#VALUE!</v>
      </c>
      <c r="GG61" s="234" t="e">
        <f t="shared" si="138"/>
        <v>#VALUE!</v>
      </c>
    </row>
    <row r="62" spans="1:190" ht="12.75" customHeight="1">
      <c r="A62" s="323"/>
      <c r="B62" s="323"/>
      <c r="C62" s="323"/>
      <c r="D62" s="323"/>
      <c r="E62" s="341" t="s">
        <v>173</v>
      </c>
      <c r="F62" s="239"/>
      <c r="G62" s="240">
        <f>100*((G61/F61)^4-1)</f>
        <v>17.871278356766052</v>
      </c>
      <c r="H62" s="240">
        <f t="shared" ref="H62:BS62" si="139">100*((H61/G61)^4-1)</f>
        <v>16.350323254862499</v>
      </c>
      <c r="I62" s="240">
        <f t="shared" si="139"/>
        <v>13.155095673747486</v>
      </c>
      <c r="J62" s="240">
        <f t="shared" si="139"/>
        <v>15.273389761487245</v>
      </c>
      <c r="K62" s="240">
        <f t="shared" si="139"/>
        <v>10.92900013434306</v>
      </c>
      <c r="L62" s="240">
        <f t="shared" si="139"/>
        <v>15.856369034922913</v>
      </c>
      <c r="M62" s="240">
        <f t="shared" si="139"/>
        <v>12.951948944294545</v>
      </c>
      <c r="N62" s="241">
        <f t="shared" si="139"/>
        <v>18.333510327166792</v>
      </c>
      <c r="O62" s="240">
        <f t="shared" si="139"/>
        <v>8.9823183329033931</v>
      </c>
      <c r="P62" s="240">
        <f t="shared" si="139"/>
        <v>12.396998729325714</v>
      </c>
      <c r="Q62" s="240">
        <f t="shared" si="139"/>
        <v>9.7291968744878332</v>
      </c>
      <c r="R62" s="240">
        <f t="shared" si="139"/>
        <v>13.347205530596383</v>
      </c>
      <c r="S62" s="240">
        <f t="shared" si="139"/>
        <v>12.152796772989749</v>
      </c>
      <c r="T62" s="240">
        <f t="shared" si="139"/>
        <v>16.72435973658224</v>
      </c>
      <c r="U62" s="240">
        <f t="shared" si="139"/>
        <v>19.177725962234106</v>
      </c>
      <c r="V62" s="240">
        <f t="shared" si="139"/>
        <v>17.857688163781727</v>
      </c>
      <c r="W62" s="240">
        <f t="shared" si="139"/>
        <v>13.270334747795665</v>
      </c>
      <c r="X62" s="240">
        <f t="shared" si="139"/>
        <v>8.1671987502690548</v>
      </c>
      <c r="Y62" s="240">
        <f t="shared" si="139"/>
        <v>9.9042529270413127</v>
      </c>
      <c r="Z62" s="240">
        <f t="shared" si="139"/>
        <v>13.140144644299889</v>
      </c>
      <c r="AA62" s="240">
        <f t="shared" si="139"/>
        <v>10.423022156423766</v>
      </c>
      <c r="AB62" s="240">
        <f t="shared" si="139"/>
        <v>11.569058479661344</v>
      </c>
      <c r="AC62" s="240">
        <f t="shared" si="139"/>
        <v>9.4570319210003575</v>
      </c>
      <c r="AD62" s="240">
        <f t="shared" si="139"/>
        <v>10.156644112026726</v>
      </c>
      <c r="AE62" s="240">
        <f t="shared" si="139"/>
        <v>6.2923368459026463</v>
      </c>
      <c r="AF62" s="240">
        <f t="shared" si="139"/>
        <v>7.8555797119574944</v>
      </c>
      <c r="AG62" s="240">
        <f t="shared" si="139"/>
        <v>5.0051254262611922</v>
      </c>
      <c r="AH62" s="240">
        <f t="shared" si="139"/>
        <v>7.5849699320944097</v>
      </c>
      <c r="AI62" s="240">
        <f t="shared" si="139"/>
        <v>8.6504522684760268</v>
      </c>
      <c r="AJ62" s="240">
        <f t="shared" si="139"/>
        <v>7.2825452153920889</v>
      </c>
      <c r="AK62" s="240">
        <f t="shared" si="139"/>
        <v>7.3961103650441062</v>
      </c>
      <c r="AL62" s="240">
        <f t="shared" si="139"/>
        <v>8.0317722534762872</v>
      </c>
      <c r="AM62" s="240">
        <f t="shared" si="139"/>
        <v>8.322731045508803</v>
      </c>
      <c r="AN62" s="240">
        <f t="shared" si="139"/>
        <v>7.2255518659463114</v>
      </c>
      <c r="AO62" s="240">
        <f t="shared" si="139"/>
        <v>3.1790687432164733</v>
      </c>
      <c r="AP62" s="240">
        <f t="shared" si="139"/>
        <v>2.1250294465397168</v>
      </c>
      <c r="AQ62" s="240">
        <f t="shared" si="139"/>
        <v>6.5858135777798088</v>
      </c>
      <c r="AR62" s="240">
        <f t="shared" si="139"/>
        <v>6.2156118950363437</v>
      </c>
      <c r="AS62" s="240">
        <f t="shared" si="139"/>
        <v>9.2593513845631961</v>
      </c>
      <c r="AT62" s="240">
        <f t="shared" si="139"/>
        <v>8.2757877360552392</v>
      </c>
      <c r="AU62" s="240">
        <f t="shared" si="139"/>
        <v>6.9878198543956049</v>
      </c>
      <c r="AV62" s="240">
        <f t="shared" si="139"/>
        <v>8.9062707511325723</v>
      </c>
      <c r="AW62" s="240">
        <f t="shared" si="139"/>
        <v>9.0199246898034602</v>
      </c>
      <c r="AX62" s="240">
        <f t="shared" si="139"/>
        <v>8.2365843504390135</v>
      </c>
      <c r="AY62" s="240">
        <f t="shared" si="139"/>
        <v>6.2759241331438398</v>
      </c>
      <c r="AZ62" s="240">
        <f t="shared" si="139"/>
        <v>7.3602025737511401</v>
      </c>
      <c r="BA62" s="240">
        <f t="shared" si="139"/>
        <v>8.7907258985868708</v>
      </c>
      <c r="BB62" s="240">
        <f t="shared" si="139"/>
        <v>5.2854006492933481</v>
      </c>
      <c r="BC62" s="240">
        <f t="shared" si="139"/>
        <v>5.1814730222454086</v>
      </c>
      <c r="BD62" s="240">
        <f t="shared" si="139"/>
        <v>2.4658766767432949</v>
      </c>
      <c r="BE62" s="240">
        <f t="shared" si="139"/>
        <v>2.1463781616103406</v>
      </c>
      <c r="BF62" s="240">
        <f t="shared" si="139"/>
        <v>3.3913729803181747</v>
      </c>
      <c r="BG62" s="240">
        <f t="shared" si="139"/>
        <v>5.8065975775716483</v>
      </c>
      <c r="BH62" s="240">
        <f t="shared" si="139"/>
        <v>3.5701991827609358</v>
      </c>
      <c r="BI62" s="240">
        <f t="shared" si="139"/>
        <v>4.4553559948826704</v>
      </c>
      <c r="BJ62" s="240">
        <f t="shared" si="139"/>
        <v>6.1231591057270052</v>
      </c>
      <c r="BK62" s="240">
        <f t="shared" si="139"/>
        <v>0.98420128595835266</v>
      </c>
      <c r="BL62" s="240">
        <f t="shared" si="139"/>
        <v>1.5138628233439588</v>
      </c>
      <c r="BM62" s="240">
        <f t="shared" si="139"/>
        <v>-0.28194828488998791</v>
      </c>
      <c r="BN62" s="240">
        <f t="shared" si="139"/>
        <v>0.67479399759629022</v>
      </c>
      <c r="BO62" s="240">
        <f t="shared" si="139"/>
        <v>1.5989211649997559</v>
      </c>
      <c r="BP62" s="240">
        <f t="shared" si="139"/>
        <v>1.9507569837158734</v>
      </c>
      <c r="BQ62" s="240">
        <f t="shared" si="139"/>
        <v>2.0090229956012173</v>
      </c>
      <c r="BR62" s="240">
        <f t="shared" si="139"/>
        <v>2.8456230932623949</v>
      </c>
      <c r="BS62" s="240">
        <f t="shared" si="139"/>
        <v>5.796476608790746</v>
      </c>
      <c r="BT62" s="240">
        <f t="shared" ref="BT62:EE62" si="140">100*((BT61/BS61)^4-1)</f>
        <v>3.2371843702255321</v>
      </c>
      <c r="BU62" s="240">
        <f t="shared" si="140"/>
        <v>5.1487072204274398</v>
      </c>
      <c r="BV62" s="240">
        <f t="shared" si="140"/>
        <v>2.6499239529243379</v>
      </c>
      <c r="BW62" s="240">
        <f t="shared" si="140"/>
        <v>3.6459800415005184</v>
      </c>
      <c r="BX62" s="240">
        <f t="shared" si="140"/>
        <v>1.6780055022957763</v>
      </c>
      <c r="BY62" s="240">
        <f t="shared" si="140"/>
        <v>1.6169805710843477</v>
      </c>
      <c r="BZ62" s="240">
        <f t="shared" si="140"/>
        <v>5.3337383590684961</v>
      </c>
      <c r="CA62" s="240">
        <f t="shared" si="140"/>
        <v>1.8889709453470349</v>
      </c>
      <c r="CB62" s="240">
        <f t="shared" si="140"/>
        <v>2.6389847383158083</v>
      </c>
      <c r="CC62" s="240">
        <f t="shared" si="140"/>
        <v>0.48674355407949399</v>
      </c>
      <c r="CD62" s="240">
        <f t="shared" si="140"/>
        <v>3.0301130991345904</v>
      </c>
      <c r="CE62" s="240">
        <f t="shared" si="140"/>
        <v>5.6944343792458829</v>
      </c>
      <c r="CF62" s="240">
        <f t="shared" si="140"/>
        <v>4.1388979203150322</v>
      </c>
      <c r="CG62" s="240">
        <f t="shared" si="140"/>
        <v>5.3019074004449829</v>
      </c>
      <c r="CH62" s="240">
        <f t="shared" si="140"/>
        <v>4.2014148794466966</v>
      </c>
      <c r="CI62" s="240">
        <f t="shared" si="140"/>
        <v>6.095585529275338</v>
      </c>
      <c r="CJ62" s="240">
        <f t="shared" si="140"/>
        <v>2.8259066136552491</v>
      </c>
      <c r="CK62" s="240">
        <f t="shared" si="140"/>
        <v>2.6830219988027482</v>
      </c>
      <c r="CL62" s="240">
        <f t="shared" si="140"/>
        <v>2.5453924229082769</v>
      </c>
      <c r="CM62" s="240">
        <f t="shared" si="140"/>
        <v>3.6775395753020357</v>
      </c>
      <c r="CN62" s="240">
        <f t="shared" si="140"/>
        <v>5.210553746693436</v>
      </c>
      <c r="CO62" s="240">
        <f t="shared" si="140"/>
        <v>5.0085904873793607</v>
      </c>
      <c r="CP62" s="240">
        <f t="shared" si="140"/>
        <v>7.5230897875254721</v>
      </c>
      <c r="CQ62" s="240">
        <f t="shared" si="140"/>
        <v>5.651934078476728</v>
      </c>
      <c r="CR62" s="240">
        <f t="shared" si="140"/>
        <v>4.5815374693527922</v>
      </c>
      <c r="CS62" s="240">
        <f t="shared" si="140"/>
        <v>5.1716374262479992</v>
      </c>
      <c r="CT62" s="240">
        <f t="shared" si="140"/>
        <v>4.4359590021229023</v>
      </c>
      <c r="CU62" s="240">
        <f t="shared" si="140"/>
        <v>2.4567240771614429</v>
      </c>
      <c r="CV62" s="240">
        <f t="shared" si="140"/>
        <v>3.4515072922384427</v>
      </c>
      <c r="CW62" s="240">
        <f t="shared" si="140"/>
        <v>1.4979538375726742</v>
      </c>
      <c r="CX62" s="240">
        <f t="shared" si="140"/>
        <v>4.1880395007511506</v>
      </c>
      <c r="CY62" s="240">
        <f t="shared" si="140"/>
        <v>4.3511182204895249</v>
      </c>
      <c r="CZ62" s="240">
        <f t="shared" si="140"/>
        <v>2.9180629781133893</v>
      </c>
      <c r="DA62" s="240">
        <f t="shared" si="140"/>
        <v>2.1192209760320546</v>
      </c>
      <c r="DB62" s="240">
        <f t="shared" si="140"/>
        <v>1.4000298518484611</v>
      </c>
      <c r="DC62" s="240">
        <f t="shared" si="140"/>
        <v>1.6733143943890694</v>
      </c>
      <c r="DD62" s="240">
        <f t="shared" si="140"/>
        <v>5.4268605809545623</v>
      </c>
      <c r="DE62" s="240">
        <f t="shared" si="140"/>
        <v>4.9796532665385085</v>
      </c>
      <c r="DF62" s="240">
        <f t="shared" si="140"/>
        <v>4.2301186782493616</v>
      </c>
      <c r="DG62" s="240">
        <f t="shared" si="140"/>
        <v>4.0447709296254297</v>
      </c>
      <c r="DH62" s="240">
        <f t="shared" si="140"/>
        <v>3.2840119744592222</v>
      </c>
      <c r="DI62" s="240">
        <f t="shared" si="140"/>
        <v>5.0117622783690141</v>
      </c>
      <c r="DJ62" s="240">
        <f t="shared" si="140"/>
        <v>2.5238583266434578</v>
      </c>
      <c r="DK62" s="240">
        <f t="shared" si="140"/>
        <v>2.912943768475218</v>
      </c>
      <c r="DL62" s="240">
        <f t="shared" si="140"/>
        <v>3.6731616060298844</v>
      </c>
      <c r="DM62" s="240">
        <f t="shared" si="140"/>
        <v>6.1560373701505577</v>
      </c>
      <c r="DN62" s="240">
        <f t="shared" si="140"/>
        <v>4.1435793786831709</v>
      </c>
      <c r="DO62" s="240">
        <f t="shared" si="140"/>
        <v>6.32028306311605</v>
      </c>
      <c r="DP62" s="240">
        <f t="shared" si="140"/>
        <v>3.1023759482089242</v>
      </c>
      <c r="DQ62" s="240">
        <f t="shared" si="140"/>
        <v>6.4786857466650138</v>
      </c>
      <c r="DR62" s="240">
        <f t="shared" si="140"/>
        <v>5.0118577805798648</v>
      </c>
      <c r="DS62" s="240">
        <f t="shared" si="140"/>
        <v>4.8640719711987801</v>
      </c>
      <c r="DT62" s="240">
        <f t="shared" si="140"/>
        <v>4.3947108736119178</v>
      </c>
      <c r="DU62" s="240">
        <f t="shared" si="140"/>
        <v>3.6954957307908209</v>
      </c>
      <c r="DV62" s="240">
        <f t="shared" si="140"/>
        <v>5.1706223209055713</v>
      </c>
      <c r="DW62" s="240">
        <f t="shared" si="140"/>
        <v>-0.11110366239488467</v>
      </c>
      <c r="DX62" s="240">
        <f t="shared" si="140"/>
        <v>4.0799224284282509E-2</v>
      </c>
      <c r="DY62" s="240">
        <f t="shared" si="140"/>
        <v>-4.7962985234944577</v>
      </c>
      <c r="DZ62" s="240">
        <f t="shared" si="140"/>
        <v>-7.0596488630676024</v>
      </c>
      <c r="EA62" s="240">
        <f t="shared" si="140"/>
        <v>-1.8522945896998433</v>
      </c>
      <c r="EB62" s="240">
        <f t="shared" si="140"/>
        <v>0.18654023841089273</v>
      </c>
      <c r="EC62" s="240">
        <f t="shared" si="140"/>
        <v>4.4394631854672406</v>
      </c>
      <c r="ED62" s="240">
        <f t="shared" si="140"/>
        <v>3.0881349593533614</v>
      </c>
      <c r="EE62" s="240">
        <f t="shared" si="140"/>
        <v>4.3770932349426417</v>
      </c>
      <c r="EF62" s="240">
        <f t="shared" ref="EF62:GG62" si="141">100*((EF61/EE61)^4-1)</f>
        <v>4.0104332616115901</v>
      </c>
      <c r="EG62" s="240">
        <f t="shared" si="141"/>
        <v>2.7411572099661496</v>
      </c>
      <c r="EH62" s="240">
        <f t="shared" si="141"/>
        <v>5.3216377846748486</v>
      </c>
      <c r="EI62" s="240">
        <f t="shared" si="141"/>
        <v>0.34872391322402496</v>
      </c>
      <c r="EJ62" s="240">
        <f t="shared" si="141"/>
        <v>1.8500515876628931</v>
      </c>
      <c r="EK62" s="240">
        <f t="shared" si="141"/>
        <v>2.3724402663324984</v>
      </c>
      <c r="EL62" s="240">
        <f t="shared" si="141"/>
        <v>2.3741676101374676</v>
      </c>
      <c r="EM62" s="240">
        <f t="shared" si="141"/>
        <v>-6.1404198877235139E-3</v>
      </c>
      <c r="EN62" s="240">
        <f t="shared" si="141"/>
        <v>2.2282491540874583</v>
      </c>
      <c r="EO62" s="240">
        <f t="shared" si="141"/>
        <v>2.9774543513272356E-2</v>
      </c>
      <c r="EP62" s="240">
        <f t="shared" si="141"/>
        <v>1.2808304275721216</v>
      </c>
      <c r="EQ62" s="240">
        <f t="shared" si="141"/>
        <v>2.8062807063616413</v>
      </c>
      <c r="ER62" s="240">
        <f>100*((ER61/EQ61)^4-1)</f>
        <v>-0.29437274829809956</v>
      </c>
      <c r="ES62" s="240">
        <f>100*((ES61/ER61)^4-1)</f>
        <v>1.4277125865535201</v>
      </c>
      <c r="ET62" s="240">
        <f>100*((ET61/ES61)^4-1)</f>
        <v>2.0340088810148593</v>
      </c>
      <c r="EU62" s="240">
        <f>100*((EU61/ET61)^4-1)</f>
        <v>0.14177518715681181</v>
      </c>
      <c r="EV62" s="242" t="e">
        <f t="shared" si="141"/>
        <v>#VALUE!</v>
      </c>
      <c r="EW62" s="242" t="e">
        <f t="shared" si="141"/>
        <v>#VALUE!</v>
      </c>
      <c r="EX62" s="242" t="e">
        <f t="shared" si="141"/>
        <v>#VALUE!</v>
      </c>
      <c r="EY62" s="242" t="e">
        <f t="shared" si="141"/>
        <v>#VALUE!</v>
      </c>
      <c r="EZ62" s="242" t="e">
        <f t="shared" si="141"/>
        <v>#VALUE!</v>
      </c>
      <c r="FA62" s="242" t="e">
        <f t="shared" si="141"/>
        <v>#VALUE!</v>
      </c>
      <c r="FB62" s="242" t="e">
        <f t="shared" si="141"/>
        <v>#VALUE!</v>
      </c>
      <c r="FC62" s="242" t="e">
        <f t="shared" si="141"/>
        <v>#VALUE!</v>
      </c>
      <c r="FD62" s="242" t="e">
        <f t="shared" si="141"/>
        <v>#VALUE!</v>
      </c>
      <c r="FE62" s="242" t="e">
        <f t="shared" si="141"/>
        <v>#VALUE!</v>
      </c>
      <c r="FF62" s="242" t="e">
        <f t="shared" si="141"/>
        <v>#VALUE!</v>
      </c>
      <c r="FG62" s="242" t="e">
        <f t="shared" si="141"/>
        <v>#VALUE!</v>
      </c>
      <c r="FH62" s="242" t="e">
        <f t="shared" si="141"/>
        <v>#VALUE!</v>
      </c>
      <c r="FI62" s="242" t="e">
        <f t="shared" si="141"/>
        <v>#VALUE!</v>
      </c>
      <c r="FJ62" s="242" t="e">
        <f t="shared" si="141"/>
        <v>#VALUE!</v>
      </c>
      <c r="FK62" s="242" t="e">
        <f t="shared" si="141"/>
        <v>#VALUE!</v>
      </c>
      <c r="FL62" s="242" t="e">
        <f t="shared" si="141"/>
        <v>#VALUE!</v>
      </c>
      <c r="FM62" s="242" t="e">
        <f t="shared" si="141"/>
        <v>#VALUE!</v>
      </c>
      <c r="FN62" s="242" t="e">
        <f t="shared" si="141"/>
        <v>#VALUE!</v>
      </c>
      <c r="FO62" s="242" t="e">
        <f t="shared" si="141"/>
        <v>#VALUE!</v>
      </c>
      <c r="FP62" s="242" t="e">
        <f t="shared" si="141"/>
        <v>#VALUE!</v>
      </c>
      <c r="FQ62" s="242" t="e">
        <f t="shared" si="141"/>
        <v>#VALUE!</v>
      </c>
      <c r="FR62" s="242" t="e">
        <f t="shared" si="141"/>
        <v>#VALUE!</v>
      </c>
      <c r="FS62" s="242" t="e">
        <f t="shared" si="141"/>
        <v>#VALUE!</v>
      </c>
      <c r="FT62" s="242" t="e">
        <f t="shared" si="141"/>
        <v>#VALUE!</v>
      </c>
      <c r="FU62" s="242" t="e">
        <f t="shared" si="141"/>
        <v>#VALUE!</v>
      </c>
      <c r="FV62" s="242" t="e">
        <f t="shared" si="141"/>
        <v>#VALUE!</v>
      </c>
      <c r="FW62" s="242" t="e">
        <f t="shared" si="141"/>
        <v>#VALUE!</v>
      </c>
      <c r="FX62" s="242" t="e">
        <f t="shared" si="141"/>
        <v>#VALUE!</v>
      </c>
      <c r="FY62" s="242" t="e">
        <f t="shared" si="141"/>
        <v>#VALUE!</v>
      </c>
      <c r="FZ62" s="242" t="e">
        <f t="shared" si="141"/>
        <v>#VALUE!</v>
      </c>
      <c r="GA62" s="242" t="e">
        <f t="shared" si="141"/>
        <v>#VALUE!</v>
      </c>
      <c r="GB62" s="242" t="e">
        <f t="shared" si="141"/>
        <v>#VALUE!</v>
      </c>
      <c r="GC62" s="242" t="e">
        <f t="shared" si="141"/>
        <v>#VALUE!</v>
      </c>
      <c r="GD62" s="242" t="e">
        <f t="shared" si="141"/>
        <v>#VALUE!</v>
      </c>
      <c r="GE62" s="242" t="e">
        <f t="shared" si="141"/>
        <v>#VALUE!</v>
      </c>
      <c r="GF62" s="242" t="e">
        <f t="shared" si="141"/>
        <v>#VALUE!</v>
      </c>
      <c r="GG62" s="242" t="e">
        <f t="shared" si="141"/>
        <v>#VALUE!</v>
      </c>
    </row>
    <row r="63" spans="1:190" ht="12.75" customHeight="1">
      <c r="A63" s="323"/>
      <c r="B63" s="323"/>
      <c r="C63" s="323"/>
      <c r="D63" s="323"/>
      <c r="E63" s="342" t="s">
        <v>174</v>
      </c>
      <c r="F63" s="246"/>
      <c r="G63" s="247">
        <f>100*(G61/F61-1)</f>
        <v>4.1962282457097988</v>
      </c>
      <c r="H63" s="247">
        <f t="shared" ref="H63:BS63" si="142">100*(H61/G61-1)</f>
        <v>3.8584647616830559</v>
      </c>
      <c r="I63" s="247">
        <f t="shared" si="142"/>
        <v>3.1379580858455602</v>
      </c>
      <c r="J63" s="247">
        <f t="shared" si="142"/>
        <v>3.6172987069434059</v>
      </c>
      <c r="K63" s="247">
        <f t="shared" si="142"/>
        <v>2.6269151312408923</v>
      </c>
      <c r="L63" s="247">
        <f t="shared" si="142"/>
        <v>3.7480585302051894</v>
      </c>
      <c r="M63" s="247">
        <f t="shared" si="142"/>
        <v>3.0916361344206722</v>
      </c>
      <c r="N63" s="248">
        <f t="shared" si="142"/>
        <v>4.2982296911274309</v>
      </c>
      <c r="O63" s="247">
        <f t="shared" si="142"/>
        <v>2.173674086287436</v>
      </c>
      <c r="P63" s="247">
        <f t="shared" si="142"/>
        <v>2.9647759160144505</v>
      </c>
      <c r="Q63" s="247">
        <f t="shared" si="142"/>
        <v>2.3482803656943885</v>
      </c>
      <c r="R63" s="247">
        <f t="shared" si="142"/>
        <v>3.1817060409878639</v>
      </c>
      <c r="S63" s="247">
        <f t="shared" si="142"/>
        <v>2.9088030868930748</v>
      </c>
      <c r="T63" s="247">
        <f t="shared" si="142"/>
        <v>3.9418339141930048</v>
      </c>
      <c r="U63" s="247">
        <f t="shared" si="142"/>
        <v>4.4837553474390113</v>
      </c>
      <c r="V63" s="247">
        <f t="shared" si="142"/>
        <v>4.1932247403210443</v>
      </c>
      <c r="W63" s="247">
        <f t="shared" si="142"/>
        <v>3.1642074258687591</v>
      </c>
      <c r="X63" s="247">
        <f t="shared" si="142"/>
        <v>1.9820870937854007</v>
      </c>
      <c r="Y63" s="247">
        <f t="shared" si="142"/>
        <v>2.3890762014361355</v>
      </c>
      <c r="Z63" s="247">
        <f t="shared" si="142"/>
        <v>3.1345510473699045</v>
      </c>
      <c r="AA63" s="247">
        <f t="shared" si="142"/>
        <v>2.5096869582950987</v>
      </c>
      <c r="AB63" s="247">
        <f t="shared" si="142"/>
        <v>2.7746347528753379</v>
      </c>
      <c r="AC63" s="247">
        <f t="shared" si="142"/>
        <v>2.2847567946864267</v>
      </c>
      <c r="AD63" s="247">
        <f t="shared" si="142"/>
        <v>2.4478088591874281</v>
      </c>
      <c r="AE63" s="247">
        <f t="shared" si="142"/>
        <v>1.5372714730212733</v>
      </c>
      <c r="AF63" s="247">
        <f t="shared" si="142"/>
        <v>1.9085575239351504</v>
      </c>
      <c r="AG63" s="247">
        <f t="shared" si="142"/>
        <v>1.2284587361714783</v>
      </c>
      <c r="AH63" s="247">
        <f t="shared" si="142"/>
        <v>1.8445751194537285</v>
      </c>
      <c r="AI63" s="247">
        <f t="shared" si="142"/>
        <v>2.0958019026179997</v>
      </c>
      <c r="AJ63" s="247">
        <f t="shared" si="142"/>
        <v>1.7729274769307413</v>
      </c>
      <c r="AK63" s="247">
        <f t="shared" si="142"/>
        <v>1.7998500124989603</v>
      </c>
      <c r="AL63" s="247">
        <f t="shared" si="142"/>
        <v>1.9501514283375654</v>
      </c>
      <c r="AM63" s="247">
        <f t="shared" si="142"/>
        <v>2.0187270428132731</v>
      </c>
      <c r="AN63" s="247">
        <f t="shared" si="142"/>
        <v>1.7594081856502797</v>
      </c>
      <c r="AO63" s="247">
        <f t="shared" si="142"/>
        <v>0.78546431816863826</v>
      </c>
      <c r="AP63" s="247">
        <f t="shared" si="142"/>
        <v>0.52707556987947601</v>
      </c>
      <c r="AQ63" s="247">
        <f t="shared" si="142"/>
        <v>1.6072859814510787</v>
      </c>
      <c r="AR63" s="247">
        <f t="shared" si="142"/>
        <v>1.5189433600811375</v>
      </c>
      <c r="AS63" s="247">
        <f t="shared" si="142"/>
        <v>2.2385436516012103</v>
      </c>
      <c r="AT63" s="247">
        <f t="shared" si="142"/>
        <v>2.0076724028735171</v>
      </c>
      <c r="AU63" s="247">
        <f t="shared" si="142"/>
        <v>1.7029580025721858</v>
      </c>
      <c r="AV63" s="247">
        <f t="shared" si="142"/>
        <v>2.1558452884489654</v>
      </c>
      <c r="AW63" s="247">
        <f t="shared" si="142"/>
        <v>2.1824871731391582</v>
      </c>
      <c r="AX63" s="247">
        <f t="shared" si="142"/>
        <v>1.9984376762313794</v>
      </c>
      <c r="AY63" s="247">
        <f t="shared" si="142"/>
        <v>1.5333516265240377</v>
      </c>
      <c r="AZ63" s="247">
        <f t="shared" si="142"/>
        <v>1.7913397737127745</v>
      </c>
      <c r="BA63" s="247">
        <f t="shared" si="142"/>
        <v>2.1287387658704304</v>
      </c>
      <c r="BB63" s="247">
        <f t="shared" si="142"/>
        <v>1.2959399056369669</v>
      </c>
      <c r="BC63" s="247">
        <f t="shared" si="142"/>
        <v>1.2709332434461373</v>
      </c>
      <c r="BD63" s="247">
        <f t="shared" si="142"/>
        <v>0.61084928854024945</v>
      </c>
      <c r="BE63" s="247">
        <f t="shared" si="142"/>
        <v>0.53232882583147401</v>
      </c>
      <c r="BF63" s="247">
        <f t="shared" si="142"/>
        <v>0.83726913397426106</v>
      </c>
      <c r="BG63" s="247">
        <f t="shared" si="142"/>
        <v>1.4210698074583972</v>
      </c>
      <c r="BH63" s="247">
        <f t="shared" si="142"/>
        <v>0.88084303516058338</v>
      </c>
      <c r="BI63" s="247">
        <f t="shared" si="142"/>
        <v>1.0956987571448806</v>
      </c>
      <c r="BJ63" s="247">
        <f t="shared" si="142"/>
        <v>1.4968449734690914</v>
      </c>
      <c r="BK63" s="247">
        <f t="shared" si="142"/>
        <v>0.24514738868577357</v>
      </c>
      <c r="BL63" s="247">
        <f t="shared" si="142"/>
        <v>0.37633593972985491</v>
      </c>
      <c r="BM63" s="247">
        <f t="shared" si="142"/>
        <v>-7.0561720442197107E-2</v>
      </c>
      <c r="BN63" s="247">
        <f t="shared" si="142"/>
        <v>0.16827328424484644</v>
      </c>
      <c r="BO63" s="247">
        <f t="shared" si="142"/>
        <v>0.39735563855718414</v>
      </c>
      <c r="BP63" s="247">
        <f t="shared" si="142"/>
        <v>0.4841616946357874</v>
      </c>
      <c r="BQ63" s="247">
        <f t="shared" si="142"/>
        <v>0.49851557774271971</v>
      </c>
      <c r="BR63" s="247">
        <f t="shared" si="142"/>
        <v>0.70393790126188627</v>
      </c>
      <c r="BS63" s="247">
        <f t="shared" si="142"/>
        <v>1.4186443530741499</v>
      </c>
      <c r="BT63" s="247">
        <f t="shared" ref="BT63:EE63" si="143">100*(BT61/BS61-1)</f>
        <v>0.79965317879919784</v>
      </c>
      <c r="BU63" s="247">
        <f t="shared" si="143"/>
        <v>1.2630454212503306</v>
      </c>
      <c r="BV63" s="247">
        <f t="shared" si="143"/>
        <v>0.65599771711468691</v>
      </c>
      <c r="BW63" s="247">
        <f t="shared" si="143"/>
        <v>0.89929124773364677</v>
      </c>
      <c r="BX63" s="247">
        <f t="shared" si="143"/>
        <v>0.41688719868790969</v>
      </c>
      <c r="BY63" s="247">
        <f t="shared" si="143"/>
        <v>0.4018167975689213</v>
      </c>
      <c r="BZ63" s="247">
        <f t="shared" si="143"/>
        <v>1.307564430358843</v>
      </c>
      <c r="CA63" s="247">
        <f t="shared" si="143"/>
        <v>0.46893392701776726</v>
      </c>
      <c r="CB63" s="247">
        <f t="shared" si="143"/>
        <v>0.65331592855550902</v>
      </c>
      <c r="CC63" s="247">
        <f t="shared" si="143"/>
        <v>0.12146440523561619</v>
      </c>
      <c r="CD63" s="247">
        <f t="shared" si="143"/>
        <v>0.74906958670062362</v>
      </c>
      <c r="CE63" s="247">
        <f t="shared" si="143"/>
        <v>1.3941805661388917</v>
      </c>
      <c r="CF63" s="247">
        <f t="shared" si="143"/>
        <v>1.0190416987533313</v>
      </c>
      <c r="CG63" s="247">
        <f t="shared" si="143"/>
        <v>1.2999099921013446</v>
      </c>
      <c r="CH63" s="247">
        <f t="shared" si="143"/>
        <v>1.0341992964301827</v>
      </c>
      <c r="CI63" s="247">
        <f t="shared" si="143"/>
        <v>1.4902514462797445</v>
      </c>
      <c r="CJ63" s="247">
        <f t="shared" si="143"/>
        <v>0.69911107967273178</v>
      </c>
      <c r="CK63" s="247">
        <f t="shared" si="143"/>
        <v>0.66411051922965481</v>
      </c>
      <c r="CL63" s="247">
        <f t="shared" si="143"/>
        <v>0.63036266206106806</v>
      </c>
      <c r="CM63" s="247">
        <f t="shared" si="143"/>
        <v>0.90697116704276937</v>
      </c>
      <c r="CN63" s="247">
        <f t="shared" si="143"/>
        <v>1.2779324010124826</v>
      </c>
      <c r="CO63" s="247">
        <f t="shared" si="143"/>
        <v>1.2292938345881632</v>
      </c>
      <c r="CP63" s="247">
        <f t="shared" si="143"/>
        <v>1.8299273559057916</v>
      </c>
      <c r="CQ63" s="247">
        <f t="shared" si="143"/>
        <v>1.3839862424197547</v>
      </c>
      <c r="CR63" s="247">
        <f t="shared" si="143"/>
        <v>1.126215693435606</v>
      </c>
      <c r="CS63" s="247">
        <f t="shared" si="143"/>
        <v>1.2685656807772894</v>
      </c>
      <c r="CT63" s="247">
        <f t="shared" si="143"/>
        <v>1.0910051512349694</v>
      </c>
      <c r="CU63" s="247">
        <f t="shared" si="143"/>
        <v>0.60860248771819059</v>
      </c>
      <c r="CV63" s="247">
        <f t="shared" si="143"/>
        <v>0.85192813674486167</v>
      </c>
      <c r="CW63" s="247">
        <f t="shared" si="143"/>
        <v>0.37240302970209527</v>
      </c>
      <c r="CX63" s="247">
        <f t="shared" si="143"/>
        <v>1.0309569322745071</v>
      </c>
      <c r="CY63" s="247">
        <f t="shared" si="143"/>
        <v>1.0704680345292594</v>
      </c>
      <c r="CZ63" s="247">
        <f t="shared" si="143"/>
        <v>0.72166606360311025</v>
      </c>
      <c r="DA63" s="247">
        <f t="shared" si="143"/>
        <v>0.52564614309948965</v>
      </c>
      <c r="DB63" s="247">
        <f t="shared" si="143"/>
        <v>0.34818474886275652</v>
      </c>
      <c r="DC63" s="247">
        <f t="shared" si="143"/>
        <v>0.41572894769381641</v>
      </c>
      <c r="DD63" s="247">
        <f t="shared" si="143"/>
        <v>1.3299477133519533</v>
      </c>
      <c r="DE63" s="247">
        <f t="shared" si="143"/>
        <v>1.2223191738104378</v>
      </c>
      <c r="DF63" s="247">
        <f t="shared" si="143"/>
        <v>1.0411564135811346</v>
      </c>
      <c r="DG63" s="247">
        <f t="shared" si="143"/>
        <v>0.99620718828123955</v>
      </c>
      <c r="DH63" s="247">
        <f t="shared" si="143"/>
        <v>0.81108172466046735</v>
      </c>
      <c r="DI63" s="247">
        <f t="shared" si="143"/>
        <v>1.2300582352048783</v>
      </c>
      <c r="DJ63" s="247">
        <f t="shared" si="143"/>
        <v>0.62507925894328409</v>
      </c>
      <c r="DK63" s="247">
        <f t="shared" si="143"/>
        <v>0.72041355037393284</v>
      </c>
      <c r="DL63" s="247">
        <f t="shared" si="143"/>
        <v>0.90590590590591269</v>
      </c>
      <c r="DM63" s="247">
        <f t="shared" si="143"/>
        <v>1.5047053041200131</v>
      </c>
      <c r="DN63" s="247">
        <f t="shared" si="143"/>
        <v>1.0201769817154371</v>
      </c>
      <c r="DO63" s="247">
        <f t="shared" si="143"/>
        <v>1.5439448207928974</v>
      </c>
      <c r="DP63" s="247">
        <f t="shared" si="143"/>
        <v>0.76673068719943505</v>
      </c>
      <c r="DQ63" s="247">
        <f t="shared" si="143"/>
        <v>1.5817453564030526</v>
      </c>
      <c r="DR63" s="247">
        <f t="shared" si="143"/>
        <v>1.230081250938686</v>
      </c>
      <c r="DS63" s="247">
        <f t="shared" si="143"/>
        <v>1.1944465340989918</v>
      </c>
      <c r="DT63" s="247">
        <f t="shared" si="143"/>
        <v>1.0810219219268946</v>
      </c>
      <c r="DU63" s="247">
        <f t="shared" si="143"/>
        <v>0.91133996187939825</v>
      </c>
      <c r="DV63" s="247">
        <f t="shared" si="143"/>
        <v>1.2683213215644917</v>
      </c>
      <c r="DW63" s="247">
        <f t="shared" si="143"/>
        <v>-2.7787495626974135E-2</v>
      </c>
      <c r="DX63" s="247">
        <f t="shared" si="143"/>
        <v>1.0198245901715808E-2</v>
      </c>
      <c r="DY63" s="247">
        <f t="shared" si="143"/>
        <v>-1.2212653732877166</v>
      </c>
      <c r="DZ63" s="247">
        <f t="shared" si="143"/>
        <v>-1.8136587123428027</v>
      </c>
      <c r="EA63" s="247">
        <f t="shared" si="143"/>
        <v>-0.46632540937474598</v>
      </c>
      <c r="EB63" s="247">
        <f t="shared" si="143"/>
        <v>4.6602472623646918E-2</v>
      </c>
      <c r="EC63" s="247">
        <f t="shared" si="143"/>
        <v>1.0918531277430921</v>
      </c>
      <c r="ED63" s="247">
        <f t="shared" si="143"/>
        <v>0.763250912337754</v>
      </c>
      <c r="EE63" s="247">
        <f t="shared" si="143"/>
        <v>1.0767570467834497</v>
      </c>
      <c r="EF63" s="247">
        <f t="shared" ref="EF63:GG63" si="144">100*(EF61/EE61-1)</f>
        <v>0.98787326750193749</v>
      </c>
      <c r="EG63" s="247">
        <f t="shared" si="144"/>
        <v>0.67835554033497392</v>
      </c>
      <c r="EH63" s="247">
        <f t="shared" si="144"/>
        <v>1.3046547915459561</v>
      </c>
      <c r="EI63" s="247">
        <f t="shared" si="144"/>
        <v>8.7067201824120311E-2</v>
      </c>
      <c r="EJ63" s="247">
        <f t="shared" si="144"/>
        <v>0.45933831876321385</v>
      </c>
      <c r="EK63" s="247">
        <f t="shared" si="144"/>
        <v>0.58790522843457094</v>
      </c>
      <c r="EL63" s="247">
        <f t="shared" si="144"/>
        <v>0.588329534026788</v>
      </c>
      <c r="EM63" s="247">
        <f t="shared" si="144"/>
        <v>-1.5351403214070025E-3</v>
      </c>
      <c r="EN63" s="247">
        <f t="shared" si="144"/>
        <v>0.55246710431628987</v>
      </c>
      <c r="EO63" s="247">
        <f t="shared" si="144"/>
        <v>7.4428049069208413E-3</v>
      </c>
      <c r="EP63" s="247">
        <f t="shared" si="144"/>
        <v>0.31868100413139366</v>
      </c>
      <c r="EQ63" s="247">
        <f t="shared" si="144"/>
        <v>0.69430574181337246</v>
      </c>
      <c r="ER63" s="247">
        <f>100*(ER61/EQ61-1)</f>
        <v>-7.3674566217374338E-2</v>
      </c>
      <c r="ES63" s="247">
        <f>100*(ES61/ER61-1)</f>
        <v>0.35503294168801602</v>
      </c>
      <c r="ET63" s="247">
        <f>100*(ET61/ES61-1)</f>
        <v>0.50466898875938249</v>
      </c>
      <c r="EU63" s="247">
        <f>100*(EU61/ET61-1)</f>
        <v>3.5424968417419045E-2</v>
      </c>
      <c r="EV63" s="249" t="e">
        <f t="shared" si="144"/>
        <v>#VALUE!</v>
      </c>
      <c r="EW63" s="249" t="e">
        <f t="shared" si="144"/>
        <v>#VALUE!</v>
      </c>
      <c r="EX63" s="249" t="e">
        <f t="shared" si="144"/>
        <v>#VALUE!</v>
      </c>
      <c r="EY63" s="249" t="e">
        <f t="shared" si="144"/>
        <v>#VALUE!</v>
      </c>
      <c r="EZ63" s="249" t="e">
        <f t="shared" si="144"/>
        <v>#VALUE!</v>
      </c>
      <c r="FA63" s="249" t="e">
        <f t="shared" si="144"/>
        <v>#VALUE!</v>
      </c>
      <c r="FB63" s="249" t="e">
        <f t="shared" si="144"/>
        <v>#VALUE!</v>
      </c>
      <c r="FC63" s="249" t="e">
        <f t="shared" si="144"/>
        <v>#VALUE!</v>
      </c>
      <c r="FD63" s="249" t="e">
        <f t="shared" si="144"/>
        <v>#VALUE!</v>
      </c>
      <c r="FE63" s="249" t="e">
        <f t="shared" si="144"/>
        <v>#VALUE!</v>
      </c>
      <c r="FF63" s="249" t="e">
        <f t="shared" si="144"/>
        <v>#VALUE!</v>
      </c>
      <c r="FG63" s="249" t="e">
        <f t="shared" si="144"/>
        <v>#VALUE!</v>
      </c>
      <c r="FH63" s="249" t="e">
        <f t="shared" si="144"/>
        <v>#VALUE!</v>
      </c>
      <c r="FI63" s="249" t="e">
        <f t="shared" si="144"/>
        <v>#VALUE!</v>
      </c>
      <c r="FJ63" s="249" t="e">
        <f t="shared" si="144"/>
        <v>#VALUE!</v>
      </c>
      <c r="FK63" s="249" t="e">
        <f t="shared" si="144"/>
        <v>#VALUE!</v>
      </c>
      <c r="FL63" s="249" t="e">
        <f t="shared" si="144"/>
        <v>#VALUE!</v>
      </c>
      <c r="FM63" s="249" t="e">
        <f t="shared" si="144"/>
        <v>#VALUE!</v>
      </c>
      <c r="FN63" s="249" t="e">
        <f t="shared" si="144"/>
        <v>#VALUE!</v>
      </c>
      <c r="FO63" s="249" t="e">
        <f t="shared" si="144"/>
        <v>#VALUE!</v>
      </c>
      <c r="FP63" s="249" t="e">
        <f t="shared" si="144"/>
        <v>#VALUE!</v>
      </c>
      <c r="FQ63" s="249" t="e">
        <f t="shared" si="144"/>
        <v>#VALUE!</v>
      </c>
      <c r="FR63" s="249" t="e">
        <f t="shared" si="144"/>
        <v>#VALUE!</v>
      </c>
      <c r="FS63" s="249" t="e">
        <f t="shared" si="144"/>
        <v>#VALUE!</v>
      </c>
      <c r="FT63" s="249" t="e">
        <f t="shared" si="144"/>
        <v>#VALUE!</v>
      </c>
      <c r="FU63" s="249" t="e">
        <f t="shared" si="144"/>
        <v>#VALUE!</v>
      </c>
      <c r="FV63" s="249" t="e">
        <f t="shared" si="144"/>
        <v>#VALUE!</v>
      </c>
      <c r="FW63" s="249" t="e">
        <f t="shared" si="144"/>
        <v>#VALUE!</v>
      </c>
      <c r="FX63" s="249" t="e">
        <f t="shared" si="144"/>
        <v>#VALUE!</v>
      </c>
      <c r="FY63" s="249" t="e">
        <f t="shared" si="144"/>
        <v>#VALUE!</v>
      </c>
      <c r="FZ63" s="249" t="e">
        <f t="shared" si="144"/>
        <v>#VALUE!</v>
      </c>
      <c r="GA63" s="249" t="e">
        <f t="shared" si="144"/>
        <v>#VALUE!</v>
      </c>
      <c r="GB63" s="249" t="e">
        <f t="shared" si="144"/>
        <v>#VALUE!</v>
      </c>
      <c r="GC63" s="249" t="e">
        <f t="shared" si="144"/>
        <v>#VALUE!</v>
      </c>
      <c r="GD63" s="249" t="e">
        <f t="shared" si="144"/>
        <v>#VALUE!</v>
      </c>
      <c r="GE63" s="249" t="e">
        <f t="shared" si="144"/>
        <v>#VALUE!</v>
      </c>
      <c r="GF63" s="249" t="e">
        <f t="shared" si="144"/>
        <v>#VALUE!</v>
      </c>
      <c r="GG63" s="249" t="e">
        <f t="shared" si="144"/>
        <v>#VALUE!</v>
      </c>
    </row>
    <row r="64" spans="1:190" ht="12.75" customHeight="1" thickBot="1">
      <c r="A64" s="323"/>
      <c r="B64" s="323"/>
      <c r="C64" s="323"/>
      <c r="D64" s="323"/>
      <c r="E64" s="343" t="s">
        <v>74</v>
      </c>
      <c r="F64" s="253"/>
      <c r="G64" s="254"/>
      <c r="H64" s="254"/>
      <c r="I64" s="254"/>
      <c r="J64" s="255">
        <f t="shared" ref="J64:BU64" si="145">100*(J61/F61-1)</f>
        <v>15.649748347583547</v>
      </c>
      <c r="K64" s="255">
        <f t="shared" si="145"/>
        <v>13.907932258627721</v>
      </c>
      <c r="L64" s="255">
        <f t="shared" si="145"/>
        <v>13.786842990025793</v>
      </c>
      <c r="M64" s="255">
        <f t="shared" si="145"/>
        <v>13.735738346191461</v>
      </c>
      <c r="N64" s="255">
        <f t="shared" si="145"/>
        <v>14.483163623779593</v>
      </c>
      <c r="O64" s="255">
        <f t="shared" si="145"/>
        <v>13.977560696476754</v>
      </c>
      <c r="P64" s="255">
        <f t="shared" si="145"/>
        <v>13.117046842374824</v>
      </c>
      <c r="Q64" s="255">
        <f t="shared" si="145"/>
        <v>12.30140153433139</v>
      </c>
      <c r="R64" s="255">
        <f t="shared" si="145"/>
        <v>11.099203077768616</v>
      </c>
      <c r="S64" s="255">
        <f t="shared" si="145"/>
        <v>11.898550334848457</v>
      </c>
      <c r="T64" s="255">
        <f t="shared" si="145"/>
        <v>12.960383108402262</v>
      </c>
      <c r="U64" s="255">
        <f t="shared" si="145"/>
        <v>15.317277344381397</v>
      </c>
      <c r="V64" s="255">
        <f t="shared" si="145"/>
        <v>16.447764393545896</v>
      </c>
      <c r="W64" s="255">
        <f t="shared" si="145"/>
        <v>16.736770420221923</v>
      </c>
      <c r="X64" s="255">
        <f t="shared" si="145"/>
        <v>14.535784483755343</v>
      </c>
      <c r="Y64" s="255">
        <f t="shared" si="145"/>
        <v>12.239583333333325</v>
      </c>
      <c r="Z64" s="255">
        <f t="shared" si="145"/>
        <v>11.09915319040471</v>
      </c>
      <c r="AA64" s="255">
        <f t="shared" si="145"/>
        <v>10.394289832195192</v>
      </c>
      <c r="AB64" s="255">
        <f t="shared" si="145"/>
        <v>11.252212419158369</v>
      </c>
      <c r="AC64" s="255">
        <f t="shared" si="145"/>
        <v>11.138862780410541</v>
      </c>
      <c r="AD64" s="255">
        <f t="shared" si="145"/>
        <v>10.398822269807283</v>
      </c>
      <c r="AE64" s="255">
        <f t="shared" si="145"/>
        <v>9.3515697855144566</v>
      </c>
      <c r="AF64" s="255">
        <f t="shared" si="145"/>
        <v>8.4300690205852078</v>
      </c>
      <c r="AG64" s="255">
        <f t="shared" si="145"/>
        <v>7.3103081199361375</v>
      </c>
      <c r="AH64" s="255">
        <f t="shared" si="145"/>
        <v>6.6784429858741889</v>
      </c>
      <c r="AI64" s="255">
        <f t="shared" si="145"/>
        <v>7.2652536783935462</v>
      </c>
      <c r="AJ64" s="255">
        <f t="shared" si="145"/>
        <v>7.1224944072212359</v>
      </c>
      <c r="AK64" s="255">
        <f t="shared" si="145"/>
        <v>7.7271549895012948</v>
      </c>
      <c r="AL64" s="255">
        <f t="shared" si="145"/>
        <v>7.8388294245608892</v>
      </c>
      <c r="AM64" s="255">
        <f t="shared" si="145"/>
        <v>7.7574189992102527</v>
      </c>
      <c r="AN64" s="255">
        <f t="shared" si="145"/>
        <v>7.7431047412715559</v>
      </c>
      <c r="AO64" s="255">
        <f t="shared" si="145"/>
        <v>6.6694974216256142</v>
      </c>
      <c r="AP64" s="255">
        <f t="shared" si="145"/>
        <v>5.1805463559543075</v>
      </c>
      <c r="AQ64" s="255">
        <f t="shared" si="145"/>
        <v>4.7563536917076155</v>
      </c>
      <c r="AR64" s="255">
        <f t="shared" si="145"/>
        <v>4.5088068676166326</v>
      </c>
      <c r="AS64" s="255">
        <f t="shared" si="145"/>
        <v>6.0155676733378405</v>
      </c>
      <c r="AT64" s="255">
        <f t="shared" si="145"/>
        <v>7.5770008778290876</v>
      </c>
      <c r="AU64" s="255">
        <f t="shared" si="145"/>
        <v>7.6782939002803197</v>
      </c>
      <c r="AV64" s="255">
        <f t="shared" si="145"/>
        <v>8.3538378998390339</v>
      </c>
      <c r="AW64" s="255">
        <f t="shared" si="145"/>
        <v>8.2944284602717957</v>
      </c>
      <c r="AX64" s="255">
        <f t="shared" si="145"/>
        <v>8.2846245953257291</v>
      </c>
      <c r="AY64" s="255">
        <f t="shared" si="145"/>
        <v>8.1040422099158516</v>
      </c>
      <c r="AZ64" s="255">
        <f t="shared" si="145"/>
        <v>7.7183127449055533</v>
      </c>
      <c r="BA64" s="255">
        <f t="shared" si="145"/>
        <v>7.6616524706855316</v>
      </c>
      <c r="BB64" s="255">
        <f t="shared" si="145"/>
        <v>6.9201502225899159</v>
      </c>
      <c r="BC64" s="255">
        <f t="shared" si="145"/>
        <v>6.6438093701470358</v>
      </c>
      <c r="BD64" s="255">
        <f t="shared" si="145"/>
        <v>5.4070440171820833</v>
      </c>
      <c r="BE64" s="255">
        <f t="shared" si="145"/>
        <v>3.7593897442264712</v>
      </c>
      <c r="BF64" s="255">
        <f t="shared" si="145"/>
        <v>3.2895644046761596</v>
      </c>
      <c r="BG64" s="255">
        <f t="shared" si="145"/>
        <v>3.4426936373332939</v>
      </c>
      <c r="BH64" s="255">
        <f t="shared" si="145"/>
        <v>3.7202867658392202</v>
      </c>
      <c r="BI64" s="255">
        <f t="shared" si="145"/>
        <v>4.3015215936159645</v>
      </c>
      <c r="BJ64" s="255">
        <f t="shared" si="145"/>
        <v>4.9837570830984834</v>
      </c>
      <c r="BK64" s="255">
        <f t="shared" si="145"/>
        <v>3.7665272333704092</v>
      </c>
      <c r="BL64" s="255">
        <f t="shared" si="145"/>
        <v>3.247588774071497</v>
      </c>
      <c r="BM64" s="255">
        <f t="shared" si="145"/>
        <v>2.0565036569625716</v>
      </c>
      <c r="BN64" s="255">
        <f t="shared" si="145"/>
        <v>0.7206061569437594</v>
      </c>
      <c r="BO64" s="255">
        <f t="shared" si="145"/>
        <v>0.8735363245227834</v>
      </c>
      <c r="BP64" s="255">
        <f t="shared" si="145"/>
        <v>0.98189617948654107</v>
      </c>
      <c r="BQ64" s="255">
        <f t="shared" si="145"/>
        <v>1.5569670057894447</v>
      </c>
      <c r="BR64" s="255">
        <f t="shared" si="145"/>
        <v>2.1000578673260106</v>
      </c>
      <c r="BS64" s="255">
        <f t="shared" si="145"/>
        <v>3.1386672628446188</v>
      </c>
      <c r="BT64" s="255">
        <f t="shared" si="145"/>
        <v>3.462493134112532</v>
      </c>
      <c r="BU64" s="255">
        <f t="shared" si="145"/>
        <v>4.2495710648660534</v>
      </c>
      <c r="BV64" s="255">
        <f t="shared" ref="BV64:EG64" si="146">100*(BV61/BR61-1)</f>
        <v>4.1999429794279397</v>
      </c>
      <c r="BW64" s="255">
        <f t="shared" si="146"/>
        <v>3.6663471666672276</v>
      </c>
      <c r="BX64" s="255">
        <f t="shared" si="146"/>
        <v>3.2726955049157569</v>
      </c>
      <c r="BY64" s="255">
        <f t="shared" si="146"/>
        <v>2.3943750767321692</v>
      </c>
      <c r="BZ64" s="255">
        <f t="shared" si="146"/>
        <v>3.0571946596340771</v>
      </c>
      <c r="CA64" s="255">
        <f t="shared" si="146"/>
        <v>2.6176334137050006</v>
      </c>
      <c r="CB64" s="255">
        <f t="shared" si="146"/>
        <v>2.8592437384904468</v>
      </c>
      <c r="CC64" s="255">
        <f t="shared" si="146"/>
        <v>2.5720294631370599</v>
      </c>
      <c r="CD64" s="255">
        <f t="shared" si="146"/>
        <v>2.0065637954859605</v>
      </c>
      <c r="CE64" s="255">
        <f t="shared" si="146"/>
        <v>2.9459709000604795</v>
      </c>
      <c r="CF64" s="255">
        <f t="shared" si="146"/>
        <v>3.3200270764403461</v>
      </c>
      <c r="CG64" s="255">
        <f t="shared" si="146"/>
        <v>4.5361202555240343</v>
      </c>
      <c r="CH64" s="255">
        <f t="shared" si="146"/>
        <v>4.831967688626726</v>
      </c>
      <c r="CI64" s="255">
        <f t="shared" si="146"/>
        <v>4.9312958684740282</v>
      </c>
      <c r="CJ64" s="255">
        <f t="shared" si="146"/>
        <v>4.5989750120928985</v>
      </c>
      <c r="CK64" s="255">
        <f t="shared" si="146"/>
        <v>3.9424692641530035</v>
      </c>
      <c r="CL64" s="255">
        <f t="shared" si="146"/>
        <v>3.5270081901012773</v>
      </c>
      <c r="CM64" s="255">
        <f t="shared" si="146"/>
        <v>2.9320223526915212</v>
      </c>
      <c r="CN64" s="255">
        <f t="shared" si="146"/>
        <v>3.5236785108001989</v>
      </c>
      <c r="CO64" s="255">
        <f t="shared" si="146"/>
        <v>4.1049170032186888</v>
      </c>
      <c r="CP64" s="255">
        <f t="shared" si="146"/>
        <v>5.3459001378226345</v>
      </c>
      <c r="CQ64" s="255">
        <f t="shared" si="146"/>
        <v>5.8438992543724089</v>
      </c>
      <c r="CR64" s="255">
        <f t="shared" si="146"/>
        <v>5.6853426218338221</v>
      </c>
      <c r="CS64" s="255">
        <f t="shared" si="146"/>
        <v>5.7263431895812511</v>
      </c>
      <c r="CT64" s="255">
        <f t="shared" si="146"/>
        <v>4.9591468983732678</v>
      </c>
      <c r="CU64" s="255">
        <f t="shared" si="146"/>
        <v>4.1564203492540086</v>
      </c>
      <c r="CV64" s="255">
        <f t="shared" si="146"/>
        <v>3.8739138809228191</v>
      </c>
      <c r="CW64" s="255">
        <f t="shared" si="146"/>
        <v>2.9546955488046533</v>
      </c>
      <c r="CX64" s="255">
        <f t="shared" si="146"/>
        <v>2.8935402947632527</v>
      </c>
      <c r="CY64" s="255">
        <f t="shared" si="146"/>
        <v>3.3658953427062821</v>
      </c>
      <c r="CZ64" s="255">
        <f t="shared" si="146"/>
        <v>3.2323861865775294</v>
      </c>
      <c r="DA64" s="255">
        <f t="shared" si="146"/>
        <v>3.3899957663540592</v>
      </c>
      <c r="DB64" s="255">
        <f t="shared" si="146"/>
        <v>2.6912810823028543</v>
      </c>
      <c r="DC64" s="255">
        <f t="shared" si="146"/>
        <v>2.0260422948578771</v>
      </c>
      <c r="DD64" s="255">
        <f t="shared" si="146"/>
        <v>2.6422013771080666</v>
      </c>
      <c r="DE64" s="255">
        <f t="shared" si="146"/>
        <v>3.3535427736153922</v>
      </c>
      <c r="DF64" s="255">
        <f t="shared" si="146"/>
        <v>4.0672684555459471</v>
      </c>
      <c r="DG64" s="255">
        <f t="shared" si="146"/>
        <v>4.6688553337060457</v>
      </c>
      <c r="DH64" s="255">
        <f t="shared" si="146"/>
        <v>4.1328922711219906</v>
      </c>
      <c r="DI64" s="255">
        <f t="shared" si="146"/>
        <v>4.1408538635163028</v>
      </c>
      <c r="DJ64" s="255">
        <f t="shared" si="146"/>
        <v>3.7120124716014447</v>
      </c>
      <c r="DK64" s="255">
        <f t="shared" si="146"/>
        <v>3.4288026956055262</v>
      </c>
      <c r="DL64" s="255">
        <f t="shared" si="146"/>
        <v>3.526089138375732</v>
      </c>
      <c r="DM64" s="255">
        <f t="shared" si="146"/>
        <v>3.8069655641507438</v>
      </c>
      <c r="DN64" s="255">
        <f t="shared" si="146"/>
        <v>4.2145567531896022</v>
      </c>
      <c r="DO64" s="255">
        <f t="shared" si="146"/>
        <v>5.066657566657562</v>
      </c>
      <c r="DP64" s="255">
        <f t="shared" si="146"/>
        <v>4.9217436003805792</v>
      </c>
      <c r="DQ64" s="255">
        <f t="shared" si="146"/>
        <v>5.0013771167617405</v>
      </c>
      <c r="DR64" s="255">
        <f t="shared" si="146"/>
        <v>5.2195537027631245</v>
      </c>
      <c r="DS64" s="255">
        <f t="shared" si="146"/>
        <v>4.8574045484170547</v>
      </c>
      <c r="DT64" s="255">
        <f t="shared" si="146"/>
        <v>5.1844545868681369</v>
      </c>
      <c r="DU64" s="255">
        <f t="shared" si="146"/>
        <v>4.4902725216982908</v>
      </c>
      <c r="DV64" s="255">
        <f t="shared" si="146"/>
        <v>4.5297441426983331</v>
      </c>
      <c r="DW64" s="255">
        <f t="shared" si="146"/>
        <v>3.267226141113122</v>
      </c>
      <c r="DX64" s="255">
        <f t="shared" si="146"/>
        <v>2.1732424376760706</v>
      </c>
      <c r="DY64" s="255">
        <f t="shared" si="146"/>
        <v>1.3968742408287937E-2</v>
      </c>
      <c r="DZ64" s="255">
        <f t="shared" si="146"/>
        <v>-3.0298365735419108</v>
      </c>
      <c r="EA64" s="255">
        <f t="shared" si="146"/>
        <v>-3.4552057046188023</v>
      </c>
      <c r="EB64" s="255">
        <f t="shared" si="146"/>
        <v>-3.4200629027646423</v>
      </c>
      <c r="EC64" s="255">
        <f t="shared" si="146"/>
        <v>-1.1584340190555653</v>
      </c>
      <c r="ED64" s="255">
        <f t="shared" si="146"/>
        <v>1.43567203841104</v>
      </c>
      <c r="EE64" s="255">
        <f t="shared" si="146"/>
        <v>3.0082413883808723</v>
      </c>
      <c r="EF64" s="255">
        <f t="shared" si="146"/>
        <v>3.9773762400834745</v>
      </c>
      <c r="EG64" s="255">
        <f t="shared" si="146"/>
        <v>3.552075952374123</v>
      </c>
      <c r="EH64" s="255">
        <f t="shared" ref="EH64:GG64" si="147">100*(EH61/ED61-1)</f>
        <v>4.1084642696729734</v>
      </c>
      <c r="EI64" s="255">
        <f t="shared" si="147"/>
        <v>3.0890895600716783</v>
      </c>
      <c r="EJ64" s="255">
        <f t="shared" si="147"/>
        <v>2.5495575855560171</v>
      </c>
      <c r="EK64" s="255">
        <f t="shared" si="147"/>
        <v>2.4574261694330746</v>
      </c>
      <c r="EL64" s="255">
        <f t="shared" si="147"/>
        <v>1.7329496650060117</v>
      </c>
      <c r="EM64" s="255">
        <f t="shared" si="147"/>
        <v>1.6428903010372586</v>
      </c>
      <c r="EN64" s="255">
        <f t="shared" si="147"/>
        <v>1.7371162743738955</v>
      </c>
      <c r="EO64" s="255">
        <f t="shared" si="147"/>
        <v>1.150022100961845</v>
      </c>
      <c r="EP64" s="255">
        <f t="shared" si="147"/>
        <v>0.87886783401296409</v>
      </c>
      <c r="EQ64" s="255">
        <f t="shared" si="147"/>
        <v>1.5808350140179561</v>
      </c>
      <c r="ER64" s="255">
        <f>100*(ER61/EN61-1)</f>
        <v>0.94828968160063365</v>
      </c>
      <c r="ES64" s="255">
        <f>100*(ES61/EO61-1)</f>
        <v>1.2991498659440603</v>
      </c>
      <c r="ET64" s="255">
        <f>100*(ET61/EP61-1)</f>
        <v>1.4869556119877059</v>
      </c>
      <c r="EU64" s="255">
        <f>100*(EU61/EQ61-1)</f>
        <v>0.82288823190486138</v>
      </c>
      <c r="EV64" s="256" t="e">
        <f t="shared" si="147"/>
        <v>#VALUE!</v>
      </c>
      <c r="EW64" s="256" t="e">
        <f t="shared" si="147"/>
        <v>#VALUE!</v>
      </c>
      <c r="EX64" s="256" t="e">
        <f t="shared" si="147"/>
        <v>#VALUE!</v>
      </c>
      <c r="EY64" s="256" t="e">
        <f t="shared" si="147"/>
        <v>#VALUE!</v>
      </c>
      <c r="EZ64" s="256" t="e">
        <f t="shared" si="147"/>
        <v>#VALUE!</v>
      </c>
      <c r="FA64" s="256" t="e">
        <f t="shared" si="147"/>
        <v>#VALUE!</v>
      </c>
      <c r="FB64" s="256" t="e">
        <f t="shared" si="147"/>
        <v>#VALUE!</v>
      </c>
      <c r="FC64" s="256" t="e">
        <f t="shared" si="147"/>
        <v>#VALUE!</v>
      </c>
      <c r="FD64" s="256" t="e">
        <f t="shared" si="147"/>
        <v>#VALUE!</v>
      </c>
      <c r="FE64" s="256" t="e">
        <f t="shared" si="147"/>
        <v>#VALUE!</v>
      </c>
      <c r="FF64" s="256" t="e">
        <f t="shared" si="147"/>
        <v>#VALUE!</v>
      </c>
      <c r="FG64" s="256" t="e">
        <f t="shared" si="147"/>
        <v>#VALUE!</v>
      </c>
      <c r="FH64" s="256" t="e">
        <f t="shared" si="147"/>
        <v>#VALUE!</v>
      </c>
      <c r="FI64" s="256" t="e">
        <f t="shared" si="147"/>
        <v>#VALUE!</v>
      </c>
      <c r="FJ64" s="256" t="e">
        <f t="shared" si="147"/>
        <v>#VALUE!</v>
      </c>
      <c r="FK64" s="256" t="e">
        <f t="shared" si="147"/>
        <v>#VALUE!</v>
      </c>
      <c r="FL64" s="256" t="e">
        <f t="shared" si="147"/>
        <v>#VALUE!</v>
      </c>
      <c r="FM64" s="256" t="e">
        <f t="shared" si="147"/>
        <v>#VALUE!</v>
      </c>
      <c r="FN64" s="256" t="e">
        <f t="shared" si="147"/>
        <v>#VALUE!</v>
      </c>
      <c r="FO64" s="256" t="e">
        <f t="shared" si="147"/>
        <v>#VALUE!</v>
      </c>
      <c r="FP64" s="256" t="e">
        <f t="shared" si="147"/>
        <v>#VALUE!</v>
      </c>
      <c r="FQ64" s="256" t="e">
        <f t="shared" si="147"/>
        <v>#VALUE!</v>
      </c>
      <c r="FR64" s="256" t="e">
        <f t="shared" si="147"/>
        <v>#VALUE!</v>
      </c>
      <c r="FS64" s="256" t="e">
        <f t="shared" si="147"/>
        <v>#VALUE!</v>
      </c>
      <c r="FT64" s="256" t="e">
        <f t="shared" si="147"/>
        <v>#VALUE!</v>
      </c>
      <c r="FU64" s="256" t="e">
        <f t="shared" si="147"/>
        <v>#VALUE!</v>
      </c>
      <c r="FV64" s="256" t="e">
        <f t="shared" si="147"/>
        <v>#VALUE!</v>
      </c>
      <c r="FW64" s="256" t="e">
        <f t="shared" si="147"/>
        <v>#VALUE!</v>
      </c>
      <c r="FX64" s="256" t="e">
        <f t="shared" si="147"/>
        <v>#VALUE!</v>
      </c>
      <c r="FY64" s="256" t="e">
        <f t="shared" si="147"/>
        <v>#VALUE!</v>
      </c>
      <c r="FZ64" s="256" t="e">
        <f t="shared" si="147"/>
        <v>#VALUE!</v>
      </c>
      <c r="GA64" s="256" t="e">
        <f t="shared" si="147"/>
        <v>#VALUE!</v>
      </c>
      <c r="GB64" s="256" t="e">
        <f t="shared" si="147"/>
        <v>#VALUE!</v>
      </c>
      <c r="GC64" s="256" t="e">
        <f t="shared" si="147"/>
        <v>#VALUE!</v>
      </c>
      <c r="GD64" s="256" t="e">
        <f t="shared" si="147"/>
        <v>#VALUE!</v>
      </c>
      <c r="GE64" s="256" t="e">
        <f t="shared" si="147"/>
        <v>#VALUE!</v>
      </c>
      <c r="GF64" s="256" t="e">
        <f t="shared" si="147"/>
        <v>#VALUE!</v>
      </c>
      <c r="GG64" s="256" t="e">
        <f t="shared" si="147"/>
        <v>#VALUE!</v>
      </c>
    </row>
    <row r="65" spans="1:189" ht="12.75" customHeight="1">
      <c r="A65" s="323"/>
      <c r="B65" s="323"/>
      <c r="C65" s="323"/>
      <c r="D65" s="323"/>
      <c r="E65" s="257" t="s">
        <v>42</v>
      </c>
      <c r="F65" s="259">
        <v>44.931000000000004</v>
      </c>
      <c r="G65" s="259">
        <v>46.744000000000007</v>
      </c>
      <c r="H65" s="259">
        <v>48.222000000000001</v>
      </c>
      <c r="I65" s="259">
        <v>50.028000000000006</v>
      </c>
      <c r="J65" s="259">
        <v>51.703000000000003</v>
      </c>
      <c r="K65" s="259">
        <v>53.477000000000004</v>
      </c>
      <c r="L65" s="259">
        <v>55.459000000000003</v>
      </c>
      <c r="M65" s="259">
        <v>57.137</v>
      </c>
      <c r="N65" s="259">
        <v>59.621000000000009</v>
      </c>
      <c r="O65" s="259">
        <v>61.123000000000005</v>
      </c>
      <c r="P65" s="259">
        <v>63.053000000000004</v>
      </c>
      <c r="Q65" s="259">
        <v>65.305000000000007</v>
      </c>
      <c r="R65" s="259">
        <v>67.565000000000012</v>
      </c>
      <c r="S65" s="259">
        <v>70.710000000000008</v>
      </c>
      <c r="T65" s="259">
        <v>73.561999999999998</v>
      </c>
      <c r="U65" s="259">
        <v>76.816000000000003</v>
      </c>
      <c r="V65" s="259">
        <v>79.564999999999998</v>
      </c>
      <c r="W65" s="259">
        <v>82.631000000000014</v>
      </c>
      <c r="X65" s="259">
        <v>84.191000000000003</v>
      </c>
      <c r="Y65" s="259">
        <v>86.846000000000004</v>
      </c>
      <c r="Z65" s="259">
        <v>88.804999999999993</v>
      </c>
      <c r="AA65" s="259">
        <v>91.12</v>
      </c>
      <c r="AB65" s="259">
        <v>92.79</v>
      </c>
      <c r="AC65" s="259">
        <v>95.091999999999999</v>
      </c>
      <c r="AD65" s="259">
        <v>97.274000000000001</v>
      </c>
      <c r="AE65" s="259">
        <v>99.454000000000008</v>
      </c>
      <c r="AF65" s="259">
        <v>101.226</v>
      </c>
      <c r="AG65" s="259">
        <v>102.22200000000001</v>
      </c>
      <c r="AH65" s="259">
        <v>105.28</v>
      </c>
      <c r="AI65" s="259">
        <v>107.392</v>
      </c>
      <c r="AJ65" s="259">
        <v>109.11</v>
      </c>
      <c r="AK65" s="259">
        <v>111.152</v>
      </c>
      <c r="AL65" s="259">
        <v>112.328</v>
      </c>
      <c r="AM65" s="259">
        <v>114.92100000000001</v>
      </c>
      <c r="AN65" s="259">
        <v>116.06400000000001</v>
      </c>
      <c r="AO65" s="259">
        <v>117.53100000000001</v>
      </c>
      <c r="AP65" s="259">
        <v>119.438</v>
      </c>
      <c r="AQ65" s="259">
        <v>121.946</v>
      </c>
      <c r="AR65" s="259">
        <v>123.01400000000001</v>
      </c>
      <c r="AS65" s="259">
        <v>125.812</v>
      </c>
      <c r="AT65" s="259">
        <v>126.62700000000001</v>
      </c>
      <c r="AU65" s="259">
        <v>128.071</v>
      </c>
      <c r="AV65" s="259">
        <v>130.93300000000002</v>
      </c>
      <c r="AW65" s="259">
        <v>133.267</v>
      </c>
      <c r="AX65" s="259">
        <v>136.17600000000002</v>
      </c>
      <c r="AY65" s="259">
        <v>138.01400000000001</v>
      </c>
      <c r="AZ65" s="259">
        <v>140.39600000000002</v>
      </c>
      <c r="BA65" s="259">
        <v>142.69800000000001</v>
      </c>
      <c r="BB65" s="259">
        <v>144.52900000000002</v>
      </c>
      <c r="BC65" s="259">
        <v>146.46100000000001</v>
      </c>
      <c r="BD65" s="259">
        <v>147.87400000000002</v>
      </c>
      <c r="BE65" s="259">
        <v>149.24800000000002</v>
      </c>
      <c r="BF65" s="259">
        <v>149.77600000000001</v>
      </c>
      <c r="BG65" s="259">
        <v>151.37</v>
      </c>
      <c r="BH65" s="259">
        <v>152.77600000000001</v>
      </c>
      <c r="BI65" s="259">
        <v>154.47900000000001</v>
      </c>
      <c r="BJ65" s="259">
        <v>155.59300000000002</v>
      </c>
      <c r="BK65" s="259">
        <v>156.637</v>
      </c>
      <c r="BL65" s="259">
        <v>158.38500000000002</v>
      </c>
      <c r="BM65" s="259">
        <v>159.66300000000001</v>
      </c>
      <c r="BN65" s="259">
        <v>158.46799999999999</v>
      </c>
      <c r="BO65" s="259">
        <v>160.01800000000003</v>
      </c>
      <c r="BP65" s="259">
        <v>160.41900000000001</v>
      </c>
      <c r="BQ65" s="259">
        <v>161.81700000000001</v>
      </c>
      <c r="BR65" s="259">
        <v>161.88500000000002</v>
      </c>
      <c r="BS65" s="259">
        <v>163.87</v>
      </c>
      <c r="BT65" s="259">
        <v>165.08099999999999</v>
      </c>
      <c r="BU65" s="259">
        <v>165.71400000000003</v>
      </c>
      <c r="BV65" s="259">
        <v>166.751</v>
      </c>
      <c r="BW65" s="259">
        <v>169.95600000000002</v>
      </c>
      <c r="BX65" s="259">
        <v>169.25800000000001</v>
      </c>
      <c r="BY65" s="259">
        <v>170.08500000000004</v>
      </c>
      <c r="BZ65" s="259">
        <v>174.13300000000001</v>
      </c>
      <c r="CA65" s="259">
        <v>174.40700000000001</v>
      </c>
      <c r="CB65" s="259">
        <v>176.6</v>
      </c>
      <c r="CC65" s="259">
        <v>174.98200000000003</v>
      </c>
      <c r="CD65" s="259">
        <v>175.511</v>
      </c>
      <c r="CE65" s="259">
        <v>176.03100000000001</v>
      </c>
      <c r="CF65" s="259">
        <v>177.87400000000002</v>
      </c>
      <c r="CG65" s="259">
        <v>180.42600000000002</v>
      </c>
      <c r="CH65" s="259">
        <v>182.22800000000001</v>
      </c>
      <c r="CI65" s="259">
        <v>184.98500000000001</v>
      </c>
      <c r="CJ65" s="259">
        <v>186.30800000000002</v>
      </c>
      <c r="CK65" s="259">
        <v>186.89000000000001</v>
      </c>
      <c r="CL65" s="259">
        <v>187.12100000000001</v>
      </c>
      <c r="CM65" s="259">
        <v>188.65600000000003</v>
      </c>
      <c r="CN65" s="259">
        <v>191.87200000000001</v>
      </c>
      <c r="CO65" s="259">
        <v>194.87900000000002</v>
      </c>
      <c r="CP65" s="259">
        <v>198.774</v>
      </c>
      <c r="CQ65" s="259">
        <v>201.40900000000002</v>
      </c>
      <c r="CR65" s="259">
        <v>203.41200000000001</v>
      </c>
      <c r="CS65" s="259">
        <v>205.97200000000001</v>
      </c>
      <c r="CT65" s="259">
        <v>208.45400000000001</v>
      </c>
      <c r="CU65" s="259">
        <v>211.59399999999999</v>
      </c>
      <c r="CV65" s="259">
        <v>213.083</v>
      </c>
      <c r="CW65" s="259">
        <v>212.941</v>
      </c>
      <c r="CX65" s="259">
        <v>214.99600000000004</v>
      </c>
      <c r="CY65" s="259">
        <v>216.631</v>
      </c>
      <c r="CZ65" s="259">
        <v>218.81300000000002</v>
      </c>
      <c r="DA65" s="259">
        <v>220.3</v>
      </c>
      <c r="DB65" s="259">
        <v>222.45700000000002</v>
      </c>
      <c r="DC65" s="259">
        <v>222.51400000000001</v>
      </c>
      <c r="DD65" s="259">
        <v>225.92600000000002</v>
      </c>
      <c r="DE65" s="259">
        <v>227.75500000000002</v>
      </c>
      <c r="DF65" s="259">
        <v>230.24100000000001</v>
      </c>
      <c r="DG65" s="259">
        <v>232.779</v>
      </c>
      <c r="DH65" s="259">
        <v>234.33800000000002</v>
      </c>
      <c r="DI65" s="259">
        <v>238.36100000000002</v>
      </c>
      <c r="DJ65" s="259">
        <v>240.57599999999999</v>
      </c>
      <c r="DK65" s="259">
        <v>242.251</v>
      </c>
      <c r="DL65" s="259">
        <v>245.42900000000003</v>
      </c>
      <c r="DM65" s="259">
        <v>248.251</v>
      </c>
      <c r="DN65" s="259">
        <v>251.761</v>
      </c>
      <c r="DO65" s="259">
        <v>254.63600000000002</v>
      </c>
      <c r="DP65" s="259">
        <v>256.43299999999999</v>
      </c>
      <c r="DQ65" s="259">
        <v>258.57100000000003</v>
      </c>
      <c r="DR65" s="259">
        <v>261.66800000000001</v>
      </c>
      <c r="DS65" s="259">
        <v>264.97200000000004</v>
      </c>
      <c r="DT65" s="259">
        <v>268.52600000000001</v>
      </c>
      <c r="DU65" s="259">
        <v>272.97399999999999</v>
      </c>
      <c r="DV65" s="259">
        <v>275.03200000000004</v>
      </c>
      <c r="DW65" s="259">
        <v>276.52499999999998</v>
      </c>
      <c r="DX65" s="259">
        <v>276.56099999999998</v>
      </c>
      <c r="DY65" s="259">
        <v>274.048</v>
      </c>
      <c r="DZ65" s="259">
        <v>272.22900000000004</v>
      </c>
      <c r="EA65" s="259">
        <v>272.00100000000003</v>
      </c>
      <c r="EB65" s="259">
        <v>271.25299999999999</v>
      </c>
      <c r="EC65" s="259">
        <v>274.64400000000001</v>
      </c>
      <c r="ED65" s="259">
        <v>277.42500000000001</v>
      </c>
      <c r="EE65" s="259">
        <v>279.113</v>
      </c>
      <c r="EF65" s="259">
        <v>281.37799999999999</v>
      </c>
      <c r="EG65" s="259">
        <v>284.38400000000001</v>
      </c>
      <c r="EH65" s="259">
        <v>287.61400000000003</v>
      </c>
      <c r="EI65" s="259">
        <v>285.33100000000002</v>
      </c>
      <c r="EJ65" s="259">
        <v>286.79199999999997</v>
      </c>
      <c r="EK65" s="259">
        <v>287.20400000000001</v>
      </c>
      <c r="EL65" s="259">
        <v>290.11900000000003</v>
      </c>
      <c r="EM65" s="259">
        <v>288.82900000000006</v>
      </c>
      <c r="EN65" s="259">
        <v>289.392</v>
      </c>
      <c r="EO65" s="259">
        <v>290.07100000000003</v>
      </c>
      <c r="EP65" s="259">
        <v>291.61700000000002</v>
      </c>
      <c r="EQ65" s="259">
        <v>292.34900000000005</v>
      </c>
      <c r="ER65" s="259">
        <v>292.61500000000001</v>
      </c>
      <c r="ES65" s="259">
        <v>293.5</v>
      </c>
      <c r="ET65" s="259">
        <v>292.971</v>
      </c>
      <c r="EU65" s="259">
        <v>294.21800000000002</v>
      </c>
      <c r="EV65" s="260" t="e">
        <f t="shared" ref="EV65:GG65" si="148">EU65*(1+EV66%)</f>
        <v>#VALUE!</v>
      </c>
      <c r="EW65" s="260" t="e">
        <f t="shared" si="148"/>
        <v>#VALUE!</v>
      </c>
      <c r="EX65" s="260" t="e">
        <f t="shared" si="148"/>
        <v>#VALUE!</v>
      </c>
      <c r="EY65" s="260" t="e">
        <f t="shared" si="148"/>
        <v>#VALUE!</v>
      </c>
      <c r="EZ65" s="260" t="e">
        <f t="shared" si="148"/>
        <v>#VALUE!</v>
      </c>
      <c r="FA65" s="260" t="e">
        <f t="shared" si="148"/>
        <v>#VALUE!</v>
      </c>
      <c r="FB65" s="260" t="e">
        <f t="shared" si="148"/>
        <v>#VALUE!</v>
      </c>
      <c r="FC65" s="260" t="e">
        <f t="shared" si="148"/>
        <v>#VALUE!</v>
      </c>
      <c r="FD65" s="260" t="e">
        <f t="shared" si="148"/>
        <v>#VALUE!</v>
      </c>
      <c r="FE65" s="260" t="e">
        <f t="shared" si="148"/>
        <v>#VALUE!</v>
      </c>
      <c r="FF65" s="260" t="e">
        <f t="shared" si="148"/>
        <v>#VALUE!</v>
      </c>
      <c r="FG65" s="260" t="e">
        <f t="shared" si="148"/>
        <v>#VALUE!</v>
      </c>
      <c r="FH65" s="260" t="e">
        <f t="shared" si="148"/>
        <v>#VALUE!</v>
      </c>
      <c r="FI65" s="260" t="e">
        <f t="shared" si="148"/>
        <v>#VALUE!</v>
      </c>
      <c r="FJ65" s="260" t="e">
        <f t="shared" si="148"/>
        <v>#VALUE!</v>
      </c>
      <c r="FK65" s="260" t="e">
        <f t="shared" si="148"/>
        <v>#VALUE!</v>
      </c>
      <c r="FL65" s="260" t="e">
        <f t="shared" si="148"/>
        <v>#VALUE!</v>
      </c>
      <c r="FM65" s="260" t="e">
        <f t="shared" si="148"/>
        <v>#VALUE!</v>
      </c>
      <c r="FN65" s="260" t="e">
        <f t="shared" si="148"/>
        <v>#VALUE!</v>
      </c>
      <c r="FO65" s="260" t="e">
        <f t="shared" si="148"/>
        <v>#VALUE!</v>
      </c>
      <c r="FP65" s="260" t="e">
        <f t="shared" si="148"/>
        <v>#VALUE!</v>
      </c>
      <c r="FQ65" s="260" t="e">
        <f t="shared" si="148"/>
        <v>#VALUE!</v>
      </c>
      <c r="FR65" s="260" t="e">
        <f t="shared" si="148"/>
        <v>#VALUE!</v>
      </c>
      <c r="FS65" s="260" t="e">
        <f t="shared" si="148"/>
        <v>#VALUE!</v>
      </c>
      <c r="FT65" s="260" t="e">
        <f t="shared" si="148"/>
        <v>#VALUE!</v>
      </c>
      <c r="FU65" s="260" t="e">
        <f t="shared" si="148"/>
        <v>#VALUE!</v>
      </c>
      <c r="FV65" s="260" t="e">
        <f t="shared" si="148"/>
        <v>#VALUE!</v>
      </c>
      <c r="FW65" s="260" t="e">
        <f t="shared" si="148"/>
        <v>#VALUE!</v>
      </c>
      <c r="FX65" s="260" t="e">
        <f t="shared" si="148"/>
        <v>#VALUE!</v>
      </c>
      <c r="FY65" s="260" t="e">
        <f t="shared" si="148"/>
        <v>#VALUE!</v>
      </c>
      <c r="FZ65" s="260" t="e">
        <f t="shared" si="148"/>
        <v>#VALUE!</v>
      </c>
      <c r="GA65" s="260" t="e">
        <f t="shared" si="148"/>
        <v>#VALUE!</v>
      </c>
      <c r="GB65" s="260" t="e">
        <f t="shared" si="148"/>
        <v>#VALUE!</v>
      </c>
      <c r="GC65" s="260" t="e">
        <f t="shared" si="148"/>
        <v>#VALUE!</v>
      </c>
      <c r="GD65" s="260" t="e">
        <f t="shared" si="148"/>
        <v>#VALUE!</v>
      </c>
      <c r="GE65" s="260" t="e">
        <f t="shared" si="148"/>
        <v>#VALUE!</v>
      </c>
      <c r="GF65" s="260" t="e">
        <f t="shared" si="148"/>
        <v>#VALUE!</v>
      </c>
      <c r="GG65" s="260" t="e">
        <f t="shared" si="148"/>
        <v>#VALUE!</v>
      </c>
    </row>
    <row r="66" spans="1:189" ht="12.75" customHeight="1">
      <c r="A66" s="323"/>
      <c r="B66" s="323"/>
      <c r="C66" s="323"/>
      <c r="D66" s="323"/>
      <c r="E66" s="341" t="s">
        <v>174</v>
      </c>
      <c r="F66" s="239"/>
      <c r="G66" s="240">
        <f t="shared" ref="G66:BR66" si="149">100*(G65/F65-1)</f>
        <v>4.0350760054305601</v>
      </c>
      <c r="H66" s="240">
        <f t="shared" si="149"/>
        <v>3.161903131952748</v>
      </c>
      <c r="I66" s="240">
        <f t="shared" si="149"/>
        <v>3.7451785492099043</v>
      </c>
      <c r="J66" s="240">
        <f t="shared" si="149"/>
        <v>3.3481250499720172</v>
      </c>
      <c r="K66" s="240">
        <f t="shared" si="149"/>
        <v>3.4311355240508323</v>
      </c>
      <c r="L66" s="240">
        <f t="shared" si="149"/>
        <v>3.7062662453017259</v>
      </c>
      <c r="M66" s="240">
        <f t="shared" si="149"/>
        <v>3.0256585946374814</v>
      </c>
      <c r="N66" s="241">
        <f t="shared" si="149"/>
        <v>4.3474456131753714</v>
      </c>
      <c r="O66" s="240">
        <f t="shared" si="149"/>
        <v>2.5192465741936454</v>
      </c>
      <c r="P66" s="240">
        <f t="shared" si="149"/>
        <v>3.1575675277718762</v>
      </c>
      <c r="Q66" s="240">
        <f t="shared" si="149"/>
        <v>3.5715984965029479</v>
      </c>
      <c r="R66" s="240">
        <f t="shared" si="149"/>
        <v>3.4606844805145087</v>
      </c>
      <c r="S66" s="240">
        <f t="shared" si="149"/>
        <v>4.654776881521494</v>
      </c>
      <c r="T66" s="240">
        <f t="shared" si="149"/>
        <v>4.0333757601470621</v>
      </c>
      <c r="U66" s="240">
        <f t="shared" si="149"/>
        <v>4.4234795138794469</v>
      </c>
      <c r="V66" s="240">
        <f t="shared" si="149"/>
        <v>3.5786815246823478</v>
      </c>
      <c r="W66" s="240">
        <f t="shared" si="149"/>
        <v>3.8534531515113546</v>
      </c>
      <c r="X66" s="240">
        <f t="shared" si="149"/>
        <v>1.8879113165760852</v>
      </c>
      <c r="Y66" s="240">
        <f t="shared" si="149"/>
        <v>3.153543727951913</v>
      </c>
      <c r="Z66" s="240">
        <f t="shared" si="149"/>
        <v>2.2557170163277407</v>
      </c>
      <c r="AA66" s="240">
        <f t="shared" si="149"/>
        <v>2.6068352007206919</v>
      </c>
      <c r="AB66" s="240">
        <f t="shared" si="149"/>
        <v>1.8327480245829753</v>
      </c>
      <c r="AC66" s="240">
        <f t="shared" si="149"/>
        <v>2.4808707834895971</v>
      </c>
      <c r="AD66" s="240">
        <f t="shared" si="149"/>
        <v>2.2946199469986883</v>
      </c>
      <c r="AE66" s="240">
        <f t="shared" si="149"/>
        <v>2.2410921726257804</v>
      </c>
      <c r="AF66" s="240">
        <f t="shared" si="149"/>
        <v>1.7817282361694664</v>
      </c>
      <c r="AG66" s="240">
        <f t="shared" si="149"/>
        <v>0.98393693319898112</v>
      </c>
      <c r="AH66" s="240">
        <f t="shared" si="149"/>
        <v>2.9915282424527012</v>
      </c>
      <c r="AI66" s="240">
        <f t="shared" si="149"/>
        <v>2.0060790273556117</v>
      </c>
      <c r="AJ66" s="240">
        <f t="shared" si="149"/>
        <v>1.5997467222884421</v>
      </c>
      <c r="AK66" s="240">
        <f t="shared" si="149"/>
        <v>1.8715058198148782</v>
      </c>
      <c r="AL66" s="240">
        <f t="shared" si="149"/>
        <v>1.0580106520800436</v>
      </c>
      <c r="AM66" s="240">
        <f t="shared" si="149"/>
        <v>2.3084182038316303</v>
      </c>
      <c r="AN66" s="240">
        <f t="shared" si="149"/>
        <v>0.99459628788471921</v>
      </c>
      <c r="AO66" s="240">
        <f t="shared" si="149"/>
        <v>1.2639578163771592</v>
      </c>
      <c r="AP66" s="240">
        <f t="shared" si="149"/>
        <v>1.6225506462124839</v>
      </c>
      <c r="AQ66" s="240">
        <f t="shared" si="149"/>
        <v>2.0998342236139278</v>
      </c>
      <c r="AR66" s="240">
        <f t="shared" si="149"/>
        <v>0.8757974841323346</v>
      </c>
      <c r="AS66" s="240">
        <f t="shared" si="149"/>
        <v>2.2745378574796193</v>
      </c>
      <c r="AT66" s="240">
        <f t="shared" si="149"/>
        <v>0.64779194353481451</v>
      </c>
      <c r="AU66" s="240">
        <f t="shared" si="149"/>
        <v>1.1403571118323796</v>
      </c>
      <c r="AV66" s="240">
        <f t="shared" si="149"/>
        <v>2.2346979409858747</v>
      </c>
      <c r="AW66" s="240">
        <f t="shared" si="149"/>
        <v>1.7825910962094849</v>
      </c>
      <c r="AX66" s="240">
        <f t="shared" si="149"/>
        <v>2.1828359608905501</v>
      </c>
      <c r="AY66" s="240">
        <f t="shared" si="149"/>
        <v>1.3497238867347994</v>
      </c>
      <c r="AZ66" s="240">
        <f t="shared" si="149"/>
        <v>1.7259118640138071</v>
      </c>
      <c r="BA66" s="240">
        <f t="shared" si="149"/>
        <v>1.6396478532151759</v>
      </c>
      <c r="BB66" s="240">
        <f t="shared" si="149"/>
        <v>1.2831294061584675</v>
      </c>
      <c r="BC66" s="240">
        <f t="shared" si="149"/>
        <v>1.3367559451736177</v>
      </c>
      <c r="BD66" s="240">
        <f t="shared" si="149"/>
        <v>0.96476195028027956</v>
      </c>
      <c r="BE66" s="240">
        <f t="shared" si="149"/>
        <v>0.9291694280265661</v>
      </c>
      <c r="BF66" s="240">
        <f t="shared" si="149"/>
        <v>0.35377358490564781</v>
      </c>
      <c r="BG66" s="240">
        <f t="shared" si="149"/>
        <v>1.0642559555603004</v>
      </c>
      <c r="BH66" s="240">
        <f t="shared" si="149"/>
        <v>0.9288498381449406</v>
      </c>
      <c r="BI66" s="240">
        <f t="shared" si="149"/>
        <v>1.1147038801906151</v>
      </c>
      <c r="BJ66" s="240">
        <f t="shared" si="149"/>
        <v>0.72113361686703126</v>
      </c>
      <c r="BK66" s="240">
        <f t="shared" si="149"/>
        <v>0.67098134234828688</v>
      </c>
      <c r="BL66" s="240">
        <f t="shared" si="149"/>
        <v>1.1159560001787749</v>
      </c>
      <c r="BM66" s="240">
        <f t="shared" si="149"/>
        <v>0.80689459229092986</v>
      </c>
      <c r="BN66" s="240">
        <f t="shared" si="149"/>
        <v>-0.74845142581563273</v>
      </c>
      <c r="BO66" s="240">
        <f t="shared" si="149"/>
        <v>0.97811545548631695</v>
      </c>
      <c r="BP66" s="240">
        <f t="shared" si="149"/>
        <v>0.25059680785910476</v>
      </c>
      <c r="BQ66" s="240">
        <f t="shared" si="149"/>
        <v>0.87146784358460572</v>
      </c>
      <c r="BR66" s="240">
        <f t="shared" si="149"/>
        <v>4.2022778818062712E-2</v>
      </c>
      <c r="BS66" s="240">
        <f t="shared" ref="BS66:ED66" si="150">100*(BS65/BR65-1)</f>
        <v>1.2261790777403636</v>
      </c>
      <c r="BT66" s="240">
        <f t="shared" si="150"/>
        <v>0.73900042716785741</v>
      </c>
      <c r="BU66" s="240">
        <f t="shared" si="150"/>
        <v>0.38344812546571294</v>
      </c>
      <c r="BV66" s="240">
        <f t="shared" si="150"/>
        <v>0.62577694099470449</v>
      </c>
      <c r="BW66" s="240">
        <f t="shared" si="150"/>
        <v>1.9220274541082327</v>
      </c>
      <c r="BX66" s="240">
        <f t="shared" si="150"/>
        <v>-0.41069453270258238</v>
      </c>
      <c r="BY66" s="240">
        <f t="shared" si="150"/>
        <v>0.48860319748551539</v>
      </c>
      <c r="BZ66" s="240">
        <f t="shared" si="150"/>
        <v>2.3799864773495383</v>
      </c>
      <c r="CA66" s="240">
        <f t="shared" si="150"/>
        <v>0.15735099033498123</v>
      </c>
      <c r="CB66" s="240">
        <f t="shared" si="150"/>
        <v>1.257403659256795</v>
      </c>
      <c r="CC66" s="240">
        <f t="shared" si="150"/>
        <v>-0.91619479048695718</v>
      </c>
      <c r="CD66" s="240">
        <f t="shared" si="150"/>
        <v>0.30231680972898634</v>
      </c>
      <c r="CE66" s="240">
        <f t="shared" si="150"/>
        <v>0.29627772618241455</v>
      </c>
      <c r="CF66" s="240">
        <f t="shared" si="150"/>
        <v>1.0469746805960467</v>
      </c>
      <c r="CG66" s="240">
        <f t="shared" si="150"/>
        <v>1.4347234559294764</v>
      </c>
      <c r="CH66" s="240">
        <f t="shared" si="150"/>
        <v>0.99874740891001679</v>
      </c>
      <c r="CI66" s="240">
        <f t="shared" si="150"/>
        <v>1.5129398336150235</v>
      </c>
      <c r="CJ66" s="240">
        <f t="shared" si="150"/>
        <v>0.71519312376679967</v>
      </c>
      <c r="CK66" s="240">
        <f t="shared" si="150"/>
        <v>0.31238594155913457</v>
      </c>
      <c r="CL66" s="240">
        <f t="shared" si="150"/>
        <v>0.12360211889346218</v>
      </c>
      <c r="CM66" s="240">
        <f t="shared" si="150"/>
        <v>0.82032481656255651</v>
      </c>
      <c r="CN66" s="240">
        <f t="shared" si="150"/>
        <v>1.7046900178101732</v>
      </c>
      <c r="CO66" s="240">
        <f t="shared" si="150"/>
        <v>1.5671906270847247</v>
      </c>
      <c r="CP66" s="240">
        <f t="shared" si="150"/>
        <v>1.9986761015809762</v>
      </c>
      <c r="CQ66" s="240">
        <f t="shared" si="150"/>
        <v>1.3256260879189519</v>
      </c>
      <c r="CR66" s="240">
        <f t="shared" si="150"/>
        <v>0.99449379124070258</v>
      </c>
      <c r="CS66" s="240">
        <f t="shared" si="150"/>
        <v>1.2585294869525976</v>
      </c>
      <c r="CT66" s="240">
        <f t="shared" si="150"/>
        <v>1.2050181578078467</v>
      </c>
      <c r="CU66" s="240">
        <f t="shared" si="150"/>
        <v>1.5063275350916783</v>
      </c>
      <c r="CV66" s="240">
        <f t="shared" si="150"/>
        <v>0.70370615423878125</v>
      </c>
      <c r="CW66" s="240">
        <f t="shared" si="150"/>
        <v>-6.6640698694875322E-2</v>
      </c>
      <c r="CX66" s="240">
        <f t="shared" si="150"/>
        <v>0.96505604838901249</v>
      </c>
      <c r="CY66" s="240">
        <f t="shared" si="150"/>
        <v>0.76047926473048477</v>
      </c>
      <c r="CZ66" s="240">
        <f t="shared" si="150"/>
        <v>1.0072427307264542</v>
      </c>
      <c r="DA66" s="240">
        <f t="shared" si="150"/>
        <v>0.67957571076673329</v>
      </c>
      <c r="DB66" s="240">
        <f t="shared" si="150"/>
        <v>0.97911938266002085</v>
      </c>
      <c r="DC66" s="240">
        <f t="shared" si="150"/>
        <v>2.5622929375113124E-2</v>
      </c>
      <c r="DD66" s="240">
        <f t="shared" si="150"/>
        <v>1.5333866633110649</v>
      </c>
      <c r="DE66" s="240">
        <f t="shared" si="150"/>
        <v>0.80955711162062904</v>
      </c>
      <c r="DF66" s="240">
        <f t="shared" si="150"/>
        <v>1.0915237865249949</v>
      </c>
      <c r="DG66" s="240">
        <f t="shared" si="150"/>
        <v>1.1023232178456466</v>
      </c>
      <c r="DH66" s="240">
        <f t="shared" si="150"/>
        <v>0.66973395366420885</v>
      </c>
      <c r="DI66" s="240">
        <f t="shared" si="150"/>
        <v>1.716751017760676</v>
      </c>
      <c r="DJ66" s="240">
        <f t="shared" si="150"/>
        <v>0.92926275691072036</v>
      </c>
      <c r="DK66" s="240">
        <f t="shared" si="150"/>
        <v>0.69624567704176243</v>
      </c>
      <c r="DL66" s="240">
        <f t="shared" si="150"/>
        <v>1.311862489731741</v>
      </c>
      <c r="DM66" s="240">
        <f t="shared" si="150"/>
        <v>1.149823370506331</v>
      </c>
      <c r="DN66" s="240">
        <f t="shared" si="150"/>
        <v>1.4138915855323786</v>
      </c>
      <c r="DO66" s="240">
        <f t="shared" si="150"/>
        <v>1.1419560615027802</v>
      </c>
      <c r="DP66" s="240">
        <f t="shared" si="150"/>
        <v>0.70571325342840829</v>
      </c>
      <c r="DQ66" s="240">
        <f t="shared" si="150"/>
        <v>0.83374604672565855</v>
      </c>
      <c r="DR66" s="240">
        <f t="shared" si="150"/>
        <v>1.1977367918289294</v>
      </c>
      <c r="DS66" s="240">
        <f t="shared" si="150"/>
        <v>1.2626687252549118</v>
      </c>
      <c r="DT66" s="240">
        <f t="shared" si="150"/>
        <v>1.3412737949670017</v>
      </c>
      <c r="DU66" s="240">
        <f t="shared" si="150"/>
        <v>1.6564503995888602</v>
      </c>
      <c r="DV66" s="240">
        <f t="shared" si="150"/>
        <v>0.75391795555621588</v>
      </c>
      <c r="DW66" s="240">
        <f t="shared" si="150"/>
        <v>0.54284592338342819</v>
      </c>
      <c r="DX66" s="240">
        <f t="shared" si="150"/>
        <v>1.3018714401957787E-2</v>
      </c>
      <c r="DY66" s="240">
        <f t="shared" si="150"/>
        <v>-0.9086602955586609</v>
      </c>
      <c r="DZ66" s="240">
        <f t="shared" si="150"/>
        <v>-0.66375233535729272</v>
      </c>
      <c r="EA66" s="240">
        <f t="shared" si="150"/>
        <v>-8.3753016761622945E-2</v>
      </c>
      <c r="EB66" s="240">
        <f t="shared" si="150"/>
        <v>-0.27499898897431763</v>
      </c>
      <c r="EC66" s="240">
        <f t="shared" si="150"/>
        <v>1.2501244225870289</v>
      </c>
      <c r="ED66" s="240">
        <f t="shared" si="150"/>
        <v>1.0125835627212032</v>
      </c>
      <c r="EE66" s="240">
        <f t="shared" ref="EE66:EQ66" si="151">100*(EE65/ED65-1)</f>
        <v>0.60845273497340813</v>
      </c>
      <c r="EF66" s="240">
        <f t="shared" si="151"/>
        <v>0.81149928523571724</v>
      </c>
      <c r="EG66" s="240">
        <f t="shared" si="151"/>
        <v>1.0683137985201485</v>
      </c>
      <c r="EH66" s="240">
        <f t="shared" si="151"/>
        <v>1.1357882299988908</v>
      </c>
      <c r="EI66" s="240">
        <f t="shared" si="151"/>
        <v>-0.79377220858511954</v>
      </c>
      <c r="EJ66" s="240">
        <f t="shared" si="151"/>
        <v>0.51203689749796943</v>
      </c>
      <c r="EK66" s="240">
        <f t="shared" si="151"/>
        <v>0.14365812156547086</v>
      </c>
      <c r="EL66" s="240">
        <f t="shared" si="151"/>
        <v>1.0149580089413801</v>
      </c>
      <c r="EM66" s="240">
        <f t="shared" si="151"/>
        <v>-0.44464512837834036</v>
      </c>
      <c r="EN66" s="240">
        <f t="shared" si="151"/>
        <v>0.19492502484166341</v>
      </c>
      <c r="EO66" s="240">
        <f t="shared" si="151"/>
        <v>0.23462984463979986</v>
      </c>
      <c r="EP66" s="240">
        <f t="shared" si="151"/>
        <v>0.53297296179211084</v>
      </c>
      <c r="EQ66" s="240">
        <f t="shared" si="151"/>
        <v>0.25101417269912663</v>
      </c>
      <c r="ER66" s="240">
        <f>100*(ER65/EQ65-1)</f>
        <v>9.0987142080178884E-2</v>
      </c>
      <c r="ES66" s="240">
        <f>100*(ES65/ER65-1)</f>
        <v>0.30244519248840973</v>
      </c>
      <c r="ET66" s="240">
        <f>100*(ET65/ES65-1)</f>
        <v>-0.1802385008517926</v>
      </c>
      <c r="EU66" s="240">
        <f>100*(EU65/ET65-1)</f>
        <v>0.42563939775610571</v>
      </c>
      <c r="EV66" s="261" t="e">
        <f>EV10+(EV140/EU140-1)*100</f>
        <v>#VALUE!</v>
      </c>
      <c r="EW66" s="261" t="e">
        <f t="shared" ref="EW66:GG66" si="152">EW10+(EW140/EV140-1)*100</f>
        <v>#VALUE!</v>
      </c>
      <c r="EX66" s="261" t="e">
        <f t="shared" si="152"/>
        <v>#VALUE!</v>
      </c>
      <c r="EY66" s="261" t="e">
        <f t="shared" si="152"/>
        <v>#VALUE!</v>
      </c>
      <c r="EZ66" s="261" t="e">
        <f t="shared" si="152"/>
        <v>#VALUE!</v>
      </c>
      <c r="FA66" s="261" t="e">
        <f t="shared" si="152"/>
        <v>#VALUE!</v>
      </c>
      <c r="FB66" s="261" t="e">
        <f t="shared" si="152"/>
        <v>#VALUE!</v>
      </c>
      <c r="FC66" s="261" t="e">
        <f t="shared" si="152"/>
        <v>#VALUE!</v>
      </c>
      <c r="FD66" s="261" t="e">
        <f t="shared" si="152"/>
        <v>#VALUE!</v>
      </c>
      <c r="FE66" s="261" t="e">
        <f t="shared" si="152"/>
        <v>#VALUE!</v>
      </c>
      <c r="FF66" s="261" t="e">
        <f t="shared" si="152"/>
        <v>#VALUE!</v>
      </c>
      <c r="FG66" s="261" t="e">
        <f t="shared" si="152"/>
        <v>#VALUE!</v>
      </c>
      <c r="FH66" s="261" t="e">
        <f t="shared" si="152"/>
        <v>#VALUE!</v>
      </c>
      <c r="FI66" s="261" t="e">
        <f t="shared" si="152"/>
        <v>#VALUE!</v>
      </c>
      <c r="FJ66" s="261" t="e">
        <f t="shared" si="152"/>
        <v>#VALUE!</v>
      </c>
      <c r="FK66" s="261" t="e">
        <f t="shared" si="152"/>
        <v>#VALUE!</v>
      </c>
      <c r="FL66" s="261" t="e">
        <f t="shared" si="152"/>
        <v>#VALUE!</v>
      </c>
      <c r="FM66" s="261" t="e">
        <f t="shared" si="152"/>
        <v>#VALUE!</v>
      </c>
      <c r="FN66" s="261" t="e">
        <f t="shared" si="152"/>
        <v>#VALUE!</v>
      </c>
      <c r="FO66" s="261" t="e">
        <f t="shared" si="152"/>
        <v>#VALUE!</v>
      </c>
      <c r="FP66" s="261" t="e">
        <f t="shared" si="152"/>
        <v>#VALUE!</v>
      </c>
      <c r="FQ66" s="261" t="e">
        <f t="shared" si="152"/>
        <v>#VALUE!</v>
      </c>
      <c r="FR66" s="261" t="e">
        <f t="shared" si="152"/>
        <v>#VALUE!</v>
      </c>
      <c r="FS66" s="261" t="e">
        <f t="shared" si="152"/>
        <v>#DIV/0!</v>
      </c>
      <c r="FT66" s="261" t="e">
        <f t="shared" si="152"/>
        <v>#DIV/0!</v>
      </c>
      <c r="FU66" s="261" t="e">
        <f t="shared" si="152"/>
        <v>#DIV/0!</v>
      </c>
      <c r="FV66" s="261" t="e">
        <f t="shared" si="152"/>
        <v>#DIV/0!</v>
      </c>
      <c r="FW66" s="261" t="e">
        <f t="shared" si="152"/>
        <v>#DIV/0!</v>
      </c>
      <c r="FX66" s="261" t="e">
        <f t="shared" si="152"/>
        <v>#DIV/0!</v>
      </c>
      <c r="FY66" s="261" t="e">
        <f t="shared" si="152"/>
        <v>#DIV/0!</v>
      </c>
      <c r="FZ66" s="261" t="e">
        <f t="shared" si="152"/>
        <v>#DIV/0!</v>
      </c>
      <c r="GA66" s="261" t="e">
        <f t="shared" si="152"/>
        <v>#DIV/0!</v>
      </c>
      <c r="GB66" s="261" t="e">
        <f t="shared" si="152"/>
        <v>#DIV/0!</v>
      </c>
      <c r="GC66" s="261" t="e">
        <f t="shared" si="152"/>
        <v>#DIV/0!</v>
      </c>
      <c r="GD66" s="261" t="e">
        <f t="shared" si="152"/>
        <v>#DIV/0!</v>
      </c>
      <c r="GE66" s="261" t="e">
        <f t="shared" si="152"/>
        <v>#DIV/0!</v>
      </c>
      <c r="GF66" s="261" t="e">
        <f t="shared" si="152"/>
        <v>#DIV/0!</v>
      </c>
      <c r="GG66" s="261" t="e">
        <f t="shared" si="152"/>
        <v>#DIV/0!</v>
      </c>
    </row>
    <row r="67" spans="1:189" ht="12.75" customHeight="1">
      <c r="A67" s="323"/>
      <c r="B67" s="323"/>
      <c r="C67" s="323"/>
      <c r="D67" s="323"/>
      <c r="E67" s="264" t="s">
        <v>43</v>
      </c>
      <c r="F67" s="247">
        <v>16.87</v>
      </c>
      <c r="G67" s="247">
        <v>17.525000000000002</v>
      </c>
      <c r="H67" s="247">
        <v>18.164000000000001</v>
      </c>
      <c r="I67" s="247">
        <v>18.813000000000002</v>
      </c>
      <c r="J67" s="247">
        <v>19.258000000000003</v>
      </c>
      <c r="K67" s="247">
        <v>19.849000000000004</v>
      </c>
      <c r="L67" s="247">
        <v>20.639000000000003</v>
      </c>
      <c r="M67" s="247">
        <v>21.414999999999999</v>
      </c>
      <c r="N67" s="247">
        <v>22.305</v>
      </c>
      <c r="O67" s="247">
        <v>23.192</v>
      </c>
      <c r="P67" s="247">
        <v>24.179000000000002</v>
      </c>
      <c r="Q67" s="247">
        <v>25.038</v>
      </c>
      <c r="R67" s="247">
        <v>25.887</v>
      </c>
      <c r="S67" s="247">
        <v>26.951000000000001</v>
      </c>
      <c r="T67" s="247">
        <v>28.172000000000001</v>
      </c>
      <c r="U67" s="247">
        <v>29.485000000000003</v>
      </c>
      <c r="V67" s="247">
        <v>30.914000000000001</v>
      </c>
      <c r="W67" s="247">
        <v>31.885000000000002</v>
      </c>
      <c r="X67" s="247">
        <v>32.921000000000006</v>
      </c>
      <c r="Y67" s="247">
        <v>33.835000000000001</v>
      </c>
      <c r="Z67" s="247">
        <v>34.874000000000002</v>
      </c>
      <c r="AA67" s="247">
        <v>35.730000000000004</v>
      </c>
      <c r="AB67" s="247">
        <v>36.649000000000001</v>
      </c>
      <c r="AC67" s="247">
        <v>37.548000000000002</v>
      </c>
      <c r="AD67" s="247">
        <v>38.418999999999997</v>
      </c>
      <c r="AE67" s="247">
        <v>39.238</v>
      </c>
      <c r="AF67" s="247">
        <v>40.191000000000003</v>
      </c>
      <c r="AG67" s="247">
        <v>40.820000000000007</v>
      </c>
      <c r="AH67" s="247">
        <v>41.525000000000006</v>
      </c>
      <c r="AI67" s="247">
        <v>42.262</v>
      </c>
      <c r="AJ67" s="247">
        <v>42.915999999999997</v>
      </c>
      <c r="AK67" s="247">
        <v>43.824000000000005</v>
      </c>
      <c r="AL67" s="247">
        <v>44.439000000000007</v>
      </c>
      <c r="AM67" s="247">
        <v>45.023000000000003</v>
      </c>
      <c r="AN67" s="247">
        <v>45.496000000000002</v>
      </c>
      <c r="AO67" s="247">
        <v>45.951999999999998</v>
      </c>
      <c r="AP67" s="247">
        <v>46.186999999999998</v>
      </c>
      <c r="AQ67" s="247">
        <v>46.771000000000001</v>
      </c>
      <c r="AR67" s="247">
        <v>47.44</v>
      </c>
      <c r="AS67" s="247">
        <v>48.275000000000006</v>
      </c>
      <c r="AT67" s="247">
        <v>49.009</v>
      </c>
      <c r="AU67" s="247">
        <v>49.639000000000003</v>
      </c>
      <c r="AV67" s="247">
        <v>50.299000000000007</v>
      </c>
      <c r="AW67" s="247">
        <v>50.617000000000004</v>
      </c>
      <c r="AX67" s="247">
        <v>51.38</v>
      </c>
      <c r="AY67" s="247">
        <v>52.002000000000002</v>
      </c>
      <c r="AZ67" s="247">
        <v>52.782000000000004</v>
      </c>
      <c r="BA67" s="247">
        <v>53.633000000000003</v>
      </c>
      <c r="BB67" s="247">
        <v>54.458000000000006</v>
      </c>
      <c r="BC67" s="247">
        <v>54.983000000000004</v>
      </c>
      <c r="BD67" s="247">
        <v>55.881</v>
      </c>
      <c r="BE67" s="247">
        <v>56.541000000000004</v>
      </c>
      <c r="BF67" s="247">
        <v>57.478000000000009</v>
      </c>
      <c r="BG67" s="247">
        <v>58.504000000000005</v>
      </c>
      <c r="BH67" s="247">
        <v>59.138000000000005</v>
      </c>
      <c r="BI67" s="247">
        <v>60.074000000000005</v>
      </c>
      <c r="BJ67" s="247">
        <v>60.949000000000005</v>
      </c>
      <c r="BK67" s="247">
        <v>61.869</v>
      </c>
      <c r="BL67" s="247">
        <v>63.087000000000003</v>
      </c>
      <c r="BM67" s="247">
        <v>64.231000000000009</v>
      </c>
      <c r="BN67" s="247">
        <v>65.331000000000003</v>
      </c>
      <c r="BO67" s="247">
        <v>66.438000000000002</v>
      </c>
      <c r="BP67" s="247">
        <v>66.788000000000011</v>
      </c>
      <c r="BQ67" s="247">
        <v>67.22</v>
      </c>
      <c r="BR67" s="247">
        <v>67.378</v>
      </c>
      <c r="BS67" s="247">
        <v>67.634</v>
      </c>
      <c r="BT67" s="247">
        <v>68.162999999999997</v>
      </c>
      <c r="BU67" s="247">
        <v>68.649000000000001</v>
      </c>
      <c r="BV67" s="247">
        <v>69.124000000000009</v>
      </c>
      <c r="BW67" s="247">
        <v>69.794000000000011</v>
      </c>
      <c r="BX67" s="247">
        <v>70.486000000000004</v>
      </c>
      <c r="BY67" s="247">
        <v>71.231999999999999</v>
      </c>
      <c r="BZ67" s="247">
        <v>72.01400000000001</v>
      </c>
      <c r="CA67" s="247">
        <v>72.739000000000004</v>
      </c>
      <c r="CB67" s="247">
        <v>73.313000000000002</v>
      </c>
      <c r="CC67" s="247">
        <v>73.944000000000003</v>
      </c>
      <c r="CD67" s="247">
        <v>74.478000000000009</v>
      </c>
      <c r="CE67" s="247">
        <v>74.954000000000008</v>
      </c>
      <c r="CF67" s="247">
        <v>75.453000000000003</v>
      </c>
      <c r="CG67" s="247">
        <v>75.680000000000007</v>
      </c>
      <c r="CH67" s="247">
        <v>74.832999999999998</v>
      </c>
      <c r="CI67" s="247">
        <v>75.7</v>
      </c>
      <c r="CJ67" s="247">
        <v>76.25200000000001</v>
      </c>
      <c r="CK67" s="247">
        <v>76.930000000000007</v>
      </c>
      <c r="CL67" s="247">
        <v>77.684000000000012</v>
      </c>
      <c r="CM67" s="247">
        <v>78.25</v>
      </c>
      <c r="CN67" s="247">
        <v>78.986000000000004</v>
      </c>
      <c r="CO67" s="247">
        <v>79.921000000000006</v>
      </c>
      <c r="CP67" s="247">
        <v>80.979000000000013</v>
      </c>
      <c r="CQ67" s="247">
        <v>81.823000000000008</v>
      </c>
      <c r="CR67" s="247">
        <v>82.466000000000008</v>
      </c>
      <c r="CS67" s="247">
        <v>82.935000000000002</v>
      </c>
      <c r="CT67" s="247">
        <v>83.394000000000005</v>
      </c>
      <c r="CU67" s="247">
        <v>84.072000000000003</v>
      </c>
      <c r="CV67" s="247">
        <v>85.051000000000002</v>
      </c>
      <c r="CW67" s="247">
        <v>86.091000000000008</v>
      </c>
      <c r="CX67" s="247">
        <v>87.512</v>
      </c>
      <c r="CY67" s="247">
        <v>89.210000000000008</v>
      </c>
      <c r="CZ67" s="247">
        <v>90.456000000000017</v>
      </c>
      <c r="DA67" s="247">
        <v>91.640000000000015</v>
      </c>
      <c r="DB67" s="247">
        <v>92.352000000000004</v>
      </c>
      <c r="DC67" s="247">
        <v>93.316000000000003</v>
      </c>
      <c r="DD67" s="247">
        <v>94.246000000000009</v>
      </c>
      <c r="DE67" s="247">
        <v>95.44</v>
      </c>
      <c r="DF67" s="247">
        <v>96.335000000000008</v>
      </c>
      <c r="DG67" s="247">
        <v>97.234000000000009</v>
      </c>
      <c r="DH67" s="247">
        <v>97.961000000000013</v>
      </c>
      <c r="DI67" s="247">
        <v>98.865000000000009</v>
      </c>
      <c r="DJ67" s="247">
        <v>99.831000000000017</v>
      </c>
      <c r="DK67" s="247">
        <v>100.872</v>
      </c>
      <c r="DL67" s="247">
        <v>101.89900000000002</v>
      </c>
      <c r="DM67" s="247">
        <v>102.49600000000001</v>
      </c>
      <c r="DN67" s="247">
        <v>103.51000000000002</v>
      </c>
      <c r="DO67" s="247">
        <v>104.29000000000002</v>
      </c>
      <c r="DP67" s="247">
        <v>104.90400000000001</v>
      </c>
      <c r="DQ67" s="247">
        <v>105.98100000000002</v>
      </c>
      <c r="DR67" s="247">
        <v>106.87899999999999</v>
      </c>
      <c r="DS67" s="247">
        <v>107.84100000000001</v>
      </c>
      <c r="DT67" s="247">
        <v>108.90300000000002</v>
      </c>
      <c r="DU67" s="247">
        <v>109.67099999999999</v>
      </c>
      <c r="DV67" s="247">
        <v>110.29300000000001</v>
      </c>
      <c r="DW67" s="247">
        <v>111.12900000000002</v>
      </c>
      <c r="DX67" s="247">
        <v>112.28000000000002</v>
      </c>
      <c r="DY67" s="247">
        <v>113.35300000000001</v>
      </c>
      <c r="DZ67" s="247">
        <v>114.102</v>
      </c>
      <c r="EA67" s="247">
        <v>115.45500000000001</v>
      </c>
      <c r="EB67" s="247">
        <v>116.57900000000001</v>
      </c>
      <c r="EC67" s="247">
        <v>117.78900000000002</v>
      </c>
      <c r="ED67" s="247">
        <v>118.095</v>
      </c>
      <c r="EE67" s="247">
        <v>118.751</v>
      </c>
      <c r="EF67" s="247">
        <v>119.31700000000001</v>
      </c>
      <c r="EG67" s="247">
        <v>119.869</v>
      </c>
      <c r="EH67" s="247">
        <v>120.631</v>
      </c>
      <c r="EI67" s="247">
        <v>121.17700000000001</v>
      </c>
      <c r="EJ67" s="247">
        <v>121.843</v>
      </c>
      <c r="EK67" s="247">
        <v>122.39700000000001</v>
      </c>
      <c r="EL67" s="247">
        <v>123.34100000000001</v>
      </c>
      <c r="EM67" s="247">
        <v>123.995</v>
      </c>
      <c r="EN67" s="247">
        <v>124.88000000000001</v>
      </c>
      <c r="EO67" s="247">
        <v>125.51900000000001</v>
      </c>
      <c r="EP67" s="247">
        <v>126.31700000000001</v>
      </c>
      <c r="EQ67" s="247">
        <v>127.33900000000001</v>
      </c>
      <c r="ER67" s="247">
        <v>127.87700000000001</v>
      </c>
      <c r="ES67" s="247">
        <v>128.49799999999999</v>
      </c>
      <c r="ET67" s="247">
        <v>129.03500000000003</v>
      </c>
      <c r="EU67" s="247">
        <v>129.64500000000001</v>
      </c>
      <c r="EV67" s="249">
        <f t="shared" ref="EV67:GG67" si="153">EU67*(1+EV68%)</f>
        <v>130.03393499999999</v>
      </c>
      <c r="EW67" s="249">
        <f t="shared" si="153"/>
        <v>130.68410467499996</v>
      </c>
      <c r="EX67" s="249">
        <f t="shared" si="153"/>
        <v>131.33752519837495</v>
      </c>
      <c r="EY67" s="249">
        <f t="shared" si="153"/>
        <v>131.86287529916845</v>
      </c>
      <c r="EZ67" s="249">
        <f t="shared" si="153"/>
        <v>132.39032680036513</v>
      </c>
      <c r="FA67" s="249">
        <f t="shared" si="153"/>
        <v>132.91988810756658</v>
      </c>
      <c r="FB67" s="249">
        <f t="shared" si="153"/>
        <v>133.45156765999684</v>
      </c>
      <c r="FC67" s="249">
        <f t="shared" si="153"/>
        <v>133.98537393063683</v>
      </c>
      <c r="FD67" s="249">
        <f t="shared" si="153"/>
        <v>134.52131542635937</v>
      </c>
      <c r="FE67" s="249">
        <f t="shared" si="153"/>
        <v>135.05940068806481</v>
      </c>
      <c r="FF67" s="249">
        <f t="shared" si="153"/>
        <v>135.53210859047306</v>
      </c>
      <c r="FG67" s="249">
        <f t="shared" si="153"/>
        <v>136.00647097053971</v>
      </c>
      <c r="FH67" s="249">
        <f t="shared" si="153"/>
        <v>136.48249361893662</v>
      </c>
      <c r="FI67" s="249">
        <f t="shared" si="153"/>
        <v>136.96018234660289</v>
      </c>
      <c r="FJ67" s="249">
        <f t="shared" si="153"/>
        <v>137.37106289364269</v>
      </c>
      <c r="FK67" s="249">
        <f t="shared" si="153"/>
        <v>137.78317608232359</v>
      </c>
      <c r="FL67" s="249">
        <f t="shared" si="153"/>
        <v>138.19652561057055</v>
      </c>
      <c r="FM67" s="249">
        <f t="shared" si="153"/>
        <v>138.61111518740225</v>
      </c>
      <c r="FN67" s="249">
        <f t="shared" si="153"/>
        <v>139.02694853296444</v>
      </c>
      <c r="FO67" s="249">
        <f t="shared" si="153"/>
        <v>139.44402937856333</v>
      </c>
      <c r="FP67" s="249">
        <f t="shared" si="153"/>
        <v>139.86236146669901</v>
      </c>
      <c r="FQ67" s="249">
        <f t="shared" si="153"/>
        <v>140.28194855109911</v>
      </c>
      <c r="FR67" s="249">
        <f t="shared" si="153"/>
        <v>140.70279439675238</v>
      </c>
      <c r="FS67" s="249">
        <f t="shared" si="153"/>
        <v>141.12490277994263</v>
      </c>
      <c r="FT67" s="249">
        <f t="shared" si="153"/>
        <v>141.54827748828245</v>
      </c>
      <c r="FU67" s="249">
        <f t="shared" si="153"/>
        <v>141.97292232074727</v>
      </c>
      <c r="FV67" s="249">
        <f t="shared" si="153"/>
        <v>142.39884108770951</v>
      </c>
      <c r="FW67" s="249">
        <f t="shared" si="153"/>
        <v>142.82603761097263</v>
      </c>
      <c r="FX67" s="249">
        <f t="shared" si="153"/>
        <v>143.25451572380553</v>
      </c>
      <c r="FY67" s="249">
        <f t="shared" si="153"/>
        <v>143.68427927097693</v>
      </c>
      <c r="FZ67" s="249">
        <f t="shared" si="153"/>
        <v>144.11533210878986</v>
      </c>
      <c r="GA67" s="249">
        <f t="shared" si="153"/>
        <v>144.5476781051162</v>
      </c>
      <c r="GB67" s="249">
        <f t="shared" si="153"/>
        <v>144.98132113943154</v>
      </c>
      <c r="GC67" s="249">
        <f t="shared" si="153"/>
        <v>145.41626510284982</v>
      </c>
      <c r="GD67" s="249">
        <f t="shared" si="153"/>
        <v>145.85251389815835</v>
      </c>
      <c r="GE67" s="249">
        <f t="shared" si="153"/>
        <v>146.2900714398528</v>
      </c>
      <c r="GF67" s="249">
        <f t="shared" si="153"/>
        <v>146.72894165417233</v>
      </c>
      <c r="GG67" s="249">
        <f t="shared" si="153"/>
        <v>147.16912847913483</v>
      </c>
    </row>
    <row r="68" spans="1:189" ht="12.75" customHeight="1" thickBot="1">
      <c r="A68" s="323"/>
      <c r="B68" s="323"/>
      <c r="C68" s="323"/>
      <c r="D68" s="323"/>
      <c r="E68" s="344" t="s">
        <v>174</v>
      </c>
      <c r="F68" s="253"/>
      <c r="G68" s="254">
        <f t="shared" ref="G68:BR68" si="154">100*(G67/F67-1)</f>
        <v>3.8826318909306545</v>
      </c>
      <c r="H68" s="254">
        <f t="shared" si="154"/>
        <v>3.6462196861626106</v>
      </c>
      <c r="I68" s="254">
        <f t="shared" si="154"/>
        <v>3.5730015415106786</v>
      </c>
      <c r="J68" s="254">
        <f t="shared" si="154"/>
        <v>2.3653856375910332</v>
      </c>
      <c r="K68" s="254">
        <f t="shared" si="154"/>
        <v>3.0688545020251423</v>
      </c>
      <c r="L68" s="254">
        <f t="shared" si="154"/>
        <v>3.9800493727643715</v>
      </c>
      <c r="M68" s="254">
        <f t="shared" si="154"/>
        <v>3.7598720868258884</v>
      </c>
      <c r="N68" s="266">
        <f t="shared" si="154"/>
        <v>4.1559654447816952</v>
      </c>
      <c r="O68" s="254">
        <f t="shared" si="154"/>
        <v>3.9766868415153533</v>
      </c>
      <c r="P68" s="254">
        <f t="shared" si="154"/>
        <v>4.2557778544325631</v>
      </c>
      <c r="Q68" s="254">
        <f t="shared" si="154"/>
        <v>3.5526696720294293</v>
      </c>
      <c r="R68" s="254">
        <f t="shared" si="154"/>
        <v>3.3908459142103942</v>
      </c>
      <c r="S68" s="254">
        <f t="shared" si="154"/>
        <v>4.1101711283655806</v>
      </c>
      <c r="T68" s="254">
        <f t="shared" si="154"/>
        <v>4.5304441393640316</v>
      </c>
      <c r="U68" s="254">
        <f t="shared" si="154"/>
        <v>4.6606559704671424</v>
      </c>
      <c r="V68" s="254">
        <f t="shared" si="154"/>
        <v>4.8465321349838941</v>
      </c>
      <c r="W68" s="254">
        <f t="shared" si="154"/>
        <v>3.1409717280196592</v>
      </c>
      <c r="X68" s="254">
        <f t="shared" si="154"/>
        <v>3.2491767288693962</v>
      </c>
      <c r="Y68" s="254">
        <f t="shared" si="154"/>
        <v>2.7763433674554028</v>
      </c>
      <c r="Z68" s="254">
        <f t="shared" si="154"/>
        <v>3.0707846904093339</v>
      </c>
      <c r="AA68" s="254">
        <f t="shared" si="154"/>
        <v>2.4545506681195262</v>
      </c>
      <c r="AB68" s="254">
        <f t="shared" si="154"/>
        <v>2.5720682899524228</v>
      </c>
      <c r="AC68" s="254">
        <f t="shared" si="154"/>
        <v>2.4530000818576259</v>
      </c>
      <c r="AD68" s="254">
        <f t="shared" si="154"/>
        <v>2.3196974539256177</v>
      </c>
      <c r="AE68" s="254">
        <f t="shared" si="154"/>
        <v>2.1317577240427932</v>
      </c>
      <c r="AF68" s="254">
        <f t="shared" si="154"/>
        <v>2.4287680309903692</v>
      </c>
      <c r="AG68" s="254">
        <f t="shared" si="154"/>
        <v>1.5650269960936658</v>
      </c>
      <c r="AH68" s="254">
        <f t="shared" si="154"/>
        <v>1.7270945614894506</v>
      </c>
      <c r="AI68" s="254">
        <f t="shared" si="154"/>
        <v>1.7748344370860814</v>
      </c>
      <c r="AJ68" s="254">
        <f t="shared" si="154"/>
        <v>1.5474894704462505</v>
      </c>
      <c r="AK68" s="254">
        <f t="shared" si="154"/>
        <v>2.1157610215304601</v>
      </c>
      <c r="AL68" s="254">
        <f t="shared" si="154"/>
        <v>1.4033406352683464</v>
      </c>
      <c r="AM68" s="254">
        <f t="shared" si="154"/>
        <v>1.3141609847206137</v>
      </c>
      <c r="AN68" s="254">
        <f t="shared" si="154"/>
        <v>1.0505741509895028</v>
      </c>
      <c r="AO68" s="254">
        <f t="shared" si="154"/>
        <v>1.0022859152452934</v>
      </c>
      <c r="AP68" s="254">
        <f t="shared" si="154"/>
        <v>0.51140320334261968</v>
      </c>
      <c r="AQ68" s="254">
        <f t="shared" si="154"/>
        <v>1.2644250546690605</v>
      </c>
      <c r="AR68" s="254">
        <f t="shared" si="154"/>
        <v>1.4303735220542624</v>
      </c>
      <c r="AS68" s="254">
        <f t="shared" si="154"/>
        <v>1.7601180438448827</v>
      </c>
      <c r="AT68" s="254">
        <f t="shared" si="154"/>
        <v>1.5204557224236082</v>
      </c>
      <c r="AU68" s="254">
        <f t="shared" si="154"/>
        <v>1.2854781774776169</v>
      </c>
      <c r="AV68" s="254">
        <f t="shared" si="154"/>
        <v>1.3295997099055157</v>
      </c>
      <c r="AW68" s="254">
        <f t="shared" si="154"/>
        <v>0.63221932841606154</v>
      </c>
      <c r="AX68" s="254">
        <f t="shared" si="154"/>
        <v>1.5073987000414846</v>
      </c>
      <c r="AY68" s="254">
        <f t="shared" si="154"/>
        <v>1.2105877773452622</v>
      </c>
      <c r="AZ68" s="254">
        <f t="shared" si="154"/>
        <v>1.4999423099111509</v>
      </c>
      <c r="BA68" s="254">
        <f t="shared" si="154"/>
        <v>1.6122920692660303</v>
      </c>
      <c r="BB68" s="254">
        <f t="shared" si="154"/>
        <v>1.5382320586206255</v>
      </c>
      <c r="BC68" s="254">
        <f t="shared" si="154"/>
        <v>0.96404568658414735</v>
      </c>
      <c r="BD68" s="254">
        <f t="shared" si="154"/>
        <v>1.6332320899187014</v>
      </c>
      <c r="BE68" s="254">
        <f t="shared" si="154"/>
        <v>1.1810812261770609</v>
      </c>
      <c r="BF68" s="254">
        <f t="shared" si="154"/>
        <v>1.6572045064643381</v>
      </c>
      <c r="BG68" s="254">
        <f t="shared" si="154"/>
        <v>1.7850307943908961</v>
      </c>
      <c r="BH68" s="254">
        <f t="shared" si="154"/>
        <v>1.0836865855326172</v>
      </c>
      <c r="BI68" s="254">
        <f t="shared" si="154"/>
        <v>1.5827386790219444</v>
      </c>
      <c r="BJ68" s="254">
        <f t="shared" si="154"/>
        <v>1.4565369377767423</v>
      </c>
      <c r="BK68" s="254">
        <f t="shared" si="154"/>
        <v>1.5094587277888039</v>
      </c>
      <c r="BL68" s="254">
        <f t="shared" si="154"/>
        <v>1.9686757503758034</v>
      </c>
      <c r="BM68" s="254">
        <f t="shared" si="154"/>
        <v>1.8133688398560777</v>
      </c>
      <c r="BN68" s="254">
        <f t="shared" si="154"/>
        <v>1.7125686973579635</v>
      </c>
      <c r="BO68" s="254">
        <f t="shared" si="154"/>
        <v>1.6944482711117148</v>
      </c>
      <c r="BP68" s="254">
        <f t="shared" si="154"/>
        <v>0.52680694783107107</v>
      </c>
      <c r="BQ68" s="254">
        <f t="shared" si="154"/>
        <v>0.64682278253576087</v>
      </c>
      <c r="BR68" s="254">
        <f t="shared" si="154"/>
        <v>0.23504909253198036</v>
      </c>
      <c r="BS68" s="254">
        <f t="shared" ref="BS68:ED68" si="155">100*(BS67/BR67-1)</f>
        <v>0.37994597643147277</v>
      </c>
      <c r="BT68" s="254">
        <f t="shared" si="155"/>
        <v>0.78215098914746761</v>
      </c>
      <c r="BU68" s="254">
        <f t="shared" si="155"/>
        <v>0.71299678711325143</v>
      </c>
      <c r="BV68" s="254">
        <f t="shared" si="155"/>
        <v>0.69192559250681462</v>
      </c>
      <c r="BW68" s="254">
        <f t="shared" si="155"/>
        <v>0.96927261153869626</v>
      </c>
      <c r="BX68" s="254">
        <f t="shared" si="155"/>
        <v>0.99148923976271064</v>
      </c>
      <c r="BY68" s="254">
        <f t="shared" si="155"/>
        <v>1.0583662003802008</v>
      </c>
      <c r="BZ68" s="254">
        <f t="shared" si="155"/>
        <v>1.0978212039532975</v>
      </c>
      <c r="CA68" s="254">
        <f t="shared" si="155"/>
        <v>1.0067486877551435</v>
      </c>
      <c r="CB68" s="254">
        <f t="shared" si="155"/>
        <v>0.78912275395592868</v>
      </c>
      <c r="CC68" s="254">
        <f t="shared" si="155"/>
        <v>0.86069319220329898</v>
      </c>
      <c r="CD68" s="254">
        <f t="shared" si="155"/>
        <v>0.7221681272314262</v>
      </c>
      <c r="CE68" s="254">
        <f t="shared" si="155"/>
        <v>0.63911490641530566</v>
      </c>
      <c r="CF68" s="254">
        <f t="shared" si="155"/>
        <v>0.66574165488164638</v>
      </c>
      <c r="CG68" s="254">
        <f t="shared" si="155"/>
        <v>0.30084953547242499</v>
      </c>
      <c r="CH68" s="254">
        <f t="shared" si="155"/>
        <v>-1.1191860465116443</v>
      </c>
      <c r="CI68" s="254">
        <f t="shared" si="155"/>
        <v>1.1585797709566803</v>
      </c>
      <c r="CJ68" s="254">
        <f t="shared" si="155"/>
        <v>0.72919418758257137</v>
      </c>
      <c r="CK68" s="254">
        <f t="shared" si="155"/>
        <v>0.8891570057178777</v>
      </c>
      <c r="CL68" s="254">
        <f t="shared" si="155"/>
        <v>0.98011178993890891</v>
      </c>
      <c r="CM68" s="254">
        <f t="shared" si="155"/>
        <v>0.72859276041397081</v>
      </c>
      <c r="CN68" s="254">
        <f t="shared" si="155"/>
        <v>0.940575079872219</v>
      </c>
      <c r="CO68" s="254">
        <f t="shared" si="155"/>
        <v>1.1837540830020643</v>
      </c>
      <c r="CP68" s="254">
        <f t="shared" si="155"/>
        <v>1.323807259668941</v>
      </c>
      <c r="CQ68" s="254">
        <f t="shared" si="155"/>
        <v>1.0422455204435632</v>
      </c>
      <c r="CR68" s="254">
        <f t="shared" si="155"/>
        <v>0.78584261149066137</v>
      </c>
      <c r="CS68" s="254">
        <f t="shared" si="155"/>
        <v>0.56871922974315314</v>
      </c>
      <c r="CT68" s="254">
        <f t="shared" si="155"/>
        <v>0.55344546934346095</v>
      </c>
      <c r="CU68" s="254">
        <f t="shared" si="155"/>
        <v>0.81300813008129413</v>
      </c>
      <c r="CV68" s="254">
        <f t="shared" si="155"/>
        <v>1.1644780664192611</v>
      </c>
      <c r="CW68" s="254">
        <f t="shared" si="155"/>
        <v>1.2227957343241114</v>
      </c>
      <c r="CX68" s="254">
        <f t="shared" si="155"/>
        <v>1.6505790384592878</v>
      </c>
      <c r="CY68" s="254">
        <f t="shared" si="155"/>
        <v>1.9403053295548034</v>
      </c>
      <c r="CZ68" s="254">
        <f t="shared" si="155"/>
        <v>1.3967044053357247</v>
      </c>
      <c r="DA68" s="254">
        <f t="shared" si="155"/>
        <v>1.3089236755991829</v>
      </c>
      <c r="DB68" s="254">
        <f t="shared" si="155"/>
        <v>0.77695329550413472</v>
      </c>
      <c r="DC68" s="254">
        <f t="shared" si="155"/>
        <v>1.0438322938322919</v>
      </c>
      <c r="DD68" s="254">
        <f t="shared" si="155"/>
        <v>0.99661365682199854</v>
      </c>
      <c r="DE68" s="254">
        <f t="shared" si="155"/>
        <v>1.2668972688495872</v>
      </c>
      <c r="DF68" s="254">
        <f t="shared" si="155"/>
        <v>0.93776194467729557</v>
      </c>
      <c r="DG68" s="254">
        <f t="shared" si="155"/>
        <v>0.9332018477189008</v>
      </c>
      <c r="DH68" s="254">
        <f t="shared" si="155"/>
        <v>0.74768085237675308</v>
      </c>
      <c r="DI68" s="254">
        <f t="shared" si="155"/>
        <v>0.92281622278254094</v>
      </c>
      <c r="DJ68" s="254">
        <f t="shared" si="155"/>
        <v>0.9770899711728287</v>
      </c>
      <c r="DK68" s="254">
        <f t="shared" si="155"/>
        <v>1.0427622682332993</v>
      </c>
      <c r="DL68" s="254">
        <f t="shared" si="155"/>
        <v>1.0181219763661042</v>
      </c>
      <c r="DM68" s="254">
        <f t="shared" si="155"/>
        <v>0.58587424802991617</v>
      </c>
      <c r="DN68" s="254">
        <f t="shared" si="155"/>
        <v>0.98930689978147246</v>
      </c>
      <c r="DO68" s="254">
        <f t="shared" si="155"/>
        <v>0.75355038160564991</v>
      </c>
      <c r="DP68" s="254">
        <f t="shared" si="155"/>
        <v>0.58874292837278741</v>
      </c>
      <c r="DQ68" s="254">
        <f t="shared" si="155"/>
        <v>1.0266529398307078</v>
      </c>
      <c r="DR68" s="254">
        <f t="shared" si="155"/>
        <v>0.84732168973680189</v>
      </c>
      <c r="DS68" s="254">
        <f t="shared" si="155"/>
        <v>0.90008327173720648</v>
      </c>
      <c r="DT68" s="254">
        <f t="shared" si="155"/>
        <v>0.98478315297523267</v>
      </c>
      <c r="DU68" s="254">
        <f t="shared" si="155"/>
        <v>0.70521473237650234</v>
      </c>
      <c r="DV68" s="254">
        <f t="shared" si="155"/>
        <v>0.56715084206400146</v>
      </c>
      <c r="DW68" s="254">
        <f t="shared" si="155"/>
        <v>0.75798101420763153</v>
      </c>
      <c r="DX68" s="254">
        <f t="shared" si="155"/>
        <v>1.0357332469472347</v>
      </c>
      <c r="DY68" s="254">
        <f t="shared" si="155"/>
        <v>0.95564659779123762</v>
      </c>
      <c r="DZ68" s="254">
        <f t="shared" si="155"/>
        <v>0.66076769031255811</v>
      </c>
      <c r="EA68" s="254">
        <f t="shared" si="155"/>
        <v>1.1857811431876808</v>
      </c>
      <c r="EB68" s="254">
        <f t="shared" si="155"/>
        <v>0.97353947425402598</v>
      </c>
      <c r="EC68" s="254">
        <f t="shared" si="155"/>
        <v>1.037922781976186</v>
      </c>
      <c r="ED68" s="254">
        <f t="shared" si="155"/>
        <v>0.2597865675062927</v>
      </c>
      <c r="EE68" s="254">
        <f t="shared" ref="EE68:EQ68" si="156">100*(EE67/ED67-1)</f>
        <v>0.55548499089717041</v>
      </c>
      <c r="EF68" s="254">
        <f t="shared" si="156"/>
        <v>0.4766275652415608</v>
      </c>
      <c r="EG68" s="254">
        <f t="shared" si="156"/>
        <v>0.46263315369980962</v>
      </c>
      <c r="EH68" s="254">
        <f t="shared" si="156"/>
        <v>0.63569396591278693</v>
      </c>
      <c r="EI68" s="254">
        <f t="shared" si="156"/>
        <v>0.45261997330703352</v>
      </c>
      <c r="EJ68" s="254">
        <f t="shared" si="156"/>
        <v>0.54960924927998089</v>
      </c>
      <c r="EK68" s="254">
        <f t="shared" si="156"/>
        <v>0.4546834861255844</v>
      </c>
      <c r="EL68" s="254">
        <f t="shared" si="156"/>
        <v>0.77126073351472257</v>
      </c>
      <c r="EM68" s="254">
        <f t="shared" si="156"/>
        <v>0.53023730957264537</v>
      </c>
      <c r="EN68" s="254">
        <f t="shared" si="156"/>
        <v>0.71373845719586715</v>
      </c>
      <c r="EO68" s="254">
        <f t="shared" si="156"/>
        <v>0.51169122357461738</v>
      </c>
      <c r="EP68" s="254">
        <f t="shared" si="156"/>
        <v>0.63576032313832354</v>
      </c>
      <c r="EQ68" s="254">
        <f t="shared" si="156"/>
        <v>0.80907557969236432</v>
      </c>
      <c r="ER68" s="254">
        <f>100*(ER67/EQ67-1)</f>
        <v>0.42249428690346313</v>
      </c>
      <c r="ES68" s="254">
        <f>100*(ES67/ER67-1)</f>
        <v>0.48562290325857571</v>
      </c>
      <c r="ET68" s="254">
        <f>100*(ET67/ES67-1)</f>
        <v>0.41790533704806343</v>
      </c>
      <c r="EU68" s="254">
        <f>100*(EU67/ET67-1)</f>
        <v>0.47273995427596915</v>
      </c>
      <c r="EV68" s="261">
        <f>EV13+0.1</f>
        <v>0.30000000000000004</v>
      </c>
      <c r="EW68" s="261">
        <f t="shared" ref="EW68:GG68" si="157">EW13+0.3</f>
        <v>0.5</v>
      </c>
      <c r="EX68" s="261">
        <f t="shared" si="157"/>
        <v>0.5</v>
      </c>
      <c r="EY68" s="261">
        <f t="shared" si="157"/>
        <v>0.4</v>
      </c>
      <c r="EZ68" s="261">
        <f t="shared" si="157"/>
        <v>0.4</v>
      </c>
      <c r="FA68" s="261">
        <f t="shared" si="157"/>
        <v>0.4</v>
      </c>
      <c r="FB68" s="261">
        <f t="shared" si="157"/>
        <v>0.4</v>
      </c>
      <c r="FC68" s="261">
        <f t="shared" si="157"/>
        <v>0.4</v>
      </c>
      <c r="FD68" s="261">
        <f t="shared" si="157"/>
        <v>0.4</v>
      </c>
      <c r="FE68" s="261">
        <f t="shared" si="157"/>
        <v>0.4</v>
      </c>
      <c r="FF68" s="261">
        <f t="shared" si="157"/>
        <v>0.35</v>
      </c>
      <c r="FG68" s="261">
        <f t="shared" si="157"/>
        <v>0.35</v>
      </c>
      <c r="FH68" s="261">
        <f t="shared" si="157"/>
        <v>0.35</v>
      </c>
      <c r="FI68" s="261">
        <f t="shared" si="157"/>
        <v>0.35</v>
      </c>
      <c r="FJ68" s="261">
        <f t="shared" si="157"/>
        <v>0.3</v>
      </c>
      <c r="FK68" s="261">
        <f t="shared" si="157"/>
        <v>0.3</v>
      </c>
      <c r="FL68" s="261">
        <f t="shared" si="157"/>
        <v>0.3</v>
      </c>
      <c r="FM68" s="261">
        <f t="shared" si="157"/>
        <v>0.3</v>
      </c>
      <c r="FN68" s="261">
        <f t="shared" si="157"/>
        <v>0.3</v>
      </c>
      <c r="FO68" s="261">
        <f>FO13+0.3</f>
        <v>0.3</v>
      </c>
      <c r="FP68" s="261">
        <f t="shared" si="157"/>
        <v>0.3</v>
      </c>
      <c r="FQ68" s="261">
        <f t="shared" si="157"/>
        <v>0.3</v>
      </c>
      <c r="FR68" s="261">
        <f t="shared" si="157"/>
        <v>0.3</v>
      </c>
      <c r="FS68" s="261">
        <f t="shared" si="157"/>
        <v>0.3</v>
      </c>
      <c r="FT68" s="261">
        <f t="shared" si="157"/>
        <v>0.3</v>
      </c>
      <c r="FU68" s="261">
        <f t="shared" si="157"/>
        <v>0.3</v>
      </c>
      <c r="FV68" s="261">
        <f t="shared" si="157"/>
        <v>0.3</v>
      </c>
      <c r="FW68" s="261">
        <f t="shared" si="157"/>
        <v>0.3</v>
      </c>
      <c r="FX68" s="261">
        <f t="shared" si="157"/>
        <v>0.3</v>
      </c>
      <c r="FY68" s="261">
        <f t="shared" si="157"/>
        <v>0.3</v>
      </c>
      <c r="FZ68" s="261">
        <f t="shared" si="157"/>
        <v>0.3</v>
      </c>
      <c r="GA68" s="261">
        <f t="shared" si="157"/>
        <v>0.3</v>
      </c>
      <c r="GB68" s="261">
        <f t="shared" si="157"/>
        <v>0.3</v>
      </c>
      <c r="GC68" s="261">
        <f t="shared" si="157"/>
        <v>0.3</v>
      </c>
      <c r="GD68" s="261">
        <f t="shared" si="157"/>
        <v>0.3</v>
      </c>
      <c r="GE68" s="261">
        <f t="shared" si="157"/>
        <v>0.3</v>
      </c>
      <c r="GF68" s="261">
        <f t="shared" si="157"/>
        <v>0.3</v>
      </c>
      <c r="GG68" s="261">
        <f t="shared" si="157"/>
        <v>0.3</v>
      </c>
    </row>
    <row r="69" spans="1:189" ht="12.75" customHeight="1">
      <c r="A69" s="323"/>
      <c r="B69" s="323"/>
      <c r="C69" s="323"/>
      <c r="D69" s="323"/>
      <c r="E69" s="268" t="s">
        <v>58</v>
      </c>
      <c r="F69" s="259">
        <v>19.588000000000001</v>
      </c>
      <c r="G69" s="259">
        <v>20.302</v>
      </c>
      <c r="H69" s="259">
        <v>20.861000000000001</v>
      </c>
      <c r="I69" s="259">
        <v>21.724</v>
      </c>
      <c r="J69" s="259">
        <v>21.969000000000001</v>
      </c>
      <c r="K69" s="259">
        <v>22.745000000000001</v>
      </c>
      <c r="L69" s="259">
        <v>23.964000000000002</v>
      </c>
      <c r="M69" s="259">
        <v>25.247</v>
      </c>
      <c r="N69" s="259">
        <v>26.514000000000003</v>
      </c>
      <c r="O69" s="259">
        <v>27.293000000000003</v>
      </c>
      <c r="P69" s="259">
        <v>28.07</v>
      </c>
      <c r="Q69" s="259">
        <v>28.425000000000001</v>
      </c>
      <c r="R69" s="259">
        <v>29.167000000000002</v>
      </c>
      <c r="S69" s="259">
        <v>29.872000000000003</v>
      </c>
      <c r="T69" s="259">
        <v>30.775000000000002</v>
      </c>
      <c r="U69" s="259">
        <v>32.194000000000003</v>
      </c>
      <c r="V69" s="259">
        <v>33.030999999999999</v>
      </c>
      <c r="W69" s="259">
        <v>34.119</v>
      </c>
      <c r="X69" s="259">
        <v>34.362000000000002</v>
      </c>
      <c r="Y69" s="259">
        <v>34.501000000000005</v>
      </c>
      <c r="Z69" s="259">
        <v>35.039000000000001</v>
      </c>
      <c r="AA69" s="259">
        <v>35.307000000000002</v>
      </c>
      <c r="AB69" s="259">
        <v>35.905000000000001</v>
      </c>
      <c r="AC69" s="259">
        <v>36.370000000000005</v>
      </c>
      <c r="AD69" s="259">
        <v>37.051000000000002</v>
      </c>
      <c r="AE69" s="259">
        <v>37.318000000000005</v>
      </c>
      <c r="AF69" s="259">
        <v>37.812000000000005</v>
      </c>
      <c r="AG69" s="259">
        <v>38.453000000000003</v>
      </c>
      <c r="AH69" s="259">
        <v>38.795000000000002</v>
      </c>
      <c r="AI69" s="259">
        <v>39.844000000000001</v>
      </c>
      <c r="AJ69" s="259">
        <v>40.731999999999999</v>
      </c>
      <c r="AK69" s="259">
        <v>41.402000000000001</v>
      </c>
      <c r="AL69" s="259">
        <v>41.933</v>
      </c>
      <c r="AM69" s="259">
        <v>42.945</v>
      </c>
      <c r="AN69" s="259">
        <v>43.645000000000003</v>
      </c>
      <c r="AO69" s="259">
        <v>44.393000000000001</v>
      </c>
      <c r="AP69" s="259">
        <v>44.874000000000002</v>
      </c>
      <c r="AQ69" s="259">
        <v>46.2</v>
      </c>
      <c r="AR69" s="259">
        <v>47.444000000000003</v>
      </c>
      <c r="AS69" s="259">
        <v>48.657000000000004</v>
      </c>
      <c r="AT69" s="259">
        <v>50.129000000000005</v>
      </c>
      <c r="AU69" s="259">
        <v>51.697000000000003</v>
      </c>
      <c r="AV69" s="259">
        <v>52.755000000000003</v>
      </c>
      <c r="AW69" s="259">
        <v>54.557000000000002</v>
      </c>
      <c r="AX69" s="259">
        <v>56.165000000000006</v>
      </c>
      <c r="AY69" s="259">
        <v>57.177000000000007</v>
      </c>
      <c r="AZ69" s="259">
        <v>58.072000000000003</v>
      </c>
      <c r="BA69" s="259">
        <v>59.678000000000004</v>
      </c>
      <c r="BB69" s="259">
        <v>60.601000000000006</v>
      </c>
      <c r="BC69" s="259">
        <v>61.336000000000006</v>
      </c>
      <c r="BD69" s="259">
        <v>62.057000000000002</v>
      </c>
      <c r="BE69" s="259">
        <v>62.488000000000007</v>
      </c>
      <c r="BF69" s="259">
        <v>62.579000000000001</v>
      </c>
      <c r="BG69" s="259">
        <v>63.393000000000001</v>
      </c>
      <c r="BH69" s="259">
        <v>63.738000000000007</v>
      </c>
      <c r="BI69" s="259">
        <v>63.481000000000002</v>
      </c>
      <c r="BJ69" s="259">
        <v>63.607000000000006</v>
      </c>
      <c r="BK69" s="259">
        <v>62.742000000000004</v>
      </c>
      <c r="BL69" s="259">
        <v>62.133000000000003</v>
      </c>
      <c r="BM69" s="259">
        <v>61.187000000000005</v>
      </c>
      <c r="BN69" s="259">
        <v>60.291000000000004</v>
      </c>
      <c r="BO69" s="259">
        <v>59.124000000000002</v>
      </c>
      <c r="BP69" s="259">
        <v>58.549000000000007</v>
      </c>
      <c r="BQ69" s="259">
        <v>58.284000000000006</v>
      </c>
      <c r="BR69" s="259">
        <v>59.135000000000005</v>
      </c>
      <c r="BS69" s="259">
        <v>59.984000000000002</v>
      </c>
      <c r="BT69" s="259">
        <v>60.685000000000002</v>
      </c>
      <c r="BU69" s="259">
        <v>61.164000000000001</v>
      </c>
      <c r="BV69" s="259">
        <v>61.232000000000006</v>
      </c>
      <c r="BW69" s="259">
        <v>61.17</v>
      </c>
      <c r="BX69" s="259">
        <v>61.07</v>
      </c>
      <c r="BY69" s="259">
        <v>61.283000000000001</v>
      </c>
      <c r="BZ69" s="259">
        <v>61.914000000000001</v>
      </c>
      <c r="CA69" s="259">
        <v>62.050000000000004</v>
      </c>
      <c r="CB69" s="259">
        <v>62.407000000000004</v>
      </c>
      <c r="CC69" s="259">
        <v>62.387</v>
      </c>
      <c r="CD69" s="259">
        <v>61.828000000000003</v>
      </c>
      <c r="CE69" s="259">
        <v>62.833000000000006</v>
      </c>
      <c r="CF69" s="259">
        <v>63.396000000000001</v>
      </c>
      <c r="CG69" s="259">
        <v>64.26700000000001</v>
      </c>
      <c r="CH69" s="259">
        <v>65.417000000000002</v>
      </c>
      <c r="CI69" s="259">
        <v>66.820999999999998</v>
      </c>
      <c r="CJ69" s="259">
        <v>67.927999999999997</v>
      </c>
      <c r="CK69" s="259">
        <v>68.911000000000001</v>
      </c>
      <c r="CL69" s="259">
        <v>70.509</v>
      </c>
      <c r="CM69" s="259">
        <v>71.98</v>
      </c>
      <c r="CN69" s="259">
        <v>73.917000000000002</v>
      </c>
      <c r="CO69" s="259">
        <v>74.76100000000001</v>
      </c>
      <c r="CP69" s="259">
        <v>77.122</v>
      </c>
      <c r="CQ69" s="259">
        <v>78.740000000000009</v>
      </c>
      <c r="CR69" s="259">
        <v>80.460000000000008</v>
      </c>
      <c r="CS69" s="259">
        <v>82.075000000000003</v>
      </c>
      <c r="CT69" s="259">
        <v>82.529000000000011</v>
      </c>
      <c r="CU69" s="259">
        <v>82.566000000000003</v>
      </c>
      <c r="CV69" s="259">
        <v>83.282000000000011</v>
      </c>
      <c r="CW69" s="259">
        <v>82.867000000000004</v>
      </c>
      <c r="CX69" s="259">
        <v>82.862000000000009</v>
      </c>
      <c r="CY69" s="259">
        <v>83.236000000000004</v>
      </c>
      <c r="CZ69" s="259">
        <v>83.539000000000001</v>
      </c>
      <c r="DA69" s="259">
        <v>83.681000000000012</v>
      </c>
      <c r="DB69" s="259">
        <v>84.144000000000005</v>
      </c>
      <c r="DC69" s="259">
        <v>84.888000000000005</v>
      </c>
      <c r="DD69" s="259">
        <v>86.749000000000009</v>
      </c>
      <c r="DE69" s="259">
        <v>87.585000000000008</v>
      </c>
      <c r="DF69" s="259">
        <v>88.486000000000004</v>
      </c>
      <c r="DG69" s="259">
        <v>90.439000000000007</v>
      </c>
      <c r="DH69" s="259">
        <v>91.39200000000001</v>
      </c>
      <c r="DI69" s="259">
        <v>92.831000000000003</v>
      </c>
      <c r="DJ69" s="259">
        <v>93.697000000000003</v>
      </c>
      <c r="DK69" s="259">
        <v>94.742000000000004</v>
      </c>
      <c r="DL69" s="259">
        <v>96.673000000000002</v>
      </c>
      <c r="DM69" s="259">
        <v>98.927000000000007</v>
      </c>
      <c r="DN69" s="259">
        <v>100.01400000000001</v>
      </c>
      <c r="DO69" s="259">
        <v>103.27200000000001</v>
      </c>
      <c r="DP69" s="259">
        <v>104.47200000000001</v>
      </c>
      <c r="DQ69" s="259">
        <v>107.616</v>
      </c>
      <c r="DR69" s="259">
        <v>109.25</v>
      </c>
      <c r="DS69" s="259">
        <v>111.554</v>
      </c>
      <c r="DT69" s="259">
        <v>113.55500000000001</v>
      </c>
      <c r="DU69" s="259">
        <v>116.057</v>
      </c>
      <c r="DV69" s="259">
        <v>118.46600000000001</v>
      </c>
      <c r="DW69" s="259">
        <v>118.718</v>
      </c>
      <c r="DX69" s="259">
        <v>118.611</v>
      </c>
      <c r="DY69" s="259">
        <v>113.95200000000001</v>
      </c>
      <c r="DZ69" s="259">
        <v>109.01400000000001</v>
      </c>
      <c r="EA69" s="259">
        <v>106.319</v>
      </c>
      <c r="EB69" s="259">
        <v>105.637</v>
      </c>
      <c r="EC69" s="259">
        <v>106.429</v>
      </c>
      <c r="ED69" s="259">
        <v>106.703</v>
      </c>
      <c r="EE69" s="259">
        <v>109.498</v>
      </c>
      <c r="EF69" s="259">
        <v>111.453</v>
      </c>
      <c r="EG69" s="259">
        <v>112.673</v>
      </c>
      <c r="EH69" s="259">
        <v>114.45500000000001</v>
      </c>
      <c r="EI69" s="259">
        <v>114.58800000000001</v>
      </c>
      <c r="EJ69" s="259">
        <v>115.137</v>
      </c>
      <c r="EK69" s="259">
        <v>116.88900000000001</v>
      </c>
      <c r="EL69" s="259">
        <v>117.376</v>
      </c>
      <c r="EM69" s="259">
        <v>117.82100000000001</v>
      </c>
      <c r="EN69" s="259">
        <v>117.569</v>
      </c>
      <c r="EO69" s="259">
        <v>116.947</v>
      </c>
      <c r="EP69" s="259">
        <v>116.974</v>
      </c>
      <c r="EQ69" s="259">
        <v>117.12100000000001</v>
      </c>
      <c r="ER69" s="259">
        <v>116.82000000000001</v>
      </c>
      <c r="ES69" s="259">
        <v>116.762</v>
      </c>
      <c r="ET69" s="259">
        <v>115.86900000000001</v>
      </c>
      <c r="EU69" s="259">
        <v>114.506</v>
      </c>
      <c r="EV69" s="260" t="e">
        <f>EU69*(1+EV70%)</f>
        <v>#VALUE!</v>
      </c>
      <c r="EW69" s="260" t="e">
        <f>EV69*(1+EW70%)</f>
        <v>#VALUE!</v>
      </c>
      <c r="EX69" s="260" t="e">
        <f t="shared" ref="EX69:GG69" si="158">EW69*(1+EX70%)</f>
        <v>#VALUE!</v>
      </c>
      <c r="EY69" s="260" t="e">
        <f t="shared" si="158"/>
        <v>#VALUE!</v>
      </c>
      <c r="EZ69" s="260" t="e">
        <f t="shared" si="158"/>
        <v>#VALUE!</v>
      </c>
      <c r="FA69" s="260" t="e">
        <f t="shared" si="158"/>
        <v>#VALUE!</v>
      </c>
      <c r="FB69" s="260" t="e">
        <f t="shared" si="158"/>
        <v>#VALUE!</v>
      </c>
      <c r="FC69" s="260" t="e">
        <f t="shared" si="158"/>
        <v>#VALUE!</v>
      </c>
      <c r="FD69" s="260" t="e">
        <f t="shared" si="158"/>
        <v>#VALUE!</v>
      </c>
      <c r="FE69" s="260" t="e">
        <f t="shared" si="158"/>
        <v>#VALUE!</v>
      </c>
      <c r="FF69" s="260" t="e">
        <f t="shared" si="158"/>
        <v>#VALUE!</v>
      </c>
      <c r="FG69" s="260" t="e">
        <f t="shared" si="158"/>
        <v>#VALUE!</v>
      </c>
      <c r="FH69" s="260" t="e">
        <f t="shared" si="158"/>
        <v>#VALUE!</v>
      </c>
      <c r="FI69" s="260" t="e">
        <f t="shared" si="158"/>
        <v>#VALUE!</v>
      </c>
      <c r="FJ69" s="260" t="e">
        <f t="shared" si="158"/>
        <v>#VALUE!</v>
      </c>
      <c r="FK69" s="260" t="e">
        <f t="shared" si="158"/>
        <v>#VALUE!</v>
      </c>
      <c r="FL69" s="260" t="e">
        <f t="shared" si="158"/>
        <v>#VALUE!</v>
      </c>
      <c r="FM69" s="260" t="e">
        <f t="shared" si="158"/>
        <v>#VALUE!</v>
      </c>
      <c r="FN69" s="260" t="e">
        <f t="shared" si="158"/>
        <v>#VALUE!</v>
      </c>
      <c r="FO69" s="260" t="e">
        <f t="shared" si="158"/>
        <v>#VALUE!</v>
      </c>
      <c r="FP69" s="260" t="e">
        <f t="shared" si="158"/>
        <v>#VALUE!</v>
      </c>
      <c r="FQ69" s="260" t="e">
        <f t="shared" si="158"/>
        <v>#VALUE!</v>
      </c>
      <c r="FR69" s="260" t="e">
        <f t="shared" si="158"/>
        <v>#VALUE!</v>
      </c>
      <c r="FS69" s="260" t="e">
        <f t="shared" si="158"/>
        <v>#VALUE!</v>
      </c>
      <c r="FT69" s="260" t="e">
        <f t="shared" si="158"/>
        <v>#VALUE!</v>
      </c>
      <c r="FU69" s="260" t="e">
        <f t="shared" si="158"/>
        <v>#VALUE!</v>
      </c>
      <c r="FV69" s="260" t="e">
        <f t="shared" si="158"/>
        <v>#VALUE!</v>
      </c>
      <c r="FW69" s="260" t="e">
        <f t="shared" si="158"/>
        <v>#VALUE!</v>
      </c>
      <c r="FX69" s="260" t="e">
        <f t="shared" si="158"/>
        <v>#VALUE!</v>
      </c>
      <c r="FY69" s="260" t="e">
        <f t="shared" si="158"/>
        <v>#VALUE!</v>
      </c>
      <c r="FZ69" s="260" t="e">
        <f t="shared" si="158"/>
        <v>#VALUE!</v>
      </c>
      <c r="GA69" s="260" t="e">
        <f t="shared" si="158"/>
        <v>#VALUE!</v>
      </c>
      <c r="GB69" s="260" t="e">
        <f t="shared" si="158"/>
        <v>#VALUE!</v>
      </c>
      <c r="GC69" s="260" t="e">
        <f t="shared" si="158"/>
        <v>#VALUE!</v>
      </c>
      <c r="GD69" s="260" t="e">
        <f t="shared" si="158"/>
        <v>#VALUE!</v>
      </c>
      <c r="GE69" s="260" t="e">
        <f t="shared" si="158"/>
        <v>#VALUE!</v>
      </c>
      <c r="GF69" s="260" t="e">
        <f t="shared" si="158"/>
        <v>#VALUE!</v>
      </c>
      <c r="GG69" s="260" t="e">
        <f t="shared" si="158"/>
        <v>#VALUE!</v>
      </c>
    </row>
    <row r="70" spans="1:189" ht="12.75" customHeight="1">
      <c r="A70" s="323"/>
      <c r="B70" s="323"/>
      <c r="C70" s="323"/>
      <c r="D70" s="323"/>
      <c r="E70" s="341" t="s">
        <v>174</v>
      </c>
      <c r="F70" s="239"/>
      <c r="G70" s="223">
        <f t="shared" ref="G70:BR70" si="159">100*(G69/F69-1)</f>
        <v>3.6450888298958484</v>
      </c>
      <c r="H70" s="223">
        <f t="shared" si="159"/>
        <v>2.7534233080484638</v>
      </c>
      <c r="I70" s="223">
        <f t="shared" si="159"/>
        <v>4.1369061885815572</v>
      </c>
      <c r="J70" s="223">
        <f t="shared" si="159"/>
        <v>1.1277849383170668</v>
      </c>
      <c r="K70" s="223">
        <f t="shared" si="159"/>
        <v>3.5322499886203174</v>
      </c>
      <c r="L70" s="223">
        <f t="shared" si="159"/>
        <v>5.359419652670927</v>
      </c>
      <c r="M70" s="223">
        <f t="shared" si="159"/>
        <v>5.3538641295276079</v>
      </c>
      <c r="N70" s="277">
        <f t="shared" si="159"/>
        <v>5.0184180298649572</v>
      </c>
      <c r="O70" s="223">
        <f t="shared" si="159"/>
        <v>2.9380704533453983</v>
      </c>
      <c r="P70" s="223">
        <f t="shared" si="159"/>
        <v>2.8468838163631549</v>
      </c>
      <c r="Q70" s="223">
        <f t="shared" si="159"/>
        <v>1.2646954043462832</v>
      </c>
      <c r="R70" s="223">
        <f t="shared" si="159"/>
        <v>2.6103781882146126</v>
      </c>
      <c r="S70" s="223">
        <f t="shared" si="159"/>
        <v>2.4171152329687695</v>
      </c>
      <c r="T70" s="223">
        <f t="shared" si="159"/>
        <v>3.0228976968398547</v>
      </c>
      <c r="U70" s="223">
        <f t="shared" si="159"/>
        <v>4.6108854589764325</v>
      </c>
      <c r="V70" s="223">
        <f t="shared" si="159"/>
        <v>2.5998633285705397</v>
      </c>
      <c r="W70" s="223">
        <f t="shared" si="159"/>
        <v>3.2938754503345269</v>
      </c>
      <c r="X70" s="223">
        <f t="shared" si="159"/>
        <v>0.71221313637563899</v>
      </c>
      <c r="Y70" s="223">
        <f t="shared" si="159"/>
        <v>0.40451661719342891</v>
      </c>
      <c r="Z70" s="223">
        <f t="shared" si="159"/>
        <v>1.5593750905770642</v>
      </c>
      <c r="AA70" s="223">
        <f t="shared" si="159"/>
        <v>0.76486201090213424</v>
      </c>
      <c r="AB70" s="223">
        <f t="shared" si="159"/>
        <v>1.6937151273118678</v>
      </c>
      <c r="AC70" s="223">
        <f t="shared" si="159"/>
        <v>1.2950842501044502</v>
      </c>
      <c r="AD70" s="223">
        <f t="shared" si="159"/>
        <v>1.8724223260929262</v>
      </c>
      <c r="AE70" s="223">
        <f t="shared" si="159"/>
        <v>0.7206283231221855</v>
      </c>
      <c r="AF70" s="223">
        <f t="shared" si="159"/>
        <v>1.3237579720242199</v>
      </c>
      <c r="AG70" s="223">
        <f t="shared" si="159"/>
        <v>1.6952290278218429</v>
      </c>
      <c r="AH70" s="223">
        <f t="shared" si="159"/>
        <v>0.88939744623306449</v>
      </c>
      <c r="AI70" s="223">
        <f t="shared" si="159"/>
        <v>2.703956695450449</v>
      </c>
      <c r="AJ70" s="223">
        <f t="shared" si="159"/>
        <v>2.2286918984037785</v>
      </c>
      <c r="AK70" s="223">
        <f t="shared" si="159"/>
        <v>1.6448983600117817</v>
      </c>
      <c r="AL70" s="223">
        <f t="shared" si="159"/>
        <v>1.2825467368726029</v>
      </c>
      <c r="AM70" s="223">
        <f t="shared" si="159"/>
        <v>2.4133737152123746</v>
      </c>
      <c r="AN70" s="223">
        <f t="shared" si="159"/>
        <v>1.6299918500407573</v>
      </c>
      <c r="AO70" s="223">
        <f t="shared" si="159"/>
        <v>1.7138274716462343</v>
      </c>
      <c r="AP70" s="223">
        <f t="shared" si="159"/>
        <v>1.083504156060644</v>
      </c>
      <c r="AQ70" s="223">
        <f t="shared" si="159"/>
        <v>2.9549405000668605</v>
      </c>
      <c r="AR70" s="223">
        <f t="shared" si="159"/>
        <v>2.692640692640702</v>
      </c>
      <c r="AS70" s="223">
        <f t="shared" si="159"/>
        <v>2.5566984234044465</v>
      </c>
      <c r="AT70" s="223">
        <f t="shared" si="159"/>
        <v>3.0252584417452821</v>
      </c>
      <c r="AU70" s="223">
        <f t="shared" si="159"/>
        <v>3.1279299407528605</v>
      </c>
      <c r="AV70" s="223">
        <f t="shared" si="159"/>
        <v>2.0465404182060887</v>
      </c>
      <c r="AW70" s="223">
        <f t="shared" si="159"/>
        <v>3.4157899725144603</v>
      </c>
      <c r="AX70" s="223">
        <f t="shared" si="159"/>
        <v>2.947376138717317</v>
      </c>
      <c r="AY70" s="223">
        <f t="shared" si="159"/>
        <v>1.8018338823110547</v>
      </c>
      <c r="AZ70" s="223">
        <f t="shared" si="159"/>
        <v>1.5653147244521382</v>
      </c>
      <c r="BA70" s="223">
        <f t="shared" si="159"/>
        <v>2.7655324424851857</v>
      </c>
      <c r="BB70" s="223">
        <f t="shared" si="159"/>
        <v>1.5466336003217229</v>
      </c>
      <c r="BC70" s="223">
        <f t="shared" si="159"/>
        <v>1.2128512730813057</v>
      </c>
      <c r="BD70" s="223">
        <f t="shared" si="159"/>
        <v>1.1754923698969577</v>
      </c>
      <c r="BE70" s="223">
        <f t="shared" si="159"/>
        <v>0.694522777446549</v>
      </c>
      <c r="BF70" s="223">
        <f t="shared" si="159"/>
        <v>0.14562796056842853</v>
      </c>
      <c r="BG70" s="223">
        <f t="shared" si="159"/>
        <v>1.3007558446124001</v>
      </c>
      <c r="BH70" s="223">
        <f t="shared" si="159"/>
        <v>0.54422412569212764</v>
      </c>
      <c r="BI70" s="223">
        <f t="shared" si="159"/>
        <v>-0.40321315384858059</v>
      </c>
      <c r="BJ70" s="223">
        <f t="shared" si="159"/>
        <v>0.19848458593911822</v>
      </c>
      <c r="BK70" s="223">
        <f t="shared" si="159"/>
        <v>-1.3599132170987516</v>
      </c>
      <c r="BL70" s="223">
        <f t="shared" si="159"/>
        <v>-0.97064167543272628</v>
      </c>
      <c r="BM70" s="223">
        <f t="shared" si="159"/>
        <v>-1.5225403569761653</v>
      </c>
      <c r="BN70" s="223">
        <f t="shared" si="159"/>
        <v>-1.4643633451550175</v>
      </c>
      <c r="BO70" s="223">
        <f t="shared" si="159"/>
        <v>-1.935612280439869</v>
      </c>
      <c r="BP70" s="223">
        <f t="shared" si="159"/>
        <v>-0.97253230498612897</v>
      </c>
      <c r="BQ70" s="223">
        <f t="shared" si="159"/>
        <v>-0.45261234179917453</v>
      </c>
      <c r="BR70" s="223">
        <f t="shared" si="159"/>
        <v>1.4600919634891296</v>
      </c>
      <c r="BS70" s="223">
        <f t="shared" ref="BS70:ED70" si="160">100*(BS69/BR69-1)</f>
        <v>1.4356979792001345</v>
      </c>
      <c r="BT70" s="223">
        <f t="shared" si="160"/>
        <v>1.1686449719925385</v>
      </c>
      <c r="BU70" s="223">
        <f t="shared" si="160"/>
        <v>0.7893219082145464</v>
      </c>
      <c r="BV70" s="223">
        <f t="shared" si="160"/>
        <v>0.1111765090576311</v>
      </c>
      <c r="BW70" s="223">
        <f t="shared" si="160"/>
        <v>-0.10125424614580991</v>
      </c>
      <c r="BX70" s="223">
        <f t="shared" si="160"/>
        <v>-0.16347882949158121</v>
      </c>
      <c r="BY70" s="223">
        <f t="shared" si="160"/>
        <v>0.34878008842311736</v>
      </c>
      <c r="BZ70" s="223">
        <f t="shared" si="160"/>
        <v>1.0296493317885957</v>
      </c>
      <c r="CA70" s="223">
        <f t="shared" si="160"/>
        <v>0.21965952773201902</v>
      </c>
      <c r="CB70" s="223">
        <f t="shared" si="160"/>
        <v>0.57534246575341452</v>
      </c>
      <c r="CC70" s="223">
        <f t="shared" si="160"/>
        <v>-3.2047686958203148E-2</v>
      </c>
      <c r="CD70" s="223">
        <f t="shared" si="160"/>
        <v>-0.89602000416753036</v>
      </c>
      <c r="CE70" s="223">
        <f t="shared" si="160"/>
        <v>1.6254771301028592</v>
      </c>
      <c r="CF70" s="223">
        <f t="shared" si="160"/>
        <v>0.89602597361257974</v>
      </c>
      <c r="CG70" s="223">
        <f t="shared" si="160"/>
        <v>1.3739037163228218</v>
      </c>
      <c r="CH70" s="223">
        <f t="shared" si="160"/>
        <v>1.7894098059657138</v>
      </c>
      <c r="CI70" s="223">
        <f t="shared" si="160"/>
        <v>2.1462311020071123</v>
      </c>
      <c r="CJ70" s="223">
        <f t="shared" si="160"/>
        <v>1.6566648209395129</v>
      </c>
      <c r="CK70" s="223">
        <f t="shared" si="160"/>
        <v>1.4471204805087901</v>
      </c>
      <c r="CL70" s="223">
        <f t="shared" si="160"/>
        <v>2.3189331166286964</v>
      </c>
      <c r="CM70" s="223">
        <f t="shared" si="160"/>
        <v>2.0862584918237337</v>
      </c>
      <c r="CN70" s="223">
        <f t="shared" si="160"/>
        <v>2.6910252848013405</v>
      </c>
      <c r="CO70" s="223">
        <f t="shared" si="160"/>
        <v>1.141821231922302</v>
      </c>
      <c r="CP70" s="223">
        <f t="shared" si="160"/>
        <v>3.158063696312241</v>
      </c>
      <c r="CQ70" s="223">
        <f t="shared" si="160"/>
        <v>2.0979746375872077</v>
      </c>
      <c r="CR70" s="223">
        <f t="shared" si="160"/>
        <v>2.1844043688087345</v>
      </c>
      <c r="CS70" s="223">
        <f t="shared" si="160"/>
        <v>2.0072085508326953</v>
      </c>
      <c r="CT70" s="223">
        <f t="shared" si="160"/>
        <v>0.55315260432531321</v>
      </c>
      <c r="CU70" s="223">
        <f t="shared" si="160"/>
        <v>4.4832725466181778E-2</v>
      </c>
      <c r="CV70" s="223">
        <f t="shared" si="160"/>
        <v>0.86718503984692941</v>
      </c>
      <c r="CW70" s="223">
        <f t="shared" si="160"/>
        <v>-0.49830695708557027</v>
      </c>
      <c r="CX70" s="223">
        <f t="shared" si="160"/>
        <v>-6.03376494864305E-3</v>
      </c>
      <c r="CY70" s="223">
        <f t="shared" si="160"/>
        <v>0.45135285172936968</v>
      </c>
      <c r="CZ70" s="223">
        <f t="shared" si="160"/>
        <v>0.36402518141187556</v>
      </c>
      <c r="DA70" s="223">
        <f t="shared" si="160"/>
        <v>0.16998048815524136</v>
      </c>
      <c r="DB70" s="223">
        <f t="shared" si="160"/>
        <v>0.55329166716457934</v>
      </c>
      <c r="DC70" s="223">
        <f t="shared" si="160"/>
        <v>0.88419851682830508</v>
      </c>
      <c r="DD70" s="223">
        <f t="shared" si="160"/>
        <v>2.19230044293659</v>
      </c>
      <c r="DE70" s="223">
        <f t="shared" si="160"/>
        <v>0.96369986973912081</v>
      </c>
      <c r="DF70" s="223">
        <f t="shared" si="160"/>
        <v>1.0287149626077463</v>
      </c>
      <c r="DG70" s="223">
        <f t="shared" si="160"/>
        <v>2.2071288113373999</v>
      </c>
      <c r="DH70" s="223">
        <f t="shared" si="160"/>
        <v>1.0537489357467456</v>
      </c>
      <c r="DI70" s="223">
        <f t="shared" si="160"/>
        <v>1.5745360644257689</v>
      </c>
      <c r="DJ70" s="223">
        <f t="shared" si="160"/>
        <v>0.93287802565953371</v>
      </c>
      <c r="DK70" s="223">
        <f t="shared" si="160"/>
        <v>1.1152971813398471</v>
      </c>
      <c r="DL70" s="223">
        <f t="shared" si="160"/>
        <v>2.0381668109180628</v>
      </c>
      <c r="DM70" s="223">
        <f t="shared" si="160"/>
        <v>2.3315713798061521</v>
      </c>
      <c r="DN70" s="223">
        <f t="shared" si="160"/>
        <v>1.0987900168811349</v>
      </c>
      <c r="DO70" s="223">
        <f t="shared" si="160"/>
        <v>3.2575439438478515</v>
      </c>
      <c r="DP70" s="223">
        <f t="shared" si="160"/>
        <v>1.1619800139437642</v>
      </c>
      <c r="DQ70" s="223">
        <f t="shared" si="160"/>
        <v>3.0094187916379411</v>
      </c>
      <c r="DR70" s="223">
        <f t="shared" si="160"/>
        <v>1.5183615819209129</v>
      </c>
      <c r="DS70" s="223">
        <f t="shared" si="160"/>
        <v>2.1089244851258515</v>
      </c>
      <c r="DT70" s="223">
        <f t="shared" si="160"/>
        <v>1.7937501120533605</v>
      </c>
      <c r="DU70" s="223">
        <f t="shared" si="160"/>
        <v>2.2033375897142271</v>
      </c>
      <c r="DV70" s="223">
        <f t="shared" si="160"/>
        <v>2.0757041798426634</v>
      </c>
      <c r="DW70" s="223">
        <f t="shared" si="160"/>
        <v>0.21271926122261586</v>
      </c>
      <c r="DX70" s="223">
        <f t="shared" si="160"/>
        <v>-9.0129550699979966E-2</v>
      </c>
      <c r="DY70" s="223">
        <f t="shared" si="160"/>
        <v>-3.9279662088676393</v>
      </c>
      <c r="DZ70" s="223">
        <f t="shared" si="160"/>
        <v>-4.3334035383319254</v>
      </c>
      <c r="EA70" s="223">
        <f t="shared" si="160"/>
        <v>-2.4721595391417717</v>
      </c>
      <c r="EB70" s="223">
        <f t="shared" si="160"/>
        <v>-0.64146577751860168</v>
      </c>
      <c r="EC70" s="223">
        <f t="shared" si="160"/>
        <v>0.74973730795080407</v>
      </c>
      <c r="ED70" s="223">
        <f t="shared" si="160"/>
        <v>0.2574486277236554</v>
      </c>
      <c r="EE70" s="223">
        <f t="shared" ref="EE70:EQ70" si="161">100*(EE69/ED69-1)</f>
        <v>2.619420259973948</v>
      </c>
      <c r="EF70" s="223">
        <f t="shared" si="161"/>
        <v>1.7854207382783205</v>
      </c>
      <c r="EG70" s="223">
        <f t="shared" si="161"/>
        <v>1.0946318178963299</v>
      </c>
      <c r="EH70" s="223">
        <f t="shared" si="161"/>
        <v>1.5815679000293015</v>
      </c>
      <c r="EI70" s="223">
        <f t="shared" si="161"/>
        <v>0.11620287449214395</v>
      </c>
      <c r="EJ70" s="223">
        <f t="shared" si="161"/>
        <v>0.47910775997486166</v>
      </c>
      <c r="EK70" s="223">
        <f t="shared" si="161"/>
        <v>1.5216654941504482</v>
      </c>
      <c r="EL70" s="240">
        <f t="shared" si="161"/>
        <v>0.41663458494811678</v>
      </c>
      <c r="EM70" s="240">
        <f t="shared" si="161"/>
        <v>0.37912350054525312</v>
      </c>
      <c r="EN70" s="240">
        <f t="shared" si="161"/>
        <v>-0.21388377284186078</v>
      </c>
      <c r="EO70" s="240">
        <f t="shared" si="161"/>
        <v>-0.52905102535532045</v>
      </c>
      <c r="EP70" s="240">
        <f t="shared" si="161"/>
        <v>2.3087381463393619E-2</v>
      </c>
      <c r="EQ70" s="240">
        <f t="shared" si="161"/>
        <v>0.12566895207481998</v>
      </c>
      <c r="ER70" s="240">
        <f>100*(ER69/EQ69-1)</f>
        <v>-0.25699917179669018</v>
      </c>
      <c r="ES70" s="240">
        <f>100*(ES69/ER69-1)</f>
        <v>-4.96490326998833E-2</v>
      </c>
      <c r="ET70" s="240">
        <f>100*(ET69/ES69-1)</f>
        <v>-0.76480361761530613</v>
      </c>
      <c r="EU70" s="240">
        <f>100*(EU69/ET69-1)</f>
        <v>-1.1763284398760732</v>
      </c>
      <c r="EV70" s="261" t="e">
        <f t="shared" ref="EV70:GG70" si="162">EV15+(EV155+EV159)/2</f>
        <v>#VALUE!</v>
      </c>
      <c r="EW70" s="261" t="e">
        <f t="shared" si="162"/>
        <v>#VALUE!</v>
      </c>
      <c r="EX70" s="261" t="e">
        <f t="shared" si="162"/>
        <v>#VALUE!</v>
      </c>
      <c r="EY70" s="261" t="e">
        <f t="shared" si="162"/>
        <v>#VALUE!</v>
      </c>
      <c r="EZ70" s="261" t="e">
        <f t="shared" si="162"/>
        <v>#VALUE!</v>
      </c>
      <c r="FA70" s="261" t="e">
        <f t="shared" si="162"/>
        <v>#VALUE!</v>
      </c>
      <c r="FB70" s="261" t="e">
        <f t="shared" si="162"/>
        <v>#VALUE!</v>
      </c>
      <c r="FC70" s="261" t="e">
        <f t="shared" si="162"/>
        <v>#VALUE!</v>
      </c>
      <c r="FD70" s="261" t="e">
        <f t="shared" si="162"/>
        <v>#VALUE!</v>
      </c>
      <c r="FE70" s="261" t="e">
        <f t="shared" si="162"/>
        <v>#VALUE!</v>
      </c>
      <c r="FF70" s="261" t="e">
        <f t="shared" si="162"/>
        <v>#VALUE!</v>
      </c>
      <c r="FG70" s="261" t="e">
        <f t="shared" si="162"/>
        <v>#VALUE!</v>
      </c>
      <c r="FH70" s="261" t="e">
        <f t="shared" si="162"/>
        <v>#VALUE!</v>
      </c>
      <c r="FI70" s="261" t="e">
        <f t="shared" si="162"/>
        <v>#VALUE!</v>
      </c>
      <c r="FJ70" s="261" t="e">
        <f t="shared" si="162"/>
        <v>#VALUE!</v>
      </c>
      <c r="FK70" s="261" t="e">
        <f t="shared" si="162"/>
        <v>#VALUE!</v>
      </c>
      <c r="FL70" s="261" t="e">
        <f t="shared" si="162"/>
        <v>#VALUE!</v>
      </c>
      <c r="FM70" s="261" t="e">
        <f t="shared" si="162"/>
        <v>#VALUE!</v>
      </c>
      <c r="FN70" s="261" t="e">
        <f t="shared" si="162"/>
        <v>#VALUE!</v>
      </c>
      <c r="FO70" s="261" t="e">
        <f>FO15+(FO155+FO159)/2</f>
        <v>#VALUE!</v>
      </c>
      <c r="FP70" s="261" t="e">
        <f t="shared" si="162"/>
        <v>#VALUE!</v>
      </c>
      <c r="FQ70" s="261" t="e">
        <f t="shared" si="162"/>
        <v>#VALUE!</v>
      </c>
      <c r="FR70" s="261" t="e">
        <f t="shared" si="162"/>
        <v>#VALUE!</v>
      </c>
      <c r="FS70" s="261" t="e">
        <f t="shared" si="162"/>
        <v>#VALUE!</v>
      </c>
      <c r="FT70" s="261" t="e">
        <f t="shared" si="162"/>
        <v>#VALUE!</v>
      </c>
      <c r="FU70" s="261" t="e">
        <f t="shared" si="162"/>
        <v>#VALUE!</v>
      </c>
      <c r="FV70" s="261" t="e">
        <f t="shared" si="162"/>
        <v>#VALUE!</v>
      </c>
      <c r="FW70" s="261" t="e">
        <f t="shared" si="162"/>
        <v>#VALUE!</v>
      </c>
      <c r="FX70" s="261" t="e">
        <f t="shared" si="162"/>
        <v>#VALUE!</v>
      </c>
      <c r="FY70" s="261" t="e">
        <f t="shared" si="162"/>
        <v>#VALUE!</v>
      </c>
      <c r="FZ70" s="261" t="e">
        <f t="shared" si="162"/>
        <v>#VALUE!</v>
      </c>
      <c r="GA70" s="261" t="e">
        <f t="shared" si="162"/>
        <v>#VALUE!</v>
      </c>
      <c r="GB70" s="261" t="e">
        <f t="shared" si="162"/>
        <v>#VALUE!</v>
      </c>
      <c r="GC70" s="261" t="e">
        <f t="shared" si="162"/>
        <v>#VALUE!</v>
      </c>
      <c r="GD70" s="261" t="e">
        <f t="shared" si="162"/>
        <v>#VALUE!</v>
      </c>
      <c r="GE70" s="261" t="e">
        <f t="shared" si="162"/>
        <v>#VALUE!</v>
      </c>
      <c r="GF70" s="261" t="e">
        <f t="shared" si="162"/>
        <v>#VALUE!</v>
      </c>
      <c r="GG70" s="261" t="e">
        <f t="shared" si="162"/>
        <v>#VALUE!</v>
      </c>
    </row>
    <row r="71" spans="1:189" ht="12.75" customHeight="1">
      <c r="A71" s="323"/>
      <c r="B71" s="323"/>
      <c r="C71" s="323"/>
      <c r="D71" s="323"/>
      <c r="E71" s="345" t="s">
        <v>74</v>
      </c>
      <c r="F71" s="270"/>
      <c r="G71" s="271"/>
      <c r="H71" s="271"/>
      <c r="I71" s="271"/>
      <c r="J71" s="262">
        <f t="shared" ref="J71:BU71" si="163">100*(J69/F69-1)</f>
        <v>12.155401266081277</v>
      </c>
      <c r="K71" s="262">
        <f t="shared" si="163"/>
        <v>12.033297212097338</v>
      </c>
      <c r="L71" s="262">
        <f t="shared" si="163"/>
        <v>14.874646469488528</v>
      </c>
      <c r="M71" s="262">
        <f t="shared" si="163"/>
        <v>16.217087092616467</v>
      </c>
      <c r="N71" s="262">
        <f t="shared" si="163"/>
        <v>20.688242523555921</v>
      </c>
      <c r="O71" s="262">
        <f t="shared" si="163"/>
        <v>19.995603429325136</v>
      </c>
      <c r="P71" s="262">
        <f t="shared" si="163"/>
        <v>17.134034384910677</v>
      </c>
      <c r="Q71" s="262">
        <f t="shared" si="163"/>
        <v>12.587634174357355</v>
      </c>
      <c r="R71" s="262">
        <f t="shared" si="163"/>
        <v>10.006034547786079</v>
      </c>
      <c r="S71" s="262">
        <f t="shared" si="163"/>
        <v>9.4493093467189482</v>
      </c>
      <c r="T71" s="262">
        <f t="shared" si="163"/>
        <v>9.6366227288920534</v>
      </c>
      <c r="U71" s="262">
        <f t="shared" si="163"/>
        <v>13.259454705365004</v>
      </c>
      <c r="V71" s="262">
        <f t="shared" si="163"/>
        <v>13.247848596016043</v>
      </c>
      <c r="W71" s="262">
        <f t="shared" si="163"/>
        <v>14.217327262988743</v>
      </c>
      <c r="X71" s="262">
        <f t="shared" si="163"/>
        <v>11.655564581640942</v>
      </c>
      <c r="Y71" s="262">
        <f t="shared" si="163"/>
        <v>7.1659315400385282</v>
      </c>
      <c r="Z71" s="262">
        <f t="shared" si="163"/>
        <v>6.0791377796615365</v>
      </c>
      <c r="AA71" s="262">
        <f t="shared" si="163"/>
        <v>3.4819308889475042</v>
      </c>
      <c r="AB71" s="262">
        <f t="shared" si="163"/>
        <v>4.4904254699959179</v>
      </c>
      <c r="AC71" s="262">
        <f t="shared" si="163"/>
        <v>5.417234283064265</v>
      </c>
      <c r="AD71" s="262">
        <f t="shared" si="163"/>
        <v>5.7421730072205301</v>
      </c>
      <c r="AE71" s="262">
        <f t="shared" si="163"/>
        <v>5.6957543829835533</v>
      </c>
      <c r="AF71" s="262">
        <f t="shared" si="163"/>
        <v>5.3112379891380179</v>
      </c>
      <c r="AG71" s="262">
        <f t="shared" si="163"/>
        <v>5.7272477316469672</v>
      </c>
      <c r="AH71" s="262">
        <f t="shared" si="163"/>
        <v>4.7070254514048226</v>
      </c>
      <c r="AI71" s="262">
        <f t="shared" si="163"/>
        <v>6.768851492577288</v>
      </c>
      <c r="AJ71" s="262">
        <f t="shared" si="163"/>
        <v>7.7224161641806788</v>
      </c>
      <c r="AK71" s="262">
        <f t="shared" si="163"/>
        <v>7.6691025407640501</v>
      </c>
      <c r="AL71" s="262">
        <f t="shared" si="163"/>
        <v>8.0886712205181066</v>
      </c>
      <c r="AM71" s="262">
        <f t="shared" si="163"/>
        <v>7.7828531271960655</v>
      </c>
      <c r="AN71" s="262">
        <f t="shared" si="163"/>
        <v>7.1516252577825901</v>
      </c>
      <c r="AO71" s="262">
        <f t="shared" si="163"/>
        <v>7.2242886817061924</v>
      </c>
      <c r="AP71" s="262">
        <f t="shared" si="163"/>
        <v>7.0135692652564918</v>
      </c>
      <c r="AQ71" s="262">
        <f t="shared" si="163"/>
        <v>7.5794621026894937</v>
      </c>
      <c r="AR71" s="262">
        <f t="shared" si="163"/>
        <v>8.7043189368770655</v>
      </c>
      <c r="AS71" s="262">
        <f t="shared" si="163"/>
        <v>9.6051179239970317</v>
      </c>
      <c r="AT71" s="262">
        <f t="shared" si="163"/>
        <v>11.710567366403723</v>
      </c>
      <c r="AU71" s="262">
        <f t="shared" si="163"/>
        <v>11.898268398268396</v>
      </c>
      <c r="AV71" s="262">
        <f t="shared" si="163"/>
        <v>11.194250063232447</v>
      </c>
      <c r="AW71" s="262">
        <f t="shared" si="163"/>
        <v>12.125696199930115</v>
      </c>
      <c r="AX71" s="262">
        <f t="shared" si="163"/>
        <v>12.04093438927567</v>
      </c>
      <c r="AY71" s="262">
        <f t="shared" si="163"/>
        <v>10.600228253090126</v>
      </c>
      <c r="AZ71" s="262">
        <f t="shared" si="163"/>
        <v>10.078665529333719</v>
      </c>
      <c r="BA71" s="262">
        <f t="shared" si="163"/>
        <v>9.3865131880418673</v>
      </c>
      <c r="BB71" s="262">
        <f t="shared" si="163"/>
        <v>7.8981572153476343</v>
      </c>
      <c r="BC71" s="262">
        <f t="shared" si="163"/>
        <v>7.2739038424541214</v>
      </c>
      <c r="BD71" s="262">
        <f t="shared" si="163"/>
        <v>6.8621710979473782</v>
      </c>
      <c r="BE71" s="262">
        <f t="shared" si="163"/>
        <v>4.7086028352156584</v>
      </c>
      <c r="BF71" s="262">
        <f t="shared" si="163"/>
        <v>3.2639725417072274</v>
      </c>
      <c r="BG71" s="262">
        <f t="shared" si="163"/>
        <v>3.3536585365853577</v>
      </c>
      <c r="BH71" s="262">
        <f t="shared" si="163"/>
        <v>2.7087999742172686</v>
      </c>
      <c r="BI71" s="262">
        <f t="shared" si="163"/>
        <v>1.589105108180755</v>
      </c>
      <c r="BJ71" s="262">
        <f t="shared" si="163"/>
        <v>1.6427235973729193</v>
      </c>
      <c r="BK71" s="262">
        <f t="shared" si="163"/>
        <v>-1.0269272632625004</v>
      </c>
      <c r="BL71" s="262">
        <f t="shared" si="163"/>
        <v>-2.5181210580815239</v>
      </c>
      <c r="BM71" s="262">
        <f t="shared" si="163"/>
        <v>-3.6136796836848784</v>
      </c>
      <c r="BN71" s="262">
        <f t="shared" si="163"/>
        <v>-5.213262691213238</v>
      </c>
      <c r="BO71" s="262">
        <f t="shared" si="163"/>
        <v>-5.7664722195658431</v>
      </c>
      <c r="BP71" s="262">
        <f t="shared" si="163"/>
        <v>-5.7682712890090526</v>
      </c>
      <c r="BQ71" s="262">
        <f t="shared" si="163"/>
        <v>-4.7444718649386264</v>
      </c>
      <c r="BR71" s="262">
        <f t="shared" si="163"/>
        <v>-1.9173674346088077</v>
      </c>
      <c r="BS71" s="262">
        <f t="shared" si="163"/>
        <v>1.4545700561531705</v>
      </c>
      <c r="BT71" s="262">
        <f t="shared" si="163"/>
        <v>3.6482262720114678</v>
      </c>
      <c r="BU71" s="262">
        <f t="shared" si="163"/>
        <v>4.9413218035824436</v>
      </c>
      <c r="BV71" s="262">
        <f t="shared" ref="BV71:EG71" si="164">100*(BV69/BR69-1)</f>
        <v>3.5461232772469709</v>
      </c>
      <c r="BW71" s="262">
        <f t="shared" si="164"/>
        <v>1.9771939183782283</v>
      </c>
      <c r="BX71" s="262">
        <f t="shared" si="164"/>
        <v>0.63442366317869592</v>
      </c>
      <c r="BY71" s="262">
        <f t="shared" si="164"/>
        <v>0.19455889085082667</v>
      </c>
      <c r="BZ71" s="262">
        <f t="shared" si="164"/>
        <v>1.1137967076038535</v>
      </c>
      <c r="CA71" s="262">
        <f t="shared" si="164"/>
        <v>1.4386136995259147</v>
      </c>
      <c r="CB71" s="262">
        <f t="shared" si="164"/>
        <v>2.1892909775667269</v>
      </c>
      <c r="CC71" s="262">
        <f t="shared" si="164"/>
        <v>1.8014783871546758</v>
      </c>
      <c r="CD71" s="262">
        <f t="shared" si="164"/>
        <v>-0.13890234841876792</v>
      </c>
      <c r="CE71" s="262">
        <f t="shared" si="164"/>
        <v>1.2618855761482584</v>
      </c>
      <c r="CF71" s="262">
        <f t="shared" si="164"/>
        <v>1.5847581200826744</v>
      </c>
      <c r="CG71" s="262">
        <f t="shared" si="164"/>
        <v>3.0134483145527247</v>
      </c>
      <c r="CH71" s="262">
        <f t="shared" si="164"/>
        <v>5.8048133531733104</v>
      </c>
      <c r="CI71" s="262">
        <f t="shared" si="164"/>
        <v>6.3469832731207987</v>
      </c>
      <c r="CJ71" s="262">
        <f t="shared" si="164"/>
        <v>7.1487160073190781</v>
      </c>
      <c r="CK71" s="262">
        <f t="shared" si="164"/>
        <v>7.2261035990477174</v>
      </c>
      <c r="CL71" s="262">
        <f t="shared" si="164"/>
        <v>7.783909381353471</v>
      </c>
      <c r="CM71" s="262">
        <f t="shared" si="164"/>
        <v>7.7206267490758984</v>
      </c>
      <c r="CN71" s="262">
        <f t="shared" si="164"/>
        <v>8.8166882581556916</v>
      </c>
      <c r="CO71" s="262">
        <f t="shared" si="164"/>
        <v>8.4892107210750254</v>
      </c>
      <c r="CP71" s="262">
        <f t="shared" si="164"/>
        <v>9.3789445319037323</v>
      </c>
      <c r="CQ71" s="262">
        <f t="shared" si="164"/>
        <v>9.3914976382328597</v>
      </c>
      <c r="CR71" s="262">
        <f t="shared" si="164"/>
        <v>8.8518202849141581</v>
      </c>
      <c r="CS71" s="262">
        <f t="shared" si="164"/>
        <v>9.7831757199609228</v>
      </c>
      <c r="CT71" s="262">
        <f t="shared" si="164"/>
        <v>7.010969632530295</v>
      </c>
      <c r="CU71" s="262">
        <f t="shared" si="164"/>
        <v>4.8590297180594266</v>
      </c>
      <c r="CV71" s="262">
        <f t="shared" si="164"/>
        <v>3.5073328361918898</v>
      </c>
      <c r="CW71" s="262">
        <f t="shared" si="164"/>
        <v>0.96497106305208913</v>
      </c>
      <c r="CX71" s="262">
        <f t="shared" si="164"/>
        <v>0.40349452919579143</v>
      </c>
      <c r="CY71" s="262">
        <f t="shared" si="164"/>
        <v>0.81147203449360994</v>
      </c>
      <c r="CZ71" s="262">
        <f t="shared" si="164"/>
        <v>0.30859009149635241</v>
      </c>
      <c r="DA71" s="262">
        <f t="shared" si="164"/>
        <v>0.9822969336406695</v>
      </c>
      <c r="DB71" s="262">
        <f t="shared" si="164"/>
        <v>1.5471506842702265</v>
      </c>
      <c r="DC71" s="262">
        <f t="shared" si="164"/>
        <v>1.9847181508001466</v>
      </c>
      <c r="DD71" s="262">
        <f t="shared" si="164"/>
        <v>3.8425166688612622</v>
      </c>
      <c r="DE71" s="262">
        <f t="shared" si="164"/>
        <v>4.6653362173014079</v>
      </c>
      <c r="DF71" s="262">
        <f t="shared" si="164"/>
        <v>5.1602015592317807</v>
      </c>
      <c r="DG71" s="262">
        <f t="shared" si="164"/>
        <v>6.5392045990010361</v>
      </c>
      <c r="DH71" s="262">
        <f t="shared" si="164"/>
        <v>5.3522230803813242</v>
      </c>
      <c r="DI71" s="262">
        <f t="shared" si="164"/>
        <v>5.9896100930524554</v>
      </c>
      <c r="DJ71" s="262">
        <f t="shared" si="164"/>
        <v>5.8890671970707187</v>
      </c>
      <c r="DK71" s="262">
        <f t="shared" si="164"/>
        <v>4.7579031170180919</v>
      </c>
      <c r="DL71" s="262">
        <f t="shared" si="164"/>
        <v>5.7784051120448154</v>
      </c>
      <c r="DM71" s="262">
        <f t="shared" si="164"/>
        <v>6.5667718757742577</v>
      </c>
      <c r="DN71" s="262">
        <f t="shared" si="164"/>
        <v>6.7419447794486498</v>
      </c>
      <c r="DO71" s="262">
        <f t="shared" si="164"/>
        <v>9.0033987038483421</v>
      </c>
      <c r="DP71" s="262">
        <f t="shared" si="164"/>
        <v>8.0674024805271536</v>
      </c>
      <c r="DQ71" s="262">
        <f t="shared" si="164"/>
        <v>8.7832442103773509</v>
      </c>
      <c r="DR71" s="262">
        <f t="shared" si="164"/>
        <v>9.2347071410002535</v>
      </c>
      <c r="DS71" s="262">
        <f t="shared" si="164"/>
        <v>8.0195987295685214</v>
      </c>
      <c r="DT71" s="262">
        <f t="shared" si="164"/>
        <v>8.694195573933694</v>
      </c>
      <c r="DU71" s="262">
        <f t="shared" si="164"/>
        <v>7.84362920011894</v>
      </c>
      <c r="DV71" s="262">
        <f t="shared" si="164"/>
        <v>8.4356979405034505</v>
      </c>
      <c r="DW71" s="262">
        <f t="shared" si="164"/>
        <v>6.4220019004249007</v>
      </c>
      <c r="DX71" s="262">
        <f t="shared" si="164"/>
        <v>4.4524679670644218</v>
      </c>
      <c r="DY71" s="262">
        <f t="shared" si="164"/>
        <v>-1.8137639263465233</v>
      </c>
      <c r="DZ71" s="262">
        <f t="shared" si="164"/>
        <v>-7.9786605439535414</v>
      </c>
      <c r="EA71" s="262">
        <f t="shared" si="164"/>
        <v>-10.444077561953534</v>
      </c>
      <c r="EB71" s="262">
        <f t="shared" si="164"/>
        <v>-10.93827722555244</v>
      </c>
      <c r="EC71" s="262">
        <f t="shared" si="164"/>
        <v>-6.6019025554619581</v>
      </c>
      <c r="ED71" s="262">
        <f t="shared" si="164"/>
        <v>-2.1199112040655388</v>
      </c>
      <c r="EE71" s="262">
        <f t="shared" si="164"/>
        <v>2.9900582210141247</v>
      </c>
      <c r="EF71" s="262">
        <f t="shared" si="164"/>
        <v>5.5056466957600136</v>
      </c>
      <c r="EG71" s="262">
        <f t="shared" si="164"/>
        <v>5.8668220127972681</v>
      </c>
      <c r="EH71" s="262">
        <f t="shared" ref="EH71:GG71" si="165">100*(EH69/ED69-1)</f>
        <v>7.2650253507399176</v>
      </c>
      <c r="EI71" s="262">
        <f t="shared" si="165"/>
        <v>4.6484867303512312</v>
      </c>
      <c r="EJ71" s="262">
        <f t="shared" si="165"/>
        <v>3.305429194368914</v>
      </c>
      <c r="EK71" s="262">
        <f t="shared" si="165"/>
        <v>3.7418014963656043</v>
      </c>
      <c r="EL71" s="262">
        <f t="shared" si="165"/>
        <v>2.5520947097112279</v>
      </c>
      <c r="EM71" s="262">
        <f t="shared" si="165"/>
        <v>2.8214123642964495</v>
      </c>
      <c r="EN71" s="262">
        <f t="shared" si="165"/>
        <v>2.1122662567202521</v>
      </c>
      <c r="EO71" s="262">
        <f t="shared" si="165"/>
        <v>4.9619724696081668E-2</v>
      </c>
      <c r="EP71" s="262">
        <f t="shared" si="165"/>
        <v>-0.34248909487458734</v>
      </c>
      <c r="EQ71" s="262">
        <f t="shared" si="165"/>
        <v>-0.59412159122737007</v>
      </c>
      <c r="ER71" s="262">
        <f>100*(ER69/EN69-1)</f>
        <v>-0.63707269773494168</v>
      </c>
      <c r="ES71" s="262">
        <f>100*(ES69/EO69-1)</f>
        <v>-0.1581913174343974</v>
      </c>
      <c r="ET71" s="262">
        <f>100*(ET69/EP69-1)</f>
        <v>-0.9446543676372432</v>
      </c>
      <c r="EU71" s="262">
        <f>100*(EU69/EQ69-1)</f>
        <v>-2.2327336685991517</v>
      </c>
      <c r="EV71" s="263" t="e">
        <f t="shared" si="165"/>
        <v>#VALUE!</v>
      </c>
      <c r="EW71" s="263" t="e">
        <f t="shared" si="165"/>
        <v>#VALUE!</v>
      </c>
      <c r="EX71" s="263" t="e">
        <f t="shared" si="165"/>
        <v>#VALUE!</v>
      </c>
      <c r="EY71" s="263" t="e">
        <f t="shared" si="165"/>
        <v>#VALUE!</v>
      </c>
      <c r="EZ71" s="263" t="e">
        <f t="shared" si="165"/>
        <v>#VALUE!</v>
      </c>
      <c r="FA71" s="263" t="e">
        <f t="shared" si="165"/>
        <v>#VALUE!</v>
      </c>
      <c r="FB71" s="263" t="e">
        <f t="shared" si="165"/>
        <v>#VALUE!</v>
      </c>
      <c r="FC71" s="263" t="e">
        <f t="shared" si="165"/>
        <v>#VALUE!</v>
      </c>
      <c r="FD71" s="263" t="e">
        <f t="shared" si="165"/>
        <v>#VALUE!</v>
      </c>
      <c r="FE71" s="263" t="e">
        <f t="shared" si="165"/>
        <v>#VALUE!</v>
      </c>
      <c r="FF71" s="263" t="e">
        <f t="shared" si="165"/>
        <v>#VALUE!</v>
      </c>
      <c r="FG71" s="263" t="e">
        <f t="shared" si="165"/>
        <v>#VALUE!</v>
      </c>
      <c r="FH71" s="263" t="e">
        <f t="shared" si="165"/>
        <v>#VALUE!</v>
      </c>
      <c r="FI71" s="263" t="e">
        <f t="shared" si="165"/>
        <v>#VALUE!</v>
      </c>
      <c r="FJ71" s="263" t="e">
        <f t="shared" si="165"/>
        <v>#VALUE!</v>
      </c>
      <c r="FK71" s="263" t="e">
        <f t="shared" si="165"/>
        <v>#VALUE!</v>
      </c>
      <c r="FL71" s="263" t="e">
        <f t="shared" si="165"/>
        <v>#VALUE!</v>
      </c>
      <c r="FM71" s="263" t="e">
        <f t="shared" si="165"/>
        <v>#VALUE!</v>
      </c>
      <c r="FN71" s="263" t="e">
        <f t="shared" si="165"/>
        <v>#VALUE!</v>
      </c>
      <c r="FO71" s="263" t="e">
        <f t="shared" si="165"/>
        <v>#VALUE!</v>
      </c>
      <c r="FP71" s="263" t="e">
        <f t="shared" si="165"/>
        <v>#VALUE!</v>
      </c>
      <c r="FQ71" s="263" t="e">
        <f t="shared" si="165"/>
        <v>#VALUE!</v>
      </c>
      <c r="FR71" s="263" t="e">
        <f t="shared" si="165"/>
        <v>#VALUE!</v>
      </c>
      <c r="FS71" s="263" t="e">
        <f t="shared" si="165"/>
        <v>#VALUE!</v>
      </c>
      <c r="FT71" s="263" t="e">
        <f t="shared" si="165"/>
        <v>#VALUE!</v>
      </c>
      <c r="FU71" s="263" t="e">
        <f t="shared" si="165"/>
        <v>#VALUE!</v>
      </c>
      <c r="FV71" s="263" t="e">
        <f t="shared" si="165"/>
        <v>#VALUE!</v>
      </c>
      <c r="FW71" s="263" t="e">
        <f t="shared" si="165"/>
        <v>#VALUE!</v>
      </c>
      <c r="FX71" s="263" t="e">
        <f t="shared" si="165"/>
        <v>#VALUE!</v>
      </c>
      <c r="FY71" s="263" t="e">
        <f t="shared" si="165"/>
        <v>#VALUE!</v>
      </c>
      <c r="FZ71" s="263" t="e">
        <f t="shared" si="165"/>
        <v>#VALUE!</v>
      </c>
      <c r="GA71" s="263" t="e">
        <f t="shared" si="165"/>
        <v>#VALUE!</v>
      </c>
      <c r="GB71" s="263" t="e">
        <f t="shared" si="165"/>
        <v>#VALUE!</v>
      </c>
      <c r="GC71" s="263" t="e">
        <f t="shared" si="165"/>
        <v>#VALUE!</v>
      </c>
      <c r="GD71" s="263" t="e">
        <f t="shared" si="165"/>
        <v>#VALUE!</v>
      </c>
      <c r="GE71" s="263" t="e">
        <f t="shared" si="165"/>
        <v>#VALUE!</v>
      </c>
      <c r="GF71" s="263" t="e">
        <f t="shared" si="165"/>
        <v>#VALUE!</v>
      </c>
      <c r="GG71" s="263" t="e">
        <f t="shared" si="165"/>
        <v>#VALUE!</v>
      </c>
    </row>
    <row r="72" spans="1:189" ht="12.75" customHeight="1">
      <c r="A72" s="323"/>
      <c r="B72" s="323"/>
      <c r="C72" s="323"/>
      <c r="D72" s="323"/>
      <c r="E72" s="346" t="s">
        <v>175</v>
      </c>
      <c r="F72" s="239">
        <f t="shared" ref="F72:BQ72" si="166">F74+F76+F78+F80</f>
        <v>17.982700000000001</v>
      </c>
      <c r="G72" s="223">
        <f t="shared" si="166"/>
        <v>18.933500000000002</v>
      </c>
      <c r="H72" s="223">
        <f t="shared" si="166"/>
        <v>19.611000000000001</v>
      </c>
      <c r="I72" s="223">
        <f t="shared" si="166"/>
        <v>19.6738</v>
      </c>
      <c r="J72" s="223">
        <f t="shared" si="166"/>
        <v>19.872800000000002</v>
      </c>
      <c r="K72" s="223">
        <f t="shared" si="166"/>
        <v>20.501700000000003</v>
      </c>
      <c r="L72" s="223">
        <f t="shared" si="166"/>
        <v>21.272000000000002</v>
      </c>
      <c r="M72" s="223">
        <f t="shared" si="166"/>
        <v>22.380100000000002</v>
      </c>
      <c r="N72" s="277">
        <f t="shared" si="166"/>
        <v>25.198900000000002</v>
      </c>
      <c r="O72" s="223">
        <f t="shared" si="166"/>
        <v>25.907400000000003</v>
      </c>
      <c r="P72" s="223">
        <f t="shared" si="166"/>
        <v>26.5715</v>
      </c>
      <c r="Q72" s="223">
        <f t="shared" si="166"/>
        <v>26.5229</v>
      </c>
      <c r="R72" s="223">
        <f t="shared" si="166"/>
        <v>26.801300000000001</v>
      </c>
      <c r="S72" s="223">
        <f t="shared" si="166"/>
        <v>27.103900000000003</v>
      </c>
      <c r="T72" s="223">
        <f t="shared" si="166"/>
        <v>28.059900000000003</v>
      </c>
      <c r="U72" s="223">
        <f t="shared" si="166"/>
        <v>28.570900000000002</v>
      </c>
      <c r="V72" s="223">
        <f t="shared" si="166"/>
        <v>28.987300000000001</v>
      </c>
      <c r="W72" s="223">
        <f t="shared" si="166"/>
        <v>29.492900000000002</v>
      </c>
      <c r="X72" s="223">
        <f t="shared" si="166"/>
        <v>28.228200000000005</v>
      </c>
      <c r="Y72" s="223">
        <f t="shared" si="166"/>
        <v>28.208900000000003</v>
      </c>
      <c r="Z72" s="223">
        <f t="shared" si="166"/>
        <v>28.895900000000001</v>
      </c>
      <c r="AA72" s="223">
        <f t="shared" si="166"/>
        <v>27.803500000000003</v>
      </c>
      <c r="AB72" s="223">
        <f t="shared" si="166"/>
        <v>27.986400000000003</v>
      </c>
      <c r="AC72" s="223">
        <f t="shared" si="166"/>
        <v>28.102100000000004</v>
      </c>
      <c r="AD72" s="223">
        <f t="shared" si="166"/>
        <v>28.521300000000004</v>
      </c>
      <c r="AE72" s="223">
        <f t="shared" si="166"/>
        <v>28.695800000000002</v>
      </c>
      <c r="AF72" s="223">
        <f t="shared" si="166"/>
        <v>29.016100000000002</v>
      </c>
      <c r="AG72" s="223">
        <f t="shared" si="166"/>
        <v>29.516100000000005</v>
      </c>
      <c r="AH72" s="223">
        <f t="shared" si="166"/>
        <v>29.870099999999997</v>
      </c>
      <c r="AI72" s="223">
        <f t="shared" si="166"/>
        <v>30.554800000000004</v>
      </c>
      <c r="AJ72" s="223">
        <f t="shared" si="166"/>
        <v>31.3414</v>
      </c>
      <c r="AK72" s="223">
        <f t="shared" si="166"/>
        <v>32.281399999999998</v>
      </c>
      <c r="AL72" s="223">
        <f t="shared" si="166"/>
        <v>33.1038</v>
      </c>
      <c r="AM72" s="223">
        <f t="shared" si="166"/>
        <v>33.037700000000001</v>
      </c>
      <c r="AN72" s="223">
        <f t="shared" si="166"/>
        <v>33.487200000000001</v>
      </c>
      <c r="AO72" s="223">
        <f t="shared" si="166"/>
        <v>34.322699999999998</v>
      </c>
      <c r="AP72" s="223">
        <f t="shared" si="166"/>
        <v>34.229400000000005</v>
      </c>
      <c r="AQ72" s="223">
        <f t="shared" si="166"/>
        <v>35.090000000000003</v>
      </c>
      <c r="AR72" s="223">
        <f t="shared" si="166"/>
        <v>36.113400000000006</v>
      </c>
      <c r="AS72" s="223">
        <f t="shared" si="166"/>
        <v>36.775600000000004</v>
      </c>
      <c r="AT72" s="223">
        <f t="shared" si="166"/>
        <v>37.863600000000005</v>
      </c>
      <c r="AU72" s="223">
        <f t="shared" si="166"/>
        <v>38.894199999999998</v>
      </c>
      <c r="AV72" s="223">
        <f t="shared" si="166"/>
        <v>39.685000000000002</v>
      </c>
      <c r="AW72" s="223">
        <f t="shared" si="166"/>
        <v>40.780299999999997</v>
      </c>
      <c r="AX72" s="223">
        <f t="shared" si="166"/>
        <v>42.000900000000009</v>
      </c>
      <c r="AY72" s="223">
        <f t="shared" si="166"/>
        <v>42.951600000000006</v>
      </c>
      <c r="AZ72" s="223">
        <f t="shared" si="166"/>
        <v>43.603100000000005</v>
      </c>
      <c r="BA72" s="223">
        <f t="shared" si="166"/>
        <v>45.063900000000004</v>
      </c>
      <c r="BB72" s="223">
        <f t="shared" si="166"/>
        <v>45.915999999999997</v>
      </c>
      <c r="BC72" s="223">
        <f t="shared" si="166"/>
        <v>46.503100000000003</v>
      </c>
      <c r="BD72" s="223">
        <f t="shared" si="166"/>
        <v>46.814500000000002</v>
      </c>
      <c r="BE72" s="223">
        <f t="shared" si="166"/>
        <v>47.216200000000008</v>
      </c>
      <c r="BF72" s="223">
        <f t="shared" si="166"/>
        <v>46.998900000000006</v>
      </c>
      <c r="BG72" s="223">
        <f t="shared" si="166"/>
        <v>47.658799999999999</v>
      </c>
      <c r="BH72" s="223">
        <f t="shared" si="166"/>
        <v>47.858000000000004</v>
      </c>
      <c r="BI72" s="223">
        <f t="shared" si="166"/>
        <v>47.466699999999996</v>
      </c>
      <c r="BJ72" s="223">
        <f t="shared" si="166"/>
        <v>47.443500000000007</v>
      </c>
      <c r="BK72" s="223">
        <f t="shared" si="166"/>
        <v>46.765500000000003</v>
      </c>
      <c r="BL72" s="223">
        <f t="shared" si="166"/>
        <v>46.451700000000002</v>
      </c>
      <c r="BM72" s="223">
        <f t="shared" si="166"/>
        <v>47.127700000000004</v>
      </c>
      <c r="BN72" s="223">
        <f t="shared" si="166"/>
        <v>46.856600000000007</v>
      </c>
      <c r="BO72" s="223">
        <f t="shared" si="166"/>
        <v>46.019100000000002</v>
      </c>
      <c r="BP72" s="223">
        <f t="shared" si="166"/>
        <v>44.872199999999999</v>
      </c>
      <c r="BQ72" s="223">
        <f t="shared" si="166"/>
        <v>44.825700000000005</v>
      </c>
      <c r="BR72" s="223">
        <f t="shared" ref="BR72:EC72" si="167">BR74+BR76+BR78+BR80</f>
        <v>45.861600000000003</v>
      </c>
      <c r="BS72" s="223">
        <f t="shared" si="167"/>
        <v>46.415700000000008</v>
      </c>
      <c r="BT72" s="223">
        <f t="shared" si="167"/>
        <v>47.354999999999997</v>
      </c>
      <c r="BU72" s="223">
        <f t="shared" si="167"/>
        <v>47.712199999999996</v>
      </c>
      <c r="BV72" s="223">
        <f t="shared" si="167"/>
        <v>47.570300000000003</v>
      </c>
      <c r="BW72" s="223">
        <f t="shared" si="167"/>
        <v>47.800200000000004</v>
      </c>
      <c r="BX72" s="223">
        <f t="shared" si="167"/>
        <v>47.984999999999999</v>
      </c>
      <c r="BY72" s="223">
        <f t="shared" si="167"/>
        <v>48.197400000000009</v>
      </c>
      <c r="BZ72" s="223">
        <f t="shared" si="167"/>
        <v>48.5261</v>
      </c>
      <c r="CA72" s="223">
        <f t="shared" si="167"/>
        <v>48.520800000000008</v>
      </c>
      <c r="CB72" s="223">
        <f t="shared" si="167"/>
        <v>48.578900000000004</v>
      </c>
      <c r="CC72" s="223">
        <f t="shared" si="167"/>
        <v>48.083500000000001</v>
      </c>
      <c r="CD72" s="223">
        <f t="shared" si="167"/>
        <v>47.053199999999997</v>
      </c>
      <c r="CE72" s="223">
        <f t="shared" si="167"/>
        <v>47.289700000000003</v>
      </c>
      <c r="CF72" s="223">
        <f t="shared" si="167"/>
        <v>47.409200000000006</v>
      </c>
      <c r="CG72" s="223">
        <f t="shared" si="167"/>
        <v>48.477899999999998</v>
      </c>
      <c r="CH72" s="223">
        <f t="shared" si="167"/>
        <v>49.341800000000006</v>
      </c>
      <c r="CI72" s="223">
        <f t="shared" si="167"/>
        <v>50.466699999999996</v>
      </c>
      <c r="CJ72" s="223">
        <f t="shared" si="167"/>
        <v>51.387400000000007</v>
      </c>
      <c r="CK72" s="223">
        <f t="shared" si="167"/>
        <v>52.497499999999995</v>
      </c>
      <c r="CL72" s="223">
        <f t="shared" si="167"/>
        <v>53.562000000000005</v>
      </c>
      <c r="CM72" s="223">
        <f t="shared" si="167"/>
        <v>54.913000000000004</v>
      </c>
      <c r="CN72" s="223">
        <f t="shared" si="167"/>
        <v>56.341000000000008</v>
      </c>
      <c r="CO72" s="223">
        <f t="shared" si="167"/>
        <v>57.067</v>
      </c>
      <c r="CP72" s="223">
        <f t="shared" si="167"/>
        <v>59.016000000000005</v>
      </c>
      <c r="CQ72" s="223">
        <f t="shared" si="167"/>
        <v>59.832000000000001</v>
      </c>
      <c r="CR72" s="223">
        <f t="shared" si="167"/>
        <v>61.398000000000003</v>
      </c>
      <c r="CS72" s="223">
        <f t="shared" si="167"/>
        <v>62.52</v>
      </c>
      <c r="CT72" s="223">
        <f t="shared" si="167"/>
        <v>62.759000000000007</v>
      </c>
      <c r="CU72" s="223">
        <f t="shared" si="167"/>
        <v>62.652999999999999</v>
      </c>
      <c r="CV72" s="223">
        <f t="shared" si="167"/>
        <v>62.915999999999997</v>
      </c>
      <c r="CW72" s="223">
        <f t="shared" si="167"/>
        <v>61.911000000000001</v>
      </c>
      <c r="CX72" s="223">
        <f t="shared" si="167"/>
        <v>62.257000000000005</v>
      </c>
      <c r="CY72" s="223">
        <f t="shared" si="167"/>
        <v>62.210000000000008</v>
      </c>
      <c r="CZ72" s="223">
        <f t="shared" si="167"/>
        <v>62.733000000000004</v>
      </c>
      <c r="DA72" s="223">
        <f t="shared" si="167"/>
        <v>62.775000000000006</v>
      </c>
      <c r="DB72" s="223">
        <f t="shared" si="167"/>
        <v>63.499000000000009</v>
      </c>
      <c r="DC72" s="223">
        <f t="shared" si="167"/>
        <v>64.27000000000001</v>
      </c>
      <c r="DD72" s="223">
        <f t="shared" si="167"/>
        <v>65.601000000000013</v>
      </c>
      <c r="DE72" s="223">
        <f t="shared" si="167"/>
        <v>66.36</v>
      </c>
      <c r="DF72" s="223">
        <f t="shared" si="167"/>
        <v>66.891000000000005</v>
      </c>
      <c r="DG72" s="223">
        <f t="shared" si="167"/>
        <v>68.676000000000002</v>
      </c>
      <c r="DH72" s="223">
        <f t="shared" si="167"/>
        <v>69.557000000000016</v>
      </c>
      <c r="DI72" s="223">
        <f t="shared" si="167"/>
        <v>71.085000000000008</v>
      </c>
      <c r="DJ72" s="223">
        <f t="shared" si="167"/>
        <v>72.382000000000005</v>
      </c>
      <c r="DK72" s="223">
        <f t="shared" si="167"/>
        <v>73.262000000000015</v>
      </c>
      <c r="DL72" s="223">
        <f t="shared" si="167"/>
        <v>74.684000000000012</v>
      </c>
      <c r="DM72" s="223">
        <f t="shared" si="167"/>
        <v>76.451999999999998</v>
      </c>
      <c r="DN72" s="223">
        <f t="shared" si="167"/>
        <v>77.719000000000008</v>
      </c>
      <c r="DO72" s="223">
        <f t="shared" si="167"/>
        <v>80.256</v>
      </c>
      <c r="DP72" s="223">
        <f t="shared" si="167"/>
        <v>81.287000000000006</v>
      </c>
      <c r="DQ72" s="223">
        <f t="shared" si="167"/>
        <v>84.224000000000004</v>
      </c>
      <c r="DR72" s="223">
        <f t="shared" si="167"/>
        <v>86.082999999999998</v>
      </c>
      <c r="DS72" s="223">
        <f t="shared" si="167"/>
        <v>87.947000000000003</v>
      </c>
      <c r="DT72" s="223">
        <f t="shared" si="167"/>
        <v>89.617000000000004</v>
      </c>
      <c r="DU72" s="223">
        <f t="shared" si="167"/>
        <v>91.676000000000002</v>
      </c>
      <c r="DV72" s="223">
        <f t="shared" si="167"/>
        <v>93.817000000000021</v>
      </c>
      <c r="DW72" s="223">
        <f t="shared" si="167"/>
        <v>93.713999999999999</v>
      </c>
      <c r="DX72" s="223">
        <f t="shared" si="167"/>
        <v>93.328000000000003</v>
      </c>
      <c r="DY72" s="223">
        <f t="shared" si="167"/>
        <v>89.005000000000024</v>
      </c>
      <c r="DZ72" s="223">
        <f t="shared" si="167"/>
        <v>84.396000000000015</v>
      </c>
      <c r="EA72" s="223">
        <f t="shared" si="167"/>
        <v>82.054999999999993</v>
      </c>
      <c r="EB72" s="223">
        <f t="shared" si="167"/>
        <v>81.608000000000004</v>
      </c>
      <c r="EC72" s="223">
        <f t="shared" si="167"/>
        <v>82.158000000000001</v>
      </c>
      <c r="ED72" s="223">
        <f t="shared" ref="ED72:ES72" si="168">ED74+ED76+ED78+ED80</f>
        <v>82.281000000000006</v>
      </c>
      <c r="EE72" s="223">
        <f t="shared" si="168"/>
        <v>84.421999999999997</v>
      </c>
      <c r="EF72" s="223">
        <f t="shared" si="168"/>
        <v>86.096000000000004</v>
      </c>
      <c r="EG72" s="223">
        <f t="shared" si="168"/>
        <v>87.006000000000014</v>
      </c>
      <c r="EH72" s="223">
        <f t="shared" si="168"/>
        <v>88.244</v>
      </c>
      <c r="EI72" s="223">
        <f t="shared" si="168"/>
        <v>88.477999999999994</v>
      </c>
      <c r="EJ72" s="223">
        <f t="shared" si="168"/>
        <v>88.635000000000019</v>
      </c>
      <c r="EK72" s="223">
        <f t="shared" si="168"/>
        <v>89.947000000000017</v>
      </c>
      <c r="EL72" s="240">
        <f t="shared" si="168"/>
        <v>90.030000000000015</v>
      </c>
      <c r="EM72" s="240">
        <f t="shared" si="168"/>
        <v>90.355999999999995</v>
      </c>
      <c r="EN72" s="240">
        <f t="shared" si="168"/>
        <v>89.976000000000013</v>
      </c>
      <c r="EO72" s="240">
        <f t="shared" si="168"/>
        <v>89.081000000000003</v>
      </c>
      <c r="EP72" s="240">
        <f t="shared" si="168"/>
        <v>89.098000000000013</v>
      </c>
      <c r="EQ72" s="240">
        <f t="shared" si="168"/>
        <v>89.082999999999998</v>
      </c>
      <c r="ER72" s="240">
        <f t="shared" si="168"/>
        <v>88.820999999999998</v>
      </c>
      <c r="ES72" s="240">
        <f t="shared" si="168"/>
        <v>88.710999999999999</v>
      </c>
      <c r="ET72" s="240">
        <f>ET74+ET76+ET78+ET80</f>
        <v>87.402000000000001</v>
      </c>
      <c r="EU72" s="240">
        <f>EU74+EU76+EU78+EU80</f>
        <v>86.31</v>
      </c>
      <c r="EV72" s="242"/>
      <c r="EW72" s="242"/>
      <c r="EX72" s="242"/>
      <c r="EY72" s="242"/>
      <c r="EZ72" s="242"/>
      <c r="FA72" s="242"/>
      <c r="FB72" s="242"/>
      <c r="FC72" s="242"/>
      <c r="FD72" s="242"/>
      <c r="FE72" s="242"/>
      <c r="FF72" s="242"/>
      <c r="FG72" s="242"/>
      <c r="FH72" s="242"/>
      <c r="FI72" s="242"/>
      <c r="FJ72" s="242"/>
      <c r="FK72" s="242"/>
      <c r="FL72" s="242"/>
      <c r="FM72" s="242"/>
      <c r="FN72" s="242"/>
      <c r="FO72" s="242"/>
      <c r="FP72" s="242"/>
      <c r="FQ72" s="242"/>
      <c r="FR72" s="242"/>
      <c r="FS72" s="242"/>
      <c r="FT72" s="242"/>
      <c r="FU72" s="242"/>
      <c r="FV72" s="242"/>
      <c r="FW72" s="242"/>
      <c r="FX72" s="242"/>
      <c r="FY72" s="242"/>
      <c r="FZ72" s="242"/>
      <c r="GA72" s="242"/>
      <c r="GB72" s="242"/>
      <c r="GC72" s="242"/>
      <c r="GD72" s="242"/>
      <c r="GE72" s="242"/>
      <c r="GF72" s="242"/>
      <c r="GG72" s="242"/>
    </row>
    <row r="73" spans="1:189" s="244" customFormat="1" ht="12.75" customHeight="1">
      <c r="A73" s="311"/>
      <c r="B73" s="311"/>
      <c r="C73" s="311"/>
      <c r="D73" s="311"/>
      <c r="E73" s="347" t="s">
        <v>174</v>
      </c>
      <c r="F73" s="291"/>
      <c r="G73" s="277">
        <f t="shared" ref="G73:BR73" si="169">100*(G72/F72-1)</f>
        <v>5.2873039087567575</v>
      </c>
      <c r="H73" s="277">
        <f t="shared" si="169"/>
        <v>3.5783135711833447</v>
      </c>
      <c r="I73" s="277">
        <f t="shared" si="169"/>
        <v>0.32022844322063815</v>
      </c>
      <c r="J73" s="277">
        <f t="shared" si="169"/>
        <v>1.0114975246266589</v>
      </c>
      <c r="K73" s="277">
        <f t="shared" si="169"/>
        <v>3.1646270278974376</v>
      </c>
      <c r="L73" s="277">
        <f t="shared" si="169"/>
        <v>3.7572493988303313</v>
      </c>
      <c r="M73" s="277">
        <f t="shared" si="169"/>
        <v>5.2091951861602093</v>
      </c>
      <c r="N73" s="277">
        <f t="shared" si="169"/>
        <v>12.59511798428068</v>
      </c>
      <c r="O73" s="277">
        <f t="shared" si="169"/>
        <v>2.8116306664179858</v>
      </c>
      <c r="P73" s="277">
        <f t="shared" si="169"/>
        <v>2.5633602754425278</v>
      </c>
      <c r="Q73" s="277">
        <f t="shared" si="169"/>
        <v>-0.18290273413243963</v>
      </c>
      <c r="R73" s="277">
        <f t="shared" si="169"/>
        <v>1.0496589739432682</v>
      </c>
      <c r="S73" s="277">
        <f t="shared" si="169"/>
        <v>1.1290497102752539</v>
      </c>
      <c r="T73" s="277">
        <f t="shared" si="169"/>
        <v>3.5271676769763838</v>
      </c>
      <c r="U73" s="277">
        <f t="shared" si="169"/>
        <v>1.8211041379334825</v>
      </c>
      <c r="V73" s="277">
        <f t="shared" si="169"/>
        <v>1.4574269623988112</v>
      </c>
      <c r="W73" s="277">
        <f t="shared" si="169"/>
        <v>1.7442121204803485</v>
      </c>
      <c r="X73" s="277">
        <f t="shared" si="169"/>
        <v>-4.288150707458394</v>
      </c>
      <c r="Y73" s="277">
        <f t="shared" si="169"/>
        <v>-6.8371344967088632E-2</v>
      </c>
      <c r="Z73" s="277">
        <f t="shared" si="169"/>
        <v>2.435401593114217</v>
      </c>
      <c r="AA73" s="277">
        <f t="shared" si="169"/>
        <v>-3.7804671250938671</v>
      </c>
      <c r="AB73" s="277">
        <f t="shared" si="169"/>
        <v>0.65783084863415553</v>
      </c>
      <c r="AC73" s="277">
        <f t="shared" si="169"/>
        <v>0.41341508732812837</v>
      </c>
      <c r="AD73" s="277">
        <f t="shared" si="169"/>
        <v>1.4917034670006935</v>
      </c>
      <c r="AE73" s="277">
        <f t="shared" si="169"/>
        <v>0.61182344423289514</v>
      </c>
      <c r="AF73" s="277">
        <f t="shared" si="169"/>
        <v>1.1161912196209878</v>
      </c>
      <c r="AG73" s="277">
        <f t="shared" si="169"/>
        <v>1.7231812683303538</v>
      </c>
      <c r="AH73" s="277">
        <f t="shared" si="169"/>
        <v>1.199345441979105</v>
      </c>
      <c r="AI73" s="277">
        <f t="shared" si="169"/>
        <v>2.2922588139979716</v>
      </c>
      <c r="AJ73" s="277">
        <f t="shared" si="169"/>
        <v>2.5743909303939105</v>
      </c>
      <c r="AK73" s="277">
        <f t="shared" si="169"/>
        <v>2.9992278583598653</v>
      </c>
      <c r="AL73" s="277">
        <f t="shared" si="169"/>
        <v>2.5475970682808047</v>
      </c>
      <c r="AM73" s="277">
        <f t="shared" si="169"/>
        <v>-0.1996749617868554</v>
      </c>
      <c r="AN73" s="277">
        <f t="shared" si="169"/>
        <v>1.3605668675482852</v>
      </c>
      <c r="AO73" s="277">
        <f t="shared" si="169"/>
        <v>2.4949831577438353</v>
      </c>
      <c r="AP73" s="277">
        <f t="shared" si="169"/>
        <v>-0.27183176148727339</v>
      </c>
      <c r="AQ73" s="277">
        <f t="shared" si="169"/>
        <v>2.5142129280676828</v>
      </c>
      <c r="AR73" s="277">
        <f t="shared" si="169"/>
        <v>2.9165004274722239</v>
      </c>
      <c r="AS73" s="277">
        <f t="shared" si="169"/>
        <v>1.8336683890190386</v>
      </c>
      <c r="AT73" s="277">
        <f t="shared" si="169"/>
        <v>2.958483342216045</v>
      </c>
      <c r="AU73" s="277">
        <f t="shared" si="169"/>
        <v>2.7218753631455872</v>
      </c>
      <c r="AV73" s="277">
        <f t="shared" si="169"/>
        <v>2.0332080361596505</v>
      </c>
      <c r="AW73" s="277">
        <f t="shared" si="169"/>
        <v>2.7599848809373606</v>
      </c>
      <c r="AX73" s="277">
        <f t="shared" si="169"/>
        <v>2.9931118701922443</v>
      </c>
      <c r="AY73" s="277">
        <f t="shared" si="169"/>
        <v>2.263522924508754</v>
      </c>
      <c r="AZ73" s="277">
        <f t="shared" si="169"/>
        <v>1.5168235874798652</v>
      </c>
      <c r="BA73" s="277">
        <f t="shared" si="169"/>
        <v>3.3502205118443484</v>
      </c>
      <c r="BB73" s="277">
        <f t="shared" si="169"/>
        <v>1.8908705194179642</v>
      </c>
      <c r="BC73" s="277">
        <f t="shared" si="169"/>
        <v>1.278639254290459</v>
      </c>
      <c r="BD73" s="277">
        <f t="shared" si="169"/>
        <v>0.66963277716969305</v>
      </c>
      <c r="BE73" s="277">
        <f t="shared" si="169"/>
        <v>0.85806747909302761</v>
      </c>
      <c r="BF73" s="277">
        <f t="shared" si="169"/>
        <v>-0.4602233979015713</v>
      </c>
      <c r="BG73" s="277">
        <f t="shared" si="169"/>
        <v>1.4040754145309586</v>
      </c>
      <c r="BH73" s="277">
        <f t="shared" si="169"/>
        <v>0.41797107774430575</v>
      </c>
      <c r="BI73" s="277">
        <f t="shared" si="169"/>
        <v>-0.81762714697648509</v>
      </c>
      <c r="BJ73" s="277">
        <f t="shared" si="169"/>
        <v>-4.8876370171069272E-2</v>
      </c>
      <c r="BK73" s="277">
        <f t="shared" si="169"/>
        <v>-1.4290682601410198</v>
      </c>
      <c r="BL73" s="277">
        <f t="shared" si="169"/>
        <v>-0.67100747345799627</v>
      </c>
      <c r="BM73" s="277">
        <f t="shared" si="169"/>
        <v>1.4552750491370725</v>
      </c>
      <c r="BN73" s="277">
        <f t="shared" si="169"/>
        <v>-0.57524555622276985</v>
      </c>
      <c r="BO73" s="277">
        <f t="shared" si="169"/>
        <v>-1.7873682682909231</v>
      </c>
      <c r="BP73" s="277">
        <f t="shared" si="169"/>
        <v>-2.4922260539645524</v>
      </c>
      <c r="BQ73" s="277">
        <f t="shared" si="169"/>
        <v>-0.10362763581904799</v>
      </c>
      <c r="BR73" s="277">
        <f t="shared" si="169"/>
        <v>2.3109510838648317</v>
      </c>
      <c r="BS73" s="277">
        <f t="shared" ref="BS73:ED73" si="170">100*(BS72/BR72-1)</f>
        <v>1.2082003244544559</v>
      </c>
      <c r="BT73" s="277">
        <f t="shared" si="170"/>
        <v>2.0236687155423372</v>
      </c>
      <c r="BU73" s="277">
        <f t="shared" si="170"/>
        <v>0.75430260796114368</v>
      </c>
      <c r="BV73" s="277">
        <f t="shared" si="170"/>
        <v>-0.29740821005946882</v>
      </c>
      <c r="BW73" s="277">
        <f t="shared" si="170"/>
        <v>0.48328473858689769</v>
      </c>
      <c r="BX73" s="277">
        <f t="shared" si="170"/>
        <v>0.38660926104909787</v>
      </c>
      <c r="BY73" s="277">
        <f t="shared" si="170"/>
        <v>0.44263832447641871</v>
      </c>
      <c r="BZ73" s="277">
        <f t="shared" si="170"/>
        <v>0.68198699514909755</v>
      </c>
      <c r="CA73" s="277">
        <f t="shared" si="170"/>
        <v>-1.0921957462051157E-2</v>
      </c>
      <c r="CB73" s="277">
        <f t="shared" si="170"/>
        <v>0.1197424609651776</v>
      </c>
      <c r="CC73" s="277">
        <f t="shared" si="170"/>
        <v>-1.0197843096488413</v>
      </c>
      <c r="CD73" s="277">
        <f t="shared" si="170"/>
        <v>-2.1427308744163875</v>
      </c>
      <c r="CE73" s="277">
        <f t="shared" si="170"/>
        <v>0.50262256339634881</v>
      </c>
      <c r="CF73" s="277">
        <f t="shared" si="170"/>
        <v>0.25269773333305157</v>
      </c>
      <c r="CG73" s="277">
        <f t="shared" si="170"/>
        <v>2.2542038254178332</v>
      </c>
      <c r="CH73" s="277">
        <f t="shared" si="170"/>
        <v>1.7820491399173743</v>
      </c>
      <c r="CI73" s="277">
        <f t="shared" si="170"/>
        <v>2.2798114377667433</v>
      </c>
      <c r="CJ73" s="277">
        <f t="shared" si="170"/>
        <v>1.8243713181167243</v>
      </c>
      <c r="CK73" s="277">
        <f t="shared" si="170"/>
        <v>2.1602571836675688</v>
      </c>
      <c r="CL73" s="277">
        <f t="shared" si="170"/>
        <v>2.0277156055050316</v>
      </c>
      <c r="CM73" s="277">
        <f t="shared" si="170"/>
        <v>2.5223105933311007</v>
      </c>
      <c r="CN73" s="277">
        <f t="shared" si="170"/>
        <v>2.6004771183508524</v>
      </c>
      <c r="CO73" s="277">
        <f t="shared" si="170"/>
        <v>1.2885820272980464</v>
      </c>
      <c r="CP73" s="277">
        <f t="shared" si="170"/>
        <v>3.4152837892302168</v>
      </c>
      <c r="CQ73" s="277">
        <f t="shared" si="170"/>
        <v>1.3826758845058906</v>
      </c>
      <c r="CR73" s="277">
        <f t="shared" si="170"/>
        <v>2.6173285198556107</v>
      </c>
      <c r="CS73" s="277">
        <f t="shared" si="170"/>
        <v>1.8274210886348063</v>
      </c>
      <c r="CT73" s="277">
        <f t="shared" si="170"/>
        <v>0.38227767114524802</v>
      </c>
      <c r="CU73" s="277">
        <f t="shared" si="170"/>
        <v>-0.16890007807646157</v>
      </c>
      <c r="CV73" s="277">
        <f t="shared" si="170"/>
        <v>0.41977239717172488</v>
      </c>
      <c r="CW73" s="277">
        <f t="shared" si="170"/>
        <v>-1.5973679191302659</v>
      </c>
      <c r="CX73" s="277">
        <f t="shared" si="170"/>
        <v>0.55886676034953009</v>
      </c>
      <c r="CY73" s="277">
        <f t="shared" si="170"/>
        <v>-7.5493518801095227E-2</v>
      </c>
      <c r="CZ73" s="277">
        <f t="shared" si="170"/>
        <v>0.84070085195304678</v>
      </c>
      <c r="DA73" s="277">
        <f t="shared" si="170"/>
        <v>6.6950408875721124E-2</v>
      </c>
      <c r="DB73" s="277">
        <f t="shared" si="170"/>
        <v>1.1533253683791322</v>
      </c>
      <c r="DC73" s="277">
        <f t="shared" si="170"/>
        <v>1.2141923494858098</v>
      </c>
      <c r="DD73" s="277">
        <f t="shared" si="170"/>
        <v>2.0709506768321173</v>
      </c>
      <c r="DE73" s="277">
        <f t="shared" si="170"/>
        <v>1.1569945580097718</v>
      </c>
      <c r="DF73" s="277">
        <f t="shared" si="170"/>
        <v>0.80018083182640254</v>
      </c>
      <c r="DG73" s="277">
        <f t="shared" si="170"/>
        <v>2.6685204287572262</v>
      </c>
      <c r="DH73" s="277">
        <f t="shared" si="170"/>
        <v>1.2828353427689621</v>
      </c>
      <c r="DI73" s="277">
        <f t="shared" si="170"/>
        <v>2.1967594922150058</v>
      </c>
      <c r="DJ73" s="277">
        <f t="shared" si="170"/>
        <v>1.8245762115776776</v>
      </c>
      <c r="DK73" s="277">
        <f t="shared" si="170"/>
        <v>1.2157718769860049</v>
      </c>
      <c r="DL73" s="277">
        <f t="shared" si="170"/>
        <v>1.9409789522535581</v>
      </c>
      <c r="DM73" s="277">
        <f t="shared" si="170"/>
        <v>2.3673075893096085</v>
      </c>
      <c r="DN73" s="277">
        <f t="shared" si="170"/>
        <v>1.6572489928321277</v>
      </c>
      <c r="DO73" s="277">
        <f t="shared" si="170"/>
        <v>3.2643240391667216</v>
      </c>
      <c r="DP73" s="277">
        <f t="shared" si="170"/>
        <v>1.2846391547049585</v>
      </c>
      <c r="DQ73" s="277">
        <f t="shared" si="170"/>
        <v>3.6131238697454604</v>
      </c>
      <c r="DR73" s="277">
        <f t="shared" si="170"/>
        <v>2.2072093465045572</v>
      </c>
      <c r="DS73" s="277">
        <f t="shared" si="170"/>
        <v>2.1653520439575802</v>
      </c>
      <c r="DT73" s="277">
        <f t="shared" si="170"/>
        <v>1.8988709108895163</v>
      </c>
      <c r="DU73" s="277">
        <f t="shared" si="170"/>
        <v>2.2975551513663595</v>
      </c>
      <c r="DV73" s="277">
        <f t="shared" si="170"/>
        <v>2.3353985775993902</v>
      </c>
      <c r="DW73" s="277">
        <f t="shared" si="170"/>
        <v>-0.10978820469640382</v>
      </c>
      <c r="DX73" s="277">
        <f t="shared" si="170"/>
        <v>-0.41189149966920358</v>
      </c>
      <c r="DY73" s="277">
        <f t="shared" si="170"/>
        <v>-4.6320504028801395</v>
      </c>
      <c r="DZ73" s="277">
        <f t="shared" si="170"/>
        <v>-5.1783607662490905</v>
      </c>
      <c r="EA73" s="277">
        <f t="shared" si="170"/>
        <v>-2.7738281435139345</v>
      </c>
      <c r="EB73" s="277">
        <f t="shared" si="170"/>
        <v>-0.54475656571810749</v>
      </c>
      <c r="EC73" s="277">
        <f t="shared" si="170"/>
        <v>0.67395353396726421</v>
      </c>
      <c r="ED73" s="277">
        <f t="shared" si="170"/>
        <v>0.14971153143943372</v>
      </c>
      <c r="EE73" s="277">
        <f t="shared" ref="EE73:EU73" si="171">100*(EE72/ED72-1)</f>
        <v>2.602058798507545</v>
      </c>
      <c r="EF73" s="277">
        <f t="shared" si="171"/>
        <v>1.9828954537916665</v>
      </c>
      <c r="EG73" s="277">
        <f t="shared" si="171"/>
        <v>1.0569596729232522</v>
      </c>
      <c r="EH73" s="277">
        <f t="shared" si="171"/>
        <v>1.4228903753763955</v>
      </c>
      <c r="EI73" s="277">
        <f t="shared" si="171"/>
        <v>0.26517383618149815</v>
      </c>
      <c r="EJ73" s="277">
        <f t="shared" si="171"/>
        <v>0.17744524062481837</v>
      </c>
      <c r="EK73" s="277">
        <f t="shared" si="171"/>
        <v>1.480227900942066</v>
      </c>
      <c r="EL73" s="241">
        <f t="shared" si="171"/>
        <v>9.2276562864790357E-2</v>
      </c>
      <c r="EM73" s="241">
        <f t="shared" si="171"/>
        <v>0.36210152171496368</v>
      </c>
      <c r="EN73" s="241">
        <f t="shared" si="171"/>
        <v>-0.42055867900303578</v>
      </c>
      <c r="EO73" s="241">
        <f t="shared" si="171"/>
        <v>-0.99470970036454887</v>
      </c>
      <c r="EP73" s="241">
        <f t="shared" si="171"/>
        <v>1.9083755234006183E-2</v>
      </c>
      <c r="EQ73" s="241">
        <f t="shared" si="171"/>
        <v>-1.6835394733905051E-2</v>
      </c>
      <c r="ER73" s="241">
        <f t="shared" si="171"/>
        <v>-0.29410774221793057</v>
      </c>
      <c r="ES73" s="241">
        <f t="shared" si="171"/>
        <v>-0.12384458630279038</v>
      </c>
      <c r="ET73" s="241">
        <f t="shared" si="171"/>
        <v>-1.4755780004734431</v>
      </c>
      <c r="EU73" s="241">
        <f t="shared" si="171"/>
        <v>-1.2493993272465143</v>
      </c>
      <c r="EV73" s="242"/>
      <c r="EW73" s="242"/>
      <c r="EX73" s="242"/>
      <c r="EY73" s="242"/>
      <c r="EZ73" s="242"/>
      <c r="FA73" s="242"/>
      <c r="FB73" s="242"/>
      <c r="FC73" s="242"/>
      <c r="FD73" s="242"/>
      <c r="FE73" s="242"/>
      <c r="FF73" s="242"/>
      <c r="FG73" s="242"/>
      <c r="FH73" s="242"/>
      <c r="FI73" s="242"/>
      <c r="FJ73" s="242"/>
      <c r="FK73" s="242"/>
      <c r="FL73" s="242"/>
      <c r="FM73" s="242"/>
      <c r="FN73" s="242"/>
      <c r="FO73" s="242"/>
      <c r="FP73" s="242"/>
      <c r="FQ73" s="242"/>
      <c r="FR73" s="242"/>
      <c r="FS73" s="242"/>
      <c r="FT73" s="242"/>
      <c r="FU73" s="242"/>
      <c r="FV73" s="242"/>
      <c r="FW73" s="242"/>
      <c r="FX73" s="242"/>
      <c r="FY73" s="242"/>
      <c r="FZ73" s="242"/>
      <c r="GA73" s="242"/>
      <c r="GB73" s="242"/>
      <c r="GC73" s="242"/>
      <c r="GD73" s="242"/>
      <c r="GE73" s="242"/>
      <c r="GF73" s="242"/>
      <c r="GG73" s="242"/>
    </row>
    <row r="74" spans="1:189" ht="12.75" customHeight="1">
      <c r="A74" s="301"/>
      <c r="B74" s="301"/>
      <c r="C74" s="303"/>
      <c r="D74" s="303"/>
      <c r="E74" s="275" t="s">
        <v>176</v>
      </c>
      <c r="F74" s="247">
        <v>6.5695000000000006</v>
      </c>
      <c r="G74" s="247">
        <v>6.9813000000000001</v>
      </c>
      <c r="H74" s="247">
        <v>7.2325000000000008</v>
      </c>
      <c r="I74" s="247">
        <v>7.2297000000000002</v>
      </c>
      <c r="J74" s="247">
        <v>7.2266000000000004</v>
      </c>
      <c r="K74" s="247">
        <v>7.5984000000000007</v>
      </c>
      <c r="L74" s="247">
        <v>7.9472000000000005</v>
      </c>
      <c r="M74" s="247">
        <v>8.3219000000000012</v>
      </c>
      <c r="N74" s="247">
        <v>9.9667000000000012</v>
      </c>
      <c r="O74" s="247">
        <v>10.2179</v>
      </c>
      <c r="P74" s="247">
        <v>10.4565</v>
      </c>
      <c r="Q74" s="247">
        <v>10.431100000000001</v>
      </c>
      <c r="R74" s="247">
        <v>10.531500000000001</v>
      </c>
      <c r="S74" s="247">
        <v>10.5867</v>
      </c>
      <c r="T74" s="247">
        <v>10.9091</v>
      </c>
      <c r="U74" s="247">
        <v>10.9091</v>
      </c>
      <c r="V74" s="247">
        <v>10.9398</v>
      </c>
      <c r="W74" s="247">
        <v>10.954600000000001</v>
      </c>
      <c r="X74" s="247">
        <v>10.4579</v>
      </c>
      <c r="Y74" s="247">
        <v>10.4015</v>
      </c>
      <c r="Z74" s="247">
        <v>10.785600000000001</v>
      </c>
      <c r="AA74" s="247">
        <v>10.463800000000001</v>
      </c>
      <c r="AB74" s="247">
        <v>10.5563</v>
      </c>
      <c r="AC74" s="247">
        <v>10.547000000000001</v>
      </c>
      <c r="AD74" s="247">
        <v>10.7026</v>
      </c>
      <c r="AE74" s="247">
        <v>10.7417</v>
      </c>
      <c r="AF74" s="247">
        <v>10.7765</v>
      </c>
      <c r="AG74" s="247">
        <v>10.787500000000001</v>
      </c>
      <c r="AH74" s="247">
        <v>10.8613</v>
      </c>
      <c r="AI74" s="247">
        <v>10.926600000000001</v>
      </c>
      <c r="AJ74" s="247">
        <v>11.136000000000001</v>
      </c>
      <c r="AK74" s="247">
        <v>11.410600000000001</v>
      </c>
      <c r="AL74" s="247">
        <v>11.756200000000002</v>
      </c>
      <c r="AM74" s="247">
        <v>11.59</v>
      </c>
      <c r="AN74" s="247">
        <v>11.6723</v>
      </c>
      <c r="AO74" s="247">
        <v>11.961600000000001</v>
      </c>
      <c r="AP74" s="247">
        <v>11.992000000000001</v>
      </c>
      <c r="AQ74" s="247">
        <v>12.088600000000001</v>
      </c>
      <c r="AR74" s="247">
        <v>12.372400000000001</v>
      </c>
      <c r="AS74" s="247">
        <v>12.497300000000001</v>
      </c>
      <c r="AT74" s="247">
        <v>12.869400000000001</v>
      </c>
      <c r="AU74" s="247">
        <v>13.0823</v>
      </c>
      <c r="AV74" s="247">
        <v>13.404200000000001</v>
      </c>
      <c r="AW74" s="247">
        <v>13.6829</v>
      </c>
      <c r="AX74" s="247">
        <v>14.024700000000001</v>
      </c>
      <c r="AY74" s="247">
        <v>14.458</v>
      </c>
      <c r="AZ74" s="247">
        <v>14.636600000000001</v>
      </c>
      <c r="BA74" s="247">
        <v>14.9899</v>
      </c>
      <c r="BB74" s="247">
        <v>15.166200000000002</v>
      </c>
      <c r="BC74" s="247">
        <v>15.2712</v>
      </c>
      <c r="BD74" s="247">
        <v>15.143700000000001</v>
      </c>
      <c r="BE74" s="247">
        <v>15.102900000000002</v>
      </c>
      <c r="BF74" s="247">
        <v>14.904800000000002</v>
      </c>
      <c r="BG74" s="247">
        <v>14.846800000000002</v>
      </c>
      <c r="BH74" s="247">
        <v>14.8207</v>
      </c>
      <c r="BI74" s="247">
        <v>14.787800000000001</v>
      </c>
      <c r="BJ74" s="247">
        <v>14.8604</v>
      </c>
      <c r="BK74" s="247">
        <v>14.872700000000002</v>
      </c>
      <c r="BL74" s="247">
        <v>14.956000000000001</v>
      </c>
      <c r="BM74" s="247">
        <v>15.229600000000001</v>
      </c>
      <c r="BN74" s="247">
        <v>15.373500000000002</v>
      </c>
      <c r="BO74" s="247">
        <v>15.2209</v>
      </c>
      <c r="BP74" s="247">
        <v>14.9512</v>
      </c>
      <c r="BQ74" s="247">
        <v>14.986300000000002</v>
      </c>
      <c r="BR74" s="247">
        <v>15.485600000000002</v>
      </c>
      <c r="BS74" s="247">
        <v>15.8574</v>
      </c>
      <c r="BT74" s="247">
        <v>16.116900000000001</v>
      </c>
      <c r="BU74" s="247">
        <v>16.2867</v>
      </c>
      <c r="BV74" s="247">
        <v>16.200900000000001</v>
      </c>
      <c r="BW74" s="247">
        <v>16.2638</v>
      </c>
      <c r="BX74" s="247">
        <v>16.221299999999999</v>
      </c>
      <c r="BY74" s="247">
        <v>16.12</v>
      </c>
      <c r="BZ74" s="247">
        <v>16.193899999999999</v>
      </c>
      <c r="CA74" s="247">
        <v>16.087400000000002</v>
      </c>
      <c r="CB74" s="247">
        <v>16.226300000000002</v>
      </c>
      <c r="CC74" s="247">
        <v>16.3035</v>
      </c>
      <c r="CD74" s="247">
        <v>16.131399999999999</v>
      </c>
      <c r="CE74" s="247">
        <v>16.1755</v>
      </c>
      <c r="CF74" s="247">
        <v>16.232200000000002</v>
      </c>
      <c r="CG74" s="247">
        <v>16.537500000000001</v>
      </c>
      <c r="CH74" s="247">
        <v>16.575300000000002</v>
      </c>
      <c r="CI74" s="247">
        <v>16.8127</v>
      </c>
      <c r="CJ74" s="247">
        <v>17.064900000000002</v>
      </c>
      <c r="CK74" s="247">
        <v>17.5215</v>
      </c>
      <c r="CL74" s="247">
        <v>17.977</v>
      </c>
      <c r="CM74" s="247">
        <v>18.354000000000003</v>
      </c>
      <c r="CN74" s="247">
        <v>18.598000000000003</v>
      </c>
      <c r="CO74" s="247">
        <v>18.396000000000001</v>
      </c>
      <c r="CP74" s="247">
        <v>18.734000000000002</v>
      </c>
      <c r="CQ74" s="247">
        <v>18.760000000000002</v>
      </c>
      <c r="CR74" s="247">
        <v>18.815000000000001</v>
      </c>
      <c r="CS74" s="247">
        <v>19.130000000000003</v>
      </c>
      <c r="CT74" s="247">
        <v>19.341000000000001</v>
      </c>
      <c r="CU74" s="247">
        <v>19.617000000000001</v>
      </c>
      <c r="CV74" s="247">
        <v>19.736000000000001</v>
      </c>
      <c r="CW74" s="247">
        <v>19.865000000000002</v>
      </c>
      <c r="CX74" s="247">
        <v>20.091000000000001</v>
      </c>
      <c r="CY74" s="247">
        <v>20.221</v>
      </c>
      <c r="CZ74" s="247">
        <v>20.513000000000002</v>
      </c>
      <c r="DA74" s="247">
        <v>20.701000000000001</v>
      </c>
      <c r="DB74" s="247">
        <v>21.053000000000001</v>
      </c>
      <c r="DC74" s="247">
        <v>21.328000000000003</v>
      </c>
      <c r="DD74" s="247">
        <v>21.632000000000001</v>
      </c>
      <c r="DE74" s="247">
        <v>22</v>
      </c>
      <c r="DF74" s="247">
        <v>22.435000000000002</v>
      </c>
      <c r="DG74" s="247">
        <v>23.203000000000003</v>
      </c>
      <c r="DH74" s="247">
        <v>23.699000000000002</v>
      </c>
      <c r="DI74" s="247">
        <v>24.237000000000002</v>
      </c>
      <c r="DJ74" s="247">
        <v>24.651</v>
      </c>
      <c r="DK74" s="247">
        <v>25.080000000000002</v>
      </c>
      <c r="DL74" s="247">
        <v>25.695</v>
      </c>
      <c r="DM74" s="247">
        <v>26.588000000000001</v>
      </c>
      <c r="DN74" s="247">
        <v>27.501000000000001</v>
      </c>
      <c r="DO74" s="247">
        <v>28.353000000000002</v>
      </c>
      <c r="DP74" s="247">
        <v>29.129000000000001</v>
      </c>
      <c r="DQ74" s="247">
        <v>30.009</v>
      </c>
      <c r="DR74" s="247">
        <v>30.418000000000003</v>
      </c>
      <c r="DS74" s="247">
        <v>31.213000000000001</v>
      </c>
      <c r="DT74" s="247">
        <v>31.714000000000002</v>
      </c>
      <c r="DU74" s="247">
        <v>32.494</v>
      </c>
      <c r="DV74" s="247">
        <v>33.069000000000003</v>
      </c>
      <c r="DW74" s="247">
        <v>33.256</v>
      </c>
      <c r="DX74" s="247">
        <v>32.875</v>
      </c>
      <c r="DY74" s="247">
        <v>31.116000000000003</v>
      </c>
      <c r="DZ74" s="247">
        <v>29.503</v>
      </c>
      <c r="EA74" s="247">
        <v>28.302000000000003</v>
      </c>
      <c r="EB74" s="247">
        <v>27.916</v>
      </c>
      <c r="EC74" s="247">
        <v>28.087000000000003</v>
      </c>
      <c r="ED74" s="247">
        <v>28.445</v>
      </c>
      <c r="EE74" s="247">
        <v>29.356000000000002</v>
      </c>
      <c r="EF74" s="247">
        <v>30.079000000000001</v>
      </c>
      <c r="EG74" s="247">
        <v>30.528000000000002</v>
      </c>
      <c r="EH74" s="247">
        <v>31.007000000000001</v>
      </c>
      <c r="EI74" s="247">
        <v>31.207000000000001</v>
      </c>
      <c r="EJ74" s="247">
        <v>31.393000000000001</v>
      </c>
      <c r="EK74" s="247">
        <v>31.596000000000004</v>
      </c>
      <c r="EL74" s="247">
        <v>31.781000000000002</v>
      </c>
      <c r="EM74" s="247">
        <v>31.73</v>
      </c>
      <c r="EN74" s="247">
        <v>31.541</v>
      </c>
      <c r="EO74" s="247">
        <v>31.298000000000002</v>
      </c>
      <c r="EP74" s="247">
        <v>31.347000000000001</v>
      </c>
      <c r="EQ74" s="247">
        <v>31.355</v>
      </c>
      <c r="ER74" s="247">
        <v>30.98</v>
      </c>
      <c r="ES74" s="247">
        <v>30.739000000000001</v>
      </c>
      <c r="ET74" s="247">
        <v>30.262</v>
      </c>
      <c r="EU74" s="247">
        <v>29.900000000000002</v>
      </c>
      <c r="EV74" s="249"/>
      <c r="EW74" s="249"/>
      <c r="EX74" s="249"/>
      <c r="EY74" s="249"/>
      <c r="EZ74" s="249"/>
      <c r="FA74" s="249"/>
      <c r="FB74" s="249"/>
      <c r="FC74" s="249"/>
      <c r="FD74" s="249"/>
      <c r="FE74" s="249"/>
      <c r="FF74" s="249"/>
      <c r="FG74" s="249"/>
      <c r="FH74" s="249"/>
      <c r="FI74" s="249"/>
      <c r="FJ74" s="249"/>
      <c r="FK74" s="249"/>
      <c r="FL74" s="249"/>
      <c r="FM74" s="249"/>
      <c r="FN74" s="249"/>
      <c r="FO74" s="249"/>
      <c r="FP74" s="249"/>
      <c r="FQ74" s="249"/>
      <c r="FR74" s="249"/>
      <c r="FS74" s="249"/>
      <c r="FT74" s="249"/>
      <c r="FU74" s="249"/>
      <c r="FV74" s="249"/>
      <c r="FW74" s="249"/>
      <c r="FX74" s="249"/>
      <c r="FY74" s="249"/>
      <c r="FZ74" s="249"/>
      <c r="GA74" s="249"/>
      <c r="GB74" s="249"/>
      <c r="GC74" s="249"/>
      <c r="GD74" s="249"/>
      <c r="GE74" s="249"/>
      <c r="GF74" s="249"/>
      <c r="GG74" s="249"/>
    </row>
    <row r="75" spans="1:189">
      <c r="A75" s="301"/>
      <c r="B75" s="301"/>
      <c r="C75" s="303"/>
      <c r="D75" s="303"/>
      <c r="E75" s="341" t="s">
        <v>174</v>
      </c>
      <c r="F75" s="239"/>
      <c r="G75" s="223">
        <f t="shared" ref="G75:BR75" si="172">100*(G74/F74-1)</f>
        <v>6.2683613669229032</v>
      </c>
      <c r="H75" s="223">
        <f t="shared" si="172"/>
        <v>3.5981837193646005</v>
      </c>
      <c r="I75" s="223">
        <f t="shared" si="172"/>
        <v>-3.8714137573458984E-2</v>
      </c>
      <c r="J75" s="223">
        <f t="shared" si="172"/>
        <v>-4.2878680996438767E-2</v>
      </c>
      <c r="K75" s="223">
        <f t="shared" si="172"/>
        <v>5.1448814103451257</v>
      </c>
      <c r="L75" s="223">
        <f t="shared" si="172"/>
        <v>4.5904400926510824</v>
      </c>
      <c r="M75" s="223">
        <f t="shared" si="172"/>
        <v>4.714868129655736</v>
      </c>
      <c r="N75" s="277">
        <f t="shared" si="172"/>
        <v>19.764717191987401</v>
      </c>
      <c r="O75" s="223">
        <f t="shared" si="172"/>
        <v>2.5203929083849053</v>
      </c>
      <c r="P75" s="223">
        <f t="shared" si="172"/>
        <v>2.3351177834975978</v>
      </c>
      <c r="Q75" s="223">
        <f t="shared" si="172"/>
        <v>-0.24291110792329373</v>
      </c>
      <c r="R75" s="223">
        <f t="shared" si="172"/>
        <v>0.96250635119978778</v>
      </c>
      <c r="S75" s="223">
        <f t="shared" si="172"/>
        <v>0.52414186013387543</v>
      </c>
      <c r="T75" s="223">
        <f t="shared" si="172"/>
        <v>3.0453304618058619</v>
      </c>
      <c r="U75" s="223">
        <f t="shared" si="172"/>
        <v>0</v>
      </c>
      <c r="V75" s="223">
        <f t="shared" si="172"/>
        <v>0.28141643215295886</v>
      </c>
      <c r="W75" s="223">
        <f t="shared" si="172"/>
        <v>0.13528583703541486</v>
      </c>
      <c r="X75" s="223">
        <f t="shared" si="172"/>
        <v>-4.5341682945977073</v>
      </c>
      <c r="Y75" s="223">
        <f t="shared" si="172"/>
        <v>-0.53930521423994904</v>
      </c>
      <c r="Z75" s="223">
        <f t="shared" si="172"/>
        <v>3.6927366245253168</v>
      </c>
      <c r="AA75" s="223">
        <f t="shared" si="172"/>
        <v>-2.9836077733274013</v>
      </c>
      <c r="AB75" s="223">
        <f t="shared" si="172"/>
        <v>0.8840000764540612</v>
      </c>
      <c r="AC75" s="223">
        <f t="shared" si="172"/>
        <v>-8.8099049856482647E-2</v>
      </c>
      <c r="AD75" s="223">
        <f t="shared" si="172"/>
        <v>1.4753010334692229</v>
      </c>
      <c r="AE75" s="223">
        <f t="shared" si="172"/>
        <v>0.36533178853737081</v>
      </c>
      <c r="AF75" s="223">
        <f t="shared" si="172"/>
        <v>0.32397106603239134</v>
      </c>
      <c r="AG75" s="223">
        <f t="shared" si="172"/>
        <v>0.10207395722174883</v>
      </c>
      <c r="AH75" s="223">
        <f t="shared" si="172"/>
        <v>0.68412514484355036</v>
      </c>
      <c r="AI75" s="223">
        <f t="shared" si="172"/>
        <v>0.60121716553267479</v>
      </c>
      <c r="AJ75" s="223">
        <f t="shared" si="172"/>
        <v>1.9164241392565007</v>
      </c>
      <c r="AK75" s="223">
        <f t="shared" si="172"/>
        <v>2.4658764367816</v>
      </c>
      <c r="AL75" s="223">
        <f t="shared" si="172"/>
        <v>3.0287627293919872</v>
      </c>
      <c r="AM75" s="223">
        <f t="shared" si="172"/>
        <v>-1.4137221210935635</v>
      </c>
      <c r="AN75" s="223">
        <f t="shared" si="172"/>
        <v>0.71009490940465714</v>
      </c>
      <c r="AO75" s="223">
        <f t="shared" si="172"/>
        <v>2.4785175158280826</v>
      </c>
      <c r="AP75" s="223">
        <f t="shared" si="172"/>
        <v>0.25414660246121379</v>
      </c>
      <c r="AQ75" s="223">
        <f t="shared" si="172"/>
        <v>0.80553702468313393</v>
      </c>
      <c r="AR75" s="223">
        <f t="shared" si="172"/>
        <v>2.3476663964396183</v>
      </c>
      <c r="AS75" s="223">
        <f t="shared" si="172"/>
        <v>1.0095050273188688</v>
      </c>
      <c r="AT75" s="223">
        <f t="shared" si="172"/>
        <v>2.9774431277155733</v>
      </c>
      <c r="AU75" s="223">
        <f t="shared" si="172"/>
        <v>1.654311778326889</v>
      </c>
      <c r="AV75" s="223">
        <f t="shared" si="172"/>
        <v>2.4605765041315397</v>
      </c>
      <c r="AW75" s="223">
        <f t="shared" si="172"/>
        <v>2.0791990570119712</v>
      </c>
      <c r="AX75" s="223">
        <f t="shared" si="172"/>
        <v>2.4980084631182065</v>
      </c>
      <c r="AY75" s="223">
        <f t="shared" si="172"/>
        <v>3.0895491525665397</v>
      </c>
      <c r="AZ75" s="223">
        <f t="shared" si="172"/>
        <v>1.2353022548070358</v>
      </c>
      <c r="BA75" s="223">
        <f t="shared" si="172"/>
        <v>2.4138119508628986</v>
      </c>
      <c r="BB75" s="223">
        <f t="shared" si="172"/>
        <v>1.1761252576734993</v>
      </c>
      <c r="BC75" s="223">
        <f t="shared" si="172"/>
        <v>0.69232899473830045</v>
      </c>
      <c r="BD75" s="223">
        <f t="shared" si="172"/>
        <v>-0.83490491906332842</v>
      </c>
      <c r="BE75" s="223">
        <f t="shared" si="172"/>
        <v>-0.26941896630281459</v>
      </c>
      <c r="BF75" s="223">
        <f t="shared" si="172"/>
        <v>-1.3116686199339256</v>
      </c>
      <c r="BG75" s="223">
        <f t="shared" si="172"/>
        <v>-0.38913638559390229</v>
      </c>
      <c r="BH75" s="223">
        <f t="shared" si="172"/>
        <v>-0.17579545760703086</v>
      </c>
      <c r="BI75" s="223">
        <f t="shared" si="172"/>
        <v>-0.2219868157374516</v>
      </c>
      <c r="BJ75" s="223">
        <f t="shared" si="172"/>
        <v>0.49094523864265938</v>
      </c>
      <c r="BK75" s="223">
        <f t="shared" si="172"/>
        <v>8.2770315738489586E-2</v>
      </c>
      <c r="BL75" s="223">
        <f t="shared" si="172"/>
        <v>0.56008660162578661</v>
      </c>
      <c r="BM75" s="223">
        <f t="shared" si="172"/>
        <v>1.8293661406793227</v>
      </c>
      <c r="BN75" s="223">
        <f t="shared" si="172"/>
        <v>0.94487051531229049</v>
      </c>
      <c r="BO75" s="223">
        <f t="shared" si="172"/>
        <v>-0.99261716590237636</v>
      </c>
      <c r="BP75" s="223">
        <f t="shared" si="172"/>
        <v>-1.771905734877699</v>
      </c>
      <c r="BQ75" s="223">
        <f t="shared" si="172"/>
        <v>0.23476376478144267</v>
      </c>
      <c r="BR75" s="223">
        <f t="shared" si="172"/>
        <v>3.3317096281270109</v>
      </c>
      <c r="BS75" s="223">
        <f t="shared" ref="BS75:ED75" si="173">100*(BS74/BR74-1)</f>
        <v>2.4009402283411641</v>
      </c>
      <c r="BT75" s="223">
        <f t="shared" si="173"/>
        <v>1.6364599492981302</v>
      </c>
      <c r="BU75" s="223">
        <f t="shared" si="173"/>
        <v>1.0535524821770892</v>
      </c>
      <c r="BV75" s="223">
        <f t="shared" si="173"/>
        <v>-0.52681021938145722</v>
      </c>
      <c r="BW75" s="223">
        <f t="shared" si="173"/>
        <v>0.38825003549185499</v>
      </c>
      <c r="BX75" s="223">
        <f t="shared" si="173"/>
        <v>-0.26131654348922062</v>
      </c>
      <c r="BY75" s="223">
        <f t="shared" si="173"/>
        <v>-0.62448755648436549</v>
      </c>
      <c r="BZ75" s="223">
        <f t="shared" si="173"/>
        <v>0.45843672456573614</v>
      </c>
      <c r="CA75" s="223">
        <f t="shared" si="173"/>
        <v>-0.65765504294824639</v>
      </c>
      <c r="CB75" s="223">
        <f t="shared" si="173"/>
        <v>0.86340863035667681</v>
      </c>
      <c r="CC75" s="223">
        <f t="shared" si="173"/>
        <v>0.47577081651390962</v>
      </c>
      <c r="CD75" s="223">
        <f t="shared" si="173"/>
        <v>-1.055601557947683</v>
      </c>
      <c r="CE75" s="223">
        <f t="shared" si="173"/>
        <v>0.27337986783539936</v>
      </c>
      <c r="CF75" s="223">
        <f t="shared" si="173"/>
        <v>0.35053012271646367</v>
      </c>
      <c r="CG75" s="223">
        <f t="shared" si="173"/>
        <v>1.8808294624265365</v>
      </c>
      <c r="CH75" s="223">
        <f t="shared" si="173"/>
        <v>0.22857142857142243</v>
      </c>
      <c r="CI75" s="223">
        <f t="shared" si="173"/>
        <v>1.4322516032892141</v>
      </c>
      <c r="CJ75" s="223">
        <f t="shared" si="173"/>
        <v>1.5000565049040349</v>
      </c>
      <c r="CK75" s="223">
        <f t="shared" si="173"/>
        <v>2.6756675984037193</v>
      </c>
      <c r="CL75" s="223">
        <f t="shared" si="173"/>
        <v>2.5996632708386924</v>
      </c>
      <c r="CM75" s="223">
        <f t="shared" si="173"/>
        <v>2.0971241030205423</v>
      </c>
      <c r="CN75" s="223">
        <f t="shared" si="173"/>
        <v>1.3294104827285658</v>
      </c>
      <c r="CO75" s="223">
        <f t="shared" si="173"/>
        <v>-1.0861382944402753</v>
      </c>
      <c r="CP75" s="223">
        <f t="shared" si="173"/>
        <v>1.8373559469449852</v>
      </c>
      <c r="CQ75" s="223">
        <f t="shared" si="173"/>
        <v>0.13878509661577887</v>
      </c>
      <c r="CR75" s="223">
        <f t="shared" si="173"/>
        <v>0.29317697228143924</v>
      </c>
      <c r="CS75" s="223">
        <f t="shared" si="173"/>
        <v>1.6741961201169442</v>
      </c>
      <c r="CT75" s="223">
        <f t="shared" si="173"/>
        <v>1.1029796131730274</v>
      </c>
      <c r="CU75" s="223">
        <f t="shared" si="173"/>
        <v>1.4270203195284603</v>
      </c>
      <c r="CV75" s="223">
        <f t="shared" si="173"/>
        <v>0.60661670999642148</v>
      </c>
      <c r="CW75" s="223">
        <f t="shared" si="173"/>
        <v>0.65362788812324268</v>
      </c>
      <c r="CX75" s="223">
        <f t="shared" si="173"/>
        <v>1.1376793355147186</v>
      </c>
      <c r="CY75" s="223">
        <f t="shared" si="173"/>
        <v>0.64705589567466415</v>
      </c>
      <c r="CZ75" s="223">
        <f t="shared" si="173"/>
        <v>1.4440433212996373</v>
      </c>
      <c r="DA75" s="223">
        <f t="shared" si="173"/>
        <v>0.91649198069516657</v>
      </c>
      <c r="DB75" s="223">
        <f t="shared" si="173"/>
        <v>1.7004009468141623</v>
      </c>
      <c r="DC75" s="223">
        <f t="shared" si="173"/>
        <v>1.3062271410250403</v>
      </c>
      <c r="DD75" s="223">
        <f t="shared" si="173"/>
        <v>1.4253563390847601</v>
      </c>
      <c r="DE75" s="223">
        <f t="shared" si="173"/>
        <v>1.7011834319526464</v>
      </c>
      <c r="DF75" s="223">
        <f t="shared" si="173"/>
        <v>1.9772727272727275</v>
      </c>
      <c r="DG75" s="223">
        <f t="shared" si="173"/>
        <v>3.423222643191437</v>
      </c>
      <c r="DH75" s="223">
        <f t="shared" si="173"/>
        <v>2.1376546136275376</v>
      </c>
      <c r="DI75" s="223">
        <f t="shared" si="173"/>
        <v>2.2701379805055044</v>
      </c>
      <c r="DJ75" s="223">
        <f t="shared" si="173"/>
        <v>1.7081321945785266</v>
      </c>
      <c r="DK75" s="223">
        <f t="shared" si="173"/>
        <v>1.7402945113788482</v>
      </c>
      <c r="DL75" s="223">
        <f t="shared" si="173"/>
        <v>2.45215311004785</v>
      </c>
      <c r="DM75" s="223">
        <f t="shared" si="173"/>
        <v>3.4753843160147957</v>
      </c>
      <c r="DN75" s="223">
        <f t="shared" si="173"/>
        <v>3.4338799458402347</v>
      </c>
      <c r="DO75" s="223">
        <f t="shared" si="173"/>
        <v>3.0980691611214084</v>
      </c>
      <c r="DP75" s="223">
        <f t="shared" si="173"/>
        <v>2.7369237823158032</v>
      </c>
      <c r="DQ75" s="223">
        <f t="shared" si="173"/>
        <v>3.0210443200933801</v>
      </c>
      <c r="DR75" s="223">
        <f t="shared" si="173"/>
        <v>1.3629244559965503</v>
      </c>
      <c r="DS75" s="223">
        <f t="shared" si="173"/>
        <v>2.613584062068508</v>
      </c>
      <c r="DT75" s="223">
        <f t="shared" si="173"/>
        <v>1.6051004389196821</v>
      </c>
      <c r="DU75" s="223">
        <f t="shared" si="173"/>
        <v>2.4594816169514866</v>
      </c>
      <c r="DV75" s="223">
        <f t="shared" si="173"/>
        <v>1.7695574567612615</v>
      </c>
      <c r="DW75" s="223">
        <f t="shared" si="173"/>
        <v>0.56548429042304615</v>
      </c>
      <c r="DX75" s="223">
        <f t="shared" si="173"/>
        <v>-1.1456579263892208</v>
      </c>
      <c r="DY75" s="223">
        <f t="shared" si="173"/>
        <v>-5.3505703422053186</v>
      </c>
      <c r="DZ75" s="223">
        <f t="shared" si="173"/>
        <v>-5.1838282555598525</v>
      </c>
      <c r="EA75" s="223">
        <f t="shared" si="173"/>
        <v>-4.0707724638172298</v>
      </c>
      <c r="EB75" s="223">
        <f t="shared" si="173"/>
        <v>-1.3638612112218285</v>
      </c>
      <c r="EC75" s="223">
        <f t="shared" si="173"/>
        <v>0.61255194153890802</v>
      </c>
      <c r="ED75" s="223">
        <f t="shared" si="173"/>
        <v>1.2746110300138724</v>
      </c>
      <c r="EE75" s="223">
        <f t="shared" ref="EE75:EU75" si="174">100*(EE74/ED74-1)</f>
        <v>3.2026718228159723</v>
      </c>
      <c r="EF75" s="223">
        <f t="shared" si="174"/>
        <v>2.4628696007630513</v>
      </c>
      <c r="EG75" s="223">
        <f t="shared" si="174"/>
        <v>1.4927357957378984</v>
      </c>
      <c r="EH75" s="223">
        <f t="shared" si="174"/>
        <v>1.5690513626834379</v>
      </c>
      <c r="EI75" s="223">
        <f t="shared" si="174"/>
        <v>0.64501564162930958</v>
      </c>
      <c r="EJ75" s="223">
        <f t="shared" si="174"/>
        <v>0.59602012369019963</v>
      </c>
      <c r="EK75" s="223">
        <f t="shared" si="174"/>
        <v>0.6466409709170895</v>
      </c>
      <c r="EL75" s="240">
        <f t="shared" si="174"/>
        <v>0.58551715407013649</v>
      </c>
      <c r="EM75" s="240">
        <f t="shared" si="174"/>
        <v>-0.16047323872754315</v>
      </c>
      <c r="EN75" s="240">
        <f t="shared" si="174"/>
        <v>-0.595650803655845</v>
      </c>
      <c r="EO75" s="240">
        <f t="shared" si="174"/>
        <v>-0.77042579499698727</v>
      </c>
      <c r="EP75" s="240">
        <f t="shared" si="174"/>
        <v>0.15655952457025446</v>
      </c>
      <c r="EQ75" s="240">
        <f t="shared" si="174"/>
        <v>2.5520783488053311E-2</v>
      </c>
      <c r="ER75" s="240">
        <f t="shared" si="174"/>
        <v>-1.1959815021527653</v>
      </c>
      <c r="ES75" s="240">
        <f t="shared" si="174"/>
        <v>-0.77792123950936043</v>
      </c>
      <c r="ET75" s="240">
        <f t="shared" si="174"/>
        <v>-1.5517746185627401</v>
      </c>
      <c r="EU75" s="240">
        <f t="shared" si="174"/>
        <v>-1.1962196814486736</v>
      </c>
      <c r="EV75" s="261"/>
      <c r="EW75" s="261"/>
      <c r="EX75" s="261"/>
      <c r="EY75" s="261"/>
      <c r="EZ75" s="261"/>
      <c r="FA75" s="261"/>
      <c r="FB75" s="261"/>
      <c r="FC75" s="261"/>
      <c r="FD75" s="261"/>
      <c r="FE75" s="261"/>
      <c r="FF75" s="261"/>
      <c r="FG75" s="261"/>
      <c r="FH75" s="261"/>
      <c r="FI75" s="261"/>
      <c r="FJ75" s="261"/>
      <c r="FK75" s="261"/>
      <c r="FL75" s="261"/>
      <c r="FM75" s="261"/>
      <c r="FN75" s="261"/>
      <c r="FO75" s="261"/>
      <c r="FP75" s="261"/>
      <c r="FQ75" s="261"/>
      <c r="FR75" s="261"/>
      <c r="FS75" s="261"/>
      <c r="FT75" s="261"/>
      <c r="FU75" s="261"/>
      <c r="FV75" s="261"/>
      <c r="FW75" s="261"/>
      <c r="FX75" s="261"/>
      <c r="FY75" s="261"/>
      <c r="FZ75" s="261"/>
      <c r="GA75" s="261"/>
      <c r="GB75" s="261"/>
      <c r="GC75" s="261"/>
      <c r="GD75" s="261"/>
      <c r="GE75" s="261"/>
      <c r="GF75" s="261"/>
      <c r="GG75" s="261"/>
    </row>
    <row r="76" spans="1:189">
      <c r="A76" s="323"/>
      <c r="B76" s="323"/>
      <c r="C76" s="323"/>
      <c r="D76" s="323"/>
      <c r="E76" s="348" t="s">
        <v>177</v>
      </c>
      <c r="F76" s="247">
        <v>4.2451000000000008</v>
      </c>
      <c r="G76" s="247">
        <v>4.6088000000000005</v>
      </c>
      <c r="H76" s="247">
        <v>4.7586000000000004</v>
      </c>
      <c r="I76" s="247">
        <v>4.8058000000000005</v>
      </c>
      <c r="J76" s="247">
        <v>4.9475000000000007</v>
      </c>
      <c r="K76" s="247">
        <v>5.0382000000000007</v>
      </c>
      <c r="L76" s="247">
        <v>5.2850999999999999</v>
      </c>
      <c r="M76" s="247">
        <v>5.5269000000000004</v>
      </c>
      <c r="N76" s="247">
        <v>8.0391000000000012</v>
      </c>
      <c r="O76" s="247">
        <v>8.2584</v>
      </c>
      <c r="P76" s="247">
        <v>8.4095000000000013</v>
      </c>
      <c r="Q76" s="247">
        <v>8.3590999999999998</v>
      </c>
      <c r="R76" s="247">
        <v>8.4812999999999992</v>
      </c>
      <c r="S76" s="247">
        <v>8.5960999999999999</v>
      </c>
      <c r="T76" s="247">
        <v>8.9745000000000008</v>
      </c>
      <c r="U76" s="247">
        <v>9.291500000000001</v>
      </c>
      <c r="V76" s="247">
        <v>9.5009000000000015</v>
      </c>
      <c r="W76" s="247">
        <v>9.7740000000000009</v>
      </c>
      <c r="X76" s="247">
        <v>9.2603000000000009</v>
      </c>
      <c r="Y76" s="247">
        <v>9.1318999999999999</v>
      </c>
      <c r="Z76" s="247">
        <v>9.4053000000000004</v>
      </c>
      <c r="AA76" s="247">
        <v>8.9468000000000014</v>
      </c>
      <c r="AB76" s="247">
        <v>8.9778000000000002</v>
      </c>
      <c r="AC76" s="247">
        <v>9.0295000000000005</v>
      </c>
      <c r="AD76" s="247">
        <v>9.2607999999999997</v>
      </c>
      <c r="AE76" s="247">
        <v>9.3148999999999997</v>
      </c>
      <c r="AF76" s="247">
        <v>9.4792000000000005</v>
      </c>
      <c r="AG76" s="247">
        <v>9.5339000000000009</v>
      </c>
      <c r="AH76" s="247">
        <v>9.516</v>
      </c>
      <c r="AI76" s="247">
        <v>9.9187000000000012</v>
      </c>
      <c r="AJ76" s="247">
        <v>10.206700000000001</v>
      </c>
      <c r="AK76" s="247">
        <v>10.5694</v>
      </c>
      <c r="AL76" s="247">
        <v>10.670400000000001</v>
      </c>
      <c r="AM76" s="247">
        <v>10.9068</v>
      </c>
      <c r="AN76" s="247">
        <v>11.1181</v>
      </c>
      <c r="AO76" s="247">
        <v>11.3916</v>
      </c>
      <c r="AP76" s="247">
        <v>11.170100000000001</v>
      </c>
      <c r="AQ76" s="247">
        <v>11.6332</v>
      </c>
      <c r="AR76" s="247">
        <v>12.075700000000001</v>
      </c>
      <c r="AS76" s="247">
        <v>12.339400000000001</v>
      </c>
      <c r="AT76" s="247">
        <v>12.791600000000001</v>
      </c>
      <c r="AU76" s="247">
        <v>13.235300000000001</v>
      </c>
      <c r="AV76" s="247">
        <v>13.5236</v>
      </c>
      <c r="AW76" s="247">
        <v>13.730200000000002</v>
      </c>
      <c r="AX76" s="247">
        <v>14.214500000000001</v>
      </c>
      <c r="AY76" s="247">
        <v>14.337700000000002</v>
      </c>
      <c r="AZ76" s="247">
        <v>14.588000000000001</v>
      </c>
      <c r="BA76" s="247">
        <v>15.056800000000001</v>
      </c>
      <c r="BB76" s="247">
        <v>15.4015</v>
      </c>
      <c r="BC76" s="247">
        <v>15.698200000000002</v>
      </c>
      <c r="BD76" s="247">
        <v>16.102900000000002</v>
      </c>
      <c r="BE76" s="247">
        <v>16.391000000000002</v>
      </c>
      <c r="BF76" s="247">
        <v>16.566400000000002</v>
      </c>
      <c r="BG76" s="247">
        <v>17.1007</v>
      </c>
      <c r="BH76" s="247">
        <v>17.3232</v>
      </c>
      <c r="BI76" s="247">
        <v>17.361499999999999</v>
      </c>
      <c r="BJ76" s="247">
        <v>17.522600000000001</v>
      </c>
      <c r="BK76" s="247">
        <v>17.192800000000002</v>
      </c>
      <c r="BL76" s="247">
        <v>17.0608</v>
      </c>
      <c r="BM76" s="247">
        <v>17.2089</v>
      </c>
      <c r="BN76" s="247">
        <v>17.174400000000002</v>
      </c>
      <c r="BO76" s="247">
        <v>16.432700000000001</v>
      </c>
      <c r="BP76" s="247">
        <v>15.729200000000001</v>
      </c>
      <c r="BQ76" s="247">
        <v>15.404300000000001</v>
      </c>
      <c r="BR76" s="247">
        <v>15.616000000000001</v>
      </c>
      <c r="BS76" s="247">
        <v>15.672800000000001</v>
      </c>
      <c r="BT76" s="247">
        <v>15.763000000000002</v>
      </c>
      <c r="BU76" s="247">
        <v>15.862500000000001</v>
      </c>
      <c r="BV76" s="247">
        <v>15.613800000000001</v>
      </c>
      <c r="BW76" s="247">
        <v>15.802800000000001</v>
      </c>
      <c r="BX76" s="247">
        <v>15.763700000000002</v>
      </c>
      <c r="BY76" s="247">
        <v>15.923000000000002</v>
      </c>
      <c r="BZ76" s="247">
        <v>15.816400000000002</v>
      </c>
      <c r="CA76" s="247">
        <v>16.0276</v>
      </c>
      <c r="CB76" s="247">
        <v>15.939300000000001</v>
      </c>
      <c r="CC76" s="247">
        <v>15.588100000000001</v>
      </c>
      <c r="CD76" s="247">
        <v>15.090300000000001</v>
      </c>
      <c r="CE76" s="247">
        <v>15.0121</v>
      </c>
      <c r="CF76" s="247">
        <v>14.930900000000001</v>
      </c>
      <c r="CG76" s="247">
        <v>15.202300000000001</v>
      </c>
      <c r="CH76" s="247">
        <v>15.382300000000001</v>
      </c>
      <c r="CI76" s="247">
        <v>15.5875</v>
      </c>
      <c r="CJ76" s="247">
        <v>15.919200000000002</v>
      </c>
      <c r="CK76" s="247">
        <v>16.1172</v>
      </c>
      <c r="CL76" s="247">
        <v>16.218</v>
      </c>
      <c r="CM76" s="247">
        <v>16.644000000000002</v>
      </c>
      <c r="CN76" s="247">
        <v>17.302</v>
      </c>
      <c r="CO76" s="247">
        <v>17.875</v>
      </c>
      <c r="CP76" s="247">
        <v>18.937000000000001</v>
      </c>
      <c r="CQ76" s="247">
        <v>19.663</v>
      </c>
      <c r="CR76" s="247">
        <v>20.074000000000002</v>
      </c>
      <c r="CS76" s="247">
        <v>20.635000000000002</v>
      </c>
      <c r="CT76" s="247">
        <v>20.773</v>
      </c>
      <c r="CU76" s="247">
        <v>20.633000000000003</v>
      </c>
      <c r="CV76" s="247">
        <v>20.677</v>
      </c>
      <c r="CW76" s="247">
        <v>20.584</v>
      </c>
      <c r="CX76" s="247">
        <v>20.644000000000002</v>
      </c>
      <c r="CY76" s="247">
        <v>20.896000000000001</v>
      </c>
      <c r="CZ76" s="247">
        <v>20.912000000000003</v>
      </c>
      <c r="DA76" s="247">
        <v>21.061</v>
      </c>
      <c r="DB76" s="247">
        <v>21.505000000000003</v>
      </c>
      <c r="DC76" s="247">
        <v>21.843</v>
      </c>
      <c r="DD76" s="247">
        <v>22.307000000000002</v>
      </c>
      <c r="DE76" s="247">
        <v>22.757000000000001</v>
      </c>
      <c r="DF76" s="247">
        <v>23.067</v>
      </c>
      <c r="DG76" s="247">
        <v>23.841000000000001</v>
      </c>
      <c r="DH76" s="247">
        <v>24.261000000000003</v>
      </c>
      <c r="DI76" s="247">
        <v>24.691000000000003</v>
      </c>
      <c r="DJ76" s="247">
        <v>25.171000000000003</v>
      </c>
      <c r="DK76" s="247">
        <v>25.412000000000003</v>
      </c>
      <c r="DL76" s="247">
        <v>26.102</v>
      </c>
      <c r="DM76" s="247">
        <v>26.602</v>
      </c>
      <c r="DN76" s="247">
        <v>27.021000000000001</v>
      </c>
      <c r="DO76" s="247">
        <v>27.853000000000002</v>
      </c>
      <c r="DP76" s="247">
        <v>28.213000000000001</v>
      </c>
      <c r="DQ76" s="247">
        <v>29.342000000000002</v>
      </c>
      <c r="DR76" s="247">
        <v>30.126000000000001</v>
      </c>
      <c r="DS76" s="247">
        <v>30.829000000000001</v>
      </c>
      <c r="DT76" s="247">
        <v>31.145000000000003</v>
      </c>
      <c r="DU76" s="247">
        <v>32.091000000000001</v>
      </c>
      <c r="DV76" s="247">
        <v>32.773000000000003</v>
      </c>
      <c r="DW76" s="247">
        <v>32.65</v>
      </c>
      <c r="DX76" s="247">
        <v>33.003</v>
      </c>
      <c r="DY76" s="247">
        <v>32.077000000000005</v>
      </c>
      <c r="DZ76" s="247">
        <v>31.688000000000002</v>
      </c>
      <c r="EA76" s="247">
        <v>31.496000000000002</v>
      </c>
      <c r="EB76" s="247">
        <v>31.117000000000001</v>
      </c>
      <c r="EC76" s="247">
        <v>30.990000000000002</v>
      </c>
      <c r="ED76" s="247">
        <v>30.450000000000003</v>
      </c>
      <c r="EE76" s="247">
        <v>31.043000000000003</v>
      </c>
      <c r="EF76" s="247">
        <v>31.285000000000004</v>
      </c>
      <c r="EG76" s="247">
        <v>31.253000000000004</v>
      </c>
      <c r="EH76" s="247">
        <v>32.166000000000004</v>
      </c>
      <c r="EI76" s="247">
        <v>32.300000000000004</v>
      </c>
      <c r="EJ76" s="247">
        <v>32.529000000000003</v>
      </c>
      <c r="EK76" s="247">
        <v>32.754000000000005</v>
      </c>
      <c r="EL76" s="247">
        <v>32.655000000000001</v>
      </c>
      <c r="EM76" s="247">
        <v>32.819000000000003</v>
      </c>
      <c r="EN76" s="247">
        <v>32.648000000000003</v>
      </c>
      <c r="EO76" s="247">
        <v>32.207000000000001</v>
      </c>
      <c r="EP76" s="247">
        <v>32.257000000000005</v>
      </c>
      <c r="EQ76" s="247">
        <v>32.368000000000002</v>
      </c>
      <c r="ER76" s="247">
        <v>32.216000000000001</v>
      </c>
      <c r="ES76" s="247">
        <v>32.283999999999999</v>
      </c>
      <c r="ET76" s="247">
        <v>31.688000000000002</v>
      </c>
      <c r="EU76" s="247">
        <v>31.076000000000001</v>
      </c>
      <c r="EV76" s="242"/>
      <c r="EW76" s="242"/>
      <c r="EX76" s="242"/>
      <c r="EY76" s="242"/>
      <c r="EZ76" s="242"/>
      <c r="FA76" s="242"/>
      <c r="FB76" s="242"/>
      <c r="FC76" s="242"/>
      <c r="FD76" s="242"/>
      <c r="FE76" s="242"/>
      <c r="FF76" s="242"/>
      <c r="FG76" s="242"/>
      <c r="FH76" s="242"/>
      <c r="FI76" s="242"/>
      <c r="FJ76" s="242"/>
      <c r="FK76" s="242"/>
      <c r="FL76" s="242"/>
      <c r="FM76" s="242"/>
      <c r="FN76" s="242"/>
      <c r="FO76" s="242"/>
      <c r="FP76" s="242"/>
      <c r="FQ76" s="242"/>
      <c r="FR76" s="242"/>
      <c r="FS76" s="242"/>
      <c r="FT76" s="242"/>
      <c r="FU76" s="242"/>
      <c r="FV76" s="242"/>
      <c r="FW76" s="242"/>
      <c r="FX76" s="242"/>
      <c r="FY76" s="242"/>
      <c r="FZ76" s="242"/>
      <c r="GA76" s="242"/>
      <c r="GB76" s="242"/>
      <c r="GC76" s="242"/>
      <c r="GD76" s="242"/>
      <c r="GE76" s="242"/>
      <c r="GF76" s="242"/>
      <c r="GG76" s="242"/>
    </row>
    <row r="77" spans="1:189">
      <c r="A77" s="215"/>
      <c r="B77" s="215"/>
      <c r="C77" s="223"/>
      <c r="D77" s="223"/>
      <c r="E77" s="341" t="s">
        <v>174</v>
      </c>
      <c r="F77" s="239"/>
      <c r="G77" s="223">
        <f t="shared" ref="G77:BR77" si="175">100*(G76/F76-1)</f>
        <v>8.5675249110739315</v>
      </c>
      <c r="H77" s="223">
        <f t="shared" si="175"/>
        <v>3.2503037667071633</v>
      </c>
      <c r="I77" s="223">
        <f t="shared" si="175"/>
        <v>0.99188837052914813</v>
      </c>
      <c r="J77" s="223">
        <f t="shared" si="175"/>
        <v>2.948520537683641</v>
      </c>
      <c r="K77" s="223">
        <f t="shared" si="175"/>
        <v>1.8332491157150077</v>
      </c>
      <c r="L77" s="223">
        <f t="shared" si="175"/>
        <v>4.90055972371084</v>
      </c>
      <c r="M77" s="223">
        <f t="shared" si="175"/>
        <v>4.5751262984617291</v>
      </c>
      <c r="N77" s="277">
        <f t="shared" si="175"/>
        <v>45.454052000217125</v>
      </c>
      <c r="O77" s="223">
        <f t="shared" si="175"/>
        <v>2.7279173041758309</v>
      </c>
      <c r="P77" s="223">
        <f t="shared" si="175"/>
        <v>1.829652232878054</v>
      </c>
      <c r="Q77" s="223">
        <f t="shared" si="175"/>
        <v>-0.59932219513647578</v>
      </c>
      <c r="R77" s="223">
        <f t="shared" si="175"/>
        <v>1.4618798674498334</v>
      </c>
      <c r="S77" s="223">
        <f t="shared" si="175"/>
        <v>1.3535660806716088</v>
      </c>
      <c r="T77" s="223">
        <f t="shared" si="175"/>
        <v>4.4019962541152591</v>
      </c>
      <c r="U77" s="223">
        <f t="shared" si="175"/>
        <v>3.5322302078110157</v>
      </c>
      <c r="V77" s="223">
        <f t="shared" si="175"/>
        <v>2.2536727116181599</v>
      </c>
      <c r="W77" s="223">
        <f t="shared" si="175"/>
        <v>2.874464524413467</v>
      </c>
      <c r="X77" s="223">
        <f t="shared" si="175"/>
        <v>-5.2557806425209685</v>
      </c>
      <c r="Y77" s="223">
        <f t="shared" si="175"/>
        <v>-1.3865641501895287</v>
      </c>
      <c r="Z77" s="223">
        <f t="shared" si="175"/>
        <v>2.9939005026336396</v>
      </c>
      <c r="AA77" s="223">
        <f t="shared" si="175"/>
        <v>-4.8749109544618303</v>
      </c>
      <c r="AB77" s="223">
        <f t="shared" si="175"/>
        <v>0.34649260070638288</v>
      </c>
      <c r="AC77" s="223">
        <f t="shared" si="175"/>
        <v>0.57586491122547656</v>
      </c>
      <c r="AD77" s="223">
        <f t="shared" si="175"/>
        <v>2.56160363253779</v>
      </c>
      <c r="AE77" s="223">
        <f t="shared" si="175"/>
        <v>0.58418279198342304</v>
      </c>
      <c r="AF77" s="223">
        <f t="shared" si="175"/>
        <v>1.7638407282955404</v>
      </c>
      <c r="AG77" s="223">
        <f t="shared" si="175"/>
        <v>0.57705291585787855</v>
      </c>
      <c r="AH77" s="223">
        <f t="shared" si="175"/>
        <v>-0.18775107773315591</v>
      </c>
      <c r="AI77" s="223">
        <f t="shared" si="175"/>
        <v>4.2318200924758465</v>
      </c>
      <c r="AJ77" s="223">
        <f t="shared" si="175"/>
        <v>2.9036063193765393</v>
      </c>
      <c r="AK77" s="223">
        <f t="shared" si="175"/>
        <v>3.5535481595422524</v>
      </c>
      <c r="AL77" s="223">
        <f t="shared" si="175"/>
        <v>0.95558877514334561</v>
      </c>
      <c r="AM77" s="223">
        <f t="shared" si="175"/>
        <v>2.215474583895638</v>
      </c>
      <c r="AN77" s="223">
        <f t="shared" si="175"/>
        <v>1.9373235046026283</v>
      </c>
      <c r="AO77" s="223">
        <f t="shared" si="175"/>
        <v>2.4599526897581381</v>
      </c>
      <c r="AP77" s="223">
        <f t="shared" si="175"/>
        <v>-1.9444151831173762</v>
      </c>
      <c r="AQ77" s="223">
        <f t="shared" si="175"/>
        <v>4.145889472788955</v>
      </c>
      <c r="AR77" s="223">
        <f t="shared" si="175"/>
        <v>3.80376852456763</v>
      </c>
      <c r="AS77" s="223">
        <f t="shared" si="175"/>
        <v>2.1837243389617234</v>
      </c>
      <c r="AT77" s="223">
        <f t="shared" si="175"/>
        <v>3.6646838582102825</v>
      </c>
      <c r="AU77" s="223">
        <f t="shared" si="175"/>
        <v>3.4686825729384863</v>
      </c>
      <c r="AV77" s="223">
        <f t="shared" si="175"/>
        <v>2.178265698548576</v>
      </c>
      <c r="AW77" s="223">
        <f t="shared" si="175"/>
        <v>1.5276997249253244</v>
      </c>
      <c r="AX77" s="223">
        <f t="shared" si="175"/>
        <v>3.5272610741285515</v>
      </c>
      <c r="AY77" s="223">
        <f t="shared" si="175"/>
        <v>0.86672060220198688</v>
      </c>
      <c r="AZ77" s="223">
        <f t="shared" si="175"/>
        <v>1.7457472258451512</v>
      </c>
      <c r="BA77" s="223">
        <f t="shared" si="175"/>
        <v>3.2136002193583701</v>
      </c>
      <c r="BB77" s="223">
        <f t="shared" si="175"/>
        <v>2.2893310663620436</v>
      </c>
      <c r="BC77" s="223">
        <f t="shared" si="175"/>
        <v>1.9264357367788865</v>
      </c>
      <c r="BD77" s="223">
        <f t="shared" si="175"/>
        <v>2.5780025735434586</v>
      </c>
      <c r="BE77" s="223">
        <f t="shared" si="175"/>
        <v>1.7891187301666056</v>
      </c>
      <c r="BF77" s="223">
        <f t="shared" si="175"/>
        <v>1.0700994448172851</v>
      </c>
      <c r="BG77" s="223">
        <f t="shared" si="175"/>
        <v>3.2252028201661176</v>
      </c>
      <c r="BH77" s="223">
        <f t="shared" si="175"/>
        <v>1.3011163285713501</v>
      </c>
      <c r="BI77" s="223">
        <f t="shared" si="175"/>
        <v>0.22109079153966871</v>
      </c>
      <c r="BJ77" s="223">
        <f t="shared" si="175"/>
        <v>0.92791521469919314</v>
      </c>
      <c r="BK77" s="223">
        <f t="shared" si="175"/>
        <v>-1.8821407781950072</v>
      </c>
      <c r="BL77" s="223">
        <f t="shared" si="175"/>
        <v>-0.76776324973245602</v>
      </c>
      <c r="BM77" s="223">
        <f t="shared" si="175"/>
        <v>0.86807183719403991</v>
      </c>
      <c r="BN77" s="223">
        <f t="shared" si="175"/>
        <v>-0.20047765981554555</v>
      </c>
      <c r="BO77" s="223">
        <f t="shared" si="175"/>
        <v>-4.3186370411775759</v>
      </c>
      <c r="BP77" s="223">
        <f t="shared" si="175"/>
        <v>-4.2810980544889183</v>
      </c>
      <c r="BQ77" s="223">
        <f t="shared" si="175"/>
        <v>-2.0655850265747788</v>
      </c>
      <c r="BR77" s="223">
        <f t="shared" si="175"/>
        <v>1.3742915939056077</v>
      </c>
      <c r="BS77" s="223">
        <f t="shared" ref="BS77:ED77" si="176">100*(BS76/BR76-1)</f>
        <v>0.36372950819671956</v>
      </c>
      <c r="BT77" s="223">
        <f t="shared" si="176"/>
        <v>0.57551937113982099</v>
      </c>
      <c r="BU77" s="223">
        <f t="shared" si="176"/>
        <v>0.6312250206178982</v>
      </c>
      <c r="BV77" s="223">
        <f t="shared" si="176"/>
        <v>-1.5678486997635854</v>
      </c>
      <c r="BW77" s="223">
        <f t="shared" si="176"/>
        <v>1.2104676632209932</v>
      </c>
      <c r="BX77" s="223">
        <f t="shared" si="176"/>
        <v>-0.24742450704937635</v>
      </c>
      <c r="BY77" s="223">
        <f t="shared" si="176"/>
        <v>1.0105495537215292</v>
      </c>
      <c r="BZ77" s="223">
        <f t="shared" si="176"/>
        <v>-0.669471833197266</v>
      </c>
      <c r="CA77" s="223">
        <f t="shared" si="176"/>
        <v>1.335322829468133</v>
      </c>
      <c r="CB77" s="223">
        <f t="shared" si="176"/>
        <v>-0.55092465497016407</v>
      </c>
      <c r="CC77" s="223">
        <f t="shared" si="176"/>
        <v>-2.2033589931803821</v>
      </c>
      <c r="CD77" s="223">
        <f t="shared" si="176"/>
        <v>-3.1934616791013615</v>
      </c>
      <c r="CE77" s="223">
        <f t="shared" si="176"/>
        <v>-0.51821368693797387</v>
      </c>
      <c r="CF77" s="223">
        <f t="shared" si="176"/>
        <v>-0.54089700974546684</v>
      </c>
      <c r="CG77" s="223">
        <f t="shared" si="176"/>
        <v>1.8177069031337645</v>
      </c>
      <c r="CH77" s="223">
        <f t="shared" si="176"/>
        <v>1.184031363675242</v>
      </c>
      <c r="CI77" s="223">
        <f t="shared" si="176"/>
        <v>1.3340007671154508</v>
      </c>
      <c r="CJ77" s="223">
        <f t="shared" si="176"/>
        <v>2.1279871692061025</v>
      </c>
      <c r="CK77" s="223">
        <f t="shared" si="176"/>
        <v>1.2437810945273631</v>
      </c>
      <c r="CL77" s="223">
        <f t="shared" si="176"/>
        <v>0.62541880723698817</v>
      </c>
      <c r="CM77" s="223">
        <f t="shared" si="176"/>
        <v>2.6267110617832268</v>
      </c>
      <c r="CN77" s="223">
        <f t="shared" si="176"/>
        <v>3.9533765921653252</v>
      </c>
      <c r="CO77" s="223">
        <f t="shared" si="176"/>
        <v>3.3117558663738222</v>
      </c>
      <c r="CP77" s="223">
        <f t="shared" si="176"/>
        <v>5.9412587412587481</v>
      </c>
      <c r="CQ77" s="223">
        <f t="shared" si="176"/>
        <v>3.8337645878439019</v>
      </c>
      <c r="CR77" s="223">
        <f t="shared" si="176"/>
        <v>2.0902202105477441</v>
      </c>
      <c r="CS77" s="223">
        <f t="shared" si="176"/>
        <v>2.7946597588921041</v>
      </c>
      <c r="CT77" s="223">
        <f t="shared" si="176"/>
        <v>0.66876665858977002</v>
      </c>
      <c r="CU77" s="223">
        <f t="shared" si="176"/>
        <v>-0.67395176430942172</v>
      </c>
      <c r="CV77" s="223">
        <f t="shared" si="176"/>
        <v>0.21325061794210676</v>
      </c>
      <c r="CW77" s="223">
        <f t="shared" si="176"/>
        <v>-0.44977511244377322</v>
      </c>
      <c r="CX77" s="223">
        <f t="shared" si="176"/>
        <v>0.29148853478431214</v>
      </c>
      <c r="CY77" s="223">
        <f t="shared" si="176"/>
        <v>1.2206936640186017</v>
      </c>
      <c r="CZ77" s="223">
        <f t="shared" si="176"/>
        <v>7.6569678407367725E-2</v>
      </c>
      <c r="DA77" s="223">
        <f t="shared" si="176"/>
        <v>0.71250956388675402</v>
      </c>
      <c r="DB77" s="223">
        <f t="shared" si="176"/>
        <v>2.1081620056027761</v>
      </c>
      <c r="DC77" s="223">
        <f t="shared" si="176"/>
        <v>1.5717275052313351</v>
      </c>
      <c r="DD77" s="223">
        <f t="shared" si="176"/>
        <v>2.1242503319141237</v>
      </c>
      <c r="DE77" s="223">
        <f t="shared" si="176"/>
        <v>2.0173039852960928</v>
      </c>
      <c r="DF77" s="223">
        <f t="shared" si="176"/>
        <v>1.3622182185700993</v>
      </c>
      <c r="DG77" s="223">
        <f t="shared" si="176"/>
        <v>3.3554428404213743</v>
      </c>
      <c r="DH77" s="223">
        <f t="shared" si="176"/>
        <v>1.7616710708443506</v>
      </c>
      <c r="DI77" s="223">
        <f t="shared" si="176"/>
        <v>1.772391904703019</v>
      </c>
      <c r="DJ77" s="223">
        <f t="shared" si="176"/>
        <v>1.9440281884087307</v>
      </c>
      <c r="DK77" s="223">
        <f t="shared" si="176"/>
        <v>0.95745103492113071</v>
      </c>
      <c r="DL77" s="223">
        <f t="shared" si="176"/>
        <v>2.7152526365496588</v>
      </c>
      <c r="DM77" s="223">
        <f t="shared" si="176"/>
        <v>1.9155620258983985</v>
      </c>
      <c r="DN77" s="223">
        <f t="shared" si="176"/>
        <v>1.575069543643326</v>
      </c>
      <c r="DO77" s="223">
        <f t="shared" si="176"/>
        <v>3.0790866363199054</v>
      </c>
      <c r="DP77" s="223">
        <f t="shared" si="176"/>
        <v>1.2924999102430501</v>
      </c>
      <c r="DQ77" s="223">
        <f t="shared" si="176"/>
        <v>4.0017013433523596</v>
      </c>
      <c r="DR77" s="223">
        <f t="shared" si="176"/>
        <v>2.6719378365482882</v>
      </c>
      <c r="DS77" s="223">
        <f t="shared" si="176"/>
        <v>2.3335324968465798</v>
      </c>
      <c r="DT77" s="223">
        <f t="shared" si="176"/>
        <v>1.0250089201725654</v>
      </c>
      <c r="DU77" s="223">
        <f t="shared" si="176"/>
        <v>3.0374056830951845</v>
      </c>
      <c r="DV77" s="223">
        <f t="shared" si="176"/>
        <v>2.1252064441743768</v>
      </c>
      <c r="DW77" s="223">
        <f t="shared" si="176"/>
        <v>-0.37530894333751563</v>
      </c>
      <c r="DX77" s="223">
        <f t="shared" si="176"/>
        <v>1.0811638591117889</v>
      </c>
      <c r="DY77" s="223">
        <f t="shared" si="176"/>
        <v>-2.80580553283033</v>
      </c>
      <c r="DZ77" s="223">
        <f t="shared" si="176"/>
        <v>-1.2127069239642241</v>
      </c>
      <c r="EA77" s="223">
        <f t="shared" si="176"/>
        <v>-0.60590759909113778</v>
      </c>
      <c r="EB77" s="223">
        <f t="shared" si="176"/>
        <v>-1.2033274066548194</v>
      </c>
      <c r="EC77" s="223">
        <f t="shared" si="176"/>
        <v>-0.40813703120480271</v>
      </c>
      <c r="ED77" s="223">
        <f t="shared" si="176"/>
        <v>-1.742497579864466</v>
      </c>
      <c r="EE77" s="223">
        <f t="shared" ref="EE77:EU77" si="177">100*(EE76/ED76-1)</f>
        <v>1.9474548440065576</v>
      </c>
      <c r="EF77" s="223">
        <f t="shared" si="177"/>
        <v>0.77956383081532188</v>
      </c>
      <c r="EG77" s="223">
        <f t="shared" si="177"/>
        <v>-0.1022854403068596</v>
      </c>
      <c r="EH77" s="223">
        <f t="shared" si="177"/>
        <v>2.9213195533228875</v>
      </c>
      <c r="EI77" s="223">
        <f t="shared" si="177"/>
        <v>0.41658894484859488</v>
      </c>
      <c r="EJ77" s="223">
        <f t="shared" si="177"/>
        <v>0.70897832817338191</v>
      </c>
      <c r="EK77" s="223">
        <f t="shared" si="177"/>
        <v>0.69169049156136975</v>
      </c>
      <c r="EL77" s="240">
        <f t="shared" si="177"/>
        <v>-0.30225315991940782</v>
      </c>
      <c r="EM77" s="240">
        <f t="shared" si="177"/>
        <v>0.50222018067678231</v>
      </c>
      <c r="EN77" s="240">
        <f t="shared" si="177"/>
        <v>-0.52103964167098393</v>
      </c>
      <c r="EO77" s="240">
        <f t="shared" si="177"/>
        <v>-1.3507718696397997</v>
      </c>
      <c r="EP77" s="240">
        <f t="shared" si="177"/>
        <v>0.15524575402863228</v>
      </c>
      <c r="EQ77" s="240">
        <f t="shared" si="177"/>
        <v>0.34411135567473661</v>
      </c>
      <c r="ER77" s="240">
        <f t="shared" si="177"/>
        <v>-0.46959960454769911</v>
      </c>
      <c r="ES77" s="240">
        <f t="shared" si="177"/>
        <v>0.21107524211572137</v>
      </c>
      <c r="ET77" s="240">
        <f t="shared" si="177"/>
        <v>-1.8461157229587299</v>
      </c>
      <c r="EU77" s="240">
        <f t="shared" si="177"/>
        <v>-1.93133047210301</v>
      </c>
      <c r="EV77" s="249"/>
      <c r="EW77" s="249"/>
      <c r="EX77" s="249"/>
      <c r="EY77" s="249"/>
      <c r="EZ77" s="249"/>
      <c r="FA77" s="249"/>
      <c r="FB77" s="249"/>
      <c r="FC77" s="249"/>
      <c r="FD77" s="249"/>
      <c r="FE77" s="249"/>
      <c r="FF77" s="249"/>
      <c r="FG77" s="249"/>
      <c r="FH77" s="249"/>
      <c r="FI77" s="249"/>
      <c r="FJ77" s="249"/>
      <c r="FK77" s="249"/>
      <c r="FL77" s="249"/>
      <c r="FM77" s="249"/>
      <c r="FN77" s="249"/>
      <c r="FO77" s="249"/>
      <c r="FP77" s="249"/>
      <c r="FQ77" s="249"/>
      <c r="FR77" s="249"/>
      <c r="FS77" s="249"/>
      <c r="FT77" s="249"/>
      <c r="FU77" s="249"/>
      <c r="FV77" s="249"/>
      <c r="FW77" s="249"/>
      <c r="FX77" s="249"/>
      <c r="FY77" s="249"/>
      <c r="FZ77" s="249"/>
      <c r="GA77" s="249"/>
      <c r="GB77" s="249"/>
      <c r="GC77" s="249"/>
      <c r="GD77" s="249"/>
      <c r="GE77" s="249"/>
      <c r="GF77" s="249"/>
      <c r="GG77" s="249"/>
    </row>
    <row r="78" spans="1:189">
      <c r="A78" s="215"/>
      <c r="B78" s="215"/>
      <c r="C78" s="223"/>
      <c r="D78" s="223"/>
      <c r="E78" s="275" t="s">
        <v>178</v>
      </c>
      <c r="F78" s="247">
        <v>5.7858000000000001</v>
      </c>
      <c r="G78" s="247">
        <v>5.8971</v>
      </c>
      <c r="H78" s="247">
        <v>6.1776</v>
      </c>
      <c r="I78" s="247">
        <v>6.2351000000000001</v>
      </c>
      <c r="J78" s="247">
        <v>6.2902000000000005</v>
      </c>
      <c r="K78" s="247">
        <v>6.4303000000000008</v>
      </c>
      <c r="L78" s="247">
        <v>6.5671000000000008</v>
      </c>
      <c r="M78" s="247">
        <v>6.9762000000000004</v>
      </c>
      <c r="N78" s="247">
        <v>5.4125000000000005</v>
      </c>
      <c r="O78" s="247">
        <v>5.5859000000000005</v>
      </c>
      <c r="P78" s="247">
        <v>5.7727000000000004</v>
      </c>
      <c r="Q78" s="247">
        <v>5.8048000000000002</v>
      </c>
      <c r="R78" s="247">
        <v>5.8896000000000006</v>
      </c>
      <c r="S78" s="247">
        <v>5.9870000000000001</v>
      </c>
      <c r="T78" s="247">
        <v>6.1826000000000008</v>
      </c>
      <c r="U78" s="247">
        <v>6.2868000000000004</v>
      </c>
      <c r="V78" s="247">
        <v>6.4036</v>
      </c>
      <c r="W78" s="247">
        <v>6.5834000000000001</v>
      </c>
      <c r="X78" s="247">
        <v>6.3445</v>
      </c>
      <c r="Y78" s="247">
        <v>6.4564000000000004</v>
      </c>
      <c r="Z78" s="247">
        <v>6.4798</v>
      </c>
      <c r="AA78" s="247">
        <v>6.2894000000000005</v>
      </c>
      <c r="AB78" s="247">
        <v>6.3770000000000007</v>
      </c>
      <c r="AC78" s="247">
        <v>6.4728000000000003</v>
      </c>
      <c r="AD78" s="247">
        <v>6.5692000000000004</v>
      </c>
      <c r="AE78" s="247">
        <v>6.6331000000000007</v>
      </c>
      <c r="AF78" s="247">
        <v>6.7920000000000007</v>
      </c>
      <c r="AG78" s="247">
        <v>7.1284000000000001</v>
      </c>
      <c r="AH78" s="247">
        <v>7.3003</v>
      </c>
      <c r="AI78" s="247">
        <v>7.5134000000000007</v>
      </c>
      <c r="AJ78" s="247">
        <v>7.7453000000000003</v>
      </c>
      <c r="AK78" s="247">
        <v>8.0137999999999998</v>
      </c>
      <c r="AL78" s="247">
        <v>8.2247000000000021</v>
      </c>
      <c r="AM78" s="247">
        <v>8.1791999999999998</v>
      </c>
      <c r="AN78" s="247">
        <v>8.3398000000000003</v>
      </c>
      <c r="AO78" s="247">
        <v>8.4576000000000011</v>
      </c>
      <c r="AP78" s="247">
        <v>8.6006999999999998</v>
      </c>
      <c r="AQ78" s="247">
        <v>8.7911999999999999</v>
      </c>
      <c r="AR78" s="247">
        <v>8.9543999999999997</v>
      </c>
      <c r="AS78" s="247">
        <v>9.1273999999999997</v>
      </c>
      <c r="AT78" s="247">
        <v>9.3862000000000005</v>
      </c>
      <c r="AU78" s="247">
        <v>9.6025000000000009</v>
      </c>
      <c r="AV78" s="247">
        <v>9.6889000000000003</v>
      </c>
      <c r="AW78" s="247">
        <v>9.9571000000000005</v>
      </c>
      <c r="AX78" s="247">
        <v>10.327100000000002</v>
      </c>
      <c r="AY78" s="247">
        <v>10.542800000000002</v>
      </c>
      <c r="AZ78" s="247">
        <v>10.697800000000001</v>
      </c>
      <c r="BA78" s="247">
        <v>11.2323</v>
      </c>
      <c r="BB78" s="247">
        <v>11.437000000000001</v>
      </c>
      <c r="BC78" s="247">
        <v>11.6065</v>
      </c>
      <c r="BD78" s="247">
        <v>11.690100000000001</v>
      </c>
      <c r="BE78" s="247">
        <v>11.832500000000001</v>
      </c>
      <c r="BF78" s="247">
        <v>11.6608</v>
      </c>
      <c r="BG78" s="247">
        <v>11.686100000000001</v>
      </c>
      <c r="BH78" s="247">
        <v>11.6165</v>
      </c>
      <c r="BI78" s="247">
        <v>11.406000000000001</v>
      </c>
      <c r="BJ78" s="247">
        <v>11.1715</v>
      </c>
      <c r="BK78" s="247">
        <v>10.9564</v>
      </c>
      <c r="BL78" s="247">
        <v>10.7522</v>
      </c>
      <c r="BM78" s="247">
        <v>10.8476</v>
      </c>
      <c r="BN78" s="247">
        <v>10.7834</v>
      </c>
      <c r="BO78" s="247">
        <v>10.657400000000001</v>
      </c>
      <c r="BP78" s="247">
        <v>10.491000000000001</v>
      </c>
      <c r="BQ78" s="247">
        <v>10.656700000000001</v>
      </c>
      <c r="BR78" s="247">
        <v>11.0715</v>
      </c>
      <c r="BS78" s="247">
        <v>11.257200000000001</v>
      </c>
      <c r="BT78" s="247">
        <v>11.4754</v>
      </c>
      <c r="BU78" s="247">
        <v>11.4749</v>
      </c>
      <c r="BV78" s="247">
        <v>11.603000000000002</v>
      </c>
      <c r="BW78" s="247">
        <v>11.7178</v>
      </c>
      <c r="BX78" s="247">
        <v>11.7828</v>
      </c>
      <c r="BY78" s="247">
        <v>11.8956</v>
      </c>
      <c r="BZ78" s="247">
        <v>12.1492</v>
      </c>
      <c r="CA78" s="247">
        <v>12.1837</v>
      </c>
      <c r="CB78" s="247">
        <v>12.206100000000001</v>
      </c>
      <c r="CC78" s="247">
        <v>12.0854</v>
      </c>
      <c r="CD78" s="247">
        <v>11.931900000000001</v>
      </c>
      <c r="CE78" s="247">
        <v>12.0738</v>
      </c>
      <c r="CF78" s="247">
        <v>12.206000000000001</v>
      </c>
      <c r="CG78" s="247">
        <v>12.566700000000001</v>
      </c>
      <c r="CH78" s="247">
        <v>12.996300000000002</v>
      </c>
      <c r="CI78" s="247">
        <v>13.375200000000001</v>
      </c>
      <c r="CJ78" s="247">
        <v>13.5762</v>
      </c>
      <c r="CK78" s="247">
        <v>13.792300000000001</v>
      </c>
      <c r="CL78" s="247">
        <v>13.956000000000001</v>
      </c>
      <c r="CM78" s="247">
        <v>14.350000000000001</v>
      </c>
      <c r="CN78" s="247">
        <v>14.702000000000002</v>
      </c>
      <c r="CO78" s="247">
        <v>14.997000000000002</v>
      </c>
      <c r="CP78" s="247">
        <v>15.445</v>
      </c>
      <c r="CQ78" s="247">
        <v>15.896000000000001</v>
      </c>
      <c r="CR78" s="247">
        <v>16.284000000000002</v>
      </c>
      <c r="CS78" s="247">
        <v>16.737000000000002</v>
      </c>
      <c r="CT78" s="247">
        <v>16.521000000000001</v>
      </c>
      <c r="CU78" s="247">
        <v>16.321000000000002</v>
      </c>
      <c r="CV78" s="247">
        <v>16.07</v>
      </c>
      <c r="CW78" s="247">
        <v>15.610000000000001</v>
      </c>
      <c r="CX78" s="247">
        <v>15.459000000000001</v>
      </c>
      <c r="CY78" s="247">
        <v>15.109000000000002</v>
      </c>
      <c r="CZ78" s="247">
        <v>14.914000000000001</v>
      </c>
      <c r="DA78" s="247">
        <v>14.754000000000001</v>
      </c>
      <c r="DB78" s="247">
        <v>14.787000000000001</v>
      </c>
      <c r="DC78" s="247">
        <v>14.953000000000001</v>
      </c>
      <c r="DD78" s="247">
        <v>15.123000000000001</v>
      </c>
      <c r="DE78" s="247">
        <v>15.189000000000002</v>
      </c>
      <c r="DF78" s="247">
        <v>15.206000000000001</v>
      </c>
      <c r="DG78" s="247">
        <v>15.343000000000002</v>
      </c>
      <c r="DH78" s="247">
        <v>15.450000000000001</v>
      </c>
      <c r="DI78" s="247">
        <v>15.627000000000001</v>
      </c>
      <c r="DJ78" s="247">
        <v>15.791</v>
      </c>
      <c r="DK78" s="247">
        <v>16.005000000000003</v>
      </c>
      <c r="DL78" s="247">
        <v>16.341000000000001</v>
      </c>
      <c r="DM78" s="247">
        <v>16.459</v>
      </c>
      <c r="DN78" s="247">
        <v>16.271000000000001</v>
      </c>
      <c r="DO78" s="247">
        <v>16.648</v>
      </c>
      <c r="DP78" s="247">
        <v>16.908000000000001</v>
      </c>
      <c r="DQ78" s="247">
        <v>17.501000000000001</v>
      </c>
      <c r="DR78" s="247">
        <v>17.906000000000002</v>
      </c>
      <c r="DS78" s="247">
        <v>18.312000000000001</v>
      </c>
      <c r="DT78" s="247">
        <v>18.669</v>
      </c>
      <c r="DU78" s="247">
        <v>18.925000000000001</v>
      </c>
      <c r="DV78" s="247">
        <v>19.313000000000002</v>
      </c>
      <c r="DW78" s="247">
        <v>19.232000000000003</v>
      </c>
      <c r="DX78" s="247">
        <v>19.025000000000002</v>
      </c>
      <c r="DY78" s="247">
        <v>18.23</v>
      </c>
      <c r="DZ78" s="247">
        <v>16.894000000000002</v>
      </c>
      <c r="EA78" s="247">
        <v>16.255000000000003</v>
      </c>
      <c r="EB78" s="247">
        <v>16.025000000000002</v>
      </c>
      <c r="EC78" s="247">
        <v>15.950000000000001</v>
      </c>
      <c r="ED78" s="247">
        <v>15.926</v>
      </c>
      <c r="EE78" s="247">
        <v>16.283000000000001</v>
      </c>
      <c r="EF78" s="247">
        <v>16.617000000000001</v>
      </c>
      <c r="EG78" s="247">
        <v>17.013000000000002</v>
      </c>
      <c r="EH78" s="247">
        <v>17.429000000000002</v>
      </c>
      <c r="EI78" s="247">
        <v>17.469000000000001</v>
      </c>
      <c r="EJ78" s="247">
        <v>17.569000000000003</v>
      </c>
      <c r="EK78" s="247">
        <v>17.761000000000003</v>
      </c>
      <c r="EL78" s="247">
        <v>17.941000000000003</v>
      </c>
      <c r="EM78" s="247">
        <v>17.987000000000002</v>
      </c>
      <c r="EN78" s="247">
        <v>18.081</v>
      </c>
      <c r="EO78" s="247">
        <v>17.913</v>
      </c>
      <c r="EP78" s="247">
        <v>17.877000000000002</v>
      </c>
      <c r="EQ78" s="247">
        <v>17.937000000000001</v>
      </c>
      <c r="ER78" s="247">
        <v>18.032</v>
      </c>
      <c r="ES78" s="247">
        <v>17.995000000000001</v>
      </c>
      <c r="ET78" s="247">
        <v>17.972000000000001</v>
      </c>
      <c r="EU78" s="247">
        <v>17.811</v>
      </c>
      <c r="EV78" s="261"/>
      <c r="EW78" s="261"/>
      <c r="EX78" s="261"/>
      <c r="EY78" s="261"/>
      <c r="EZ78" s="261"/>
      <c r="FA78" s="261"/>
      <c r="FB78" s="261"/>
      <c r="FC78" s="261"/>
      <c r="FD78" s="261"/>
      <c r="FE78" s="261"/>
      <c r="FF78" s="261"/>
      <c r="FG78" s="261"/>
      <c r="FH78" s="261"/>
      <c r="FI78" s="261"/>
      <c r="FJ78" s="261"/>
      <c r="FK78" s="261"/>
      <c r="FL78" s="261"/>
      <c r="FM78" s="261"/>
      <c r="FN78" s="261"/>
      <c r="FO78" s="261"/>
      <c r="FP78" s="261"/>
      <c r="FQ78" s="261"/>
      <c r="FR78" s="261"/>
      <c r="FS78" s="261"/>
      <c r="FT78" s="261"/>
      <c r="FU78" s="261"/>
      <c r="FV78" s="261"/>
      <c r="FW78" s="261"/>
      <c r="FX78" s="261"/>
      <c r="FY78" s="261"/>
      <c r="FZ78" s="261"/>
      <c r="GA78" s="261"/>
      <c r="GB78" s="261"/>
      <c r="GC78" s="261"/>
      <c r="GD78" s="261"/>
      <c r="GE78" s="261"/>
      <c r="GF78" s="261"/>
      <c r="GG78" s="261"/>
    </row>
    <row r="79" spans="1:189">
      <c r="A79" s="301"/>
      <c r="B79" s="301"/>
      <c r="C79" s="303"/>
      <c r="D79" s="303"/>
      <c r="E79" s="341" t="s">
        <v>174</v>
      </c>
      <c r="F79" s="239"/>
      <c r="G79" s="223">
        <f t="shared" ref="G79:BR79" si="178">100*(G78/F78-1)</f>
        <v>1.9236752048117811</v>
      </c>
      <c r="H79" s="223">
        <f t="shared" si="178"/>
        <v>4.7565752658086158</v>
      </c>
      <c r="I79" s="223">
        <f t="shared" si="178"/>
        <v>0.93078218078217478</v>
      </c>
      <c r="J79" s="223">
        <f t="shared" si="178"/>
        <v>0.88370675690847555</v>
      </c>
      <c r="K79" s="223">
        <f t="shared" si="178"/>
        <v>2.2272741725223311</v>
      </c>
      <c r="L79" s="223">
        <f t="shared" si="178"/>
        <v>2.1274279582601086</v>
      </c>
      <c r="M79" s="223">
        <f t="shared" si="178"/>
        <v>6.22953815230467</v>
      </c>
      <c r="N79" s="277">
        <f t="shared" si="178"/>
        <v>-22.414781686304863</v>
      </c>
      <c r="O79" s="223">
        <f t="shared" si="178"/>
        <v>3.2036951501154709</v>
      </c>
      <c r="P79" s="223">
        <f t="shared" si="178"/>
        <v>3.3441343382444977</v>
      </c>
      <c r="Q79" s="223">
        <f t="shared" si="178"/>
        <v>0.5560656192076463</v>
      </c>
      <c r="R79" s="223">
        <f t="shared" si="178"/>
        <v>1.4608599779492915</v>
      </c>
      <c r="S79" s="223">
        <f t="shared" si="178"/>
        <v>1.6537625645205001</v>
      </c>
      <c r="T79" s="223">
        <f t="shared" si="178"/>
        <v>3.2670786704526611</v>
      </c>
      <c r="U79" s="223">
        <f t="shared" si="178"/>
        <v>1.6853750849157301</v>
      </c>
      <c r="V79" s="223">
        <f t="shared" si="178"/>
        <v>1.857860914932874</v>
      </c>
      <c r="W79" s="223">
        <f t="shared" si="178"/>
        <v>2.8077956149665795</v>
      </c>
      <c r="X79" s="223">
        <f t="shared" si="178"/>
        <v>-3.6288240119087378</v>
      </c>
      <c r="Y79" s="223">
        <f t="shared" si="178"/>
        <v>1.7637323666167548</v>
      </c>
      <c r="Z79" s="223">
        <f t="shared" si="178"/>
        <v>0.36243107614148951</v>
      </c>
      <c r="AA79" s="223">
        <f t="shared" si="178"/>
        <v>-2.9383622951325572</v>
      </c>
      <c r="AB79" s="223">
        <f t="shared" si="178"/>
        <v>1.3928196648328894</v>
      </c>
      <c r="AC79" s="223">
        <f t="shared" si="178"/>
        <v>1.5022737964559996</v>
      </c>
      <c r="AD79" s="223">
        <f t="shared" si="178"/>
        <v>1.4893091088864274</v>
      </c>
      <c r="AE79" s="223">
        <f t="shared" si="178"/>
        <v>0.97272118370579363</v>
      </c>
      <c r="AF79" s="223">
        <f t="shared" si="178"/>
        <v>2.3955616529224733</v>
      </c>
      <c r="AG79" s="223">
        <f t="shared" si="178"/>
        <v>4.9528857479387511</v>
      </c>
      <c r="AH79" s="223">
        <f t="shared" si="178"/>
        <v>2.4114808372145191</v>
      </c>
      <c r="AI79" s="223">
        <f t="shared" si="178"/>
        <v>2.9190581208991428</v>
      </c>
      <c r="AJ79" s="223">
        <f t="shared" si="178"/>
        <v>3.0864854792770124</v>
      </c>
      <c r="AK79" s="223">
        <f t="shared" si="178"/>
        <v>3.466618465391913</v>
      </c>
      <c r="AL79" s="223">
        <f t="shared" si="178"/>
        <v>2.6317102997329922</v>
      </c>
      <c r="AM79" s="223">
        <f t="shared" si="178"/>
        <v>-0.55321166729488391</v>
      </c>
      <c r="AN79" s="223">
        <f t="shared" si="178"/>
        <v>1.9635172143974922</v>
      </c>
      <c r="AO79" s="223">
        <f t="shared" si="178"/>
        <v>1.4125038969759585</v>
      </c>
      <c r="AP79" s="223">
        <f t="shared" si="178"/>
        <v>1.6919693530079272</v>
      </c>
      <c r="AQ79" s="223">
        <f t="shared" si="178"/>
        <v>2.2149359935819124</v>
      </c>
      <c r="AR79" s="223">
        <f t="shared" si="178"/>
        <v>1.856401856401857</v>
      </c>
      <c r="AS79" s="223">
        <f t="shared" si="178"/>
        <v>1.9320110783525468</v>
      </c>
      <c r="AT79" s="223">
        <f t="shared" si="178"/>
        <v>2.8354186296207118</v>
      </c>
      <c r="AU79" s="223">
        <f t="shared" si="178"/>
        <v>2.3044469540389079</v>
      </c>
      <c r="AV79" s="223">
        <f t="shared" si="178"/>
        <v>0.89976568601926044</v>
      </c>
      <c r="AW79" s="223">
        <f t="shared" si="178"/>
        <v>2.7681160916099845</v>
      </c>
      <c r="AX79" s="223">
        <f t="shared" si="178"/>
        <v>3.7159413885569093</v>
      </c>
      <c r="AY79" s="223">
        <f t="shared" si="178"/>
        <v>2.0886793000939319</v>
      </c>
      <c r="AZ79" s="223">
        <f t="shared" si="178"/>
        <v>1.4701976704480701</v>
      </c>
      <c r="BA79" s="223">
        <f t="shared" si="178"/>
        <v>4.9963543906223595</v>
      </c>
      <c r="BB79" s="223">
        <f t="shared" si="178"/>
        <v>1.822422834147952</v>
      </c>
      <c r="BC79" s="223">
        <f t="shared" si="178"/>
        <v>1.4820320013989585</v>
      </c>
      <c r="BD79" s="223">
        <f t="shared" si="178"/>
        <v>0.72028604661180662</v>
      </c>
      <c r="BE79" s="223">
        <f t="shared" si="178"/>
        <v>1.218124738026205</v>
      </c>
      <c r="BF79" s="223">
        <f t="shared" si="178"/>
        <v>-1.4510881047961277</v>
      </c>
      <c r="BG79" s="223">
        <f t="shared" si="178"/>
        <v>0.2169662458836541</v>
      </c>
      <c r="BH79" s="223">
        <f t="shared" si="178"/>
        <v>-0.59557936351735119</v>
      </c>
      <c r="BI79" s="223">
        <f t="shared" si="178"/>
        <v>-1.8120776481728496</v>
      </c>
      <c r="BJ79" s="223">
        <f t="shared" si="178"/>
        <v>-2.0559354725583123</v>
      </c>
      <c r="BK79" s="223">
        <f t="shared" si="178"/>
        <v>-1.925435259365349</v>
      </c>
      <c r="BL79" s="223">
        <f t="shared" si="178"/>
        <v>-1.8637508670731329</v>
      </c>
      <c r="BM79" s="223">
        <f t="shared" si="178"/>
        <v>0.88726028161678627</v>
      </c>
      <c r="BN79" s="223">
        <f t="shared" si="178"/>
        <v>-0.59183598215273303</v>
      </c>
      <c r="BO79" s="223">
        <f t="shared" si="178"/>
        <v>-1.1684626370161544</v>
      </c>
      <c r="BP79" s="223">
        <f t="shared" si="178"/>
        <v>-1.5613564283971648</v>
      </c>
      <c r="BQ79" s="223">
        <f t="shared" si="178"/>
        <v>1.5794490515679938</v>
      </c>
      <c r="BR79" s="223">
        <f t="shared" si="178"/>
        <v>3.8923869490555152</v>
      </c>
      <c r="BS79" s="223">
        <f t="shared" ref="BS79:ED79" si="179">100*(BS78/BR78-1)</f>
        <v>1.6772795014225794</v>
      </c>
      <c r="BT79" s="223">
        <f t="shared" si="179"/>
        <v>1.938315033933824</v>
      </c>
      <c r="BU79" s="223">
        <f t="shared" si="179"/>
        <v>-4.3571465918490482E-3</v>
      </c>
      <c r="BV79" s="223">
        <f t="shared" si="179"/>
        <v>1.1163495978178561</v>
      </c>
      <c r="BW79" s="223">
        <f t="shared" si="179"/>
        <v>0.98939929328620835</v>
      </c>
      <c r="BX79" s="223">
        <f t="shared" si="179"/>
        <v>0.55471163528990619</v>
      </c>
      <c r="BY79" s="223">
        <f t="shared" si="179"/>
        <v>0.9573276301048983</v>
      </c>
      <c r="BZ79" s="223">
        <f t="shared" si="179"/>
        <v>2.1318806953831704</v>
      </c>
      <c r="CA79" s="223">
        <f t="shared" si="179"/>
        <v>0.28396931485199506</v>
      </c>
      <c r="CB79" s="223">
        <f t="shared" si="179"/>
        <v>0.1838521959667494</v>
      </c>
      <c r="CC79" s="223">
        <f t="shared" si="179"/>
        <v>-0.98884983737640431</v>
      </c>
      <c r="CD79" s="223">
        <f t="shared" si="179"/>
        <v>-1.2701275919704713</v>
      </c>
      <c r="CE79" s="223">
        <f t="shared" si="179"/>
        <v>1.1892489880069412</v>
      </c>
      <c r="CF79" s="223">
        <f t="shared" si="179"/>
        <v>1.0949328297636285</v>
      </c>
      <c r="CG79" s="223">
        <f t="shared" si="179"/>
        <v>2.9551040471899048</v>
      </c>
      <c r="CH79" s="223">
        <f t="shared" si="179"/>
        <v>3.4185585714626709</v>
      </c>
      <c r="CI79" s="223">
        <f t="shared" si="179"/>
        <v>2.9154451651624003</v>
      </c>
      <c r="CJ79" s="223">
        <f t="shared" si="179"/>
        <v>1.5027812668221729</v>
      </c>
      <c r="CK79" s="223">
        <f t="shared" si="179"/>
        <v>1.5917561615179654</v>
      </c>
      <c r="CL79" s="223">
        <f t="shared" si="179"/>
        <v>1.1868941365834607</v>
      </c>
      <c r="CM79" s="223">
        <f t="shared" si="179"/>
        <v>2.8231584981370128</v>
      </c>
      <c r="CN79" s="223">
        <f t="shared" si="179"/>
        <v>2.4529616724738634</v>
      </c>
      <c r="CO79" s="223">
        <f t="shared" si="179"/>
        <v>2.0065297238470947</v>
      </c>
      <c r="CP79" s="223">
        <f t="shared" si="179"/>
        <v>2.9872641194905514</v>
      </c>
      <c r="CQ79" s="223">
        <f t="shared" si="179"/>
        <v>2.9200388475234762</v>
      </c>
      <c r="CR79" s="223">
        <f t="shared" si="179"/>
        <v>2.4408656265727302</v>
      </c>
      <c r="CS79" s="223">
        <f t="shared" si="179"/>
        <v>2.7818717759764189</v>
      </c>
      <c r="CT79" s="223">
        <f t="shared" si="179"/>
        <v>-1.2905538626994173</v>
      </c>
      <c r="CU79" s="223">
        <f t="shared" si="179"/>
        <v>-1.2105804733369641</v>
      </c>
      <c r="CV79" s="223">
        <f t="shared" si="179"/>
        <v>-1.5378959622572186</v>
      </c>
      <c r="CW79" s="223">
        <f t="shared" si="179"/>
        <v>-2.862476664592406</v>
      </c>
      <c r="CX79" s="223">
        <f t="shared" si="179"/>
        <v>-0.96732863549007231</v>
      </c>
      <c r="CY79" s="223">
        <f t="shared" si="179"/>
        <v>-2.264053302283453</v>
      </c>
      <c r="CZ79" s="223">
        <f t="shared" si="179"/>
        <v>-1.2906214838837804</v>
      </c>
      <c r="DA79" s="223">
        <f t="shared" si="179"/>
        <v>-1.0728174869250373</v>
      </c>
      <c r="DB79" s="223">
        <f t="shared" si="179"/>
        <v>0.22366815778771532</v>
      </c>
      <c r="DC79" s="223">
        <f t="shared" si="179"/>
        <v>1.1226076959491404</v>
      </c>
      <c r="DD79" s="223">
        <f t="shared" si="179"/>
        <v>1.1368956062328683</v>
      </c>
      <c r="DE79" s="223">
        <f t="shared" si="179"/>
        <v>0.43642134497123841</v>
      </c>
      <c r="DF79" s="223">
        <f t="shared" si="179"/>
        <v>0.11192310224503732</v>
      </c>
      <c r="DG79" s="223">
        <f t="shared" si="179"/>
        <v>0.90096014731027019</v>
      </c>
      <c r="DH79" s="223">
        <f t="shared" si="179"/>
        <v>0.69738643029393366</v>
      </c>
      <c r="DI79" s="223">
        <f t="shared" si="179"/>
        <v>1.1456310679611725</v>
      </c>
      <c r="DJ79" s="223">
        <f t="shared" si="179"/>
        <v>1.0494656683944337</v>
      </c>
      <c r="DK79" s="223">
        <f t="shared" si="179"/>
        <v>1.3552023304413963</v>
      </c>
      <c r="DL79" s="223">
        <f t="shared" si="179"/>
        <v>2.0993439550140547</v>
      </c>
      <c r="DM79" s="223">
        <f t="shared" si="179"/>
        <v>0.72211002998592289</v>
      </c>
      <c r="DN79" s="223">
        <f t="shared" si="179"/>
        <v>-1.1422322133786911</v>
      </c>
      <c r="DO79" s="223">
        <f t="shared" si="179"/>
        <v>2.31700571569049</v>
      </c>
      <c r="DP79" s="223">
        <f t="shared" si="179"/>
        <v>1.5617491590581567</v>
      </c>
      <c r="DQ79" s="223">
        <f t="shared" si="179"/>
        <v>3.5072155192808152</v>
      </c>
      <c r="DR79" s="223">
        <f t="shared" si="179"/>
        <v>2.3141534769441918</v>
      </c>
      <c r="DS79" s="223">
        <f t="shared" si="179"/>
        <v>2.2673964034401806</v>
      </c>
      <c r="DT79" s="223">
        <f t="shared" si="179"/>
        <v>1.9495412844036553</v>
      </c>
      <c r="DU79" s="223">
        <f t="shared" si="179"/>
        <v>1.3712571642830351</v>
      </c>
      <c r="DV79" s="223">
        <f t="shared" si="179"/>
        <v>2.0501981505944622</v>
      </c>
      <c r="DW79" s="223">
        <f t="shared" si="179"/>
        <v>-0.41940661730440754</v>
      </c>
      <c r="DX79" s="223">
        <f t="shared" si="179"/>
        <v>-1.0763311148086596</v>
      </c>
      <c r="DY79" s="223">
        <f t="shared" si="179"/>
        <v>-4.1787122207621596</v>
      </c>
      <c r="DZ79" s="223">
        <f t="shared" si="179"/>
        <v>-7.3285792649478765</v>
      </c>
      <c r="EA79" s="223">
        <f t="shared" si="179"/>
        <v>-3.7824079554871548</v>
      </c>
      <c r="EB79" s="223">
        <f t="shared" si="179"/>
        <v>-1.4149492463857327</v>
      </c>
      <c r="EC79" s="223">
        <f t="shared" si="179"/>
        <v>-0.46801872074884177</v>
      </c>
      <c r="ED79" s="223">
        <f t="shared" si="179"/>
        <v>-0.15047021943573879</v>
      </c>
      <c r="EE79" s="223">
        <f t="shared" ref="EE79:EU79" si="180">100*(EE78/ED78-1)</f>
        <v>2.2416174808489231</v>
      </c>
      <c r="EF79" s="223">
        <f t="shared" si="180"/>
        <v>2.0512190628262594</v>
      </c>
      <c r="EG79" s="223">
        <f t="shared" si="180"/>
        <v>2.3831016428958351</v>
      </c>
      <c r="EH79" s="223">
        <f t="shared" si="180"/>
        <v>2.4451889731381904</v>
      </c>
      <c r="EI79" s="223">
        <f t="shared" si="180"/>
        <v>0.22950255321589896</v>
      </c>
      <c r="EJ79" s="223">
        <f t="shared" si="180"/>
        <v>0.57244261262809903</v>
      </c>
      <c r="EK79" s="223">
        <f t="shared" si="180"/>
        <v>1.0928339689225242</v>
      </c>
      <c r="EL79" s="240">
        <f t="shared" si="180"/>
        <v>1.0134564495242415</v>
      </c>
      <c r="EM79" s="240">
        <f t="shared" si="180"/>
        <v>0.25639596455047098</v>
      </c>
      <c r="EN79" s="240">
        <f t="shared" si="180"/>
        <v>0.52259965530658814</v>
      </c>
      <c r="EO79" s="240">
        <f t="shared" si="180"/>
        <v>-0.92915214866433615</v>
      </c>
      <c r="EP79" s="240">
        <f t="shared" si="180"/>
        <v>-0.20097136158095941</v>
      </c>
      <c r="EQ79" s="240">
        <f t="shared" si="180"/>
        <v>0.33562678301728432</v>
      </c>
      <c r="ER79" s="240">
        <f t="shared" si="180"/>
        <v>0.52963148798572668</v>
      </c>
      <c r="ES79" s="240">
        <f t="shared" si="180"/>
        <v>-0.20519077196095026</v>
      </c>
      <c r="ET79" s="240">
        <f t="shared" si="180"/>
        <v>-0.12781328146707072</v>
      </c>
      <c r="EU79" s="240">
        <f t="shared" si="180"/>
        <v>-0.89583797017583899</v>
      </c>
      <c r="EV79" s="242"/>
      <c r="EW79" s="242"/>
      <c r="EX79" s="242"/>
      <c r="EY79" s="242"/>
      <c r="EZ79" s="242"/>
      <c r="FA79" s="242"/>
      <c r="FB79" s="242"/>
      <c r="FC79" s="242"/>
      <c r="FD79" s="242"/>
      <c r="FE79" s="242"/>
      <c r="FF79" s="242"/>
      <c r="FG79" s="242"/>
      <c r="FH79" s="242"/>
      <c r="FI79" s="242"/>
      <c r="FJ79" s="242"/>
      <c r="FK79" s="242"/>
      <c r="FL79" s="242"/>
      <c r="FM79" s="242"/>
      <c r="FN79" s="242"/>
      <c r="FO79" s="242"/>
      <c r="FP79" s="242"/>
      <c r="FQ79" s="242"/>
      <c r="FR79" s="242"/>
      <c r="FS79" s="242"/>
      <c r="FT79" s="242"/>
      <c r="FU79" s="242"/>
      <c r="FV79" s="242"/>
      <c r="FW79" s="242"/>
      <c r="FX79" s="242"/>
      <c r="FY79" s="242"/>
      <c r="FZ79" s="242"/>
      <c r="GA79" s="242"/>
      <c r="GB79" s="242"/>
      <c r="GC79" s="242"/>
      <c r="GD79" s="242"/>
      <c r="GE79" s="242"/>
      <c r="GF79" s="242"/>
      <c r="GG79" s="242"/>
    </row>
    <row r="80" spans="1:189">
      <c r="A80" s="301"/>
      <c r="B80" s="301"/>
      <c r="C80" s="303"/>
      <c r="D80" s="303"/>
      <c r="E80" s="275" t="s">
        <v>179</v>
      </c>
      <c r="F80" s="247">
        <v>1.3823000000000001</v>
      </c>
      <c r="G80" s="247">
        <v>1.4463000000000001</v>
      </c>
      <c r="H80" s="247">
        <v>1.4423000000000001</v>
      </c>
      <c r="I80" s="247">
        <v>1.4032</v>
      </c>
      <c r="J80" s="247">
        <v>1.4085000000000001</v>
      </c>
      <c r="K80" s="247">
        <v>1.4348000000000001</v>
      </c>
      <c r="L80" s="247">
        <v>1.4726000000000001</v>
      </c>
      <c r="M80" s="247">
        <v>1.5551000000000001</v>
      </c>
      <c r="N80" s="247">
        <v>1.7806000000000002</v>
      </c>
      <c r="O80" s="247">
        <v>1.8452000000000002</v>
      </c>
      <c r="P80" s="247">
        <v>1.9328000000000001</v>
      </c>
      <c r="Q80" s="247">
        <v>1.9279000000000002</v>
      </c>
      <c r="R80" s="247">
        <v>1.8989</v>
      </c>
      <c r="S80" s="247">
        <v>1.9341000000000002</v>
      </c>
      <c r="T80" s="247">
        <v>1.9937</v>
      </c>
      <c r="U80" s="247">
        <v>2.0835000000000004</v>
      </c>
      <c r="V80" s="247">
        <v>2.1430000000000002</v>
      </c>
      <c r="W80" s="247">
        <v>2.1809000000000003</v>
      </c>
      <c r="X80" s="247">
        <v>2.1655000000000002</v>
      </c>
      <c r="Y80" s="247">
        <v>2.2191000000000001</v>
      </c>
      <c r="Z80" s="247">
        <v>2.2252000000000001</v>
      </c>
      <c r="AA80" s="247">
        <v>2.1034999999999999</v>
      </c>
      <c r="AB80" s="247">
        <v>2.0753000000000004</v>
      </c>
      <c r="AC80" s="247">
        <v>2.0528000000000004</v>
      </c>
      <c r="AD80" s="247">
        <v>1.9887000000000001</v>
      </c>
      <c r="AE80" s="247">
        <v>2.0061</v>
      </c>
      <c r="AF80" s="247">
        <v>1.9684000000000001</v>
      </c>
      <c r="AG80" s="247">
        <v>2.0663000000000005</v>
      </c>
      <c r="AH80" s="247">
        <v>2.1925000000000003</v>
      </c>
      <c r="AI80" s="247">
        <v>2.1960999999999999</v>
      </c>
      <c r="AJ80" s="247">
        <v>2.2534000000000001</v>
      </c>
      <c r="AK80" s="247">
        <v>2.2876000000000003</v>
      </c>
      <c r="AL80" s="247">
        <v>2.4525000000000001</v>
      </c>
      <c r="AM80" s="247">
        <v>2.3617000000000004</v>
      </c>
      <c r="AN80" s="247">
        <v>2.3570000000000002</v>
      </c>
      <c r="AO80" s="247">
        <v>2.5119000000000002</v>
      </c>
      <c r="AP80" s="247">
        <v>2.4666000000000001</v>
      </c>
      <c r="AQ80" s="247">
        <v>2.577</v>
      </c>
      <c r="AR80" s="247">
        <v>2.7109000000000001</v>
      </c>
      <c r="AS80" s="247">
        <v>2.8115000000000001</v>
      </c>
      <c r="AT80" s="247">
        <v>2.8164000000000002</v>
      </c>
      <c r="AU80" s="247">
        <v>2.9741</v>
      </c>
      <c r="AV80" s="247">
        <v>3.0683000000000002</v>
      </c>
      <c r="AW80" s="247">
        <v>3.4101000000000004</v>
      </c>
      <c r="AX80" s="247">
        <v>3.4346000000000001</v>
      </c>
      <c r="AY80" s="247">
        <v>3.6131000000000002</v>
      </c>
      <c r="AZ80" s="247">
        <v>3.6807000000000003</v>
      </c>
      <c r="BA80" s="247">
        <v>3.7849000000000004</v>
      </c>
      <c r="BB80" s="247">
        <v>3.9113000000000002</v>
      </c>
      <c r="BC80" s="247">
        <v>3.9272</v>
      </c>
      <c r="BD80" s="247">
        <v>3.8778000000000001</v>
      </c>
      <c r="BE80" s="247">
        <v>3.8898000000000001</v>
      </c>
      <c r="BF80" s="247">
        <v>3.8669000000000002</v>
      </c>
      <c r="BG80" s="247">
        <v>4.0251999999999999</v>
      </c>
      <c r="BH80" s="247">
        <v>4.0976000000000008</v>
      </c>
      <c r="BI80" s="247">
        <v>3.9114000000000004</v>
      </c>
      <c r="BJ80" s="247">
        <v>3.8890000000000002</v>
      </c>
      <c r="BK80" s="247">
        <v>3.7436000000000003</v>
      </c>
      <c r="BL80" s="247">
        <v>3.6827000000000001</v>
      </c>
      <c r="BM80" s="247">
        <v>3.8416000000000001</v>
      </c>
      <c r="BN80" s="247">
        <v>3.5253000000000001</v>
      </c>
      <c r="BO80" s="247">
        <v>3.7081000000000004</v>
      </c>
      <c r="BP80" s="247">
        <v>3.7008000000000001</v>
      </c>
      <c r="BQ80" s="247">
        <v>3.7784000000000004</v>
      </c>
      <c r="BR80" s="247">
        <v>3.6885000000000003</v>
      </c>
      <c r="BS80" s="247">
        <v>3.6283000000000003</v>
      </c>
      <c r="BT80" s="247">
        <v>3.9997000000000003</v>
      </c>
      <c r="BU80" s="247">
        <v>4.0880999999999998</v>
      </c>
      <c r="BV80" s="247">
        <v>4.1526000000000005</v>
      </c>
      <c r="BW80" s="247">
        <v>4.0158000000000005</v>
      </c>
      <c r="BX80" s="247">
        <v>4.2172000000000001</v>
      </c>
      <c r="BY80" s="247">
        <v>4.2587999999999999</v>
      </c>
      <c r="BZ80" s="247">
        <v>4.3666</v>
      </c>
      <c r="CA80" s="247">
        <v>4.2221000000000011</v>
      </c>
      <c r="CB80" s="247">
        <v>4.2072000000000003</v>
      </c>
      <c r="CC80" s="247">
        <v>4.1065000000000005</v>
      </c>
      <c r="CD80" s="247">
        <v>3.8996000000000004</v>
      </c>
      <c r="CE80" s="247">
        <v>4.0283000000000007</v>
      </c>
      <c r="CF80" s="247">
        <v>4.0401000000000007</v>
      </c>
      <c r="CG80" s="247">
        <v>4.1714000000000002</v>
      </c>
      <c r="CH80" s="247">
        <v>4.3879000000000001</v>
      </c>
      <c r="CI80" s="247">
        <v>4.6913</v>
      </c>
      <c r="CJ80" s="247">
        <v>4.8271000000000006</v>
      </c>
      <c r="CK80" s="247">
        <v>5.0665000000000004</v>
      </c>
      <c r="CL80" s="247">
        <v>5.4110000000000005</v>
      </c>
      <c r="CM80" s="247">
        <v>5.5650000000000004</v>
      </c>
      <c r="CN80" s="247">
        <v>5.7390000000000008</v>
      </c>
      <c r="CO80" s="247">
        <v>5.7990000000000004</v>
      </c>
      <c r="CP80" s="247">
        <v>5.9</v>
      </c>
      <c r="CQ80" s="247">
        <v>5.5129999999999999</v>
      </c>
      <c r="CR80" s="247">
        <v>6.2250000000000005</v>
      </c>
      <c r="CS80" s="247">
        <v>6.0180000000000007</v>
      </c>
      <c r="CT80" s="247">
        <v>6.1240000000000006</v>
      </c>
      <c r="CU80" s="247">
        <v>6.0820000000000007</v>
      </c>
      <c r="CV80" s="247">
        <v>6.4330000000000007</v>
      </c>
      <c r="CW80" s="247">
        <v>5.8520000000000003</v>
      </c>
      <c r="CX80" s="247">
        <v>6.0630000000000006</v>
      </c>
      <c r="CY80" s="247">
        <v>5.984</v>
      </c>
      <c r="CZ80" s="247">
        <v>6.3940000000000001</v>
      </c>
      <c r="DA80" s="247">
        <v>6.2590000000000003</v>
      </c>
      <c r="DB80" s="247">
        <v>6.1540000000000008</v>
      </c>
      <c r="DC80" s="247">
        <v>6.1460000000000008</v>
      </c>
      <c r="DD80" s="247">
        <v>6.5390000000000006</v>
      </c>
      <c r="DE80" s="247">
        <v>6.4140000000000006</v>
      </c>
      <c r="DF80" s="247">
        <v>6.1830000000000007</v>
      </c>
      <c r="DG80" s="247">
        <v>6.2890000000000006</v>
      </c>
      <c r="DH80" s="247">
        <v>6.1470000000000002</v>
      </c>
      <c r="DI80" s="247">
        <v>6.53</v>
      </c>
      <c r="DJ80" s="247">
        <v>6.7690000000000001</v>
      </c>
      <c r="DK80" s="247">
        <v>6.7650000000000006</v>
      </c>
      <c r="DL80" s="247">
        <v>6.5460000000000003</v>
      </c>
      <c r="DM80" s="247">
        <v>6.8030000000000008</v>
      </c>
      <c r="DN80" s="247">
        <v>6.9260000000000002</v>
      </c>
      <c r="DO80" s="247">
        <v>7.4020000000000001</v>
      </c>
      <c r="DP80" s="247">
        <v>7.0370000000000008</v>
      </c>
      <c r="DQ80" s="247">
        <v>7.3720000000000008</v>
      </c>
      <c r="DR80" s="247">
        <v>7.6330000000000009</v>
      </c>
      <c r="DS80" s="247">
        <v>7.5930000000000009</v>
      </c>
      <c r="DT80" s="247">
        <v>8.0890000000000004</v>
      </c>
      <c r="DU80" s="247">
        <v>8.1660000000000004</v>
      </c>
      <c r="DV80" s="247">
        <v>8.6620000000000008</v>
      </c>
      <c r="DW80" s="247">
        <v>8.5760000000000005</v>
      </c>
      <c r="DX80" s="247">
        <v>8.4250000000000007</v>
      </c>
      <c r="DY80" s="247">
        <v>7.5820000000000007</v>
      </c>
      <c r="DZ80" s="247">
        <v>6.3110000000000008</v>
      </c>
      <c r="EA80" s="247">
        <v>6.0020000000000007</v>
      </c>
      <c r="EB80" s="247">
        <v>6.5500000000000007</v>
      </c>
      <c r="EC80" s="247">
        <v>7.1310000000000002</v>
      </c>
      <c r="ED80" s="247">
        <v>7.4600000000000009</v>
      </c>
      <c r="EE80" s="247">
        <v>7.74</v>
      </c>
      <c r="EF80" s="247">
        <v>8.1150000000000002</v>
      </c>
      <c r="EG80" s="247">
        <v>8.2119999999999997</v>
      </c>
      <c r="EH80" s="247">
        <v>7.6420000000000003</v>
      </c>
      <c r="EI80" s="247">
        <v>7.5020000000000007</v>
      </c>
      <c r="EJ80" s="247">
        <v>7.1440000000000001</v>
      </c>
      <c r="EK80" s="247">
        <v>7.8360000000000003</v>
      </c>
      <c r="EL80" s="247">
        <v>7.6530000000000005</v>
      </c>
      <c r="EM80" s="247">
        <v>7.82</v>
      </c>
      <c r="EN80" s="247">
        <v>7.7060000000000004</v>
      </c>
      <c r="EO80" s="247">
        <v>7.6630000000000003</v>
      </c>
      <c r="EP80" s="247">
        <v>7.6170000000000009</v>
      </c>
      <c r="EQ80" s="247">
        <v>7.423</v>
      </c>
      <c r="ER80" s="247">
        <v>7.5930000000000009</v>
      </c>
      <c r="ES80" s="247">
        <v>7.6930000000000005</v>
      </c>
      <c r="ET80" s="247">
        <v>7.48</v>
      </c>
      <c r="EU80" s="247">
        <v>7.5230000000000006</v>
      </c>
      <c r="EV80" s="249"/>
      <c r="EW80" s="249"/>
      <c r="EX80" s="249"/>
      <c r="EY80" s="249"/>
      <c r="EZ80" s="249"/>
      <c r="FA80" s="249"/>
      <c r="FB80" s="249"/>
      <c r="FC80" s="249"/>
      <c r="FD80" s="249"/>
      <c r="FE80" s="249"/>
      <c r="FF80" s="249"/>
      <c r="FG80" s="249"/>
      <c r="FH80" s="249"/>
      <c r="FI80" s="249"/>
      <c r="FJ80" s="249"/>
      <c r="FK80" s="249"/>
      <c r="FL80" s="249"/>
      <c r="FM80" s="249"/>
      <c r="FN80" s="249"/>
      <c r="FO80" s="249"/>
      <c r="FP80" s="249"/>
      <c r="FQ80" s="249"/>
      <c r="FR80" s="249"/>
      <c r="FS80" s="249"/>
      <c r="FT80" s="249"/>
      <c r="FU80" s="249"/>
      <c r="FV80" s="249"/>
      <c r="FW80" s="249"/>
      <c r="FX80" s="249"/>
      <c r="FY80" s="249"/>
      <c r="FZ80" s="249"/>
      <c r="GA80" s="249"/>
      <c r="GB80" s="249"/>
      <c r="GC80" s="249"/>
      <c r="GD80" s="249"/>
      <c r="GE80" s="249"/>
      <c r="GF80" s="249"/>
      <c r="GG80" s="249"/>
    </row>
    <row r="81" spans="1:190" ht="16.5" thickBot="1">
      <c r="A81" s="323"/>
      <c r="B81" s="323"/>
      <c r="C81" s="323"/>
      <c r="D81" s="323"/>
      <c r="E81" s="341" t="s">
        <v>174</v>
      </c>
      <c r="F81" s="239"/>
      <c r="G81" s="223">
        <f t="shared" ref="G81:BR81" si="181">100*(G80/F80-1)</f>
        <v>4.6299645518339094</v>
      </c>
      <c r="H81" s="223">
        <f t="shared" si="181"/>
        <v>-0.27656779368042672</v>
      </c>
      <c r="I81" s="223">
        <f t="shared" si="181"/>
        <v>-2.710947791721563</v>
      </c>
      <c r="J81" s="223">
        <f t="shared" si="181"/>
        <v>0.37770809578108189</v>
      </c>
      <c r="K81" s="223">
        <f t="shared" si="181"/>
        <v>1.8672346467873524</v>
      </c>
      <c r="L81" s="223">
        <f t="shared" si="181"/>
        <v>2.6345135210482429</v>
      </c>
      <c r="M81" s="223">
        <f t="shared" si="181"/>
        <v>5.6023360043460535</v>
      </c>
      <c r="N81" s="277">
        <f t="shared" si="181"/>
        <v>14.500675197736479</v>
      </c>
      <c r="O81" s="223">
        <f t="shared" si="181"/>
        <v>3.6279905649780897</v>
      </c>
      <c r="P81" s="223">
        <f t="shared" si="181"/>
        <v>4.7474528506394886</v>
      </c>
      <c r="Q81" s="223">
        <f t="shared" si="181"/>
        <v>-0.2535182119205226</v>
      </c>
      <c r="R81" s="223">
        <f t="shared" si="181"/>
        <v>-1.5042273976866083</v>
      </c>
      <c r="S81" s="223">
        <f t="shared" si="181"/>
        <v>1.8537047764495274</v>
      </c>
      <c r="T81" s="223">
        <f t="shared" si="181"/>
        <v>3.0815366320252169</v>
      </c>
      <c r="U81" s="223">
        <f t="shared" si="181"/>
        <v>4.5041881928073568</v>
      </c>
      <c r="V81" s="223">
        <f t="shared" si="181"/>
        <v>2.8557715382769411</v>
      </c>
      <c r="W81" s="223">
        <f t="shared" si="181"/>
        <v>1.7685487634157671</v>
      </c>
      <c r="X81" s="223">
        <f t="shared" si="181"/>
        <v>-0.70613049658397875</v>
      </c>
      <c r="Y81" s="223">
        <f t="shared" si="181"/>
        <v>2.4751789425075055</v>
      </c>
      <c r="Z81" s="223">
        <f t="shared" si="181"/>
        <v>0.27488621513225286</v>
      </c>
      <c r="AA81" s="223">
        <f t="shared" si="181"/>
        <v>-5.4691713104440094</v>
      </c>
      <c r="AB81" s="223">
        <f t="shared" si="181"/>
        <v>-1.3406227715711649</v>
      </c>
      <c r="AC81" s="223">
        <f t="shared" si="181"/>
        <v>-1.0841806003951238</v>
      </c>
      <c r="AD81" s="223">
        <f t="shared" si="181"/>
        <v>-3.1225643024162197</v>
      </c>
      <c r="AE81" s="223">
        <f t="shared" si="181"/>
        <v>0.87494343038165834</v>
      </c>
      <c r="AF81" s="223">
        <f t="shared" si="181"/>
        <v>-1.8792682318927167</v>
      </c>
      <c r="AG81" s="223">
        <f t="shared" si="181"/>
        <v>4.9735826051615639</v>
      </c>
      <c r="AH81" s="223">
        <f t="shared" si="181"/>
        <v>6.1075352078594491</v>
      </c>
      <c r="AI81" s="223">
        <f t="shared" si="181"/>
        <v>0.16419612314706455</v>
      </c>
      <c r="AJ81" s="223">
        <f t="shared" si="181"/>
        <v>2.6091708027867533</v>
      </c>
      <c r="AK81" s="223">
        <f t="shared" si="181"/>
        <v>1.5177065767285169</v>
      </c>
      <c r="AL81" s="223">
        <f t="shared" si="181"/>
        <v>7.208428046861326</v>
      </c>
      <c r="AM81" s="223">
        <f t="shared" si="181"/>
        <v>-3.702344546381231</v>
      </c>
      <c r="AN81" s="223">
        <f t="shared" si="181"/>
        <v>-0.19900918829657277</v>
      </c>
      <c r="AO81" s="223">
        <f t="shared" si="181"/>
        <v>6.5719134492999487</v>
      </c>
      <c r="AP81" s="223">
        <f t="shared" si="181"/>
        <v>-1.8034157410725005</v>
      </c>
      <c r="AQ81" s="223">
        <f t="shared" si="181"/>
        <v>4.4757966431525187</v>
      </c>
      <c r="AR81" s="223">
        <f t="shared" si="181"/>
        <v>5.1959642995731414</v>
      </c>
      <c r="AS81" s="223">
        <f t="shared" si="181"/>
        <v>3.7109447047106059</v>
      </c>
      <c r="AT81" s="223">
        <f t="shared" si="181"/>
        <v>0.17428418993419292</v>
      </c>
      <c r="AU81" s="223">
        <f t="shared" si="181"/>
        <v>5.5993466837096939</v>
      </c>
      <c r="AV81" s="223">
        <f t="shared" si="181"/>
        <v>3.1673447429474644</v>
      </c>
      <c r="AW81" s="223">
        <f t="shared" si="181"/>
        <v>11.139719062673148</v>
      </c>
      <c r="AX81" s="223">
        <f t="shared" si="181"/>
        <v>0.71845400428138806</v>
      </c>
      <c r="AY81" s="223">
        <f t="shared" si="181"/>
        <v>5.197111745181382</v>
      </c>
      <c r="AZ81" s="223">
        <f t="shared" si="181"/>
        <v>1.870969527552524</v>
      </c>
      <c r="BA81" s="223">
        <f t="shared" si="181"/>
        <v>2.830983236884288</v>
      </c>
      <c r="BB81" s="223">
        <f t="shared" si="181"/>
        <v>3.3395862506274909</v>
      </c>
      <c r="BC81" s="223">
        <f t="shared" si="181"/>
        <v>0.40651445810855336</v>
      </c>
      <c r="BD81" s="223">
        <f t="shared" si="181"/>
        <v>-1.2578936646974959</v>
      </c>
      <c r="BE81" s="223">
        <f t="shared" si="181"/>
        <v>0.30945381401825678</v>
      </c>
      <c r="BF81" s="223">
        <f t="shared" si="181"/>
        <v>-0.58871921435549313</v>
      </c>
      <c r="BG81" s="223">
        <f t="shared" si="181"/>
        <v>4.0937184825053485</v>
      </c>
      <c r="BH81" s="223">
        <f t="shared" si="181"/>
        <v>1.7986683891483946</v>
      </c>
      <c r="BI81" s="223">
        <f t="shared" si="181"/>
        <v>-4.544123389301058</v>
      </c>
      <c r="BJ81" s="223">
        <f t="shared" si="181"/>
        <v>-0.57268497213274205</v>
      </c>
      <c r="BK81" s="223">
        <f t="shared" si="181"/>
        <v>-3.7387503214193818</v>
      </c>
      <c r="BL81" s="223">
        <f t="shared" si="181"/>
        <v>-1.626776364996263</v>
      </c>
      <c r="BM81" s="223">
        <f t="shared" si="181"/>
        <v>4.3147690553126727</v>
      </c>
      <c r="BN81" s="223">
        <f t="shared" si="181"/>
        <v>-8.2335485214493964</v>
      </c>
      <c r="BO81" s="223">
        <f t="shared" si="181"/>
        <v>5.1853742943863024</v>
      </c>
      <c r="BP81" s="223">
        <f t="shared" si="181"/>
        <v>-0.19686631967854584</v>
      </c>
      <c r="BQ81" s="223">
        <f t="shared" si="181"/>
        <v>2.0968439256377147</v>
      </c>
      <c r="BR81" s="223">
        <f t="shared" si="181"/>
        <v>-2.3793139953419473</v>
      </c>
      <c r="BS81" s="223">
        <f t="shared" ref="BS81:ED81" si="182">100*(BS80/BR80-1)</f>
        <v>-1.6320997695540185</v>
      </c>
      <c r="BT81" s="223">
        <f t="shared" si="182"/>
        <v>10.236198770774196</v>
      </c>
      <c r="BU81" s="223">
        <f t="shared" si="182"/>
        <v>2.2101657624321813</v>
      </c>
      <c r="BV81" s="223">
        <f t="shared" si="182"/>
        <v>1.5777500550378187</v>
      </c>
      <c r="BW81" s="223">
        <f t="shared" si="182"/>
        <v>-3.2943216298222833</v>
      </c>
      <c r="BX81" s="223">
        <f t="shared" si="182"/>
        <v>5.0151899995019456</v>
      </c>
      <c r="BY81" s="223">
        <f t="shared" si="182"/>
        <v>0.98643649815042256</v>
      </c>
      <c r="BZ81" s="223">
        <f t="shared" si="182"/>
        <v>2.5312294543063718</v>
      </c>
      <c r="CA81" s="223">
        <f t="shared" si="182"/>
        <v>-3.3092108276462029</v>
      </c>
      <c r="CB81" s="223">
        <f t="shared" si="182"/>
        <v>-0.3529049525118011</v>
      </c>
      <c r="CC81" s="223">
        <f t="shared" si="182"/>
        <v>-2.3935158775432508</v>
      </c>
      <c r="CD81" s="223">
        <f t="shared" si="182"/>
        <v>-5.0383538292950174</v>
      </c>
      <c r="CE81" s="223">
        <f t="shared" si="182"/>
        <v>3.3003384962560389</v>
      </c>
      <c r="CF81" s="223">
        <f t="shared" si="182"/>
        <v>0.2929275376709839</v>
      </c>
      <c r="CG81" s="223">
        <f t="shared" si="182"/>
        <v>3.249919556446601</v>
      </c>
      <c r="CH81" s="223">
        <f t="shared" si="182"/>
        <v>5.1901040418085076</v>
      </c>
      <c r="CI81" s="223">
        <f t="shared" si="182"/>
        <v>6.9144693361288923</v>
      </c>
      <c r="CJ81" s="223">
        <f t="shared" si="182"/>
        <v>2.8947200136422824</v>
      </c>
      <c r="CK81" s="223">
        <f t="shared" si="182"/>
        <v>4.9594994924488711</v>
      </c>
      <c r="CL81" s="223">
        <f t="shared" si="182"/>
        <v>6.7995657751899641</v>
      </c>
      <c r="CM81" s="223">
        <f t="shared" si="182"/>
        <v>2.8460543337645472</v>
      </c>
      <c r="CN81" s="223">
        <f t="shared" si="182"/>
        <v>3.126684636118604</v>
      </c>
      <c r="CO81" s="223">
        <f t="shared" si="182"/>
        <v>1.0454783063251316</v>
      </c>
      <c r="CP81" s="223">
        <f t="shared" si="182"/>
        <v>1.741679599931012</v>
      </c>
      <c r="CQ81" s="223">
        <f t="shared" si="182"/>
        <v>-6.5593220338983071</v>
      </c>
      <c r="CR81" s="223">
        <f t="shared" si="182"/>
        <v>12.914928351169962</v>
      </c>
      <c r="CS81" s="223">
        <f t="shared" si="182"/>
        <v>-3.3253012048192754</v>
      </c>
      <c r="CT81" s="223">
        <f t="shared" si="182"/>
        <v>1.7613825191093335</v>
      </c>
      <c r="CU81" s="223">
        <f t="shared" si="182"/>
        <v>-0.68582625734813218</v>
      </c>
      <c r="CV81" s="223">
        <f t="shared" si="182"/>
        <v>5.7711279184478714</v>
      </c>
      <c r="CW81" s="223">
        <f t="shared" si="182"/>
        <v>-9.031556039173017</v>
      </c>
      <c r="CX81" s="223">
        <f t="shared" si="182"/>
        <v>3.6056049213943897</v>
      </c>
      <c r="CY81" s="223">
        <f t="shared" si="182"/>
        <v>-1.3029853207983</v>
      </c>
      <c r="CZ81" s="223">
        <f t="shared" si="182"/>
        <v>6.8516042780748743</v>
      </c>
      <c r="DA81" s="223">
        <f t="shared" si="182"/>
        <v>-2.1113543947450686</v>
      </c>
      <c r="DB81" s="223">
        <f t="shared" si="182"/>
        <v>-1.6775842786387551</v>
      </c>
      <c r="DC81" s="223">
        <f t="shared" si="182"/>
        <v>-0.12999675008125156</v>
      </c>
      <c r="DD81" s="223">
        <f t="shared" si="182"/>
        <v>6.3944028636511607</v>
      </c>
      <c r="DE81" s="223">
        <f t="shared" si="182"/>
        <v>-1.9116072794005179</v>
      </c>
      <c r="DF81" s="223">
        <f t="shared" si="182"/>
        <v>-3.6014967259120678</v>
      </c>
      <c r="DG81" s="223">
        <f t="shared" si="182"/>
        <v>1.7143781335920982</v>
      </c>
      <c r="DH81" s="223">
        <f t="shared" si="182"/>
        <v>-2.2579106376212521</v>
      </c>
      <c r="DI81" s="223">
        <f t="shared" si="182"/>
        <v>6.2306816333170589</v>
      </c>
      <c r="DJ81" s="223">
        <f t="shared" si="182"/>
        <v>3.660030627871369</v>
      </c>
      <c r="DK81" s="223">
        <f t="shared" si="182"/>
        <v>-5.9092923622394711E-2</v>
      </c>
      <c r="DL81" s="223">
        <f t="shared" si="182"/>
        <v>-3.237250554323734</v>
      </c>
      <c r="DM81" s="223">
        <f t="shared" si="182"/>
        <v>3.9260617170791434</v>
      </c>
      <c r="DN81" s="223">
        <f t="shared" si="182"/>
        <v>1.8080258709392893</v>
      </c>
      <c r="DO81" s="223">
        <f t="shared" si="182"/>
        <v>6.8726537684088873</v>
      </c>
      <c r="DP81" s="223">
        <f t="shared" si="182"/>
        <v>-4.9310997027830261</v>
      </c>
      <c r="DQ81" s="223">
        <f t="shared" si="182"/>
        <v>4.7605513713230074</v>
      </c>
      <c r="DR81" s="223">
        <f t="shared" si="182"/>
        <v>3.5404232230059618</v>
      </c>
      <c r="DS81" s="223">
        <f t="shared" si="182"/>
        <v>-0.52404035110703573</v>
      </c>
      <c r="DT81" s="223">
        <f t="shared" si="182"/>
        <v>6.5323324114315851</v>
      </c>
      <c r="DU81" s="223">
        <f t="shared" si="182"/>
        <v>0.9519100012362447</v>
      </c>
      <c r="DV81" s="223">
        <f t="shared" si="182"/>
        <v>6.0739652216507567</v>
      </c>
      <c r="DW81" s="223">
        <f t="shared" si="182"/>
        <v>-0.99284229969983651</v>
      </c>
      <c r="DX81" s="223">
        <f t="shared" si="182"/>
        <v>-1.7607276119402937</v>
      </c>
      <c r="DY81" s="223">
        <f t="shared" si="182"/>
        <v>-10.005934718100884</v>
      </c>
      <c r="DZ81" s="223">
        <f t="shared" si="182"/>
        <v>-16.763386969137429</v>
      </c>
      <c r="EA81" s="223">
        <f t="shared" si="182"/>
        <v>-4.896212961495805</v>
      </c>
      <c r="EB81" s="223">
        <f t="shared" si="182"/>
        <v>9.1302899033655507</v>
      </c>
      <c r="EC81" s="223">
        <f t="shared" si="182"/>
        <v>8.8702290076335899</v>
      </c>
      <c r="ED81" s="223">
        <f t="shared" si="182"/>
        <v>4.6136586733978469</v>
      </c>
      <c r="EE81" s="223">
        <f t="shared" ref="EE81:EU81" si="183">100*(EE80/ED80-1)</f>
        <v>3.7533512064342966</v>
      </c>
      <c r="EF81" s="223">
        <f t="shared" si="183"/>
        <v>4.8449612403100861</v>
      </c>
      <c r="EG81" s="223">
        <f t="shared" si="183"/>
        <v>1.1953173136167505</v>
      </c>
      <c r="EH81" s="223">
        <f t="shared" si="183"/>
        <v>-6.9410618606916668</v>
      </c>
      <c r="EI81" s="223">
        <f t="shared" si="183"/>
        <v>-1.8319811567652389</v>
      </c>
      <c r="EJ81" s="223">
        <f t="shared" si="183"/>
        <v>-4.772060783790999</v>
      </c>
      <c r="EK81" s="223">
        <f t="shared" si="183"/>
        <v>9.6864501679731383</v>
      </c>
      <c r="EL81" s="240">
        <f t="shared" si="183"/>
        <v>-2.3353751914241938</v>
      </c>
      <c r="EM81" s="240">
        <f t="shared" si="183"/>
        <v>2.1821507905396498</v>
      </c>
      <c r="EN81" s="240">
        <f t="shared" si="183"/>
        <v>-1.4578005115089443</v>
      </c>
      <c r="EO81" s="240">
        <f t="shared" si="183"/>
        <v>-0.55800674798858196</v>
      </c>
      <c r="EP81" s="240">
        <f t="shared" si="183"/>
        <v>-0.60028709382747847</v>
      </c>
      <c r="EQ81" s="240">
        <f t="shared" si="183"/>
        <v>-2.5469344886438372</v>
      </c>
      <c r="ER81" s="240">
        <f t="shared" si="183"/>
        <v>2.290179172841178</v>
      </c>
      <c r="ES81" s="240">
        <f t="shared" si="183"/>
        <v>1.3170025023047538</v>
      </c>
      <c r="ET81" s="240">
        <f t="shared" si="183"/>
        <v>-2.7687508124268789</v>
      </c>
      <c r="EU81" s="240">
        <f t="shared" si="183"/>
        <v>0.57486631016043788</v>
      </c>
      <c r="EV81" s="267"/>
      <c r="EW81" s="267"/>
      <c r="EX81" s="267"/>
      <c r="EY81" s="267"/>
      <c r="EZ81" s="267"/>
      <c r="FA81" s="267"/>
      <c r="FB81" s="267"/>
      <c r="FC81" s="267"/>
      <c r="FD81" s="267"/>
      <c r="FE81" s="267"/>
      <c r="FF81" s="267"/>
      <c r="FG81" s="267"/>
      <c r="FH81" s="267"/>
      <c r="FI81" s="267"/>
      <c r="FJ81" s="267"/>
      <c r="FK81" s="267"/>
      <c r="FL81" s="267"/>
      <c r="FM81" s="267"/>
      <c r="FN81" s="267"/>
      <c r="FO81" s="267"/>
      <c r="FP81" s="267"/>
      <c r="FQ81" s="267"/>
      <c r="FR81" s="267"/>
      <c r="FS81" s="267"/>
      <c r="FT81" s="267"/>
      <c r="FU81" s="267"/>
      <c r="FV81" s="267"/>
      <c r="FW81" s="267"/>
      <c r="FX81" s="267"/>
      <c r="FY81" s="267"/>
      <c r="FZ81" s="267"/>
      <c r="GA81" s="267"/>
      <c r="GB81" s="267"/>
      <c r="GC81" s="267"/>
      <c r="GD81" s="267"/>
      <c r="GE81" s="267"/>
      <c r="GF81" s="267"/>
      <c r="GG81" s="267"/>
    </row>
    <row r="82" spans="1:190">
      <c r="A82" s="301"/>
      <c r="B82" s="301"/>
      <c r="C82" s="303"/>
      <c r="D82" s="303"/>
      <c r="E82" s="268" t="s">
        <v>192</v>
      </c>
      <c r="F82" s="233">
        <f>F84+F88</f>
        <v>98.097000000000008</v>
      </c>
      <c r="G82" s="233">
        <f t="shared" ref="G82:BR82" si="184">G84+G88</f>
        <v>101.881</v>
      </c>
      <c r="H82" s="233">
        <f t="shared" si="184"/>
        <v>105.07900000000001</v>
      </c>
      <c r="I82" s="233">
        <f t="shared" si="184"/>
        <v>109.01100000000001</v>
      </c>
      <c r="J82" s="233">
        <f t="shared" si="184"/>
        <v>112.26400000000001</v>
      </c>
      <c r="K82" s="233">
        <f t="shared" si="184"/>
        <v>115.97400000000002</v>
      </c>
      <c r="L82" s="233">
        <f t="shared" si="184"/>
        <v>121.21300000000001</v>
      </c>
      <c r="M82" s="233">
        <f t="shared" si="184"/>
        <v>125.61099999999999</v>
      </c>
      <c r="N82" s="233">
        <f t="shared" si="184"/>
        <v>131.48100000000002</v>
      </c>
      <c r="O82" s="233">
        <f t="shared" si="184"/>
        <v>134.995</v>
      </c>
      <c r="P82" s="233">
        <f t="shared" si="184"/>
        <v>138.69499999999999</v>
      </c>
      <c r="Q82" s="233">
        <f t="shared" si="184"/>
        <v>143.18799999999999</v>
      </c>
      <c r="R82" s="233">
        <f t="shared" si="184"/>
        <v>148.35500000000002</v>
      </c>
      <c r="S82" s="233">
        <f t="shared" si="184"/>
        <v>155.06</v>
      </c>
      <c r="T82" s="233">
        <f t="shared" si="184"/>
        <v>161.57499999999999</v>
      </c>
      <c r="U82" s="233">
        <f t="shared" si="184"/>
        <v>167.72300000000001</v>
      </c>
      <c r="V82" s="233">
        <f t="shared" si="184"/>
        <v>173.595</v>
      </c>
      <c r="W82" s="233">
        <f t="shared" si="184"/>
        <v>179.05900000000003</v>
      </c>
      <c r="X82" s="233">
        <f t="shared" si="184"/>
        <v>182.62700000000001</v>
      </c>
      <c r="Y82" s="233">
        <f t="shared" si="184"/>
        <v>188.33600000000001</v>
      </c>
      <c r="Z82" s="233">
        <f t="shared" si="184"/>
        <v>192.08</v>
      </c>
      <c r="AA82" s="233">
        <f t="shared" si="184"/>
        <v>197.65100000000001</v>
      </c>
      <c r="AB82" s="233">
        <f t="shared" si="184"/>
        <v>202.61800000000002</v>
      </c>
      <c r="AC82" s="233">
        <f t="shared" si="184"/>
        <v>208.04399999999998</v>
      </c>
      <c r="AD82" s="233">
        <f t="shared" si="184"/>
        <v>212.70999999999998</v>
      </c>
      <c r="AE82" s="233">
        <f t="shared" si="184"/>
        <v>217.65700000000004</v>
      </c>
      <c r="AF82" s="233">
        <f t="shared" si="184"/>
        <v>221.96900000000002</v>
      </c>
      <c r="AG82" s="233">
        <f t="shared" si="184"/>
        <v>224.98000000000002</v>
      </c>
      <c r="AH82" s="233">
        <f t="shared" si="184"/>
        <v>229.69000000000003</v>
      </c>
      <c r="AI82" s="233">
        <f t="shared" si="184"/>
        <v>234.39400000000001</v>
      </c>
      <c r="AJ82" s="233">
        <f t="shared" si="184"/>
        <v>236.17600000000002</v>
      </c>
      <c r="AK82" s="233">
        <f t="shared" si="184"/>
        <v>240.036</v>
      </c>
      <c r="AL82" s="233">
        <f t="shared" si="184"/>
        <v>240.98699999999999</v>
      </c>
      <c r="AM82" s="233">
        <f t="shared" si="184"/>
        <v>244.28800000000001</v>
      </c>
      <c r="AN82" s="233">
        <f t="shared" si="184"/>
        <v>246.47400000000002</v>
      </c>
      <c r="AO82" s="233">
        <f t="shared" si="184"/>
        <v>248.315</v>
      </c>
      <c r="AP82" s="233">
        <f t="shared" si="184"/>
        <v>250.602</v>
      </c>
      <c r="AQ82" s="233">
        <f t="shared" si="184"/>
        <v>255.63399999999999</v>
      </c>
      <c r="AR82" s="233">
        <f t="shared" si="184"/>
        <v>260.39000000000004</v>
      </c>
      <c r="AS82" s="233">
        <f t="shared" si="184"/>
        <v>266.392</v>
      </c>
      <c r="AT82" s="233">
        <f t="shared" si="184"/>
        <v>269.98700000000002</v>
      </c>
      <c r="AU82" s="233">
        <f t="shared" si="184"/>
        <v>275.22500000000002</v>
      </c>
      <c r="AV82" s="233">
        <f t="shared" si="184"/>
        <v>282.04200000000003</v>
      </c>
      <c r="AW82" s="233">
        <f t="shared" si="184"/>
        <v>287.92900000000003</v>
      </c>
      <c r="AX82" s="233">
        <f t="shared" si="184"/>
        <v>296.19799999999998</v>
      </c>
      <c r="AY82" s="233">
        <f t="shared" si="184"/>
        <v>301.15200000000004</v>
      </c>
      <c r="AZ82" s="233">
        <f t="shared" si="184"/>
        <v>304.98200000000003</v>
      </c>
      <c r="BA82" s="233">
        <f t="shared" si="184"/>
        <v>311.233</v>
      </c>
      <c r="BB82" s="233">
        <f t="shared" si="184"/>
        <v>315.37</v>
      </c>
      <c r="BC82" s="233">
        <f t="shared" si="184"/>
        <v>317.34000000000003</v>
      </c>
      <c r="BD82" s="233">
        <f t="shared" si="184"/>
        <v>320.42900000000003</v>
      </c>
      <c r="BE82" s="233">
        <f t="shared" si="184"/>
        <v>324.14400000000006</v>
      </c>
      <c r="BF82" s="233">
        <f t="shared" si="184"/>
        <v>325.53700000000003</v>
      </c>
      <c r="BG82" s="233">
        <f t="shared" si="184"/>
        <v>330.65400000000005</v>
      </c>
      <c r="BH82" s="233">
        <f t="shared" si="184"/>
        <v>334.80600000000004</v>
      </c>
      <c r="BI82" s="233">
        <f t="shared" si="184"/>
        <v>337.84600000000006</v>
      </c>
      <c r="BJ82" s="233">
        <f t="shared" si="184"/>
        <v>340.98100000000005</v>
      </c>
      <c r="BK82" s="233">
        <f t="shared" si="184"/>
        <v>341.779</v>
      </c>
      <c r="BL82" s="233">
        <f t="shared" si="184"/>
        <v>343.37600000000003</v>
      </c>
      <c r="BM82" s="233">
        <f t="shared" si="184"/>
        <v>343.68</v>
      </c>
      <c r="BN82" s="233">
        <f t="shared" si="184"/>
        <v>343.52299999999997</v>
      </c>
      <c r="BO82" s="233">
        <f t="shared" si="184"/>
        <v>343.37000000000006</v>
      </c>
      <c r="BP82" s="233">
        <f t="shared" si="184"/>
        <v>344.52700000000004</v>
      </c>
      <c r="BQ82" s="233">
        <f t="shared" si="184"/>
        <v>347.851</v>
      </c>
      <c r="BR82" s="233">
        <f t="shared" si="184"/>
        <v>348.92600000000004</v>
      </c>
      <c r="BS82" s="233">
        <f t="shared" ref="BS82:ED82" si="185">BS84+BS88</f>
        <v>354.36200000000002</v>
      </c>
      <c r="BT82" s="233">
        <f t="shared" si="185"/>
        <v>357.69</v>
      </c>
      <c r="BU82" s="233">
        <f t="shared" si="185"/>
        <v>362.91500000000008</v>
      </c>
      <c r="BV82" s="233">
        <f t="shared" si="185"/>
        <v>365.24</v>
      </c>
      <c r="BW82" s="233">
        <f t="shared" si="185"/>
        <v>370.20800000000003</v>
      </c>
      <c r="BX82" s="233">
        <f t="shared" si="185"/>
        <v>369.04100000000005</v>
      </c>
      <c r="BY82" s="233">
        <f t="shared" si="185"/>
        <v>371.71600000000001</v>
      </c>
      <c r="BZ82" s="233">
        <f t="shared" si="185"/>
        <v>378.69900000000007</v>
      </c>
      <c r="CA82" s="233">
        <f t="shared" si="185"/>
        <v>379.86800000000005</v>
      </c>
      <c r="CB82" s="233">
        <f t="shared" si="185"/>
        <v>383.827</v>
      </c>
      <c r="CC82" s="233">
        <f t="shared" si="185"/>
        <v>385.62600000000003</v>
      </c>
      <c r="CD82" s="233">
        <f t="shared" si="185"/>
        <v>389.03100000000001</v>
      </c>
      <c r="CE82" s="233">
        <f t="shared" si="185"/>
        <v>394.76300000000003</v>
      </c>
      <c r="CF82" s="233">
        <f t="shared" si="185"/>
        <v>400.529</v>
      </c>
      <c r="CG82" s="233">
        <f t="shared" si="185"/>
        <v>406.38299999999998</v>
      </c>
      <c r="CH82" s="233">
        <f t="shared" si="185"/>
        <v>410.05300000000005</v>
      </c>
      <c r="CI82" s="233">
        <f t="shared" si="185"/>
        <v>415.64699999999999</v>
      </c>
      <c r="CJ82" s="233">
        <f t="shared" si="185"/>
        <v>418.46300000000008</v>
      </c>
      <c r="CK82" s="233">
        <f t="shared" si="185"/>
        <v>419.70700000000005</v>
      </c>
      <c r="CL82" s="233">
        <f t="shared" si="185"/>
        <v>421.404</v>
      </c>
      <c r="CM82" s="233">
        <f t="shared" si="185"/>
        <v>426.93600000000009</v>
      </c>
      <c r="CN82" s="233">
        <f t="shared" si="185"/>
        <v>437.12299999999999</v>
      </c>
      <c r="CO82" s="233">
        <f t="shared" si="185"/>
        <v>444.46700000000004</v>
      </c>
      <c r="CP82" s="233">
        <f t="shared" si="185"/>
        <v>455.54900000000009</v>
      </c>
      <c r="CQ82" s="233">
        <f t="shared" si="185"/>
        <v>465.42200000000003</v>
      </c>
      <c r="CR82" s="233">
        <f t="shared" si="185"/>
        <v>472.73100000000011</v>
      </c>
      <c r="CS82" s="233">
        <f t="shared" si="185"/>
        <v>481.46300000000002</v>
      </c>
      <c r="CT82" s="233">
        <f t="shared" si="185"/>
        <v>484.67600000000004</v>
      </c>
      <c r="CU82" s="233">
        <f t="shared" si="185"/>
        <v>485.72399999999999</v>
      </c>
      <c r="CV82" s="233">
        <f t="shared" si="185"/>
        <v>489.24300000000005</v>
      </c>
      <c r="CW82" s="233">
        <f t="shared" si="185"/>
        <v>486.21400000000006</v>
      </c>
      <c r="CX82" s="233">
        <f t="shared" si="185"/>
        <v>491.47600000000006</v>
      </c>
      <c r="CY82" s="233">
        <f t="shared" si="185"/>
        <v>497.93600000000004</v>
      </c>
      <c r="CZ82" s="233">
        <f t="shared" si="185"/>
        <v>501.65800000000002</v>
      </c>
      <c r="DA82" s="233">
        <f t="shared" si="185"/>
        <v>503.26400000000012</v>
      </c>
      <c r="DB82" s="233">
        <f t="shared" si="185"/>
        <v>504.74600000000004</v>
      </c>
      <c r="DC82" s="233">
        <f t="shared" si="185"/>
        <v>504.1760000000001</v>
      </c>
      <c r="DD82" s="233">
        <f t="shared" si="185"/>
        <v>511.26200000000006</v>
      </c>
      <c r="DE82" s="233">
        <f t="shared" si="185"/>
        <v>517.41500000000008</v>
      </c>
      <c r="DF82" s="233">
        <f t="shared" si="185"/>
        <v>522.59799999999996</v>
      </c>
      <c r="DG82" s="233">
        <f t="shared" si="185"/>
        <v>529.92200000000003</v>
      </c>
      <c r="DH82" s="233">
        <f t="shared" si="185"/>
        <v>534.23700000000008</v>
      </c>
      <c r="DI82" s="233">
        <f t="shared" si="185"/>
        <v>543.80899999999997</v>
      </c>
      <c r="DJ82" s="233">
        <f t="shared" si="185"/>
        <v>546.93700000000001</v>
      </c>
      <c r="DK82" s="233">
        <f t="shared" si="185"/>
        <v>552.52499999999998</v>
      </c>
      <c r="DL82" s="233">
        <f t="shared" si="185"/>
        <v>561.60500000000002</v>
      </c>
      <c r="DM82" s="233">
        <f t="shared" si="185"/>
        <v>570.86900000000003</v>
      </c>
      <c r="DN82" s="233">
        <f t="shared" si="185"/>
        <v>579.81900000000007</v>
      </c>
      <c r="DO82" s="233">
        <f t="shared" si="185"/>
        <v>589.00700000000006</v>
      </c>
      <c r="DP82" s="233">
        <f t="shared" si="185"/>
        <v>591.01099999999997</v>
      </c>
      <c r="DQ82" s="233">
        <f t="shared" si="185"/>
        <v>600.27700000000004</v>
      </c>
      <c r="DR82" s="233">
        <f t="shared" si="185"/>
        <v>607.05700000000002</v>
      </c>
      <c r="DS82" s="233">
        <f t="shared" si="185"/>
        <v>616.46300000000008</v>
      </c>
      <c r="DT82" s="233">
        <f t="shared" si="185"/>
        <v>623.89700000000005</v>
      </c>
      <c r="DU82" s="233">
        <f t="shared" si="185"/>
        <v>632.61099999999999</v>
      </c>
      <c r="DV82" s="233">
        <f t="shared" si="185"/>
        <v>643.79600000000005</v>
      </c>
      <c r="DW82" s="233">
        <f t="shared" si="185"/>
        <v>645.08100000000002</v>
      </c>
      <c r="DX82" s="233">
        <f t="shared" si="185"/>
        <v>645.63800000000003</v>
      </c>
      <c r="DY82" s="233">
        <f t="shared" si="185"/>
        <v>629.71</v>
      </c>
      <c r="DZ82" s="233">
        <f t="shared" si="185"/>
        <v>612.327</v>
      </c>
      <c r="EA82" s="233">
        <f t="shared" si="185"/>
        <v>609.69600000000003</v>
      </c>
      <c r="EB82" s="233">
        <f t="shared" si="185"/>
        <v>609.56299999999999</v>
      </c>
      <c r="EC82" s="233">
        <f t="shared" si="185"/>
        <v>617.03199999999993</v>
      </c>
      <c r="ED82" s="233">
        <f t="shared" si="185"/>
        <v>625.9559999999999</v>
      </c>
      <c r="EE82" s="233">
        <f t="shared" ref="EE82:EL82" si="186">EE84+EE88</f>
        <v>636.26200000000006</v>
      </c>
      <c r="EF82" s="233">
        <f t="shared" si="186"/>
        <v>643.51800000000003</v>
      </c>
      <c r="EG82" s="233">
        <f t="shared" si="186"/>
        <v>651.75300000000004</v>
      </c>
      <c r="EH82" s="233">
        <f t="shared" si="186"/>
        <v>662.79900000000009</v>
      </c>
      <c r="EI82" s="233">
        <f t="shared" si="186"/>
        <v>663.70699999999999</v>
      </c>
      <c r="EJ82" s="233">
        <f t="shared" si="186"/>
        <v>666.98099999999999</v>
      </c>
      <c r="EK82" s="233">
        <f t="shared" si="186"/>
        <v>672.40300000000002</v>
      </c>
      <c r="EL82" s="233">
        <f t="shared" si="186"/>
        <v>676.87699999999995</v>
      </c>
      <c r="EM82" s="233">
        <f>EM84+EM88</f>
        <v>676.88100000000009</v>
      </c>
      <c r="EN82" s="233">
        <f t="shared" ref="EN82:GG82" si="187">EN84+EN88</f>
        <v>679.46299999999997</v>
      </c>
      <c r="EO82" s="233">
        <f>EO84+EO88</f>
        <v>679.74600000000009</v>
      </c>
      <c r="EP82" s="233">
        <f t="shared" si="187"/>
        <v>682.149</v>
      </c>
      <c r="EQ82" s="233">
        <f t="shared" si="187"/>
        <v>687.5870000000001</v>
      </c>
      <c r="ER82" s="233">
        <f t="shared" si="187"/>
        <v>686.85699999999997</v>
      </c>
      <c r="ES82" s="233">
        <f t="shared" si="187"/>
        <v>689.93100000000004</v>
      </c>
      <c r="ET82" s="233">
        <f>ET84+ET88</f>
        <v>689.60400000000004</v>
      </c>
      <c r="EU82" s="233">
        <f>EU84+EU88</f>
        <v>690.11900000000003</v>
      </c>
      <c r="EV82" s="233" t="e">
        <f t="shared" si="187"/>
        <v>#VALUE!</v>
      </c>
      <c r="EW82" s="233" t="e">
        <f t="shared" si="187"/>
        <v>#VALUE!</v>
      </c>
      <c r="EX82" s="233" t="e">
        <f t="shared" si="187"/>
        <v>#VALUE!</v>
      </c>
      <c r="EY82" s="233" t="e">
        <f t="shared" si="187"/>
        <v>#VALUE!</v>
      </c>
      <c r="EZ82" s="233" t="e">
        <f t="shared" si="187"/>
        <v>#VALUE!</v>
      </c>
      <c r="FA82" s="233" t="e">
        <f t="shared" si="187"/>
        <v>#VALUE!</v>
      </c>
      <c r="FB82" s="233" t="e">
        <f t="shared" si="187"/>
        <v>#VALUE!</v>
      </c>
      <c r="FC82" s="233" t="e">
        <f t="shared" si="187"/>
        <v>#VALUE!</v>
      </c>
      <c r="FD82" s="233" t="e">
        <f t="shared" si="187"/>
        <v>#VALUE!</v>
      </c>
      <c r="FE82" s="233" t="e">
        <f t="shared" si="187"/>
        <v>#VALUE!</v>
      </c>
      <c r="FF82" s="233" t="e">
        <f t="shared" si="187"/>
        <v>#VALUE!</v>
      </c>
      <c r="FG82" s="233" t="e">
        <f t="shared" si="187"/>
        <v>#VALUE!</v>
      </c>
      <c r="FH82" s="233" t="e">
        <f t="shared" si="187"/>
        <v>#VALUE!</v>
      </c>
      <c r="FI82" s="233" t="e">
        <f t="shared" si="187"/>
        <v>#VALUE!</v>
      </c>
      <c r="FJ82" s="233" t="e">
        <f t="shared" si="187"/>
        <v>#VALUE!</v>
      </c>
      <c r="FK82" s="233" t="e">
        <f t="shared" si="187"/>
        <v>#VALUE!</v>
      </c>
      <c r="FL82" s="233" t="e">
        <f t="shared" si="187"/>
        <v>#VALUE!</v>
      </c>
      <c r="FM82" s="233" t="e">
        <f t="shared" si="187"/>
        <v>#VALUE!</v>
      </c>
      <c r="FN82" s="233" t="e">
        <f t="shared" si="187"/>
        <v>#VALUE!</v>
      </c>
      <c r="FO82" s="233" t="e">
        <f t="shared" si="187"/>
        <v>#VALUE!</v>
      </c>
      <c r="FP82" s="233" t="e">
        <f t="shared" si="187"/>
        <v>#VALUE!</v>
      </c>
      <c r="FQ82" s="233" t="e">
        <f t="shared" si="187"/>
        <v>#VALUE!</v>
      </c>
      <c r="FR82" s="233" t="e">
        <f t="shared" si="187"/>
        <v>#VALUE!</v>
      </c>
      <c r="FS82" s="233" t="e">
        <f t="shared" si="187"/>
        <v>#VALUE!</v>
      </c>
      <c r="FT82" s="233" t="e">
        <f t="shared" si="187"/>
        <v>#VALUE!</v>
      </c>
      <c r="FU82" s="233" t="e">
        <f t="shared" si="187"/>
        <v>#VALUE!</v>
      </c>
      <c r="FV82" s="233" t="e">
        <f t="shared" si="187"/>
        <v>#VALUE!</v>
      </c>
      <c r="FW82" s="233" t="e">
        <f t="shared" si="187"/>
        <v>#VALUE!</v>
      </c>
      <c r="FX82" s="233" t="e">
        <f t="shared" si="187"/>
        <v>#VALUE!</v>
      </c>
      <c r="FY82" s="233" t="e">
        <f t="shared" si="187"/>
        <v>#VALUE!</v>
      </c>
      <c r="FZ82" s="233" t="e">
        <f t="shared" si="187"/>
        <v>#VALUE!</v>
      </c>
      <c r="GA82" s="233" t="e">
        <f t="shared" si="187"/>
        <v>#VALUE!</v>
      </c>
      <c r="GB82" s="233" t="e">
        <f t="shared" si="187"/>
        <v>#VALUE!</v>
      </c>
      <c r="GC82" s="233" t="e">
        <f t="shared" si="187"/>
        <v>#VALUE!</v>
      </c>
      <c r="GD82" s="233" t="e">
        <f t="shared" si="187"/>
        <v>#VALUE!</v>
      </c>
      <c r="GE82" s="233" t="e">
        <f t="shared" si="187"/>
        <v>#VALUE!</v>
      </c>
      <c r="GF82" s="233" t="e">
        <f t="shared" si="187"/>
        <v>#VALUE!</v>
      </c>
      <c r="GG82" s="233" t="e">
        <f t="shared" si="187"/>
        <v>#VALUE!</v>
      </c>
    </row>
    <row r="83" spans="1:190">
      <c r="A83" s="301"/>
      <c r="B83" s="301"/>
      <c r="C83" s="303"/>
      <c r="D83" s="303"/>
      <c r="E83" s="341" t="s">
        <v>174</v>
      </c>
      <c r="F83" s="239"/>
      <c r="G83" s="223">
        <f t="shared" ref="G83:BR83" si="188">100*(G82/F82-1)</f>
        <v>3.8574064446415202</v>
      </c>
      <c r="H83" s="223">
        <f t="shared" si="188"/>
        <v>3.1389562332525323</v>
      </c>
      <c r="I83" s="223">
        <f t="shared" si="188"/>
        <v>3.7419465354638026</v>
      </c>
      <c r="J83" s="223">
        <f t="shared" si="188"/>
        <v>2.984102521763865</v>
      </c>
      <c r="K83" s="223">
        <f t="shared" si="188"/>
        <v>3.3047103256609534</v>
      </c>
      <c r="L83" s="223">
        <f t="shared" si="188"/>
        <v>4.517391829203099</v>
      </c>
      <c r="M83" s="223">
        <f t="shared" si="188"/>
        <v>3.6283236946532016</v>
      </c>
      <c r="N83" s="277">
        <f t="shared" si="188"/>
        <v>4.6731576056237456</v>
      </c>
      <c r="O83" s="223">
        <f t="shared" si="188"/>
        <v>2.6726295054038118</v>
      </c>
      <c r="P83" s="223">
        <f t="shared" si="188"/>
        <v>2.7408422534167753</v>
      </c>
      <c r="Q83" s="223">
        <f t="shared" si="188"/>
        <v>3.2394823173149678</v>
      </c>
      <c r="R83" s="223">
        <f t="shared" si="188"/>
        <v>3.6085426153029898</v>
      </c>
      <c r="S83" s="223">
        <f t="shared" si="188"/>
        <v>4.5195645579859001</v>
      </c>
      <c r="T83" s="223">
        <f t="shared" si="188"/>
        <v>4.2015993808848018</v>
      </c>
      <c r="U83" s="223">
        <f t="shared" si="188"/>
        <v>3.8050440971685084</v>
      </c>
      <c r="V83" s="223">
        <f t="shared" si="188"/>
        <v>3.5010105948498405</v>
      </c>
      <c r="W83" s="223">
        <f t="shared" si="188"/>
        <v>3.1475560932054725</v>
      </c>
      <c r="X83" s="223">
        <f t="shared" si="188"/>
        <v>1.9926392976616469</v>
      </c>
      <c r="Y83" s="223">
        <f t="shared" si="188"/>
        <v>3.1260437941815766</v>
      </c>
      <c r="Z83" s="223">
        <f t="shared" si="188"/>
        <v>1.9879364539971078</v>
      </c>
      <c r="AA83" s="223">
        <f t="shared" si="188"/>
        <v>2.9003540191586907</v>
      </c>
      <c r="AB83" s="223">
        <f t="shared" si="188"/>
        <v>2.5130153654674192</v>
      </c>
      <c r="AC83" s="223">
        <f t="shared" si="188"/>
        <v>2.6779456909060251</v>
      </c>
      <c r="AD83" s="223">
        <f t="shared" si="188"/>
        <v>2.2427947934090753</v>
      </c>
      <c r="AE83" s="223">
        <f t="shared" si="188"/>
        <v>2.3257016595364943</v>
      </c>
      <c r="AF83" s="223">
        <f t="shared" si="188"/>
        <v>1.9810987011674275</v>
      </c>
      <c r="AG83" s="223">
        <f t="shared" si="188"/>
        <v>1.3564957268807687</v>
      </c>
      <c r="AH83" s="223">
        <f t="shared" si="188"/>
        <v>2.0935194239487975</v>
      </c>
      <c r="AI83" s="223">
        <f t="shared" si="188"/>
        <v>2.0479777090861573</v>
      </c>
      <c r="AJ83" s="223">
        <f t="shared" si="188"/>
        <v>0.76025836838826688</v>
      </c>
      <c r="AK83" s="223">
        <f t="shared" si="188"/>
        <v>1.634374364880431</v>
      </c>
      <c r="AL83" s="223">
        <f t="shared" si="188"/>
        <v>0.39619057141428993</v>
      </c>
      <c r="AM83" s="223">
        <f t="shared" si="188"/>
        <v>1.3697834323013414</v>
      </c>
      <c r="AN83" s="223">
        <f t="shared" si="188"/>
        <v>0.89484542834687986</v>
      </c>
      <c r="AO83" s="223">
        <f t="shared" si="188"/>
        <v>0.74693476796741098</v>
      </c>
      <c r="AP83" s="223">
        <f t="shared" si="188"/>
        <v>0.92100759116444664</v>
      </c>
      <c r="AQ83" s="223">
        <f t="shared" si="188"/>
        <v>2.0079648207117273</v>
      </c>
      <c r="AR83" s="223">
        <f t="shared" si="188"/>
        <v>1.8604723941259893</v>
      </c>
      <c r="AS83" s="223">
        <f t="shared" si="188"/>
        <v>2.305004032412894</v>
      </c>
      <c r="AT83" s="223">
        <f t="shared" si="188"/>
        <v>1.3495150004504852</v>
      </c>
      <c r="AU83" s="223">
        <f t="shared" si="188"/>
        <v>1.9400934119050195</v>
      </c>
      <c r="AV83" s="223">
        <f t="shared" si="188"/>
        <v>2.4768825506403802</v>
      </c>
      <c r="AW83" s="223">
        <f t="shared" si="188"/>
        <v>2.0872777813233379</v>
      </c>
      <c r="AX83" s="223">
        <f t="shared" si="188"/>
        <v>2.8718885558592477</v>
      </c>
      <c r="AY83" s="223">
        <f t="shared" si="188"/>
        <v>1.6725298617816575</v>
      </c>
      <c r="AZ83" s="223">
        <f t="shared" si="188"/>
        <v>1.271783019870365</v>
      </c>
      <c r="BA83" s="223">
        <f t="shared" si="188"/>
        <v>2.0496291584421344</v>
      </c>
      <c r="BB83" s="223">
        <f t="shared" si="188"/>
        <v>1.3292292269778683</v>
      </c>
      <c r="BC83" s="223">
        <f t="shared" si="188"/>
        <v>0.62466309414339616</v>
      </c>
      <c r="BD83" s="223">
        <f t="shared" si="188"/>
        <v>0.97340392008571364</v>
      </c>
      <c r="BE83" s="223">
        <f t="shared" si="188"/>
        <v>1.1593832018949701</v>
      </c>
      <c r="BF83" s="223">
        <f t="shared" si="188"/>
        <v>0.42974727281701597</v>
      </c>
      <c r="BG83" s="223">
        <f t="shared" si="188"/>
        <v>1.5718643349296846</v>
      </c>
      <c r="BH83" s="223">
        <f t="shared" si="188"/>
        <v>1.2556932624435246</v>
      </c>
      <c r="BI83" s="223">
        <f t="shared" si="188"/>
        <v>0.90798850677706877</v>
      </c>
      <c r="BJ83" s="223">
        <f t="shared" si="188"/>
        <v>0.9279375810280488</v>
      </c>
      <c r="BK83" s="223">
        <f t="shared" si="188"/>
        <v>0.23403063513800504</v>
      </c>
      <c r="BL83" s="223">
        <f t="shared" si="188"/>
        <v>0.46726100784426627</v>
      </c>
      <c r="BM83" s="223">
        <f t="shared" si="188"/>
        <v>8.853268720003804E-2</v>
      </c>
      <c r="BN83" s="223">
        <f t="shared" si="188"/>
        <v>-4.5682029795168777E-2</v>
      </c>
      <c r="BO83" s="223">
        <f t="shared" si="188"/>
        <v>-4.4538502516544565E-2</v>
      </c>
      <c r="BP83" s="223">
        <f t="shared" si="188"/>
        <v>0.33695430585083397</v>
      </c>
      <c r="BQ83" s="223">
        <f t="shared" si="188"/>
        <v>0.96480101704654597</v>
      </c>
      <c r="BR83" s="223">
        <f t="shared" si="188"/>
        <v>0.30904036498387022</v>
      </c>
      <c r="BS83" s="223">
        <f t="shared" ref="BS83:ED83" si="189">100*(BS82/BR82-1)</f>
        <v>1.5579234565495259</v>
      </c>
      <c r="BT83" s="223">
        <f t="shared" si="189"/>
        <v>0.9391526179443499</v>
      </c>
      <c r="BU83" s="223">
        <f t="shared" si="189"/>
        <v>1.4607621124437475</v>
      </c>
      <c r="BV83" s="223">
        <f t="shared" si="189"/>
        <v>0.64064588126695465</v>
      </c>
      <c r="BW83" s="223">
        <f t="shared" si="189"/>
        <v>1.3602015113350241</v>
      </c>
      <c r="BX83" s="223">
        <f t="shared" si="189"/>
        <v>-0.31522819604113961</v>
      </c>
      <c r="BY83" s="223">
        <f t="shared" si="189"/>
        <v>0.72485171024356809</v>
      </c>
      <c r="BZ83" s="223">
        <f t="shared" si="189"/>
        <v>1.8785847259736199</v>
      </c>
      <c r="CA83" s="223">
        <f t="shared" si="189"/>
        <v>0.30868843065336993</v>
      </c>
      <c r="CB83" s="223">
        <f t="shared" si="189"/>
        <v>1.0422041340676147</v>
      </c>
      <c r="CC83" s="223">
        <f t="shared" si="189"/>
        <v>0.46870074278255736</v>
      </c>
      <c r="CD83" s="223">
        <f t="shared" si="189"/>
        <v>0.88297988206189615</v>
      </c>
      <c r="CE83" s="223">
        <f t="shared" si="189"/>
        <v>1.4734044330657614</v>
      </c>
      <c r="CF83" s="223">
        <f t="shared" si="189"/>
        <v>1.4606232093686389</v>
      </c>
      <c r="CG83" s="223">
        <f t="shared" si="189"/>
        <v>1.4615670775399492</v>
      </c>
      <c r="CH83" s="223">
        <f t="shared" si="189"/>
        <v>0.90308895795347954</v>
      </c>
      <c r="CI83" s="223">
        <f t="shared" si="189"/>
        <v>1.3642138943014581</v>
      </c>
      <c r="CJ83" s="223">
        <f t="shared" si="189"/>
        <v>0.67749797303964243</v>
      </c>
      <c r="CK83" s="223">
        <f t="shared" si="189"/>
        <v>0.29727837347626185</v>
      </c>
      <c r="CL83" s="223">
        <f t="shared" si="189"/>
        <v>0.4043296871388824</v>
      </c>
      <c r="CM83" s="223">
        <f t="shared" si="189"/>
        <v>1.3127545063644552</v>
      </c>
      <c r="CN83" s="223">
        <f t="shared" si="189"/>
        <v>2.3860719171022948</v>
      </c>
      <c r="CO83" s="223">
        <f t="shared" si="189"/>
        <v>1.6800763171922029</v>
      </c>
      <c r="CP83" s="223">
        <f t="shared" si="189"/>
        <v>2.4933234638342183</v>
      </c>
      <c r="CQ83" s="223">
        <f t="shared" si="189"/>
        <v>2.1672750900561644</v>
      </c>
      <c r="CR83" s="223">
        <f t="shared" si="189"/>
        <v>1.5704027742565074</v>
      </c>
      <c r="CS83" s="223">
        <f t="shared" si="189"/>
        <v>1.8471392821710175</v>
      </c>
      <c r="CT83" s="223">
        <f t="shared" si="189"/>
        <v>0.66734100024301579</v>
      </c>
      <c r="CU83" s="223">
        <f t="shared" si="189"/>
        <v>0.21622692272775801</v>
      </c>
      <c r="CV83" s="223">
        <f t="shared" si="189"/>
        <v>0.72448551028980734</v>
      </c>
      <c r="CW83" s="223">
        <f t="shared" si="189"/>
        <v>-0.61911974213223475</v>
      </c>
      <c r="CX83" s="223">
        <f t="shared" si="189"/>
        <v>1.0822395077064728</v>
      </c>
      <c r="CY83" s="223">
        <f t="shared" si="189"/>
        <v>1.3144080280623971</v>
      </c>
      <c r="CZ83" s="223">
        <f t="shared" si="189"/>
        <v>0.74748562064199664</v>
      </c>
      <c r="DA83" s="223">
        <f t="shared" si="189"/>
        <v>0.32013842099600787</v>
      </c>
      <c r="DB83" s="223">
        <f t="shared" si="189"/>
        <v>0.29447764990142566</v>
      </c>
      <c r="DC83" s="223">
        <f t="shared" si="189"/>
        <v>-0.11292808660195996</v>
      </c>
      <c r="DD83" s="223">
        <f t="shared" si="189"/>
        <v>1.4054615848433816</v>
      </c>
      <c r="DE83" s="223">
        <f t="shared" si="189"/>
        <v>1.2034925341605662</v>
      </c>
      <c r="DF83" s="223">
        <f t="shared" si="189"/>
        <v>1.0017104258670306</v>
      </c>
      <c r="DG83" s="223">
        <f t="shared" si="189"/>
        <v>1.4014596305382154</v>
      </c>
      <c r="DH83" s="223">
        <f t="shared" si="189"/>
        <v>0.81427077947322513</v>
      </c>
      <c r="DI83" s="223">
        <f t="shared" si="189"/>
        <v>1.7917141643128298</v>
      </c>
      <c r="DJ83" s="223">
        <f t="shared" si="189"/>
        <v>0.57520195509821459</v>
      </c>
      <c r="DK83" s="223">
        <f t="shared" si="189"/>
        <v>1.0216898838440125</v>
      </c>
      <c r="DL83" s="223">
        <f t="shared" si="189"/>
        <v>1.6433645536401142</v>
      </c>
      <c r="DM83" s="223">
        <f t="shared" si="189"/>
        <v>1.6495579633372337</v>
      </c>
      <c r="DN83" s="223">
        <f t="shared" si="189"/>
        <v>1.5677852537097081</v>
      </c>
      <c r="DO83" s="223">
        <f t="shared" si="189"/>
        <v>1.5846324456425087</v>
      </c>
      <c r="DP83" s="223">
        <f t="shared" si="189"/>
        <v>0.34023364747786111</v>
      </c>
      <c r="DQ83" s="223">
        <f t="shared" si="189"/>
        <v>1.5678219187121867</v>
      </c>
      <c r="DR83" s="223">
        <f t="shared" si="189"/>
        <v>1.1294785573993327</v>
      </c>
      <c r="DS83" s="223">
        <f t="shared" si="189"/>
        <v>1.5494426388296345</v>
      </c>
      <c r="DT83" s="223">
        <f t="shared" si="189"/>
        <v>1.2059117903264305</v>
      </c>
      <c r="DU83" s="223">
        <f t="shared" si="189"/>
        <v>1.3967049048160041</v>
      </c>
      <c r="DV83" s="223">
        <f t="shared" si="189"/>
        <v>1.7680691609851973</v>
      </c>
      <c r="DW83" s="223">
        <f t="shared" si="189"/>
        <v>0.19959738799246729</v>
      </c>
      <c r="DX83" s="223">
        <f t="shared" si="189"/>
        <v>8.6345745728055867E-2</v>
      </c>
      <c r="DY83" s="223">
        <f t="shared" si="189"/>
        <v>-2.4670171210492531</v>
      </c>
      <c r="DZ83" s="223">
        <f t="shared" si="189"/>
        <v>-2.7604770449889737</v>
      </c>
      <c r="EA83" s="223">
        <f t="shared" si="189"/>
        <v>-0.42967238093370996</v>
      </c>
      <c r="EB83" s="223">
        <f t="shared" si="189"/>
        <v>-2.1814150002630317E-2</v>
      </c>
      <c r="EC83" s="223">
        <f t="shared" si="189"/>
        <v>1.2253040292799833</v>
      </c>
      <c r="ED83" s="223">
        <f t="shared" si="189"/>
        <v>1.4462783129562062</v>
      </c>
      <c r="EE83" s="223">
        <f t="shared" ref="EE83:GG83" si="190">100*(EE82/ED82-1)</f>
        <v>1.6464416029241979</v>
      </c>
      <c r="EF83" s="223">
        <f t="shared" si="190"/>
        <v>1.1404107113107464</v>
      </c>
      <c r="EG83" s="223">
        <f t="shared" si="190"/>
        <v>1.2796844843500965</v>
      </c>
      <c r="EH83" s="223">
        <f t="shared" si="190"/>
        <v>1.6948138328477302</v>
      </c>
      <c r="EI83" s="223">
        <f t="shared" si="190"/>
        <v>0.13699477518824832</v>
      </c>
      <c r="EJ83" s="223">
        <f t="shared" si="190"/>
        <v>0.49328996078088494</v>
      </c>
      <c r="EK83" s="223">
        <f t="shared" si="190"/>
        <v>0.81291670977134967</v>
      </c>
      <c r="EL83" s="223">
        <f t="shared" si="190"/>
        <v>0.66537478268240413</v>
      </c>
      <c r="EM83" s="223">
        <f t="shared" si="190"/>
        <v>5.9094931577075016E-4</v>
      </c>
      <c r="EN83" s="223">
        <f t="shared" si="190"/>
        <v>0.38145552911070801</v>
      </c>
      <c r="EO83" s="223">
        <f t="shared" si="190"/>
        <v>4.1650538734283593E-2</v>
      </c>
      <c r="EP83" s="223">
        <f t="shared" si="190"/>
        <v>0.35351440096740294</v>
      </c>
      <c r="EQ83" s="223">
        <f t="shared" si="190"/>
        <v>0.79718653842490994</v>
      </c>
      <c r="ER83" s="223">
        <f t="shared" si="190"/>
        <v>-0.10616838305554932</v>
      </c>
      <c r="ES83" s="223">
        <f t="shared" si="190"/>
        <v>0.44754585015513992</v>
      </c>
      <c r="ET83" s="223">
        <f t="shared" si="190"/>
        <v>-4.7396043952219191E-2</v>
      </c>
      <c r="EU83" s="223">
        <f t="shared" si="190"/>
        <v>7.4680541296157088E-2</v>
      </c>
      <c r="EV83" s="223" t="e">
        <f t="shared" si="190"/>
        <v>#VALUE!</v>
      </c>
      <c r="EW83" s="223" t="e">
        <f t="shared" si="190"/>
        <v>#VALUE!</v>
      </c>
      <c r="EX83" s="223" t="e">
        <f t="shared" si="190"/>
        <v>#VALUE!</v>
      </c>
      <c r="EY83" s="223" t="e">
        <f t="shared" si="190"/>
        <v>#VALUE!</v>
      </c>
      <c r="EZ83" s="223" t="e">
        <f t="shared" si="190"/>
        <v>#VALUE!</v>
      </c>
      <c r="FA83" s="223" t="e">
        <f t="shared" si="190"/>
        <v>#VALUE!</v>
      </c>
      <c r="FB83" s="223" t="e">
        <f t="shared" si="190"/>
        <v>#VALUE!</v>
      </c>
      <c r="FC83" s="223" t="e">
        <f t="shared" si="190"/>
        <v>#VALUE!</v>
      </c>
      <c r="FD83" s="223" t="e">
        <f t="shared" si="190"/>
        <v>#VALUE!</v>
      </c>
      <c r="FE83" s="223" t="e">
        <f t="shared" si="190"/>
        <v>#VALUE!</v>
      </c>
      <c r="FF83" s="223" t="e">
        <f t="shared" si="190"/>
        <v>#VALUE!</v>
      </c>
      <c r="FG83" s="223" t="e">
        <f t="shared" si="190"/>
        <v>#VALUE!</v>
      </c>
      <c r="FH83" s="223" t="e">
        <f t="shared" si="190"/>
        <v>#VALUE!</v>
      </c>
      <c r="FI83" s="223" t="e">
        <f t="shared" si="190"/>
        <v>#VALUE!</v>
      </c>
      <c r="FJ83" s="223" t="e">
        <f t="shared" si="190"/>
        <v>#VALUE!</v>
      </c>
      <c r="FK83" s="223" t="e">
        <f t="shared" si="190"/>
        <v>#VALUE!</v>
      </c>
      <c r="FL83" s="223" t="e">
        <f t="shared" si="190"/>
        <v>#VALUE!</v>
      </c>
      <c r="FM83" s="223" t="e">
        <f t="shared" si="190"/>
        <v>#VALUE!</v>
      </c>
      <c r="FN83" s="223" t="e">
        <f t="shared" si="190"/>
        <v>#VALUE!</v>
      </c>
      <c r="FO83" s="223" t="e">
        <f t="shared" si="190"/>
        <v>#VALUE!</v>
      </c>
      <c r="FP83" s="223" t="e">
        <f t="shared" si="190"/>
        <v>#VALUE!</v>
      </c>
      <c r="FQ83" s="223" t="e">
        <f t="shared" si="190"/>
        <v>#VALUE!</v>
      </c>
      <c r="FR83" s="223" t="e">
        <f t="shared" si="190"/>
        <v>#VALUE!</v>
      </c>
      <c r="FS83" s="223" t="e">
        <f t="shared" si="190"/>
        <v>#VALUE!</v>
      </c>
      <c r="FT83" s="223" t="e">
        <f t="shared" si="190"/>
        <v>#VALUE!</v>
      </c>
      <c r="FU83" s="223" t="e">
        <f t="shared" si="190"/>
        <v>#VALUE!</v>
      </c>
      <c r="FV83" s="223" t="e">
        <f t="shared" si="190"/>
        <v>#VALUE!</v>
      </c>
      <c r="FW83" s="223" t="e">
        <f t="shared" si="190"/>
        <v>#VALUE!</v>
      </c>
      <c r="FX83" s="223" t="e">
        <f t="shared" si="190"/>
        <v>#VALUE!</v>
      </c>
      <c r="FY83" s="223" t="e">
        <f t="shared" si="190"/>
        <v>#VALUE!</v>
      </c>
      <c r="FZ83" s="223" t="e">
        <f t="shared" si="190"/>
        <v>#VALUE!</v>
      </c>
      <c r="GA83" s="223" t="e">
        <f t="shared" si="190"/>
        <v>#VALUE!</v>
      </c>
      <c r="GB83" s="223" t="e">
        <f t="shared" si="190"/>
        <v>#VALUE!</v>
      </c>
      <c r="GC83" s="223" t="e">
        <f t="shared" si="190"/>
        <v>#VALUE!</v>
      </c>
      <c r="GD83" s="223" t="e">
        <f t="shared" si="190"/>
        <v>#VALUE!</v>
      </c>
      <c r="GE83" s="223" t="e">
        <f t="shared" si="190"/>
        <v>#VALUE!</v>
      </c>
      <c r="GF83" s="223" t="e">
        <f t="shared" si="190"/>
        <v>#VALUE!</v>
      </c>
      <c r="GG83" s="223" t="e">
        <f t="shared" si="190"/>
        <v>#VALUE!</v>
      </c>
    </row>
    <row r="84" spans="1:190">
      <c r="A84" s="301"/>
      <c r="B84" s="301"/>
      <c r="C84" s="303"/>
      <c r="D84" s="303"/>
      <c r="E84" s="349" t="s">
        <v>53</v>
      </c>
      <c r="F84" s="239">
        <f t="shared" ref="F84:BQ84" si="191">F65+F67+F69</f>
        <v>81.38900000000001</v>
      </c>
      <c r="G84" s="223">
        <f t="shared" si="191"/>
        <v>84.570999999999998</v>
      </c>
      <c r="H84" s="223">
        <f t="shared" si="191"/>
        <v>87.247</v>
      </c>
      <c r="I84" s="223">
        <f t="shared" si="191"/>
        <v>90.565000000000012</v>
      </c>
      <c r="J84" s="223">
        <f t="shared" si="191"/>
        <v>92.93</v>
      </c>
      <c r="K84" s="223">
        <f t="shared" si="191"/>
        <v>96.071000000000012</v>
      </c>
      <c r="L84" s="223">
        <f t="shared" si="191"/>
        <v>100.06200000000001</v>
      </c>
      <c r="M84" s="223">
        <f t="shared" si="191"/>
        <v>103.79899999999999</v>
      </c>
      <c r="N84" s="277">
        <f t="shared" si="191"/>
        <v>108.44000000000003</v>
      </c>
      <c r="O84" s="223">
        <f t="shared" si="191"/>
        <v>111.608</v>
      </c>
      <c r="P84" s="223">
        <f t="shared" si="191"/>
        <v>115.30199999999999</v>
      </c>
      <c r="Q84" s="223">
        <f t="shared" si="191"/>
        <v>118.768</v>
      </c>
      <c r="R84" s="223">
        <f t="shared" si="191"/>
        <v>122.61900000000001</v>
      </c>
      <c r="S84" s="223">
        <f t="shared" si="191"/>
        <v>127.533</v>
      </c>
      <c r="T84" s="223">
        <f t="shared" si="191"/>
        <v>132.50899999999999</v>
      </c>
      <c r="U84" s="223">
        <f t="shared" si="191"/>
        <v>138.495</v>
      </c>
      <c r="V84" s="223">
        <f t="shared" si="191"/>
        <v>143.51</v>
      </c>
      <c r="W84" s="223">
        <f t="shared" si="191"/>
        <v>148.63500000000002</v>
      </c>
      <c r="X84" s="223">
        <f t="shared" si="191"/>
        <v>151.47400000000002</v>
      </c>
      <c r="Y84" s="223">
        <f t="shared" si="191"/>
        <v>155.18200000000002</v>
      </c>
      <c r="Z84" s="223">
        <f t="shared" si="191"/>
        <v>158.71800000000002</v>
      </c>
      <c r="AA84" s="223">
        <f t="shared" si="191"/>
        <v>162.15700000000001</v>
      </c>
      <c r="AB84" s="223">
        <f t="shared" si="191"/>
        <v>165.34400000000002</v>
      </c>
      <c r="AC84" s="223">
        <f t="shared" si="191"/>
        <v>169.01</v>
      </c>
      <c r="AD84" s="223">
        <f t="shared" si="191"/>
        <v>172.74399999999997</v>
      </c>
      <c r="AE84" s="223">
        <f t="shared" si="191"/>
        <v>176.01000000000002</v>
      </c>
      <c r="AF84" s="223">
        <f t="shared" si="191"/>
        <v>179.22900000000001</v>
      </c>
      <c r="AG84" s="223">
        <f t="shared" si="191"/>
        <v>181.49500000000003</v>
      </c>
      <c r="AH84" s="223">
        <f t="shared" si="191"/>
        <v>185.60000000000002</v>
      </c>
      <c r="AI84" s="223">
        <f t="shared" si="191"/>
        <v>189.49799999999999</v>
      </c>
      <c r="AJ84" s="223">
        <f t="shared" si="191"/>
        <v>192.75800000000001</v>
      </c>
      <c r="AK84" s="223">
        <f t="shared" si="191"/>
        <v>196.37799999999999</v>
      </c>
      <c r="AL84" s="223">
        <f t="shared" si="191"/>
        <v>198.7</v>
      </c>
      <c r="AM84" s="223">
        <f t="shared" si="191"/>
        <v>202.88900000000001</v>
      </c>
      <c r="AN84" s="223">
        <f t="shared" si="191"/>
        <v>205.20500000000001</v>
      </c>
      <c r="AO84" s="223">
        <f t="shared" si="191"/>
        <v>207.876</v>
      </c>
      <c r="AP84" s="223">
        <f t="shared" si="191"/>
        <v>210.499</v>
      </c>
      <c r="AQ84" s="223">
        <f t="shared" si="191"/>
        <v>214.91699999999997</v>
      </c>
      <c r="AR84" s="223">
        <f t="shared" si="191"/>
        <v>217.89800000000002</v>
      </c>
      <c r="AS84" s="223">
        <f t="shared" si="191"/>
        <v>222.744</v>
      </c>
      <c r="AT84" s="223">
        <f t="shared" si="191"/>
        <v>225.76500000000004</v>
      </c>
      <c r="AU84" s="223">
        <f t="shared" si="191"/>
        <v>229.40700000000001</v>
      </c>
      <c r="AV84" s="223">
        <f t="shared" si="191"/>
        <v>233.98700000000002</v>
      </c>
      <c r="AW84" s="223">
        <f t="shared" si="191"/>
        <v>238.44100000000003</v>
      </c>
      <c r="AX84" s="223">
        <f t="shared" si="191"/>
        <v>243.721</v>
      </c>
      <c r="AY84" s="223">
        <f t="shared" si="191"/>
        <v>247.19300000000004</v>
      </c>
      <c r="AZ84" s="223">
        <f t="shared" si="191"/>
        <v>251.25000000000003</v>
      </c>
      <c r="BA84" s="223">
        <f t="shared" si="191"/>
        <v>256.00900000000001</v>
      </c>
      <c r="BB84" s="223">
        <f t="shared" si="191"/>
        <v>259.58800000000002</v>
      </c>
      <c r="BC84" s="223">
        <f t="shared" si="191"/>
        <v>262.78000000000003</v>
      </c>
      <c r="BD84" s="223">
        <f t="shared" si="191"/>
        <v>265.81200000000001</v>
      </c>
      <c r="BE84" s="223">
        <f t="shared" si="191"/>
        <v>268.27700000000004</v>
      </c>
      <c r="BF84" s="223">
        <f t="shared" si="191"/>
        <v>269.83300000000003</v>
      </c>
      <c r="BG84" s="223">
        <f t="shared" si="191"/>
        <v>273.26700000000005</v>
      </c>
      <c r="BH84" s="223">
        <f t="shared" si="191"/>
        <v>275.65200000000004</v>
      </c>
      <c r="BI84" s="223">
        <f t="shared" si="191"/>
        <v>278.03400000000005</v>
      </c>
      <c r="BJ84" s="223">
        <f t="shared" si="191"/>
        <v>280.14900000000006</v>
      </c>
      <c r="BK84" s="223">
        <f t="shared" si="191"/>
        <v>281.24799999999999</v>
      </c>
      <c r="BL84" s="223">
        <f t="shared" si="191"/>
        <v>283.60500000000002</v>
      </c>
      <c r="BM84" s="223">
        <f t="shared" si="191"/>
        <v>285.08100000000002</v>
      </c>
      <c r="BN84" s="223">
        <f t="shared" si="191"/>
        <v>284.08999999999997</v>
      </c>
      <c r="BO84" s="223">
        <f t="shared" si="191"/>
        <v>285.58000000000004</v>
      </c>
      <c r="BP84" s="223">
        <f t="shared" si="191"/>
        <v>285.75600000000003</v>
      </c>
      <c r="BQ84" s="223">
        <f t="shared" si="191"/>
        <v>287.32100000000003</v>
      </c>
      <c r="BR84" s="223">
        <f t="shared" ref="BR84:EC84" si="192">BR65+BR67+BR69</f>
        <v>288.39800000000002</v>
      </c>
      <c r="BS84" s="223">
        <f t="shared" si="192"/>
        <v>291.488</v>
      </c>
      <c r="BT84" s="223">
        <f t="shared" si="192"/>
        <v>293.92899999999997</v>
      </c>
      <c r="BU84" s="223">
        <f t="shared" si="192"/>
        <v>295.52700000000004</v>
      </c>
      <c r="BV84" s="223">
        <f t="shared" si="192"/>
        <v>297.10700000000003</v>
      </c>
      <c r="BW84" s="223">
        <f t="shared" si="192"/>
        <v>300.92</v>
      </c>
      <c r="BX84" s="223">
        <f t="shared" si="192"/>
        <v>300.81400000000002</v>
      </c>
      <c r="BY84" s="223">
        <f t="shared" si="192"/>
        <v>302.60000000000002</v>
      </c>
      <c r="BZ84" s="223">
        <f t="shared" si="192"/>
        <v>308.06100000000004</v>
      </c>
      <c r="CA84" s="223">
        <f t="shared" si="192"/>
        <v>309.19600000000003</v>
      </c>
      <c r="CB84" s="223">
        <f t="shared" si="192"/>
        <v>312.32</v>
      </c>
      <c r="CC84" s="223">
        <f t="shared" si="192"/>
        <v>311.31300000000005</v>
      </c>
      <c r="CD84" s="223">
        <f t="shared" si="192"/>
        <v>311.81700000000001</v>
      </c>
      <c r="CE84" s="223">
        <f t="shared" si="192"/>
        <v>313.81800000000004</v>
      </c>
      <c r="CF84" s="223">
        <f t="shared" si="192"/>
        <v>316.72300000000001</v>
      </c>
      <c r="CG84" s="223">
        <f t="shared" si="192"/>
        <v>320.37299999999999</v>
      </c>
      <c r="CH84" s="223">
        <f t="shared" si="192"/>
        <v>322.47800000000007</v>
      </c>
      <c r="CI84" s="223">
        <f t="shared" si="192"/>
        <v>327.50599999999997</v>
      </c>
      <c r="CJ84" s="223">
        <f t="shared" si="192"/>
        <v>330.48800000000006</v>
      </c>
      <c r="CK84" s="223">
        <f t="shared" si="192"/>
        <v>332.73100000000005</v>
      </c>
      <c r="CL84" s="223">
        <f t="shared" si="192"/>
        <v>335.31400000000002</v>
      </c>
      <c r="CM84" s="223">
        <f t="shared" si="192"/>
        <v>338.88600000000008</v>
      </c>
      <c r="CN84" s="223">
        <f t="shared" si="192"/>
        <v>344.77499999999998</v>
      </c>
      <c r="CO84" s="223">
        <f t="shared" si="192"/>
        <v>349.56100000000004</v>
      </c>
      <c r="CP84" s="223">
        <f t="shared" si="192"/>
        <v>356.87500000000006</v>
      </c>
      <c r="CQ84" s="223">
        <f t="shared" si="192"/>
        <v>361.97200000000004</v>
      </c>
      <c r="CR84" s="223">
        <f t="shared" si="192"/>
        <v>366.33800000000008</v>
      </c>
      <c r="CS84" s="223">
        <f t="shared" si="192"/>
        <v>370.98200000000003</v>
      </c>
      <c r="CT84" s="223">
        <f t="shared" si="192"/>
        <v>374.37700000000001</v>
      </c>
      <c r="CU84" s="223">
        <f t="shared" si="192"/>
        <v>378.23199999999997</v>
      </c>
      <c r="CV84" s="223">
        <f t="shared" si="192"/>
        <v>381.41600000000005</v>
      </c>
      <c r="CW84" s="223">
        <f t="shared" si="192"/>
        <v>381.89900000000006</v>
      </c>
      <c r="CX84" s="223">
        <f t="shared" si="192"/>
        <v>385.37000000000006</v>
      </c>
      <c r="CY84" s="223">
        <f t="shared" si="192"/>
        <v>389.077</v>
      </c>
      <c r="CZ84" s="223">
        <f t="shared" si="192"/>
        <v>392.80799999999999</v>
      </c>
      <c r="DA84" s="223">
        <f t="shared" si="192"/>
        <v>395.62100000000009</v>
      </c>
      <c r="DB84" s="223">
        <f t="shared" si="192"/>
        <v>398.95300000000003</v>
      </c>
      <c r="DC84" s="223">
        <f t="shared" si="192"/>
        <v>400.71800000000007</v>
      </c>
      <c r="DD84" s="223">
        <f t="shared" si="192"/>
        <v>406.92100000000005</v>
      </c>
      <c r="DE84" s="223">
        <f t="shared" si="192"/>
        <v>410.78000000000009</v>
      </c>
      <c r="DF84" s="223">
        <f t="shared" si="192"/>
        <v>415.06200000000001</v>
      </c>
      <c r="DG84" s="223">
        <f t="shared" si="192"/>
        <v>420.45200000000006</v>
      </c>
      <c r="DH84" s="223">
        <f t="shared" si="192"/>
        <v>423.69100000000003</v>
      </c>
      <c r="DI84" s="223">
        <f t="shared" si="192"/>
        <v>430.05700000000002</v>
      </c>
      <c r="DJ84" s="223">
        <f t="shared" si="192"/>
        <v>434.10400000000004</v>
      </c>
      <c r="DK84" s="223">
        <f t="shared" si="192"/>
        <v>437.86500000000001</v>
      </c>
      <c r="DL84" s="223">
        <f t="shared" si="192"/>
        <v>444.00100000000003</v>
      </c>
      <c r="DM84" s="223">
        <f t="shared" si="192"/>
        <v>449.67400000000004</v>
      </c>
      <c r="DN84" s="223">
        <f t="shared" si="192"/>
        <v>455.28500000000003</v>
      </c>
      <c r="DO84" s="223">
        <f t="shared" si="192"/>
        <v>462.19800000000004</v>
      </c>
      <c r="DP84" s="223">
        <f t="shared" si="192"/>
        <v>465.80899999999997</v>
      </c>
      <c r="DQ84" s="223">
        <f t="shared" si="192"/>
        <v>472.16800000000001</v>
      </c>
      <c r="DR84" s="223">
        <f t="shared" si="192"/>
        <v>477.79700000000003</v>
      </c>
      <c r="DS84" s="223">
        <f t="shared" si="192"/>
        <v>484.36700000000008</v>
      </c>
      <c r="DT84" s="223">
        <f t="shared" si="192"/>
        <v>490.98400000000004</v>
      </c>
      <c r="DU84" s="223">
        <f t="shared" si="192"/>
        <v>498.702</v>
      </c>
      <c r="DV84" s="223">
        <f t="shared" si="192"/>
        <v>503.79100000000005</v>
      </c>
      <c r="DW84" s="223">
        <f t="shared" si="192"/>
        <v>506.37200000000001</v>
      </c>
      <c r="DX84" s="223">
        <f t="shared" si="192"/>
        <v>507.452</v>
      </c>
      <c r="DY84" s="223">
        <f t="shared" si="192"/>
        <v>501.35300000000001</v>
      </c>
      <c r="DZ84" s="223">
        <f t="shared" si="192"/>
        <v>495.34500000000003</v>
      </c>
      <c r="EA84" s="223">
        <f t="shared" si="192"/>
        <v>493.77500000000003</v>
      </c>
      <c r="EB84" s="223">
        <f t="shared" si="192"/>
        <v>493.46899999999999</v>
      </c>
      <c r="EC84" s="223">
        <f t="shared" si="192"/>
        <v>498.86199999999997</v>
      </c>
      <c r="ED84" s="223">
        <f t="shared" ref="ED84:GG84" si="193">ED65+ED67+ED69</f>
        <v>502.22299999999996</v>
      </c>
      <c r="EE84" s="223">
        <f t="shared" si="193"/>
        <v>507.36200000000002</v>
      </c>
      <c r="EF84" s="223">
        <f t="shared" si="193"/>
        <v>512.14800000000002</v>
      </c>
      <c r="EG84" s="223">
        <f t="shared" si="193"/>
        <v>516.92600000000004</v>
      </c>
      <c r="EH84" s="223">
        <f t="shared" si="193"/>
        <v>522.70000000000005</v>
      </c>
      <c r="EI84" s="223">
        <f t="shared" si="193"/>
        <v>521.096</v>
      </c>
      <c r="EJ84" s="223">
        <f t="shared" si="193"/>
        <v>523.77199999999993</v>
      </c>
      <c r="EK84" s="223">
        <f t="shared" si="193"/>
        <v>526.49</v>
      </c>
      <c r="EL84" s="240">
        <f t="shared" si="193"/>
        <v>530.83600000000001</v>
      </c>
      <c r="EM84" s="240">
        <f t="shared" si="193"/>
        <v>530.6450000000001</v>
      </c>
      <c r="EN84" s="240">
        <f t="shared" si="193"/>
        <v>531.84100000000001</v>
      </c>
      <c r="EO84" s="240">
        <f t="shared" si="193"/>
        <v>532.53700000000003</v>
      </c>
      <c r="EP84" s="240">
        <f t="shared" si="193"/>
        <v>534.90800000000002</v>
      </c>
      <c r="EQ84" s="240">
        <f t="shared" si="193"/>
        <v>536.80900000000008</v>
      </c>
      <c r="ER84" s="240">
        <f t="shared" si="193"/>
        <v>537.31200000000001</v>
      </c>
      <c r="ES84" s="240">
        <f t="shared" si="193"/>
        <v>538.76</v>
      </c>
      <c r="ET84" s="240">
        <f>ET65+ET67+ET69</f>
        <v>537.875</v>
      </c>
      <c r="EU84" s="240">
        <f>EU65+EU67+EU69</f>
        <v>538.36900000000003</v>
      </c>
      <c r="EV84" s="240" t="e">
        <f t="shared" si="193"/>
        <v>#VALUE!</v>
      </c>
      <c r="EW84" s="240" t="e">
        <f t="shared" si="193"/>
        <v>#VALUE!</v>
      </c>
      <c r="EX84" s="240" t="e">
        <f t="shared" si="193"/>
        <v>#VALUE!</v>
      </c>
      <c r="EY84" s="240" t="e">
        <f t="shared" si="193"/>
        <v>#VALUE!</v>
      </c>
      <c r="EZ84" s="240" t="e">
        <f t="shared" si="193"/>
        <v>#VALUE!</v>
      </c>
      <c r="FA84" s="240" t="e">
        <f t="shared" si="193"/>
        <v>#VALUE!</v>
      </c>
      <c r="FB84" s="240" t="e">
        <f t="shared" si="193"/>
        <v>#VALUE!</v>
      </c>
      <c r="FC84" s="240" t="e">
        <f t="shared" si="193"/>
        <v>#VALUE!</v>
      </c>
      <c r="FD84" s="240" t="e">
        <f t="shared" si="193"/>
        <v>#VALUE!</v>
      </c>
      <c r="FE84" s="240" t="e">
        <f t="shared" si="193"/>
        <v>#VALUE!</v>
      </c>
      <c r="FF84" s="240" t="e">
        <f t="shared" si="193"/>
        <v>#VALUE!</v>
      </c>
      <c r="FG84" s="240" t="e">
        <f t="shared" si="193"/>
        <v>#VALUE!</v>
      </c>
      <c r="FH84" s="240" t="e">
        <f t="shared" si="193"/>
        <v>#VALUE!</v>
      </c>
      <c r="FI84" s="240" t="e">
        <f t="shared" si="193"/>
        <v>#VALUE!</v>
      </c>
      <c r="FJ84" s="240" t="e">
        <f t="shared" si="193"/>
        <v>#VALUE!</v>
      </c>
      <c r="FK84" s="240" t="e">
        <f t="shared" si="193"/>
        <v>#VALUE!</v>
      </c>
      <c r="FL84" s="240" t="e">
        <f t="shared" si="193"/>
        <v>#VALUE!</v>
      </c>
      <c r="FM84" s="240" t="e">
        <f t="shared" si="193"/>
        <v>#VALUE!</v>
      </c>
      <c r="FN84" s="240" t="e">
        <f t="shared" si="193"/>
        <v>#VALUE!</v>
      </c>
      <c r="FO84" s="240" t="e">
        <f t="shared" si="193"/>
        <v>#VALUE!</v>
      </c>
      <c r="FP84" s="240" t="e">
        <f t="shared" si="193"/>
        <v>#VALUE!</v>
      </c>
      <c r="FQ84" s="240" t="e">
        <f t="shared" si="193"/>
        <v>#VALUE!</v>
      </c>
      <c r="FR84" s="240" t="e">
        <f t="shared" si="193"/>
        <v>#VALUE!</v>
      </c>
      <c r="FS84" s="240" t="e">
        <f t="shared" si="193"/>
        <v>#VALUE!</v>
      </c>
      <c r="FT84" s="240" t="e">
        <f t="shared" si="193"/>
        <v>#VALUE!</v>
      </c>
      <c r="FU84" s="240" t="e">
        <f t="shared" si="193"/>
        <v>#VALUE!</v>
      </c>
      <c r="FV84" s="240" t="e">
        <f t="shared" si="193"/>
        <v>#VALUE!</v>
      </c>
      <c r="FW84" s="240" t="e">
        <f t="shared" si="193"/>
        <v>#VALUE!</v>
      </c>
      <c r="FX84" s="240" t="e">
        <f t="shared" si="193"/>
        <v>#VALUE!</v>
      </c>
      <c r="FY84" s="240" t="e">
        <f t="shared" si="193"/>
        <v>#VALUE!</v>
      </c>
      <c r="FZ84" s="240" t="e">
        <f t="shared" si="193"/>
        <v>#VALUE!</v>
      </c>
      <c r="GA84" s="240" t="e">
        <f t="shared" si="193"/>
        <v>#VALUE!</v>
      </c>
      <c r="GB84" s="240" t="e">
        <f t="shared" si="193"/>
        <v>#VALUE!</v>
      </c>
      <c r="GC84" s="240" t="e">
        <f t="shared" si="193"/>
        <v>#VALUE!</v>
      </c>
      <c r="GD84" s="240" t="e">
        <f t="shared" si="193"/>
        <v>#VALUE!</v>
      </c>
      <c r="GE84" s="240" t="e">
        <f t="shared" si="193"/>
        <v>#VALUE!</v>
      </c>
      <c r="GF84" s="240" t="e">
        <f t="shared" si="193"/>
        <v>#VALUE!</v>
      </c>
      <c r="GG84" s="240" t="e">
        <f t="shared" si="193"/>
        <v>#VALUE!</v>
      </c>
    </row>
    <row r="85" spans="1:190">
      <c r="A85" s="301"/>
      <c r="B85" s="301"/>
      <c r="C85" s="303"/>
      <c r="D85" s="303"/>
      <c r="E85" s="341" t="s">
        <v>174</v>
      </c>
      <c r="F85" s="239"/>
      <c r="G85" s="223">
        <f t="shared" ref="G85:BR85" si="194">100*(G84/F84-1)</f>
        <v>3.909619236014672</v>
      </c>
      <c r="H85" s="223">
        <f t="shared" si="194"/>
        <v>3.1642052240129726</v>
      </c>
      <c r="I85" s="223">
        <f t="shared" si="194"/>
        <v>3.8029960915561656</v>
      </c>
      <c r="J85" s="223">
        <f t="shared" si="194"/>
        <v>2.6113840887760142</v>
      </c>
      <c r="K85" s="223">
        <f t="shared" si="194"/>
        <v>3.3799634133218515</v>
      </c>
      <c r="L85" s="223">
        <f t="shared" si="194"/>
        <v>4.1542192753276197</v>
      </c>
      <c r="M85" s="223">
        <f t="shared" si="194"/>
        <v>3.7346844956126946</v>
      </c>
      <c r="N85" s="277">
        <f t="shared" si="194"/>
        <v>4.4711413404753708</v>
      </c>
      <c r="O85" s="223">
        <f t="shared" si="194"/>
        <v>2.921431206196945</v>
      </c>
      <c r="P85" s="223">
        <f t="shared" si="194"/>
        <v>3.3097985807468921</v>
      </c>
      <c r="Q85" s="223">
        <f t="shared" si="194"/>
        <v>3.0060189762536771</v>
      </c>
      <c r="R85" s="223">
        <f t="shared" si="194"/>
        <v>3.2424558803718195</v>
      </c>
      <c r="S85" s="223">
        <f t="shared" si="194"/>
        <v>4.0075355369070031</v>
      </c>
      <c r="T85" s="223">
        <f t="shared" si="194"/>
        <v>3.9017352371542913</v>
      </c>
      <c r="U85" s="223">
        <f t="shared" si="194"/>
        <v>4.5174290048223265</v>
      </c>
      <c r="V85" s="223">
        <f t="shared" si="194"/>
        <v>3.621069352684203</v>
      </c>
      <c r="W85" s="223">
        <f t="shared" si="194"/>
        <v>3.5711797087311092</v>
      </c>
      <c r="X85" s="223">
        <f t="shared" si="194"/>
        <v>1.9100481044168616</v>
      </c>
      <c r="Y85" s="223">
        <f t="shared" si="194"/>
        <v>2.4479448618244692</v>
      </c>
      <c r="Z85" s="223">
        <f t="shared" si="194"/>
        <v>2.2786147877975615</v>
      </c>
      <c r="AA85" s="223">
        <f t="shared" si="194"/>
        <v>2.1667359719754531</v>
      </c>
      <c r="AB85" s="223">
        <f t="shared" si="194"/>
        <v>1.9653792312388729</v>
      </c>
      <c r="AC85" s="223">
        <f t="shared" si="194"/>
        <v>2.2171956647957902</v>
      </c>
      <c r="AD85" s="223">
        <f t="shared" si="194"/>
        <v>2.2093367256375229</v>
      </c>
      <c r="AE85" s="223">
        <f t="shared" si="194"/>
        <v>1.8906590098643372</v>
      </c>
      <c r="AF85" s="223">
        <f t="shared" si="194"/>
        <v>1.8288733594682194</v>
      </c>
      <c r="AG85" s="223">
        <f t="shared" si="194"/>
        <v>1.2643043257508646</v>
      </c>
      <c r="AH85" s="223">
        <f t="shared" si="194"/>
        <v>2.2617702967023812</v>
      </c>
      <c r="AI85" s="223">
        <f t="shared" si="194"/>
        <v>2.100215517241355</v>
      </c>
      <c r="AJ85" s="223">
        <f t="shared" si="194"/>
        <v>1.720334779258903</v>
      </c>
      <c r="AK85" s="223">
        <f t="shared" si="194"/>
        <v>1.8780024694176056</v>
      </c>
      <c r="AL85" s="223">
        <f t="shared" si="194"/>
        <v>1.1824135086415</v>
      </c>
      <c r="AM85" s="223">
        <f t="shared" si="194"/>
        <v>2.1082033215903406</v>
      </c>
      <c r="AN85" s="223">
        <f t="shared" si="194"/>
        <v>1.141510875404772</v>
      </c>
      <c r="AO85" s="223">
        <f t="shared" si="194"/>
        <v>1.3016252040642273</v>
      </c>
      <c r="AP85" s="223">
        <f t="shared" si="194"/>
        <v>1.2618099251476833</v>
      </c>
      <c r="AQ85" s="223">
        <f t="shared" si="194"/>
        <v>2.0988223221962921</v>
      </c>
      <c r="AR85" s="223">
        <f t="shared" si="194"/>
        <v>1.387047092598559</v>
      </c>
      <c r="AS85" s="223">
        <f t="shared" si="194"/>
        <v>2.2239763559096293</v>
      </c>
      <c r="AT85" s="223">
        <f t="shared" si="194"/>
        <v>1.3562654886327019</v>
      </c>
      <c r="AU85" s="223">
        <f t="shared" si="194"/>
        <v>1.6131818483821503</v>
      </c>
      <c r="AV85" s="223">
        <f t="shared" si="194"/>
        <v>1.9964517211767729</v>
      </c>
      <c r="AW85" s="223">
        <f t="shared" si="194"/>
        <v>1.9035245547829538</v>
      </c>
      <c r="AX85" s="223">
        <f t="shared" si="194"/>
        <v>2.214384271161407</v>
      </c>
      <c r="AY85" s="223">
        <f t="shared" si="194"/>
        <v>1.4245797448722231</v>
      </c>
      <c r="AZ85" s="223">
        <f t="shared" si="194"/>
        <v>1.6412277046680135</v>
      </c>
      <c r="BA85" s="223">
        <f t="shared" si="194"/>
        <v>1.894129353233831</v>
      </c>
      <c r="BB85" s="223">
        <f t="shared" si="194"/>
        <v>1.3979977266424193</v>
      </c>
      <c r="BC85" s="223">
        <f t="shared" si="194"/>
        <v>1.2296408154460092</v>
      </c>
      <c r="BD85" s="223">
        <f t="shared" si="194"/>
        <v>1.1538168810411698</v>
      </c>
      <c r="BE85" s="223">
        <f t="shared" si="194"/>
        <v>0.927347147608093</v>
      </c>
      <c r="BF85" s="223">
        <f t="shared" si="194"/>
        <v>0.57999753985618074</v>
      </c>
      <c r="BG85" s="223">
        <f t="shared" si="194"/>
        <v>1.2726390026423839</v>
      </c>
      <c r="BH85" s="223">
        <f t="shared" si="194"/>
        <v>0.87277278266311153</v>
      </c>
      <c r="BI85" s="223">
        <f t="shared" si="194"/>
        <v>0.86413303730790147</v>
      </c>
      <c r="BJ85" s="223">
        <f t="shared" si="194"/>
        <v>0.76069833185870017</v>
      </c>
      <c r="BK85" s="223">
        <f t="shared" si="194"/>
        <v>0.39229124501602985</v>
      </c>
      <c r="BL85" s="223">
        <f t="shared" si="194"/>
        <v>0.83805040391400354</v>
      </c>
      <c r="BM85" s="223">
        <f t="shared" si="194"/>
        <v>0.52044216427777901</v>
      </c>
      <c r="BN85" s="223">
        <f t="shared" si="194"/>
        <v>-0.34762050084012897</v>
      </c>
      <c r="BO85" s="223">
        <f t="shared" si="194"/>
        <v>0.52448167834140413</v>
      </c>
      <c r="BP85" s="223">
        <f t="shared" si="194"/>
        <v>6.1628965613835796E-2</v>
      </c>
      <c r="BQ85" s="223">
        <f t="shared" si="194"/>
        <v>0.54767004017413079</v>
      </c>
      <c r="BR85" s="223">
        <f t="shared" si="194"/>
        <v>0.37484207558793337</v>
      </c>
      <c r="BS85" s="223">
        <f t="shared" ref="BS85:ED85" si="195">100*(BS84/BR84-1)</f>
        <v>1.0714360016366165</v>
      </c>
      <c r="BT85" s="223">
        <f t="shared" si="195"/>
        <v>0.83742726973321524</v>
      </c>
      <c r="BU85" s="223">
        <f t="shared" si="195"/>
        <v>0.54366870911004561</v>
      </c>
      <c r="BV85" s="223">
        <f t="shared" si="195"/>
        <v>0.53463812105154496</v>
      </c>
      <c r="BW85" s="223">
        <f t="shared" si="195"/>
        <v>1.2833760227796587</v>
      </c>
      <c r="BX85" s="223">
        <f t="shared" si="195"/>
        <v>-3.5225309052233644E-2</v>
      </c>
      <c r="BY85" s="223">
        <f t="shared" si="195"/>
        <v>0.59372236664516631</v>
      </c>
      <c r="BZ85" s="223">
        <f t="shared" si="195"/>
        <v>1.8046926635822969</v>
      </c>
      <c r="CA85" s="223">
        <f t="shared" si="195"/>
        <v>0.3684335245292214</v>
      </c>
      <c r="CB85" s="223">
        <f t="shared" si="195"/>
        <v>1.0103623591508182</v>
      </c>
      <c r="CC85" s="223">
        <f t="shared" si="195"/>
        <v>-0.32242571721309288</v>
      </c>
      <c r="CD85" s="223">
        <f t="shared" si="195"/>
        <v>0.16189494174672081</v>
      </c>
      <c r="CE85" s="223">
        <f t="shared" si="195"/>
        <v>0.6417225488026812</v>
      </c>
      <c r="CF85" s="223">
        <f t="shared" si="195"/>
        <v>0.92569578545524944</v>
      </c>
      <c r="CG85" s="223">
        <f t="shared" si="195"/>
        <v>1.1524265683262591</v>
      </c>
      <c r="CH85" s="223">
        <f t="shared" si="195"/>
        <v>0.65704663002190689</v>
      </c>
      <c r="CI85" s="223">
        <f t="shared" si="195"/>
        <v>1.5591761298444862</v>
      </c>
      <c r="CJ85" s="223">
        <f t="shared" si="195"/>
        <v>0.91051766990530858</v>
      </c>
      <c r="CK85" s="223">
        <f t="shared" si="195"/>
        <v>0.6786933262327155</v>
      </c>
      <c r="CL85" s="223">
        <f t="shared" si="195"/>
        <v>0.77630277912186241</v>
      </c>
      <c r="CM85" s="223">
        <f t="shared" si="195"/>
        <v>1.0652701646814755</v>
      </c>
      <c r="CN85" s="223">
        <f t="shared" si="195"/>
        <v>1.7377525185460208</v>
      </c>
      <c r="CO85" s="223">
        <f t="shared" si="195"/>
        <v>1.3881516931332216</v>
      </c>
      <c r="CP85" s="223">
        <f t="shared" si="195"/>
        <v>2.092338676225336</v>
      </c>
      <c r="CQ85" s="223">
        <f t="shared" si="195"/>
        <v>1.4282311733800235</v>
      </c>
      <c r="CR85" s="223">
        <f t="shared" si="195"/>
        <v>1.2061706430331665</v>
      </c>
      <c r="CS85" s="223">
        <f t="shared" si="195"/>
        <v>1.2676817583761268</v>
      </c>
      <c r="CT85" s="223">
        <f t="shared" si="195"/>
        <v>0.91513873988495753</v>
      </c>
      <c r="CU85" s="223">
        <f t="shared" si="195"/>
        <v>1.0297106926974608</v>
      </c>
      <c r="CV85" s="223">
        <f t="shared" si="195"/>
        <v>0.84181137502910008</v>
      </c>
      <c r="CW85" s="223">
        <f t="shared" si="195"/>
        <v>0.12663338716780714</v>
      </c>
      <c r="CX85" s="223">
        <f t="shared" si="195"/>
        <v>0.90887904917269502</v>
      </c>
      <c r="CY85" s="223">
        <f t="shared" si="195"/>
        <v>0.96193268806599175</v>
      </c>
      <c r="CZ85" s="223">
        <f t="shared" si="195"/>
        <v>0.95893614888569179</v>
      </c>
      <c r="DA85" s="223">
        <f t="shared" si="195"/>
        <v>0.71612594448180467</v>
      </c>
      <c r="DB85" s="223">
        <f t="shared" si="195"/>
        <v>0.84222020570190459</v>
      </c>
      <c r="DC85" s="223">
        <f t="shared" si="195"/>
        <v>0.44240800294772509</v>
      </c>
      <c r="DD85" s="223">
        <f t="shared" si="195"/>
        <v>1.5479713913525206</v>
      </c>
      <c r="DE85" s="223">
        <f t="shared" si="195"/>
        <v>0.94834132423740058</v>
      </c>
      <c r="DF85" s="223">
        <f t="shared" si="195"/>
        <v>1.0424071279030001</v>
      </c>
      <c r="DG85" s="223">
        <f t="shared" si="195"/>
        <v>1.2986011728368441</v>
      </c>
      <c r="DH85" s="223">
        <f t="shared" si="195"/>
        <v>0.77036142056643442</v>
      </c>
      <c r="DI85" s="223">
        <f t="shared" si="195"/>
        <v>1.5025100839998862</v>
      </c>
      <c r="DJ85" s="223">
        <f t="shared" si="195"/>
        <v>0.94103804844474226</v>
      </c>
      <c r="DK85" s="223">
        <f t="shared" si="195"/>
        <v>0.86638224941488762</v>
      </c>
      <c r="DL85" s="223">
        <f t="shared" si="195"/>
        <v>1.4013451634636409</v>
      </c>
      <c r="DM85" s="223">
        <f t="shared" si="195"/>
        <v>1.277699825000389</v>
      </c>
      <c r="DN85" s="223">
        <f t="shared" si="195"/>
        <v>1.2477928454836196</v>
      </c>
      <c r="DO85" s="223">
        <f t="shared" si="195"/>
        <v>1.51838958015309</v>
      </c>
      <c r="DP85" s="223">
        <f t="shared" si="195"/>
        <v>0.78126690292903422</v>
      </c>
      <c r="DQ85" s="223">
        <f t="shared" si="195"/>
        <v>1.3651518111500671</v>
      </c>
      <c r="DR85" s="223">
        <f t="shared" si="195"/>
        <v>1.1921604174785383</v>
      </c>
      <c r="DS85" s="223">
        <f t="shared" si="195"/>
        <v>1.3750609568498939</v>
      </c>
      <c r="DT85" s="223">
        <f t="shared" si="195"/>
        <v>1.3661128854773219</v>
      </c>
      <c r="DU85" s="223">
        <f t="shared" si="195"/>
        <v>1.5719453179736886</v>
      </c>
      <c r="DV85" s="223">
        <f t="shared" si="195"/>
        <v>1.0204490858268134</v>
      </c>
      <c r="DW85" s="223">
        <f t="shared" si="195"/>
        <v>0.51231562294680177</v>
      </c>
      <c r="DX85" s="223">
        <f t="shared" si="195"/>
        <v>0.21328193502010429</v>
      </c>
      <c r="DY85" s="223">
        <f t="shared" si="195"/>
        <v>-1.2018870750336919</v>
      </c>
      <c r="DZ85" s="223">
        <f t="shared" si="195"/>
        <v>-1.1983572452942348</v>
      </c>
      <c r="EA85" s="223">
        <f t="shared" si="195"/>
        <v>-0.31695081206027931</v>
      </c>
      <c r="EB85" s="223">
        <f t="shared" si="195"/>
        <v>-6.1971545744532452E-2</v>
      </c>
      <c r="EC85" s="223">
        <f t="shared" si="195"/>
        <v>1.092875135013549</v>
      </c>
      <c r="ED85" s="223">
        <f t="shared" si="195"/>
        <v>0.67373341725767144</v>
      </c>
      <c r="EE85" s="223">
        <f t="shared" ref="EE85:GG85" si="196">100*(EE84/ED84-1)</f>
        <v>1.0232506277092268</v>
      </c>
      <c r="EF85" s="223">
        <f t="shared" si="196"/>
        <v>0.94331069335109596</v>
      </c>
      <c r="EG85" s="223">
        <f t="shared" si="196"/>
        <v>0.93293344892493302</v>
      </c>
      <c r="EH85" s="223">
        <f t="shared" si="196"/>
        <v>1.1169877313193854</v>
      </c>
      <c r="EI85" s="223">
        <f t="shared" si="196"/>
        <v>-0.30686818442702268</v>
      </c>
      <c r="EJ85" s="223">
        <f t="shared" si="196"/>
        <v>0.51353301502985449</v>
      </c>
      <c r="EK85" s="223">
        <f t="shared" si="196"/>
        <v>0.51892808321178929</v>
      </c>
      <c r="EL85" s="223">
        <f t="shared" si="196"/>
        <v>0.82546677049897266</v>
      </c>
      <c r="EM85" s="223">
        <f t="shared" si="196"/>
        <v>-3.5980980943250973E-2</v>
      </c>
      <c r="EN85" s="223">
        <f t="shared" si="196"/>
        <v>0.22538608674347316</v>
      </c>
      <c r="EO85" s="223">
        <f t="shared" si="196"/>
        <v>0.13086617992972283</v>
      </c>
      <c r="EP85" s="223">
        <f t="shared" si="196"/>
        <v>0.44522727998241862</v>
      </c>
      <c r="EQ85" s="223">
        <f t="shared" si="196"/>
        <v>0.35538821629141903</v>
      </c>
      <c r="ER85" s="223">
        <f t="shared" si="196"/>
        <v>9.3701856712513631E-2</v>
      </c>
      <c r="ES85" s="223">
        <f t="shared" si="196"/>
        <v>0.26948960752783968</v>
      </c>
      <c r="ET85" s="223">
        <f t="shared" si="196"/>
        <v>-0.1642660925087247</v>
      </c>
      <c r="EU85" s="223">
        <f t="shared" si="196"/>
        <v>9.1842900302130381E-2</v>
      </c>
      <c r="EV85" s="223" t="e">
        <f t="shared" si="196"/>
        <v>#VALUE!</v>
      </c>
      <c r="EW85" s="223" t="e">
        <f t="shared" si="196"/>
        <v>#VALUE!</v>
      </c>
      <c r="EX85" s="223" t="e">
        <f t="shared" si="196"/>
        <v>#VALUE!</v>
      </c>
      <c r="EY85" s="223" t="e">
        <f t="shared" si="196"/>
        <v>#VALUE!</v>
      </c>
      <c r="EZ85" s="223" t="e">
        <f t="shared" si="196"/>
        <v>#VALUE!</v>
      </c>
      <c r="FA85" s="223" t="e">
        <f t="shared" si="196"/>
        <v>#VALUE!</v>
      </c>
      <c r="FB85" s="223" t="e">
        <f t="shared" si="196"/>
        <v>#VALUE!</v>
      </c>
      <c r="FC85" s="223" t="e">
        <f t="shared" si="196"/>
        <v>#VALUE!</v>
      </c>
      <c r="FD85" s="223" t="e">
        <f t="shared" si="196"/>
        <v>#VALUE!</v>
      </c>
      <c r="FE85" s="223" t="e">
        <f t="shared" si="196"/>
        <v>#VALUE!</v>
      </c>
      <c r="FF85" s="223" t="e">
        <f t="shared" si="196"/>
        <v>#VALUE!</v>
      </c>
      <c r="FG85" s="223" t="e">
        <f t="shared" si="196"/>
        <v>#VALUE!</v>
      </c>
      <c r="FH85" s="223" t="e">
        <f t="shared" si="196"/>
        <v>#VALUE!</v>
      </c>
      <c r="FI85" s="223" t="e">
        <f t="shared" si="196"/>
        <v>#VALUE!</v>
      </c>
      <c r="FJ85" s="223" t="e">
        <f t="shared" si="196"/>
        <v>#VALUE!</v>
      </c>
      <c r="FK85" s="223" t="e">
        <f t="shared" si="196"/>
        <v>#VALUE!</v>
      </c>
      <c r="FL85" s="223" t="e">
        <f t="shared" si="196"/>
        <v>#VALUE!</v>
      </c>
      <c r="FM85" s="223" t="e">
        <f t="shared" si="196"/>
        <v>#VALUE!</v>
      </c>
      <c r="FN85" s="223" t="e">
        <f t="shared" si="196"/>
        <v>#VALUE!</v>
      </c>
      <c r="FO85" s="223" t="e">
        <f t="shared" si="196"/>
        <v>#VALUE!</v>
      </c>
      <c r="FP85" s="223" t="e">
        <f t="shared" si="196"/>
        <v>#VALUE!</v>
      </c>
      <c r="FQ85" s="223" t="e">
        <f t="shared" si="196"/>
        <v>#VALUE!</v>
      </c>
      <c r="FR85" s="223" t="e">
        <f t="shared" si="196"/>
        <v>#VALUE!</v>
      </c>
      <c r="FS85" s="223" t="e">
        <f t="shared" si="196"/>
        <v>#VALUE!</v>
      </c>
      <c r="FT85" s="223" t="e">
        <f t="shared" si="196"/>
        <v>#VALUE!</v>
      </c>
      <c r="FU85" s="223" t="e">
        <f t="shared" si="196"/>
        <v>#VALUE!</v>
      </c>
      <c r="FV85" s="223" t="e">
        <f t="shared" si="196"/>
        <v>#VALUE!</v>
      </c>
      <c r="FW85" s="223" t="e">
        <f t="shared" si="196"/>
        <v>#VALUE!</v>
      </c>
      <c r="FX85" s="223" t="e">
        <f t="shared" si="196"/>
        <v>#VALUE!</v>
      </c>
      <c r="FY85" s="223" t="e">
        <f t="shared" si="196"/>
        <v>#VALUE!</v>
      </c>
      <c r="FZ85" s="223" t="e">
        <f t="shared" si="196"/>
        <v>#VALUE!</v>
      </c>
      <c r="GA85" s="223" t="e">
        <f t="shared" si="196"/>
        <v>#VALUE!</v>
      </c>
      <c r="GB85" s="223" t="e">
        <f t="shared" si="196"/>
        <v>#VALUE!</v>
      </c>
      <c r="GC85" s="223" t="e">
        <f t="shared" si="196"/>
        <v>#VALUE!</v>
      </c>
      <c r="GD85" s="223" t="e">
        <f t="shared" si="196"/>
        <v>#VALUE!</v>
      </c>
      <c r="GE85" s="223" t="e">
        <f t="shared" si="196"/>
        <v>#VALUE!</v>
      </c>
      <c r="GF85" s="223" t="e">
        <f t="shared" si="196"/>
        <v>#VALUE!</v>
      </c>
      <c r="GG85" s="223" t="e">
        <f t="shared" si="196"/>
        <v>#VALUE!</v>
      </c>
    </row>
    <row r="86" spans="1:190">
      <c r="A86" s="301"/>
      <c r="B86" s="301"/>
      <c r="C86" s="303"/>
      <c r="D86" s="303"/>
      <c r="E86" s="279" t="s">
        <v>181</v>
      </c>
      <c r="F86" s="240">
        <f t="shared" ref="F86:BQ86" si="197">F61-F84+F90-F88</f>
        <v>0.73799999999998889</v>
      </c>
      <c r="G86" s="240">
        <f t="shared" si="197"/>
        <v>0.60000000000000853</v>
      </c>
      <c r="H86" s="240">
        <f t="shared" si="197"/>
        <v>0.63300000000000267</v>
      </c>
      <c r="I86" s="240">
        <f t="shared" si="197"/>
        <v>0.31599999999998829</v>
      </c>
      <c r="J86" s="240">
        <f t="shared" si="197"/>
        <v>1.2260000000000026</v>
      </c>
      <c r="K86" s="240">
        <f t="shared" si="197"/>
        <v>1.2269999999999897</v>
      </c>
      <c r="L86" s="240">
        <f t="shared" si="197"/>
        <v>1.5090000000000003</v>
      </c>
      <c r="M86" s="240">
        <f t="shared" si="197"/>
        <v>1.0910000000000153</v>
      </c>
      <c r="N86" s="240">
        <f t="shared" si="197"/>
        <v>1.903999999999975</v>
      </c>
      <c r="O86" s="240">
        <f t="shared" si="197"/>
        <v>1.4950000000000045</v>
      </c>
      <c r="P86" s="240">
        <f t="shared" si="197"/>
        <v>1.761000000000017</v>
      </c>
      <c r="Q86" s="240">
        <f t="shared" si="197"/>
        <v>0.86800000000000921</v>
      </c>
      <c r="R86" s="240">
        <f t="shared" si="197"/>
        <v>0.3209999999999944</v>
      </c>
      <c r="S86" s="240">
        <f t="shared" si="197"/>
        <v>-1.4239999999999888</v>
      </c>
      <c r="T86" s="240">
        <f t="shared" si="197"/>
        <v>-1.1469999999999736</v>
      </c>
      <c r="U86" s="240">
        <f t="shared" si="197"/>
        <v>-4.6999999999982833E-2</v>
      </c>
      <c r="V86" s="240">
        <f t="shared" si="197"/>
        <v>0.16800000000002768</v>
      </c>
      <c r="W86" s="240">
        <f t="shared" si="197"/>
        <v>0.80099999999999127</v>
      </c>
      <c r="X86" s="240">
        <f t="shared" si="197"/>
        <v>1.7559999999999967</v>
      </c>
      <c r="Y86" s="240">
        <f t="shared" si="197"/>
        <v>0.30799999999998562</v>
      </c>
      <c r="Z86" s="240">
        <f t="shared" si="197"/>
        <v>0.52899999999998926</v>
      </c>
      <c r="AA86" s="240">
        <f t="shared" si="197"/>
        <v>-0.70499999999998408</v>
      </c>
      <c r="AB86" s="240">
        <f t="shared" si="197"/>
        <v>-0.40900000000000603</v>
      </c>
      <c r="AC86" s="240">
        <f t="shared" si="197"/>
        <v>-0.59599999999998232</v>
      </c>
      <c r="AD86" s="240">
        <f t="shared" si="197"/>
        <v>0.7200000000000415</v>
      </c>
      <c r="AE86" s="240">
        <f t="shared" si="197"/>
        <v>-0.39699999999999847</v>
      </c>
      <c r="AF86" s="240">
        <f t="shared" si="197"/>
        <v>-0.69199999999998596</v>
      </c>
      <c r="AG86" s="240">
        <f t="shared" si="197"/>
        <v>-3.2000000000010687E-2</v>
      </c>
      <c r="AH86" s="240">
        <f t="shared" si="197"/>
        <v>0.21399999999997732</v>
      </c>
      <c r="AI86" s="240">
        <f t="shared" si="197"/>
        <v>-0.67199999999996862</v>
      </c>
      <c r="AJ86" s="240">
        <f t="shared" si="197"/>
        <v>0.44100000000001671</v>
      </c>
      <c r="AK86" s="240">
        <f t="shared" si="197"/>
        <v>-0.20799999999997709</v>
      </c>
      <c r="AL86" s="240">
        <f t="shared" si="197"/>
        <v>0.43300000000002825</v>
      </c>
      <c r="AM86" s="240">
        <f t="shared" si="197"/>
        <v>0.9760000000000062</v>
      </c>
      <c r="AN86" s="240">
        <f t="shared" si="197"/>
        <v>1.8639999999999972</v>
      </c>
      <c r="AO86" s="240">
        <f t="shared" si="197"/>
        <v>1.0730000000000146</v>
      </c>
      <c r="AP86" s="240">
        <f t="shared" si="197"/>
        <v>1.5570000000000093</v>
      </c>
      <c r="AQ86" s="240">
        <f t="shared" si="197"/>
        <v>0.81200000000002603</v>
      </c>
      <c r="AR86" s="240">
        <f t="shared" si="197"/>
        <v>0.25199999999998823</v>
      </c>
      <c r="AS86" s="240">
        <f t="shared" si="197"/>
        <v>0.55100000000002325</v>
      </c>
      <c r="AT86" s="240">
        <f t="shared" si="197"/>
        <v>1.420999999999971</v>
      </c>
      <c r="AU86" s="240">
        <f t="shared" si="197"/>
        <v>1.2509999999999977</v>
      </c>
      <c r="AV86" s="240">
        <f t="shared" si="197"/>
        <v>2.0059999999999789</v>
      </c>
      <c r="AW86" s="240">
        <f t="shared" si="197"/>
        <v>2.4690000000000012</v>
      </c>
      <c r="AX86" s="240">
        <f t="shared" si="197"/>
        <v>1.6590000000000131</v>
      </c>
      <c r="AY86" s="240">
        <f t="shared" si="197"/>
        <v>2.7469999999999786</v>
      </c>
      <c r="AZ86" s="240">
        <f t="shared" si="197"/>
        <v>2.86099999999999</v>
      </c>
      <c r="BA86" s="240">
        <f t="shared" si="197"/>
        <v>4.0389999999999944</v>
      </c>
      <c r="BB86" s="240">
        <f t="shared" si="197"/>
        <v>2.7150000000000176</v>
      </c>
      <c r="BC86" s="240">
        <f t="shared" si="197"/>
        <v>3.5699999999999932</v>
      </c>
      <c r="BD86" s="240">
        <f t="shared" si="197"/>
        <v>2.8120000000000189</v>
      </c>
      <c r="BE86" s="240">
        <f t="shared" si="197"/>
        <v>1.6459999999999866</v>
      </c>
      <c r="BF86" s="240">
        <f t="shared" si="197"/>
        <v>2.4099999999999824</v>
      </c>
      <c r="BG86" s="240">
        <f t="shared" si="197"/>
        <v>1.152999999999949</v>
      </c>
      <c r="BH86" s="240">
        <f t="shared" si="197"/>
        <v>0.91099999999994452</v>
      </c>
      <c r="BI86" s="240">
        <f t="shared" si="197"/>
        <v>0.12099999999996669</v>
      </c>
      <c r="BJ86" s="240">
        <f t="shared" si="197"/>
        <v>1.4829999999999757</v>
      </c>
      <c r="BK86" s="240">
        <f t="shared" si="197"/>
        <v>0.13100000000004997</v>
      </c>
      <c r="BL86" s="240">
        <f t="shared" si="197"/>
        <v>-0.60999999999998522</v>
      </c>
      <c r="BM86" s="240">
        <f t="shared" si="197"/>
        <v>-1.9760000000000133</v>
      </c>
      <c r="BN86" s="240">
        <f t="shared" si="197"/>
        <v>-3.1229999999999905</v>
      </c>
      <c r="BO86" s="240">
        <f t="shared" si="197"/>
        <v>-3.8370000000000175</v>
      </c>
      <c r="BP86" s="240">
        <f t="shared" si="197"/>
        <v>-2.9630000000000294</v>
      </c>
      <c r="BQ86" s="240">
        <f t="shared" si="197"/>
        <v>-3.7520000000000024</v>
      </c>
      <c r="BR86" s="240">
        <f t="shared" ref="BR86:EC86" si="198">BR61-BR84+BR90-BR88</f>
        <v>-1.3000000000000398</v>
      </c>
      <c r="BS86" s="240">
        <f t="shared" si="198"/>
        <v>-0.44299999999995521</v>
      </c>
      <c r="BT86" s="240">
        <f t="shared" si="198"/>
        <v>-0.33599999999994168</v>
      </c>
      <c r="BU86" s="240">
        <f t="shared" si="198"/>
        <v>0.83499999999995111</v>
      </c>
      <c r="BV86" s="240">
        <f t="shared" si="198"/>
        <v>1.0209999999999866</v>
      </c>
      <c r="BW86" s="240">
        <f t="shared" si="198"/>
        <v>-0.10799999999998988</v>
      </c>
      <c r="BX86" s="240">
        <f t="shared" si="198"/>
        <v>2.6080000000000183</v>
      </c>
      <c r="BY86" s="240">
        <f t="shared" si="198"/>
        <v>1.3729999999999762</v>
      </c>
      <c r="BZ86" s="240">
        <f t="shared" si="198"/>
        <v>-0.61800000000000921</v>
      </c>
      <c r="CA86" s="240">
        <f t="shared" si="198"/>
        <v>0.24399999999999977</v>
      </c>
      <c r="CB86" s="240">
        <f t="shared" si="198"/>
        <v>-1.4989999999999952</v>
      </c>
      <c r="CC86" s="240">
        <f t="shared" si="198"/>
        <v>-1.0630000000000308</v>
      </c>
      <c r="CD86" s="240">
        <f t="shared" si="198"/>
        <v>-0.96199999999994645</v>
      </c>
      <c r="CE86" s="240">
        <f t="shared" si="198"/>
        <v>-0.88800000000001944</v>
      </c>
      <c r="CF86" s="240">
        <f t="shared" si="198"/>
        <v>0.33100000000001728</v>
      </c>
      <c r="CG86" s="240">
        <f t="shared" si="198"/>
        <v>0.79000000000002046</v>
      </c>
      <c r="CH86" s="240">
        <f t="shared" si="198"/>
        <v>2.7529999999999717</v>
      </c>
      <c r="CI86" s="240">
        <f t="shared" si="198"/>
        <v>2.8380000000000365</v>
      </c>
      <c r="CJ86" s="240">
        <f t="shared" si="198"/>
        <v>2.0299999999999585</v>
      </c>
      <c r="CK86" s="240">
        <f t="shared" si="198"/>
        <v>3.1899999999999835</v>
      </c>
      <c r="CL86" s="240">
        <f t="shared" si="198"/>
        <v>3.0000000000000142</v>
      </c>
      <c r="CM86" s="240">
        <f t="shared" si="198"/>
        <v>2.7289999999999566</v>
      </c>
      <c r="CN86" s="240">
        <f t="shared" si="198"/>
        <v>-6.8999999999959982E-2</v>
      </c>
      <c r="CO86" s="240">
        <f t="shared" si="198"/>
        <v>1.3739999999999952</v>
      </c>
      <c r="CP86" s="240">
        <f t="shared" si="198"/>
        <v>2.603999999999985</v>
      </c>
      <c r="CQ86" s="240">
        <f t="shared" si="198"/>
        <v>2.3880000000000052</v>
      </c>
      <c r="CR86" s="240">
        <f t="shared" si="198"/>
        <v>4.1339999999999719</v>
      </c>
      <c r="CS86" s="240">
        <f t="shared" si="198"/>
        <v>5.5389999999999873</v>
      </c>
      <c r="CT86" s="240">
        <f t="shared" si="198"/>
        <v>3.3449999999999989</v>
      </c>
      <c r="CU86" s="240">
        <f t="shared" si="198"/>
        <v>3.347000000000051</v>
      </c>
      <c r="CV86" s="240">
        <f t="shared" si="198"/>
        <v>1.2599999999999909</v>
      </c>
      <c r="CW86" s="240">
        <f t="shared" si="198"/>
        <v>1.9729999999999563</v>
      </c>
      <c r="CX86" s="240">
        <f t="shared" si="198"/>
        <v>3.2159999999999798</v>
      </c>
      <c r="CY86" s="240">
        <f t="shared" si="198"/>
        <v>1.4280000000000115</v>
      </c>
      <c r="CZ86" s="240">
        <f t="shared" si="198"/>
        <v>0.66500000000003467</v>
      </c>
      <c r="DA86" s="240">
        <f t="shared" si="198"/>
        <v>0.81099999999990757</v>
      </c>
      <c r="DB86" s="240">
        <f t="shared" si="198"/>
        <v>2.0269999999999868</v>
      </c>
      <c r="DC86" s="240">
        <f t="shared" si="198"/>
        <v>1.5629999999999313</v>
      </c>
      <c r="DD86" s="240">
        <f t="shared" si="198"/>
        <v>-0.76200000000001467</v>
      </c>
      <c r="DE86" s="240">
        <f t="shared" si="198"/>
        <v>0.28199999999995384</v>
      </c>
      <c r="DF86" s="240">
        <f t="shared" si="198"/>
        <v>0.95700000000003627</v>
      </c>
      <c r="DG86" s="240">
        <f t="shared" si="198"/>
        <v>1.4759999999999422</v>
      </c>
      <c r="DH86" s="240">
        <f t="shared" si="198"/>
        <v>3.4389999999999787</v>
      </c>
      <c r="DI86" s="240">
        <f t="shared" si="198"/>
        <v>2.4620000000000175</v>
      </c>
      <c r="DJ86" s="240">
        <f t="shared" si="198"/>
        <v>3.2590000000000003</v>
      </c>
      <c r="DK86" s="240">
        <f t="shared" si="198"/>
        <v>2.414999999999992</v>
      </c>
      <c r="DL86" s="240">
        <f t="shared" si="198"/>
        <v>1.5759999999999934</v>
      </c>
      <c r="DM86" s="240">
        <f t="shared" si="198"/>
        <v>3.9169999999999732</v>
      </c>
      <c r="DN86" s="240">
        <f t="shared" si="198"/>
        <v>2.9890000000000043</v>
      </c>
      <c r="DO86" s="240">
        <f t="shared" si="198"/>
        <v>2.9639999999999844</v>
      </c>
      <c r="DP86" s="240">
        <f t="shared" si="198"/>
        <v>3.779000000000039</v>
      </c>
      <c r="DQ86" s="240">
        <f t="shared" si="198"/>
        <v>4.8290000000000077</v>
      </c>
      <c r="DR86" s="240">
        <f t="shared" si="198"/>
        <v>5.1589999999999634</v>
      </c>
      <c r="DS86" s="240">
        <f t="shared" si="198"/>
        <v>5.3889999999999532</v>
      </c>
      <c r="DT86" s="240">
        <f t="shared" si="198"/>
        <v>5.5099999999999909</v>
      </c>
      <c r="DU86" s="240">
        <f t="shared" si="198"/>
        <v>3.660000000000025</v>
      </c>
      <c r="DV86" s="240">
        <f t="shared" si="198"/>
        <v>3.386999999999972</v>
      </c>
      <c r="DW86" s="240">
        <f t="shared" si="198"/>
        <v>2.2230000000000132</v>
      </c>
      <c r="DX86" s="240">
        <f t="shared" si="198"/>
        <v>2.7250000000000512</v>
      </c>
      <c r="DY86" s="240">
        <f t="shared" si="198"/>
        <v>2.3320000000000505</v>
      </c>
      <c r="DZ86" s="240">
        <f t="shared" si="198"/>
        <v>-2.2460000000000093</v>
      </c>
      <c r="EA86" s="240">
        <f t="shared" si="198"/>
        <v>-5.8300000000000125</v>
      </c>
      <c r="EB86" s="240">
        <f t="shared" si="198"/>
        <v>-5.3219999999999601</v>
      </c>
      <c r="EC86" s="240">
        <f t="shared" si="198"/>
        <v>-1.5989999999999185</v>
      </c>
      <c r="ED86" s="240">
        <f t="shared" ref="ED86:EU86" si="199">ED61-ED84+ED90-ED88</f>
        <v>-3.3289999999999509</v>
      </c>
      <c r="EE86" s="240">
        <f t="shared" si="199"/>
        <v>-1.4790000000000134</v>
      </c>
      <c r="EF86" s="240">
        <f t="shared" si="199"/>
        <v>1.2019999999999982</v>
      </c>
      <c r="EG86" s="240">
        <f t="shared" si="199"/>
        <v>-0.66400000000001569</v>
      </c>
      <c r="EH86" s="240">
        <f t="shared" si="199"/>
        <v>5.5459999999999923</v>
      </c>
      <c r="EI86" s="240">
        <f t="shared" si="199"/>
        <v>5.0780000000000598</v>
      </c>
      <c r="EJ86" s="240">
        <f t="shared" si="199"/>
        <v>4.6450000000000387</v>
      </c>
      <c r="EK86" s="240">
        <f t="shared" si="199"/>
        <v>1.157999999999987</v>
      </c>
      <c r="EL86" s="240">
        <f t="shared" si="199"/>
        <v>1.2599999999999909</v>
      </c>
      <c r="EM86" s="240">
        <f t="shared" si="199"/>
        <v>2.2029999999999745</v>
      </c>
      <c r="EN86" s="240">
        <f t="shared" si="199"/>
        <v>1.9969999999999573</v>
      </c>
      <c r="EO86" s="240">
        <f t="shared" si="199"/>
        <v>7.600000000005025E-2</v>
      </c>
      <c r="EP86" s="240">
        <f t="shared" si="199"/>
        <v>-0.83099999999998886</v>
      </c>
      <c r="EQ86" s="240">
        <f t="shared" si="199"/>
        <v>-0.49300000000008026</v>
      </c>
      <c r="ER86" s="240">
        <f t="shared" si="199"/>
        <v>0.95700000000002206</v>
      </c>
      <c r="ES86" s="240">
        <f t="shared" si="199"/>
        <v>-0.66399999999993042</v>
      </c>
      <c r="ET86" s="240">
        <f t="shared" si="199"/>
        <v>1.8090000000000543</v>
      </c>
      <c r="EU86" s="240">
        <f t="shared" si="199"/>
        <v>1.9139999999999873</v>
      </c>
      <c r="EV86" s="350">
        <f t="shared" ref="EV86:FA86" si="200">EU86</f>
        <v>1.9139999999999873</v>
      </c>
      <c r="EW86" s="350">
        <f t="shared" si="200"/>
        <v>1.9139999999999873</v>
      </c>
      <c r="EX86" s="350">
        <f t="shared" si="200"/>
        <v>1.9139999999999873</v>
      </c>
      <c r="EY86" s="350">
        <f t="shared" si="200"/>
        <v>1.9139999999999873</v>
      </c>
      <c r="EZ86" s="350">
        <f t="shared" si="200"/>
        <v>1.9139999999999873</v>
      </c>
      <c r="FA86" s="350">
        <f t="shared" si="200"/>
        <v>1.9139999999999873</v>
      </c>
      <c r="FB86" s="350">
        <v>-0.39878860000000116</v>
      </c>
      <c r="FC86" s="350">
        <v>0.10121139999999884</v>
      </c>
      <c r="FD86" s="350">
        <v>-0.39878860000000116</v>
      </c>
      <c r="FE86" s="350">
        <v>0.10121139999999884</v>
      </c>
      <c r="FF86" s="350">
        <v>-0.39878860000000116</v>
      </c>
      <c r="FG86" s="350">
        <v>0.10121139999999884</v>
      </c>
      <c r="FH86" s="350">
        <v>-0.39878860000000116</v>
      </c>
      <c r="FI86" s="350">
        <v>0.10121139999999884</v>
      </c>
      <c r="FJ86" s="350">
        <v>-0.39878860000000116</v>
      </c>
      <c r="FK86" s="350">
        <v>0.10121139999999884</v>
      </c>
      <c r="FL86" s="350">
        <v>-0.39878860000000116</v>
      </c>
      <c r="FM86" s="350">
        <v>0.10121139999999884</v>
      </c>
      <c r="FN86" s="350" t="e">
        <f t="shared" ref="FN86:GG86" si="201">FN87/100*FM61+FM86</f>
        <v>#VALUE!</v>
      </c>
      <c r="FO86" s="350" t="e">
        <f t="shared" si="201"/>
        <v>#VALUE!</v>
      </c>
      <c r="FP86" s="350" t="e">
        <f>FP87/100*FO61+FO86</f>
        <v>#VALUE!</v>
      </c>
      <c r="FQ86" s="350" t="e">
        <f t="shared" si="201"/>
        <v>#VALUE!</v>
      </c>
      <c r="FR86" s="350" t="e">
        <f t="shared" si="201"/>
        <v>#VALUE!</v>
      </c>
      <c r="FS86" s="350" t="e">
        <f t="shared" si="201"/>
        <v>#VALUE!</v>
      </c>
      <c r="FT86" s="350" t="e">
        <f t="shared" si="201"/>
        <v>#VALUE!</v>
      </c>
      <c r="FU86" s="350" t="e">
        <f t="shared" si="201"/>
        <v>#VALUE!</v>
      </c>
      <c r="FV86" s="350" t="e">
        <f t="shared" si="201"/>
        <v>#VALUE!</v>
      </c>
      <c r="FW86" s="350" t="e">
        <f t="shared" si="201"/>
        <v>#VALUE!</v>
      </c>
      <c r="FX86" s="350" t="e">
        <f t="shared" si="201"/>
        <v>#VALUE!</v>
      </c>
      <c r="FY86" s="350" t="e">
        <f t="shared" si="201"/>
        <v>#VALUE!</v>
      </c>
      <c r="FZ86" s="350" t="e">
        <f t="shared" si="201"/>
        <v>#VALUE!</v>
      </c>
      <c r="GA86" s="350" t="e">
        <f t="shared" si="201"/>
        <v>#VALUE!</v>
      </c>
      <c r="GB86" s="350" t="e">
        <f t="shared" si="201"/>
        <v>#VALUE!</v>
      </c>
      <c r="GC86" s="350" t="e">
        <f t="shared" si="201"/>
        <v>#VALUE!</v>
      </c>
      <c r="GD86" s="350" t="e">
        <f t="shared" si="201"/>
        <v>#VALUE!</v>
      </c>
      <c r="GE86" s="350" t="e">
        <f t="shared" si="201"/>
        <v>#VALUE!</v>
      </c>
      <c r="GF86" s="350" t="e">
        <f t="shared" si="201"/>
        <v>#VALUE!</v>
      </c>
      <c r="GG86" s="350" t="e">
        <f t="shared" si="201"/>
        <v>#VALUE!</v>
      </c>
    </row>
    <row r="87" spans="1:190" s="314" customFormat="1" ht="16.5" thickBot="1">
      <c r="A87" s="301"/>
      <c r="B87" s="301"/>
      <c r="C87" s="301"/>
      <c r="D87" s="301"/>
      <c r="E87" s="281" t="s">
        <v>182</v>
      </c>
      <c r="F87" s="351"/>
      <c r="G87" s="351">
        <f t="shared" ref="G87:BR87" si="202">100*(G86-F86)/F61</f>
        <v>-0.16736401673637785</v>
      </c>
      <c r="H87" s="351">
        <f t="shared" si="202"/>
        <v>3.8410056451136758E-2</v>
      </c>
      <c r="I87" s="351">
        <f t="shared" si="202"/>
        <v>-0.35526168329038932</v>
      </c>
      <c r="J87" s="351">
        <f t="shared" si="202"/>
        <v>0.98880799739217029</v>
      </c>
      <c r="K87" s="351">
        <f t="shared" si="202"/>
        <v>1.0486687150526024E-3</v>
      </c>
      <c r="L87" s="351">
        <f t="shared" si="202"/>
        <v>0.28815499059920979</v>
      </c>
      <c r="M87" s="351">
        <f t="shared" si="202"/>
        <v>-0.41169286530353483</v>
      </c>
      <c r="N87" s="351">
        <f t="shared" si="202"/>
        <v>0.77671943518258135</v>
      </c>
      <c r="O87" s="351">
        <f t="shared" si="202"/>
        <v>-0.37464504900611018</v>
      </c>
      <c r="P87" s="351">
        <f t="shared" si="202"/>
        <v>0.23847305523431542</v>
      </c>
      <c r="Q87" s="351">
        <f t="shared" si="202"/>
        <v>-0.77753591641271891</v>
      </c>
      <c r="R87" s="351">
        <f t="shared" si="202"/>
        <v>-0.46534577658299636</v>
      </c>
      <c r="S87" s="351">
        <f t="shared" si="202"/>
        <v>-1.4387362206996488</v>
      </c>
      <c r="T87" s="351">
        <f t="shared" si="202"/>
        <v>0.22192845411209808</v>
      </c>
      <c r="U87" s="351">
        <f t="shared" si="202"/>
        <v>0.84788222145141301</v>
      </c>
      <c r="V87" s="351">
        <f t="shared" si="202"/>
        <v>0.1586107176581758</v>
      </c>
      <c r="W87" s="351">
        <f t="shared" si="202"/>
        <v>0.44818601489702592</v>
      </c>
      <c r="X87" s="351">
        <f t="shared" si="202"/>
        <v>0.65543392471089212</v>
      </c>
      <c r="Y87" s="351">
        <f t="shared" si="202"/>
        <v>-0.97447389850128252</v>
      </c>
      <c r="Z87" s="351">
        <f t="shared" si="202"/>
        <v>0.14525807956988074</v>
      </c>
      <c r="AA87" s="351">
        <f t="shared" si="202"/>
        <v>-0.78642806158864409</v>
      </c>
      <c r="AB87" s="351">
        <f t="shared" si="202"/>
        <v>0.18402238110039043</v>
      </c>
      <c r="AC87" s="351">
        <f t="shared" si="202"/>
        <v>-0.11311875049147754</v>
      </c>
      <c r="AD87" s="351">
        <f t="shared" si="202"/>
        <v>0.7782837542137464</v>
      </c>
      <c r="AE87" s="351">
        <f t="shared" si="202"/>
        <v>-0.64481120366684552</v>
      </c>
      <c r="AF87" s="351">
        <f t="shared" si="202"/>
        <v>-0.16771655333954213</v>
      </c>
      <c r="AG87" s="351">
        <f t="shared" si="202"/>
        <v>0.3682028909505633</v>
      </c>
      <c r="AH87" s="351">
        <f t="shared" si="202"/>
        <v>0.13557379127146613</v>
      </c>
      <c r="AI87" s="351">
        <f t="shared" si="202"/>
        <v>-0.47944241820796002</v>
      </c>
      <c r="AJ87" s="351">
        <f t="shared" si="202"/>
        <v>0.58991577931954842</v>
      </c>
      <c r="AK87" s="351">
        <f t="shared" si="202"/>
        <v>-0.33799266727772359</v>
      </c>
      <c r="AL87" s="351">
        <f t="shared" si="202"/>
        <v>0.3279242039780661</v>
      </c>
      <c r="AM87" s="351">
        <f t="shared" si="202"/>
        <v>0.27247546215450208</v>
      </c>
      <c r="AN87" s="351">
        <f t="shared" si="202"/>
        <v>0.4367778777907258</v>
      </c>
      <c r="AO87" s="351">
        <f t="shared" si="202"/>
        <v>-0.38233986195161662</v>
      </c>
      <c r="AP87" s="351">
        <f t="shared" si="202"/>
        <v>0.23212427281316136</v>
      </c>
      <c r="AQ87" s="351">
        <f t="shared" si="202"/>
        <v>-0.355425365444059</v>
      </c>
      <c r="AR87" s="351">
        <f t="shared" si="202"/>
        <v>-0.2629391906168449</v>
      </c>
      <c r="AS87" s="351">
        <f t="shared" si="202"/>
        <v>0.13829019665885103</v>
      </c>
      <c r="AT87" s="351">
        <f t="shared" si="202"/>
        <v>0.39357255306441363</v>
      </c>
      <c r="AU87" s="351">
        <f t="shared" si="202"/>
        <v>-7.5391369905527195E-2</v>
      </c>
      <c r="AV87" s="351">
        <f t="shared" si="202"/>
        <v>0.32921990145204777</v>
      </c>
      <c r="AW87" s="351">
        <f t="shared" si="202"/>
        <v>0.19763183281116226</v>
      </c>
      <c r="AX87" s="351">
        <f t="shared" si="202"/>
        <v>-0.33836423865957133</v>
      </c>
      <c r="AY87" s="351">
        <f t="shared" si="202"/>
        <v>0.44558936155397871</v>
      </c>
      <c r="AZ87" s="351">
        <f t="shared" si="202"/>
        <v>4.5983502410104841E-2</v>
      </c>
      <c r="BA87" s="351">
        <f t="shared" si="202"/>
        <v>0.46680086861418169</v>
      </c>
      <c r="BB87" s="351">
        <f t="shared" si="202"/>
        <v>-0.51371989073751267</v>
      </c>
      <c r="BC87" s="351">
        <f t="shared" si="202"/>
        <v>0.32750088099651259</v>
      </c>
      <c r="BD87" s="351">
        <f t="shared" si="202"/>
        <v>-0.2867020190176387</v>
      </c>
      <c r="BE87" s="351">
        <f t="shared" si="202"/>
        <v>-0.43834421675107693</v>
      </c>
      <c r="BF87" s="351">
        <f t="shared" si="202"/>
        <v>0.28569612253521492</v>
      </c>
      <c r="BG87" s="351">
        <f t="shared" si="202"/>
        <v>-0.46614946450293465</v>
      </c>
      <c r="BH87" s="351">
        <f t="shared" si="202"/>
        <v>-8.848651494764101E-2</v>
      </c>
      <c r="BI87" s="351">
        <f t="shared" si="202"/>
        <v>-0.28633874235674106</v>
      </c>
      <c r="BJ87" s="351">
        <f t="shared" si="202"/>
        <v>0.48831206080596906</v>
      </c>
      <c r="BK87" s="351">
        <f t="shared" si="202"/>
        <v>-0.47757819813134306</v>
      </c>
      <c r="BL87" s="351">
        <f t="shared" si="202"/>
        <v>-0.26110948627326469</v>
      </c>
      <c r="BM87" s="351">
        <f t="shared" si="202"/>
        <v>-0.47953885633845333</v>
      </c>
      <c r="BN87" s="351">
        <f t="shared" si="202"/>
        <v>-0.40294249901634854</v>
      </c>
      <c r="BO87" s="351">
        <f t="shared" si="202"/>
        <v>-0.25040770161503395</v>
      </c>
      <c r="BP87" s="351">
        <f t="shared" si="202"/>
        <v>0.30530831249038942</v>
      </c>
      <c r="BQ87" s="351">
        <f t="shared" si="202"/>
        <v>-0.27428785972034914</v>
      </c>
      <c r="BR87" s="351">
        <f t="shared" si="202"/>
        <v>0.84818463582022163</v>
      </c>
      <c r="BS87" s="351">
        <f t="shared" ref="BS87:ED87" si="203">100*(BS86-BR86)/BR61</f>
        <v>0.29437729069846236</v>
      </c>
      <c r="BT87" s="351">
        <f t="shared" si="203"/>
        <v>3.6240105943043256E-2</v>
      </c>
      <c r="BU87" s="351">
        <f t="shared" si="203"/>
        <v>0.39346267312690014</v>
      </c>
      <c r="BV87" s="351">
        <f t="shared" si="203"/>
        <v>6.1717539394715346E-2</v>
      </c>
      <c r="BW87" s="351">
        <f t="shared" si="203"/>
        <v>-0.37217735289269044</v>
      </c>
      <c r="BX87" s="351">
        <f t="shared" si="203"/>
        <v>0.88735551068682095</v>
      </c>
      <c r="BY87" s="351">
        <f t="shared" si="203"/>
        <v>-0.40181679756894068</v>
      </c>
      <c r="BZ87" s="351">
        <f t="shared" si="203"/>
        <v>-0.64519474122537923</v>
      </c>
      <c r="CA87" s="351">
        <f t="shared" si="203"/>
        <v>0.27573059010185041</v>
      </c>
      <c r="CB87" s="351">
        <f t="shared" si="203"/>
        <v>-0.55493648317361099</v>
      </c>
      <c r="CC87" s="351">
        <f t="shared" si="203"/>
        <v>0.13791271011126785</v>
      </c>
      <c r="CD87" s="351">
        <f t="shared" si="203"/>
        <v>3.1908911116333052E-2</v>
      </c>
      <c r="CE87" s="351">
        <f t="shared" si="203"/>
        <v>2.320498468155141E-2</v>
      </c>
      <c r="CF87" s="351">
        <f t="shared" si="203"/>
        <v>0.37699903817309688</v>
      </c>
      <c r="CG87" s="351">
        <f t="shared" si="203"/>
        <v>0.14052253565108871</v>
      </c>
      <c r="CH87" s="351">
        <f t="shared" si="203"/>
        <v>0.59325926910940119</v>
      </c>
      <c r="CI87" s="351">
        <f t="shared" si="203"/>
        <v>2.5425807493752665E-2</v>
      </c>
      <c r="CJ87" s="351">
        <f t="shared" si="203"/>
        <v>-0.23814576407066504</v>
      </c>
      <c r="CK87" s="351">
        <f t="shared" si="203"/>
        <v>0.33951881987941956</v>
      </c>
      <c r="CL87" s="351">
        <f t="shared" si="203"/>
        <v>-5.5243960235970009E-2</v>
      </c>
      <c r="CM87" s="351">
        <f t="shared" si="203"/>
        <v>-7.8301747775929173E-2</v>
      </c>
      <c r="CN87" s="351">
        <f t="shared" si="203"/>
        <v>-0.80117742729842178</v>
      </c>
      <c r="CO87" s="351">
        <f t="shared" si="203"/>
        <v>0.40797401180098197</v>
      </c>
      <c r="CP87" s="351">
        <f t="shared" si="203"/>
        <v>0.34353031864531464</v>
      </c>
      <c r="CQ87" s="351">
        <f t="shared" si="203"/>
        <v>-5.9243168522124232E-2</v>
      </c>
      <c r="CR87" s="351">
        <f t="shared" si="203"/>
        <v>0.47234508785455409</v>
      </c>
      <c r="CS87" s="351">
        <f t="shared" si="203"/>
        <v>0.37586140478534841</v>
      </c>
      <c r="CT87" s="351">
        <f t="shared" si="203"/>
        <v>-0.5795799762250663</v>
      </c>
      <c r="CU87" s="351">
        <f t="shared" si="203"/>
        <v>5.2262987353720659E-4</v>
      </c>
      <c r="CV87" s="351">
        <f t="shared" si="203"/>
        <v>-0.54206525042273301</v>
      </c>
      <c r="CW87" s="351">
        <f t="shared" si="203"/>
        <v>0.18362611353913333</v>
      </c>
      <c r="CX87" s="351">
        <f t="shared" si="203"/>
        <v>0.31893466073101551</v>
      </c>
      <c r="CY87" s="351">
        <f t="shared" si="203"/>
        <v>-0.45409177834834735</v>
      </c>
      <c r="CZ87" s="351">
        <f t="shared" si="203"/>
        <v>-0.19172395770513628</v>
      </c>
      <c r="DA87" s="351">
        <f t="shared" si="203"/>
        <v>3.6423510627650153E-2</v>
      </c>
      <c r="DB87" s="351">
        <f t="shared" si="203"/>
        <v>0.30177666045412405</v>
      </c>
      <c r="DC87" s="351">
        <f t="shared" si="203"/>
        <v>-0.11475207122543724</v>
      </c>
      <c r="DD87" s="351">
        <f t="shared" si="203"/>
        <v>-0.57261637658207032</v>
      </c>
      <c r="DE87" s="351">
        <f t="shared" si="203"/>
        <v>0.25374850217897249</v>
      </c>
      <c r="DF87" s="351">
        <f t="shared" si="203"/>
        <v>0.16208039187438947</v>
      </c>
      <c r="DG87" s="351">
        <f t="shared" si="203"/>
        <v>0.12333767431247111</v>
      </c>
      <c r="DH87" s="351">
        <f t="shared" si="203"/>
        <v>0.46189539469350582</v>
      </c>
      <c r="DI87" s="351">
        <f t="shared" si="203"/>
        <v>-0.22803925916415821</v>
      </c>
      <c r="DJ87" s="351">
        <f t="shared" si="203"/>
        <v>0.18376546269929625</v>
      </c>
      <c r="DK87" s="351">
        <f t="shared" si="203"/>
        <v>-0.19339345945153436</v>
      </c>
      <c r="DL87" s="351">
        <f t="shared" si="203"/>
        <v>-0.19087269087269057</v>
      </c>
      <c r="DM87" s="351">
        <f t="shared" si="203"/>
        <v>0.52779669118143935</v>
      </c>
      <c r="DN87" s="351">
        <f t="shared" si="203"/>
        <v>-0.20612328304635305</v>
      </c>
      <c r="DO87" s="351">
        <f t="shared" si="203"/>
        <v>-5.4968129478572087E-3</v>
      </c>
      <c r="DP87" s="351">
        <f t="shared" si="203"/>
        <v>0.17647147982704811</v>
      </c>
      <c r="DQ87" s="351">
        <f t="shared" si="203"/>
        <v>0.22562595085221474</v>
      </c>
      <c r="DR87" s="351">
        <f t="shared" si="203"/>
        <v>6.980684657088794E-2</v>
      </c>
      <c r="DS87" s="351">
        <f t="shared" si="203"/>
        <v>4.806205438116757E-2</v>
      </c>
      <c r="DT87" s="351">
        <f t="shared" si="203"/>
        <v>2.498637107033307E-2</v>
      </c>
      <c r="DU87" s="351">
        <f t="shared" si="203"/>
        <v>-0.37793744216024255</v>
      </c>
      <c r="DV87" s="351">
        <f t="shared" si="203"/>
        <v>-5.526763300673191E-2</v>
      </c>
      <c r="DW87" s="351">
        <f t="shared" si="203"/>
        <v>-0.23269528712078741</v>
      </c>
      <c r="DX87" s="351">
        <f t="shared" si="203"/>
        <v>0.1003827341697304</v>
      </c>
      <c r="DY87" s="351">
        <f t="shared" si="203"/>
        <v>-7.8578469499357304E-2</v>
      </c>
      <c r="DZ87" s="351">
        <f t="shared" si="203"/>
        <v>-0.9266662483376602</v>
      </c>
      <c r="EA87" s="351">
        <f t="shared" si="203"/>
        <v>-0.73886395543726835</v>
      </c>
      <c r="EB87" s="351">
        <f t="shared" si="203"/>
        <v>0.10521802707915427</v>
      </c>
      <c r="EC87" s="351">
        <f t="shared" si="203"/>
        <v>0.77075638881068775</v>
      </c>
      <c r="ED87" s="351">
        <f t="shared" si="203"/>
        <v>-0.35428604194911228</v>
      </c>
      <c r="EE87" s="351">
        <f t="shared" ref="EE87:EU87" si="204">100*(EE86-ED86)/ED61</f>
        <v>0.37599104125128546</v>
      </c>
      <c r="EF87" s="351">
        <f t="shared" si="204"/>
        <v>0.53907759620856366</v>
      </c>
      <c r="EG87" s="351">
        <f t="shared" si="204"/>
        <v>-0.37153256186236444</v>
      </c>
      <c r="EH87" s="351">
        <f t="shared" si="204"/>
        <v>1.2281197901319305</v>
      </c>
      <c r="EI87" s="351">
        <f t="shared" si="204"/>
        <v>-9.136199653291617E-2</v>
      </c>
      <c r="EJ87" s="351">
        <f t="shared" si="204"/>
        <v>-8.4455835254561407E-2</v>
      </c>
      <c r="EK87" s="351">
        <f t="shared" si="204"/>
        <v>-0.67702296286373753</v>
      </c>
      <c r="EL87" s="351">
        <f t="shared" si="204"/>
        <v>1.968819306782657E-2</v>
      </c>
      <c r="EM87" s="351">
        <f t="shared" si="204"/>
        <v>0.18095466538737992</v>
      </c>
      <c r="EN87" s="351">
        <f t="shared" si="204"/>
        <v>-3.9530470124754566E-2</v>
      </c>
      <c r="EO87" s="351">
        <f t="shared" si="204"/>
        <v>-0.36660585195305062</v>
      </c>
      <c r="EP87" s="351">
        <f t="shared" si="204"/>
        <v>-0.17308004236359001</v>
      </c>
      <c r="EQ87" s="351">
        <f t="shared" si="204"/>
        <v>6.4294613899412892E-2</v>
      </c>
      <c r="ER87" s="351">
        <f t="shared" si="204"/>
        <v>0.27391825901334688</v>
      </c>
      <c r="ES87" s="351">
        <f t="shared" si="204"/>
        <v>-0.30644749652622622</v>
      </c>
      <c r="ET87" s="351">
        <f t="shared" si="204"/>
        <v>0.46586278805597597</v>
      </c>
      <c r="EU87" s="351">
        <f t="shared" si="204"/>
        <v>1.9680538009666501E-2</v>
      </c>
      <c r="EV87" s="352">
        <f>EV36+(AVERAGE($DG$87:$EN$87)-AVERAGE($DG$36:$EN$36))</f>
        <v>1.8235598324279345E-2</v>
      </c>
      <c r="EW87" s="352">
        <f t="shared" ref="EW87:GG87" si="205">EW36+(AVERAGE($DG$87:$EN$87)-AVERAGE($DG$36:$EN$36))</f>
        <v>8.5238809430245501E-3</v>
      </c>
      <c r="EX87" s="352">
        <f t="shared" si="205"/>
        <v>2.7936386343653204E-2</v>
      </c>
      <c r="EY87" s="352">
        <f t="shared" si="205"/>
        <v>8.5238809430245501E-3</v>
      </c>
      <c r="EZ87" s="352">
        <f t="shared" si="205"/>
        <v>8.5238809430245501E-3</v>
      </c>
      <c r="FA87" s="352">
        <f>FA36+(AVERAGE($DG$87:$EN$87)-AVERAGE($DG$36:$EN$36))</f>
        <v>8.5238809430245501E-3</v>
      </c>
      <c r="FB87" s="352">
        <f t="shared" si="205"/>
        <v>8.5238809430245501E-3</v>
      </c>
      <c r="FC87" s="352">
        <f t="shared" si="205"/>
        <v>8.5238809430245501E-3</v>
      </c>
      <c r="FD87" s="352">
        <f t="shared" si="205"/>
        <v>8.5238809430245501E-3</v>
      </c>
      <c r="FE87" s="352">
        <f t="shared" si="205"/>
        <v>8.5238809430245501E-3</v>
      </c>
      <c r="FF87" s="352">
        <f t="shared" si="205"/>
        <v>8.5238809430245501E-3</v>
      </c>
      <c r="FG87" s="352">
        <f t="shared" si="205"/>
        <v>8.5238809430245501E-3</v>
      </c>
      <c r="FH87" s="352">
        <f t="shared" si="205"/>
        <v>8.5238809430245501E-3</v>
      </c>
      <c r="FI87" s="352">
        <f t="shared" si="205"/>
        <v>8.5238809430245501E-3</v>
      </c>
      <c r="FJ87" s="352">
        <f t="shared" si="205"/>
        <v>8.5238809430245501E-3</v>
      </c>
      <c r="FK87" s="352">
        <f t="shared" si="205"/>
        <v>8.5238809430245501E-3</v>
      </c>
      <c r="FL87" s="352">
        <f t="shared" si="205"/>
        <v>8.5238809430245501E-3</v>
      </c>
      <c r="FM87" s="352">
        <f t="shared" si="205"/>
        <v>8.5238809430245501E-3</v>
      </c>
      <c r="FN87" s="352">
        <f t="shared" si="205"/>
        <v>8.5238809430245501E-3</v>
      </c>
      <c r="FO87" s="352">
        <f t="shared" si="205"/>
        <v>8.5238809430245501E-3</v>
      </c>
      <c r="FP87" s="352">
        <f t="shared" si="205"/>
        <v>8.5238809430245501E-3</v>
      </c>
      <c r="FQ87" s="352">
        <f t="shared" si="205"/>
        <v>8.5238809430245501E-3</v>
      </c>
      <c r="FR87" s="352">
        <f t="shared" si="205"/>
        <v>8.5238809430245501E-3</v>
      </c>
      <c r="FS87" s="352">
        <f t="shared" si="205"/>
        <v>8.5238809430245501E-3</v>
      </c>
      <c r="FT87" s="352">
        <f t="shared" si="205"/>
        <v>8.5238809430245501E-3</v>
      </c>
      <c r="FU87" s="352">
        <f t="shared" si="205"/>
        <v>8.5238809430245501E-3</v>
      </c>
      <c r="FV87" s="352">
        <f t="shared" si="205"/>
        <v>8.5238809430245501E-3</v>
      </c>
      <c r="FW87" s="352">
        <f t="shared" si="205"/>
        <v>8.5238809430245501E-3</v>
      </c>
      <c r="FX87" s="352">
        <f t="shared" si="205"/>
        <v>8.5238809430245501E-3</v>
      </c>
      <c r="FY87" s="352">
        <f t="shared" si="205"/>
        <v>8.5238809430245501E-3</v>
      </c>
      <c r="FZ87" s="352">
        <f t="shared" si="205"/>
        <v>8.5238809430245501E-3</v>
      </c>
      <c r="GA87" s="352">
        <f t="shared" si="205"/>
        <v>8.5238809430245501E-3</v>
      </c>
      <c r="GB87" s="352">
        <f t="shared" si="205"/>
        <v>8.5238809430245501E-3</v>
      </c>
      <c r="GC87" s="352">
        <f t="shared" si="205"/>
        <v>8.5238809430245501E-3</v>
      </c>
      <c r="GD87" s="352">
        <f t="shared" si="205"/>
        <v>8.5238809430245501E-3</v>
      </c>
      <c r="GE87" s="352">
        <f t="shared" si="205"/>
        <v>8.5238809430245501E-3</v>
      </c>
      <c r="GF87" s="352">
        <f t="shared" si="205"/>
        <v>8.5238809430245501E-3</v>
      </c>
      <c r="GG87" s="352">
        <f t="shared" si="205"/>
        <v>8.5238809430245501E-3</v>
      </c>
      <c r="GH87" s="353"/>
    </row>
    <row r="88" spans="1:190">
      <c r="A88" s="323"/>
      <c r="B88" s="323"/>
      <c r="C88" s="323"/>
      <c r="D88" s="323"/>
      <c r="E88" s="289" t="s">
        <v>50</v>
      </c>
      <c r="F88" s="233">
        <v>16.708000000000002</v>
      </c>
      <c r="G88" s="233">
        <v>17.310000000000002</v>
      </c>
      <c r="H88" s="233">
        <v>17.832000000000001</v>
      </c>
      <c r="I88" s="233">
        <v>18.446000000000002</v>
      </c>
      <c r="J88" s="233">
        <v>19.334</v>
      </c>
      <c r="K88" s="233">
        <v>19.903000000000002</v>
      </c>
      <c r="L88" s="233">
        <v>21.151</v>
      </c>
      <c r="M88" s="233">
        <v>21.812000000000001</v>
      </c>
      <c r="N88" s="233">
        <v>23.041</v>
      </c>
      <c r="O88" s="233">
        <v>23.387</v>
      </c>
      <c r="P88" s="233">
        <v>23.393000000000001</v>
      </c>
      <c r="Q88" s="233">
        <v>24.42</v>
      </c>
      <c r="R88" s="233">
        <v>25.736000000000001</v>
      </c>
      <c r="S88" s="233">
        <v>27.527000000000001</v>
      </c>
      <c r="T88" s="233">
        <v>29.066000000000003</v>
      </c>
      <c r="U88" s="233">
        <v>29.228000000000002</v>
      </c>
      <c r="V88" s="233">
        <v>30.085000000000001</v>
      </c>
      <c r="W88" s="233">
        <v>30.424000000000003</v>
      </c>
      <c r="X88" s="233">
        <v>31.153000000000002</v>
      </c>
      <c r="Y88" s="233">
        <v>33.154000000000003</v>
      </c>
      <c r="Z88" s="233">
        <v>33.362000000000002</v>
      </c>
      <c r="AA88" s="233">
        <v>35.494</v>
      </c>
      <c r="AB88" s="233">
        <v>37.274000000000001</v>
      </c>
      <c r="AC88" s="233">
        <v>39.033999999999999</v>
      </c>
      <c r="AD88" s="233">
        <v>39.966000000000001</v>
      </c>
      <c r="AE88" s="233">
        <v>41.647000000000006</v>
      </c>
      <c r="AF88" s="233">
        <v>42.74</v>
      </c>
      <c r="AG88" s="233">
        <v>43.484999999999999</v>
      </c>
      <c r="AH88" s="233">
        <v>44.09</v>
      </c>
      <c r="AI88" s="233">
        <v>44.896000000000001</v>
      </c>
      <c r="AJ88" s="233">
        <v>43.417999999999999</v>
      </c>
      <c r="AK88" s="233">
        <v>43.658000000000001</v>
      </c>
      <c r="AL88" s="233">
        <v>42.287000000000006</v>
      </c>
      <c r="AM88" s="233">
        <v>41.399000000000001</v>
      </c>
      <c r="AN88" s="233">
        <v>41.269000000000005</v>
      </c>
      <c r="AO88" s="233">
        <v>40.439</v>
      </c>
      <c r="AP88" s="233">
        <v>40.103000000000002</v>
      </c>
      <c r="AQ88" s="233">
        <v>40.717000000000006</v>
      </c>
      <c r="AR88" s="233">
        <v>42.492000000000004</v>
      </c>
      <c r="AS88" s="233">
        <v>43.648000000000003</v>
      </c>
      <c r="AT88" s="233">
        <v>44.222000000000001</v>
      </c>
      <c r="AU88" s="233">
        <v>45.818000000000005</v>
      </c>
      <c r="AV88" s="233">
        <v>48.055</v>
      </c>
      <c r="AW88" s="233">
        <v>49.488</v>
      </c>
      <c r="AX88" s="233">
        <v>52.477000000000004</v>
      </c>
      <c r="AY88" s="233">
        <v>53.959000000000003</v>
      </c>
      <c r="AZ88" s="233">
        <v>53.732000000000006</v>
      </c>
      <c r="BA88" s="233">
        <v>55.224000000000004</v>
      </c>
      <c r="BB88" s="233">
        <v>55.782000000000004</v>
      </c>
      <c r="BC88" s="233">
        <v>54.56</v>
      </c>
      <c r="BD88" s="233">
        <v>54.617000000000004</v>
      </c>
      <c r="BE88" s="233">
        <v>55.867000000000004</v>
      </c>
      <c r="BF88" s="233">
        <v>55.704000000000001</v>
      </c>
      <c r="BG88" s="233">
        <v>57.387</v>
      </c>
      <c r="BH88" s="233">
        <v>59.154000000000003</v>
      </c>
      <c r="BI88" s="233">
        <v>59.812000000000005</v>
      </c>
      <c r="BJ88" s="233">
        <v>60.832000000000001</v>
      </c>
      <c r="BK88" s="233">
        <v>60.531000000000006</v>
      </c>
      <c r="BL88" s="233">
        <v>59.771000000000001</v>
      </c>
      <c r="BM88" s="233">
        <v>58.599000000000004</v>
      </c>
      <c r="BN88" s="233">
        <v>59.433000000000007</v>
      </c>
      <c r="BO88" s="233">
        <v>57.790000000000006</v>
      </c>
      <c r="BP88" s="233">
        <v>58.771000000000001</v>
      </c>
      <c r="BQ88" s="233">
        <v>60.53</v>
      </c>
      <c r="BR88" s="233">
        <v>60.528000000000006</v>
      </c>
      <c r="BS88" s="233">
        <v>62.874000000000002</v>
      </c>
      <c r="BT88" s="233">
        <v>63.761000000000003</v>
      </c>
      <c r="BU88" s="233">
        <v>67.388000000000005</v>
      </c>
      <c r="BV88" s="233">
        <v>68.13300000000001</v>
      </c>
      <c r="BW88" s="233">
        <v>69.288000000000011</v>
      </c>
      <c r="BX88" s="233">
        <v>68.227000000000004</v>
      </c>
      <c r="BY88" s="233">
        <v>69.116</v>
      </c>
      <c r="BZ88" s="233">
        <v>70.638000000000005</v>
      </c>
      <c r="CA88" s="233">
        <v>70.672000000000011</v>
      </c>
      <c r="CB88" s="233">
        <v>71.507000000000005</v>
      </c>
      <c r="CC88" s="233">
        <v>74.313000000000002</v>
      </c>
      <c r="CD88" s="233">
        <v>77.213999999999999</v>
      </c>
      <c r="CE88" s="233">
        <v>80.945000000000007</v>
      </c>
      <c r="CF88" s="233">
        <v>83.806000000000012</v>
      </c>
      <c r="CG88" s="233">
        <v>86.01</v>
      </c>
      <c r="CH88" s="233">
        <v>87.575000000000003</v>
      </c>
      <c r="CI88" s="233">
        <v>88.141000000000005</v>
      </c>
      <c r="CJ88" s="233">
        <v>87.975000000000009</v>
      </c>
      <c r="CK88" s="233">
        <v>86.975999999999999</v>
      </c>
      <c r="CL88" s="233">
        <v>86.09</v>
      </c>
      <c r="CM88" s="233">
        <v>88.050000000000011</v>
      </c>
      <c r="CN88" s="233">
        <v>92.347999999999999</v>
      </c>
      <c r="CO88" s="233">
        <v>94.906000000000006</v>
      </c>
      <c r="CP88" s="233">
        <v>98.674000000000007</v>
      </c>
      <c r="CQ88" s="233">
        <v>103.45</v>
      </c>
      <c r="CR88" s="233">
        <v>106.393</v>
      </c>
      <c r="CS88" s="233">
        <v>110.48100000000001</v>
      </c>
      <c r="CT88" s="233">
        <v>110.29900000000001</v>
      </c>
      <c r="CU88" s="233">
        <v>107.492</v>
      </c>
      <c r="CV88" s="233">
        <v>107.82700000000001</v>
      </c>
      <c r="CW88" s="233">
        <v>104.31500000000001</v>
      </c>
      <c r="CX88" s="233">
        <v>106.10600000000001</v>
      </c>
      <c r="CY88" s="233">
        <v>108.85900000000001</v>
      </c>
      <c r="CZ88" s="233">
        <v>108.85000000000001</v>
      </c>
      <c r="DA88" s="233">
        <v>107.643</v>
      </c>
      <c r="DB88" s="233">
        <v>105.79300000000001</v>
      </c>
      <c r="DC88" s="233">
        <v>103.45800000000001</v>
      </c>
      <c r="DD88" s="233">
        <v>104.34100000000001</v>
      </c>
      <c r="DE88" s="233">
        <v>106.63500000000001</v>
      </c>
      <c r="DF88" s="233">
        <v>107.536</v>
      </c>
      <c r="DG88" s="233">
        <v>109.47000000000001</v>
      </c>
      <c r="DH88" s="233">
        <v>110.54600000000001</v>
      </c>
      <c r="DI88" s="233">
        <v>113.75200000000001</v>
      </c>
      <c r="DJ88" s="233">
        <v>112.83300000000001</v>
      </c>
      <c r="DK88" s="233">
        <v>114.66000000000001</v>
      </c>
      <c r="DL88" s="233">
        <v>117.60400000000001</v>
      </c>
      <c r="DM88" s="233">
        <v>121.19500000000001</v>
      </c>
      <c r="DN88" s="233">
        <v>124.53400000000001</v>
      </c>
      <c r="DO88" s="233">
        <v>126.80900000000001</v>
      </c>
      <c r="DP88" s="233">
        <v>125.20200000000001</v>
      </c>
      <c r="DQ88" s="233">
        <v>128.10900000000001</v>
      </c>
      <c r="DR88" s="233">
        <v>129.26000000000002</v>
      </c>
      <c r="DS88" s="233">
        <v>132.096</v>
      </c>
      <c r="DT88" s="233">
        <v>132.91300000000001</v>
      </c>
      <c r="DU88" s="233">
        <v>133.90900000000002</v>
      </c>
      <c r="DV88" s="233">
        <v>140.005</v>
      </c>
      <c r="DW88" s="233">
        <v>138.709</v>
      </c>
      <c r="DX88" s="233">
        <v>138.18600000000001</v>
      </c>
      <c r="DY88" s="233">
        <v>128.357</v>
      </c>
      <c r="DZ88" s="233">
        <v>116.98200000000001</v>
      </c>
      <c r="EA88" s="233">
        <v>115.92100000000001</v>
      </c>
      <c r="EB88" s="233">
        <v>116.09400000000001</v>
      </c>
      <c r="EC88" s="233">
        <v>118.17</v>
      </c>
      <c r="ED88" s="233">
        <v>123.733</v>
      </c>
      <c r="EE88" s="233">
        <v>128.9</v>
      </c>
      <c r="EF88" s="233">
        <v>131.37</v>
      </c>
      <c r="EG88" s="233">
        <v>134.827</v>
      </c>
      <c r="EH88" s="233">
        <v>140.09900000000002</v>
      </c>
      <c r="EI88" s="233">
        <v>142.61100000000002</v>
      </c>
      <c r="EJ88" s="233">
        <v>143.209</v>
      </c>
      <c r="EK88" s="233">
        <v>145.91300000000001</v>
      </c>
      <c r="EL88" s="233">
        <v>146.041</v>
      </c>
      <c r="EM88" s="233">
        <v>146.23600000000002</v>
      </c>
      <c r="EN88" s="233">
        <v>147.62200000000001</v>
      </c>
      <c r="EO88" s="233">
        <v>147.209</v>
      </c>
      <c r="EP88" s="233">
        <v>147.24100000000001</v>
      </c>
      <c r="EQ88" s="233">
        <v>150.77800000000002</v>
      </c>
      <c r="ER88" s="233">
        <v>149.54500000000002</v>
      </c>
      <c r="ES88" s="233">
        <v>151.17100000000002</v>
      </c>
      <c r="ET88" s="233">
        <v>151.72900000000001</v>
      </c>
      <c r="EU88" s="233">
        <v>151.75</v>
      </c>
      <c r="EV88" s="260">
        <f>EU88*(1+EV89%)</f>
        <v>152.81224999999998</v>
      </c>
      <c r="EW88" s="260">
        <f>EV88*(1+EW89%)</f>
        <v>154.18756024999996</v>
      </c>
      <c r="EX88" s="260">
        <f t="shared" ref="EX88:GG88" si="206">EW88*(1+EX89%)</f>
        <v>156.19199853324994</v>
      </c>
      <c r="EY88" s="260">
        <f t="shared" si="206"/>
        <v>158.14439851491557</v>
      </c>
      <c r="EZ88" s="260">
        <f t="shared" si="206"/>
        <v>160.04213129709456</v>
      </c>
      <c r="FA88" s="260">
        <f t="shared" si="206"/>
        <v>161.96263687265969</v>
      </c>
      <c r="FB88" s="260">
        <f t="shared" si="206"/>
        <v>163.90618851513162</v>
      </c>
      <c r="FC88" s="260">
        <f t="shared" si="206"/>
        <v>165.87306277731321</v>
      </c>
      <c r="FD88" s="260">
        <f t="shared" si="206"/>
        <v>167.86353953064096</v>
      </c>
      <c r="FE88" s="260">
        <f t="shared" si="206"/>
        <v>169.87790200500865</v>
      </c>
      <c r="FF88" s="260">
        <f t="shared" si="206"/>
        <v>171.91643682906874</v>
      </c>
      <c r="FG88" s="260">
        <f t="shared" si="206"/>
        <v>173.97943407101758</v>
      </c>
      <c r="FH88" s="260">
        <f t="shared" si="206"/>
        <v>176.06718727986978</v>
      </c>
      <c r="FI88" s="260">
        <f t="shared" si="206"/>
        <v>178.17999352722822</v>
      </c>
      <c r="FJ88" s="260">
        <f t="shared" si="206"/>
        <v>180.31815344955496</v>
      </c>
      <c r="FK88" s="260">
        <f t="shared" si="206"/>
        <v>182.48197129094962</v>
      </c>
      <c r="FL88" s="260">
        <f t="shared" si="206"/>
        <v>184.67175494644101</v>
      </c>
      <c r="FM88" s="260">
        <f t="shared" si="206"/>
        <v>186.8878160057983</v>
      </c>
      <c r="FN88" s="260">
        <f t="shared" si="206"/>
        <v>189.13046979786787</v>
      </c>
      <c r="FO88" s="260">
        <f t="shared" si="206"/>
        <v>191.40003543544231</v>
      </c>
      <c r="FP88" s="260">
        <f t="shared" si="206"/>
        <v>193.69683586066762</v>
      </c>
      <c r="FQ88" s="260">
        <f t="shared" si="206"/>
        <v>196.02119789099564</v>
      </c>
      <c r="FR88" s="260">
        <f t="shared" si="206"/>
        <v>197.00130388045059</v>
      </c>
      <c r="FS88" s="260">
        <f t="shared" si="206"/>
        <v>197.98631039985281</v>
      </c>
      <c r="FT88" s="260">
        <f t="shared" si="206"/>
        <v>198.97624195185205</v>
      </c>
      <c r="FU88" s="260">
        <f t="shared" si="206"/>
        <v>199.97112316161127</v>
      </c>
      <c r="FV88" s="260">
        <f t="shared" si="206"/>
        <v>200.9709787774193</v>
      </c>
      <c r="FW88" s="260">
        <f t="shared" si="206"/>
        <v>201.97583367130639</v>
      </c>
      <c r="FX88" s="260">
        <f t="shared" si="206"/>
        <v>202.98571283966291</v>
      </c>
      <c r="FY88" s="260">
        <f t="shared" si="206"/>
        <v>204.00064140386121</v>
      </c>
      <c r="FZ88" s="260">
        <f t="shared" si="206"/>
        <v>205.02064461088048</v>
      </c>
      <c r="GA88" s="260">
        <f t="shared" si="206"/>
        <v>206.04574783393485</v>
      </c>
      <c r="GB88" s="260">
        <f t="shared" si="206"/>
        <v>207.0759765731045</v>
      </c>
      <c r="GC88" s="260">
        <f t="shared" si="206"/>
        <v>208.11135645597</v>
      </c>
      <c r="GD88" s="260">
        <f t="shared" si="206"/>
        <v>209.15191323824982</v>
      </c>
      <c r="GE88" s="260">
        <f t="shared" si="206"/>
        <v>210.19767280444105</v>
      </c>
      <c r="GF88" s="260">
        <f t="shared" si="206"/>
        <v>211.24866116846323</v>
      </c>
      <c r="GG88" s="260">
        <f t="shared" si="206"/>
        <v>212.30490447430552</v>
      </c>
    </row>
    <row r="89" spans="1:190">
      <c r="A89" s="323"/>
      <c r="B89" s="323"/>
      <c r="C89" s="223"/>
      <c r="D89" s="223"/>
      <c r="E89" s="312" t="s">
        <v>174</v>
      </c>
      <c r="F89" s="291"/>
      <c r="G89" s="241">
        <f t="shared" ref="G89:BR89" si="207">100*((G88/F88)-1)</f>
        <v>3.6030644002872814</v>
      </c>
      <c r="H89" s="241">
        <f t="shared" si="207"/>
        <v>3.0155979202772798</v>
      </c>
      <c r="I89" s="241">
        <f t="shared" si="207"/>
        <v>3.4432480933153986</v>
      </c>
      <c r="J89" s="241">
        <f t="shared" si="207"/>
        <v>4.8140518269543353</v>
      </c>
      <c r="K89" s="241">
        <f t="shared" si="207"/>
        <v>2.9430019654494766</v>
      </c>
      <c r="L89" s="241">
        <f t="shared" si="207"/>
        <v>6.2704114957544022</v>
      </c>
      <c r="M89" s="241">
        <f t="shared" si="207"/>
        <v>3.1251477471514466</v>
      </c>
      <c r="N89" s="241">
        <f t="shared" si="207"/>
        <v>5.6345131120484115</v>
      </c>
      <c r="O89" s="241">
        <f t="shared" si="207"/>
        <v>1.5016709344212398</v>
      </c>
      <c r="P89" s="241">
        <f t="shared" si="207"/>
        <v>2.565527857356642E-2</v>
      </c>
      <c r="Q89" s="241">
        <f t="shared" si="207"/>
        <v>4.3902021972384908</v>
      </c>
      <c r="R89" s="241">
        <f t="shared" si="207"/>
        <v>5.3890253890253925</v>
      </c>
      <c r="S89" s="241">
        <f t="shared" si="207"/>
        <v>6.9591234069008356</v>
      </c>
      <c r="T89" s="241">
        <f t="shared" si="207"/>
        <v>5.5908744142115108</v>
      </c>
      <c r="U89" s="241">
        <f t="shared" si="207"/>
        <v>0.55735223284938407</v>
      </c>
      <c r="V89" s="241">
        <f t="shared" si="207"/>
        <v>2.9321198850417396</v>
      </c>
      <c r="W89" s="241">
        <f t="shared" si="207"/>
        <v>1.126807379092587</v>
      </c>
      <c r="X89" s="241">
        <f t="shared" si="207"/>
        <v>2.3961346305548137</v>
      </c>
      <c r="Y89" s="241">
        <f t="shared" si="207"/>
        <v>6.4231374185471646</v>
      </c>
      <c r="Z89" s="241">
        <f t="shared" si="207"/>
        <v>0.62737527900103007</v>
      </c>
      <c r="AA89" s="241">
        <f t="shared" si="207"/>
        <v>6.390504166416866</v>
      </c>
      <c r="AB89" s="241">
        <f t="shared" si="207"/>
        <v>5.014932101200209</v>
      </c>
      <c r="AC89" s="241">
        <f t="shared" si="207"/>
        <v>4.7217899876589531</v>
      </c>
      <c r="AD89" s="241">
        <f t="shared" si="207"/>
        <v>2.3876620382230929</v>
      </c>
      <c r="AE89" s="241">
        <f t="shared" si="207"/>
        <v>4.2060751638893112</v>
      </c>
      <c r="AF89" s="241">
        <f t="shared" si="207"/>
        <v>2.6244387350829568</v>
      </c>
      <c r="AG89" s="241">
        <f t="shared" si="207"/>
        <v>1.7430978006551134</v>
      </c>
      <c r="AH89" s="241">
        <f t="shared" si="207"/>
        <v>1.3912843509256145</v>
      </c>
      <c r="AI89" s="241">
        <f t="shared" si="207"/>
        <v>1.8280789294624622</v>
      </c>
      <c r="AJ89" s="241">
        <f t="shared" si="207"/>
        <v>-3.2920527441197445</v>
      </c>
      <c r="AK89" s="241">
        <f t="shared" si="207"/>
        <v>0.5527661338615264</v>
      </c>
      <c r="AL89" s="241">
        <f t="shared" si="207"/>
        <v>-3.1403179256951685</v>
      </c>
      <c r="AM89" s="241">
        <f t="shared" si="207"/>
        <v>-2.0999361505900316</v>
      </c>
      <c r="AN89" s="241">
        <f t="shared" si="207"/>
        <v>-0.3140172467933855</v>
      </c>
      <c r="AO89" s="241">
        <f t="shared" si="207"/>
        <v>-2.0111948435872051</v>
      </c>
      <c r="AP89" s="241">
        <f t="shared" si="207"/>
        <v>-0.83088108014539586</v>
      </c>
      <c r="AQ89" s="241">
        <f t="shared" si="207"/>
        <v>1.5310575268683291</v>
      </c>
      <c r="AR89" s="241">
        <f t="shared" si="207"/>
        <v>4.3593584989070955</v>
      </c>
      <c r="AS89" s="241">
        <f t="shared" si="207"/>
        <v>2.7205120963946117</v>
      </c>
      <c r="AT89" s="241">
        <f t="shared" si="207"/>
        <v>1.3150659824046951</v>
      </c>
      <c r="AU89" s="241">
        <f t="shared" si="207"/>
        <v>3.6090633621274515</v>
      </c>
      <c r="AV89" s="241">
        <f t="shared" si="207"/>
        <v>4.8823606442882639</v>
      </c>
      <c r="AW89" s="241">
        <f t="shared" si="207"/>
        <v>2.9819997919050989</v>
      </c>
      <c r="AX89" s="241">
        <f t="shared" si="207"/>
        <v>6.039848043970264</v>
      </c>
      <c r="AY89" s="241">
        <f t="shared" si="207"/>
        <v>2.8240943651504535</v>
      </c>
      <c r="AZ89" s="241">
        <f t="shared" si="207"/>
        <v>-0.42068978298337445</v>
      </c>
      <c r="BA89" s="241">
        <f t="shared" si="207"/>
        <v>2.776743839797513</v>
      </c>
      <c r="BB89" s="241">
        <f t="shared" si="207"/>
        <v>1.0104302477183857</v>
      </c>
      <c r="BC89" s="241">
        <f t="shared" si="207"/>
        <v>-2.1906708257143914</v>
      </c>
      <c r="BD89" s="241">
        <f t="shared" si="207"/>
        <v>0.10447214076245714</v>
      </c>
      <c r="BE89" s="241">
        <f t="shared" si="207"/>
        <v>2.2886647014665806</v>
      </c>
      <c r="BF89" s="241">
        <f t="shared" si="207"/>
        <v>-0.29176436894768898</v>
      </c>
      <c r="BG89" s="241">
        <f t="shared" si="207"/>
        <v>3.0213270142180004</v>
      </c>
      <c r="BH89" s="241">
        <f t="shared" si="207"/>
        <v>3.0790945684562754</v>
      </c>
      <c r="BI89" s="241">
        <f t="shared" si="207"/>
        <v>1.1123508131318349</v>
      </c>
      <c r="BJ89" s="241">
        <f t="shared" si="207"/>
        <v>1.7053434093492914</v>
      </c>
      <c r="BK89" s="241">
        <f t="shared" si="207"/>
        <v>-0.49480536559705079</v>
      </c>
      <c r="BL89" s="241">
        <f t="shared" si="207"/>
        <v>-1.2555550048735431</v>
      </c>
      <c r="BM89" s="241">
        <f t="shared" si="207"/>
        <v>-1.9608171186695889</v>
      </c>
      <c r="BN89" s="241">
        <f t="shared" si="207"/>
        <v>1.4232324783699513</v>
      </c>
      <c r="BO89" s="241">
        <f t="shared" si="207"/>
        <v>-2.7644574562953217</v>
      </c>
      <c r="BP89" s="241">
        <f t="shared" si="207"/>
        <v>1.6975255234469522</v>
      </c>
      <c r="BQ89" s="241">
        <f t="shared" si="207"/>
        <v>2.992972724643117</v>
      </c>
      <c r="BR89" s="241">
        <f t="shared" si="207"/>
        <v>-3.3041467041083905E-3</v>
      </c>
      <c r="BS89" s="241">
        <f t="shared" ref="BS89:ED89" si="208">100*((BS88/BR88)-1)</f>
        <v>3.8758921490880116</v>
      </c>
      <c r="BT89" s="241">
        <f t="shared" si="208"/>
        <v>1.4107580239844708</v>
      </c>
      <c r="BU89" s="241">
        <f t="shared" si="208"/>
        <v>5.6884302316463131</v>
      </c>
      <c r="BV89" s="241">
        <f t="shared" si="208"/>
        <v>1.1055380779960933</v>
      </c>
      <c r="BW89" s="241">
        <f t="shared" si="208"/>
        <v>1.6952137730615213</v>
      </c>
      <c r="BX89" s="241">
        <f t="shared" si="208"/>
        <v>-1.5312896894123185</v>
      </c>
      <c r="BY89" s="241">
        <f t="shared" si="208"/>
        <v>1.3030032098729105</v>
      </c>
      <c r="BZ89" s="241">
        <f t="shared" si="208"/>
        <v>2.2020950286474994</v>
      </c>
      <c r="CA89" s="241">
        <f t="shared" si="208"/>
        <v>4.8132733089856217E-2</v>
      </c>
      <c r="CB89" s="241">
        <f t="shared" si="208"/>
        <v>1.1815146026714851</v>
      </c>
      <c r="CC89" s="241">
        <f t="shared" si="208"/>
        <v>3.9240913477002204</v>
      </c>
      <c r="CD89" s="241">
        <f t="shared" si="208"/>
        <v>3.9037584271930825</v>
      </c>
      <c r="CE89" s="241">
        <f t="shared" si="208"/>
        <v>4.8320252803895736</v>
      </c>
      <c r="CF89" s="241">
        <f t="shared" si="208"/>
        <v>3.5344987337080802</v>
      </c>
      <c r="CG89" s="241">
        <f t="shared" si="208"/>
        <v>2.6298833019115397</v>
      </c>
      <c r="CH89" s="241">
        <f t="shared" si="208"/>
        <v>1.8195558655970112</v>
      </c>
      <c r="CI89" s="241">
        <f t="shared" si="208"/>
        <v>0.64630316871252536</v>
      </c>
      <c r="CJ89" s="241">
        <f t="shared" si="208"/>
        <v>-0.18833460024278992</v>
      </c>
      <c r="CK89" s="241">
        <f t="shared" si="208"/>
        <v>-1.1355498721227764</v>
      </c>
      <c r="CL89" s="241">
        <f t="shared" si="208"/>
        <v>-1.0186718175128728</v>
      </c>
      <c r="CM89" s="241">
        <f t="shared" si="208"/>
        <v>2.2766871878266981</v>
      </c>
      <c r="CN89" s="241">
        <f t="shared" si="208"/>
        <v>4.881317433276533</v>
      </c>
      <c r="CO89" s="241">
        <f t="shared" si="208"/>
        <v>2.7699571187248306</v>
      </c>
      <c r="CP89" s="241">
        <f t="shared" si="208"/>
        <v>3.9702442416707173</v>
      </c>
      <c r="CQ89" s="241">
        <f t="shared" si="208"/>
        <v>4.8401807973731614</v>
      </c>
      <c r="CR89" s="241">
        <f t="shared" si="208"/>
        <v>2.8448525857902363</v>
      </c>
      <c r="CS89" s="241">
        <f t="shared" si="208"/>
        <v>3.8423580498717191</v>
      </c>
      <c r="CT89" s="241">
        <f t="shared" si="208"/>
        <v>-0.16473420769181901</v>
      </c>
      <c r="CU89" s="241">
        <f t="shared" si="208"/>
        <v>-2.5449006790632778</v>
      </c>
      <c r="CV89" s="241">
        <f t="shared" si="208"/>
        <v>0.31165109961672766</v>
      </c>
      <c r="CW89" s="241">
        <f t="shared" si="208"/>
        <v>-3.2570691941721464</v>
      </c>
      <c r="CX89" s="241">
        <f t="shared" si="208"/>
        <v>1.7169151128792581</v>
      </c>
      <c r="CY89" s="241">
        <f t="shared" si="208"/>
        <v>2.5945752360846619</v>
      </c>
      <c r="CZ89" s="241">
        <f t="shared" si="208"/>
        <v>-8.2675754875527474E-3</v>
      </c>
      <c r="DA89" s="241">
        <f t="shared" si="208"/>
        <v>-1.1088654111162222</v>
      </c>
      <c r="DB89" s="241">
        <f t="shared" si="208"/>
        <v>-1.7186440363051836</v>
      </c>
      <c r="DC89" s="241">
        <f t="shared" si="208"/>
        <v>-2.207140359002957</v>
      </c>
      <c r="DD89" s="241">
        <f t="shared" si="208"/>
        <v>0.85348643894140874</v>
      </c>
      <c r="DE89" s="241">
        <f t="shared" si="208"/>
        <v>2.1985604891653354</v>
      </c>
      <c r="DF89" s="241">
        <f t="shared" si="208"/>
        <v>0.84493834107000065</v>
      </c>
      <c r="DG89" s="241">
        <f t="shared" si="208"/>
        <v>1.7984674899568676</v>
      </c>
      <c r="DH89" s="241">
        <f t="shared" si="208"/>
        <v>0.98291769434548648</v>
      </c>
      <c r="DI89" s="241">
        <f t="shared" si="208"/>
        <v>2.9001501637327509</v>
      </c>
      <c r="DJ89" s="241">
        <f t="shared" si="208"/>
        <v>-0.80789788311413924</v>
      </c>
      <c r="DK89" s="241">
        <f t="shared" si="208"/>
        <v>1.6192071468453362</v>
      </c>
      <c r="DL89" s="241">
        <f t="shared" si="208"/>
        <v>2.5675911390197204</v>
      </c>
      <c r="DM89" s="241">
        <f t="shared" si="208"/>
        <v>3.053467569130297</v>
      </c>
      <c r="DN89" s="241">
        <f t="shared" si="208"/>
        <v>2.7550641528115927</v>
      </c>
      <c r="DO89" s="241">
        <f t="shared" si="208"/>
        <v>1.8268103489810006</v>
      </c>
      <c r="DP89" s="241">
        <f t="shared" si="208"/>
        <v>-1.267260210237442</v>
      </c>
      <c r="DQ89" s="241">
        <f t="shared" si="208"/>
        <v>2.321847893803608</v>
      </c>
      <c r="DR89" s="241">
        <f t="shared" si="208"/>
        <v>0.89845366055469889</v>
      </c>
      <c r="DS89" s="241">
        <f t="shared" si="208"/>
        <v>2.1940275413894428</v>
      </c>
      <c r="DT89" s="241">
        <f t="shared" si="208"/>
        <v>0.61848958333334814</v>
      </c>
      <c r="DU89" s="241">
        <f t="shared" si="208"/>
        <v>0.74936236485521057</v>
      </c>
      <c r="DV89" s="241">
        <f t="shared" si="208"/>
        <v>4.5523452493857475</v>
      </c>
      <c r="DW89" s="241">
        <f t="shared" si="208"/>
        <v>-0.92568122567050493</v>
      </c>
      <c r="DX89" s="241">
        <f t="shared" si="208"/>
        <v>-0.37704835302683204</v>
      </c>
      <c r="DY89" s="241">
        <f t="shared" si="208"/>
        <v>-7.112876847148053</v>
      </c>
      <c r="DZ89" s="241">
        <f t="shared" si="208"/>
        <v>-8.8620020723450885</v>
      </c>
      <c r="EA89" s="241">
        <f t="shared" si="208"/>
        <v>-0.90697714178250566</v>
      </c>
      <c r="EB89" s="241">
        <f t="shared" si="208"/>
        <v>0.14923956832670893</v>
      </c>
      <c r="EC89" s="241">
        <f t="shared" si="208"/>
        <v>1.7882061088428269</v>
      </c>
      <c r="ED89" s="241">
        <f t="shared" si="208"/>
        <v>4.7076246086147133</v>
      </c>
      <c r="EE89" s="241">
        <f t="shared" ref="EE89:EU89" si="209">100*((EE88/ED88)-1)</f>
        <v>4.1759271980797319</v>
      </c>
      <c r="EF89" s="241">
        <f t="shared" si="209"/>
        <v>1.916214119472448</v>
      </c>
      <c r="EG89" s="241">
        <f t="shared" si="209"/>
        <v>2.6314988201263656</v>
      </c>
      <c r="EH89" s="241">
        <f t="shared" si="209"/>
        <v>3.9101960289853022</v>
      </c>
      <c r="EI89" s="241">
        <f t="shared" si="209"/>
        <v>1.7930177945595593</v>
      </c>
      <c r="EJ89" s="241">
        <f t="shared" si="209"/>
        <v>0.4193224926548389</v>
      </c>
      <c r="EK89" s="241">
        <f t="shared" si="209"/>
        <v>1.8881494878115301</v>
      </c>
      <c r="EL89" s="241">
        <f t="shared" si="209"/>
        <v>8.7723506473036394E-2</v>
      </c>
      <c r="EM89" s="241">
        <f t="shared" si="209"/>
        <v>0.13352414732850093</v>
      </c>
      <c r="EN89" s="241">
        <f t="shared" si="209"/>
        <v>0.94778303564102551</v>
      </c>
      <c r="EO89" s="241">
        <f t="shared" si="209"/>
        <v>-0.27976859817643307</v>
      </c>
      <c r="EP89" s="241">
        <f t="shared" si="209"/>
        <v>2.173780135725778E-2</v>
      </c>
      <c r="EQ89" s="241">
        <f t="shared" si="209"/>
        <v>2.402184174244959</v>
      </c>
      <c r="ER89" s="241">
        <f t="shared" si="209"/>
        <v>-0.81775855894096194</v>
      </c>
      <c r="ES89" s="241">
        <f t="shared" si="209"/>
        <v>1.0872981376843116</v>
      </c>
      <c r="ET89" s="241">
        <f t="shared" si="209"/>
        <v>0.36911841556912517</v>
      </c>
      <c r="EU89" s="241">
        <f t="shared" si="209"/>
        <v>1.3840465566894444E-2</v>
      </c>
      <c r="EV89" s="261">
        <f t="shared" ref="EV89:GG89" si="210">EV38+0.5</f>
        <v>0.7</v>
      </c>
      <c r="EW89" s="261">
        <f t="shared" si="210"/>
        <v>0.9</v>
      </c>
      <c r="EX89" s="261">
        <f t="shared" si="210"/>
        <v>1.3</v>
      </c>
      <c r="EY89" s="261">
        <f t="shared" si="210"/>
        <v>1.25</v>
      </c>
      <c r="EZ89" s="261">
        <f t="shared" si="210"/>
        <v>1.2</v>
      </c>
      <c r="FA89" s="261">
        <f t="shared" si="210"/>
        <v>1.2</v>
      </c>
      <c r="FB89" s="261">
        <f t="shared" si="210"/>
        <v>1.2</v>
      </c>
      <c r="FC89" s="261">
        <f t="shared" si="210"/>
        <v>1.2</v>
      </c>
      <c r="FD89" s="261">
        <f t="shared" si="210"/>
        <v>1.2</v>
      </c>
      <c r="FE89" s="261">
        <f t="shared" si="210"/>
        <v>1.2</v>
      </c>
      <c r="FF89" s="261">
        <f t="shared" si="210"/>
        <v>1.2</v>
      </c>
      <c r="FG89" s="261">
        <f t="shared" si="210"/>
        <v>1.2</v>
      </c>
      <c r="FH89" s="261">
        <f t="shared" si="210"/>
        <v>1.2</v>
      </c>
      <c r="FI89" s="261">
        <f t="shared" si="210"/>
        <v>1.2</v>
      </c>
      <c r="FJ89" s="261">
        <f t="shared" si="210"/>
        <v>1.2</v>
      </c>
      <c r="FK89" s="261">
        <f t="shared" si="210"/>
        <v>1.2</v>
      </c>
      <c r="FL89" s="261">
        <f t="shared" si="210"/>
        <v>1.2</v>
      </c>
      <c r="FM89" s="261">
        <f t="shared" si="210"/>
        <v>1.2</v>
      </c>
      <c r="FN89" s="261">
        <f t="shared" si="210"/>
        <v>1.2</v>
      </c>
      <c r="FO89" s="261">
        <f t="shared" si="210"/>
        <v>1.2</v>
      </c>
      <c r="FP89" s="261">
        <f t="shared" si="210"/>
        <v>1.2</v>
      </c>
      <c r="FQ89" s="261">
        <f t="shared" si="210"/>
        <v>1.2</v>
      </c>
      <c r="FR89" s="261">
        <f t="shared" si="210"/>
        <v>0.5</v>
      </c>
      <c r="FS89" s="261">
        <f t="shared" si="210"/>
        <v>0.5</v>
      </c>
      <c r="FT89" s="261">
        <f t="shared" si="210"/>
        <v>0.5</v>
      </c>
      <c r="FU89" s="261">
        <f t="shared" si="210"/>
        <v>0.5</v>
      </c>
      <c r="FV89" s="261">
        <f t="shared" si="210"/>
        <v>0.5</v>
      </c>
      <c r="FW89" s="261">
        <f t="shared" si="210"/>
        <v>0.5</v>
      </c>
      <c r="FX89" s="261">
        <f t="shared" si="210"/>
        <v>0.5</v>
      </c>
      <c r="FY89" s="261">
        <f t="shared" si="210"/>
        <v>0.5</v>
      </c>
      <c r="FZ89" s="261">
        <f t="shared" si="210"/>
        <v>0.5</v>
      </c>
      <c r="GA89" s="261">
        <f t="shared" si="210"/>
        <v>0.5</v>
      </c>
      <c r="GB89" s="261">
        <f t="shared" si="210"/>
        <v>0.5</v>
      </c>
      <c r="GC89" s="261">
        <f t="shared" si="210"/>
        <v>0.5</v>
      </c>
      <c r="GD89" s="261">
        <f t="shared" si="210"/>
        <v>0.5</v>
      </c>
      <c r="GE89" s="261">
        <f t="shared" si="210"/>
        <v>0.5</v>
      </c>
      <c r="GF89" s="261">
        <f t="shared" si="210"/>
        <v>0.5</v>
      </c>
      <c r="GG89" s="261">
        <f t="shared" si="210"/>
        <v>0.5</v>
      </c>
    </row>
    <row r="90" spans="1:190">
      <c r="A90" s="323"/>
      <c r="B90" s="323"/>
      <c r="C90" s="323"/>
      <c r="D90" s="323"/>
      <c r="E90" s="294" t="s">
        <v>51</v>
      </c>
      <c r="F90" s="240">
        <v>16.380000000000003</v>
      </c>
      <c r="G90" s="240">
        <v>16.566000000000003</v>
      </c>
      <c r="H90" s="240">
        <v>16.481999999999999</v>
      </c>
      <c r="I90" s="240">
        <v>17.297000000000001</v>
      </c>
      <c r="J90" s="240">
        <v>18.131</v>
      </c>
      <c r="K90" s="240">
        <v>19.337</v>
      </c>
      <c r="L90" s="240">
        <v>21.19</v>
      </c>
      <c r="M90" s="240">
        <v>22.031000000000002</v>
      </c>
      <c r="N90" s="240">
        <v>24.215</v>
      </c>
      <c r="O90" s="240">
        <v>24.947000000000003</v>
      </c>
      <c r="P90" s="240">
        <v>25.606000000000002</v>
      </c>
      <c r="Q90" s="240">
        <v>26.509</v>
      </c>
      <c r="R90" s="240">
        <v>27.389000000000003</v>
      </c>
      <c r="S90" s="240">
        <v>28.821000000000002</v>
      </c>
      <c r="T90" s="240">
        <v>30.693000000000001</v>
      </c>
      <c r="U90" s="240">
        <v>32.124000000000002</v>
      </c>
      <c r="V90" s="240">
        <v>32.527000000000001</v>
      </c>
      <c r="W90" s="240">
        <v>34.155000000000001</v>
      </c>
      <c r="X90" s="240">
        <v>35.79</v>
      </c>
      <c r="Y90" s="240">
        <v>36.501000000000005</v>
      </c>
      <c r="Z90" s="240">
        <v>35.697000000000003</v>
      </c>
      <c r="AA90" s="240">
        <v>36.096000000000004</v>
      </c>
      <c r="AB90" s="240">
        <v>36.896000000000001</v>
      </c>
      <c r="AC90" s="240">
        <v>38.358000000000004</v>
      </c>
      <c r="AD90" s="240">
        <v>40.201000000000001</v>
      </c>
      <c r="AE90" s="240">
        <v>41.368000000000002</v>
      </c>
      <c r="AF90" s="240">
        <v>42.028000000000006</v>
      </c>
      <c r="AG90" s="240">
        <v>43.497</v>
      </c>
      <c r="AH90" s="240">
        <v>45.106000000000002</v>
      </c>
      <c r="AI90" s="240">
        <v>45.051000000000002</v>
      </c>
      <c r="AJ90" s="240">
        <v>44.601000000000006</v>
      </c>
      <c r="AK90" s="240">
        <v>44.356000000000002</v>
      </c>
      <c r="AL90" s="240">
        <v>42.136000000000003</v>
      </c>
      <c r="AM90" s="240">
        <v>41.957000000000001</v>
      </c>
      <c r="AN90" s="240">
        <v>41.454000000000001</v>
      </c>
      <c r="AO90" s="240">
        <v>40.879000000000005</v>
      </c>
      <c r="AP90" s="240">
        <v>42.551000000000002</v>
      </c>
      <c r="AQ90" s="240">
        <v>43.469000000000001</v>
      </c>
      <c r="AR90" s="240">
        <v>44.43</v>
      </c>
      <c r="AS90" s="240">
        <v>45.891000000000005</v>
      </c>
      <c r="AT90" s="240">
        <v>45.918000000000006</v>
      </c>
      <c r="AU90" s="240">
        <v>47.146000000000001</v>
      </c>
      <c r="AV90" s="240">
        <v>49.774000000000001</v>
      </c>
      <c r="AW90" s="240">
        <v>51.011000000000003</v>
      </c>
      <c r="AX90" s="240">
        <v>53.686</v>
      </c>
      <c r="AY90" s="240">
        <v>55.984000000000002</v>
      </c>
      <c r="AZ90" s="240">
        <v>55.487000000000002</v>
      </c>
      <c r="BA90" s="240">
        <v>57.544000000000004</v>
      </c>
      <c r="BB90" s="240">
        <v>57.017000000000003</v>
      </c>
      <c r="BC90" s="240">
        <v>56.524000000000001</v>
      </c>
      <c r="BD90" s="240">
        <v>57.24</v>
      </c>
      <c r="BE90" s="240">
        <v>58.373000000000005</v>
      </c>
      <c r="BF90" s="240">
        <v>58.291000000000004</v>
      </c>
      <c r="BG90" s="240">
        <v>58.319000000000003</v>
      </c>
      <c r="BH90" s="240">
        <v>59.82</v>
      </c>
      <c r="BI90" s="240">
        <v>59.047000000000004</v>
      </c>
      <c r="BJ90" s="240">
        <v>59.369000000000007</v>
      </c>
      <c r="BK90" s="240">
        <v>58.121000000000002</v>
      </c>
      <c r="BL90" s="240">
        <v>57.909000000000006</v>
      </c>
      <c r="BM90" s="240">
        <v>57.048000000000002</v>
      </c>
      <c r="BN90" s="240">
        <v>55.265000000000001</v>
      </c>
      <c r="BO90" s="240">
        <v>53.265000000000001</v>
      </c>
      <c r="BP90" s="240">
        <v>53.910000000000004</v>
      </c>
      <c r="BQ90" s="240">
        <v>55.011000000000003</v>
      </c>
      <c r="BR90" s="240">
        <v>56.503</v>
      </c>
      <c r="BS90" s="240">
        <v>58.666000000000004</v>
      </c>
      <c r="BT90" s="240">
        <v>59.74</v>
      </c>
      <c r="BU90" s="240">
        <v>62.377000000000002</v>
      </c>
      <c r="BV90" s="240">
        <v>62.911000000000001</v>
      </c>
      <c r="BW90" s="240">
        <v>64.022000000000006</v>
      </c>
      <c r="BX90" s="240">
        <v>64.295000000000002</v>
      </c>
      <c r="BY90" s="240">
        <v>64.5</v>
      </c>
      <c r="BZ90" s="240">
        <v>65.457000000000008</v>
      </c>
      <c r="CA90" s="240">
        <v>66.022000000000006</v>
      </c>
      <c r="CB90" s="240">
        <v>66.186000000000007</v>
      </c>
      <c r="CC90" s="240">
        <v>68.037000000000006</v>
      </c>
      <c r="CD90" s="240">
        <v>69.172000000000011</v>
      </c>
      <c r="CE90" s="240">
        <v>70.532000000000011</v>
      </c>
      <c r="CF90" s="240">
        <v>74.222000000000008</v>
      </c>
      <c r="CG90" s="240">
        <v>76.289000000000001</v>
      </c>
      <c r="CH90" s="240">
        <v>78.5</v>
      </c>
      <c r="CI90" s="240">
        <v>79.197000000000003</v>
      </c>
      <c r="CJ90" s="240">
        <v>78.832999999999998</v>
      </c>
      <c r="CK90" s="240">
        <v>78.968000000000004</v>
      </c>
      <c r="CL90" s="240">
        <v>78.307000000000002</v>
      </c>
      <c r="CM90" s="240">
        <v>80.429000000000002</v>
      </c>
      <c r="CN90" s="240">
        <v>83.355000000000004</v>
      </c>
      <c r="CO90" s="240">
        <v>87.794000000000011</v>
      </c>
      <c r="CP90" s="240">
        <v>93.554000000000002</v>
      </c>
      <c r="CQ90" s="240">
        <v>98.165000000000006</v>
      </c>
      <c r="CR90" s="240">
        <v>103.057</v>
      </c>
      <c r="CS90" s="240">
        <v>108.45200000000001</v>
      </c>
      <c r="CT90" s="240">
        <v>105.34100000000001</v>
      </c>
      <c r="CU90" s="240">
        <v>104.06200000000001</v>
      </c>
      <c r="CV90" s="240">
        <v>102.21400000000001</v>
      </c>
      <c r="CW90" s="240">
        <v>98.452000000000012</v>
      </c>
      <c r="CX90" s="240">
        <v>100.93900000000001</v>
      </c>
      <c r="CY90" s="240">
        <v>101.396</v>
      </c>
      <c r="CZ90" s="240">
        <v>101.483</v>
      </c>
      <c r="DA90" s="240">
        <v>101.128</v>
      </c>
      <c r="DB90" s="240">
        <v>102.423</v>
      </c>
      <c r="DC90" s="240">
        <v>99.708000000000013</v>
      </c>
      <c r="DD90" s="240">
        <v>99.069000000000003</v>
      </c>
      <c r="DE90" s="240">
        <v>101.23700000000001</v>
      </c>
      <c r="DF90" s="240">
        <v>102.759</v>
      </c>
      <c r="DG90" s="240">
        <v>106.41000000000001</v>
      </c>
      <c r="DH90" s="240">
        <v>109.24100000000001</v>
      </c>
      <c r="DI90" s="240">
        <v>112.566</v>
      </c>
      <c r="DJ90" s="240">
        <v>113.78</v>
      </c>
      <c r="DK90" s="240">
        <v>115.38000000000001</v>
      </c>
      <c r="DL90" s="240">
        <v>119.63900000000001</v>
      </c>
      <c r="DM90" s="240">
        <v>124.57000000000001</v>
      </c>
      <c r="DN90" s="240">
        <v>127.99900000000001</v>
      </c>
      <c r="DO90" s="240">
        <v>130.14000000000001</v>
      </c>
      <c r="DP90" s="240">
        <v>129.41800000000001</v>
      </c>
      <c r="DQ90" s="240">
        <v>132.37300000000002</v>
      </c>
      <c r="DR90" s="240">
        <v>133.66800000000001</v>
      </c>
      <c r="DS90" s="240">
        <v>137.58800000000002</v>
      </c>
      <c r="DT90" s="240">
        <v>139.90800000000002</v>
      </c>
      <c r="DU90" s="240">
        <v>142.31100000000001</v>
      </c>
      <c r="DV90" s="240">
        <v>146.958</v>
      </c>
      <c r="DW90" s="240">
        <v>147.21800000000002</v>
      </c>
      <c r="DX90" s="240">
        <v>148.226</v>
      </c>
      <c r="DY90" s="240">
        <v>138.01300000000001</v>
      </c>
      <c r="DZ90" s="240">
        <v>125.01200000000001</v>
      </c>
      <c r="EA90" s="240">
        <v>121.05900000000001</v>
      </c>
      <c r="EB90" s="240">
        <v>121.209</v>
      </c>
      <c r="EC90" s="240">
        <v>127.12700000000001</v>
      </c>
      <c r="ED90" s="240">
        <v>130.59399999999999</v>
      </c>
      <c r="EE90" s="240">
        <v>137.452</v>
      </c>
      <c r="EF90" s="240">
        <v>142.476</v>
      </c>
      <c r="EG90" s="240">
        <v>145.43800000000002</v>
      </c>
      <c r="EH90" s="240">
        <v>156.09700000000001</v>
      </c>
      <c r="EI90" s="240">
        <v>156.09100000000001</v>
      </c>
      <c r="EJ90" s="240">
        <v>156.577</v>
      </c>
      <c r="EK90" s="240">
        <v>155.48400000000001</v>
      </c>
      <c r="EL90" s="240">
        <v>157.012</v>
      </c>
      <c r="EM90" s="240">
        <v>157.96700000000001</v>
      </c>
      <c r="EN90" s="240">
        <v>157.464</v>
      </c>
      <c r="EO90" s="240">
        <v>155.78700000000001</v>
      </c>
      <c r="EP90" s="240">
        <v>155.613</v>
      </c>
      <c r="EQ90" s="240">
        <v>157.739</v>
      </c>
      <c r="ER90" s="240">
        <v>158.84900000000002</v>
      </c>
      <c r="ES90" s="240">
        <v>158.42400000000001</v>
      </c>
      <c r="ET90" s="240">
        <v>157.89100000000002</v>
      </c>
      <c r="EU90" s="240">
        <v>158.322</v>
      </c>
      <c r="EV90" s="249">
        <f>EU90*(1+EV91%)</f>
        <v>159.11360999999999</v>
      </c>
      <c r="EW90" s="249">
        <f>EV90*(1+EW91%)</f>
        <v>160.22740526999999</v>
      </c>
      <c r="EX90" s="249">
        <f t="shared" ref="EX90:GG90" si="211">EW90*(1+EX91%)</f>
        <v>162.15013413323999</v>
      </c>
      <c r="EY90" s="249">
        <f t="shared" si="211"/>
        <v>164.09593574283886</v>
      </c>
      <c r="EZ90" s="249">
        <f t="shared" si="211"/>
        <v>165.90099103601008</v>
      </c>
      <c r="FA90" s="249">
        <f t="shared" si="211"/>
        <v>167.72590193740618</v>
      </c>
      <c r="FB90" s="249">
        <f t="shared" si="211"/>
        <v>169.06770915290542</v>
      </c>
      <c r="FC90" s="249">
        <f t="shared" si="211"/>
        <v>170.42025082612867</v>
      </c>
      <c r="FD90" s="249">
        <f t="shared" si="211"/>
        <v>171.7836128327377</v>
      </c>
      <c r="FE90" s="249">
        <f t="shared" si="211"/>
        <v>173.1578817353996</v>
      </c>
      <c r="FF90" s="249">
        <f t="shared" si="211"/>
        <v>174.8894605527536</v>
      </c>
      <c r="FG90" s="249">
        <f t="shared" si="211"/>
        <v>176.63835515828114</v>
      </c>
      <c r="FH90" s="249">
        <f t="shared" si="211"/>
        <v>178.40473870986395</v>
      </c>
      <c r="FI90" s="249">
        <f t="shared" si="211"/>
        <v>180.18878609696259</v>
      </c>
      <c r="FJ90" s="249">
        <f t="shared" si="211"/>
        <v>181.81048517183524</v>
      </c>
      <c r="FK90" s="249">
        <f t="shared" si="211"/>
        <v>183.44677953838175</v>
      </c>
      <c r="FL90" s="249">
        <f t="shared" si="211"/>
        <v>185.09780055422718</v>
      </c>
      <c r="FM90" s="249">
        <f t="shared" si="211"/>
        <v>186.76368075921519</v>
      </c>
      <c r="FN90" s="249">
        <f t="shared" si="211"/>
        <v>188.63131756680735</v>
      </c>
      <c r="FO90" s="249">
        <f t="shared" si="211"/>
        <v>190.51763074247543</v>
      </c>
      <c r="FP90" s="249">
        <f t="shared" si="211"/>
        <v>192.4228070499002</v>
      </c>
      <c r="FQ90" s="249">
        <f t="shared" si="211"/>
        <v>194.3470351203992</v>
      </c>
      <c r="FR90" s="249">
        <f t="shared" si="211"/>
        <v>195.1244232608808</v>
      </c>
      <c r="FS90" s="249">
        <f t="shared" si="211"/>
        <v>195.90492095392432</v>
      </c>
      <c r="FT90" s="249">
        <f t="shared" si="211"/>
        <v>196.68854063774</v>
      </c>
      <c r="FU90" s="249">
        <f t="shared" si="211"/>
        <v>197.47529480029095</v>
      </c>
      <c r="FV90" s="249">
        <f t="shared" si="211"/>
        <v>198.26519597949212</v>
      </c>
      <c r="FW90" s="249">
        <f t="shared" si="211"/>
        <v>199.0582567634101</v>
      </c>
      <c r="FX90" s="249">
        <f t="shared" si="211"/>
        <v>199.85448979046373</v>
      </c>
      <c r="FY90" s="249">
        <f t="shared" si="211"/>
        <v>200.65390774962557</v>
      </c>
      <c r="FZ90" s="249">
        <f t="shared" si="211"/>
        <v>201.45652338062408</v>
      </c>
      <c r="GA90" s="249">
        <f t="shared" si="211"/>
        <v>202.26234947414656</v>
      </c>
      <c r="GB90" s="249">
        <f t="shared" si="211"/>
        <v>203.07139887204315</v>
      </c>
      <c r="GC90" s="249">
        <f t="shared" si="211"/>
        <v>203.88368446753131</v>
      </c>
      <c r="GD90" s="249">
        <f t="shared" si="211"/>
        <v>204.69921920540145</v>
      </c>
      <c r="GE90" s="249">
        <f t="shared" si="211"/>
        <v>205.51801608222306</v>
      </c>
      <c r="GF90" s="249">
        <f t="shared" si="211"/>
        <v>206.34008814655195</v>
      </c>
      <c r="GG90" s="249">
        <f t="shared" si="211"/>
        <v>207.16544849913817</v>
      </c>
    </row>
    <row r="91" spans="1:190">
      <c r="A91" s="323"/>
      <c r="B91" s="323"/>
      <c r="C91" s="323"/>
      <c r="D91" s="323"/>
      <c r="E91" s="312" t="s">
        <v>174</v>
      </c>
      <c r="F91" s="239"/>
      <c r="G91" s="240">
        <f>100*((G90/F90)-1)</f>
        <v>1.1355311355311315</v>
      </c>
      <c r="H91" s="240">
        <f t="shared" ref="H91:BS91" si="212">100*((H90/G90)-1)</f>
        <v>-0.50706265845710252</v>
      </c>
      <c r="I91" s="240">
        <f t="shared" si="212"/>
        <v>4.9447882538526944</v>
      </c>
      <c r="J91" s="240">
        <f t="shared" si="212"/>
        <v>4.8216453720298258</v>
      </c>
      <c r="K91" s="240">
        <f t="shared" si="212"/>
        <v>6.6515911973967112</v>
      </c>
      <c r="L91" s="240">
        <f t="shared" si="212"/>
        <v>9.5826653565703079</v>
      </c>
      <c r="M91" s="240">
        <f t="shared" si="212"/>
        <v>3.9688532326569215</v>
      </c>
      <c r="N91" s="240">
        <f t="shared" si="212"/>
        <v>9.9133039807543852</v>
      </c>
      <c r="O91" s="240">
        <f t="shared" si="212"/>
        <v>3.022919677885616</v>
      </c>
      <c r="P91" s="240">
        <f t="shared" si="212"/>
        <v>2.6416001924078891</v>
      </c>
      <c r="Q91" s="240">
        <f t="shared" si="212"/>
        <v>3.5265172225259711</v>
      </c>
      <c r="R91" s="240">
        <f t="shared" si="212"/>
        <v>3.3196272963899043</v>
      </c>
      <c r="S91" s="240">
        <f t="shared" si="212"/>
        <v>5.228376355471176</v>
      </c>
      <c r="T91" s="240">
        <f t="shared" si="212"/>
        <v>6.4952638700947141</v>
      </c>
      <c r="U91" s="240">
        <f t="shared" si="212"/>
        <v>4.6623008503567709</v>
      </c>
      <c r="V91" s="240">
        <f t="shared" si="212"/>
        <v>1.2545137591831512</v>
      </c>
      <c r="W91" s="240">
        <f t="shared" si="212"/>
        <v>5.0050727088265079</v>
      </c>
      <c r="X91" s="240">
        <f t="shared" si="212"/>
        <v>4.7870004391743493</v>
      </c>
      <c r="Y91" s="240">
        <f t="shared" si="212"/>
        <v>1.9865884325230621</v>
      </c>
      <c r="Z91" s="240">
        <f t="shared" si="212"/>
        <v>-2.2026793786471655</v>
      </c>
      <c r="AA91" s="240">
        <f t="shared" si="212"/>
        <v>1.1177409866375276</v>
      </c>
      <c r="AB91" s="240">
        <f t="shared" si="212"/>
        <v>2.2163120567375794</v>
      </c>
      <c r="AC91" s="240">
        <f t="shared" si="212"/>
        <v>3.962489158716398</v>
      </c>
      <c r="AD91" s="240">
        <f t="shared" si="212"/>
        <v>4.804734344856354</v>
      </c>
      <c r="AE91" s="240">
        <f t="shared" si="212"/>
        <v>2.9029128628641043</v>
      </c>
      <c r="AF91" s="240">
        <f t="shared" si="212"/>
        <v>1.5954360858634775</v>
      </c>
      <c r="AG91" s="240">
        <f t="shared" si="212"/>
        <v>3.4952888550489947</v>
      </c>
      <c r="AH91" s="240">
        <f t="shared" si="212"/>
        <v>3.6991056854495774</v>
      </c>
      <c r="AI91" s="240">
        <f t="shared" si="212"/>
        <v>-0.12193499756130155</v>
      </c>
      <c r="AJ91" s="240">
        <f t="shared" si="212"/>
        <v>-0.99886794965704517</v>
      </c>
      <c r="AK91" s="240">
        <f t="shared" si="212"/>
        <v>-0.5493150377794298</v>
      </c>
      <c r="AL91" s="240">
        <f t="shared" si="212"/>
        <v>-5.0049598701415787</v>
      </c>
      <c r="AM91" s="240">
        <f t="shared" si="212"/>
        <v>-0.42481488513386179</v>
      </c>
      <c r="AN91" s="240">
        <f t="shared" si="212"/>
        <v>-1.1988464380198738</v>
      </c>
      <c r="AO91" s="240">
        <f t="shared" si="212"/>
        <v>-1.3870796545568442</v>
      </c>
      <c r="AP91" s="240">
        <f t="shared" si="212"/>
        <v>4.0901196213214641</v>
      </c>
      <c r="AQ91" s="240">
        <f t="shared" si="212"/>
        <v>2.1574111066720025</v>
      </c>
      <c r="AR91" s="240">
        <f t="shared" si="212"/>
        <v>2.2107708942004534</v>
      </c>
      <c r="AS91" s="240">
        <f t="shared" si="212"/>
        <v>3.2883187035786854</v>
      </c>
      <c r="AT91" s="240">
        <f t="shared" si="212"/>
        <v>5.8835065699169853E-2</v>
      </c>
      <c r="AU91" s="240">
        <f t="shared" si="212"/>
        <v>2.6743325057711376</v>
      </c>
      <c r="AV91" s="240">
        <f t="shared" si="212"/>
        <v>5.5741738429559318</v>
      </c>
      <c r="AW91" s="240">
        <f t="shared" si="212"/>
        <v>2.4852332543094935</v>
      </c>
      <c r="AX91" s="240">
        <f t="shared" si="212"/>
        <v>5.2439669875124828</v>
      </c>
      <c r="AY91" s="240">
        <f t="shared" si="212"/>
        <v>4.2804455537756692</v>
      </c>
      <c r="AZ91" s="240">
        <f t="shared" si="212"/>
        <v>-0.88775364389825917</v>
      </c>
      <c r="BA91" s="240">
        <f t="shared" si="212"/>
        <v>3.7071746535224603</v>
      </c>
      <c r="BB91" s="240">
        <f t="shared" si="212"/>
        <v>-0.91582093702210488</v>
      </c>
      <c r="BC91" s="240">
        <f t="shared" si="212"/>
        <v>-0.86465440131890947</v>
      </c>
      <c r="BD91" s="240">
        <f t="shared" si="212"/>
        <v>1.2667185620267585</v>
      </c>
      <c r="BE91" s="240">
        <f t="shared" si="212"/>
        <v>1.9793850454227879</v>
      </c>
      <c r="BF91" s="240">
        <f t="shared" si="212"/>
        <v>-0.1404759049560611</v>
      </c>
      <c r="BG91" s="240">
        <f t="shared" si="212"/>
        <v>4.8034859583800937E-2</v>
      </c>
      <c r="BH91" s="240">
        <f t="shared" si="212"/>
        <v>2.5737752704950267</v>
      </c>
      <c r="BI91" s="240">
        <f t="shared" si="212"/>
        <v>-1.2922099632230011</v>
      </c>
      <c r="BJ91" s="240">
        <f t="shared" si="212"/>
        <v>0.54532829779667669</v>
      </c>
      <c r="BK91" s="240">
        <f t="shared" si="212"/>
        <v>-2.1021071603025243</v>
      </c>
      <c r="BL91" s="240">
        <f t="shared" si="212"/>
        <v>-0.36475628430342466</v>
      </c>
      <c r="BM91" s="240">
        <f t="shared" si="212"/>
        <v>-1.486815520903495</v>
      </c>
      <c r="BN91" s="240">
        <f t="shared" si="212"/>
        <v>-3.1254382274575776</v>
      </c>
      <c r="BO91" s="240">
        <f t="shared" si="212"/>
        <v>-3.6189269881480191</v>
      </c>
      <c r="BP91" s="240">
        <f t="shared" si="212"/>
        <v>1.2109264995775915</v>
      </c>
      <c r="BQ91" s="240">
        <f t="shared" si="212"/>
        <v>2.0422927100723465</v>
      </c>
      <c r="BR91" s="240">
        <f t="shared" si="212"/>
        <v>2.712184835760123</v>
      </c>
      <c r="BS91" s="240">
        <f t="shared" si="212"/>
        <v>3.8281153213103769</v>
      </c>
      <c r="BT91" s="240">
        <f t="shared" ref="BT91:EE91" si="213">100*((BT90/BS90)-1)</f>
        <v>1.8307026216207056</v>
      </c>
      <c r="BU91" s="240">
        <f t="shared" si="213"/>
        <v>4.4141278875125645</v>
      </c>
      <c r="BV91" s="240">
        <f t="shared" si="213"/>
        <v>0.85608477483687384</v>
      </c>
      <c r="BW91" s="240">
        <f t="shared" si="213"/>
        <v>1.7659868703406412</v>
      </c>
      <c r="BX91" s="240">
        <f t="shared" si="213"/>
        <v>0.42641591952765623</v>
      </c>
      <c r="BY91" s="240">
        <f t="shared" si="213"/>
        <v>0.31884283381289347</v>
      </c>
      <c r="BZ91" s="240">
        <f t="shared" si="213"/>
        <v>1.4837209302325682</v>
      </c>
      <c r="CA91" s="240">
        <f t="shared" si="213"/>
        <v>0.86316207586658589</v>
      </c>
      <c r="CB91" s="240">
        <f t="shared" si="213"/>
        <v>0.24840204780225417</v>
      </c>
      <c r="CC91" s="240">
        <f t="shared" si="213"/>
        <v>2.7966639470582866</v>
      </c>
      <c r="CD91" s="240">
        <f t="shared" si="213"/>
        <v>1.6682099445889831</v>
      </c>
      <c r="CE91" s="240">
        <f t="shared" si="213"/>
        <v>1.966113456311791</v>
      </c>
      <c r="CF91" s="240">
        <f t="shared" si="213"/>
        <v>5.2316678954233531</v>
      </c>
      <c r="CG91" s="240">
        <f t="shared" si="213"/>
        <v>2.7848885775106913</v>
      </c>
      <c r="CH91" s="240">
        <f t="shared" si="213"/>
        <v>2.8981897783428856</v>
      </c>
      <c r="CI91" s="240">
        <f t="shared" si="213"/>
        <v>0.88789808917197899</v>
      </c>
      <c r="CJ91" s="240">
        <f t="shared" si="213"/>
        <v>-0.45961336919327911</v>
      </c>
      <c r="CK91" s="240">
        <f t="shared" si="213"/>
        <v>0.17124808138724301</v>
      </c>
      <c r="CL91" s="240">
        <f t="shared" si="213"/>
        <v>-0.83704791814406265</v>
      </c>
      <c r="CM91" s="240">
        <f t="shared" si="213"/>
        <v>2.7098471401024282</v>
      </c>
      <c r="CN91" s="240">
        <f t="shared" si="213"/>
        <v>3.6379912718049523</v>
      </c>
      <c r="CO91" s="240">
        <f t="shared" si="213"/>
        <v>5.3254153919980896</v>
      </c>
      <c r="CP91" s="240">
        <f t="shared" si="213"/>
        <v>6.5608128118094466</v>
      </c>
      <c r="CQ91" s="240">
        <f t="shared" si="213"/>
        <v>4.9287042777433454</v>
      </c>
      <c r="CR91" s="240">
        <f t="shared" si="213"/>
        <v>4.9834462384760414</v>
      </c>
      <c r="CS91" s="240">
        <f t="shared" si="213"/>
        <v>5.2349670570655205</v>
      </c>
      <c r="CT91" s="240">
        <f t="shared" si="213"/>
        <v>-2.868550141998305</v>
      </c>
      <c r="CU91" s="240">
        <f t="shared" si="213"/>
        <v>-1.2141521344965378</v>
      </c>
      <c r="CV91" s="240">
        <f t="shared" si="213"/>
        <v>-1.7758643885376069</v>
      </c>
      <c r="CW91" s="240">
        <f t="shared" si="213"/>
        <v>-3.6805134326021838</v>
      </c>
      <c r="CX91" s="240">
        <f t="shared" si="213"/>
        <v>2.5261040913338473</v>
      </c>
      <c r="CY91" s="240">
        <f t="shared" si="213"/>
        <v>0.45274868980273997</v>
      </c>
      <c r="CZ91" s="240">
        <f t="shared" si="213"/>
        <v>8.580220127027971E-2</v>
      </c>
      <c r="DA91" s="240">
        <f t="shared" si="213"/>
        <v>-0.3498122838307971</v>
      </c>
      <c r="DB91" s="240">
        <f t="shared" si="213"/>
        <v>1.2805553358120392</v>
      </c>
      <c r="DC91" s="240">
        <f t="shared" si="213"/>
        <v>-2.6507717993028757</v>
      </c>
      <c r="DD91" s="240">
        <f t="shared" si="213"/>
        <v>-0.64087134432544435</v>
      </c>
      <c r="DE91" s="240">
        <f t="shared" si="213"/>
        <v>2.1883737597028441</v>
      </c>
      <c r="DF91" s="240">
        <f t="shared" si="213"/>
        <v>1.5034029060521314</v>
      </c>
      <c r="DG91" s="240">
        <f t="shared" si="213"/>
        <v>3.5529734621785103</v>
      </c>
      <c r="DH91" s="240">
        <f t="shared" si="213"/>
        <v>2.6604642420825053</v>
      </c>
      <c r="DI91" s="240">
        <f t="shared" si="213"/>
        <v>3.0437290028469066</v>
      </c>
      <c r="DJ91" s="240">
        <f t="shared" si="213"/>
        <v>1.0784784037809025</v>
      </c>
      <c r="DK91" s="240">
        <f t="shared" si="213"/>
        <v>1.4062225347161172</v>
      </c>
      <c r="DL91" s="240">
        <f t="shared" si="213"/>
        <v>3.6912809845727201</v>
      </c>
      <c r="DM91" s="240">
        <f t="shared" si="213"/>
        <v>4.1215657101781211</v>
      </c>
      <c r="DN91" s="240">
        <f t="shared" si="213"/>
        <v>2.7526691819860227</v>
      </c>
      <c r="DO91" s="240">
        <f t="shared" si="213"/>
        <v>1.6726693177290475</v>
      </c>
      <c r="DP91" s="240">
        <f t="shared" si="213"/>
        <v>-0.55478715229753117</v>
      </c>
      <c r="DQ91" s="240">
        <f t="shared" si="213"/>
        <v>2.2832990774080963</v>
      </c>
      <c r="DR91" s="240">
        <f t="shared" si="213"/>
        <v>0.97829617822364767</v>
      </c>
      <c r="DS91" s="240">
        <f t="shared" si="213"/>
        <v>2.9326390759194521</v>
      </c>
      <c r="DT91" s="240">
        <f t="shared" si="213"/>
        <v>1.6861935633921465</v>
      </c>
      <c r="DU91" s="240">
        <f t="shared" si="213"/>
        <v>1.7175572519083859</v>
      </c>
      <c r="DV91" s="240">
        <f t="shared" si="213"/>
        <v>3.2653835613550619</v>
      </c>
      <c r="DW91" s="240">
        <f t="shared" si="213"/>
        <v>0.17692129724140582</v>
      </c>
      <c r="DX91" s="240">
        <f t="shared" si="213"/>
        <v>0.68469888193019024</v>
      </c>
      <c r="DY91" s="240">
        <f t="shared" si="213"/>
        <v>-6.8901542239553031</v>
      </c>
      <c r="DZ91" s="240">
        <f t="shared" si="213"/>
        <v>-9.4201270894770701</v>
      </c>
      <c r="EA91" s="240">
        <f t="shared" si="213"/>
        <v>-3.1620964387418793</v>
      </c>
      <c r="EB91" s="240">
        <f t="shared" si="213"/>
        <v>0.12390652491760523</v>
      </c>
      <c r="EC91" s="240">
        <f t="shared" si="213"/>
        <v>4.8824757237498906</v>
      </c>
      <c r="ED91" s="240">
        <f t="shared" si="213"/>
        <v>2.727194065776728</v>
      </c>
      <c r="EE91" s="240">
        <f t="shared" si="213"/>
        <v>5.2513898035131845</v>
      </c>
      <c r="EF91" s="240">
        <f t="shared" ref="EF91:EQ91" si="214">100*((EF90/EE90)-1)</f>
        <v>3.6550941419550176</v>
      </c>
      <c r="EG91" s="240">
        <f t="shared" si="214"/>
        <v>2.0789466296078141</v>
      </c>
      <c r="EH91" s="240">
        <f t="shared" si="214"/>
        <v>7.3288961619384141</v>
      </c>
      <c r="EI91" s="240">
        <f t="shared" si="214"/>
        <v>-3.8437638135269125E-3</v>
      </c>
      <c r="EJ91" s="240">
        <f t="shared" si="214"/>
        <v>0.31135683671703607</v>
      </c>
      <c r="EK91" s="240">
        <f t="shared" si="214"/>
        <v>-0.69805910191150788</v>
      </c>
      <c r="EL91" s="240">
        <f t="shared" si="214"/>
        <v>0.98273777366160164</v>
      </c>
      <c r="EM91" s="240">
        <f t="shared" si="214"/>
        <v>0.60823376557206377</v>
      </c>
      <c r="EN91" s="240">
        <f t="shared" si="214"/>
        <v>-0.31842093601829324</v>
      </c>
      <c r="EO91" s="240">
        <f t="shared" si="214"/>
        <v>-1.06500533455266</v>
      </c>
      <c r="EP91" s="240">
        <f t="shared" si="214"/>
        <v>-0.11169096266056</v>
      </c>
      <c r="EQ91" s="240">
        <f t="shared" si="214"/>
        <v>1.3662097639657311</v>
      </c>
      <c r="ER91" s="240">
        <f>100*((ER90/EQ90)-1)</f>
        <v>0.70369407692454367</v>
      </c>
      <c r="ES91" s="240">
        <f>100*((ES90/ER90)-1)</f>
        <v>-0.2675496855504389</v>
      </c>
      <c r="ET91" s="240">
        <f>100*((ET90/ES90)-1)</f>
        <v>-0.33643892339543235</v>
      </c>
      <c r="EU91" s="240">
        <f>100*((EU90/ET90)-1)</f>
        <v>0.27297312703067345</v>
      </c>
      <c r="EV91" s="261">
        <f t="shared" ref="EV91:GG91" si="215">EV40+0.4</f>
        <v>0.5</v>
      </c>
      <c r="EW91" s="261">
        <f t="shared" si="215"/>
        <v>0.7</v>
      </c>
      <c r="EX91" s="261">
        <f t="shared" si="215"/>
        <v>1.2000000000000002</v>
      </c>
      <c r="EY91" s="261">
        <f t="shared" si="215"/>
        <v>1.2000000000000002</v>
      </c>
      <c r="EZ91" s="261">
        <f t="shared" si="215"/>
        <v>1.1000000000000001</v>
      </c>
      <c r="FA91" s="261">
        <f t="shared" si="215"/>
        <v>1.1000000000000001</v>
      </c>
      <c r="FB91" s="261">
        <f t="shared" si="215"/>
        <v>0.8</v>
      </c>
      <c r="FC91" s="261">
        <f t="shared" si="215"/>
        <v>0.8</v>
      </c>
      <c r="FD91" s="261">
        <f t="shared" si="215"/>
        <v>0.8</v>
      </c>
      <c r="FE91" s="261">
        <f t="shared" si="215"/>
        <v>0.8</v>
      </c>
      <c r="FF91" s="261">
        <f t="shared" si="215"/>
        <v>1</v>
      </c>
      <c r="FG91" s="261">
        <f t="shared" si="215"/>
        <v>1</v>
      </c>
      <c r="FH91" s="261">
        <f t="shared" si="215"/>
        <v>1</v>
      </c>
      <c r="FI91" s="261">
        <f t="shared" si="215"/>
        <v>1</v>
      </c>
      <c r="FJ91" s="261">
        <f t="shared" si="215"/>
        <v>0.9</v>
      </c>
      <c r="FK91" s="261">
        <f t="shared" si="215"/>
        <v>0.9</v>
      </c>
      <c r="FL91" s="261">
        <f t="shared" si="215"/>
        <v>0.9</v>
      </c>
      <c r="FM91" s="261">
        <f t="shared" si="215"/>
        <v>0.9</v>
      </c>
      <c r="FN91" s="261">
        <f t="shared" si="215"/>
        <v>1</v>
      </c>
      <c r="FO91" s="261">
        <f t="shared" si="215"/>
        <v>1</v>
      </c>
      <c r="FP91" s="261">
        <f t="shared" si="215"/>
        <v>1</v>
      </c>
      <c r="FQ91" s="261">
        <f t="shared" si="215"/>
        <v>1</v>
      </c>
      <c r="FR91" s="261">
        <f t="shared" si="215"/>
        <v>0.4</v>
      </c>
      <c r="FS91" s="261">
        <f t="shared" si="215"/>
        <v>0.4</v>
      </c>
      <c r="FT91" s="261">
        <f t="shared" si="215"/>
        <v>0.4</v>
      </c>
      <c r="FU91" s="261">
        <f t="shared" si="215"/>
        <v>0.4</v>
      </c>
      <c r="FV91" s="261">
        <f t="shared" si="215"/>
        <v>0.4</v>
      </c>
      <c r="FW91" s="261">
        <f t="shared" si="215"/>
        <v>0.4</v>
      </c>
      <c r="FX91" s="261">
        <f t="shared" si="215"/>
        <v>0.4</v>
      </c>
      <c r="FY91" s="261">
        <f t="shared" si="215"/>
        <v>0.4</v>
      </c>
      <c r="FZ91" s="261">
        <f t="shared" si="215"/>
        <v>0.4</v>
      </c>
      <c r="GA91" s="261">
        <f t="shared" si="215"/>
        <v>0.4</v>
      </c>
      <c r="GB91" s="261">
        <f t="shared" si="215"/>
        <v>0.4</v>
      </c>
      <c r="GC91" s="261">
        <f t="shared" si="215"/>
        <v>0.4</v>
      </c>
      <c r="GD91" s="261">
        <f t="shared" si="215"/>
        <v>0.4</v>
      </c>
      <c r="GE91" s="261">
        <f t="shared" si="215"/>
        <v>0.4</v>
      </c>
      <c r="GF91" s="261">
        <f t="shared" si="215"/>
        <v>0.4</v>
      </c>
      <c r="GG91" s="261">
        <f t="shared" si="215"/>
        <v>0.4</v>
      </c>
    </row>
    <row r="92" spans="1:190">
      <c r="A92" s="323"/>
      <c r="B92" s="323"/>
      <c r="C92" s="323"/>
      <c r="D92" s="323"/>
      <c r="E92" s="279" t="s">
        <v>52</v>
      </c>
      <c r="F92" s="240">
        <f>F88-F90</f>
        <v>0.3279999999999994</v>
      </c>
      <c r="G92" s="240">
        <f t="shared" ref="G92:BR92" si="216">G88-G90</f>
        <v>0.74399999999999977</v>
      </c>
      <c r="H92" s="240">
        <f t="shared" si="216"/>
        <v>1.3500000000000014</v>
      </c>
      <c r="I92" s="240">
        <f t="shared" si="216"/>
        <v>1.1490000000000009</v>
      </c>
      <c r="J92" s="240">
        <f t="shared" si="216"/>
        <v>1.2029999999999994</v>
      </c>
      <c r="K92" s="240">
        <f t="shared" si="216"/>
        <v>0.5660000000000025</v>
      </c>
      <c r="L92" s="240">
        <f t="shared" si="216"/>
        <v>-3.9000000000001478E-2</v>
      </c>
      <c r="M92" s="240">
        <f t="shared" si="216"/>
        <v>-0.21900000000000119</v>
      </c>
      <c r="N92" s="241">
        <f t="shared" si="216"/>
        <v>-1.1739999999999995</v>
      </c>
      <c r="O92" s="240">
        <f t="shared" si="216"/>
        <v>-1.5600000000000023</v>
      </c>
      <c r="P92" s="240">
        <f t="shared" si="216"/>
        <v>-2.213000000000001</v>
      </c>
      <c r="Q92" s="240">
        <f t="shared" si="216"/>
        <v>-2.0889999999999986</v>
      </c>
      <c r="R92" s="240">
        <f t="shared" si="216"/>
        <v>-1.6530000000000022</v>
      </c>
      <c r="S92" s="240">
        <f t="shared" si="216"/>
        <v>-1.2940000000000005</v>
      </c>
      <c r="T92" s="240">
        <f t="shared" si="216"/>
        <v>-1.6269999999999989</v>
      </c>
      <c r="U92" s="240">
        <f t="shared" si="216"/>
        <v>-2.8960000000000008</v>
      </c>
      <c r="V92" s="240">
        <f t="shared" si="216"/>
        <v>-2.4420000000000002</v>
      </c>
      <c r="W92" s="240">
        <f t="shared" si="216"/>
        <v>-3.7309999999999981</v>
      </c>
      <c r="X92" s="240">
        <f t="shared" si="216"/>
        <v>-4.6369999999999969</v>
      </c>
      <c r="Y92" s="240">
        <f t="shared" si="216"/>
        <v>-3.3470000000000013</v>
      </c>
      <c r="Z92" s="240">
        <f t="shared" si="216"/>
        <v>-2.3350000000000009</v>
      </c>
      <c r="AA92" s="240">
        <f t="shared" si="216"/>
        <v>-0.60200000000000387</v>
      </c>
      <c r="AB92" s="240">
        <f t="shared" si="216"/>
        <v>0.37800000000000011</v>
      </c>
      <c r="AC92" s="240">
        <f t="shared" si="216"/>
        <v>0.67599999999999483</v>
      </c>
      <c r="AD92" s="240">
        <f t="shared" si="216"/>
        <v>-0.23499999999999943</v>
      </c>
      <c r="AE92" s="240">
        <f t="shared" si="216"/>
        <v>0.27900000000000347</v>
      </c>
      <c r="AF92" s="240">
        <f t="shared" si="216"/>
        <v>0.71199999999999619</v>
      </c>
      <c r="AG92" s="240">
        <f t="shared" si="216"/>
        <v>-1.2000000000000455E-2</v>
      </c>
      <c r="AH92" s="240">
        <f t="shared" si="216"/>
        <v>-1.0159999999999982</v>
      </c>
      <c r="AI92" s="240">
        <f t="shared" si="216"/>
        <v>-0.15500000000000114</v>
      </c>
      <c r="AJ92" s="240">
        <f t="shared" si="216"/>
        <v>-1.1830000000000069</v>
      </c>
      <c r="AK92" s="240">
        <f t="shared" si="216"/>
        <v>-0.6980000000000004</v>
      </c>
      <c r="AL92" s="240">
        <f t="shared" si="216"/>
        <v>0.15100000000000335</v>
      </c>
      <c r="AM92" s="240">
        <f t="shared" si="216"/>
        <v>-0.55799999999999983</v>
      </c>
      <c r="AN92" s="240">
        <f t="shared" si="216"/>
        <v>-0.18499999999999517</v>
      </c>
      <c r="AO92" s="240">
        <f t="shared" si="216"/>
        <v>-0.44000000000000483</v>
      </c>
      <c r="AP92" s="240">
        <f t="shared" si="216"/>
        <v>-2.4480000000000004</v>
      </c>
      <c r="AQ92" s="240">
        <f t="shared" si="216"/>
        <v>-2.7519999999999953</v>
      </c>
      <c r="AR92" s="240">
        <f t="shared" si="216"/>
        <v>-1.9379999999999953</v>
      </c>
      <c r="AS92" s="240">
        <f t="shared" si="216"/>
        <v>-2.2430000000000021</v>
      </c>
      <c r="AT92" s="240">
        <f t="shared" si="216"/>
        <v>-1.6960000000000051</v>
      </c>
      <c r="AU92" s="240">
        <f t="shared" si="216"/>
        <v>-1.3279999999999959</v>
      </c>
      <c r="AV92" s="240">
        <f t="shared" si="216"/>
        <v>-1.7190000000000012</v>
      </c>
      <c r="AW92" s="240">
        <f t="shared" si="216"/>
        <v>-1.5230000000000032</v>
      </c>
      <c r="AX92" s="240">
        <f t="shared" si="216"/>
        <v>-1.2089999999999961</v>
      </c>
      <c r="AY92" s="240">
        <f t="shared" si="216"/>
        <v>-2.0249999999999986</v>
      </c>
      <c r="AZ92" s="240">
        <f t="shared" si="216"/>
        <v>-1.7549999999999955</v>
      </c>
      <c r="BA92" s="240">
        <f t="shared" si="216"/>
        <v>-2.3200000000000003</v>
      </c>
      <c r="BB92" s="240">
        <f t="shared" si="216"/>
        <v>-1.2349999999999994</v>
      </c>
      <c r="BC92" s="240">
        <f t="shared" si="216"/>
        <v>-1.9639999999999986</v>
      </c>
      <c r="BD92" s="240">
        <f t="shared" si="216"/>
        <v>-2.6229999999999976</v>
      </c>
      <c r="BE92" s="240">
        <f t="shared" si="216"/>
        <v>-2.5060000000000002</v>
      </c>
      <c r="BF92" s="240">
        <f t="shared" si="216"/>
        <v>-2.5870000000000033</v>
      </c>
      <c r="BG92" s="240">
        <f t="shared" si="216"/>
        <v>-0.93200000000000216</v>
      </c>
      <c r="BH92" s="240">
        <f t="shared" si="216"/>
        <v>-0.66599999999999682</v>
      </c>
      <c r="BI92" s="240">
        <f t="shared" si="216"/>
        <v>0.76500000000000057</v>
      </c>
      <c r="BJ92" s="240">
        <f t="shared" si="216"/>
        <v>1.4629999999999939</v>
      </c>
      <c r="BK92" s="240">
        <f t="shared" si="216"/>
        <v>2.4100000000000037</v>
      </c>
      <c r="BL92" s="240">
        <f t="shared" si="216"/>
        <v>1.8619999999999948</v>
      </c>
      <c r="BM92" s="240">
        <f t="shared" si="216"/>
        <v>1.5510000000000019</v>
      </c>
      <c r="BN92" s="240">
        <f t="shared" si="216"/>
        <v>4.1680000000000064</v>
      </c>
      <c r="BO92" s="240">
        <f t="shared" si="216"/>
        <v>4.5250000000000057</v>
      </c>
      <c r="BP92" s="240">
        <f t="shared" si="216"/>
        <v>4.8609999999999971</v>
      </c>
      <c r="BQ92" s="240">
        <f t="shared" si="216"/>
        <v>5.5189999999999984</v>
      </c>
      <c r="BR92" s="240">
        <f t="shared" si="216"/>
        <v>4.0250000000000057</v>
      </c>
      <c r="BS92" s="240">
        <f t="shared" ref="BS92:ED92" si="217">BS88-BS90</f>
        <v>4.2079999999999984</v>
      </c>
      <c r="BT92" s="240">
        <f t="shared" si="217"/>
        <v>4.0210000000000008</v>
      </c>
      <c r="BU92" s="240">
        <f t="shared" si="217"/>
        <v>5.0110000000000028</v>
      </c>
      <c r="BV92" s="240">
        <f t="shared" si="217"/>
        <v>5.2220000000000084</v>
      </c>
      <c r="BW92" s="240">
        <f t="shared" si="217"/>
        <v>5.2660000000000053</v>
      </c>
      <c r="BX92" s="240">
        <f t="shared" si="217"/>
        <v>3.9320000000000022</v>
      </c>
      <c r="BY92" s="240">
        <f t="shared" si="217"/>
        <v>4.6159999999999997</v>
      </c>
      <c r="BZ92" s="240">
        <f t="shared" si="217"/>
        <v>5.1809999999999974</v>
      </c>
      <c r="CA92" s="240">
        <f t="shared" si="217"/>
        <v>4.6500000000000057</v>
      </c>
      <c r="CB92" s="240">
        <f t="shared" si="217"/>
        <v>5.320999999999998</v>
      </c>
      <c r="CC92" s="240">
        <f t="shared" si="217"/>
        <v>6.2759999999999962</v>
      </c>
      <c r="CD92" s="240">
        <f t="shared" si="217"/>
        <v>8.0419999999999874</v>
      </c>
      <c r="CE92" s="240">
        <f t="shared" si="217"/>
        <v>10.412999999999997</v>
      </c>
      <c r="CF92" s="240">
        <f t="shared" si="217"/>
        <v>9.5840000000000032</v>
      </c>
      <c r="CG92" s="240">
        <f t="shared" si="217"/>
        <v>9.7210000000000036</v>
      </c>
      <c r="CH92" s="240">
        <f t="shared" si="217"/>
        <v>9.0750000000000028</v>
      </c>
      <c r="CI92" s="240">
        <f t="shared" si="217"/>
        <v>8.9440000000000026</v>
      </c>
      <c r="CJ92" s="240">
        <f t="shared" si="217"/>
        <v>9.1420000000000101</v>
      </c>
      <c r="CK92" s="240">
        <f t="shared" si="217"/>
        <v>8.0079999999999956</v>
      </c>
      <c r="CL92" s="240">
        <f t="shared" si="217"/>
        <v>7.7830000000000013</v>
      </c>
      <c r="CM92" s="240">
        <f t="shared" si="217"/>
        <v>7.6210000000000093</v>
      </c>
      <c r="CN92" s="240">
        <f t="shared" si="217"/>
        <v>8.992999999999995</v>
      </c>
      <c r="CO92" s="240">
        <f t="shared" si="217"/>
        <v>7.1119999999999948</v>
      </c>
      <c r="CP92" s="240">
        <f t="shared" si="217"/>
        <v>5.1200000000000045</v>
      </c>
      <c r="CQ92" s="240">
        <f t="shared" si="217"/>
        <v>5.2849999999999966</v>
      </c>
      <c r="CR92" s="240">
        <f t="shared" si="217"/>
        <v>3.3359999999999985</v>
      </c>
      <c r="CS92" s="240">
        <f t="shared" si="217"/>
        <v>2.0289999999999964</v>
      </c>
      <c r="CT92" s="240">
        <f t="shared" si="217"/>
        <v>4.9579999999999984</v>
      </c>
      <c r="CU92" s="240">
        <f t="shared" si="217"/>
        <v>3.4299999999999926</v>
      </c>
      <c r="CV92" s="240">
        <f t="shared" si="217"/>
        <v>5.6129999999999995</v>
      </c>
      <c r="CW92" s="240">
        <f t="shared" si="217"/>
        <v>5.8629999999999995</v>
      </c>
      <c r="CX92" s="240">
        <f t="shared" si="217"/>
        <v>5.1670000000000016</v>
      </c>
      <c r="CY92" s="240">
        <f t="shared" si="217"/>
        <v>7.4630000000000081</v>
      </c>
      <c r="CZ92" s="240">
        <f t="shared" si="217"/>
        <v>7.3670000000000044</v>
      </c>
      <c r="DA92" s="240">
        <f t="shared" si="217"/>
        <v>6.5150000000000006</v>
      </c>
      <c r="DB92" s="240">
        <f t="shared" si="217"/>
        <v>3.3700000000000045</v>
      </c>
      <c r="DC92" s="240">
        <f t="shared" si="217"/>
        <v>3.75</v>
      </c>
      <c r="DD92" s="240">
        <f t="shared" si="217"/>
        <v>5.2720000000000056</v>
      </c>
      <c r="DE92" s="240">
        <f t="shared" si="217"/>
        <v>5.3979999999999961</v>
      </c>
      <c r="DF92" s="240">
        <f t="shared" si="217"/>
        <v>4.777000000000001</v>
      </c>
      <c r="DG92" s="240">
        <f t="shared" si="217"/>
        <v>3.0600000000000023</v>
      </c>
      <c r="DH92" s="240">
        <f t="shared" si="217"/>
        <v>1.3049999999999926</v>
      </c>
      <c r="DI92" s="240">
        <f t="shared" si="217"/>
        <v>1.186000000000007</v>
      </c>
      <c r="DJ92" s="240">
        <f t="shared" si="217"/>
        <v>-0.94699999999998852</v>
      </c>
      <c r="DK92" s="240">
        <f t="shared" si="217"/>
        <v>-0.71999999999999886</v>
      </c>
      <c r="DL92" s="240">
        <f t="shared" si="217"/>
        <v>-2.0349999999999966</v>
      </c>
      <c r="DM92" s="240">
        <f t="shared" si="217"/>
        <v>-3.375</v>
      </c>
      <c r="DN92" s="240">
        <f t="shared" si="217"/>
        <v>-3.4650000000000034</v>
      </c>
      <c r="DO92" s="240">
        <f t="shared" si="217"/>
        <v>-3.3310000000000031</v>
      </c>
      <c r="DP92" s="240">
        <f t="shared" si="217"/>
        <v>-4.215999999999994</v>
      </c>
      <c r="DQ92" s="240">
        <f t="shared" si="217"/>
        <v>-4.26400000000001</v>
      </c>
      <c r="DR92" s="240">
        <f t="shared" si="217"/>
        <v>-4.407999999999987</v>
      </c>
      <c r="DS92" s="240">
        <f t="shared" si="217"/>
        <v>-5.4920000000000186</v>
      </c>
      <c r="DT92" s="240">
        <f t="shared" si="217"/>
        <v>-6.9950000000000045</v>
      </c>
      <c r="DU92" s="240">
        <f t="shared" si="217"/>
        <v>-8.4019999999999868</v>
      </c>
      <c r="DV92" s="240">
        <f t="shared" si="217"/>
        <v>-6.953000000000003</v>
      </c>
      <c r="DW92" s="240">
        <f t="shared" si="217"/>
        <v>-8.5090000000000146</v>
      </c>
      <c r="DX92" s="240">
        <f t="shared" si="217"/>
        <v>-10.039999999999992</v>
      </c>
      <c r="DY92" s="240">
        <f t="shared" si="217"/>
        <v>-9.6560000000000059</v>
      </c>
      <c r="DZ92" s="240">
        <f t="shared" si="217"/>
        <v>-8.0300000000000011</v>
      </c>
      <c r="EA92" s="240">
        <f t="shared" si="217"/>
        <v>-5.1380000000000052</v>
      </c>
      <c r="EB92" s="240">
        <f t="shared" si="217"/>
        <v>-5.1149999999999949</v>
      </c>
      <c r="EC92" s="240">
        <f t="shared" si="217"/>
        <v>-8.9570000000000078</v>
      </c>
      <c r="ED92" s="240">
        <f t="shared" si="217"/>
        <v>-6.86099999999999</v>
      </c>
      <c r="EE92" s="240">
        <f t="shared" ref="EE92:EL92" si="218">EE88-EE90</f>
        <v>-8.5519999999999925</v>
      </c>
      <c r="EF92" s="240">
        <f t="shared" si="218"/>
        <v>-11.105999999999995</v>
      </c>
      <c r="EG92" s="240">
        <f t="shared" si="218"/>
        <v>-10.611000000000018</v>
      </c>
      <c r="EH92" s="240">
        <f t="shared" si="218"/>
        <v>-15.99799999999999</v>
      </c>
      <c r="EI92" s="240">
        <f t="shared" si="218"/>
        <v>-13.47999999999999</v>
      </c>
      <c r="EJ92" s="240">
        <f t="shared" si="218"/>
        <v>-13.367999999999995</v>
      </c>
      <c r="EK92" s="240">
        <f t="shared" si="218"/>
        <v>-9.570999999999998</v>
      </c>
      <c r="EL92" s="240">
        <f t="shared" si="218"/>
        <v>-10.971000000000004</v>
      </c>
      <c r="EM92" s="240">
        <f>EM88-EM90</f>
        <v>-11.730999999999995</v>
      </c>
      <c r="EN92" s="240">
        <f t="shared" ref="EN92:GG92" si="219">EN88-EN90</f>
        <v>-9.8419999999999845</v>
      </c>
      <c r="EO92" s="240">
        <f>EO88-EO90</f>
        <v>-8.578000000000003</v>
      </c>
      <c r="EP92" s="240">
        <f>EP88-EP90</f>
        <v>-8.3719999999999857</v>
      </c>
      <c r="EQ92" s="240">
        <f t="shared" si="219"/>
        <v>-6.9609999999999843</v>
      </c>
      <c r="ER92" s="240">
        <f t="shared" si="219"/>
        <v>-9.304000000000002</v>
      </c>
      <c r="ES92" s="240">
        <f>ES88-ES90</f>
        <v>-7.2529999999999859</v>
      </c>
      <c r="ET92" s="240">
        <f>ET88-ET90</f>
        <v>-6.1620000000000061</v>
      </c>
      <c r="EU92" s="240">
        <f>EU88-EU90</f>
        <v>-6.5720000000000027</v>
      </c>
      <c r="EV92" s="240">
        <f t="shared" si="219"/>
        <v>-6.3013600000000167</v>
      </c>
      <c r="EW92" s="240">
        <f t="shared" si="219"/>
        <v>-6.0398450200000298</v>
      </c>
      <c r="EX92" s="240">
        <f t="shared" si="219"/>
        <v>-5.9581355999900438</v>
      </c>
      <c r="EY92" s="240">
        <f t="shared" si="219"/>
        <v>-5.9515372279232963</v>
      </c>
      <c r="EZ92" s="240">
        <f t="shared" si="219"/>
        <v>-5.8588597389155268</v>
      </c>
      <c r="FA92" s="240">
        <f t="shared" si="219"/>
        <v>-5.7632650647464914</v>
      </c>
      <c r="FB92" s="240">
        <f t="shared" si="219"/>
        <v>-5.1615206377738048</v>
      </c>
      <c r="FC92" s="240">
        <f t="shared" si="219"/>
        <v>-4.5471880488154568</v>
      </c>
      <c r="FD92" s="240">
        <f t="shared" si="219"/>
        <v>-3.9200733020967391</v>
      </c>
      <c r="FE92" s="240">
        <f t="shared" si="219"/>
        <v>-3.2799797303909486</v>
      </c>
      <c r="FF92" s="240">
        <f t="shared" si="219"/>
        <v>-2.9730237236848609</v>
      </c>
      <c r="FG92" s="240">
        <f t="shared" si="219"/>
        <v>-2.6589210872635647</v>
      </c>
      <c r="FH92" s="240">
        <f t="shared" si="219"/>
        <v>-2.3375514299941642</v>
      </c>
      <c r="FI92" s="240">
        <f t="shared" si="219"/>
        <v>-2.0087925697343678</v>
      </c>
      <c r="FJ92" s="240">
        <f t="shared" si="219"/>
        <v>-1.4923317222802837</v>
      </c>
      <c r="FK92" s="240">
        <f t="shared" si="219"/>
        <v>-0.96480824743213134</v>
      </c>
      <c r="FL92" s="240">
        <f t="shared" si="219"/>
        <v>-0.42604560778616474</v>
      </c>
      <c r="FM92" s="240">
        <f t="shared" si="219"/>
        <v>0.12413524658310848</v>
      </c>
      <c r="FN92" s="240">
        <f t="shared" si="219"/>
        <v>0.49915223106052053</v>
      </c>
      <c r="FO92" s="240">
        <f t="shared" si="219"/>
        <v>0.88240469296687252</v>
      </c>
      <c r="FP92" s="240">
        <f t="shared" si="219"/>
        <v>1.2740288107674189</v>
      </c>
      <c r="FQ92" s="240">
        <f t="shared" si="219"/>
        <v>1.674162770596439</v>
      </c>
      <c r="FR92" s="240">
        <f t="shared" si="219"/>
        <v>1.8768806195697891</v>
      </c>
      <c r="FS92" s="240">
        <f t="shared" si="219"/>
        <v>2.0813894459284938</v>
      </c>
      <c r="FT92" s="240">
        <f t="shared" si="219"/>
        <v>2.2877013141120415</v>
      </c>
      <c r="FU92" s="240">
        <f t="shared" si="219"/>
        <v>2.4958283613203207</v>
      </c>
      <c r="FV92" s="240">
        <f t="shared" si="219"/>
        <v>2.7057827979271849</v>
      </c>
      <c r="FW92" s="240">
        <f t="shared" si="219"/>
        <v>2.9175769078962901</v>
      </c>
      <c r="FX92" s="240">
        <f t="shared" si="219"/>
        <v>3.1312230491991784</v>
      </c>
      <c r="FY92" s="240">
        <f t="shared" si="219"/>
        <v>3.346733654235635</v>
      </c>
      <c r="FZ92" s="240">
        <f t="shared" si="219"/>
        <v>3.5641212302564043</v>
      </c>
      <c r="GA92" s="240">
        <f t="shared" si="219"/>
        <v>3.7833983597882934</v>
      </c>
      <c r="GB92" s="240">
        <f t="shared" si="219"/>
        <v>4.0045777010613506</v>
      </c>
      <c r="GC92" s="240">
        <f t="shared" si="219"/>
        <v>4.2276719884386864</v>
      </c>
      <c r="GD92" s="240">
        <f t="shared" si="219"/>
        <v>4.4526940328483704</v>
      </c>
      <c r="GE92" s="240">
        <f t="shared" si="219"/>
        <v>4.6796567222179988</v>
      </c>
      <c r="GF92" s="240">
        <f t="shared" si="219"/>
        <v>4.9085730219112804</v>
      </c>
      <c r="GG92" s="240">
        <f t="shared" si="219"/>
        <v>5.1394559751673512</v>
      </c>
    </row>
    <row r="93" spans="1:190" s="355" customFormat="1" ht="16.5" thickBot="1">
      <c r="A93" s="323"/>
      <c r="B93" s="323"/>
      <c r="C93" s="303"/>
      <c r="D93" s="303"/>
      <c r="E93" s="295" t="s">
        <v>183</v>
      </c>
      <c r="F93" s="296"/>
      <c r="G93" s="297">
        <f t="shared" ref="G93:BR93" si="220">100*(G92-F92)/F61</f>
        <v>0.50451761566915332</v>
      </c>
      <c r="H93" s="297">
        <f t="shared" si="220"/>
        <v>0.70534830937554749</v>
      </c>
      <c r="I93" s="297">
        <f t="shared" si="220"/>
        <v>-0.22526056259105739</v>
      </c>
      <c r="J93" s="297">
        <f t="shared" si="220"/>
        <v>5.8676518526565788E-2</v>
      </c>
      <c r="K93" s="297">
        <f t="shared" si="220"/>
        <v>-0.66800197149718099</v>
      </c>
      <c r="L93" s="297">
        <f t="shared" si="220"/>
        <v>-0.61820485571814354</v>
      </c>
      <c r="M93" s="297">
        <f t="shared" si="220"/>
        <v>-0.1772840089823895</v>
      </c>
      <c r="N93" s="297">
        <f t="shared" si="220"/>
        <v>-0.91238260836334628</v>
      </c>
      <c r="O93" s="297">
        <f t="shared" si="220"/>
        <v>-0.35357699001557458</v>
      </c>
      <c r="P93" s="297">
        <f t="shared" si="220"/>
        <v>-0.58542445514285846</v>
      </c>
      <c r="Q93" s="297">
        <f t="shared" si="220"/>
        <v>0.10796691336526106</v>
      </c>
      <c r="R93" s="297">
        <f t="shared" si="220"/>
        <v>0.37091546360179023</v>
      </c>
      <c r="S93" s="297">
        <f t="shared" si="220"/>
        <v>0.29599215084881458</v>
      </c>
      <c r="T93" s="297">
        <f t="shared" si="220"/>
        <v>-0.26679485638745215</v>
      </c>
      <c r="U93" s="297">
        <f t="shared" si="220"/>
        <v>-0.97814776274713977</v>
      </c>
      <c r="V93" s="297">
        <f t="shared" si="220"/>
        <v>0.33492681775259719</v>
      </c>
      <c r="W93" s="297">
        <f t="shared" si="220"/>
        <v>-0.9126568297034735</v>
      </c>
      <c r="X93" s="297">
        <f t="shared" si="220"/>
        <v>-0.6218043306681299</v>
      </c>
      <c r="Y93" s="297">
        <f t="shared" si="220"/>
        <v>0.86814318305707217</v>
      </c>
      <c r="Z93" s="297">
        <f t="shared" si="220"/>
        <v>0.66516369468197711</v>
      </c>
      <c r="AA93" s="297">
        <f t="shared" si="220"/>
        <v>1.1044407056184338</v>
      </c>
      <c r="AB93" s="297">
        <f t="shared" si="220"/>
        <v>0.60926328877836733</v>
      </c>
      <c r="AC93" s="297">
        <f t="shared" si="220"/>
        <v>0.18026410506130472</v>
      </c>
      <c r="AD93" s="297">
        <f t="shared" si="220"/>
        <v>-0.53876633745342373</v>
      </c>
      <c r="AE93" s="297">
        <f t="shared" si="220"/>
        <v>0.29671706238562995</v>
      </c>
      <c r="AF93" s="297">
        <f t="shared" si="220"/>
        <v>0.24617378846109697</v>
      </c>
      <c r="AG93" s="297">
        <f t="shared" si="220"/>
        <v>-0.40390741370941907</v>
      </c>
      <c r="AH93" s="297">
        <f t="shared" si="220"/>
        <v>-0.55331742453885491</v>
      </c>
      <c r="AI93" s="297">
        <f t="shared" si="220"/>
        <v>0.46591413326983899</v>
      </c>
      <c r="AJ93" s="297">
        <f t="shared" si="220"/>
        <v>-0.54486381054852395</v>
      </c>
      <c r="AK93" s="297">
        <f t="shared" si="220"/>
        <v>0.25258311807349726</v>
      </c>
      <c r="AL93" s="297">
        <f t="shared" si="220"/>
        <v>0.4343333060489501</v>
      </c>
      <c r="AM93" s="297">
        <f t="shared" si="220"/>
        <v>-0.35577366973766239</v>
      </c>
      <c r="AN93" s="297">
        <f t="shared" si="220"/>
        <v>0.18346638335128876</v>
      </c>
      <c r="AO93" s="297">
        <f t="shared" si="220"/>
        <v>-0.12325747762031362</v>
      </c>
      <c r="AP93" s="297">
        <f t="shared" si="220"/>
        <v>-0.9630279748116366</v>
      </c>
      <c r="AQ93" s="297">
        <f t="shared" si="220"/>
        <v>-0.14503263234227459</v>
      </c>
      <c r="AR93" s="297">
        <f t="shared" si="220"/>
        <v>0.38220089493231668</v>
      </c>
      <c r="AS93" s="297">
        <f t="shared" si="220"/>
        <v>-0.14106525077239321</v>
      </c>
      <c r="AT93" s="297">
        <f t="shared" si="220"/>
        <v>0.24745308796120233</v>
      </c>
      <c r="AU93" s="297">
        <f t="shared" si="220"/>
        <v>0.16320014191317095</v>
      </c>
      <c r="AV93" s="297">
        <f t="shared" si="220"/>
        <v>-0.17049666419570284</v>
      </c>
      <c r="AW93" s="297">
        <f t="shared" si="220"/>
        <v>8.3662719721351045E-2</v>
      </c>
      <c r="AX93" s="297">
        <f t="shared" si="220"/>
        <v>0.13116835918408565</v>
      </c>
      <c r="AY93" s="297">
        <f t="shared" si="220"/>
        <v>-0.33419202116549568</v>
      </c>
      <c r="AZ93" s="297">
        <f t="shared" si="220"/>
        <v>0.1089082951818176</v>
      </c>
      <c r="BA93" s="297">
        <f t="shared" si="220"/>
        <v>-0.2238900600738658</v>
      </c>
      <c r="BB93" s="297">
        <f t="shared" si="220"/>
        <v>0.4209864663521235</v>
      </c>
      <c r="BC93" s="297">
        <f t="shared" si="220"/>
        <v>-0.2792375932707184</v>
      </c>
      <c r="BD93" s="297">
        <f t="shared" si="220"/>
        <v>-0.24925676851270448</v>
      </c>
      <c r="BE93" s="297">
        <f t="shared" si="220"/>
        <v>4.3984797049634143E-2</v>
      </c>
      <c r="BF93" s="297">
        <f t="shared" si="220"/>
        <v>-3.0289772153603945E-2</v>
      </c>
      <c r="BG93" s="297">
        <f t="shared" si="220"/>
        <v>0.61374491945293308</v>
      </c>
      <c r="BH93" s="297">
        <f t="shared" si="220"/>
        <v>9.7262037091208883E-2</v>
      </c>
      <c r="BI93" s="297">
        <f t="shared" si="220"/>
        <v>0.51867182318038885</v>
      </c>
      <c r="BJ93" s="297">
        <f t="shared" si="220"/>
        <v>0.25025096801950136</v>
      </c>
      <c r="BK93" s="297">
        <f t="shared" si="220"/>
        <v>0.33451668167929838</v>
      </c>
      <c r="BL93" s="297">
        <f t="shared" si="220"/>
        <v>-0.19310121252057297</v>
      </c>
      <c r="BM93" s="297">
        <f t="shared" si="220"/>
        <v>-0.10917758735084369</v>
      </c>
      <c r="BN93" s="297">
        <f t="shared" si="220"/>
        <v>0.9193552920015754</v>
      </c>
      <c r="BO93" s="297">
        <f t="shared" si="220"/>
        <v>0.12520385080751201</v>
      </c>
      <c r="BP93" s="297">
        <f t="shared" si="220"/>
        <v>0.11737253203291718</v>
      </c>
      <c r="BQ93" s="297">
        <f t="shared" si="220"/>
        <v>0.22874703637008395</v>
      </c>
      <c r="BR93" s="297">
        <f t="shared" si="220"/>
        <v>-0.51679765330971628</v>
      </c>
      <c r="BS93" s="297">
        <f t="shared" ref="BS93:ED93" si="221">100*(BS92-BR92)/BR61</f>
        <v>6.2860028235485602E-2</v>
      </c>
      <c r="BT93" s="297">
        <f t="shared" si="221"/>
        <v>-6.3335512255590157E-2</v>
      </c>
      <c r="BU93" s="297">
        <f t="shared" si="221"/>
        <v>0.33264564167008337</v>
      </c>
      <c r="BV93" s="297">
        <f t="shared" si="221"/>
        <v>7.0012907592918283E-2</v>
      </c>
      <c r="BW93" s="297">
        <f t="shared" si="221"/>
        <v>1.4504697544089971E-2</v>
      </c>
      <c r="BX93" s="297">
        <f t="shared" si="221"/>
        <v>-0.43583661681009517</v>
      </c>
      <c r="BY93" s="297">
        <f t="shared" si="221"/>
        <v>0.22254468788432796</v>
      </c>
      <c r="BZ93" s="297">
        <f t="shared" si="221"/>
        <v>0.18309142581232568</v>
      </c>
      <c r="CA93" s="297">
        <f t="shared" si="221"/>
        <v>-0.16985260248733036</v>
      </c>
      <c r="CB93" s="297">
        <f t="shared" si="221"/>
        <v>0.21363303511732057</v>
      </c>
      <c r="CC93" s="297">
        <f t="shared" si="221"/>
        <v>0.30207944531254888</v>
      </c>
      <c r="CD93" s="297">
        <f t="shared" si="221"/>
        <v>0.55793204981581013</v>
      </c>
      <c r="CE93" s="297">
        <f t="shared" si="221"/>
        <v>0.74350025243260642</v>
      </c>
      <c r="CF93" s="297">
        <f t="shared" si="221"/>
        <v>-0.25638408748604219</v>
      </c>
      <c r="CG93" s="297">
        <f t="shared" si="221"/>
        <v>4.1942456174725674E-2</v>
      </c>
      <c r="CH93" s="297">
        <f t="shared" si="221"/>
        <v>-0.19523458372118349</v>
      </c>
      <c r="CI93" s="297">
        <f t="shared" si="221"/>
        <v>-3.9185656255047836E-2</v>
      </c>
      <c r="CJ93" s="297">
        <f t="shared" si="221"/>
        <v>5.8357501591570438E-2</v>
      </c>
      <c r="CK93" s="297">
        <f t="shared" si="221"/>
        <v>-0.33190891529591243</v>
      </c>
      <c r="CL93" s="297">
        <f t="shared" si="221"/>
        <v>-6.5420479226815501E-2</v>
      </c>
      <c r="CM93" s="297">
        <f t="shared" si="221"/>
        <v>-4.6807686862351282E-2</v>
      </c>
      <c r="CN93" s="297">
        <f t="shared" si="221"/>
        <v>0.39285755191331523</v>
      </c>
      <c r="CO93" s="297">
        <f t="shared" si="221"/>
        <v>-0.53180811933310534</v>
      </c>
      <c r="CP93" s="297">
        <f t="shared" si="221"/>
        <v>-0.55635154044021873</v>
      </c>
      <c r="CQ93" s="297">
        <f t="shared" si="221"/>
        <v>4.5255198176624739E-2</v>
      </c>
      <c r="CR93" s="297">
        <f t="shared" si="221"/>
        <v>-0.52726264388805422</v>
      </c>
      <c r="CS93" s="297">
        <f t="shared" si="221"/>
        <v>-0.3496447374052995</v>
      </c>
      <c r="CT93" s="297">
        <f t="shared" si="221"/>
        <v>0.77374190991942993</v>
      </c>
      <c r="CU93" s="297">
        <f t="shared" si="221"/>
        <v>-0.39928922337200945</v>
      </c>
      <c r="CV93" s="297">
        <f t="shared" si="221"/>
        <v>0.5669997324737881</v>
      </c>
      <c r="CW93" s="297">
        <f t="shared" si="221"/>
        <v>6.4385032797735706E-2</v>
      </c>
      <c r="CX93" s="297">
        <f t="shared" si="221"/>
        <v>-0.17858288324117616</v>
      </c>
      <c r="CY93" s="297">
        <f t="shared" si="221"/>
        <v>0.58310666839363923</v>
      </c>
      <c r="CZ93" s="297">
        <f t="shared" si="221"/>
        <v>-2.4122542515982098E-2</v>
      </c>
      <c r="DA93" s="297">
        <f t="shared" si="221"/>
        <v>-0.2125536373615417</v>
      </c>
      <c r="DB93" s="297">
        <f t="shared" si="221"/>
        <v>-0.78049966869091869</v>
      </c>
      <c r="DC93" s="297">
        <f t="shared" si="221"/>
        <v>9.3977989365647441E-2</v>
      </c>
      <c r="DD93" s="297">
        <f t="shared" si="221"/>
        <v>0.37484822587438044</v>
      </c>
      <c r="DE93" s="297">
        <f t="shared" si="221"/>
        <v>3.0624819228495314E-2</v>
      </c>
      <c r="DF93" s="297">
        <f t="shared" si="221"/>
        <v>-0.14911396052441891</v>
      </c>
      <c r="DG93" s="297">
        <f t="shared" si="221"/>
        <v>-0.4080361980627189</v>
      </c>
      <c r="DH93" s="297">
        <f t="shared" si="221"/>
        <v>-0.4129528363153806</v>
      </c>
      <c r="DI93" s="297">
        <f t="shared" si="221"/>
        <v>-2.777550853688087E-2</v>
      </c>
      <c r="DJ93" s="297">
        <f t="shared" si="221"/>
        <v>-0.49180894847880363</v>
      </c>
      <c r="DK93" s="297">
        <f t="shared" si="221"/>
        <v>5.2014591582341077E-2</v>
      </c>
      <c r="DL93" s="297">
        <f t="shared" si="221"/>
        <v>-0.29916279916279864</v>
      </c>
      <c r="DM93" s="297">
        <f t="shared" si="221"/>
        <v>-0.302113441342647</v>
      </c>
      <c r="DN93" s="297">
        <f t="shared" si="221"/>
        <v>-1.9990404605789977E-2</v>
      </c>
      <c r="DO93" s="297">
        <f t="shared" si="221"/>
        <v>2.9462917400491267E-2</v>
      </c>
      <c r="DP93" s="297">
        <f t="shared" si="221"/>
        <v>-0.19162853944408037</v>
      </c>
      <c r="DQ93" s="297">
        <f t="shared" si="221"/>
        <v>-1.0314329181819282E-2</v>
      </c>
      <c r="DR93" s="297">
        <f t="shared" si="221"/>
        <v>-3.0461169412750334E-2</v>
      </c>
      <c r="DS93" s="297">
        <f t="shared" si="221"/>
        <v>-0.22651855195299775</v>
      </c>
      <c r="DT93" s="297">
        <f t="shared" si="221"/>
        <v>-0.31036789850164082</v>
      </c>
      <c r="DU93" s="297">
        <f t="shared" si="221"/>
        <v>-0.28743674655106183</v>
      </c>
      <c r="DV93" s="297">
        <f t="shared" si="221"/>
        <v>0.29334359057413228</v>
      </c>
      <c r="DW93" s="297">
        <f t="shared" si="221"/>
        <v>-0.31106002298965696</v>
      </c>
      <c r="DX93" s="297">
        <f t="shared" si="221"/>
        <v>-0.30614734265705845</v>
      </c>
      <c r="DY93" s="297">
        <f t="shared" si="221"/>
        <v>7.6778962564254608E-2</v>
      </c>
      <c r="DZ93" s="297">
        <f t="shared" si="221"/>
        <v>0.32913047614613811</v>
      </c>
      <c r="EA93" s="297">
        <f t="shared" si="221"/>
        <v>0.59620383904145513</v>
      </c>
      <c r="EB93" s="297">
        <f t="shared" si="221"/>
        <v>4.7638083126405259E-3</v>
      </c>
      <c r="EC93" s="297">
        <f t="shared" si="221"/>
        <v>-0.79539243776810076</v>
      </c>
      <c r="ED93" s="297">
        <f t="shared" si="221"/>
        <v>0.42923904273140567</v>
      </c>
      <c r="EE93" s="297">
        <f t="shared" ref="EE93:GG93" si="222">100*(EE92-ED92)/ED61</f>
        <v>-0.3436761355437547</v>
      </c>
      <c r="EF93" s="297">
        <f t="shared" si="222"/>
        <v>-0.51354128337063287</v>
      </c>
      <c r="EG93" s="297">
        <f t="shared" si="222"/>
        <v>9.8557673162840392E-2</v>
      </c>
      <c r="EH93" s="297">
        <f t="shared" si="222"/>
        <v>-1.0653593090886742</v>
      </c>
      <c r="EI93" s="297">
        <f t="shared" si="222"/>
        <v>0.49155877621776961</v>
      </c>
      <c r="EJ93" s="297">
        <f t="shared" si="222"/>
        <v>2.1845389257528811E-2</v>
      </c>
      <c r="EK93" s="297">
        <f t="shared" si="222"/>
        <v>0.73721141095313203</v>
      </c>
      <c r="EL93" s="297">
        <f t="shared" si="222"/>
        <v>-0.2702301009309438</v>
      </c>
      <c r="EM93" s="297">
        <f t="shared" si="222"/>
        <v>-0.1458383305348987</v>
      </c>
      <c r="EN93" s="297">
        <f t="shared" si="222"/>
        <v>0.36249057313425004</v>
      </c>
      <c r="EO93" s="297">
        <f t="shared" si="222"/>
        <v>0.24122321544438921</v>
      </c>
      <c r="EP93" s="297">
        <f t="shared" si="222"/>
        <v>3.9310351407829104E-2</v>
      </c>
      <c r="EQ93" s="297">
        <f t="shared" si="222"/>
        <v>0.26840147991744445</v>
      </c>
      <c r="ER93" s="297">
        <f t="shared" si="222"/>
        <v>-0.44261412473671119</v>
      </c>
      <c r="ES93" s="297">
        <f t="shared" si="222"/>
        <v>0.38773831917045853</v>
      </c>
      <c r="ET93" s="297">
        <f t="shared" si="222"/>
        <v>0.20552216003601434</v>
      </c>
      <c r="EU93" s="297">
        <f t="shared" si="222"/>
        <v>-7.6847815085412885E-2</v>
      </c>
      <c r="EV93" s="297">
        <f t="shared" si="222"/>
        <v>5.0709091624490783E-2</v>
      </c>
      <c r="EW93" s="297" t="e">
        <f t="shared" si="222"/>
        <v>#VALUE!</v>
      </c>
      <c r="EX93" s="297" t="e">
        <f t="shared" si="222"/>
        <v>#VALUE!</v>
      </c>
      <c r="EY93" s="297" t="e">
        <f t="shared" si="222"/>
        <v>#VALUE!</v>
      </c>
      <c r="EZ93" s="297" t="e">
        <f t="shared" si="222"/>
        <v>#VALUE!</v>
      </c>
      <c r="FA93" s="297" t="e">
        <f t="shared" si="222"/>
        <v>#VALUE!</v>
      </c>
      <c r="FB93" s="297" t="e">
        <f t="shared" si="222"/>
        <v>#VALUE!</v>
      </c>
      <c r="FC93" s="297" t="e">
        <f t="shared" si="222"/>
        <v>#VALUE!</v>
      </c>
      <c r="FD93" s="297" t="e">
        <f t="shared" si="222"/>
        <v>#VALUE!</v>
      </c>
      <c r="FE93" s="297" t="e">
        <f t="shared" si="222"/>
        <v>#VALUE!</v>
      </c>
      <c r="FF93" s="297" t="e">
        <f t="shared" si="222"/>
        <v>#VALUE!</v>
      </c>
      <c r="FG93" s="297" t="e">
        <f t="shared" si="222"/>
        <v>#VALUE!</v>
      </c>
      <c r="FH93" s="297" t="e">
        <f t="shared" si="222"/>
        <v>#VALUE!</v>
      </c>
      <c r="FI93" s="297" t="e">
        <f t="shared" si="222"/>
        <v>#VALUE!</v>
      </c>
      <c r="FJ93" s="297" t="e">
        <f t="shared" si="222"/>
        <v>#VALUE!</v>
      </c>
      <c r="FK93" s="297" t="e">
        <f t="shared" si="222"/>
        <v>#VALUE!</v>
      </c>
      <c r="FL93" s="297" t="e">
        <f t="shared" si="222"/>
        <v>#VALUE!</v>
      </c>
      <c r="FM93" s="297" t="e">
        <f t="shared" si="222"/>
        <v>#VALUE!</v>
      </c>
      <c r="FN93" s="297" t="e">
        <f t="shared" si="222"/>
        <v>#VALUE!</v>
      </c>
      <c r="FO93" s="297" t="e">
        <f t="shared" si="222"/>
        <v>#VALUE!</v>
      </c>
      <c r="FP93" s="297" t="e">
        <f t="shared" si="222"/>
        <v>#VALUE!</v>
      </c>
      <c r="FQ93" s="297" t="e">
        <f t="shared" si="222"/>
        <v>#VALUE!</v>
      </c>
      <c r="FR93" s="297" t="e">
        <f t="shared" si="222"/>
        <v>#VALUE!</v>
      </c>
      <c r="FS93" s="297" t="e">
        <f t="shared" si="222"/>
        <v>#VALUE!</v>
      </c>
      <c r="FT93" s="297" t="e">
        <f t="shared" si="222"/>
        <v>#VALUE!</v>
      </c>
      <c r="FU93" s="297" t="e">
        <f t="shared" si="222"/>
        <v>#VALUE!</v>
      </c>
      <c r="FV93" s="297" t="e">
        <f t="shared" si="222"/>
        <v>#VALUE!</v>
      </c>
      <c r="FW93" s="297" t="e">
        <f t="shared" si="222"/>
        <v>#VALUE!</v>
      </c>
      <c r="FX93" s="297" t="e">
        <f t="shared" si="222"/>
        <v>#VALUE!</v>
      </c>
      <c r="FY93" s="297" t="e">
        <f t="shared" si="222"/>
        <v>#VALUE!</v>
      </c>
      <c r="FZ93" s="297" t="e">
        <f t="shared" si="222"/>
        <v>#VALUE!</v>
      </c>
      <c r="GA93" s="297" t="e">
        <f t="shared" si="222"/>
        <v>#VALUE!</v>
      </c>
      <c r="GB93" s="297" t="e">
        <f t="shared" si="222"/>
        <v>#VALUE!</v>
      </c>
      <c r="GC93" s="297" t="e">
        <f t="shared" si="222"/>
        <v>#VALUE!</v>
      </c>
      <c r="GD93" s="297" t="e">
        <f t="shared" si="222"/>
        <v>#VALUE!</v>
      </c>
      <c r="GE93" s="297" t="e">
        <f t="shared" si="222"/>
        <v>#VALUE!</v>
      </c>
      <c r="GF93" s="297" t="e">
        <f t="shared" si="222"/>
        <v>#VALUE!</v>
      </c>
      <c r="GG93" s="297" t="e">
        <f t="shared" si="222"/>
        <v>#VALUE!</v>
      </c>
      <c r="GH93" s="354"/>
    </row>
    <row r="94" spans="1:190">
      <c r="A94" s="323"/>
      <c r="B94" s="323"/>
      <c r="C94" s="303"/>
      <c r="D94" s="303"/>
      <c r="E94" s="300"/>
      <c r="F94" s="223"/>
      <c r="G94" s="223"/>
      <c r="H94" s="223"/>
      <c r="I94" s="223"/>
      <c r="J94" s="223"/>
      <c r="K94" s="223"/>
      <c r="L94" s="223"/>
      <c r="M94" s="223"/>
      <c r="N94" s="277"/>
      <c r="O94" s="223"/>
      <c r="P94" s="223"/>
      <c r="Q94" s="223"/>
      <c r="R94" s="223"/>
      <c r="S94" s="223"/>
      <c r="T94" s="223"/>
      <c r="U94" s="223"/>
      <c r="V94" s="223"/>
      <c r="W94" s="223"/>
      <c r="X94" s="223"/>
      <c r="Y94" s="223"/>
      <c r="Z94" s="223"/>
      <c r="AA94" s="223"/>
      <c r="AB94" s="223"/>
      <c r="AC94" s="223"/>
      <c r="AD94" s="223"/>
      <c r="AE94" s="223"/>
      <c r="AF94" s="223"/>
      <c r="AG94" s="223"/>
      <c r="AH94" s="223"/>
      <c r="AI94" s="223"/>
      <c r="AJ94" s="223"/>
      <c r="AK94" s="223"/>
      <c r="AL94" s="223"/>
      <c r="AM94" s="223"/>
      <c r="AN94" s="223"/>
      <c r="AO94" s="223"/>
      <c r="AP94" s="223"/>
      <c r="AQ94" s="223"/>
      <c r="AR94" s="223"/>
      <c r="AS94" s="223"/>
      <c r="AT94" s="223"/>
      <c r="AU94" s="223"/>
      <c r="AV94" s="223"/>
      <c r="AW94" s="223"/>
      <c r="AX94" s="223"/>
      <c r="AY94" s="223"/>
      <c r="AZ94" s="223"/>
      <c r="BA94" s="223"/>
      <c r="BB94" s="223"/>
      <c r="BC94" s="223"/>
      <c r="BD94" s="223"/>
      <c r="BE94" s="223"/>
      <c r="BF94" s="223"/>
      <c r="BG94" s="223"/>
      <c r="BH94" s="223"/>
      <c r="BI94" s="223"/>
      <c r="BJ94" s="223"/>
      <c r="BK94" s="223"/>
      <c r="BL94" s="223"/>
      <c r="BM94" s="223"/>
      <c r="BN94" s="223"/>
      <c r="BO94" s="223"/>
      <c r="BP94" s="223"/>
      <c r="BQ94" s="223"/>
      <c r="BR94" s="223"/>
      <c r="BS94" s="223"/>
      <c r="BT94" s="223"/>
      <c r="BU94" s="223"/>
      <c r="BV94" s="223"/>
      <c r="BW94" s="223"/>
      <c r="BX94" s="223"/>
      <c r="BY94" s="223"/>
      <c r="BZ94" s="223"/>
      <c r="CA94" s="223"/>
      <c r="CB94" s="223"/>
      <c r="CC94" s="223"/>
      <c r="CD94" s="223"/>
      <c r="CE94" s="223"/>
      <c r="CF94" s="223"/>
      <c r="CG94" s="223"/>
      <c r="CH94" s="223"/>
      <c r="CI94" s="223"/>
      <c r="CJ94" s="223"/>
      <c r="CK94" s="223"/>
      <c r="CL94" s="223"/>
      <c r="CM94" s="223"/>
      <c r="CN94" s="223"/>
      <c r="CO94" s="223"/>
      <c r="CP94" s="223"/>
      <c r="CQ94" s="223"/>
      <c r="CR94" s="223"/>
      <c r="CS94" s="223"/>
      <c r="CT94" s="223"/>
      <c r="CU94" s="223"/>
      <c r="CV94" s="223"/>
      <c r="CW94" s="223"/>
      <c r="CX94" s="223"/>
      <c r="CY94" s="223"/>
      <c r="CZ94" s="223"/>
      <c r="DA94" s="223"/>
      <c r="DB94" s="223"/>
      <c r="DC94" s="223"/>
      <c r="DD94" s="223"/>
      <c r="DE94" s="223"/>
      <c r="DF94" s="223"/>
      <c r="DG94" s="223"/>
      <c r="DH94" s="223"/>
      <c r="DI94" s="223"/>
      <c r="DJ94" s="223"/>
      <c r="DK94" s="223"/>
      <c r="DL94" s="223"/>
      <c r="DM94" s="223"/>
      <c r="DN94" s="223"/>
      <c r="DO94" s="223"/>
      <c r="DP94" s="223"/>
      <c r="DQ94" s="223"/>
      <c r="DR94" s="223"/>
      <c r="DS94" s="223"/>
      <c r="DT94" s="223"/>
      <c r="DU94" s="223"/>
      <c r="DV94" s="223"/>
      <c r="DW94" s="223"/>
      <c r="DX94" s="223"/>
      <c r="DY94" s="223"/>
      <c r="DZ94" s="223"/>
      <c r="EA94" s="223"/>
      <c r="EB94" s="223"/>
      <c r="EC94" s="223"/>
      <c r="ED94" s="223"/>
      <c r="EE94" s="223"/>
      <c r="EF94" s="223"/>
      <c r="EG94" s="223"/>
      <c r="EH94" s="223"/>
      <c r="EI94" s="223"/>
      <c r="EJ94" s="223"/>
      <c r="EK94" s="223"/>
      <c r="EL94" s="223"/>
      <c r="EM94" s="223"/>
      <c r="FP94" s="215"/>
      <c r="FQ94" s="215"/>
      <c r="FR94" s="215"/>
      <c r="FS94" s="215"/>
      <c r="FT94" s="215"/>
      <c r="FV94" s="215"/>
      <c r="FW94" s="215"/>
      <c r="FX94" s="215"/>
      <c r="FY94" s="215"/>
      <c r="FZ94" s="215"/>
      <c r="GA94" s="215"/>
      <c r="GB94" s="215"/>
      <c r="GC94" s="215"/>
      <c r="GD94" s="215"/>
      <c r="GE94" s="215"/>
      <c r="GF94" s="215"/>
      <c r="GG94" s="215"/>
    </row>
    <row r="95" spans="1:190">
      <c r="A95" s="323"/>
      <c r="B95" s="323"/>
      <c r="C95" s="303"/>
      <c r="D95" s="303"/>
      <c r="E95" s="300"/>
      <c r="F95" s="223"/>
      <c r="G95" s="223"/>
      <c r="H95" s="223"/>
      <c r="I95" s="223"/>
      <c r="J95" s="223"/>
      <c r="K95" s="223"/>
      <c r="L95" s="223"/>
      <c r="M95" s="223"/>
      <c r="N95" s="277"/>
      <c r="O95" s="223"/>
      <c r="P95" s="223"/>
      <c r="Q95" s="223"/>
      <c r="R95" s="223"/>
      <c r="S95" s="223"/>
      <c r="T95" s="223"/>
      <c r="U95" s="223"/>
      <c r="V95" s="223"/>
      <c r="W95" s="223"/>
      <c r="X95" s="223"/>
      <c r="Y95" s="223"/>
      <c r="Z95" s="223"/>
      <c r="AA95" s="223"/>
      <c r="AB95" s="223"/>
      <c r="AC95" s="223"/>
      <c r="AD95" s="223"/>
      <c r="AE95" s="223"/>
      <c r="AF95" s="223"/>
      <c r="AG95" s="223"/>
      <c r="AH95" s="223"/>
      <c r="AI95" s="223"/>
      <c r="AJ95" s="223"/>
      <c r="AK95" s="223"/>
      <c r="AL95" s="223"/>
      <c r="AM95" s="223"/>
      <c r="AN95" s="223"/>
      <c r="AO95" s="223"/>
      <c r="AP95" s="223"/>
      <c r="AQ95" s="223"/>
      <c r="AR95" s="223"/>
      <c r="AS95" s="223"/>
      <c r="AT95" s="223"/>
      <c r="AU95" s="223"/>
      <c r="AV95" s="223"/>
      <c r="AW95" s="223"/>
      <c r="AX95" s="223"/>
      <c r="AY95" s="223"/>
      <c r="AZ95" s="223"/>
      <c r="BA95" s="223"/>
      <c r="BB95" s="223"/>
      <c r="BC95" s="223"/>
      <c r="BD95" s="223"/>
      <c r="BE95" s="223"/>
      <c r="BF95" s="223"/>
      <c r="BG95" s="223"/>
      <c r="BH95" s="223"/>
      <c r="BI95" s="223"/>
      <c r="BJ95" s="223"/>
      <c r="BK95" s="223"/>
      <c r="BL95" s="223"/>
      <c r="BM95" s="223"/>
      <c r="BN95" s="223"/>
      <c r="BO95" s="223"/>
      <c r="BP95" s="223"/>
      <c r="BQ95" s="223"/>
      <c r="BR95" s="223"/>
      <c r="BS95" s="223"/>
      <c r="BT95" s="223"/>
      <c r="BU95" s="223"/>
      <c r="BV95" s="223"/>
      <c r="BW95" s="223"/>
      <c r="BX95" s="223"/>
      <c r="BY95" s="223"/>
      <c r="BZ95" s="223"/>
      <c r="CA95" s="223"/>
      <c r="CB95" s="223"/>
      <c r="CC95" s="223"/>
      <c r="CD95" s="223"/>
      <c r="CE95" s="223"/>
      <c r="CF95" s="223"/>
      <c r="CG95" s="223"/>
      <c r="CH95" s="223"/>
      <c r="CI95" s="223"/>
      <c r="CJ95" s="223"/>
      <c r="CK95" s="223"/>
      <c r="CL95" s="223"/>
      <c r="CM95" s="223"/>
      <c r="CN95" s="223"/>
      <c r="CO95" s="223"/>
      <c r="CP95" s="223"/>
      <c r="CQ95" s="223"/>
      <c r="CR95" s="223"/>
      <c r="CS95" s="223"/>
      <c r="CT95" s="223"/>
      <c r="CU95" s="223"/>
      <c r="CV95" s="223"/>
      <c r="CW95" s="223"/>
      <c r="CX95" s="223"/>
      <c r="CY95" s="223"/>
      <c r="CZ95" s="223"/>
      <c r="DA95" s="223"/>
      <c r="DB95" s="223"/>
      <c r="DC95" s="223"/>
      <c r="DD95" s="223"/>
      <c r="DE95" s="223"/>
      <c r="DF95" s="223"/>
      <c r="DG95" s="223"/>
      <c r="DH95" s="223"/>
      <c r="DI95" s="223"/>
      <c r="DJ95" s="223"/>
      <c r="DK95" s="223"/>
      <c r="DL95" s="223"/>
      <c r="DM95" s="223"/>
      <c r="DN95" s="223"/>
      <c r="DO95" s="223"/>
      <c r="DP95" s="223"/>
      <c r="DQ95" s="223"/>
      <c r="DR95" s="223"/>
      <c r="DS95" s="223"/>
      <c r="DT95" s="223"/>
      <c r="DU95" s="223"/>
      <c r="DV95" s="223"/>
      <c r="DW95" s="223"/>
      <c r="DX95" s="223"/>
      <c r="DY95" s="223"/>
      <c r="DZ95" s="223"/>
      <c r="EA95" s="223"/>
      <c r="EB95" s="223"/>
      <c r="EC95" s="223"/>
      <c r="ED95" s="223"/>
      <c r="EE95" s="223"/>
      <c r="EF95" s="223"/>
      <c r="EG95" s="223"/>
      <c r="EH95" s="223"/>
      <c r="EI95" s="223"/>
      <c r="EJ95" s="223"/>
      <c r="EK95" s="223"/>
      <c r="EL95" s="223"/>
      <c r="EM95" s="223"/>
      <c r="FP95" s="215"/>
      <c r="FQ95" s="215"/>
      <c r="FR95" s="215"/>
      <c r="FS95" s="215"/>
      <c r="FT95" s="215"/>
      <c r="FV95" s="215"/>
      <c r="FW95" s="215"/>
      <c r="FX95" s="215"/>
      <c r="FY95" s="215"/>
      <c r="FZ95" s="215"/>
      <c r="GA95" s="215"/>
      <c r="GB95" s="215"/>
      <c r="GC95" s="215"/>
      <c r="GD95" s="215"/>
      <c r="GE95" s="215"/>
      <c r="GF95" s="215"/>
      <c r="GG95" s="215"/>
    </row>
    <row r="96" spans="1:190">
      <c r="A96" s="323"/>
      <c r="B96" s="323"/>
      <c r="C96" s="303"/>
      <c r="D96" s="303"/>
      <c r="E96" s="300"/>
      <c r="F96" s="223"/>
      <c r="G96" s="223"/>
      <c r="H96" s="223"/>
      <c r="I96" s="223"/>
      <c r="J96" s="223"/>
      <c r="K96" s="223"/>
      <c r="L96" s="223"/>
      <c r="M96" s="223"/>
      <c r="N96" s="277"/>
      <c r="O96" s="223"/>
      <c r="P96" s="223"/>
      <c r="Q96" s="223"/>
      <c r="R96" s="223"/>
      <c r="S96" s="223"/>
      <c r="T96" s="223"/>
      <c r="U96" s="223"/>
      <c r="V96" s="223"/>
      <c r="W96" s="223"/>
      <c r="X96" s="223"/>
      <c r="Y96" s="223"/>
      <c r="Z96" s="223"/>
      <c r="AA96" s="223"/>
      <c r="AB96" s="223"/>
      <c r="AC96" s="223"/>
      <c r="AD96" s="223"/>
      <c r="AE96" s="223"/>
      <c r="AF96" s="223"/>
      <c r="AG96" s="223"/>
      <c r="AH96" s="223"/>
      <c r="AI96" s="223"/>
      <c r="AJ96" s="223"/>
      <c r="AK96" s="223"/>
      <c r="AL96" s="223"/>
      <c r="AM96" s="223"/>
      <c r="AN96" s="223"/>
      <c r="AO96" s="223"/>
      <c r="AP96" s="223"/>
      <c r="AQ96" s="223"/>
      <c r="AR96" s="223"/>
      <c r="AS96" s="223"/>
      <c r="AT96" s="223"/>
      <c r="AU96" s="223"/>
      <c r="AV96" s="223"/>
      <c r="AW96" s="223"/>
      <c r="AX96" s="223"/>
      <c r="AY96" s="223"/>
      <c r="AZ96" s="223"/>
      <c r="BA96" s="223"/>
      <c r="BB96" s="223"/>
      <c r="BC96" s="223"/>
      <c r="BD96" s="223"/>
      <c r="BE96" s="223"/>
      <c r="BF96" s="223"/>
      <c r="BG96" s="223"/>
      <c r="BH96" s="223"/>
      <c r="BI96" s="223"/>
      <c r="BJ96" s="223"/>
      <c r="BK96" s="223"/>
      <c r="BL96" s="223"/>
      <c r="BM96" s="223"/>
      <c r="BN96" s="223"/>
      <c r="BO96" s="223"/>
      <c r="BP96" s="223"/>
      <c r="BQ96" s="223"/>
      <c r="BR96" s="223"/>
      <c r="BS96" s="223"/>
      <c r="BT96" s="223"/>
      <c r="BU96" s="223"/>
      <c r="BV96" s="223"/>
      <c r="BW96" s="223"/>
      <c r="BX96" s="223"/>
      <c r="BY96" s="223"/>
      <c r="BZ96" s="223"/>
      <c r="CA96" s="223"/>
      <c r="CB96" s="223"/>
      <c r="CC96" s="223"/>
      <c r="CD96" s="223"/>
      <c r="CE96" s="223"/>
      <c r="CF96" s="223"/>
      <c r="CG96" s="223"/>
      <c r="CH96" s="223"/>
      <c r="CI96" s="223"/>
      <c r="CJ96" s="223"/>
      <c r="CK96" s="223"/>
      <c r="CL96" s="223"/>
      <c r="CM96" s="223"/>
      <c r="CN96" s="223"/>
      <c r="CO96" s="223"/>
      <c r="CP96" s="223"/>
      <c r="CQ96" s="223"/>
      <c r="CR96" s="223"/>
      <c r="CS96" s="223"/>
      <c r="CT96" s="223"/>
      <c r="CU96" s="223"/>
      <c r="CV96" s="223"/>
      <c r="CW96" s="223"/>
      <c r="CX96" s="223"/>
      <c r="CY96" s="223"/>
      <c r="CZ96" s="223"/>
      <c r="DA96" s="223"/>
      <c r="DB96" s="223"/>
      <c r="DC96" s="223"/>
      <c r="DD96" s="223"/>
      <c r="DE96" s="223"/>
      <c r="DF96" s="223"/>
      <c r="DG96" s="223"/>
      <c r="DH96" s="223"/>
      <c r="DI96" s="223"/>
      <c r="DJ96" s="223"/>
      <c r="DK96" s="223"/>
      <c r="DL96" s="223"/>
      <c r="DM96" s="223"/>
      <c r="DN96" s="223"/>
      <c r="DO96" s="223"/>
      <c r="DP96" s="223"/>
      <c r="DQ96" s="223"/>
      <c r="DR96" s="223"/>
      <c r="DS96" s="223"/>
      <c r="DT96" s="223"/>
      <c r="DU96" s="223"/>
      <c r="DV96" s="223"/>
      <c r="DW96" s="223"/>
      <c r="DX96" s="223"/>
      <c r="DY96" s="223"/>
      <c r="DZ96" s="223"/>
      <c r="EA96" s="223"/>
      <c r="EB96" s="223"/>
      <c r="EC96" s="223"/>
      <c r="ED96" s="223"/>
      <c r="EE96" s="223"/>
      <c r="EF96" s="223"/>
      <c r="EG96" s="223"/>
      <c r="EH96" s="223"/>
      <c r="EI96" s="223"/>
      <c r="EJ96" s="223"/>
      <c r="EK96" s="223"/>
      <c r="EL96" s="223"/>
      <c r="EM96" s="223"/>
      <c r="FP96" s="215"/>
      <c r="FQ96" s="215"/>
      <c r="FR96" s="215"/>
      <c r="FS96" s="215"/>
      <c r="FT96" s="215"/>
      <c r="FV96" s="215"/>
      <c r="FW96" s="215"/>
      <c r="FX96" s="215"/>
      <c r="FY96" s="215"/>
      <c r="FZ96" s="215"/>
      <c r="GA96" s="215"/>
      <c r="GB96" s="215"/>
      <c r="GC96" s="215"/>
      <c r="GD96" s="215"/>
      <c r="GE96" s="215"/>
      <c r="GF96" s="215"/>
      <c r="GG96" s="215"/>
    </row>
    <row r="97" spans="1:194" s="215" customFormat="1" ht="12.75" customHeight="1">
      <c r="C97" s="212"/>
      <c r="D97" s="212"/>
      <c r="E97" s="304" t="s">
        <v>184</v>
      </c>
      <c r="F97" s="223"/>
      <c r="G97" s="223"/>
      <c r="H97" s="223"/>
      <c r="I97" s="223"/>
      <c r="J97" s="223"/>
      <c r="K97" s="223"/>
      <c r="L97" s="223"/>
      <c r="M97" s="223"/>
      <c r="N97" s="277"/>
      <c r="O97" s="223"/>
      <c r="P97" s="223"/>
      <c r="Q97" s="223"/>
      <c r="R97" s="223"/>
      <c r="S97" s="223"/>
      <c r="T97" s="223"/>
      <c r="U97" s="223"/>
      <c r="V97" s="223"/>
      <c r="W97" s="223"/>
      <c r="X97" s="223"/>
      <c r="Y97" s="223"/>
      <c r="Z97" s="223"/>
      <c r="AA97" s="223"/>
      <c r="AB97" s="223"/>
      <c r="AC97" s="223"/>
      <c r="AD97" s="223"/>
      <c r="AE97" s="223"/>
      <c r="AF97" s="223"/>
      <c r="AG97" s="223"/>
      <c r="AH97" s="223"/>
      <c r="AI97" s="223"/>
      <c r="AJ97" s="223"/>
      <c r="AK97" s="223"/>
      <c r="AL97" s="223"/>
      <c r="AM97" s="223"/>
      <c r="AN97" s="223"/>
      <c r="AO97" s="223"/>
      <c r="AP97" s="223"/>
      <c r="AQ97" s="223"/>
      <c r="AR97" s="223"/>
      <c r="AS97" s="223"/>
      <c r="AT97" s="223"/>
      <c r="AU97" s="223"/>
      <c r="AV97" s="223"/>
      <c r="AW97" s="223"/>
      <c r="AX97" s="223"/>
      <c r="AY97" s="223"/>
      <c r="AZ97" s="223"/>
      <c r="BA97" s="223"/>
      <c r="BB97" s="223"/>
      <c r="BC97" s="223"/>
      <c r="BD97" s="223"/>
      <c r="BE97" s="223"/>
      <c r="BF97" s="223"/>
      <c r="BG97" s="223"/>
      <c r="BH97" s="223"/>
      <c r="BI97" s="223"/>
      <c r="BJ97" s="223"/>
      <c r="BK97" s="223"/>
      <c r="BL97" s="223"/>
      <c r="BM97" s="223"/>
      <c r="BN97" s="223"/>
      <c r="BO97" s="223"/>
      <c r="BP97" s="223"/>
      <c r="BQ97" s="223"/>
      <c r="BR97" s="223"/>
      <c r="BS97" s="223"/>
      <c r="BT97" s="223"/>
      <c r="BU97" s="223"/>
      <c r="BV97" s="223"/>
      <c r="BW97" s="223"/>
      <c r="BX97" s="223"/>
      <c r="BY97" s="223"/>
      <c r="BZ97" s="223"/>
      <c r="CA97" s="223"/>
      <c r="CB97" s="223"/>
      <c r="CC97" s="223"/>
      <c r="CD97" s="223"/>
      <c r="CE97" s="223"/>
      <c r="CF97" s="223"/>
      <c r="CG97" s="223"/>
      <c r="CH97" s="223"/>
      <c r="CI97" s="223"/>
      <c r="CJ97" s="223"/>
      <c r="CK97" s="223"/>
      <c r="CL97" s="223"/>
      <c r="CM97" s="223"/>
      <c r="CN97" s="223"/>
      <c r="CO97" s="223"/>
      <c r="CP97" s="223"/>
      <c r="CQ97" s="223"/>
      <c r="CR97" s="223"/>
      <c r="CS97" s="223"/>
      <c r="CT97" s="223"/>
      <c r="CU97" s="223"/>
      <c r="CV97" s="223"/>
      <c r="CW97" s="223"/>
      <c r="CX97" s="223"/>
      <c r="CY97" s="223"/>
      <c r="CZ97" s="223"/>
      <c r="DA97" s="223"/>
      <c r="DB97" s="223"/>
      <c r="DC97" s="223"/>
      <c r="DD97" s="223"/>
      <c r="DE97" s="223"/>
      <c r="DF97" s="223"/>
      <c r="DG97" s="223"/>
      <c r="DH97" s="223"/>
      <c r="DI97" s="223"/>
      <c r="DJ97" s="223"/>
      <c r="DK97" s="223"/>
      <c r="DL97" s="223"/>
      <c r="DM97" s="223"/>
      <c r="DN97" s="223"/>
      <c r="DO97" s="223"/>
      <c r="DP97" s="223"/>
      <c r="DQ97" s="223"/>
      <c r="DR97" s="223"/>
      <c r="DS97" s="223"/>
      <c r="DT97" s="223"/>
      <c r="DU97" s="223"/>
      <c r="DV97" s="223"/>
      <c r="DW97" s="223"/>
      <c r="DX97" s="223"/>
      <c r="DY97" s="223"/>
      <c r="DZ97" s="223"/>
      <c r="EA97" s="223"/>
      <c r="EB97" s="223"/>
      <c r="EC97" s="223"/>
      <c r="ED97" s="223"/>
      <c r="EE97" s="223"/>
      <c r="EF97" s="223"/>
      <c r="EG97" s="223"/>
      <c r="EH97" s="223"/>
      <c r="EI97" s="223"/>
      <c r="EJ97" s="223"/>
      <c r="EK97" s="223"/>
      <c r="EL97" s="223"/>
      <c r="EM97" s="301"/>
      <c r="EN97" s="301"/>
      <c r="EO97" s="301"/>
      <c r="EP97" s="301"/>
      <c r="EQ97" s="301"/>
      <c r="ER97" s="301"/>
      <c r="ES97" s="301"/>
      <c r="ET97" s="301"/>
      <c r="EU97" s="301"/>
      <c r="EV97" s="301"/>
      <c r="EW97" s="301"/>
      <c r="EX97" s="301"/>
      <c r="EY97" s="301"/>
      <c r="EZ97" s="301"/>
      <c r="FA97" s="301"/>
      <c r="FB97" s="301"/>
      <c r="FC97" s="301"/>
      <c r="FD97" s="301"/>
      <c r="FE97" s="301"/>
      <c r="FF97" s="301"/>
      <c r="FG97" s="301"/>
      <c r="FH97" s="301"/>
      <c r="FI97" s="301"/>
      <c r="FJ97" s="301"/>
      <c r="FK97" s="301"/>
      <c r="FL97" s="301"/>
      <c r="FM97" s="301"/>
      <c r="FN97" s="303"/>
      <c r="FO97" s="303"/>
      <c r="FP97" s="303"/>
      <c r="FQ97" s="303"/>
      <c r="FR97" s="303"/>
      <c r="FS97" s="303"/>
      <c r="FT97" s="303"/>
      <c r="FU97" s="303"/>
      <c r="FV97" s="303"/>
      <c r="FW97" s="303"/>
      <c r="FX97" s="303"/>
      <c r="FY97" s="303"/>
      <c r="FZ97" s="303"/>
      <c r="GA97" s="303"/>
      <c r="GB97" s="303"/>
      <c r="GC97" s="303"/>
      <c r="GD97" s="303"/>
      <c r="GE97" s="303"/>
      <c r="GF97" s="303"/>
      <c r="GG97" s="303"/>
      <c r="GH97" s="278"/>
      <c r="GI97" s="237"/>
      <c r="GJ97" s="237"/>
      <c r="GK97" s="237"/>
      <c r="GL97" s="237"/>
    </row>
    <row r="98" spans="1:194" s="244" customFormat="1" ht="14.25" customHeight="1" thickBot="1">
      <c r="A98" s="311"/>
      <c r="B98" s="311"/>
      <c r="C98" s="311"/>
      <c r="D98" s="311"/>
      <c r="E98" s="356" t="s">
        <v>174</v>
      </c>
      <c r="F98" s="306">
        <v>28580</v>
      </c>
      <c r="G98" s="306">
        <v>28671</v>
      </c>
      <c r="H98" s="306">
        <v>28763</v>
      </c>
      <c r="I98" s="306">
        <v>28855</v>
      </c>
      <c r="J98" s="306">
        <v>28945</v>
      </c>
      <c r="K98" s="306">
        <v>29036</v>
      </c>
      <c r="L98" s="306">
        <v>29128</v>
      </c>
      <c r="M98" s="306">
        <v>29220</v>
      </c>
      <c r="N98" s="306">
        <v>29311</v>
      </c>
      <c r="O98" s="306">
        <v>29402</v>
      </c>
      <c r="P98" s="306">
        <v>29494</v>
      </c>
      <c r="Q98" s="306">
        <v>29586</v>
      </c>
      <c r="R98" s="306">
        <v>29676</v>
      </c>
      <c r="S98" s="306">
        <v>29767</v>
      </c>
      <c r="T98" s="306">
        <v>29859</v>
      </c>
      <c r="U98" s="306">
        <v>29951</v>
      </c>
      <c r="V98" s="306">
        <v>30041</v>
      </c>
      <c r="W98" s="306">
        <v>30132</v>
      </c>
      <c r="X98" s="306">
        <v>30224</v>
      </c>
      <c r="Y98" s="306">
        <v>30316</v>
      </c>
      <c r="Z98" s="306">
        <v>30406</v>
      </c>
      <c r="AA98" s="306">
        <v>30497</v>
      </c>
      <c r="AB98" s="306">
        <v>30589</v>
      </c>
      <c r="AC98" s="306">
        <v>30681</v>
      </c>
      <c r="AD98" s="306">
        <v>30772</v>
      </c>
      <c r="AE98" s="306">
        <v>30863</v>
      </c>
      <c r="AF98" s="306">
        <v>30955</v>
      </c>
      <c r="AG98" s="306">
        <v>31047</v>
      </c>
      <c r="AH98" s="306">
        <v>31137</v>
      </c>
      <c r="AI98" s="306">
        <v>31228</v>
      </c>
      <c r="AJ98" s="306">
        <v>31320</v>
      </c>
      <c r="AK98" s="306">
        <v>31412</v>
      </c>
      <c r="AL98" s="306">
        <v>31502</v>
      </c>
      <c r="AM98" s="306">
        <v>31593</v>
      </c>
      <c r="AN98" s="306">
        <v>31685</v>
      </c>
      <c r="AO98" s="306">
        <v>31777</v>
      </c>
      <c r="AP98" s="306">
        <v>31867</v>
      </c>
      <c r="AQ98" s="306">
        <v>31958</v>
      </c>
      <c r="AR98" s="306">
        <v>32050</v>
      </c>
      <c r="AS98" s="306">
        <v>32142</v>
      </c>
      <c r="AT98" s="306">
        <v>32233</v>
      </c>
      <c r="AU98" s="306">
        <v>32324</v>
      </c>
      <c r="AV98" s="306">
        <v>32416</v>
      </c>
      <c r="AW98" s="306">
        <v>32508</v>
      </c>
      <c r="AX98" s="306">
        <v>32598</v>
      </c>
      <c r="AY98" s="306">
        <v>32689</v>
      </c>
      <c r="AZ98" s="306">
        <v>32781</v>
      </c>
      <c r="BA98" s="306">
        <v>32873</v>
      </c>
      <c r="BB98" s="306">
        <v>32963</v>
      </c>
      <c r="BC98" s="306">
        <v>33054</v>
      </c>
      <c r="BD98" s="306">
        <v>33146</v>
      </c>
      <c r="BE98" s="306">
        <v>33238</v>
      </c>
      <c r="BF98" s="306">
        <v>33328</v>
      </c>
      <c r="BG98" s="306">
        <v>33419</v>
      </c>
      <c r="BH98" s="306">
        <v>33511</v>
      </c>
      <c r="BI98" s="306">
        <v>33603</v>
      </c>
      <c r="BJ98" s="306">
        <v>33694</v>
      </c>
      <c r="BK98" s="306">
        <v>33785</v>
      </c>
      <c r="BL98" s="306">
        <v>33877</v>
      </c>
      <c r="BM98" s="306">
        <v>33969</v>
      </c>
      <c r="BN98" s="306">
        <v>34059</v>
      </c>
      <c r="BO98" s="306">
        <v>34150</v>
      </c>
      <c r="BP98" s="306">
        <v>34242</v>
      </c>
      <c r="BQ98" s="306">
        <v>34334</v>
      </c>
      <c r="BR98" s="306">
        <v>34424</v>
      </c>
      <c r="BS98" s="306">
        <v>34515</v>
      </c>
      <c r="BT98" s="306">
        <v>34607</v>
      </c>
      <c r="BU98" s="306">
        <v>34699</v>
      </c>
      <c r="BV98" s="306">
        <v>34789</v>
      </c>
      <c r="BW98" s="306">
        <v>34880</v>
      </c>
      <c r="BX98" s="306">
        <v>34972</v>
      </c>
      <c r="BY98" s="306">
        <v>35064</v>
      </c>
      <c r="BZ98" s="306">
        <v>35155</v>
      </c>
      <c r="CA98" s="306">
        <v>35246</v>
      </c>
      <c r="CB98" s="306">
        <v>35338</v>
      </c>
      <c r="CC98" s="306">
        <v>35430</v>
      </c>
      <c r="CD98" s="306">
        <v>35520</v>
      </c>
      <c r="CE98" s="306">
        <v>35611</v>
      </c>
      <c r="CF98" s="306">
        <v>35703</v>
      </c>
      <c r="CG98" s="306">
        <v>35795</v>
      </c>
      <c r="CH98" s="306">
        <v>35885</v>
      </c>
      <c r="CI98" s="306">
        <v>35976</v>
      </c>
      <c r="CJ98" s="306">
        <v>36068</v>
      </c>
      <c r="CK98" s="306">
        <v>36160</v>
      </c>
      <c r="CL98" s="306">
        <v>36250</v>
      </c>
      <c r="CM98" s="306">
        <v>36341</v>
      </c>
      <c r="CN98" s="306">
        <v>36433</v>
      </c>
      <c r="CO98" s="306">
        <v>36525</v>
      </c>
      <c r="CP98" s="306">
        <v>36616</v>
      </c>
      <c r="CQ98" s="306">
        <v>36707</v>
      </c>
      <c r="CR98" s="306">
        <v>36799</v>
      </c>
      <c r="CS98" s="306">
        <v>36891</v>
      </c>
      <c r="CT98" s="306">
        <v>36981</v>
      </c>
      <c r="CU98" s="306">
        <v>37072</v>
      </c>
      <c r="CV98" s="306">
        <v>37164</v>
      </c>
      <c r="CW98" s="306">
        <v>37256</v>
      </c>
      <c r="CX98" s="306">
        <v>37346</v>
      </c>
      <c r="CY98" s="306">
        <v>37437</v>
      </c>
      <c r="CZ98" s="306">
        <v>37529</v>
      </c>
      <c r="DA98" s="306">
        <v>37621</v>
      </c>
      <c r="DB98" s="306">
        <v>37711</v>
      </c>
      <c r="DC98" s="306">
        <v>37802</v>
      </c>
      <c r="DD98" s="306">
        <v>37894</v>
      </c>
      <c r="DE98" s="306">
        <v>37986</v>
      </c>
      <c r="DF98" s="306">
        <v>38077</v>
      </c>
      <c r="DG98" s="306">
        <v>38168</v>
      </c>
      <c r="DH98" s="306">
        <v>38260</v>
      </c>
      <c r="DI98" s="306">
        <v>38352</v>
      </c>
      <c r="DJ98" s="306">
        <v>38442</v>
      </c>
      <c r="DK98" s="306">
        <v>38533</v>
      </c>
      <c r="DL98" s="306">
        <v>38625</v>
      </c>
      <c r="DM98" s="306">
        <v>38717</v>
      </c>
      <c r="DN98" s="306">
        <v>38807</v>
      </c>
      <c r="DO98" s="306">
        <v>38898</v>
      </c>
      <c r="DP98" s="306">
        <v>38990</v>
      </c>
      <c r="DQ98" s="306">
        <v>39082</v>
      </c>
      <c r="DR98" s="306">
        <v>39172</v>
      </c>
      <c r="DS98" s="306">
        <v>39263</v>
      </c>
      <c r="DT98" s="306">
        <v>39355</v>
      </c>
      <c r="DU98" s="306">
        <v>39447</v>
      </c>
      <c r="DV98" s="306">
        <v>39538</v>
      </c>
      <c r="DW98" s="306">
        <v>39629</v>
      </c>
      <c r="DX98" s="306">
        <v>39721</v>
      </c>
      <c r="DY98" s="306">
        <v>39813</v>
      </c>
      <c r="DZ98" s="306">
        <v>39903</v>
      </c>
      <c r="EA98" s="306">
        <v>39994</v>
      </c>
      <c r="EB98" s="306">
        <v>40086</v>
      </c>
      <c r="EC98" s="306">
        <v>40178</v>
      </c>
      <c r="ED98" s="306">
        <v>40268</v>
      </c>
      <c r="EE98" s="306">
        <v>40359</v>
      </c>
      <c r="EF98" s="306">
        <v>40451</v>
      </c>
      <c r="EG98" s="306">
        <v>40543</v>
      </c>
      <c r="EH98" s="306">
        <v>40633</v>
      </c>
      <c r="EI98" s="306">
        <v>40724</v>
      </c>
      <c r="EJ98" s="306">
        <v>40816</v>
      </c>
      <c r="EK98" s="306">
        <v>40908</v>
      </c>
      <c r="EL98" s="306">
        <v>40999</v>
      </c>
      <c r="EM98" s="306">
        <v>41090</v>
      </c>
      <c r="EN98" s="306">
        <v>41182</v>
      </c>
      <c r="EO98" s="306">
        <v>41274</v>
      </c>
      <c r="EP98" s="306">
        <v>41364</v>
      </c>
      <c r="EQ98" s="306">
        <v>41455</v>
      </c>
      <c r="ER98" s="306">
        <v>41547</v>
      </c>
      <c r="ES98" s="306">
        <v>41639</v>
      </c>
      <c r="ET98" s="306">
        <v>41729</v>
      </c>
      <c r="EU98" s="306">
        <v>41820</v>
      </c>
      <c r="EV98" s="306">
        <v>41912</v>
      </c>
      <c r="EW98" s="306">
        <v>42004</v>
      </c>
      <c r="EX98" s="306">
        <v>42094</v>
      </c>
      <c r="EY98" s="306">
        <v>42185</v>
      </c>
      <c r="EZ98" s="306">
        <v>42277</v>
      </c>
      <c r="FA98" s="306">
        <v>42369</v>
      </c>
      <c r="FB98" s="306">
        <v>42460</v>
      </c>
      <c r="FC98" s="306">
        <v>42551</v>
      </c>
      <c r="FD98" s="306">
        <v>42643</v>
      </c>
      <c r="FE98" s="306">
        <v>42735</v>
      </c>
      <c r="FF98" s="306">
        <v>42825</v>
      </c>
      <c r="FG98" s="306">
        <v>42916</v>
      </c>
      <c r="FH98" s="306">
        <v>43008</v>
      </c>
      <c r="FI98" s="306">
        <v>43100</v>
      </c>
      <c r="FJ98" s="306">
        <v>43190</v>
      </c>
      <c r="FK98" s="306">
        <v>43281</v>
      </c>
      <c r="FL98" s="306">
        <v>43373</v>
      </c>
      <c r="FM98" s="306">
        <v>43465</v>
      </c>
      <c r="FN98" s="306">
        <v>43555</v>
      </c>
      <c r="FO98" s="306">
        <v>43646</v>
      </c>
      <c r="FP98" s="306">
        <v>43738</v>
      </c>
      <c r="FQ98" s="306">
        <v>43830</v>
      </c>
      <c r="FR98" s="306">
        <v>43921</v>
      </c>
      <c r="FS98" s="306">
        <v>44012</v>
      </c>
      <c r="FT98" s="306">
        <v>44104</v>
      </c>
      <c r="FU98" s="306">
        <v>44196</v>
      </c>
      <c r="FV98" s="306">
        <v>44286</v>
      </c>
      <c r="FW98" s="306">
        <v>44377</v>
      </c>
      <c r="FX98" s="306">
        <v>44469</v>
      </c>
      <c r="FY98" s="306">
        <v>44561</v>
      </c>
      <c r="FZ98" s="306">
        <v>44651</v>
      </c>
      <c r="GA98" s="306">
        <v>44742</v>
      </c>
      <c r="GB98" s="306">
        <v>44834</v>
      </c>
      <c r="GC98" s="306">
        <v>44926</v>
      </c>
      <c r="GD98" s="306">
        <v>45016</v>
      </c>
      <c r="GE98" s="306">
        <v>45107</v>
      </c>
      <c r="GF98" s="306">
        <v>45199</v>
      </c>
      <c r="GG98" s="306">
        <v>45291</v>
      </c>
    </row>
    <row r="99" spans="1:194" ht="13.5" customHeight="1">
      <c r="A99" s="215"/>
      <c r="B99" s="215"/>
      <c r="C99" s="324"/>
      <c r="D99" s="324"/>
      <c r="E99" s="308" t="s">
        <v>185</v>
      </c>
      <c r="F99" s="309"/>
      <c r="G99" s="310">
        <f t="shared" ref="G99:BR99" si="223">100*(G61/F61-1)</f>
        <v>4.1962282457097988</v>
      </c>
      <c r="H99" s="310">
        <f t="shared" si="223"/>
        <v>3.8584647616830559</v>
      </c>
      <c r="I99" s="310">
        <f t="shared" si="223"/>
        <v>3.1379580858455602</v>
      </c>
      <c r="J99" s="310">
        <f t="shared" si="223"/>
        <v>3.6172987069434059</v>
      </c>
      <c r="K99" s="310">
        <f t="shared" si="223"/>
        <v>2.6269151312408923</v>
      </c>
      <c r="L99" s="310">
        <f t="shared" si="223"/>
        <v>3.7480585302051894</v>
      </c>
      <c r="M99" s="310">
        <f t="shared" si="223"/>
        <v>3.0916361344206722</v>
      </c>
      <c r="N99" s="310">
        <f t="shared" si="223"/>
        <v>4.2982296911274309</v>
      </c>
      <c r="O99" s="310">
        <f t="shared" si="223"/>
        <v>2.173674086287436</v>
      </c>
      <c r="P99" s="310">
        <f t="shared" si="223"/>
        <v>2.9647759160144505</v>
      </c>
      <c r="Q99" s="310">
        <f t="shared" si="223"/>
        <v>2.3482803656943885</v>
      </c>
      <c r="R99" s="310">
        <f t="shared" si="223"/>
        <v>3.1817060409878639</v>
      </c>
      <c r="S99" s="310">
        <f t="shared" si="223"/>
        <v>2.9088030868930748</v>
      </c>
      <c r="T99" s="310">
        <f t="shared" si="223"/>
        <v>3.9418339141930048</v>
      </c>
      <c r="U99" s="310">
        <f t="shared" si="223"/>
        <v>4.4837553474390113</v>
      </c>
      <c r="V99" s="310">
        <f t="shared" si="223"/>
        <v>4.1932247403210443</v>
      </c>
      <c r="W99" s="310">
        <f t="shared" si="223"/>
        <v>3.1642074258687591</v>
      </c>
      <c r="X99" s="310">
        <f t="shared" si="223"/>
        <v>1.9820870937854007</v>
      </c>
      <c r="Y99" s="310">
        <f t="shared" si="223"/>
        <v>2.3890762014361355</v>
      </c>
      <c r="Z99" s="310">
        <f t="shared" si="223"/>
        <v>3.1345510473699045</v>
      </c>
      <c r="AA99" s="310">
        <f t="shared" si="223"/>
        <v>2.5096869582950987</v>
      </c>
      <c r="AB99" s="310">
        <f t="shared" si="223"/>
        <v>2.7746347528753379</v>
      </c>
      <c r="AC99" s="310">
        <f t="shared" si="223"/>
        <v>2.2847567946864267</v>
      </c>
      <c r="AD99" s="310">
        <f t="shared" si="223"/>
        <v>2.4478088591874281</v>
      </c>
      <c r="AE99" s="310">
        <f t="shared" si="223"/>
        <v>1.5372714730212733</v>
      </c>
      <c r="AF99" s="310">
        <f t="shared" si="223"/>
        <v>1.9085575239351504</v>
      </c>
      <c r="AG99" s="310">
        <f t="shared" si="223"/>
        <v>1.2284587361714783</v>
      </c>
      <c r="AH99" s="310">
        <f t="shared" si="223"/>
        <v>1.8445751194537285</v>
      </c>
      <c r="AI99" s="310">
        <f t="shared" si="223"/>
        <v>2.0958019026179997</v>
      </c>
      <c r="AJ99" s="310">
        <f t="shared" si="223"/>
        <v>1.7729274769307413</v>
      </c>
      <c r="AK99" s="310">
        <f t="shared" si="223"/>
        <v>1.7998500124989603</v>
      </c>
      <c r="AL99" s="310">
        <f t="shared" si="223"/>
        <v>1.9501514283375654</v>
      </c>
      <c r="AM99" s="310">
        <f t="shared" si="223"/>
        <v>2.0187270428132731</v>
      </c>
      <c r="AN99" s="310">
        <f t="shared" si="223"/>
        <v>1.7594081856502797</v>
      </c>
      <c r="AO99" s="310">
        <f t="shared" si="223"/>
        <v>0.78546431816863826</v>
      </c>
      <c r="AP99" s="310">
        <f t="shared" si="223"/>
        <v>0.52707556987947601</v>
      </c>
      <c r="AQ99" s="310">
        <f t="shared" si="223"/>
        <v>1.6072859814510787</v>
      </c>
      <c r="AR99" s="310">
        <f t="shared" si="223"/>
        <v>1.5189433600811375</v>
      </c>
      <c r="AS99" s="310">
        <f t="shared" si="223"/>
        <v>2.2385436516012103</v>
      </c>
      <c r="AT99" s="310">
        <f t="shared" si="223"/>
        <v>2.0076724028735171</v>
      </c>
      <c r="AU99" s="310">
        <f t="shared" si="223"/>
        <v>1.7029580025721858</v>
      </c>
      <c r="AV99" s="310">
        <f t="shared" si="223"/>
        <v>2.1558452884489654</v>
      </c>
      <c r="AW99" s="310">
        <f t="shared" si="223"/>
        <v>2.1824871731391582</v>
      </c>
      <c r="AX99" s="310">
        <f t="shared" si="223"/>
        <v>1.9984376762313794</v>
      </c>
      <c r="AY99" s="310">
        <f t="shared" si="223"/>
        <v>1.5333516265240377</v>
      </c>
      <c r="AZ99" s="310">
        <f t="shared" si="223"/>
        <v>1.7913397737127745</v>
      </c>
      <c r="BA99" s="310">
        <f t="shared" si="223"/>
        <v>2.1287387658704304</v>
      </c>
      <c r="BB99" s="310">
        <f t="shared" si="223"/>
        <v>1.2959399056369669</v>
      </c>
      <c r="BC99" s="310">
        <f t="shared" si="223"/>
        <v>1.2709332434461373</v>
      </c>
      <c r="BD99" s="310">
        <f t="shared" si="223"/>
        <v>0.61084928854024945</v>
      </c>
      <c r="BE99" s="310">
        <f t="shared" si="223"/>
        <v>0.53232882583147401</v>
      </c>
      <c r="BF99" s="310">
        <f t="shared" si="223"/>
        <v>0.83726913397426106</v>
      </c>
      <c r="BG99" s="310">
        <f t="shared" si="223"/>
        <v>1.4210698074583972</v>
      </c>
      <c r="BH99" s="310">
        <f t="shared" si="223"/>
        <v>0.88084303516058338</v>
      </c>
      <c r="BI99" s="310">
        <f t="shared" si="223"/>
        <v>1.0956987571448806</v>
      </c>
      <c r="BJ99" s="310">
        <f t="shared" si="223"/>
        <v>1.4968449734690914</v>
      </c>
      <c r="BK99" s="310">
        <f t="shared" si="223"/>
        <v>0.24514738868577357</v>
      </c>
      <c r="BL99" s="310">
        <f t="shared" si="223"/>
        <v>0.37633593972985491</v>
      </c>
      <c r="BM99" s="310">
        <f t="shared" si="223"/>
        <v>-7.0561720442197107E-2</v>
      </c>
      <c r="BN99" s="310">
        <f t="shared" si="223"/>
        <v>0.16827328424484644</v>
      </c>
      <c r="BO99" s="310">
        <f t="shared" si="223"/>
        <v>0.39735563855718414</v>
      </c>
      <c r="BP99" s="310">
        <f t="shared" si="223"/>
        <v>0.4841616946357874</v>
      </c>
      <c r="BQ99" s="310">
        <f t="shared" si="223"/>
        <v>0.49851557774271971</v>
      </c>
      <c r="BR99" s="310">
        <f t="shared" si="223"/>
        <v>0.70393790126188627</v>
      </c>
      <c r="BS99" s="310">
        <f t="shared" ref="BS99:ED99" si="224">100*(BS61/BR61-1)</f>
        <v>1.4186443530741499</v>
      </c>
      <c r="BT99" s="310">
        <f t="shared" si="224"/>
        <v>0.79965317879919784</v>
      </c>
      <c r="BU99" s="310">
        <f t="shared" si="224"/>
        <v>1.2630454212503306</v>
      </c>
      <c r="BV99" s="310">
        <f t="shared" si="224"/>
        <v>0.65599771711468691</v>
      </c>
      <c r="BW99" s="310">
        <f t="shared" si="224"/>
        <v>0.89929124773364677</v>
      </c>
      <c r="BX99" s="310">
        <f t="shared" si="224"/>
        <v>0.41688719868790969</v>
      </c>
      <c r="BY99" s="310">
        <f t="shared" si="224"/>
        <v>0.4018167975689213</v>
      </c>
      <c r="BZ99" s="310">
        <f t="shared" si="224"/>
        <v>1.307564430358843</v>
      </c>
      <c r="CA99" s="310">
        <f t="shared" si="224"/>
        <v>0.46893392701776726</v>
      </c>
      <c r="CB99" s="310">
        <f t="shared" si="224"/>
        <v>0.65331592855550902</v>
      </c>
      <c r="CC99" s="310">
        <f t="shared" si="224"/>
        <v>0.12146440523561619</v>
      </c>
      <c r="CD99" s="310">
        <f t="shared" si="224"/>
        <v>0.74906958670062362</v>
      </c>
      <c r="CE99" s="310">
        <f t="shared" si="224"/>
        <v>1.3941805661388917</v>
      </c>
      <c r="CF99" s="310">
        <f t="shared" si="224"/>
        <v>1.0190416987533313</v>
      </c>
      <c r="CG99" s="310">
        <f t="shared" si="224"/>
        <v>1.2999099921013446</v>
      </c>
      <c r="CH99" s="310">
        <f t="shared" si="224"/>
        <v>1.0341992964301827</v>
      </c>
      <c r="CI99" s="310">
        <f t="shared" si="224"/>
        <v>1.4902514462797445</v>
      </c>
      <c r="CJ99" s="310">
        <f t="shared" si="224"/>
        <v>0.69911107967273178</v>
      </c>
      <c r="CK99" s="310">
        <f t="shared" si="224"/>
        <v>0.66411051922965481</v>
      </c>
      <c r="CL99" s="310">
        <f t="shared" si="224"/>
        <v>0.63036266206106806</v>
      </c>
      <c r="CM99" s="310">
        <f t="shared" si="224"/>
        <v>0.90697116704276937</v>
      </c>
      <c r="CN99" s="310">
        <f t="shared" si="224"/>
        <v>1.2779324010124826</v>
      </c>
      <c r="CO99" s="310">
        <f t="shared" si="224"/>
        <v>1.2292938345881632</v>
      </c>
      <c r="CP99" s="310">
        <f t="shared" si="224"/>
        <v>1.8299273559057916</v>
      </c>
      <c r="CQ99" s="310">
        <f t="shared" si="224"/>
        <v>1.3839862424197547</v>
      </c>
      <c r="CR99" s="310">
        <f t="shared" si="224"/>
        <v>1.126215693435606</v>
      </c>
      <c r="CS99" s="310">
        <f t="shared" si="224"/>
        <v>1.2685656807772894</v>
      </c>
      <c r="CT99" s="310">
        <f t="shared" si="224"/>
        <v>1.0910051512349694</v>
      </c>
      <c r="CU99" s="310">
        <f t="shared" si="224"/>
        <v>0.60860248771819059</v>
      </c>
      <c r="CV99" s="310">
        <f t="shared" si="224"/>
        <v>0.85192813674486167</v>
      </c>
      <c r="CW99" s="310">
        <f t="shared" si="224"/>
        <v>0.37240302970209527</v>
      </c>
      <c r="CX99" s="310">
        <f t="shared" si="224"/>
        <v>1.0309569322745071</v>
      </c>
      <c r="CY99" s="310">
        <f t="shared" si="224"/>
        <v>1.0704680345292594</v>
      </c>
      <c r="CZ99" s="310">
        <f t="shared" si="224"/>
        <v>0.72166606360311025</v>
      </c>
      <c r="DA99" s="310">
        <f t="shared" si="224"/>
        <v>0.52564614309948965</v>
      </c>
      <c r="DB99" s="310">
        <f t="shared" si="224"/>
        <v>0.34818474886275652</v>
      </c>
      <c r="DC99" s="310">
        <f t="shared" si="224"/>
        <v>0.41572894769381641</v>
      </c>
      <c r="DD99" s="310">
        <f t="shared" si="224"/>
        <v>1.3299477133519533</v>
      </c>
      <c r="DE99" s="310">
        <f t="shared" si="224"/>
        <v>1.2223191738104378</v>
      </c>
      <c r="DF99" s="310">
        <f t="shared" si="224"/>
        <v>1.0411564135811346</v>
      </c>
      <c r="DG99" s="310">
        <f t="shared" si="224"/>
        <v>0.99620718828123955</v>
      </c>
      <c r="DH99" s="310">
        <f t="shared" si="224"/>
        <v>0.81108172466046735</v>
      </c>
      <c r="DI99" s="310">
        <f t="shared" si="224"/>
        <v>1.2300582352048783</v>
      </c>
      <c r="DJ99" s="310">
        <f t="shared" si="224"/>
        <v>0.62507925894328409</v>
      </c>
      <c r="DK99" s="310">
        <f t="shared" si="224"/>
        <v>0.72041355037393284</v>
      </c>
      <c r="DL99" s="310">
        <f t="shared" si="224"/>
        <v>0.90590590590591269</v>
      </c>
      <c r="DM99" s="310">
        <f t="shared" si="224"/>
        <v>1.5047053041200131</v>
      </c>
      <c r="DN99" s="310">
        <f t="shared" si="224"/>
        <v>1.0201769817154371</v>
      </c>
      <c r="DO99" s="310">
        <f t="shared" si="224"/>
        <v>1.5439448207928974</v>
      </c>
      <c r="DP99" s="310">
        <f t="shared" si="224"/>
        <v>0.76673068719943505</v>
      </c>
      <c r="DQ99" s="310">
        <f t="shared" si="224"/>
        <v>1.5817453564030526</v>
      </c>
      <c r="DR99" s="310">
        <f t="shared" si="224"/>
        <v>1.230081250938686</v>
      </c>
      <c r="DS99" s="310">
        <f t="shared" si="224"/>
        <v>1.1944465340989918</v>
      </c>
      <c r="DT99" s="310">
        <f t="shared" si="224"/>
        <v>1.0810219219268946</v>
      </c>
      <c r="DU99" s="310">
        <f t="shared" si="224"/>
        <v>0.91133996187939825</v>
      </c>
      <c r="DV99" s="310">
        <f t="shared" si="224"/>
        <v>1.2683213215644917</v>
      </c>
      <c r="DW99" s="310">
        <f t="shared" si="224"/>
        <v>-2.7787495626974135E-2</v>
      </c>
      <c r="DX99" s="310">
        <f t="shared" si="224"/>
        <v>1.0198245901715808E-2</v>
      </c>
      <c r="DY99" s="310">
        <f t="shared" si="224"/>
        <v>-1.2212653732877166</v>
      </c>
      <c r="DZ99" s="310">
        <f t="shared" si="224"/>
        <v>-1.8136587123428027</v>
      </c>
      <c r="EA99" s="310">
        <f t="shared" si="224"/>
        <v>-0.46632540937474598</v>
      </c>
      <c r="EB99" s="310">
        <f t="shared" si="224"/>
        <v>4.6602472623646918E-2</v>
      </c>
      <c r="EC99" s="310">
        <f t="shared" si="224"/>
        <v>1.0918531277430921</v>
      </c>
      <c r="ED99" s="310">
        <f t="shared" si="224"/>
        <v>0.763250912337754</v>
      </c>
      <c r="EE99" s="310">
        <f t="shared" ref="EE99:GG99" si="225">100*(EE61/ED61-1)</f>
        <v>1.0767570467834497</v>
      </c>
      <c r="EF99" s="310">
        <f t="shared" si="225"/>
        <v>0.98787326750193749</v>
      </c>
      <c r="EG99" s="310">
        <f t="shared" si="225"/>
        <v>0.67835554033497392</v>
      </c>
      <c r="EH99" s="310">
        <f t="shared" si="225"/>
        <v>1.3046547915459561</v>
      </c>
      <c r="EI99" s="310">
        <f t="shared" si="225"/>
        <v>8.7067201824120311E-2</v>
      </c>
      <c r="EJ99" s="310">
        <f t="shared" si="225"/>
        <v>0.45933831876321385</v>
      </c>
      <c r="EK99" s="310">
        <f t="shared" si="225"/>
        <v>0.58790522843457094</v>
      </c>
      <c r="EL99" s="310">
        <f t="shared" si="225"/>
        <v>0.588329534026788</v>
      </c>
      <c r="EM99" s="310">
        <f t="shared" si="225"/>
        <v>-1.5351403214070025E-3</v>
      </c>
      <c r="EN99" s="310">
        <f t="shared" si="225"/>
        <v>0.55246710431628987</v>
      </c>
      <c r="EO99" s="310">
        <f t="shared" si="225"/>
        <v>7.4428049069208413E-3</v>
      </c>
      <c r="EP99" s="310">
        <f t="shared" si="225"/>
        <v>0.31868100413139366</v>
      </c>
      <c r="EQ99" s="310">
        <f t="shared" si="225"/>
        <v>0.69430574181337246</v>
      </c>
      <c r="ER99" s="310">
        <f t="shared" si="225"/>
        <v>-7.3674566217374338E-2</v>
      </c>
      <c r="ES99" s="310">
        <f t="shared" si="225"/>
        <v>0.35503294168801602</v>
      </c>
      <c r="ET99" s="310">
        <f t="shared" si="225"/>
        <v>0.50466898875938249</v>
      </c>
      <c r="EU99" s="310">
        <f t="shared" si="225"/>
        <v>3.5424968417419045E-2</v>
      </c>
      <c r="EV99" s="310" t="e">
        <f t="shared" si="225"/>
        <v>#VALUE!</v>
      </c>
      <c r="EW99" s="310" t="e">
        <f t="shared" si="225"/>
        <v>#VALUE!</v>
      </c>
      <c r="EX99" s="310" t="e">
        <f t="shared" si="225"/>
        <v>#VALUE!</v>
      </c>
      <c r="EY99" s="310" t="e">
        <f t="shared" si="225"/>
        <v>#VALUE!</v>
      </c>
      <c r="EZ99" s="310" t="e">
        <f t="shared" si="225"/>
        <v>#VALUE!</v>
      </c>
      <c r="FA99" s="310" t="e">
        <f t="shared" si="225"/>
        <v>#VALUE!</v>
      </c>
      <c r="FB99" s="310" t="e">
        <f t="shared" si="225"/>
        <v>#VALUE!</v>
      </c>
      <c r="FC99" s="310" t="e">
        <f t="shared" si="225"/>
        <v>#VALUE!</v>
      </c>
      <c r="FD99" s="310" t="e">
        <f t="shared" si="225"/>
        <v>#VALUE!</v>
      </c>
      <c r="FE99" s="310" t="e">
        <f t="shared" si="225"/>
        <v>#VALUE!</v>
      </c>
      <c r="FF99" s="310" t="e">
        <f t="shared" si="225"/>
        <v>#VALUE!</v>
      </c>
      <c r="FG99" s="310" t="e">
        <f t="shared" si="225"/>
        <v>#VALUE!</v>
      </c>
      <c r="FH99" s="310" t="e">
        <f t="shared" si="225"/>
        <v>#VALUE!</v>
      </c>
      <c r="FI99" s="310" t="e">
        <f t="shared" si="225"/>
        <v>#VALUE!</v>
      </c>
      <c r="FJ99" s="310" t="e">
        <f t="shared" si="225"/>
        <v>#VALUE!</v>
      </c>
      <c r="FK99" s="310" t="e">
        <f t="shared" si="225"/>
        <v>#VALUE!</v>
      </c>
      <c r="FL99" s="310" t="e">
        <f t="shared" si="225"/>
        <v>#VALUE!</v>
      </c>
      <c r="FM99" s="310" t="e">
        <f t="shared" si="225"/>
        <v>#VALUE!</v>
      </c>
      <c r="FN99" s="310" t="e">
        <f t="shared" si="225"/>
        <v>#VALUE!</v>
      </c>
      <c r="FO99" s="310" t="e">
        <f t="shared" si="225"/>
        <v>#VALUE!</v>
      </c>
      <c r="FP99" s="310" t="e">
        <f t="shared" si="225"/>
        <v>#VALUE!</v>
      </c>
      <c r="FQ99" s="310" t="e">
        <f t="shared" si="225"/>
        <v>#VALUE!</v>
      </c>
      <c r="FR99" s="310" t="e">
        <f t="shared" si="225"/>
        <v>#VALUE!</v>
      </c>
      <c r="FS99" s="310" t="e">
        <f t="shared" si="225"/>
        <v>#VALUE!</v>
      </c>
      <c r="FT99" s="310" t="e">
        <f t="shared" si="225"/>
        <v>#VALUE!</v>
      </c>
      <c r="FU99" s="310" t="e">
        <f t="shared" si="225"/>
        <v>#VALUE!</v>
      </c>
      <c r="FV99" s="310" t="e">
        <f t="shared" si="225"/>
        <v>#VALUE!</v>
      </c>
      <c r="FW99" s="310" t="e">
        <f t="shared" si="225"/>
        <v>#VALUE!</v>
      </c>
      <c r="FX99" s="310" t="e">
        <f t="shared" si="225"/>
        <v>#VALUE!</v>
      </c>
      <c r="FY99" s="310" t="e">
        <f t="shared" si="225"/>
        <v>#VALUE!</v>
      </c>
      <c r="FZ99" s="310" t="e">
        <f t="shared" si="225"/>
        <v>#VALUE!</v>
      </c>
      <c r="GA99" s="310" t="e">
        <f t="shared" si="225"/>
        <v>#VALUE!</v>
      </c>
      <c r="GB99" s="310" t="e">
        <f t="shared" si="225"/>
        <v>#VALUE!</v>
      </c>
      <c r="GC99" s="310" t="e">
        <f t="shared" si="225"/>
        <v>#VALUE!</v>
      </c>
      <c r="GD99" s="310" t="e">
        <f t="shared" si="225"/>
        <v>#VALUE!</v>
      </c>
      <c r="GE99" s="310" t="e">
        <f t="shared" si="225"/>
        <v>#VALUE!</v>
      </c>
      <c r="GF99" s="310" t="e">
        <f t="shared" si="225"/>
        <v>#VALUE!</v>
      </c>
      <c r="GG99" s="310" t="e">
        <f t="shared" si="225"/>
        <v>#VALUE!</v>
      </c>
    </row>
    <row r="100" spans="1:194" ht="13.5" customHeight="1">
      <c r="A100" s="323"/>
      <c r="B100" s="323"/>
      <c r="C100" s="323"/>
      <c r="D100" s="323"/>
      <c r="E100" s="294" t="s">
        <v>42</v>
      </c>
      <c r="F100" s="312"/>
      <c r="G100" s="313">
        <f t="shared" ref="G100:BR100" si="226">100*(G65-F65)/F$61</f>
        <v>2.1987750894427291</v>
      </c>
      <c r="H100" s="313">
        <f t="shared" si="226"/>
        <v>1.7203049525693934</v>
      </c>
      <c r="I100" s="313">
        <f t="shared" si="226"/>
        <v>2.0239829653703962</v>
      </c>
      <c r="J100" s="313">
        <f t="shared" si="226"/>
        <v>1.8200586765185234</v>
      </c>
      <c r="K100" s="313">
        <f t="shared" si="226"/>
        <v>1.8603383005274812</v>
      </c>
      <c r="L100" s="313">
        <f t="shared" si="226"/>
        <v>2.0252595438567802</v>
      </c>
      <c r="M100" s="313">
        <f t="shared" si="226"/>
        <v>1.6526809281802752</v>
      </c>
      <c r="N100" s="313">
        <f t="shared" si="226"/>
        <v>2.3731501562037325</v>
      </c>
      <c r="O100" s="313">
        <f t="shared" si="226"/>
        <v>1.3758358523403822</v>
      </c>
      <c r="P100" s="313">
        <f t="shared" si="226"/>
        <v>1.7302744233165681</v>
      </c>
      <c r="Q100" s="313">
        <f t="shared" si="226"/>
        <v>1.9608184588593838</v>
      </c>
      <c r="R100" s="313">
        <f t="shared" si="226"/>
        <v>1.9226352012386576</v>
      </c>
      <c r="S100" s="313">
        <f t="shared" si="226"/>
        <v>2.5930231599429416</v>
      </c>
      <c r="T100" s="313">
        <f t="shared" si="226"/>
        <v>2.2849817730240671</v>
      </c>
      <c r="U100" s="313">
        <f t="shared" si="226"/>
        <v>2.5081897714572046</v>
      </c>
      <c r="V100" s="313">
        <f t="shared" si="226"/>
        <v>2.028004013220015</v>
      </c>
      <c r="W100" s="313">
        <f t="shared" si="226"/>
        <v>2.1708346313971059</v>
      </c>
      <c r="X100" s="313">
        <f t="shared" si="226"/>
        <v>1.0706564634020712</v>
      </c>
      <c r="Y100" s="313">
        <f t="shared" si="226"/>
        <v>1.7867598069895627</v>
      </c>
      <c r="Z100" s="313">
        <f t="shared" si="226"/>
        <v>1.2876044247845704</v>
      </c>
      <c r="AA100" s="313">
        <f t="shared" si="226"/>
        <v>1.4753492403385413</v>
      </c>
      <c r="AB100" s="313">
        <f t="shared" si="226"/>
        <v>1.0382343798570106</v>
      </c>
      <c r="AC100" s="313">
        <f t="shared" si="226"/>
        <v>1.3925099659433875</v>
      </c>
      <c r="AD100" s="313">
        <f t="shared" si="226"/>
        <v>1.2904370453604601</v>
      </c>
      <c r="AE100" s="313">
        <f t="shared" si="226"/>
        <v>1.2584497976666762</v>
      </c>
      <c r="AF100" s="313">
        <f t="shared" si="226"/>
        <v>1.0074363814158638</v>
      </c>
      <c r="AG100" s="313">
        <f t="shared" si="226"/>
        <v>0.55565163543451246</v>
      </c>
      <c r="AH100" s="313">
        <f t="shared" si="226"/>
        <v>1.6853034703583845</v>
      </c>
      <c r="AI100" s="313">
        <f t="shared" si="226"/>
        <v>1.1428695115747978</v>
      </c>
      <c r="AJ100" s="313">
        <f t="shared" si="226"/>
        <v>0.91057979233692687</v>
      </c>
      <c r="AK100" s="313">
        <f t="shared" si="226"/>
        <v>1.0634530455795357</v>
      </c>
      <c r="AL100" s="313">
        <f t="shared" si="226"/>
        <v>0.60162069247769601</v>
      </c>
      <c r="AM100" s="313">
        <f t="shared" si="226"/>
        <v>1.3011581461632662</v>
      </c>
      <c r="AN100" s="313">
        <f t="shared" si="226"/>
        <v>0.56220395756171726</v>
      </c>
      <c r="AO100" s="313">
        <f t="shared" si="226"/>
        <v>0.70909301830977678</v>
      </c>
      <c r="AP100" s="313">
        <f t="shared" si="226"/>
        <v>0.91458881870806363</v>
      </c>
      <c r="AQ100" s="313">
        <f t="shared" si="226"/>
        <v>1.1965192168237833</v>
      </c>
      <c r="AR100" s="313">
        <f t="shared" si="226"/>
        <v>0.50146259924781178</v>
      </c>
      <c r="AS100" s="313">
        <f t="shared" si="226"/>
        <v>1.2941002349545758</v>
      </c>
      <c r="AT100" s="313">
        <f t="shared" si="226"/>
        <v>0.36869152959485185</v>
      </c>
      <c r="AU100" s="313">
        <f t="shared" si="226"/>
        <v>0.64038316555057362</v>
      </c>
      <c r="AV100" s="313">
        <f t="shared" si="226"/>
        <v>1.2479832555705852</v>
      </c>
      <c r="AW100" s="313">
        <f t="shared" si="226"/>
        <v>0.99626932566139426</v>
      </c>
      <c r="AX100" s="313">
        <f t="shared" si="226"/>
        <v>1.2151871237786596</v>
      </c>
      <c r="AY100" s="313">
        <f t="shared" si="226"/>
        <v>0.75275114571345236</v>
      </c>
      <c r="AZ100" s="313">
        <f t="shared" si="226"/>
        <v>0.96081318193735954</v>
      </c>
      <c r="BA100" s="313">
        <f t="shared" si="226"/>
        <v>0.91220339520359817</v>
      </c>
      <c r="BB100" s="313">
        <f t="shared" si="226"/>
        <v>0.7104389123417002</v>
      </c>
      <c r="BC100" s="313">
        <f t="shared" si="226"/>
        <v>0.74003707846231159</v>
      </c>
      <c r="BD100" s="313">
        <f t="shared" si="226"/>
        <v>0.53444584811601625</v>
      </c>
      <c r="BE100" s="313">
        <f t="shared" si="226"/>
        <v>0.51653941150596994</v>
      </c>
      <c r="BF100" s="313">
        <f t="shared" si="226"/>
        <v>0.19744444070496323</v>
      </c>
      <c r="BG100" s="313">
        <f t="shared" si="226"/>
        <v>0.59112350550330572</v>
      </c>
      <c r="BH100" s="313">
        <f t="shared" si="226"/>
        <v>0.51409933891066739</v>
      </c>
      <c r="BI100" s="313">
        <f t="shared" si="226"/>
        <v>0.61725933953613232</v>
      </c>
      <c r="BJ100" s="313">
        <f t="shared" si="226"/>
        <v>0.39939767675319243</v>
      </c>
      <c r="BK100" s="313">
        <f t="shared" si="226"/>
        <v>0.36878079796534119</v>
      </c>
      <c r="BL100" s="313">
        <f t="shared" si="226"/>
        <v>0.61595058300357608</v>
      </c>
      <c r="BM100" s="313">
        <f t="shared" si="226"/>
        <v>0.44864616281151298</v>
      </c>
      <c r="BN100" s="313">
        <f t="shared" si="226"/>
        <v>-0.41980495756282021</v>
      </c>
      <c r="BO100" s="313">
        <f t="shared" si="226"/>
        <v>0.5436021533659634</v>
      </c>
      <c r="BP100" s="313">
        <f t="shared" si="226"/>
        <v>0.14007852781309194</v>
      </c>
      <c r="BQ100" s="313">
        <f t="shared" si="226"/>
        <v>0.48600054231820039</v>
      </c>
      <c r="BR100" s="313">
        <f t="shared" si="226"/>
        <v>2.352224928050007E-2</v>
      </c>
      <c r="BS100" s="313">
        <f t="shared" ref="BS100:ED100" si="227">100*(BS65-BR65)/BR$61</f>
        <v>0.6818423827729122</v>
      </c>
      <c r="BT100" s="313">
        <f t="shared" si="227"/>
        <v>0.41015671305625484</v>
      </c>
      <c r="BU100" s="313">
        <f t="shared" si="227"/>
        <v>0.21269160724967176</v>
      </c>
      <c r="BV100" s="313">
        <f t="shared" si="227"/>
        <v>0.34409187286186144</v>
      </c>
      <c r="BW100" s="313">
        <f t="shared" si="227"/>
        <v>1.0565353552002679</v>
      </c>
      <c r="BX100" s="313">
        <f t="shared" si="227"/>
        <v>-0.22804644567724811</v>
      </c>
      <c r="BY100" s="313">
        <f t="shared" si="227"/>
        <v>0.26907084339231846</v>
      </c>
      <c r="BZ100" s="313">
        <f t="shared" si="227"/>
        <v>1.3117771534306062</v>
      </c>
      <c r="CA100" s="313">
        <f t="shared" si="227"/>
        <v>8.7645222375761583E-2</v>
      </c>
      <c r="CB100" s="313">
        <f t="shared" si="227"/>
        <v>0.69820752013753495</v>
      </c>
      <c r="CC100" s="313">
        <f t="shared" si="227"/>
        <v>-0.51179533247716746</v>
      </c>
      <c r="CD100" s="313">
        <f t="shared" si="227"/>
        <v>0.16712687109430754</v>
      </c>
      <c r="CE100" s="313">
        <f t="shared" si="227"/>
        <v>0.16306205451917394</v>
      </c>
      <c r="CF100" s="313">
        <f t="shared" si="227"/>
        <v>0.56998295927235709</v>
      </c>
      <c r="CG100" s="313">
        <f t="shared" si="227"/>
        <v>0.78129305224743972</v>
      </c>
      <c r="CH100" s="313">
        <f t="shared" si="227"/>
        <v>0.5446017335380352</v>
      </c>
      <c r="CI100" s="313">
        <f t="shared" si="227"/>
        <v>0.82469354423791519</v>
      </c>
      <c r="CJ100" s="313">
        <f t="shared" si="227"/>
        <v>0.38993421518002624</v>
      </c>
      <c r="CK100" s="313">
        <f t="shared" si="227"/>
        <v>0.17034478721535842</v>
      </c>
      <c r="CL100" s="313">
        <f t="shared" si="227"/>
        <v>6.7165025339530698E-2</v>
      </c>
      <c r="CM100" s="313">
        <f t="shared" si="227"/>
        <v>0.44351727983774053</v>
      </c>
      <c r="CN100" s="313">
        <f t="shared" si="227"/>
        <v>0.92086726454316836</v>
      </c>
      <c r="CO100" s="313">
        <f t="shared" si="227"/>
        <v>0.8501579026234185</v>
      </c>
      <c r="CP100" s="313">
        <f t="shared" si="227"/>
        <v>1.0878460090435003</v>
      </c>
      <c r="CQ100" s="313">
        <f t="shared" si="227"/>
        <v>0.72271180118431999</v>
      </c>
      <c r="CR100" s="313">
        <f t="shared" si="227"/>
        <v>0.541871254852625</v>
      </c>
      <c r="CS100" s="313">
        <f t="shared" si="227"/>
        <v>0.68484355605016534</v>
      </c>
      <c r="CT100" s="313">
        <f t="shared" si="227"/>
        <v>0.65565975432571633</v>
      </c>
      <c r="CU100" s="313">
        <f t="shared" si="227"/>
        <v>0.8205289014320023</v>
      </c>
      <c r="CV100" s="313">
        <f t="shared" si="227"/>
        <v>0.38674420597960157</v>
      </c>
      <c r="CW100" s="313">
        <f t="shared" si="227"/>
        <v>-3.6570698629112823E-2</v>
      </c>
      <c r="CX100" s="313">
        <f t="shared" si="227"/>
        <v>0.52728135784572472</v>
      </c>
      <c r="CY100" s="313">
        <f t="shared" si="227"/>
        <v>0.41523493154336916</v>
      </c>
      <c r="CZ100" s="313">
        <f t="shared" si="227"/>
        <v>0.54828528926949305</v>
      </c>
      <c r="DA100" s="313">
        <f t="shared" si="227"/>
        <v>0.3709709609819366</v>
      </c>
      <c r="DB100" s="313">
        <f t="shared" si="227"/>
        <v>0.53530613207196254</v>
      </c>
      <c r="DC100" s="313">
        <f t="shared" si="227"/>
        <v>1.4096698404844305E-2</v>
      </c>
      <c r="DD100" s="313">
        <f t="shared" si="227"/>
        <v>0.84032992554755825</v>
      </c>
      <c r="DE100" s="313">
        <f t="shared" si="227"/>
        <v>0.44454598705493936</v>
      </c>
      <c r="DF100" s="313">
        <f t="shared" si="227"/>
        <v>0.59693608029582423</v>
      </c>
      <c r="DG100" s="313">
        <f t="shared" si="227"/>
        <v>0.60314261542409675</v>
      </c>
      <c r="DH100" s="313">
        <f t="shared" si="227"/>
        <v>0.36683388707446468</v>
      </c>
      <c r="DI100" s="313">
        <f t="shared" si="227"/>
        <v>0.93899891465449747</v>
      </c>
      <c r="DJ100" s="313">
        <f t="shared" si="227"/>
        <v>0.51071580913293013</v>
      </c>
      <c r="DK100" s="313">
        <f t="shared" si="227"/>
        <v>0.38380810969350598</v>
      </c>
      <c r="DL100" s="313">
        <f t="shared" si="227"/>
        <v>0.72299572299572878</v>
      </c>
      <c r="DM100" s="313">
        <f t="shared" si="227"/>
        <v>0.63624188915592528</v>
      </c>
      <c r="DN100" s="313">
        <f t="shared" si="227"/>
        <v>0.77962577962577762</v>
      </c>
      <c r="DO100" s="313">
        <f t="shared" si="227"/>
        <v>0.63213348900308219</v>
      </c>
      <c r="DP100" s="313">
        <f t="shared" si="227"/>
        <v>0.38910337331187567</v>
      </c>
      <c r="DQ100" s="313">
        <f t="shared" si="227"/>
        <v>0.45941741230672101</v>
      </c>
      <c r="DR100" s="313">
        <f t="shared" si="227"/>
        <v>0.65512667827293203</v>
      </c>
      <c r="DS100" s="313">
        <f t="shared" si="227"/>
        <v>0.69042185945820078</v>
      </c>
      <c r="DT100" s="313">
        <f t="shared" si="227"/>
        <v>0.73389721309037503</v>
      </c>
      <c r="DU100" s="313">
        <f t="shared" si="227"/>
        <v>0.90868418525880112</v>
      </c>
      <c r="DV100" s="313">
        <f t="shared" si="227"/>
        <v>0.41663292574298516</v>
      </c>
      <c r="DW100" s="313">
        <f t="shared" si="227"/>
        <v>0.29846569043928994</v>
      </c>
      <c r="DX100" s="313">
        <f t="shared" si="227"/>
        <v>7.1987618129684423E-3</v>
      </c>
      <c r="DY100" s="313">
        <f t="shared" si="227"/>
        <v>-0.50246232532285684</v>
      </c>
      <c r="DZ100" s="313">
        <f t="shared" si="227"/>
        <v>-0.36819700867762012</v>
      </c>
      <c r="EA100" s="313">
        <f t="shared" si="227"/>
        <v>-4.7003622165095821E-2</v>
      </c>
      <c r="EB100" s="313">
        <f t="shared" si="227"/>
        <v>-0.154927331211032</v>
      </c>
      <c r="EC100" s="313">
        <f t="shared" si="227"/>
        <v>0.70202388247569913</v>
      </c>
      <c r="ED100" s="313">
        <f t="shared" si="227"/>
        <v>0.56951993217367913</v>
      </c>
      <c r="EE100" s="313">
        <f t="shared" ref="EE100:GG100" si="228">100*(EE65-ED65)/ED$61</f>
        <v>0.34306642034172263</v>
      </c>
      <c r="EF100" s="313">
        <f t="shared" si="228"/>
        <v>0.45543109116463409</v>
      </c>
      <c r="EG100" s="313">
        <f t="shared" si="228"/>
        <v>0.59851386975255627</v>
      </c>
      <c r="EH100" s="313">
        <f t="shared" si="228"/>
        <v>0.6387805027578346</v>
      </c>
      <c r="EI100" s="313">
        <f t="shared" si="228"/>
        <v>-0.44568256000999812</v>
      </c>
      <c r="EJ100" s="313">
        <f t="shared" si="228"/>
        <v>0.28496530093973321</v>
      </c>
      <c r="EK100" s="313">
        <f t="shared" si="228"/>
        <v>7.9992389073667666E-2</v>
      </c>
      <c r="EL100" s="313">
        <f t="shared" si="228"/>
        <v>0.56265767443835968</v>
      </c>
      <c r="EM100" s="313">
        <f t="shared" si="228"/>
        <v>-0.24754137682896879</v>
      </c>
      <c r="EN100" s="313">
        <f t="shared" si="228"/>
        <v>0.10803715864190408</v>
      </c>
      <c r="EO100" s="313">
        <f t="shared" si="228"/>
        <v>0.12958114184078323</v>
      </c>
      <c r="EP100" s="313">
        <f t="shared" si="228"/>
        <v>0.29501846250727376</v>
      </c>
      <c r="EQ100" s="313">
        <f t="shared" si="228"/>
        <v>0.13924158986504365</v>
      </c>
      <c r="ER100" s="313">
        <f t="shared" si="228"/>
        <v>5.0249832343127521E-2</v>
      </c>
      <c r="ES100" s="313">
        <f t="shared" si="228"/>
        <v>0.16730785590728892</v>
      </c>
      <c r="ET100" s="313">
        <f t="shared" si="228"/>
        <v>-9.9652816369434336E-2</v>
      </c>
      <c r="EU100" s="313">
        <f t="shared" si="228"/>
        <v>0.23372981807685794</v>
      </c>
      <c r="EV100" s="313" t="e">
        <f t="shared" si="228"/>
        <v>#VALUE!</v>
      </c>
      <c r="EW100" s="313" t="e">
        <f t="shared" si="228"/>
        <v>#VALUE!</v>
      </c>
      <c r="EX100" s="313" t="e">
        <f t="shared" si="228"/>
        <v>#VALUE!</v>
      </c>
      <c r="EY100" s="313" t="e">
        <f t="shared" si="228"/>
        <v>#VALUE!</v>
      </c>
      <c r="EZ100" s="313" t="e">
        <f t="shared" si="228"/>
        <v>#VALUE!</v>
      </c>
      <c r="FA100" s="313" t="e">
        <f t="shared" si="228"/>
        <v>#VALUE!</v>
      </c>
      <c r="FB100" s="313" t="e">
        <f t="shared" si="228"/>
        <v>#VALUE!</v>
      </c>
      <c r="FC100" s="313" t="e">
        <f t="shared" si="228"/>
        <v>#VALUE!</v>
      </c>
      <c r="FD100" s="313" t="e">
        <f t="shared" si="228"/>
        <v>#VALUE!</v>
      </c>
      <c r="FE100" s="313" t="e">
        <f t="shared" si="228"/>
        <v>#VALUE!</v>
      </c>
      <c r="FF100" s="313" t="e">
        <f t="shared" si="228"/>
        <v>#VALUE!</v>
      </c>
      <c r="FG100" s="313" t="e">
        <f t="shared" si="228"/>
        <v>#VALUE!</v>
      </c>
      <c r="FH100" s="313" t="e">
        <f t="shared" si="228"/>
        <v>#VALUE!</v>
      </c>
      <c r="FI100" s="313" t="e">
        <f t="shared" si="228"/>
        <v>#VALUE!</v>
      </c>
      <c r="FJ100" s="313" t="e">
        <f t="shared" si="228"/>
        <v>#VALUE!</v>
      </c>
      <c r="FK100" s="313" t="e">
        <f t="shared" si="228"/>
        <v>#VALUE!</v>
      </c>
      <c r="FL100" s="313" t="e">
        <f t="shared" si="228"/>
        <v>#VALUE!</v>
      </c>
      <c r="FM100" s="313" t="e">
        <f t="shared" si="228"/>
        <v>#VALUE!</v>
      </c>
      <c r="FN100" s="313" t="e">
        <f t="shared" si="228"/>
        <v>#VALUE!</v>
      </c>
      <c r="FO100" s="313" t="e">
        <f t="shared" si="228"/>
        <v>#VALUE!</v>
      </c>
      <c r="FP100" s="313" t="e">
        <f t="shared" si="228"/>
        <v>#VALUE!</v>
      </c>
      <c r="FQ100" s="313" t="e">
        <f t="shared" si="228"/>
        <v>#VALUE!</v>
      </c>
      <c r="FR100" s="313" t="e">
        <f t="shared" si="228"/>
        <v>#VALUE!</v>
      </c>
      <c r="FS100" s="313" t="e">
        <f t="shared" si="228"/>
        <v>#VALUE!</v>
      </c>
      <c r="FT100" s="313" t="e">
        <f t="shared" si="228"/>
        <v>#VALUE!</v>
      </c>
      <c r="FU100" s="313" t="e">
        <f t="shared" si="228"/>
        <v>#VALUE!</v>
      </c>
      <c r="FV100" s="313" t="e">
        <f t="shared" si="228"/>
        <v>#VALUE!</v>
      </c>
      <c r="FW100" s="313" t="e">
        <f t="shared" si="228"/>
        <v>#VALUE!</v>
      </c>
      <c r="FX100" s="313" t="e">
        <f t="shared" si="228"/>
        <v>#VALUE!</v>
      </c>
      <c r="FY100" s="313" t="e">
        <f t="shared" si="228"/>
        <v>#VALUE!</v>
      </c>
      <c r="FZ100" s="313" t="e">
        <f t="shared" si="228"/>
        <v>#VALUE!</v>
      </c>
      <c r="GA100" s="313" t="e">
        <f t="shared" si="228"/>
        <v>#VALUE!</v>
      </c>
      <c r="GB100" s="313" t="e">
        <f t="shared" si="228"/>
        <v>#VALUE!</v>
      </c>
      <c r="GC100" s="313" t="e">
        <f t="shared" si="228"/>
        <v>#VALUE!</v>
      </c>
      <c r="GD100" s="313" t="e">
        <f t="shared" si="228"/>
        <v>#VALUE!</v>
      </c>
      <c r="GE100" s="313" t="e">
        <f t="shared" si="228"/>
        <v>#VALUE!</v>
      </c>
      <c r="GF100" s="313" t="e">
        <f t="shared" si="228"/>
        <v>#VALUE!</v>
      </c>
      <c r="GG100" s="313" t="e">
        <f t="shared" si="228"/>
        <v>#VALUE!</v>
      </c>
    </row>
    <row r="101" spans="1:194" ht="13.5" customHeight="1">
      <c r="A101" s="323"/>
      <c r="B101" s="323"/>
      <c r="C101" s="323"/>
      <c r="D101" s="323"/>
      <c r="E101" s="294" t="s">
        <v>43</v>
      </c>
      <c r="F101" s="239"/>
      <c r="G101" s="315">
        <f>100*(G67-F67)/F$61</f>
        <v>0.79437268813292239</v>
      </c>
      <c r="H101" s="315">
        <f t="shared" ref="H101:BS101" si="229">100*(H67-G67)/G$61</f>
        <v>0.74375836582668831</v>
      </c>
      <c r="I101" s="315">
        <f t="shared" si="229"/>
        <v>0.72733385632634862</v>
      </c>
      <c r="J101" s="315">
        <f t="shared" si="229"/>
        <v>0.48353797674671334</v>
      </c>
      <c r="K101" s="315">
        <f t="shared" si="229"/>
        <v>0.61976321060413908</v>
      </c>
      <c r="L101" s="315">
        <f t="shared" si="229"/>
        <v>0.8072427041608754</v>
      </c>
      <c r="M101" s="315">
        <f t="shared" si="229"/>
        <v>0.76429106094629884</v>
      </c>
      <c r="N101" s="315">
        <f t="shared" si="229"/>
        <v>0.85028326852709968</v>
      </c>
      <c r="O101" s="315">
        <f t="shared" si="229"/>
        <v>0.81249427498397031</v>
      </c>
      <c r="P101" s="315">
        <f t="shared" si="229"/>
        <v>0.88486054705360428</v>
      </c>
      <c r="Q101" s="315">
        <f t="shared" si="229"/>
        <v>0.74793208532868793</v>
      </c>
      <c r="R101" s="315">
        <f t="shared" si="229"/>
        <v>0.72226428577505175</v>
      </c>
      <c r="S101" s="315">
        <f t="shared" si="229"/>
        <v>0.87725807382489462</v>
      </c>
      <c r="T101" s="315">
        <f t="shared" si="229"/>
        <v>0.97824780675399592</v>
      </c>
      <c r="U101" s="315">
        <f t="shared" si="229"/>
        <v>1.0120630516051969</v>
      </c>
      <c r="V101" s="315">
        <f t="shared" si="229"/>
        <v>1.0542079792256835</v>
      </c>
      <c r="W101" s="315">
        <f t="shared" si="229"/>
        <v>0.68750177008694668</v>
      </c>
      <c r="X101" s="315">
        <f t="shared" si="229"/>
        <v>0.71102570261830744</v>
      </c>
      <c r="Y101" s="315">
        <f t="shared" si="229"/>
        <v>0.61510299946834257</v>
      </c>
      <c r="Z101" s="315">
        <f t="shared" si="229"/>
        <v>0.6829101568918724</v>
      </c>
      <c r="AA101" s="315">
        <f t="shared" si="229"/>
        <v>0.54552870398694908</v>
      </c>
      <c r="AB101" s="315">
        <f t="shared" si="229"/>
        <v>0.57133975753807698</v>
      </c>
      <c r="AC101" s="315">
        <f t="shared" si="229"/>
        <v>0.54381688070508716</v>
      </c>
      <c r="AD101" s="315">
        <f t="shared" si="229"/>
        <v>0.51511029629191263</v>
      </c>
      <c r="AE101" s="315">
        <f t="shared" si="229"/>
        <v>0.47278457994908624</v>
      </c>
      <c r="AF101" s="315">
        <f t="shared" si="229"/>
        <v>0.54180974689013872</v>
      </c>
      <c r="AG101" s="315">
        <f t="shared" si="229"/>
        <v>0.35090851273926482</v>
      </c>
      <c r="AH101" s="315">
        <f t="shared" si="229"/>
        <v>0.38853464571702456</v>
      </c>
      <c r="AI101" s="315">
        <f t="shared" si="229"/>
        <v>0.39881383997662029</v>
      </c>
      <c r="AJ101" s="315">
        <f t="shared" si="229"/>
        <v>0.34663514795596373</v>
      </c>
      <c r="AK101" s="315">
        <f t="shared" si="229"/>
        <v>0.47287726022831861</v>
      </c>
      <c r="AL101" s="315">
        <f t="shared" si="229"/>
        <v>0.31462306621920377</v>
      </c>
      <c r="AM101" s="315">
        <f t="shared" si="229"/>
        <v>0.29304911583468618</v>
      </c>
      <c r="AN101" s="315">
        <f t="shared" si="229"/>
        <v>0.23265308130069251</v>
      </c>
      <c r="AO101" s="315">
        <f t="shared" si="229"/>
        <v>0.22041337174455053</v>
      </c>
      <c r="AP101" s="315">
        <f t="shared" si="229"/>
        <v>0.11270496717168056</v>
      </c>
      <c r="AQ101" s="315">
        <f t="shared" si="229"/>
        <v>0.27861532002595474</v>
      </c>
      <c r="AR101" s="315">
        <f t="shared" si="229"/>
        <v>0.31411842593331529</v>
      </c>
      <c r="AS101" s="315">
        <f t="shared" si="229"/>
        <v>0.3861950308031043</v>
      </c>
      <c r="AT101" s="315">
        <f t="shared" si="229"/>
        <v>0.33204856775781022</v>
      </c>
      <c r="AU101" s="315">
        <f t="shared" si="229"/>
        <v>0.27939154729699878</v>
      </c>
      <c r="AV101" s="315">
        <f t="shared" si="229"/>
        <v>0.28779488073954723</v>
      </c>
      <c r="AW101" s="315">
        <f t="shared" si="229"/>
        <v>0.13573849424178433</v>
      </c>
      <c r="AX101" s="315">
        <f t="shared" si="229"/>
        <v>0.3187307581447606</v>
      </c>
      <c r="AY101" s="315">
        <f t="shared" si="229"/>
        <v>0.25473950632958042</v>
      </c>
      <c r="AZ101" s="315">
        <f t="shared" si="229"/>
        <v>0.31462396385858099</v>
      </c>
      <c r="BA101" s="315">
        <f t="shared" si="229"/>
        <v>0.33722201968647425</v>
      </c>
      <c r="BB101" s="315">
        <f t="shared" si="229"/>
        <v>0.32010491681152331</v>
      </c>
      <c r="BC101" s="315">
        <f t="shared" si="229"/>
        <v>0.20109703219084626</v>
      </c>
      <c r="BD101" s="315">
        <f t="shared" si="229"/>
        <v>0.3396548985195873</v>
      </c>
      <c r="BE101" s="315">
        <f t="shared" si="229"/>
        <v>0.24811936797230222</v>
      </c>
      <c r="BF101" s="315">
        <f t="shared" si="229"/>
        <v>0.35038909269044399</v>
      </c>
      <c r="BG101" s="315">
        <f t="shared" si="229"/>
        <v>0.38048476577565349</v>
      </c>
      <c r="BH101" s="315">
        <f t="shared" si="229"/>
        <v>0.23182004329257602</v>
      </c>
      <c r="BI101" s="315">
        <f t="shared" si="229"/>
        <v>0.33925704157711029</v>
      </c>
      <c r="BJ101" s="315">
        <f t="shared" si="229"/>
        <v>0.31371002437975043</v>
      </c>
      <c r="BK101" s="315">
        <f t="shared" si="229"/>
        <v>0.32497924724915472</v>
      </c>
      <c r="BL101" s="315">
        <f t="shared" si="229"/>
        <v>0.42919211104024585</v>
      </c>
      <c r="BM101" s="315">
        <f t="shared" si="229"/>
        <v>0.40160501585005998</v>
      </c>
      <c r="BN101" s="315">
        <f t="shared" si="229"/>
        <v>0.38643134168961635</v>
      </c>
      <c r="BO101" s="315">
        <f t="shared" si="229"/>
        <v>0.38823715082329402</v>
      </c>
      <c r="BP101" s="315">
        <f t="shared" si="229"/>
        <v>0.12226305420096151</v>
      </c>
      <c r="BQ101" s="315">
        <f t="shared" si="229"/>
        <v>0.1501804250940324</v>
      </c>
      <c r="BR101" s="315">
        <f t="shared" si="229"/>
        <v>5.4654638034093851E-2</v>
      </c>
      <c r="BS101" s="315">
        <f t="shared" si="229"/>
        <v>8.7935340045273036E-2</v>
      </c>
      <c r="BT101" s="315">
        <f t="shared" ref="BT101:EE101" si="230">100*(BT67-BS67)/BS$61</f>
        <v>0.17916837424175072</v>
      </c>
      <c r="BU101" s="315">
        <f t="shared" si="230"/>
        <v>0.1632987695471329</v>
      </c>
      <c r="BV101" s="315">
        <f t="shared" si="230"/>
        <v>0.1576119957660469</v>
      </c>
      <c r="BW101" s="315">
        <f t="shared" si="230"/>
        <v>0.22086698533047688</v>
      </c>
      <c r="BX101" s="315">
        <f t="shared" si="230"/>
        <v>0.22608616104391463</v>
      </c>
      <c r="BY101" s="315">
        <f t="shared" si="230"/>
        <v>0.2427168671954798</v>
      </c>
      <c r="BZ101" s="315">
        <f t="shared" si="230"/>
        <v>0.25341149554909953</v>
      </c>
      <c r="CA101" s="315">
        <f t="shared" si="230"/>
        <v>0.23190797891396511</v>
      </c>
      <c r="CB101" s="315">
        <f t="shared" si="230"/>
        <v>0.18275016714954248</v>
      </c>
      <c r="CC101" s="315">
        <f t="shared" si="230"/>
        <v>0.19959385339499347</v>
      </c>
      <c r="CD101" s="315">
        <f t="shared" si="230"/>
        <v>0.16870652015948326</v>
      </c>
      <c r="CE101" s="315">
        <f t="shared" si="230"/>
        <v>0.14926449605985601</v>
      </c>
      <c r="CF101" s="315">
        <f t="shared" si="230"/>
        <v>0.15432528305854626</v>
      </c>
      <c r="CG101" s="315">
        <f t="shared" si="230"/>
        <v>6.9495894537685093E-2</v>
      </c>
      <c r="CH101" s="315">
        <f t="shared" si="230"/>
        <v>-0.25598094800595023</v>
      </c>
      <c r="CI101" s="315">
        <f t="shared" si="230"/>
        <v>0.25934323643608082</v>
      </c>
      <c r="CJ101" s="315">
        <f t="shared" si="230"/>
        <v>0.16269364080073764</v>
      </c>
      <c r="CK101" s="315">
        <f t="shared" si="230"/>
        <v>0.19844289644675914</v>
      </c>
      <c r="CL101" s="315">
        <f t="shared" si="230"/>
        <v>0.21923129483120202</v>
      </c>
      <c r="CM101" s="315">
        <f t="shared" si="230"/>
        <v>0.16353796767957776</v>
      </c>
      <c r="CN101" s="315">
        <f t="shared" si="230"/>
        <v>0.21074574213425995</v>
      </c>
      <c r="CO101" s="315">
        <f t="shared" si="230"/>
        <v>0.26434906516557927</v>
      </c>
      <c r="CP101" s="315">
        <f t="shared" si="230"/>
        <v>0.29549193262337259</v>
      </c>
      <c r="CQ101" s="315">
        <f t="shared" si="230"/>
        <v>0.23148719552165364</v>
      </c>
      <c r="CR101" s="315">
        <f t="shared" si="230"/>
        <v>0.1739506824115031</v>
      </c>
      <c r="CS101" s="315">
        <f t="shared" si="230"/>
        <v>0.12546547960450125</v>
      </c>
      <c r="CT101" s="315">
        <f t="shared" si="230"/>
        <v>0.12125214634790732</v>
      </c>
      <c r="CU101" s="315">
        <f t="shared" si="230"/>
        <v>0.17717152712448972</v>
      </c>
      <c r="CV101" s="315">
        <f t="shared" si="230"/>
        <v>0.25427977008329655</v>
      </c>
      <c r="CW101" s="315">
        <f t="shared" si="230"/>
        <v>0.26784173643858211</v>
      </c>
      <c r="CX101" s="315">
        <f t="shared" si="230"/>
        <v>0.36460671995073374</v>
      </c>
      <c r="CY101" s="315">
        <f t="shared" si="230"/>
        <v>0.43123480963954747</v>
      </c>
      <c r="CZ101" s="315">
        <f t="shared" si="230"/>
        <v>0.31309049973867481</v>
      </c>
      <c r="DA101" s="315">
        <f t="shared" si="230"/>
        <v>0.29537970262448793</v>
      </c>
      <c r="DB101" s="315">
        <f t="shared" si="230"/>
        <v>0.17669817618694</v>
      </c>
      <c r="DC101" s="315">
        <f t="shared" si="230"/>
        <v>0.23840732039075024</v>
      </c>
      <c r="DD101" s="315">
        <f t="shared" si="230"/>
        <v>0.22904655063283513</v>
      </c>
      <c r="DE101" s="315">
        <f t="shared" si="230"/>
        <v>0.29020662030814115</v>
      </c>
      <c r="DF101" s="315">
        <f t="shared" si="230"/>
        <v>0.214906593670463</v>
      </c>
      <c r="DG101" s="315">
        <f t="shared" si="230"/>
        <v>0.21364271523493589</v>
      </c>
      <c r="DH101" s="315">
        <f t="shared" si="230"/>
        <v>0.17106365356198383</v>
      </c>
      <c r="DI101" s="315">
        <f t="shared" si="230"/>
        <v>0.21100050182641389</v>
      </c>
      <c r="DJ101" s="315">
        <f t="shared" si="230"/>
        <v>0.22273204136452385</v>
      </c>
      <c r="DK101" s="315">
        <f t="shared" si="230"/>
        <v>0.23853387593488379</v>
      </c>
      <c r="DL101" s="315">
        <f t="shared" si="230"/>
        <v>0.2336427336427371</v>
      </c>
      <c r="DM101" s="315">
        <f t="shared" si="230"/>
        <v>0.13459830185190899</v>
      </c>
      <c r="DN101" s="315">
        <f t="shared" si="230"/>
        <v>0.22522522522522745</v>
      </c>
      <c r="DO101" s="315">
        <f t="shared" si="230"/>
        <v>0.1715005639730087</v>
      </c>
      <c r="DP101" s="315">
        <f t="shared" si="230"/>
        <v>0.13294906578380189</v>
      </c>
      <c r="DQ101" s="315">
        <f t="shared" si="230"/>
        <v>0.23142776101699553</v>
      </c>
      <c r="DR101" s="315">
        <f t="shared" si="230"/>
        <v>0.18995923703231374</v>
      </c>
      <c r="DS101" s="315">
        <f t="shared" si="230"/>
        <v>0.20102476658559174</v>
      </c>
      <c r="DT101" s="315">
        <f t="shared" si="230"/>
        <v>0.21930186840236149</v>
      </c>
      <c r="DU101" s="315">
        <f t="shared" si="230"/>
        <v>0.15689511112381685</v>
      </c>
      <c r="DV101" s="315">
        <f t="shared" si="230"/>
        <v>0.12592112721678153</v>
      </c>
      <c r="DW101" s="315">
        <f t="shared" si="230"/>
        <v>0.16712479384277329</v>
      </c>
      <c r="DX101" s="315">
        <f t="shared" si="230"/>
        <v>0.23016041240906487</v>
      </c>
      <c r="DY101" s="315">
        <f t="shared" si="230"/>
        <v>0.21454121570689494</v>
      </c>
      <c r="DZ101" s="315">
        <f t="shared" si="230"/>
        <v>0.15161053298490476</v>
      </c>
      <c r="EA101" s="315">
        <f t="shared" si="230"/>
        <v>0.27892938942707296</v>
      </c>
      <c r="EB101" s="315">
        <f t="shared" si="230"/>
        <v>0.23280524101763131</v>
      </c>
      <c r="EC101" s="315">
        <f t="shared" si="230"/>
        <v>0.25050100200400965</v>
      </c>
      <c r="ED101" s="315">
        <f t="shared" si="230"/>
        <v>6.2665623604867271E-2</v>
      </c>
      <c r="EE101" s="315">
        <f t="shared" si="230"/>
        <v>0.13332439084370476</v>
      </c>
      <c r="EF101" s="315">
        <f t="shared" ref="EF101:GG101" si="231">100*(EF67-EE67)/EE$61</f>
        <v>0.11380750445880158</v>
      </c>
      <c r="EG101" s="315">
        <f t="shared" si="231"/>
        <v>0.1099067385573531</v>
      </c>
      <c r="EH101" s="315">
        <f t="shared" si="231"/>
        <v>0.15069682448961841</v>
      </c>
      <c r="EI101" s="315">
        <f t="shared" si="231"/>
        <v>0.10658899595508552</v>
      </c>
      <c r="EJ101" s="315">
        <f t="shared" si="231"/>
        <v>0.12990204683495354</v>
      </c>
      <c r="EK101" s="315">
        <f t="shared" si="231"/>
        <v>0.10756258142429208</v>
      </c>
      <c r="EL101" s="315">
        <f t="shared" si="231"/>
        <v>0.18221229662772187</v>
      </c>
      <c r="EM101" s="315">
        <f t="shared" si="231"/>
        <v>0.12549772127608469</v>
      </c>
      <c r="EN101" s="315">
        <f t="shared" si="231"/>
        <v>0.16982750514759737</v>
      </c>
      <c r="EO101" s="315">
        <f t="shared" si="231"/>
        <v>0.12194749578240975</v>
      </c>
      <c r="EP101" s="315">
        <f t="shared" si="231"/>
        <v>0.15227990496817992</v>
      </c>
      <c r="EQ101" s="315">
        <f t="shared" si="231"/>
        <v>0.19440560770774587</v>
      </c>
      <c r="ER101" s="315">
        <f t="shared" si="231"/>
        <v>0.10163311955115124</v>
      </c>
      <c r="ES101" s="315">
        <f t="shared" si="231"/>
        <v>0.11739907177223084</v>
      </c>
      <c r="ET101" s="315">
        <f t="shared" si="231"/>
        <v>0.10115985328996228</v>
      </c>
      <c r="EU101" s="315">
        <f t="shared" si="231"/>
        <v>0.11433455415146614</v>
      </c>
      <c r="EV101" s="315">
        <f t="shared" si="231"/>
        <v>7.287370880494784E-2</v>
      </c>
      <c r="EW101" s="315" t="e">
        <f t="shared" si="231"/>
        <v>#VALUE!</v>
      </c>
      <c r="EX101" s="315" t="e">
        <f t="shared" si="231"/>
        <v>#VALUE!</v>
      </c>
      <c r="EY101" s="315" t="e">
        <f t="shared" si="231"/>
        <v>#VALUE!</v>
      </c>
      <c r="EZ101" s="315" t="e">
        <f t="shared" si="231"/>
        <v>#VALUE!</v>
      </c>
      <c r="FA101" s="315" t="e">
        <f t="shared" si="231"/>
        <v>#VALUE!</v>
      </c>
      <c r="FB101" s="315" t="e">
        <f t="shared" si="231"/>
        <v>#VALUE!</v>
      </c>
      <c r="FC101" s="315" t="e">
        <f t="shared" si="231"/>
        <v>#VALUE!</v>
      </c>
      <c r="FD101" s="315" t="e">
        <f t="shared" si="231"/>
        <v>#VALUE!</v>
      </c>
      <c r="FE101" s="315" t="e">
        <f t="shared" si="231"/>
        <v>#VALUE!</v>
      </c>
      <c r="FF101" s="315" t="e">
        <f t="shared" si="231"/>
        <v>#VALUE!</v>
      </c>
      <c r="FG101" s="315" t="e">
        <f t="shared" si="231"/>
        <v>#VALUE!</v>
      </c>
      <c r="FH101" s="315" t="e">
        <f t="shared" si="231"/>
        <v>#VALUE!</v>
      </c>
      <c r="FI101" s="315" t="e">
        <f t="shared" si="231"/>
        <v>#VALUE!</v>
      </c>
      <c r="FJ101" s="315" t="e">
        <f t="shared" si="231"/>
        <v>#VALUE!</v>
      </c>
      <c r="FK101" s="315" t="e">
        <f t="shared" si="231"/>
        <v>#VALUE!</v>
      </c>
      <c r="FL101" s="315" t="e">
        <f t="shared" si="231"/>
        <v>#VALUE!</v>
      </c>
      <c r="FM101" s="315" t="e">
        <f t="shared" si="231"/>
        <v>#VALUE!</v>
      </c>
      <c r="FN101" s="315" t="e">
        <f t="shared" si="231"/>
        <v>#VALUE!</v>
      </c>
      <c r="FO101" s="315" t="e">
        <f t="shared" si="231"/>
        <v>#VALUE!</v>
      </c>
      <c r="FP101" s="315" t="e">
        <f t="shared" si="231"/>
        <v>#VALUE!</v>
      </c>
      <c r="FQ101" s="315" t="e">
        <f t="shared" si="231"/>
        <v>#VALUE!</v>
      </c>
      <c r="FR101" s="315" t="e">
        <f t="shared" si="231"/>
        <v>#VALUE!</v>
      </c>
      <c r="FS101" s="315" t="e">
        <f t="shared" si="231"/>
        <v>#VALUE!</v>
      </c>
      <c r="FT101" s="315" t="e">
        <f t="shared" si="231"/>
        <v>#VALUE!</v>
      </c>
      <c r="FU101" s="315" t="e">
        <f t="shared" si="231"/>
        <v>#VALUE!</v>
      </c>
      <c r="FV101" s="315" t="e">
        <f t="shared" si="231"/>
        <v>#VALUE!</v>
      </c>
      <c r="FW101" s="315" t="e">
        <f t="shared" si="231"/>
        <v>#VALUE!</v>
      </c>
      <c r="FX101" s="315" t="e">
        <f t="shared" si="231"/>
        <v>#VALUE!</v>
      </c>
      <c r="FY101" s="315" t="e">
        <f t="shared" si="231"/>
        <v>#VALUE!</v>
      </c>
      <c r="FZ101" s="315" t="e">
        <f t="shared" si="231"/>
        <v>#VALUE!</v>
      </c>
      <c r="GA101" s="315" t="e">
        <f t="shared" si="231"/>
        <v>#VALUE!</v>
      </c>
      <c r="GB101" s="315" t="e">
        <f t="shared" si="231"/>
        <v>#VALUE!</v>
      </c>
      <c r="GC101" s="315" t="e">
        <f t="shared" si="231"/>
        <v>#VALUE!</v>
      </c>
      <c r="GD101" s="315" t="e">
        <f t="shared" si="231"/>
        <v>#VALUE!</v>
      </c>
      <c r="GE101" s="315" t="e">
        <f t="shared" si="231"/>
        <v>#VALUE!</v>
      </c>
      <c r="GF101" s="315" t="e">
        <f t="shared" si="231"/>
        <v>#VALUE!</v>
      </c>
      <c r="GG101" s="315" t="e">
        <f t="shared" si="231"/>
        <v>#VALUE!</v>
      </c>
    </row>
    <row r="102" spans="1:194" ht="13.5" customHeight="1">
      <c r="A102" s="323"/>
      <c r="B102" s="323"/>
      <c r="C102" s="323"/>
      <c r="D102" s="323"/>
      <c r="E102" s="294" t="s">
        <v>186</v>
      </c>
      <c r="F102" s="317"/>
      <c r="G102" s="318">
        <f>100*(G69-F69)/F$61</f>
        <v>0.86592686920138096</v>
      </c>
      <c r="H102" s="318">
        <f t="shared" ref="H102:BS102" si="232">100*(H69-G69)/G$61</f>
        <v>0.65064307746028172</v>
      </c>
      <c r="I102" s="318">
        <f t="shared" si="232"/>
        <v>0.96716351003025836</v>
      </c>
      <c r="J102" s="318">
        <f t="shared" si="232"/>
        <v>0.26621753775942736</v>
      </c>
      <c r="K102" s="318">
        <f t="shared" si="232"/>
        <v>0.81376692289138908</v>
      </c>
      <c r="L102" s="318">
        <f t="shared" si="232"/>
        <v>1.2456061473064672</v>
      </c>
      <c r="M102" s="318">
        <f t="shared" si="232"/>
        <v>1.2636410195800316</v>
      </c>
      <c r="N102" s="318">
        <f t="shared" si="232"/>
        <v>1.2104594395773451</v>
      </c>
      <c r="O102" s="318">
        <f t="shared" si="232"/>
        <v>0.71356599798479425</v>
      </c>
      <c r="P102" s="318">
        <f t="shared" si="232"/>
        <v>0.69659234555283378</v>
      </c>
      <c r="Q102" s="318">
        <f t="shared" si="232"/>
        <v>0.30909882455376614</v>
      </c>
      <c r="R102" s="318">
        <f t="shared" si="232"/>
        <v>0.6312368669553462</v>
      </c>
      <c r="S102" s="318">
        <f t="shared" si="232"/>
        <v>0.58126592297608304</v>
      </c>
      <c r="T102" s="318">
        <f t="shared" si="232"/>
        <v>0.72347073669030049</v>
      </c>
      <c r="U102" s="318">
        <f t="shared" si="232"/>
        <v>1.0937680656723323</v>
      </c>
      <c r="V102" s="318">
        <f t="shared" si="232"/>
        <v>0.61747521246458636</v>
      </c>
      <c r="W102" s="318">
        <f t="shared" si="232"/>
        <v>0.77034183919114163</v>
      </c>
      <c r="X102" s="318">
        <f t="shared" si="232"/>
        <v>0.16677533372224843</v>
      </c>
      <c r="Y102" s="318">
        <f t="shared" si="232"/>
        <v>9.3544110422430993E-2</v>
      </c>
      <c r="Z102" s="318">
        <f t="shared" si="232"/>
        <v>0.35361469144160212</v>
      </c>
      <c r="AA102" s="318">
        <f t="shared" si="232"/>
        <v>0.17079636993983932</v>
      </c>
      <c r="AB102" s="318">
        <f t="shared" si="232"/>
        <v>0.37177494560149138</v>
      </c>
      <c r="AC102" s="318">
        <f t="shared" si="232"/>
        <v>0.28128459346815032</v>
      </c>
      <c r="AD102" s="318">
        <f t="shared" si="232"/>
        <v>0.40274410077473377</v>
      </c>
      <c r="AE102" s="318">
        <f t="shared" si="232"/>
        <v>0.15413123668669967</v>
      </c>
      <c r="AF102" s="318">
        <f t="shared" si="232"/>
        <v>0.28085416050758405</v>
      </c>
      <c r="AG102" s="318">
        <f t="shared" si="232"/>
        <v>0.35760311075654433</v>
      </c>
      <c r="AH102" s="318">
        <f t="shared" si="232"/>
        <v>0.1884806366457053</v>
      </c>
      <c r="AI102" s="318">
        <f t="shared" si="232"/>
        <v>0.56764683600471844</v>
      </c>
      <c r="AJ102" s="318">
        <f t="shared" si="232"/>
        <v>0.47066056786681476</v>
      </c>
      <c r="AK102" s="318">
        <f t="shared" si="232"/>
        <v>0.3489292558953429</v>
      </c>
      <c r="AL102" s="318">
        <f t="shared" si="232"/>
        <v>0.27165015961365246</v>
      </c>
      <c r="AM102" s="318">
        <f t="shared" si="232"/>
        <v>0.5078179883984667</v>
      </c>
      <c r="AN102" s="318">
        <f t="shared" si="232"/>
        <v>0.34430688564584733</v>
      </c>
      <c r="AO102" s="318">
        <f t="shared" si="232"/>
        <v>0.36155526768623841</v>
      </c>
      <c r="AP102" s="318">
        <f t="shared" si="232"/>
        <v>0.2306854859982071</v>
      </c>
      <c r="AQ102" s="318">
        <f t="shared" si="232"/>
        <v>0.63260944238769534</v>
      </c>
      <c r="AR102" s="318">
        <f t="shared" si="232"/>
        <v>0.58410063058452311</v>
      </c>
      <c r="AS102" s="318">
        <f t="shared" si="232"/>
        <v>0.56102343995707959</v>
      </c>
      <c r="AT102" s="318">
        <f t="shared" si="232"/>
        <v>0.66590666449523239</v>
      </c>
      <c r="AU102" s="318">
        <f t="shared" si="232"/>
        <v>0.6953745177169709</v>
      </c>
      <c r="AV102" s="318">
        <f t="shared" si="232"/>
        <v>0.46134391488248366</v>
      </c>
      <c r="AW102" s="318">
        <f t="shared" si="232"/>
        <v>0.76918480070344963</v>
      </c>
      <c r="AX102" s="318">
        <f t="shared" si="232"/>
        <v>0.67171567378345687</v>
      </c>
      <c r="AY102" s="318">
        <f t="shared" si="232"/>
        <v>0.41446363409250092</v>
      </c>
      <c r="AZ102" s="318">
        <f t="shared" si="232"/>
        <v>0.36101083032490811</v>
      </c>
      <c r="BA102" s="318">
        <f t="shared" si="232"/>
        <v>0.63640254244004557</v>
      </c>
      <c r="BB102" s="318">
        <f t="shared" si="232"/>
        <v>0.35812950086913403</v>
      </c>
      <c r="BC102" s="318">
        <f t="shared" si="232"/>
        <v>0.28153584506718532</v>
      </c>
      <c r="BD102" s="318">
        <f t="shared" si="232"/>
        <v>0.27270732943499143</v>
      </c>
      <c r="BE102" s="318">
        <f t="shared" si="232"/>
        <v>0.16202946605464055</v>
      </c>
      <c r="BF102" s="318">
        <f t="shared" si="232"/>
        <v>3.4029250197255209E-2</v>
      </c>
      <c r="BG102" s="318">
        <f t="shared" si="232"/>
        <v>0.30186608122941821</v>
      </c>
      <c r="BH102" s="318">
        <f t="shared" si="232"/>
        <v>0.12614813081378559</v>
      </c>
      <c r="BI102" s="318">
        <f t="shared" si="232"/>
        <v>-9.315070479200753E-2</v>
      </c>
      <c r="BJ102" s="318">
        <f t="shared" si="232"/>
        <v>4.5174243510685774E-2</v>
      </c>
      <c r="BK102" s="318">
        <f t="shared" si="232"/>
        <v>-0.3055511400766534</v>
      </c>
      <c r="BL102" s="318">
        <f t="shared" si="232"/>
        <v>-0.21459605552012292</v>
      </c>
      <c r="BM102" s="318">
        <f t="shared" si="232"/>
        <v>-0.33209645541447036</v>
      </c>
      <c r="BN102" s="318">
        <f t="shared" si="232"/>
        <v>-0.31476589286718032</v>
      </c>
      <c r="BO102" s="318">
        <f t="shared" si="232"/>
        <v>-0.40927981482455739</v>
      </c>
      <c r="BP102" s="318">
        <f t="shared" si="232"/>
        <v>-0.20086073190157325</v>
      </c>
      <c r="BQ102" s="318">
        <f t="shared" si="232"/>
        <v>-9.2124566319258749E-2</v>
      </c>
      <c r="BR102" s="318">
        <f t="shared" si="232"/>
        <v>0.29437403143679397</v>
      </c>
      <c r="BS102" s="318">
        <f t="shared" si="232"/>
        <v>0.29162931132201736</v>
      </c>
      <c r="BT102" s="318">
        <f t="shared" ref="BT102:EE102" si="233">100*(BT69-BS69)/BS$61</f>
        <v>0.23742349781373953</v>
      </c>
      <c r="BU102" s="318">
        <f t="shared" si="233"/>
        <v>0.1609467296565347</v>
      </c>
      <c r="BV102" s="318">
        <f t="shared" si="233"/>
        <v>2.2563401499140583E-2</v>
      </c>
      <c r="BW102" s="318">
        <f t="shared" si="233"/>
        <v>-2.0438437448493395E-2</v>
      </c>
      <c r="BX102" s="318">
        <f t="shared" si="233"/>
        <v>-3.2671410555479785E-2</v>
      </c>
      <c r="BY102" s="318">
        <f t="shared" si="233"/>
        <v>6.9301196665734283E-2</v>
      </c>
      <c r="BZ102" s="318">
        <f t="shared" si="233"/>
        <v>0.20447909679217349</v>
      </c>
      <c r="CA102" s="318">
        <f t="shared" si="233"/>
        <v>4.3502738113517445E-2</v>
      </c>
      <c r="CB102" s="318">
        <f t="shared" si="233"/>
        <v>0.11366168932471561</v>
      </c>
      <c r="CC102" s="318">
        <f t="shared" si="233"/>
        <v>-6.3262711060229661E-3</v>
      </c>
      <c r="CD102" s="318">
        <f t="shared" si="233"/>
        <v>-0.17660476548529899</v>
      </c>
      <c r="CE102" s="318">
        <f t="shared" si="233"/>
        <v>0.31514877844570577</v>
      </c>
      <c r="CF102" s="318">
        <f t="shared" si="233"/>
        <v>0.17411850573539406</v>
      </c>
      <c r="CG102" s="318">
        <f t="shared" si="233"/>
        <v>0.26665605349041116</v>
      </c>
      <c r="CH102" s="318">
        <f t="shared" si="233"/>
        <v>0.34755382550984376</v>
      </c>
      <c r="CI102" s="318">
        <f t="shared" si="233"/>
        <v>0.41997451436707572</v>
      </c>
      <c r="CJ102" s="318">
        <f t="shared" si="233"/>
        <v>0.32627148617104035</v>
      </c>
      <c r="CK102" s="318">
        <f t="shared" si="233"/>
        <v>0.2877129309840204</v>
      </c>
      <c r="CL102" s="318">
        <f t="shared" si="233"/>
        <v>0.4646307813531278</v>
      </c>
      <c r="CM102" s="318">
        <f t="shared" si="233"/>
        <v>0.42502535416371812</v>
      </c>
      <c r="CN102" s="318">
        <f t="shared" si="233"/>
        <v>0.55463926972018851</v>
      </c>
      <c r="CO102" s="318">
        <f t="shared" si="233"/>
        <v>0.23862097433128401</v>
      </c>
      <c r="CP102" s="318">
        <f t="shared" si="233"/>
        <v>0.659410636033814</v>
      </c>
      <c r="CQ102" s="318">
        <f t="shared" si="233"/>
        <v>0.44377521605928955</v>
      </c>
      <c r="CR102" s="318">
        <f t="shared" si="233"/>
        <v>0.46531131220495303</v>
      </c>
      <c r="CS102" s="318">
        <f t="shared" si="233"/>
        <v>0.43203997774258301</v>
      </c>
      <c r="CT102" s="318">
        <f t="shared" si="233"/>
        <v>0.11993131686699451</v>
      </c>
      <c r="CU102" s="318">
        <f t="shared" si="233"/>
        <v>9.6686526601839472E-3</v>
      </c>
      <c r="CV102" s="318">
        <f t="shared" si="233"/>
        <v>0.18596967863089126</v>
      </c>
      <c r="CW102" s="318">
        <f t="shared" si="233"/>
        <v>-0.10687915444424287</v>
      </c>
      <c r="CX102" s="318">
        <f t="shared" si="233"/>
        <v>-1.2829230117888956E-3</v>
      </c>
      <c r="CY102" s="318">
        <f t="shared" si="233"/>
        <v>9.4983403301052996E-2</v>
      </c>
      <c r="CZ102" s="318">
        <f t="shared" si="233"/>
        <v>7.6136774816064928E-2</v>
      </c>
      <c r="DA102" s="318">
        <f t="shared" si="233"/>
        <v>3.5425606226925983E-2</v>
      </c>
      <c r="DB102" s="318">
        <f t="shared" si="233"/>
        <v>0.11490344884066486</v>
      </c>
      <c r="DC102" s="318">
        <f t="shared" si="233"/>
        <v>0.18399901075800662</v>
      </c>
      <c r="DD102" s="318">
        <f t="shared" si="233"/>
        <v>0.4583393878792516</v>
      </c>
      <c r="DE102" s="318">
        <f t="shared" si="233"/>
        <v>0.20319324503987266</v>
      </c>
      <c r="DF102" s="318">
        <f t="shared" si="233"/>
        <v>0.21634730826489848</v>
      </c>
      <c r="DG102" s="318">
        <f t="shared" si="233"/>
        <v>0.46412038137244715</v>
      </c>
      <c r="DH102" s="318">
        <f t="shared" si="233"/>
        <v>0.22424162564590128</v>
      </c>
      <c r="DI102" s="318">
        <f t="shared" si="233"/>
        <v>0.33587358642501031</v>
      </c>
      <c r="DJ102" s="318">
        <f t="shared" si="233"/>
        <v>0.19967489422533741</v>
      </c>
      <c r="DK102" s="318">
        <f t="shared" si="233"/>
        <v>0.23945043261475327</v>
      </c>
      <c r="DL102" s="318">
        <f t="shared" si="233"/>
        <v>0.43930293930293873</v>
      </c>
      <c r="DM102" s="318">
        <f t="shared" si="233"/>
        <v>0.50818186327337767</v>
      </c>
      <c r="DN102" s="318">
        <f t="shared" si="233"/>
        <v>0.24143966451658833</v>
      </c>
      <c r="DO102" s="318">
        <f t="shared" si="233"/>
        <v>0.71634466336418046</v>
      </c>
      <c r="DP102" s="318">
        <f t="shared" si="233"/>
        <v>0.25983530772079022</v>
      </c>
      <c r="DQ102" s="318">
        <f t="shared" si="233"/>
        <v>0.67558856140893542</v>
      </c>
      <c r="DR102" s="318">
        <f t="shared" si="233"/>
        <v>0.34564965847529161</v>
      </c>
      <c r="DS102" s="318">
        <f t="shared" si="233"/>
        <v>0.48145640562702219</v>
      </c>
      <c r="DT102" s="318">
        <f t="shared" si="233"/>
        <v>0.41320436786546277</v>
      </c>
      <c r="DU102" s="318">
        <f t="shared" si="233"/>
        <v>0.51113485420807703</v>
      </c>
      <c r="DV102" s="318">
        <f t="shared" si="233"/>
        <v>0.48769131103733215</v>
      </c>
      <c r="DW102" s="318">
        <f t="shared" si="233"/>
        <v>5.037733020140843E-2</v>
      </c>
      <c r="DX102" s="318">
        <f t="shared" si="233"/>
        <v>-2.1396319832988588E-2</v>
      </c>
      <c r="DY102" s="318">
        <f t="shared" si="233"/>
        <v>-0.93154475673665238</v>
      </c>
      <c r="DZ102" s="318">
        <f t="shared" si="233"/>
        <v>-0.99953646445856459</v>
      </c>
      <c r="EA102" s="318">
        <f t="shared" si="233"/>
        <v>-0.55559106024091565</v>
      </c>
      <c r="EB102" s="318">
        <f t="shared" si="233"/>
        <v>-0.14125727257475598</v>
      </c>
      <c r="EC102" s="318">
        <f t="shared" si="233"/>
        <v>0.16396429222080555</v>
      </c>
      <c r="ED102" s="318">
        <f t="shared" si="233"/>
        <v>5.6112355776910559E-2</v>
      </c>
      <c r="EE102" s="318">
        <f t="shared" si="233"/>
        <v>0.56805132989047513</v>
      </c>
      <c r="EF102" s="318">
        <f t="shared" ref="EF102:GG102" si="234">100*(EF69-EE69)/EE$61</f>
        <v>0.39309835904055812</v>
      </c>
      <c r="EG102" s="318">
        <f t="shared" si="234"/>
        <v>0.2429098207245878</v>
      </c>
      <c r="EH102" s="318">
        <f t="shared" si="234"/>
        <v>0.35241698325525128</v>
      </c>
      <c r="EI102" s="318">
        <f t="shared" si="234"/>
        <v>2.5963986194186321E-2</v>
      </c>
      <c r="EJ102" s="318">
        <f t="shared" si="234"/>
        <v>0.10708141698556883</v>
      </c>
      <c r="EK102" s="318">
        <f t="shared" si="234"/>
        <v>0.34016180984722028</v>
      </c>
      <c r="EL102" s="318">
        <f t="shared" si="234"/>
        <v>9.400147082383406E-2</v>
      </c>
      <c r="EM102" s="318">
        <f t="shared" si="234"/>
        <v>8.5392180378989185E-2</v>
      </c>
      <c r="EN102" s="318">
        <f t="shared" si="234"/>
        <v>-4.8357662482707245E-2</v>
      </c>
      <c r="EO102" s="318">
        <f t="shared" si="234"/>
        <v>-0.11870319620760462</v>
      </c>
      <c r="EP102" s="318">
        <f t="shared" si="234"/>
        <v>5.1523276117055195E-3</v>
      </c>
      <c r="EQ102" s="318">
        <f t="shared" si="234"/>
        <v>2.7962450423717779E-2</v>
      </c>
      <c r="ER102" s="318">
        <f t="shared" si="234"/>
        <v>-5.6861652388284216E-2</v>
      </c>
      <c r="ES102" s="318">
        <f t="shared" si="234"/>
        <v>-1.0964808635733353E-2</v>
      </c>
      <c r="ET102" s="318">
        <f t="shared" si="234"/>
        <v>-0.16822299625312689</v>
      </c>
      <c r="EU102" s="318">
        <f t="shared" si="234"/>
        <v>-0.25547212673517</v>
      </c>
      <c r="EV102" s="318" t="e">
        <f t="shared" si="234"/>
        <v>#VALUE!</v>
      </c>
      <c r="EW102" s="318" t="e">
        <f t="shared" si="234"/>
        <v>#VALUE!</v>
      </c>
      <c r="EX102" s="318" t="e">
        <f t="shared" si="234"/>
        <v>#VALUE!</v>
      </c>
      <c r="EY102" s="318" t="e">
        <f t="shared" si="234"/>
        <v>#VALUE!</v>
      </c>
      <c r="EZ102" s="318" t="e">
        <f t="shared" si="234"/>
        <v>#VALUE!</v>
      </c>
      <c r="FA102" s="318" t="e">
        <f t="shared" si="234"/>
        <v>#VALUE!</v>
      </c>
      <c r="FB102" s="318" t="e">
        <f t="shared" si="234"/>
        <v>#VALUE!</v>
      </c>
      <c r="FC102" s="318" t="e">
        <f t="shared" si="234"/>
        <v>#VALUE!</v>
      </c>
      <c r="FD102" s="318" t="e">
        <f t="shared" si="234"/>
        <v>#VALUE!</v>
      </c>
      <c r="FE102" s="318" t="e">
        <f t="shared" si="234"/>
        <v>#VALUE!</v>
      </c>
      <c r="FF102" s="318" t="e">
        <f t="shared" si="234"/>
        <v>#VALUE!</v>
      </c>
      <c r="FG102" s="318" t="e">
        <f t="shared" si="234"/>
        <v>#VALUE!</v>
      </c>
      <c r="FH102" s="318" t="e">
        <f t="shared" si="234"/>
        <v>#VALUE!</v>
      </c>
      <c r="FI102" s="318" t="e">
        <f t="shared" si="234"/>
        <v>#VALUE!</v>
      </c>
      <c r="FJ102" s="318" t="e">
        <f t="shared" si="234"/>
        <v>#VALUE!</v>
      </c>
      <c r="FK102" s="318" t="e">
        <f t="shared" si="234"/>
        <v>#VALUE!</v>
      </c>
      <c r="FL102" s="318" t="e">
        <f t="shared" si="234"/>
        <v>#VALUE!</v>
      </c>
      <c r="FM102" s="318" t="e">
        <f t="shared" si="234"/>
        <v>#VALUE!</v>
      </c>
      <c r="FN102" s="318" t="e">
        <f t="shared" si="234"/>
        <v>#VALUE!</v>
      </c>
      <c r="FO102" s="318" t="e">
        <f t="shared" si="234"/>
        <v>#VALUE!</v>
      </c>
      <c r="FP102" s="318" t="e">
        <f t="shared" si="234"/>
        <v>#VALUE!</v>
      </c>
      <c r="FQ102" s="318" t="e">
        <f t="shared" si="234"/>
        <v>#VALUE!</v>
      </c>
      <c r="FR102" s="318" t="e">
        <f t="shared" si="234"/>
        <v>#VALUE!</v>
      </c>
      <c r="FS102" s="318" t="e">
        <f t="shared" si="234"/>
        <v>#VALUE!</v>
      </c>
      <c r="FT102" s="318" t="e">
        <f t="shared" si="234"/>
        <v>#VALUE!</v>
      </c>
      <c r="FU102" s="318" t="e">
        <f t="shared" si="234"/>
        <v>#VALUE!</v>
      </c>
      <c r="FV102" s="318" t="e">
        <f t="shared" si="234"/>
        <v>#VALUE!</v>
      </c>
      <c r="FW102" s="318" t="e">
        <f t="shared" si="234"/>
        <v>#VALUE!</v>
      </c>
      <c r="FX102" s="318" t="e">
        <f t="shared" si="234"/>
        <v>#VALUE!</v>
      </c>
      <c r="FY102" s="318" t="e">
        <f t="shared" si="234"/>
        <v>#VALUE!</v>
      </c>
      <c r="FZ102" s="318" t="e">
        <f t="shared" si="234"/>
        <v>#VALUE!</v>
      </c>
      <c r="GA102" s="318" t="e">
        <f t="shared" si="234"/>
        <v>#VALUE!</v>
      </c>
      <c r="GB102" s="318" t="e">
        <f t="shared" si="234"/>
        <v>#VALUE!</v>
      </c>
      <c r="GC102" s="318" t="e">
        <f t="shared" si="234"/>
        <v>#VALUE!</v>
      </c>
      <c r="GD102" s="318" t="e">
        <f t="shared" si="234"/>
        <v>#VALUE!</v>
      </c>
      <c r="GE102" s="318" t="e">
        <f t="shared" si="234"/>
        <v>#VALUE!</v>
      </c>
      <c r="GF102" s="318" t="e">
        <f t="shared" si="234"/>
        <v>#VALUE!</v>
      </c>
      <c r="GG102" s="318" t="e">
        <f t="shared" si="234"/>
        <v>#VALUE!</v>
      </c>
    </row>
    <row r="103" spans="1:194" ht="13.5" customHeight="1">
      <c r="A103" s="323"/>
      <c r="B103" s="323"/>
      <c r="C103" s="323"/>
      <c r="D103" s="323"/>
      <c r="E103" s="320" t="s">
        <v>187</v>
      </c>
      <c r="F103" s="321"/>
      <c r="G103" s="315">
        <f>100*(G74-F74)/F$61</f>
        <v>0.49942392820326181</v>
      </c>
      <c r="H103" s="315">
        <f>100*(H74-G74)/G$61</f>
        <v>0.29238200547052406</v>
      </c>
      <c r="I103" s="315">
        <f t="shared" ref="I103:BT103" si="235">100*(I74-H74)/H$61</f>
        <v>-3.1379580858462174E-3</v>
      </c>
      <c r="J103" s="315">
        <f t="shared" si="235"/>
        <v>-3.368466804302815E-3</v>
      </c>
      <c r="K103" s="315">
        <f t="shared" si="235"/>
        <v>0.3898950282616222</v>
      </c>
      <c r="L103" s="315">
        <f t="shared" si="235"/>
        <v>0.35641298128014365</v>
      </c>
      <c r="M103" s="315">
        <f t="shared" si="235"/>
        <v>0.36904621203167537</v>
      </c>
      <c r="N103" s="315">
        <f t="shared" si="235"/>
        <v>1.5713999101948009</v>
      </c>
      <c r="O103" s="315">
        <f t="shared" si="235"/>
        <v>0.23009984427956304</v>
      </c>
      <c r="P103" s="315">
        <f t="shared" si="235"/>
        <v>0.21390853751468036</v>
      </c>
      <c r="Q103" s="315">
        <f t="shared" si="235"/>
        <v>-2.2115803221592879E-2</v>
      </c>
      <c r="R103" s="315">
        <f t="shared" si="235"/>
        <v>8.54126434532574E-2</v>
      </c>
      <c r="S103" s="315">
        <f t="shared" si="235"/>
        <v>4.5511885033020227E-2</v>
      </c>
      <c r="T103" s="315">
        <f t="shared" si="235"/>
        <v>0.25830228738533029</v>
      </c>
      <c r="U103" s="315">
        <f t="shared" si="235"/>
        <v>0</v>
      </c>
      <c r="V103" s="315">
        <f t="shared" si="235"/>
        <v>2.2648135033049677E-2</v>
      </c>
      <c r="W103" s="315">
        <f t="shared" si="235"/>
        <v>1.0478914724291988E-2</v>
      </c>
      <c r="X103" s="315">
        <f t="shared" si="235"/>
        <v>-0.34089427267423944</v>
      </c>
      <c r="Y103" s="315">
        <f t="shared" si="235"/>
        <v>-3.7956027538309338E-2</v>
      </c>
      <c r="Z103" s="315">
        <f t="shared" si="235"/>
        <v>0.25245985684520489</v>
      </c>
      <c r="AA103" s="315">
        <f t="shared" si="235"/>
        <v>-0.20508310390537349</v>
      </c>
      <c r="AB103" s="315">
        <f t="shared" si="235"/>
        <v>5.7506994093875878E-2</v>
      </c>
      <c r="AC103" s="315">
        <f t="shared" si="235"/>
        <v>-5.6256918693627488E-3</v>
      </c>
      <c r="AD103" s="315">
        <f t="shared" si="235"/>
        <v>9.2022000118280045E-2</v>
      </c>
      <c r="AE103" s="315">
        <f t="shared" si="235"/>
        <v>2.2571278481085422E-2</v>
      </c>
      <c r="AF103" s="315">
        <f t="shared" si="235"/>
        <v>1.9784867987174291E-2</v>
      </c>
      <c r="AG103" s="315">
        <f t="shared" si="235"/>
        <v>6.1367148491768475E-3</v>
      </c>
      <c r="AH103" s="315">
        <f t="shared" si="235"/>
        <v>4.0672137381441008E-2</v>
      </c>
      <c r="AI103" s="315">
        <f t="shared" si="235"/>
        <v>3.5335880258444669E-2</v>
      </c>
      <c r="AJ103" s="315">
        <f t="shared" si="235"/>
        <v>0.11098685012535071</v>
      </c>
      <c r="AK103" s="315">
        <f t="shared" si="235"/>
        <v>0.14300891592367276</v>
      </c>
      <c r="AL103" s="315">
        <f t="shared" si="235"/>
        <v>0.17680281574854761</v>
      </c>
      <c r="AM103" s="315">
        <f t="shared" si="235"/>
        <v>-8.3398566869393259E-2</v>
      </c>
      <c r="AN103" s="315">
        <f t="shared" si="235"/>
        <v>4.0480652412361616E-2</v>
      </c>
      <c r="AO103" s="315">
        <f t="shared" si="235"/>
        <v>0.13983681676688423</v>
      </c>
      <c r="AP103" s="315">
        <f t="shared" si="235"/>
        <v>1.4579706391570725E-2</v>
      </c>
      <c r="AQ103" s="315">
        <f t="shared" si="235"/>
        <v>4.6086027250868508E-2</v>
      </c>
      <c r="AR103" s="315">
        <f t="shared" si="235"/>
        <v>0.13325382553045606</v>
      </c>
      <c r="AS103" s="315">
        <f t="shared" si="235"/>
        <v>5.7767376463841148E-2</v>
      </c>
      <c r="AT103" s="315">
        <f t="shared" si="235"/>
        <v>0.16833143332790457</v>
      </c>
      <c r="AU103" s="315">
        <f t="shared" si="235"/>
        <v>9.4416603840524818E-2</v>
      </c>
      <c r="AV103" s="315">
        <f t="shared" si="235"/>
        <v>0.14036541228796981</v>
      </c>
      <c r="AW103" s="315">
        <f t="shared" si="235"/>
        <v>0.11896326523643205</v>
      </c>
      <c r="AX103" s="315">
        <f t="shared" si="235"/>
        <v>0.1427813540417821</v>
      </c>
      <c r="AY103" s="315">
        <f t="shared" si="235"/>
        <v>0.17745760143505948</v>
      </c>
      <c r="AZ103" s="315">
        <f t="shared" si="235"/>
        <v>7.2040820442490855E-2</v>
      </c>
      <c r="BA103" s="315">
        <f t="shared" si="235"/>
        <v>0.1400006340249485</v>
      </c>
      <c r="BB103" s="315">
        <f t="shared" si="235"/>
        <v>6.8405450707723345E-2</v>
      </c>
      <c r="BC103" s="315">
        <f t="shared" si="235"/>
        <v>4.0219406438168841E-2</v>
      </c>
      <c r="BD103" s="315">
        <f t="shared" si="235"/>
        <v>-4.822494383212405E-2</v>
      </c>
      <c r="BE103" s="315">
        <f t="shared" si="235"/>
        <v>-1.5338288201923697E-2</v>
      </c>
      <c r="BF103" s="315">
        <f t="shared" si="235"/>
        <v>-7.4079060044799E-2</v>
      </c>
      <c r="BG103" s="315">
        <f t="shared" si="235"/>
        <v>-2.1508885394725067E-2</v>
      </c>
      <c r="BH103" s="315">
        <f t="shared" si="235"/>
        <v>-9.5433803311301933E-3</v>
      </c>
      <c r="BI103" s="315">
        <f t="shared" si="235"/>
        <v>-1.1924740029793622E-2</v>
      </c>
      <c r="BJ103" s="315">
        <f t="shared" si="235"/>
        <v>2.602896887996542E-2</v>
      </c>
      <c r="BK103" s="315">
        <f t="shared" si="235"/>
        <v>4.3448312403968738E-3</v>
      </c>
      <c r="BL103" s="315">
        <f t="shared" si="235"/>
        <v>2.9352793801028045E-2</v>
      </c>
      <c r="BM103" s="315">
        <f t="shared" si="235"/>
        <v>9.6048192601902019E-2</v>
      </c>
      <c r="BN103" s="315">
        <f t="shared" si="235"/>
        <v>5.0552245517396559E-2</v>
      </c>
      <c r="BO103" s="315">
        <f t="shared" si="235"/>
        <v>-5.3518508776544939E-2</v>
      </c>
      <c r="BP103" s="315">
        <f t="shared" si="235"/>
        <v>-9.4212416337138713E-2</v>
      </c>
      <c r="BQ103" s="315">
        <f t="shared" si="235"/>
        <v>1.2202159538891059E-2</v>
      </c>
      <c r="BR103" s="315">
        <f t="shared" si="235"/>
        <v>0.17271557449634706</v>
      </c>
      <c r="BS103" s="315">
        <f t="shared" si="235"/>
        <v>0.12771234151887642</v>
      </c>
      <c r="BT103" s="315">
        <f t="shared" si="235"/>
        <v>8.7890724226341782E-2</v>
      </c>
      <c r="BU103" s="315">
        <f t="shared" ref="BU103:EF103" si="236">100*(BU74-BT74)/BT$61</f>
        <v>5.7053767631898566E-2</v>
      </c>
      <c r="BV103" s="315">
        <f t="shared" si="236"/>
        <v>-2.8469703656266152E-2</v>
      </c>
      <c r="BW103" s="315">
        <f t="shared" si="236"/>
        <v>2.0735124443711575E-2</v>
      </c>
      <c r="BX103" s="315">
        <f t="shared" si="236"/>
        <v>-1.3885349486078849E-2</v>
      </c>
      <c r="BY103" s="315">
        <f t="shared" si="236"/>
        <v>-3.2958738132576243E-2</v>
      </c>
      <c r="BZ103" s="315">
        <f t="shared" si="236"/>
        <v>2.3947710385009934E-2</v>
      </c>
      <c r="CA103" s="315">
        <f t="shared" si="236"/>
        <v>-3.4066482419774849E-2</v>
      </c>
      <c r="CB103" s="315">
        <f t="shared" si="236"/>
        <v>4.422299340953216E-2</v>
      </c>
      <c r="CC103" s="315">
        <f t="shared" si="236"/>
        <v>2.441940646924411E-2</v>
      </c>
      <c r="CD103" s="315">
        <f t="shared" si="236"/>
        <v>-5.4371520822934089E-2</v>
      </c>
      <c r="CE103" s="315">
        <f t="shared" si="236"/>
        <v>1.3828916546722058E-2</v>
      </c>
      <c r="CF103" s="315">
        <f t="shared" si="236"/>
        <v>1.7535558215270735E-2</v>
      </c>
      <c r="CG103" s="315">
        <f t="shared" si="236"/>
        <v>9.3467385913457407E-2</v>
      </c>
      <c r="CH103" s="315">
        <f t="shared" si="236"/>
        <v>1.142394313414995E-2</v>
      </c>
      <c r="CI103" s="315">
        <f t="shared" si="236"/>
        <v>7.1012784694261352E-2</v>
      </c>
      <c r="CJ103" s="315">
        <f t="shared" si="236"/>
        <v>7.4332130815119302E-2</v>
      </c>
      <c r="CK103" s="315">
        <f t="shared" si="236"/>
        <v>0.13364163203184395</v>
      </c>
      <c r="CL103" s="315">
        <f t="shared" si="236"/>
        <v>0.13244012572362338</v>
      </c>
      <c r="CM103" s="315">
        <f t="shared" si="236"/>
        <v>0.10892899967350263</v>
      </c>
      <c r="CN103" s="315">
        <f t="shared" si="236"/>
        <v>6.9866794946683547E-2</v>
      </c>
      <c r="CO103" s="315">
        <f t="shared" si="236"/>
        <v>-5.7110707126681648E-2</v>
      </c>
      <c r="CP103" s="315">
        <f t="shared" si="236"/>
        <v>9.4401014391965563E-2</v>
      </c>
      <c r="CQ103" s="315">
        <f t="shared" si="236"/>
        <v>7.1311221369229748E-3</v>
      </c>
      <c r="CR103" s="315">
        <f t="shared" si="236"/>
        <v>1.4879140797251339E-2</v>
      </c>
      <c r="CS103" s="315">
        <f t="shared" si="236"/>
        <v>8.4267859435860445E-2</v>
      </c>
      <c r="CT103" s="315">
        <f t="shared" si="236"/>
        <v>5.5739004094570999E-2</v>
      </c>
      <c r="CU103" s="315">
        <f t="shared" si="236"/>
        <v>7.2122922546252688E-2</v>
      </c>
      <c r="CV103" s="315">
        <f t="shared" si="236"/>
        <v>3.0908368375804143E-2</v>
      </c>
      <c r="CW103" s="315">
        <f t="shared" si="236"/>
        <v>3.3222676923631962E-2</v>
      </c>
      <c r="CX103" s="315">
        <f t="shared" si="236"/>
        <v>5.7988120132910589E-2</v>
      </c>
      <c r="CY103" s="315">
        <f t="shared" si="236"/>
        <v>3.3015621468280618E-2</v>
      </c>
      <c r="CZ103" s="315">
        <f t="shared" si="236"/>
        <v>7.3372733486109828E-2</v>
      </c>
      <c r="DA103" s="315">
        <f t="shared" si="236"/>
        <v>4.6901506835644848E-2</v>
      </c>
      <c r="DB103" s="315">
        <f t="shared" si="236"/>
        <v>8.7356401710398712E-2</v>
      </c>
      <c r="DC103" s="315">
        <f t="shared" si="236"/>
        <v>6.8010387040930417E-2</v>
      </c>
      <c r="DD103" s="315">
        <f t="shared" si="236"/>
        <v>7.4871130529441957E-2</v>
      </c>
      <c r="DE103" s="315">
        <f t="shared" si="236"/>
        <v>8.9443916476881546E-2</v>
      </c>
      <c r="DF103" s="315">
        <f t="shared" si="236"/>
        <v>0.10445180809681656</v>
      </c>
      <c r="DG103" s="315">
        <f t="shared" si="236"/>
        <v>0.18251124060114654</v>
      </c>
      <c r="DH103" s="315">
        <f t="shared" si="236"/>
        <v>0.11670917767089863</v>
      </c>
      <c r="DI103" s="315">
        <f t="shared" si="236"/>
        <v>0.12557330750288848</v>
      </c>
      <c r="DJ103" s="315">
        <f t="shared" si="236"/>
        <v>9.5456589156223209E-2</v>
      </c>
      <c r="DK103" s="315">
        <f t="shared" si="236"/>
        <v>9.8300703915530599E-2</v>
      </c>
      <c r="DL103" s="315">
        <f t="shared" si="236"/>
        <v>0.13991263991263955</v>
      </c>
      <c r="DM103" s="315">
        <f t="shared" si="236"/>
        <v>0.20133380829774872</v>
      </c>
      <c r="DN103" s="315">
        <f t="shared" si="236"/>
        <v>0.20279154894539514</v>
      </c>
      <c r="DO103" s="315">
        <f t="shared" si="236"/>
        <v>0.18733138526282467</v>
      </c>
      <c r="DP103" s="315">
        <f t="shared" si="236"/>
        <v>0.1680268323261106</v>
      </c>
      <c r="DQ103" s="315">
        <f t="shared" si="236"/>
        <v>0.18909603499995681</v>
      </c>
      <c r="DR103" s="315">
        <f t="shared" si="236"/>
        <v>8.6518182568173257E-2</v>
      </c>
      <c r="DS103" s="315">
        <f t="shared" si="236"/>
        <v>0.16612753579578185</v>
      </c>
      <c r="DT103" s="315">
        <f t="shared" si="236"/>
        <v>0.10345596616721482</v>
      </c>
      <c r="DU103" s="315">
        <f t="shared" si="236"/>
        <v>0.15934659723513175</v>
      </c>
      <c r="DV103" s="315">
        <f t="shared" si="236"/>
        <v>0.11640618673576865</v>
      </c>
      <c r="DW103" s="315">
        <f t="shared" si="236"/>
        <v>3.7383177570092976E-2</v>
      </c>
      <c r="DX103" s="315">
        <f t="shared" si="236"/>
        <v>-7.6186895853913167E-2</v>
      </c>
      <c r="DY103" s="315">
        <f t="shared" si="236"/>
        <v>-0.35170363320450132</v>
      </c>
      <c r="DZ103" s="315">
        <f t="shared" si="236"/>
        <v>-0.32649905167510468</v>
      </c>
      <c r="EA103" s="315">
        <f t="shared" si="236"/>
        <v>-0.24759364131700787</v>
      </c>
      <c r="EB103" s="315">
        <f t="shared" si="236"/>
        <v>-7.9949130812105612E-2</v>
      </c>
      <c r="EC103" s="315">
        <f t="shared" si="236"/>
        <v>3.5401381274947193E-2</v>
      </c>
      <c r="ED103" s="315">
        <f t="shared" si="236"/>
        <v>7.3314683825305635E-2</v>
      </c>
      <c r="EE103" s="315">
        <f t="shared" si="236"/>
        <v>0.18515018301618008</v>
      </c>
      <c r="EF103" s="315">
        <f t="shared" si="236"/>
        <v>0.14537601717970505</v>
      </c>
      <c r="EG103" s="315">
        <f t="shared" ref="EG103:GG103" si="237">100*(EG74-EF74)/EF$61</f>
        <v>8.9398778283065916E-2</v>
      </c>
      <c r="EH103" s="315">
        <f t="shared" si="237"/>
        <v>9.4729368675232364E-2</v>
      </c>
      <c r="EI103" s="315">
        <f t="shared" si="237"/>
        <v>3.9043588261935484E-2</v>
      </c>
      <c r="EJ103" s="315">
        <f t="shared" si="237"/>
        <v>3.6278950016969173E-2</v>
      </c>
      <c r="EK103" s="315">
        <f t="shared" si="237"/>
        <v>3.9413725684352939E-2</v>
      </c>
      <c r="EL103" s="315">
        <f t="shared" si="237"/>
        <v>3.5708977623017182E-2</v>
      </c>
      <c r="EM103" s="315">
        <f t="shared" si="237"/>
        <v>-9.7865195490529008E-3</v>
      </c>
      <c r="EN103" s="315">
        <f t="shared" si="237"/>
        <v>-3.626824686202907E-2</v>
      </c>
      <c r="EO103" s="315">
        <f t="shared" si="237"/>
        <v>-4.6374399804578387E-2</v>
      </c>
      <c r="EP103" s="315">
        <f t="shared" si="237"/>
        <v>9.3505204805021582E-3</v>
      </c>
      <c r="EQ103" s="315">
        <f t="shared" si="237"/>
        <v>1.5217660094538035E-3</v>
      </c>
      <c r="ER103" s="315">
        <f t="shared" si="237"/>
        <v>-7.0840929055170906E-2</v>
      </c>
      <c r="ES103" s="315">
        <f t="shared" si="237"/>
        <v>-4.5560670365714109E-2</v>
      </c>
      <c r="ET103" s="315">
        <f t="shared" si="237"/>
        <v>-8.9857076386050158E-2</v>
      </c>
      <c r="EU103" s="315">
        <f t="shared" si="237"/>
        <v>-6.7850997709559921E-2</v>
      </c>
      <c r="EV103" s="315">
        <f t="shared" si="237"/>
        <v>-5.602282883433169</v>
      </c>
      <c r="EW103" s="315" t="e">
        <f t="shared" si="237"/>
        <v>#VALUE!</v>
      </c>
      <c r="EX103" s="315" t="e">
        <f t="shared" si="237"/>
        <v>#VALUE!</v>
      </c>
      <c r="EY103" s="315" t="e">
        <f t="shared" si="237"/>
        <v>#VALUE!</v>
      </c>
      <c r="EZ103" s="315" t="e">
        <f t="shared" si="237"/>
        <v>#VALUE!</v>
      </c>
      <c r="FA103" s="315" t="e">
        <f t="shared" si="237"/>
        <v>#VALUE!</v>
      </c>
      <c r="FB103" s="315" t="e">
        <f t="shared" si="237"/>
        <v>#VALUE!</v>
      </c>
      <c r="FC103" s="315" t="e">
        <f t="shared" si="237"/>
        <v>#VALUE!</v>
      </c>
      <c r="FD103" s="315" t="e">
        <f t="shared" si="237"/>
        <v>#VALUE!</v>
      </c>
      <c r="FE103" s="315" t="e">
        <f t="shared" si="237"/>
        <v>#VALUE!</v>
      </c>
      <c r="FF103" s="315" t="e">
        <f t="shared" si="237"/>
        <v>#VALUE!</v>
      </c>
      <c r="FG103" s="315" t="e">
        <f t="shared" si="237"/>
        <v>#VALUE!</v>
      </c>
      <c r="FH103" s="315" t="e">
        <f t="shared" si="237"/>
        <v>#VALUE!</v>
      </c>
      <c r="FI103" s="315" t="e">
        <f t="shared" si="237"/>
        <v>#VALUE!</v>
      </c>
      <c r="FJ103" s="315" t="e">
        <f t="shared" si="237"/>
        <v>#VALUE!</v>
      </c>
      <c r="FK103" s="315" t="e">
        <f t="shared" si="237"/>
        <v>#VALUE!</v>
      </c>
      <c r="FL103" s="315" t="e">
        <f t="shared" si="237"/>
        <v>#VALUE!</v>
      </c>
      <c r="FM103" s="315" t="e">
        <f t="shared" si="237"/>
        <v>#VALUE!</v>
      </c>
      <c r="FN103" s="315" t="e">
        <f t="shared" si="237"/>
        <v>#VALUE!</v>
      </c>
      <c r="FO103" s="315" t="e">
        <f t="shared" si="237"/>
        <v>#VALUE!</v>
      </c>
      <c r="FP103" s="315" t="e">
        <f t="shared" si="237"/>
        <v>#VALUE!</v>
      </c>
      <c r="FQ103" s="315" t="e">
        <f t="shared" si="237"/>
        <v>#VALUE!</v>
      </c>
      <c r="FR103" s="315" t="e">
        <f t="shared" si="237"/>
        <v>#VALUE!</v>
      </c>
      <c r="FS103" s="315" t="e">
        <f t="shared" si="237"/>
        <v>#VALUE!</v>
      </c>
      <c r="FT103" s="315" t="e">
        <f t="shared" si="237"/>
        <v>#VALUE!</v>
      </c>
      <c r="FU103" s="315" t="e">
        <f t="shared" si="237"/>
        <v>#VALUE!</v>
      </c>
      <c r="FV103" s="315" t="e">
        <f t="shared" si="237"/>
        <v>#VALUE!</v>
      </c>
      <c r="FW103" s="315" t="e">
        <f t="shared" si="237"/>
        <v>#VALUE!</v>
      </c>
      <c r="FX103" s="315" t="e">
        <f t="shared" si="237"/>
        <v>#VALUE!</v>
      </c>
      <c r="FY103" s="315" t="e">
        <f t="shared" si="237"/>
        <v>#VALUE!</v>
      </c>
      <c r="FZ103" s="315" t="e">
        <f t="shared" si="237"/>
        <v>#VALUE!</v>
      </c>
      <c r="GA103" s="315" t="e">
        <f t="shared" si="237"/>
        <v>#VALUE!</v>
      </c>
      <c r="GB103" s="315" t="e">
        <f t="shared" si="237"/>
        <v>#VALUE!</v>
      </c>
      <c r="GC103" s="315" t="e">
        <f t="shared" si="237"/>
        <v>#VALUE!</v>
      </c>
      <c r="GD103" s="315" t="e">
        <f t="shared" si="237"/>
        <v>#VALUE!</v>
      </c>
      <c r="GE103" s="315" t="e">
        <f t="shared" si="237"/>
        <v>#VALUE!</v>
      </c>
      <c r="GF103" s="315" t="e">
        <f t="shared" si="237"/>
        <v>#VALUE!</v>
      </c>
      <c r="GG103" s="315" t="e">
        <f t="shared" si="237"/>
        <v>#VALUE!</v>
      </c>
    </row>
    <row r="104" spans="1:194" ht="13.5" customHeight="1">
      <c r="A104" s="323"/>
      <c r="B104" s="323"/>
      <c r="C104" s="323"/>
      <c r="D104" s="323"/>
      <c r="E104" s="320" t="s">
        <v>45</v>
      </c>
      <c r="F104" s="317"/>
      <c r="G104" s="318">
        <f>100*(G76-F76)/F$61</f>
        <v>0.44108907889151622</v>
      </c>
      <c r="H104" s="318">
        <f t="shared" ref="H104:BS104" si="238">100*(H76-G76)/G$61</f>
        <v>0.17435837746610011</v>
      </c>
      <c r="I104" s="318">
        <f t="shared" si="238"/>
        <v>5.2897007732825428E-2</v>
      </c>
      <c r="J104" s="318">
        <f t="shared" si="238"/>
        <v>0.15397153102249284</v>
      </c>
      <c r="K104" s="318">
        <f t="shared" si="238"/>
        <v>9.5114252456506454E-2</v>
      </c>
      <c r="L104" s="318">
        <f t="shared" si="238"/>
        <v>0.25228889070546801</v>
      </c>
      <c r="M104" s="318">
        <f t="shared" si="238"/>
        <v>0.23815151873301071</v>
      </c>
      <c r="N104" s="318">
        <f t="shared" si="238"/>
        <v>2.4000917159480664</v>
      </c>
      <c r="O104" s="318">
        <f t="shared" si="238"/>
        <v>0.20087936246221372</v>
      </c>
      <c r="P104" s="318">
        <f t="shared" si="238"/>
        <v>0.13546345355602893</v>
      </c>
      <c r="Q104" s="318">
        <f t="shared" si="238"/>
        <v>-4.3883326077493734E-2</v>
      </c>
      <c r="R104" s="318">
        <f t="shared" si="238"/>
        <v>0.10395841663334615</v>
      </c>
      <c r="S104" s="318">
        <f t="shared" si="238"/>
        <v>9.4651529017949723E-2</v>
      </c>
      <c r="T104" s="318">
        <f t="shared" si="238"/>
        <v>0.3031686896606986</v>
      </c>
      <c r="U104" s="318">
        <f t="shared" si="238"/>
        <v>0.24434424018190939</v>
      </c>
      <c r="V104" s="318">
        <f t="shared" si="238"/>
        <v>0.15447946175637425</v>
      </c>
      <c r="W104" s="318">
        <f t="shared" si="238"/>
        <v>0.19336429805432001</v>
      </c>
      <c r="X104" s="318">
        <f t="shared" si="238"/>
        <v>-0.35256168285233863</v>
      </c>
      <c r="Y104" s="318">
        <f t="shared" si="238"/>
        <v>-8.6410530778704878E-2</v>
      </c>
      <c r="Z104" s="318">
        <f t="shared" si="238"/>
        <v>0.17969936178463716</v>
      </c>
      <c r="AA104" s="318">
        <f t="shared" si="238"/>
        <v>-0.29220199857244761</v>
      </c>
      <c r="AB104" s="318">
        <f t="shared" si="238"/>
        <v>1.9272614236865902E-2</v>
      </c>
      <c r="AC104" s="318">
        <f t="shared" si="238"/>
        <v>3.1274007488824411E-2</v>
      </c>
      <c r="AD104" s="318">
        <f t="shared" si="238"/>
        <v>0.13679105801644045</v>
      </c>
      <c r="AE104" s="318">
        <f t="shared" si="238"/>
        <v>3.1230336721911476E-2</v>
      </c>
      <c r="AF104" s="318">
        <f t="shared" si="238"/>
        <v>9.3409592249790077E-2</v>
      </c>
      <c r="AG104" s="318">
        <f t="shared" si="238"/>
        <v>3.0516209295449574E-2</v>
      </c>
      <c r="AH104" s="318">
        <f t="shared" si="238"/>
        <v>-9.8649222104044143E-3</v>
      </c>
      <c r="AI104" s="318">
        <f t="shared" si="238"/>
        <v>0.21791361378369958</v>
      </c>
      <c r="AJ104" s="318">
        <f t="shared" si="238"/>
        <v>0.15264667065950793</v>
      </c>
      <c r="AK104" s="318">
        <f t="shared" si="238"/>
        <v>0.18889050912423883</v>
      </c>
      <c r="AL104" s="318">
        <f t="shared" si="238"/>
        <v>5.1669804370958944E-2</v>
      </c>
      <c r="AM104" s="318">
        <f t="shared" si="238"/>
        <v>0.11862467634130171</v>
      </c>
      <c r="AN104" s="318">
        <f t="shared" si="238"/>
        <v>0.10393149276709586</v>
      </c>
      <c r="AO104" s="318">
        <f t="shared" si="238"/>
        <v>0.13219968678099819</v>
      </c>
      <c r="AP104" s="318">
        <f t="shared" si="238"/>
        <v>-0.10623042650437099</v>
      </c>
      <c r="AQ104" s="318">
        <f t="shared" si="238"/>
        <v>0.22093622380825109</v>
      </c>
      <c r="AR104" s="318">
        <f t="shared" si="238"/>
        <v>0.20776891401418968</v>
      </c>
      <c r="AS104" s="318">
        <f t="shared" si="238"/>
        <v>0.12196362829075168</v>
      </c>
      <c r="AT104" s="318">
        <f t="shared" si="238"/>
        <v>0.20456725114452684</v>
      </c>
      <c r="AU104" s="318">
        <f t="shared" si="238"/>
        <v>0.1967714754534568</v>
      </c>
      <c r="AV104" s="318">
        <f t="shared" si="238"/>
        <v>0.12571403654122859</v>
      </c>
      <c r="AW104" s="318">
        <f t="shared" si="238"/>
        <v>8.8187336196078811E-2</v>
      </c>
      <c r="AX104" s="318">
        <f t="shared" si="238"/>
        <v>0.20230839602818834</v>
      </c>
      <c r="AY104" s="318">
        <f t="shared" si="238"/>
        <v>5.0456442411261217E-2</v>
      </c>
      <c r="AZ104" s="318">
        <f t="shared" si="238"/>
        <v>0.10096202327410575</v>
      </c>
      <c r="BA104" s="318">
        <f t="shared" si="238"/>
        <v>0.18576931002234931</v>
      </c>
      <c r="BB104" s="318">
        <f t="shared" si="238"/>
        <v>0.13374565433325039</v>
      </c>
      <c r="BC104" s="318">
        <f t="shared" si="238"/>
        <v>0.11364855133528477</v>
      </c>
      <c r="BD104" s="318">
        <f t="shared" si="238"/>
        <v>0.15307164524596614</v>
      </c>
      <c r="BE104" s="318">
        <f t="shared" si="238"/>
        <v>0.10830786350427253</v>
      </c>
      <c r="BF104" s="318">
        <f t="shared" si="238"/>
        <v>6.5590444885702759E-2</v>
      </c>
      <c r="BG104" s="318">
        <f t="shared" si="238"/>
        <v>0.19814133562761377</v>
      </c>
      <c r="BH104" s="318">
        <f t="shared" si="238"/>
        <v>8.1356403205990815E-2</v>
      </c>
      <c r="BI104" s="318">
        <f t="shared" si="238"/>
        <v>1.3881992192738434E-2</v>
      </c>
      <c r="BJ104" s="318">
        <f t="shared" si="238"/>
        <v>5.7758497060089314E-2</v>
      </c>
      <c r="BK104" s="318">
        <f t="shared" si="238"/>
        <v>-0.11649799537257766</v>
      </c>
      <c r="BL104" s="318">
        <f t="shared" si="238"/>
        <v>-4.6513430753130469E-2</v>
      </c>
      <c r="BM104" s="318">
        <f t="shared" si="238"/>
        <v>5.1990998992476729E-2</v>
      </c>
      <c r="BN104" s="318">
        <f t="shared" si="238"/>
        <v>-1.2119892080264514E-2</v>
      </c>
      <c r="BO104" s="318">
        <f t="shared" si="238"/>
        <v>-0.26012239816227456</v>
      </c>
      <c r="BP104" s="318">
        <f t="shared" si="238"/>
        <v>-0.24574873894392663</v>
      </c>
      <c r="BQ104" s="318">
        <f t="shared" si="238"/>
        <v>-0.11294819470613986</v>
      </c>
      <c r="BR104" s="318">
        <f t="shared" si="238"/>
        <v>7.3230296657073424E-2</v>
      </c>
      <c r="BS104" s="318">
        <f t="shared" si="238"/>
        <v>1.9510653572544622E-2</v>
      </c>
      <c r="BT104" s="318">
        <f t="shared" ref="BT104:EE104" si="239">100*(BT76-BS76)/BS$61</f>
        <v>3.0550070617403093E-2</v>
      </c>
      <c r="BU104" s="318">
        <f t="shared" si="239"/>
        <v>3.3432567016336269E-2</v>
      </c>
      <c r="BV104" s="318">
        <f t="shared" si="239"/>
        <v>-8.2522322835821213E-2</v>
      </c>
      <c r="BW104" s="318">
        <f t="shared" si="239"/>
        <v>6.2304268996209014E-2</v>
      </c>
      <c r="BX104" s="318">
        <f t="shared" si="239"/>
        <v>-1.277452152719224E-2</v>
      </c>
      <c r="BY104" s="318">
        <f t="shared" si="239"/>
        <v>5.1829486520429201E-2</v>
      </c>
      <c r="BZ104" s="318">
        <f t="shared" si="239"/>
        <v>-3.4544329188662022E-2</v>
      </c>
      <c r="CA104" s="318">
        <f t="shared" si="239"/>
        <v>6.7557193305695679E-2</v>
      </c>
      <c r="CB104" s="318">
        <f t="shared" si="239"/>
        <v>-2.8112961253143519E-2</v>
      </c>
      <c r="CC104" s="318">
        <f t="shared" si="239"/>
        <v>-0.11108932062174605</v>
      </c>
      <c r="CD104" s="318">
        <f t="shared" si="239"/>
        <v>-0.15726986092769624</v>
      </c>
      <c r="CE104" s="318">
        <f t="shared" si="239"/>
        <v>-2.4522024352690901E-2</v>
      </c>
      <c r="CF104" s="318">
        <f t="shared" si="239"/>
        <v>-2.5112651271250359E-2</v>
      </c>
      <c r="CG104" s="318">
        <f t="shared" si="239"/>
        <v>8.3088924130076666E-2</v>
      </c>
      <c r="CH104" s="318">
        <f t="shared" si="239"/>
        <v>5.4399729210236732E-2</v>
      </c>
      <c r="CI104" s="318">
        <f t="shared" si="239"/>
        <v>6.1380890561341876E-2</v>
      </c>
      <c r="CJ104" s="318">
        <f t="shared" si="239"/>
        <v>9.7763551908703353E-2</v>
      </c>
      <c r="CK104" s="318">
        <f t="shared" si="239"/>
        <v>5.7952350289761347E-2</v>
      </c>
      <c r="CL104" s="318">
        <f t="shared" si="239"/>
        <v>2.9308374693613956E-2</v>
      </c>
      <c r="CM104" s="318">
        <f t="shared" si="239"/>
        <v>0.12308688026767117</v>
      </c>
      <c r="CN104" s="318">
        <f t="shared" si="239"/>
        <v>0.1884112748972035</v>
      </c>
      <c r="CO104" s="318">
        <f t="shared" si="239"/>
        <v>0.16200215437419963</v>
      </c>
      <c r="CP104" s="318">
        <f t="shared" si="239"/>
        <v>0.29660910439132321</v>
      </c>
      <c r="CQ104" s="318">
        <f t="shared" si="239"/>
        <v>0.19912287197715819</v>
      </c>
      <c r="CR104" s="318">
        <f t="shared" si="239"/>
        <v>0.11118776123037004</v>
      </c>
      <c r="CS104" s="318">
        <f t="shared" si="239"/>
        <v>0.15007704490005561</v>
      </c>
      <c r="CT104" s="318">
        <f t="shared" si="239"/>
        <v>3.6454893673226289E-2</v>
      </c>
      <c r="CU104" s="318">
        <f t="shared" si="239"/>
        <v>-3.6584091146649164E-2</v>
      </c>
      <c r="CV104" s="318">
        <f t="shared" si="239"/>
        <v>1.1428304273405798E-2</v>
      </c>
      <c r="CW104" s="318">
        <f t="shared" si="239"/>
        <v>-2.3951232200757674E-2</v>
      </c>
      <c r="CX104" s="318">
        <f t="shared" si="239"/>
        <v>1.5395076141481332E-2</v>
      </c>
      <c r="CY104" s="318">
        <f t="shared" si="239"/>
        <v>6.3999512384667251E-2</v>
      </c>
      <c r="CZ104" s="318">
        <f t="shared" si="239"/>
        <v>4.0204237526639802E-3</v>
      </c>
      <c r="DA104" s="318">
        <f t="shared" si="239"/>
        <v>3.7171938928250013E-2</v>
      </c>
      <c r="DB104" s="318">
        <f t="shared" si="239"/>
        <v>0.11018818852107166</v>
      </c>
      <c r="DC104" s="318">
        <f t="shared" si="239"/>
        <v>8.3590948435760454E-2</v>
      </c>
      <c r="DD104" s="318">
        <f t="shared" si="239"/>
        <v>0.11427698870283358</v>
      </c>
      <c r="DE104" s="318">
        <f t="shared" si="239"/>
        <v>0.10937435438749128</v>
      </c>
      <c r="DF104" s="318">
        <f t="shared" si="239"/>
        <v>7.4436920712673174E-2</v>
      </c>
      <c r="DG104" s="318">
        <f t="shared" si="239"/>
        <v>0.18393710966834306</v>
      </c>
      <c r="DH104" s="318">
        <f t="shared" si="239"/>
        <v>9.8826319801971277E-2</v>
      </c>
      <c r="DI104" s="318">
        <f t="shared" si="239"/>
        <v>0.10036528294840517</v>
      </c>
      <c r="DJ104" s="318">
        <f t="shared" si="239"/>
        <v>0.11067430626808554</v>
      </c>
      <c r="DK104" s="318">
        <f t="shared" si="239"/>
        <v>5.522253996187116E-2</v>
      </c>
      <c r="DL104" s="318">
        <f t="shared" si="239"/>
        <v>0.15697515697515646</v>
      </c>
      <c r="DM104" s="318">
        <f t="shared" si="239"/>
        <v>0.11272889602337545</v>
      </c>
      <c r="DN104" s="318">
        <f t="shared" si="239"/>
        <v>9.3066439220285485E-2</v>
      </c>
      <c r="DO104" s="318">
        <f t="shared" si="239"/>
        <v>0.18293393490454249</v>
      </c>
      <c r="DP104" s="318">
        <f t="shared" si="239"/>
        <v>7.7950592316236772E-2</v>
      </c>
      <c r="DQ104" s="318">
        <f t="shared" si="239"/>
        <v>0.24260161763062696</v>
      </c>
      <c r="DR104" s="318">
        <f t="shared" si="239"/>
        <v>0.16584414458055582</v>
      </c>
      <c r="DS104" s="318">
        <f t="shared" si="239"/>
        <v>0.14690271404331423</v>
      </c>
      <c r="DT104" s="318">
        <f t="shared" si="239"/>
        <v>6.5253663291097927E-2</v>
      </c>
      <c r="DU104" s="318">
        <f t="shared" si="239"/>
        <v>0.19325882177491638</v>
      </c>
      <c r="DV104" s="318">
        <f t="shared" si="239"/>
        <v>0.13806785974572883</v>
      </c>
      <c r="DW104" s="318">
        <f t="shared" si="239"/>
        <v>-2.4588934979260263E-2</v>
      </c>
      <c r="DX104" s="318">
        <f t="shared" si="239"/>
        <v>7.0587858888271529E-2</v>
      </c>
      <c r="DY104" s="318">
        <f t="shared" si="239"/>
        <v>-0.18514926910026547</v>
      </c>
      <c r="DZ104" s="318">
        <f t="shared" si="239"/>
        <v>-7.8740316863990342E-2</v>
      </c>
      <c r="EA104" s="318">
        <f t="shared" si="239"/>
        <v>-3.9581997612710799E-2</v>
      </c>
      <c r="EB104" s="318">
        <f t="shared" si="239"/>
        <v>-7.8499276108258853E-2</v>
      </c>
      <c r="EC104" s="318">
        <f t="shared" si="239"/>
        <v>-2.6292253929346063E-2</v>
      </c>
      <c r="ED104" s="318">
        <f t="shared" si="239"/>
        <v>-0.11058639459683049</v>
      </c>
      <c r="EE104" s="318">
        <f t="shared" si="239"/>
        <v>0.12052037160109179</v>
      </c>
      <c r="EF104" s="318">
        <f t="shared" ref="EF104:GG104" si="240">100*(EF76-EE76)/EE$61</f>
        <v>4.8659745722667777E-2</v>
      </c>
      <c r="EG104" s="318">
        <f t="shared" si="240"/>
        <v>-6.3714051337596918E-3</v>
      </c>
      <c r="EH104" s="318">
        <f t="shared" si="240"/>
        <v>0.18055931858139315</v>
      </c>
      <c r="EI104" s="318">
        <f t="shared" si="240"/>
        <v>2.6159204135496932E-2</v>
      </c>
      <c r="EJ104" s="318">
        <f t="shared" si="240"/>
        <v>4.4666019106913514E-2</v>
      </c>
      <c r="EK104" s="318">
        <f t="shared" si="240"/>
        <v>4.3685163935858806E-2</v>
      </c>
      <c r="EL104" s="318">
        <f t="shared" si="240"/>
        <v>-1.9109128565831673E-2</v>
      </c>
      <c r="EM104" s="318">
        <f t="shared" si="240"/>
        <v>3.147037658911038E-2</v>
      </c>
      <c r="EN104" s="318">
        <f t="shared" si="240"/>
        <v>-3.2814128113264264E-2</v>
      </c>
      <c r="EO104" s="318">
        <f t="shared" si="240"/>
        <v>-8.4160947793495089E-2</v>
      </c>
      <c r="EP104" s="318">
        <f t="shared" si="240"/>
        <v>9.5413474290847473E-3</v>
      </c>
      <c r="EQ104" s="318">
        <f t="shared" si="240"/>
        <v>2.1114503381173298E-2</v>
      </c>
      <c r="ER104" s="318">
        <f t="shared" si="240"/>
        <v>-2.8714189910362804E-2</v>
      </c>
      <c r="ES104" s="318">
        <f t="shared" si="240"/>
        <v>1.2855292883271641E-2</v>
      </c>
      <c r="ET104" s="318">
        <f t="shared" si="240"/>
        <v>-0.1122742505787957</v>
      </c>
      <c r="EU104" s="318">
        <f t="shared" si="240"/>
        <v>-0.11470942154212982</v>
      </c>
      <c r="EV104" s="318">
        <f t="shared" si="240"/>
        <v>-5.8226268523601723</v>
      </c>
      <c r="EW104" s="318" t="e">
        <f t="shared" si="240"/>
        <v>#VALUE!</v>
      </c>
      <c r="EX104" s="318" t="e">
        <f t="shared" si="240"/>
        <v>#VALUE!</v>
      </c>
      <c r="EY104" s="318" t="e">
        <f t="shared" si="240"/>
        <v>#VALUE!</v>
      </c>
      <c r="EZ104" s="318" t="e">
        <f t="shared" si="240"/>
        <v>#VALUE!</v>
      </c>
      <c r="FA104" s="318" t="e">
        <f t="shared" si="240"/>
        <v>#VALUE!</v>
      </c>
      <c r="FB104" s="318" t="e">
        <f t="shared" si="240"/>
        <v>#VALUE!</v>
      </c>
      <c r="FC104" s="318" t="e">
        <f t="shared" si="240"/>
        <v>#VALUE!</v>
      </c>
      <c r="FD104" s="318" t="e">
        <f t="shared" si="240"/>
        <v>#VALUE!</v>
      </c>
      <c r="FE104" s="318" t="e">
        <f t="shared" si="240"/>
        <v>#VALUE!</v>
      </c>
      <c r="FF104" s="318" t="e">
        <f t="shared" si="240"/>
        <v>#VALUE!</v>
      </c>
      <c r="FG104" s="318" t="e">
        <f t="shared" si="240"/>
        <v>#VALUE!</v>
      </c>
      <c r="FH104" s="318" t="e">
        <f t="shared" si="240"/>
        <v>#VALUE!</v>
      </c>
      <c r="FI104" s="318" t="e">
        <f t="shared" si="240"/>
        <v>#VALUE!</v>
      </c>
      <c r="FJ104" s="318" t="e">
        <f t="shared" si="240"/>
        <v>#VALUE!</v>
      </c>
      <c r="FK104" s="318" t="e">
        <f t="shared" si="240"/>
        <v>#VALUE!</v>
      </c>
      <c r="FL104" s="318" t="e">
        <f t="shared" si="240"/>
        <v>#VALUE!</v>
      </c>
      <c r="FM104" s="318" t="e">
        <f t="shared" si="240"/>
        <v>#VALUE!</v>
      </c>
      <c r="FN104" s="318" t="e">
        <f t="shared" si="240"/>
        <v>#VALUE!</v>
      </c>
      <c r="FO104" s="318" t="e">
        <f t="shared" si="240"/>
        <v>#VALUE!</v>
      </c>
      <c r="FP104" s="318" t="e">
        <f t="shared" si="240"/>
        <v>#VALUE!</v>
      </c>
      <c r="FQ104" s="318" t="e">
        <f t="shared" si="240"/>
        <v>#VALUE!</v>
      </c>
      <c r="FR104" s="318" t="e">
        <f t="shared" si="240"/>
        <v>#VALUE!</v>
      </c>
      <c r="FS104" s="318" t="e">
        <f t="shared" si="240"/>
        <v>#VALUE!</v>
      </c>
      <c r="FT104" s="318" t="e">
        <f t="shared" si="240"/>
        <v>#VALUE!</v>
      </c>
      <c r="FU104" s="318" t="e">
        <f t="shared" si="240"/>
        <v>#VALUE!</v>
      </c>
      <c r="FV104" s="318" t="e">
        <f t="shared" si="240"/>
        <v>#VALUE!</v>
      </c>
      <c r="FW104" s="318" t="e">
        <f t="shared" si="240"/>
        <v>#VALUE!</v>
      </c>
      <c r="FX104" s="318" t="e">
        <f t="shared" si="240"/>
        <v>#VALUE!</v>
      </c>
      <c r="FY104" s="318" t="e">
        <f t="shared" si="240"/>
        <v>#VALUE!</v>
      </c>
      <c r="FZ104" s="318" t="e">
        <f t="shared" si="240"/>
        <v>#VALUE!</v>
      </c>
      <c r="GA104" s="318" t="e">
        <f t="shared" si="240"/>
        <v>#VALUE!</v>
      </c>
      <c r="GB104" s="318" t="e">
        <f t="shared" si="240"/>
        <v>#VALUE!</v>
      </c>
      <c r="GC104" s="318" t="e">
        <f t="shared" si="240"/>
        <v>#VALUE!</v>
      </c>
      <c r="GD104" s="318" t="e">
        <f t="shared" si="240"/>
        <v>#VALUE!</v>
      </c>
      <c r="GE104" s="318" t="e">
        <f t="shared" si="240"/>
        <v>#VALUE!</v>
      </c>
      <c r="GF104" s="318" t="e">
        <f t="shared" si="240"/>
        <v>#VALUE!</v>
      </c>
      <c r="GG104" s="318" t="e">
        <f t="shared" si="240"/>
        <v>#VALUE!</v>
      </c>
    </row>
    <row r="105" spans="1:194" s="360" customFormat="1" ht="13.5" customHeight="1" thickBot="1">
      <c r="A105" s="323"/>
      <c r="B105" s="323"/>
      <c r="C105" s="323"/>
      <c r="D105" s="323"/>
      <c r="E105" s="357" t="s">
        <v>188</v>
      </c>
      <c r="F105" s="253"/>
      <c r="G105" s="358">
        <f t="shared" ref="G105:BR105" si="241">(G78-F78+G80-F80)/$F61</f>
        <v>2.126008125644291E-3</v>
      </c>
      <c r="H105" s="358">
        <f t="shared" si="241"/>
        <v>3.3533442483779027E-3</v>
      </c>
      <c r="I105" s="358">
        <f t="shared" si="241"/>
        <v>2.2315202231520189E-4</v>
      </c>
      <c r="J105" s="358">
        <f t="shared" si="241"/>
        <v>7.3252076890425631E-4</v>
      </c>
      <c r="K105" s="358">
        <f t="shared" si="241"/>
        <v>2.0180704626766156E-3</v>
      </c>
      <c r="L105" s="358">
        <f t="shared" si="241"/>
        <v>2.1175186465344745E-3</v>
      </c>
      <c r="M105" s="358">
        <f t="shared" si="241"/>
        <v>5.9620399005518116E-3</v>
      </c>
      <c r="N105" s="358">
        <f t="shared" si="241"/>
        <v>-1.6229458492511065E-2</v>
      </c>
      <c r="O105" s="358">
        <f t="shared" si="241"/>
        <v>2.8864228973379418E-3</v>
      </c>
      <c r="P105" s="358">
        <f t="shared" si="241"/>
        <v>3.3278758110484503E-3</v>
      </c>
      <c r="Q105" s="358">
        <f t="shared" si="241"/>
        <v>3.2987690255290632E-4</v>
      </c>
      <c r="R105" s="358">
        <f t="shared" si="241"/>
        <v>6.7673276332545383E-4</v>
      </c>
      <c r="S105" s="358">
        <f t="shared" si="241"/>
        <v>1.6081498999454174E-3</v>
      </c>
      <c r="T105" s="358">
        <f t="shared" si="241"/>
        <v>3.0950215268934636E-3</v>
      </c>
      <c r="U105" s="358">
        <f t="shared" si="241"/>
        <v>2.3527984961494142E-3</v>
      </c>
      <c r="V105" s="358">
        <f t="shared" si="241"/>
        <v>2.1381359529440234E-3</v>
      </c>
      <c r="W105" s="358">
        <f t="shared" si="241"/>
        <v>2.6402280031532378E-3</v>
      </c>
      <c r="X105" s="358">
        <f t="shared" si="241"/>
        <v>-3.0841064823236941E-3</v>
      </c>
      <c r="Y105" s="358">
        <f t="shared" si="241"/>
        <v>2.0071554181068487E-3</v>
      </c>
      <c r="Z105" s="358">
        <f t="shared" si="241"/>
        <v>3.5777090534230355E-4</v>
      </c>
      <c r="AA105" s="358">
        <f t="shared" si="241"/>
        <v>-3.7850949002486158E-3</v>
      </c>
      <c r="AB105" s="358">
        <f t="shared" si="241"/>
        <v>7.2039294160451835E-4</v>
      </c>
      <c r="AC105" s="358">
        <f t="shared" si="241"/>
        <v>8.8896974107088357E-4</v>
      </c>
      <c r="AD105" s="358">
        <f t="shared" si="241"/>
        <v>3.9172882178157507E-4</v>
      </c>
      <c r="AE105" s="358">
        <f t="shared" si="241"/>
        <v>9.8599235946880302E-4</v>
      </c>
      <c r="AF105" s="358">
        <f t="shared" si="241"/>
        <v>1.4698926687283971E-3</v>
      </c>
      <c r="AG105" s="358">
        <f t="shared" si="241"/>
        <v>5.2671153962767529E-3</v>
      </c>
      <c r="AH105" s="358">
        <f t="shared" si="241"/>
        <v>3.6153053180522686E-3</v>
      </c>
      <c r="AI105" s="358">
        <f t="shared" si="241"/>
        <v>2.6281001758535001E-3</v>
      </c>
      <c r="AJ105" s="358">
        <f t="shared" si="241"/>
        <v>3.5073676550845877E-3</v>
      </c>
      <c r="AK105" s="358">
        <f t="shared" si="241"/>
        <v>3.6710933236310684E-3</v>
      </c>
      <c r="AL105" s="358">
        <f t="shared" si="241"/>
        <v>4.5576374992420364E-3</v>
      </c>
      <c r="AM105" s="358">
        <f t="shared" si="241"/>
        <v>-1.6530228609544853E-3</v>
      </c>
      <c r="AN105" s="358">
        <f t="shared" si="241"/>
        <v>1.8907282760293538E-3</v>
      </c>
      <c r="AO105" s="358">
        <f t="shared" si="241"/>
        <v>3.307258504638904E-3</v>
      </c>
      <c r="AP105" s="358">
        <f t="shared" si="241"/>
        <v>1.1861015099144813E-3</v>
      </c>
      <c r="AQ105" s="358">
        <f t="shared" si="241"/>
        <v>3.6492632344915401E-3</v>
      </c>
      <c r="AR105" s="358">
        <f t="shared" si="241"/>
        <v>3.6031774907525306E-3</v>
      </c>
      <c r="AS105" s="358">
        <f t="shared" si="241"/>
        <v>3.3181735492086601E-3</v>
      </c>
      <c r="AT105" s="358">
        <f t="shared" si="241"/>
        <v>3.1981080589412519E-3</v>
      </c>
      <c r="AU105" s="358">
        <f t="shared" si="241"/>
        <v>4.5358074101024817E-3</v>
      </c>
      <c r="AV105" s="358">
        <f t="shared" si="241"/>
        <v>2.1902856103329046E-3</v>
      </c>
      <c r="AW105" s="358">
        <f t="shared" si="241"/>
        <v>7.3979746528409478E-3</v>
      </c>
      <c r="AX105" s="358">
        <f t="shared" si="241"/>
        <v>4.784427869747144E-3</v>
      </c>
      <c r="AY105" s="358">
        <f t="shared" si="241"/>
        <v>4.7807895215572146E-3</v>
      </c>
      <c r="AZ105" s="358">
        <f t="shared" si="241"/>
        <v>2.6996543569219509E-3</v>
      </c>
      <c r="BA105" s="358">
        <f t="shared" si="241"/>
        <v>7.7460432963434552E-3</v>
      </c>
      <c r="BB105" s="358">
        <f t="shared" si="241"/>
        <v>4.0155236189436793E-3</v>
      </c>
      <c r="BC105" s="358">
        <f t="shared" si="241"/>
        <v>2.2484991813716466E-3</v>
      </c>
      <c r="BD105" s="358">
        <f t="shared" si="241"/>
        <v>4.1477169365109059E-4</v>
      </c>
      <c r="BE105" s="358">
        <f t="shared" si="241"/>
        <v>1.8725365350797444E-3</v>
      </c>
      <c r="BF105" s="358">
        <f t="shared" si="241"/>
        <v>-2.360075192529273E-3</v>
      </c>
      <c r="BG105" s="358">
        <f t="shared" si="241"/>
        <v>2.22666909223214E-3</v>
      </c>
      <c r="BH105" s="358">
        <f t="shared" si="241"/>
        <v>3.3957916439266163E-5</v>
      </c>
      <c r="BI105" s="358">
        <f t="shared" si="241"/>
        <v>-4.8111090898065615E-3</v>
      </c>
      <c r="BJ105" s="358">
        <f t="shared" si="241"/>
        <v>-3.1156388333030234E-3</v>
      </c>
      <c r="BK105" s="358">
        <f t="shared" si="241"/>
        <v>-4.3720817415559953E-3</v>
      </c>
      <c r="BL105" s="358">
        <f t="shared" si="241"/>
        <v>-3.2150870171608796E-3</v>
      </c>
      <c r="BM105" s="358">
        <f t="shared" si="241"/>
        <v>3.0841064823236889E-3</v>
      </c>
      <c r="BN105" s="358">
        <f t="shared" si="241"/>
        <v>-4.6146382875507808E-3</v>
      </c>
      <c r="BO105" s="358">
        <f t="shared" si="241"/>
        <v>6.888605906251998E-4</v>
      </c>
      <c r="BP105" s="358">
        <f t="shared" si="241"/>
        <v>-2.1066036019647049E-3</v>
      </c>
      <c r="BQ105" s="358">
        <f t="shared" si="241"/>
        <v>2.9507003820265555E-3</v>
      </c>
      <c r="BR105" s="358">
        <f t="shared" si="241"/>
        <v>3.9403310896852775E-3</v>
      </c>
      <c r="BS105" s="358">
        <f t="shared" ref="BS105:ED105" si="242">(BS78-BR78+BS80-BR80)/$F61</f>
        <v>1.5220423261172835E-3</v>
      </c>
      <c r="BT105" s="358">
        <f t="shared" si="242"/>
        <v>7.1505669759262614E-3</v>
      </c>
      <c r="BU105" s="358">
        <f t="shared" si="242"/>
        <v>1.0660360196470679E-3</v>
      </c>
      <c r="BV105" s="358">
        <f t="shared" si="242"/>
        <v>2.3358195379298082E-3</v>
      </c>
      <c r="BW105" s="358">
        <f t="shared" si="242"/>
        <v>-2.6681220059427725E-4</v>
      </c>
      <c r="BX105" s="358">
        <f t="shared" si="242"/>
        <v>3.2308531926505254E-3</v>
      </c>
      <c r="BY105" s="358">
        <f t="shared" si="242"/>
        <v>1.8725365350797389E-3</v>
      </c>
      <c r="BZ105" s="358">
        <f t="shared" si="242"/>
        <v>4.3829967861257731E-3</v>
      </c>
      <c r="CA105" s="358">
        <f t="shared" si="242"/>
        <v>-1.3340610029713108E-3</v>
      </c>
      <c r="CB105" s="358">
        <f t="shared" si="242"/>
        <v>9.0958704748047835E-5</v>
      </c>
      <c r="CC105" s="358">
        <f t="shared" si="242"/>
        <v>-2.6851009641622819E-3</v>
      </c>
      <c r="CD105" s="358">
        <f t="shared" si="242"/>
        <v>-4.3708689588260186E-3</v>
      </c>
      <c r="CE105" s="358">
        <f t="shared" si="242"/>
        <v>3.2817900673094411E-3</v>
      </c>
      <c r="CF105" s="358">
        <f t="shared" si="242"/>
        <v>1.7464071311624645E-3</v>
      </c>
      <c r="CG105" s="358">
        <f t="shared" si="242"/>
        <v>5.9668910314717013E-3</v>
      </c>
      <c r="CH105" s="358">
        <f t="shared" si="242"/>
        <v>7.8357892183615382E-3</v>
      </c>
      <c r="CI105" s="358">
        <f t="shared" si="242"/>
        <v>8.2748165666120879E-3</v>
      </c>
      <c r="CJ105" s="358">
        <f t="shared" si="242"/>
        <v>4.0846522345521722E-3</v>
      </c>
      <c r="CK105" s="358">
        <f t="shared" si="242"/>
        <v>5.5242253350312378E-3</v>
      </c>
      <c r="CL105" s="358">
        <f t="shared" si="242"/>
        <v>6.1633618337274933E-3</v>
      </c>
      <c r="CM105" s="358">
        <f t="shared" si="242"/>
        <v>6.6460493602571108E-3</v>
      </c>
      <c r="CN105" s="358">
        <f t="shared" si="242"/>
        <v>6.3792371596628553E-3</v>
      </c>
      <c r="CO105" s="358">
        <f t="shared" si="242"/>
        <v>4.305378691407429E-3</v>
      </c>
      <c r="CP105" s="358">
        <f t="shared" si="242"/>
        <v>6.6581771875568324E-3</v>
      </c>
      <c r="CQ105" s="358">
        <f t="shared" si="242"/>
        <v>7.7618094718331281E-4</v>
      </c>
      <c r="CR105" s="358">
        <f t="shared" si="242"/>
        <v>1.3340610029713205E-2</v>
      </c>
      <c r="CS105" s="358">
        <f t="shared" si="242"/>
        <v>2.9834455157358507E-3</v>
      </c>
      <c r="CT105" s="358">
        <f t="shared" si="242"/>
        <v>-1.3340610029713323E-3</v>
      </c>
      <c r="CU105" s="358">
        <f t="shared" si="242"/>
        <v>-2.934934206536888E-3</v>
      </c>
      <c r="CV105" s="358">
        <f t="shared" si="242"/>
        <v>1.21278272997391E-3</v>
      </c>
      <c r="CW105" s="358">
        <f t="shared" si="242"/>
        <v>-1.2625068219028555E-2</v>
      </c>
      <c r="CX105" s="358">
        <f t="shared" si="242"/>
        <v>7.276696379843611E-4</v>
      </c>
      <c r="CY105" s="358">
        <f t="shared" si="242"/>
        <v>-5.2028379115881427E-3</v>
      </c>
      <c r="CZ105" s="358">
        <f t="shared" si="242"/>
        <v>2.6074828694439374E-3</v>
      </c>
      <c r="DA105" s="358">
        <f t="shared" si="242"/>
        <v>-3.5777090534230786E-3</v>
      </c>
      <c r="DB105" s="358">
        <f t="shared" si="242"/>
        <v>-8.7320356558122695E-4</v>
      </c>
      <c r="DC105" s="358">
        <f t="shared" si="242"/>
        <v>1.9161967133588063E-3</v>
      </c>
      <c r="DD105" s="358">
        <f t="shared" si="242"/>
        <v>6.8279667697531956E-3</v>
      </c>
      <c r="DE105" s="358">
        <f t="shared" si="242"/>
        <v>-7.155418106846071E-4</v>
      </c>
      <c r="DF105" s="358">
        <f t="shared" si="242"/>
        <v>-2.5953550421442049E-3</v>
      </c>
      <c r="DG105" s="358">
        <f t="shared" si="242"/>
        <v>2.9470620338366421E-3</v>
      </c>
      <c r="DH105" s="358">
        <f t="shared" si="242"/>
        <v>-4.2447395549088631E-4</v>
      </c>
      <c r="DI105" s="358">
        <f t="shared" si="242"/>
        <v>6.7915832878539762E-3</v>
      </c>
      <c r="DJ105" s="358">
        <f t="shared" si="242"/>
        <v>4.8875144017949132E-3</v>
      </c>
      <c r="DK105" s="358">
        <f t="shared" si="242"/>
        <v>2.5468437329452748E-3</v>
      </c>
      <c r="DL105" s="358">
        <f t="shared" si="242"/>
        <v>1.4189557940694709E-3</v>
      </c>
      <c r="DM105" s="358">
        <f t="shared" si="242"/>
        <v>4.5479352374022085E-3</v>
      </c>
      <c r="DN105" s="358">
        <f t="shared" si="242"/>
        <v>-7.8830877448304534E-4</v>
      </c>
      <c r="DO105" s="358">
        <f t="shared" si="242"/>
        <v>1.0345036686677567E-2</v>
      </c>
      <c r="DP105" s="358">
        <f t="shared" si="242"/>
        <v>-1.2734218664725943E-3</v>
      </c>
      <c r="DQ105" s="358">
        <f t="shared" si="242"/>
        <v>1.1254623734158024E-2</v>
      </c>
      <c r="DR105" s="358">
        <f t="shared" si="242"/>
        <v>8.0771329816263573E-3</v>
      </c>
      <c r="DS105" s="358">
        <f t="shared" si="242"/>
        <v>4.4387847917045512E-3</v>
      </c>
      <c r="DT105" s="358">
        <f t="shared" si="242"/>
        <v>1.0345036686677567E-2</v>
      </c>
      <c r="DU105" s="358">
        <f t="shared" si="242"/>
        <v>4.0385664908131735E-3</v>
      </c>
      <c r="DV105" s="358">
        <f t="shared" si="242"/>
        <v>1.0720999332969524E-2</v>
      </c>
      <c r="DW105" s="358">
        <f t="shared" si="242"/>
        <v>-2.0253471590564527E-3</v>
      </c>
      <c r="DX105" s="358">
        <f t="shared" si="242"/>
        <v>-4.3417621733066588E-3</v>
      </c>
      <c r="DY105" s="358">
        <f t="shared" si="242"/>
        <v>-1.9865381116972915E-2</v>
      </c>
      <c r="DZ105" s="358">
        <f t="shared" si="242"/>
        <v>-3.1617245770420209E-2</v>
      </c>
      <c r="EA105" s="358">
        <f t="shared" si="242"/>
        <v>-1.1497180280152805E-2</v>
      </c>
      <c r="EB105" s="358">
        <f t="shared" si="242"/>
        <v>3.8566490813170774E-3</v>
      </c>
      <c r="EC105" s="358">
        <f t="shared" si="242"/>
        <v>6.1366806136680429E-3</v>
      </c>
      <c r="ED105" s="358">
        <f t="shared" si="242"/>
        <v>3.6989873264204683E-3</v>
      </c>
      <c r="EE105" s="358">
        <f t="shared" ref="EE105:GG105" si="243">(EE78-ED78+EE80-ED80)/$F61</f>
        <v>7.7254259899339093E-3</v>
      </c>
      <c r="EF105" s="358">
        <f t="shared" si="243"/>
        <v>8.5986295555151252E-3</v>
      </c>
      <c r="EG105" s="358">
        <f t="shared" si="243"/>
        <v>5.979018858771455E-3</v>
      </c>
      <c r="EH105" s="358">
        <f t="shared" si="243"/>
        <v>-1.8676854041598438E-3</v>
      </c>
      <c r="EI105" s="358">
        <f t="shared" si="243"/>
        <v>-1.2127827299739317E-3</v>
      </c>
      <c r="EJ105" s="358">
        <f t="shared" si="243"/>
        <v>-3.1289794433327165E-3</v>
      </c>
      <c r="EK105" s="358">
        <f t="shared" si="243"/>
        <v>1.0720999332969503E-2</v>
      </c>
      <c r="EL105" s="358">
        <f t="shared" si="243"/>
        <v>-3.6383481899219138E-5</v>
      </c>
      <c r="EM105" s="358">
        <f t="shared" si="243"/>
        <v>2.5832272148444508E-3</v>
      </c>
      <c r="EN105" s="358">
        <f t="shared" si="243"/>
        <v>-2.4255654599481219E-4</v>
      </c>
      <c r="EO105" s="358">
        <f t="shared" si="243"/>
        <v>-2.5589715602449751E-3</v>
      </c>
      <c r="EP105" s="358">
        <f t="shared" si="243"/>
        <v>-9.9448183857858458E-4</v>
      </c>
      <c r="EQ105" s="358">
        <f t="shared" si="243"/>
        <v>-1.6251288581650854E-3</v>
      </c>
      <c r="ER105" s="358">
        <f t="shared" si="243"/>
        <v>3.2138742344308977E-3</v>
      </c>
      <c r="ES105" s="358">
        <f t="shared" si="243"/>
        <v>7.6405311988358027E-4</v>
      </c>
      <c r="ET105" s="358">
        <f t="shared" si="243"/>
        <v>-2.8621672427384605E-3</v>
      </c>
      <c r="EU105" s="358">
        <f t="shared" si="243"/>
        <v>-1.4310836213692465E-3</v>
      </c>
      <c r="EV105" s="358">
        <f t="shared" si="243"/>
        <v>-0.30724637681159422</v>
      </c>
      <c r="EW105" s="358">
        <f t="shared" si="243"/>
        <v>0</v>
      </c>
      <c r="EX105" s="358">
        <f t="shared" si="243"/>
        <v>0</v>
      </c>
      <c r="EY105" s="358">
        <f t="shared" si="243"/>
        <v>0</v>
      </c>
      <c r="EZ105" s="358">
        <f t="shared" si="243"/>
        <v>0</v>
      </c>
      <c r="FA105" s="358">
        <f t="shared" si="243"/>
        <v>0</v>
      </c>
      <c r="FB105" s="358">
        <f t="shared" si="243"/>
        <v>0</v>
      </c>
      <c r="FC105" s="358">
        <f t="shared" si="243"/>
        <v>0</v>
      </c>
      <c r="FD105" s="358">
        <f t="shared" si="243"/>
        <v>0</v>
      </c>
      <c r="FE105" s="358">
        <f t="shared" si="243"/>
        <v>0</v>
      </c>
      <c r="FF105" s="358">
        <f t="shared" si="243"/>
        <v>0</v>
      </c>
      <c r="FG105" s="358">
        <f t="shared" si="243"/>
        <v>0</v>
      </c>
      <c r="FH105" s="358">
        <f t="shared" si="243"/>
        <v>0</v>
      </c>
      <c r="FI105" s="358">
        <f t="shared" si="243"/>
        <v>0</v>
      </c>
      <c r="FJ105" s="358">
        <f t="shared" si="243"/>
        <v>0</v>
      </c>
      <c r="FK105" s="358">
        <f t="shared" si="243"/>
        <v>0</v>
      </c>
      <c r="FL105" s="358">
        <f t="shared" si="243"/>
        <v>0</v>
      </c>
      <c r="FM105" s="358">
        <f t="shared" si="243"/>
        <v>0</v>
      </c>
      <c r="FN105" s="358">
        <f t="shared" si="243"/>
        <v>0</v>
      </c>
      <c r="FO105" s="358">
        <f t="shared" si="243"/>
        <v>0</v>
      </c>
      <c r="FP105" s="358">
        <f t="shared" si="243"/>
        <v>0</v>
      </c>
      <c r="FQ105" s="358">
        <f t="shared" si="243"/>
        <v>0</v>
      </c>
      <c r="FR105" s="358">
        <f t="shared" si="243"/>
        <v>0</v>
      </c>
      <c r="FS105" s="358">
        <f t="shared" si="243"/>
        <v>0</v>
      </c>
      <c r="FT105" s="358">
        <f t="shared" si="243"/>
        <v>0</v>
      </c>
      <c r="FU105" s="358">
        <f t="shared" si="243"/>
        <v>0</v>
      </c>
      <c r="FV105" s="358">
        <f t="shared" si="243"/>
        <v>0</v>
      </c>
      <c r="FW105" s="358">
        <f t="shared" si="243"/>
        <v>0</v>
      </c>
      <c r="FX105" s="358">
        <f t="shared" si="243"/>
        <v>0</v>
      </c>
      <c r="FY105" s="358">
        <f t="shared" si="243"/>
        <v>0</v>
      </c>
      <c r="FZ105" s="358">
        <f t="shared" si="243"/>
        <v>0</v>
      </c>
      <c r="GA105" s="358">
        <f t="shared" si="243"/>
        <v>0</v>
      </c>
      <c r="GB105" s="358">
        <f t="shared" si="243"/>
        <v>0</v>
      </c>
      <c r="GC105" s="358">
        <f t="shared" si="243"/>
        <v>0</v>
      </c>
      <c r="GD105" s="358">
        <f t="shared" si="243"/>
        <v>0</v>
      </c>
      <c r="GE105" s="358">
        <f t="shared" si="243"/>
        <v>0</v>
      </c>
      <c r="GF105" s="358">
        <f t="shared" si="243"/>
        <v>0</v>
      </c>
      <c r="GG105" s="358">
        <f t="shared" si="243"/>
        <v>0</v>
      </c>
      <c r="GH105" s="359"/>
    </row>
    <row r="106" spans="1:194" ht="13.5" customHeight="1">
      <c r="A106" s="323"/>
      <c r="B106" s="323"/>
      <c r="C106" s="323"/>
      <c r="D106" s="323"/>
      <c r="E106" s="264" t="s">
        <v>189</v>
      </c>
      <c r="F106" s="239"/>
      <c r="G106" s="240">
        <f>100*(G84-F84)/F$61</f>
        <v>3.8590746467770152</v>
      </c>
      <c r="H106" s="240">
        <f t="shared" ref="H106:BS106" si="244">100*(H84-G84)/G$61</f>
        <v>3.1147063958563717</v>
      </c>
      <c r="I106" s="240">
        <f t="shared" si="244"/>
        <v>3.7184803317270112</v>
      </c>
      <c r="J106" s="240">
        <f t="shared" si="244"/>
        <v>2.5698141910246601</v>
      </c>
      <c r="K106" s="240">
        <f t="shared" si="244"/>
        <v>3.2938684340230129</v>
      </c>
      <c r="L106" s="240">
        <f t="shared" si="244"/>
        <v>4.0781083953241231</v>
      </c>
      <c r="M106" s="240">
        <f t="shared" si="244"/>
        <v>3.6806130087065951</v>
      </c>
      <c r="N106" s="240">
        <f t="shared" si="244"/>
        <v>4.4338928643081976</v>
      </c>
      <c r="O106" s="240">
        <f t="shared" si="244"/>
        <v>2.9018961253091304</v>
      </c>
      <c r="P106" s="240">
        <f t="shared" si="244"/>
        <v>3.3117273159229965</v>
      </c>
      <c r="Q106" s="240">
        <f t="shared" si="244"/>
        <v>3.0178493687418442</v>
      </c>
      <c r="R106" s="240">
        <f t="shared" si="244"/>
        <v>3.2761363539690618</v>
      </c>
      <c r="S106" s="240">
        <f t="shared" si="244"/>
        <v>4.0515471567439105</v>
      </c>
      <c r="T106" s="240">
        <f t="shared" si="244"/>
        <v>3.9867003164683608</v>
      </c>
      <c r="U106" s="240">
        <f t="shared" si="244"/>
        <v>4.6140208887347418</v>
      </c>
      <c r="V106" s="240">
        <f t="shared" si="244"/>
        <v>3.699687204910282</v>
      </c>
      <c r="W106" s="240">
        <f t="shared" si="244"/>
        <v>3.6286782406752014</v>
      </c>
      <c r="X106" s="240">
        <f t="shared" si="244"/>
        <v>1.9484574997426296</v>
      </c>
      <c r="Y106" s="240">
        <f t="shared" si="244"/>
        <v>2.4954069168803361</v>
      </c>
      <c r="Z106" s="240">
        <f t="shared" si="244"/>
        <v>2.3241292731180545</v>
      </c>
      <c r="AA106" s="240">
        <f t="shared" si="244"/>
        <v>2.1916743142653159</v>
      </c>
      <c r="AB106" s="240">
        <f t="shared" si="244"/>
        <v>1.9813490829965876</v>
      </c>
      <c r="AC106" s="240">
        <f t="shared" si="244"/>
        <v>2.2176114401166078</v>
      </c>
      <c r="AD106" s="240">
        <f t="shared" si="244"/>
        <v>2.2082914424270981</v>
      </c>
      <c r="AE106" s="240">
        <f t="shared" si="244"/>
        <v>1.8853656143024826</v>
      </c>
      <c r="AF106" s="240">
        <f t="shared" si="244"/>
        <v>1.8301002888135864</v>
      </c>
      <c r="AG106" s="240">
        <f t="shared" si="244"/>
        <v>1.2641632589303256</v>
      </c>
      <c r="AH106" s="240">
        <f t="shared" si="244"/>
        <v>2.2623187527211144</v>
      </c>
      <c r="AI106" s="240">
        <f t="shared" si="244"/>
        <v>2.1093301875561248</v>
      </c>
      <c r="AJ106" s="240">
        <f t="shared" si="244"/>
        <v>1.7278755081597166</v>
      </c>
      <c r="AK106" s="240">
        <f t="shared" si="244"/>
        <v>1.8852595617031789</v>
      </c>
      <c r="AL106" s="240">
        <f t="shared" si="244"/>
        <v>1.1878939183105521</v>
      </c>
      <c r="AM106" s="240">
        <f t="shared" si="244"/>
        <v>2.1020252503964296</v>
      </c>
      <c r="AN106" s="240">
        <f t="shared" si="244"/>
        <v>1.1391639245082572</v>
      </c>
      <c r="AO106" s="240">
        <f t="shared" si="244"/>
        <v>1.2910616577405658</v>
      </c>
      <c r="AP106" s="240">
        <f t="shared" si="244"/>
        <v>1.2579792718779479</v>
      </c>
      <c r="AQ106" s="240">
        <f t="shared" si="244"/>
        <v>2.1077439792374233</v>
      </c>
      <c r="AR106" s="240">
        <f t="shared" si="244"/>
        <v>1.3996816557656702</v>
      </c>
      <c r="AS106" s="240">
        <f t="shared" si="244"/>
        <v>2.2413187057147499</v>
      </c>
      <c r="AT106" s="240">
        <f t="shared" si="244"/>
        <v>1.3666467618479106</v>
      </c>
      <c r="AU106" s="240">
        <f t="shared" si="244"/>
        <v>1.6151492305645339</v>
      </c>
      <c r="AV106" s="240">
        <f t="shared" si="244"/>
        <v>1.99712205119261</v>
      </c>
      <c r="AW106" s="240">
        <f t="shared" si="244"/>
        <v>1.9011926206066434</v>
      </c>
      <c r="AX106" s="240">
        <f t="shared" si="244"/>
        <v>2.2056335557068563</v>
      </c>
      <c r="AY106" s="240">
        <f t="shared" si="244"/>
        <v>1.4219542861355512</v>
      </c>
      <c r="AZ106" s="240">
        <f t="shared" si="244"/>
        <v>1.6364479761208428</v>
      </c>
      <c r="BA106" s="240">
        <f t="shared" si="244"/>
        <v>1.8858279573301153</v>
      </c>
      <c r="BB106" s="240">
        <f t="shared" si="244"/>
        <v>1.3886733300223522</v>
      </c>
      <c r="BC106" s="240">
        <f t="shared" si="244"/>
        <v>1.2226699557203513</v>
      </c>
      <c r="BD106" s="240">
        <f t="shared" si="244"/>
        <v>1.146808076070587</v>
      </c>
      <c r="BE106" s="240">
        <f t="shared" si="244"/>
        <v>0.92668824553292339</v>
      </c>
      <c r="BF106" s="240">
        <f t="shared" si="244"/>
        <v>0.58186278359265975</v>
      </c>
      <c r="BG106" s="240">
        <f t="shared" si="244"/>
        <v>1.2734743525083907</v>
      </c>
      <c r="BH106" s="240">
        <f t="shared" si="244"/>
        <v>0.87206751301702123</v>
      </c>
      <c r="BI106" s="240">
        <f t="shared" si="244"/>
        <v>0.86336567632123762</v>
      </c>
      <c r="BJ106" s="240">
        <f t="shared" si="244"/>
        <v>0.75828194464362864</v>
      </c>
      <c r="BK106" s="240">
        <f t="shared" si="244"/>
        <v>0.38820890513782746</v>
      </c>
      <c r="BL106" s="240">
        <f t="shared" si="244"/>
        <v>0.83054663852370159</v>
      </c>
      <c r="BM106" s="240">
        <f t="shared" si="244"/>
        <v>0.51815472324710254</v>
      </c>
      <c r="BN106" s="240">
        <f t="shared" si="244"/>
        <v>-0.34813950874038918</v>
      </c>
      <c r="BO106" s="240">
        <f t="shared" si="244"/>
        <v>0.52255948936471008</v>
      </c>
      <c r="BP106" s="240">
        <f t="shared" si="244"/>
        <v>6.1480850112477711E-2</v>
      </c>
      <c r="BQ106" s="240">
        <f t="shared" si="244"/>
        <v>0.54405640109297893</v>
      </c>
      <c r="BR106" s="240">
        <f t="shared" si="244"/>
        <v>0.37255091875138302</v>
      </c>
      <c r="BS106" s="240">
        <f t="shared" si="244"/>
        <v>1.0614070341402002</v>
      </c>
      <c r="BT106" s="240">
        <f t="shared" ref="BT106:EE106" si="245">100*(BT84-BS84)/BS$61</f>
        <v>0.82674858511174276</v>
      </c>
      <c r="BU106" s="240">
        <f t="shared" si="245"/>
        <v>0.53693710645334891</v>
      </c>
      <c r="BV106" s="240">
        <f t="shared" si="245"/>
        <v>0.52426727012704655</v>
      </c>
      <c r="BW106" s="240">
        <f t="shared" si="245"/>
        <v>1.2569639030822441</v>
      </c>
      <c r="BX106" s="240">
        <f t="shared" si="245"/>
        <v>-3.4631695188806294E-2</v>
      </c>
      <c r="BY106" s="240">
        <f t="shared" si="245"/>
        <v>0.58108890725352558</v>
      </c>
      <c r="BZ106" s="240">
        <f t="shared" si="245"/>
        <v>1.7696677457718883</v>
      </c>
      <c r="CA106" s="240">
        <f t="shared" si="245"/>
        <v>0.36305593940324188</v>
      </c>
      <c r="CB106" s="240">
        <f t="shared" si="245"/>
        <v>0.99461937661178845</v>
      </c>
      <c r="CC106" s="240">
        <f t="shared" si="245"/>
        <v>-0.31852775018819018</v>
      </c>
      <c r="CD106" s="240">
        <f t="shared" si="245"/>
        <v>0.15922862576848734</v>
      </c>
      <c r="CE106" s="240">
        <f t="shared" si="245"/>
        <v>0.62747532902474246</v>
      </c>
      <c r="CF106" s="240">
        <f t="shared" si="245"/>
        <v>0.89842674806628642</v>
      </c>
      <c r="CG106" s="240">
        <f t="shared" si="245"/>
        <v>1.1174450002755274</v>
      </c>
      <c r="CH106" s="240">
        <f t="shared" si="245"/>
        <v>0.63617461104195883</v>
      </c>
      <c r="CI106" s="240">
        <f t="shared" si="245"/>
        <v>1.504011295041042</v>
      </c>
      <c r="CJ106" s="240">
        <f t="shared" si="245"/>
        <v>0.87889934215182519</v>
      </c>
      <c r="CK106" s="240">
        <f t="shared" si="245"/>
        <v>0.65650061464613796</v>
      </c>
      <c r="CL106" s="240">
        <f t="shared" si="245"/>
        <v>0.75102710152385221</v>
      </c>
      <c r="CM106" s="240">
        <f t="shared" si="245"/>
        <v>1.0320806016810486</v>
      </c>
      <c r="CN106" s="240">
        <f t="shared" si="245"/>
        <v>1.6862522763975922</v>
      </c>
      <c r="CO106" s="240">
        <f t="shared" si="245"/>
        <v>1.3531279421202937</v>
      </c>
      <c r="CP106" s="240">
        <f t="shared" si="245"/>
        <v>2.0427485777006988</v>
      </c>
      <c r="CQ106" s="240">
        <f t="shared" si="245"/>
        <v>1.3979742127652515</v>
      </c>
      <c r="CR106" s="240">
        <f t="shared" si="245"/>
        <v>1.1811332494690965</v>
      </c>
      <c r="CS106" s="240">
        <f t="shared" si="245"/>
        <v>1.2423490133972381</v>
      </c>
      <c r="CT106" s="240">
        <f t="shared" si="245"/>
        <v>0.89684321754061069</v>
      </c>
      <c r="CU106" s="240">
        <f t="shared" si="245"/>
        <v>1.0073690812166722</v>
      </c>
      <c r="CV106" s="240">
        <f t="shared" si="245"/>
        <v>0.82699365469380781</v>
      </c>
      <c r="CW106" s="240">
        <f t="shared" si="245"/>
        <v>0.12439188336522643</v>
      </c>
      <c r="CX106" s="240">
        <f t="shared" si="245"/>
        <v>0.89060515478466229</v>
      </c>
      <c r="CY106" s="240">
        <f t="shared" si="245"/>
        <v>0.94145314448396233</v>
      </c>
      <c r="CZ106" s="240">
        <f t="shared" si="245"/>
        <v>0.93751256382422565</v>
      </c>
      <c r="DA106" s="240">
        <f t="shared" si="245"/>
        <v>0.70177626983337538</v>
      </c>
      <c r="DB106" s="240">
        <f t="shared" si="245"/>
        <v>0.82690775709955322</v>
      </c>
      <c r="DC106" s="240">
        <f t="shared" si="245"/>
        <v>0.4365030295536152</v>
      </c>
      <c r="DD106" s="240">
        <f t="shared" si="245"/>
        <v>1.5277158640596344</v>
      </c>
      <c r="DE106" s="240">
        <f t="shared" si="245"/>
        <v>0.93794585240296358</v>
      </c>
      <c r="DF106" s="240">
        <f t="shared" si="245"/>
        <v>1.0281899822311686</v>
      </c>
      <c r="DG106" s="240">
        <f t="shared" si="245"/>
        <v>1.2809057120314933</v>
      </c>
      <c r="DH106" s="240">
        <f t="shared" si="245"/>
        <v>0.76213916628233647</v>
      </c>
      <c r="DI106" s="240">
        <f t="shared" si="245"/>
        <v>1.4858730029059217</v>
      </c>
      <c r="DJ106" s="240">
        <f t="shared" si="245"/>
        <v>0.93312274472280121</v>
      </c>
      <c r="DK106" s="240">
        <f t="shared" si="245"/>
        <v>0.86179241824313657</v>
      </c>
      <c r="DL106" s="240">
        <f t="shared" si="245"/>
        <v>1.3959413959414013</v>
      </c>
      <c r="DM106" s="240">
        <f t="shared" si="245"/>
        <v>1.2790220542812183</v>
      </c>
      <c r="DN106" s="240">
        <f t="shared" si="245"/>
        <v>1.2462906693675901</v>
      </c>
      <c r="DO106" s="240">
        <f t="shared" si="245"/>
        <v>1.5199787163402683</v>
      </c>
      <c r="DP106" s="240">
        <f t="shared" si="245"/>
        <v>0.78188774681646167</v>
      </c>
      <c r="DQ106" s="240">
        <f t="shared" si="245"/>
        <v>1.3664337347326521</v>
      </c>
      <c r="DR106" s="240">
        <f t="shared" si="245"/>
        <v>1.1907355737805525</v>
      </c>
      <c r="DS106" s="240">
        <f t="shared" si="245"/>
        <v>1.3729030316708146</v>
      </c>
      <c r="DT106" s="240">
        <f t="shared" si="245"/>
        <v>1.3664034493581934</v>
      </c>
      <c r="DU106" s="240">
        <f t="shared" si="245"/>
        <v>1.5767141505906979</v>
      </c>
      <c r="DV106" s="240">
        <f t="shared" si="245"/>
        <v>1.0302453639970959</v>
      </c>
      <c r="DW106" s="240">
        <f t="shared" si="245"/>
        <v>0.51596781448347451</v>
      </c>
      <c r="DX106" s="240">
        <f t="shared" si="245"/>
        <v>0.21596285438904189</v>
      </c>
      <c r="DY106" s="240">
        <f t="shared" si="245"/>
        <v>-1.2194658663526172</v>
      </c>
      <c r="DZ106" s="240">
        <f t="shared" si="245"/>
        <v>-1.2161229401512827</v>
      </c>
      <c r="EA106" s="240">
        <f t="shared" si="245"/>
        <v>-0.32366529297893559</v>
      </c>
      <c r="EB106" s="240">
        <f t="shared" si="245"/>
        <v>-6.337936276815373E-2</v>
      </c>
      <c r="EC106" s="240">
        <f t="shared" si="245"/>
        <v>1.1164891767005025</v>
      </c>
      <c r="ED106" s="240">
        <f t="shared" si="245"/>
        <v>0.68829791155545694</v>
      </c>
      <c r="EE106" s="240">
        <f t="shared" si="245"/>
        <v>1.044442141075917</v>
      </c>
      <c r="EF106" s="240">
        <f t="shared" ref="EF106:GG106" si="246">100*(EF84-EE84)/EE$61</f>
        <v>0.9623369546639966</v>
      </c>
      <c r="EG106" s="240">
        <f t="shared" si="246"/>
        <v>0.95133042903449716</v>
      </c>
      <c r="EH106" s="240">
        <f t="shared" si="246"/>
        <v>1.1418943105026986</v>
      </c>
      <c r="EI106" s="240">
        <f t="shared" si="246"/>
        <v>-0.31312957786073187</v>
      </c>
      <c r="EJ106" s="240">
        <f t="shared" si="246"/>
        <v>0.52194876476025276</v>
      </c>
      <c r="EK106" s="240">
        <f t="shared" si="246"/>
        <v>0.52771678034518554</v>
      </c>
      <c r="EL106" s="240">
        <f t="shared" si="246"/>
        <v>0.83887144188991281</v>
      </c>
      <c r="EM106" s="240">
        <f t="shared" si="246"/>
        <v>-3.6651475173886734E-2</v>
      </c>
      <c r="EN106" s="240">
        <f t="shared" si="246"/>
        <v>0.22950700130679147</v>
      </c>
      <c r="EO106" s="240">
        <f t="shared" si="246"/>
        <v>0.13282544141558836</v>
      </c>
      <c r="EP106" s="240">
        <f t="shared" si="246"/>
        <v>0.45245069508715652</v>
      </c>
      <c r="EQ106" s="240">
        <f t="shared" si="246"/>
        <v>0.36160964799651274</v>
      </c>
      <c r="ER106" s="240">
        <f t="shared" si="246"/>
        <v>9.5021299505989185E-2</v>
      </c>
      <c r="ES106" s="240">
        <f t="shared" si="246"/>
        <v>0.27374211904378909</v>
      </c>
      <c r="ET106" s="240">
        <f t="shared" si="246"/>
        <v>-0.16671595933260697</v>
      </c>
      <c r="EU106" s="240">
        <f t="shared" si="246"/>
        <v>9.259224549316207E-2</v>
      </c>
      <c r="EV106" s="240" t="e">
        <f t="shared" si="246"/>
        <v>#VALUE!</v>
      </c>
      <c r="EW106" s="240" t="e">
        <f t="shared" si="246"/>
        <v>#VALUE!</v>
      </c>
      <c r="EX106" s="240" t="e">
        <f t="shared" si="246"/>
        <v>#VALUE!</v>
      </c>
      <c r="EY106" s="240" t="e">
        <f t="shared" si="246"/>
        <v>#VALUE!</v>
      </c>
      <c r="EZ106" s="240" t="e">
        <f t="shared" si="246"/>
        <v>#VALUE!</v>
      </c>
      <c r="FA106" s="240" t="e">
        <f t="shared" si="246"/>
        <v>#VALUE!</v>
      </c>
      <c r="FB106" s="240" t="e">
        <f t="shared" si="246"/>
        <v>#VALUE!</v>
      </c>
      <c r="FC106" s="240" t="e">
        <f t="shared" si="246"/>
        <v>#VALUE!</v>
      </c>
      <c r="FD106" s="240" t="e">
        <f t="shared" si="246"/>
        <v>#VALUE!</v>
      </c>
      <c r="FE106" s="240" t="e">
        <f t="shared" si="246"/>
        <v>#VALUE!</v>
      </c>
      <c r="FF106" s="240" t="e">
        <f t="shared" si="246"/>
        <v>#VALUE!</v>
      </c>
      <c r="FG106" s="240" t="e">
        <f t="shared" si="246"/>
        <v>#VALUE!</v>
      </c>
      <c r="FH106" s="240" t="e">
        <f t="shared" si="246"/>
        <v>#VALUE!</v>
      </c>
      <c r="FI106" s="240" t="e">
        <f t="shared" si="246"/>
        <v>#VALUE!</v>
      </c>
      <c r="FJ106" s="240" t="e">
        <f t="shared" si="246"/>
        <v>#VALUE!</v>
      </c>
      <c r="FK106" s="240" t="e">
        <f t="shared" si="246"/>
        <v>#VALUE!</v>
      </c>
      <c r="FL106" s="240" t="e">
        <f t="shared" si="246"/>
        <v>#VALUE!</v>
      </c>
      <c r="FM106" s="240" t="e">
        <f t="shared" si="246"/>
        <v>#VALUE!</v>
      </c>
      <c r="FN106" s="240" t="e">
        <f t="shared" si="246"/>
        <v>#VALUE!</v>
      </c>
      <c r="FO106" s="240" t="e">
        <f t="shared" si="246"/>
        <v>#VALUE!</v>
      </c>
      <c r="FP106" s="240" t="e">
        <f t="shared" si="246"/>
        <v>#VALUE!</v>
      </c>
      <c r="FQ106" s="240" t="e">
        <f t="shared" si="246"/>
        <v>#VALUE!</v>
      </c>
      <c r="FR106" s="240" t="e">
        <f t="shared" si="246"/>
        <v>#VALUE!</v>
      </c>
      <c r="FS106" s="240" t="e">
        <f t="shared" si="246"/>
        <v>#VALUE!</v>
      </c>
      <c r="FT106" s="240" t="e">
        <f t="shared" si="246"/>
        <v>#VALUE!</v>
      </c>
      <c r="FU106" s="240" t="e">
        <f t="shared" si="246"/>
        <v>#VALUE!</v>
      </c>
      <c r="FV106" s="240" t="e">
        <f t="shared" si="246"/>
        <v>#VALUE!</v>
      </c>
      <c r="FW106" s="240" t="e">
        <f t="shared" si="246"/>
        <v>#VALUE!</v>
      </c>
      <c r="FX106" s="240" t="e">
        <f t="shared" si="246"/>
        <v>#VALUE!</v>
      </c>
      <c r="FY106" s="240" t="e">
        <f t="shared" si="246"/>
        <v>#VALUE!</v>
      </c>
      <c r="FZ106" s="240" t="e">
        <f t="shared" si="246"/>
        <v>#VALUE!</v>
      </c>
      <c r="GA106" s="240" t="e">
        <f t="shared" si="246"/>
        <v>#VALUE!</v>
      </c>
      <c r="GB106" s="240" t="e">
        <f t="shared" si="246"/>
        <v>#VALUE!</v>
      </c>
      <c r="GC106" s="240" t="e">
        <f t="shared" si="246"/>
        <v>#VALUE!</v>
      </c>
      <c r="GD106" s="240" t="e">
        <f t="shared" si="246"/>
        <v>#VALUE!</v>
      </c>
      <c r="GE106" s="240" t="e">
        <f t="shared" si="246"/>
        <v>#VALUE!</v>
      </c>
      <c r="GF106" s="240" t="e">
        <f t="shared" si="246"/>
        <v>#VALUE!</v>
      </c>
      <c r="GG106" s="240" t="e">
        <f t="shared" si="246"/>
        <v>#VALUE!</v>
      </c>
    </row>
    <row r="107" spans="1:194" ht="13.5" customHeight="1">
      <c r="A107" s="323"/>
      <c r="B107" s="323"/>
      <c r="C107" s="323"/>
      <c r="D107" s="323"/>
      <c r="E107" s="264" t="s">
        <v>66</v>
      </c>
      <c r="F107" s="239"/>
      <c r="G107" s="240">
        <f>100*(G86-F86)/F$61</f>
        <v>-0.16736401673637785</v>
      </c>
      <c r="H107" s="240">
        <f t="shared" ref="H107:BS107" si="247">100*(H86-G86)/G$61</f>
        <v>3.8410056451136758E-2</v>
      </c>
      <c r="I107" s="240">
        <f t="shared" si="247"/>
        <v>-0.35526168329038932</v>
      </c>
      <c r="J107" s="240">
        <f t="shared" si="247"/>
        <v>0.98880799739217029</v>
      </c>
      <c r="K107" s="240">
        <f t="shared" si="247"/>
        <v>1.0486687150526024E-3</v>
      </c>
      <c r="L107" s="240">
        <f t="shared" si="247"/>
        <v>0.28815499059920979</v>
      </c>
      <c r="M107" s="240">
        <f t="shared" si="247"/>
        <v>-0.41169286530353483</v>
      </c>
      <c r="N107" s="240">
        <f t="shared" si="247"/>
        <v>0.77671943518258135</v>
      </c>
      <c r="O107" s="240">
        <f t="shared" si="247"/>
        <v>-0.37464504900611018</v>
      </c>
      <c r="P107" s="240">
        <f t="shared" si="247"/>
        <v>0.23847305523431542</v>
      </c>
      <c r="Q107" s="240">
        <f t="shared" si="247"/>
        <v>-0.77753591641271891</v>
      </c>
      <c r="R107" s="240">
        <f t="shared" si="247"/>
        <v>-0.46534577658299636</v>
      </c>
      <c r="S107" s="240">
        <f t="shared" si="247"/>
        <v>-1.4387362206996488</v>
      </c>
      <c r="T107" s="240">
        <f t="shared" si="247"/>
        <v>0.22192845411209808</v>
      </c>
      <c r="U107" s="240">
        <f t="shared" si="247"/>
        <v>0.84788222145141301</v>
      </c>
      <c r="V107" s="240">
        <f t="shared" si="247"/>
        <v>0.1586107176581758</v>
      </c>
      <c r="W107" s="240">
        <f t="shared" si="247"/>
        <v>0.44818601489702592</v>
      </c>
      <c r="X107" s="240">
        <f t="shared" si="247"/>
        <v>0.65543392471089212</v>
      </c>
      <c r="Y107" s="240">
        <f t="shared" si="247"/>
        <v>-0.97447389850128252</v>
      </c>
      <c r="Z107" s="240">
        <f t="shared" si="247"/>
        <v>0.14525807956988074</v>
      </c>
      <c r="AA107" s="240">
        <f t="shared" si="247"/>
        <v>-0.78642806158864409</v>
      </c>
      <c r="AB107" s="240">
        <f t="shared" si="247"/>
        <v>0.18402238110039043</v>
      </c>
      <c r="AC107" s="240">
        <f t="shared" si="247"/>
        <v>-0.11311875049147754</v>
      </c>
      <c r="AD107" s="240">
        <f t="shared" si="247"/>
        <v>0.7782837542137464</v>
      </c>
      <c r="AE107" s="240">
        <f t="shared" si="247"/>
        <v>-0.64481120366684552</v>
      </c>
      <c r="AF107" s="240">
        <f t="shared" si="247"/>
        <v>-0.16771655333954213</v>
      </c>
      <c r="AG107" s="240">
        <f t="shared" si="247"/>
        <v>0.3682028909505633</v>
      </c>
      <c r="AH107" s="240">
        <f t="shared" si="247"/>
        <v>0.13557379127146613</v>
      </c>
      <c r="AI107" s="240">
        <f t="shared" si="247"/>
        <v>-0.47944241820796002</v>
      </c>
      <c r="AJ107" s="240">
        <f t="shared" si="247"/>
        <v>0.58991577931954842</v>
      </c>
      <c r="AK107" s="240">
        <f t="shared" si="247"/>
        <v>-0.33799266727772359</v>
      </c>
      <c r="AL107" s="240">
        <f t="shared" si="247"/>
        <v>0.3279242039780661</v>
      </c>
      <c r="AM107" s="240">
        <f t="shared" si="247"/>
        <v>0.27247546215450208</v>
      </c>
      <c r="AN107" s="240">
        <f t="shared" si="247"/>
        <v>0.4367778777907258</v>
      </c>
      <c r="AO107" s="240">
        <f t="shared" si="247"/>
        <v>-0.38233986195161662</v>
      </c>
      <c r="AP107" s="240">
        <f t="shared" si="247"/>
        <v>0.23212427281316136</v>
      </c>
      <c r="AQ107" s="240">
        <f t="shared" si="247"/>
        <v>-0.355425365444059</v>
      </c>
      <c r="AR107" s="240">
        <f t="shared" si="247"/>
        <v>-0.2629391906168449</v>
      </c>
      <c r="AS107" s="240">
        <f t="shared" si="247"/>
        <v>0.13829019665885103</v>
      </c>
      <c r="AT107" s="240">
        <f t="shared" si="247"/>
        <v>0.39357255306441363</v>
      </c>
      <c r="AU107" s="240">
        <f t="shared" si="247"/>
        <v>-7.5391369905527195E-2</v>
      </c>
      <c r="AV107" s="240">
        <f t="shared" si="247"/>
        <v>0.32921990145204777</v>
      </c>
      <c r="AW107" s="240">
        <f t="shared" si="247"/>
        <v>0.19763183281116226</v>
      </c>
      <c r="AX107" s="240">
        <f t="shared" si="247"/>
        <v>-0.33836423865957133</v>
      </c>
      <c r="AY107" s="240">
        <f t="shared" si="247"/>
        <v>0.44558936155397871</v>
      </c>
      <c r="AZ107" s="240">
        <f t="shared" si="247"/>
        <v>4.5983502410104841E-2</v>
      </c>
      <c r="BA107" s="240">
        <f t="shared" si="247"/>
        <v>0.46680086861418169</v>
      </c>
      <c r="BB107" s="240">
        <f t="shared" si="247"/>
        <v>-0.51371989073751267</v>
      </c>
      <c r="BC107" s="240">
        <f t="shared" si="247"/>
        <v>0.32750088099651259</v>
      </c>
      <c r="BD107" s="240">
        <f t="shared" si="247"/>
        <v>-0.2867020190176387</v>
      </c>
      <c r="BE107" s="240">
        <f t="shared" si="247"/>
        <v>-0.43834421675107693</v>
      </c>
      <c r="BF107" s="240">
        <f t="shared" si="247"/>
        <v>0.28569612253521492</v>
      </c>
      <c r="BG107" s="240">
        <f t="shared" si="247"/>
        <v>-0.46614946450293465</v>
      </c>
      <c r="BH107" s="240">
        <f t="shared" si="247"/>
        <v>-8.848651494764101E-2</v>
      </c>
      <c r="BI107" s="240">
        <f t="shared" si="247"/>
        <v>-0.28633874235674106</v>
      </c>
      <c r="BJ107" s="240">
        <f t="shared" si="247"/>
        <v>0.48831206080596906</v>
      </c>
      <c r="BK107" s="240">
        <f t="shared" si="247"/>
        <v>-0.47757819813134306</v>
      </c>
      <c r="BL107" s="240">
        <f t="shared" si="247"/>
        <v>-0.26110948627326469</v>
      </c>
      <c r="BM107" s="240">
        <f t="shared" si="247"/>
        <v>-0.47953885633845333</v>
      </c>
      <c r="BN107" s="240">
        <f t="shared" si="247"/>
        <v>-0.40294249901634854</v>
      </c>
      <c r="BO107" s="240">
        <f t="shared" si="247"/>
        <v>-0.25040770161503395</v>
      </c>
      <c r="BP107" s="240">
        <f t="shared" si="247"/>
        <v>0.30530831249038942</v>
      </c>
      <c r="BQ107" s="240">
        <f t="shared" si="247"/>
        <v>-0.27428785972034914</v>
      </c>
      <c r="BR107" s="240">
        <f t="shared" si="247"/>
        <v>0.84818463582022163</v>
      </c>
      <c r="BS107" s="240">
        <f t="shared" si="247"/>
        <v>0.29437729069846236</v>
      </c>
      <c r="BT107" s="240">
        <f t="shared" ref="BT107:EE107" si="248">100*(BT86-BS86)/BS$61</f>
        <v>3.6240105943043256E-2</v>
      </c>
      <c r="BU107" s="240">
        <f t="shared" si="248"/>
        <v>0.39346267312690014</v>
      </c>
      <c r="BV107" s="240">
        <f t="shared" si="248"/>
        <v>6.1717539394715346E-2</v>
      </c>
      <c r="BW107" s="240">
        <f t="shared" si="248"/>
        <v>-0.37217735289269044</v>
      </c>
      <c r="BX107" s="240">
        <f t="shared" si="248"/>
        <v>0.88735551068682095</v>
      </c>
      <c r="BY107" s="240">
        <f t="shared" si="248"/>
        <v>-0.40181679756894068</v>
      </c>
      <c r="BZ107" s="240">
        <f t="shared" si="248"/>
        <v>-0.64519474122537923</v>
      </c>
      <c r="CA107" s="240">
        <f t="shared" si="248"/>
        <v>0.27573059010185041</v>
      </c>
      <c r="CB107" s="240">
        <f t="shared" si="248"/>
        <v>-0.55493648317361099</v>
      </c>
      <c r="CC107" s="240">
        <f t="shared" si="248"/>
        <v>0.13791271011126785</v>
      </c>
      <c r="CD107" s="240">
        <f t="shared" si="248"/>
        <v>3.1908911116333052E-2</v>
      </c>
      <c r="CE107" s="240">
        <f t="shared" si="248"/>
        <v>2.320498468155141E-2</v>
      </c>
      <c r="CF107" s="240">
        <f t="shared" si="248"/>
        <v>0.37699903817309688</v>
      </c>
      <c r="CG107" s="240">
        <f t="shared" si="248"/>
        <v>0.14052253565108871</v>
      </c>
      <c r="CH107" s="240">
        <f t="shared" si="248"/>
        <v>0.59325926910940119</v>
      </c>
      <c r="CI107" s="240">
        <f t="shared" si="248"/>
        <v>2.5425807493752665E-2</v>
      </c>
      <c r="CJ107" s="240">
        <f t="shared" si="248"/>
        <v>-0.23814576407066504</v>
      </c>
      <c r="CK107" s="240">
        <f t="shared" si="248"/>
        <v>0.33951881987941956</v>
      </c>
      <c r="CL107" s="240">
        <f t="shared" si="248"/>
        <v>-5.5243960235970009E-2</v>
      </c>
      <c r="CM107" s="240">
        <f t="shared" si="248"/>
        <v>-7.8301747775929173E-2</v>
      </c>
      <c r="CN107" s="240">
        <f t="shared" si="248"/>
        <v>-0.80117742729842178</v>
      </c>
      <c r="CO107" s="240">
        <f t="shared" si="248"/>
        <v>0.40797401180098197</v>
      </c>
      <c r="CP107" s="240">
        <f t="shared" si="248"/>
        <v>0.34353031864531464</v>
      </c>
      <c r="CQ107" s="240">
        <f t="shared" si="248"/>
        <v>-5.9243168522124232E-2</v>
      </c>
      <c r="CR107" s="240">
        <f t="shared" si="248"/>
        <v>0.47234508785455409</v>
      </c>
      <c r="CS107" s="240">
        <f t="shared" si="248"/>
        <v>0.37586140478534841</v>
      </c>
      <c r="CT107" s="240">
        <f t="shared" si="248"/>
        <v>-0.5795799762250663</v>
      </c>
      <c r="CU107" s="240">
        <f t="shared" si="248"/>
        <v>5.2262987353720659E-4</v>
      </c>
      <c r="CV107" s="240">
        <f t="shared" si="248"/>
        <v>-0.54206525042273301</v>
      </c>
      <c r="CW107" s="240">
        <f t="shared" si="248"/>
        <v>0.18362611353913333</v>
      </c>
      <c r="CX107" s="240">
        <f t="shared" si="248"/>
        <v>0.31893466073101551</v>
      </c>
      <c r="CY107" s="240">
        <f t="shared" si="248"/>
        <v>-0.45409177834834735</v>
      </c>
      <c r="CZ107" s="240">
        <f t="shared" si="248"/>
        <v>-0.19172395770513628</v>
      </c>
      <c r="DA107" s="240">
        <f t="shared" si="248"/>
        <v>3.6423510627650153E-2</v>
      </c>
      <c r="DB107" s="240">
        <f t="shared" si="248"/>
        <v>0.30177666045412405</v>
      </c>
      <c r="DC107" s="240">
        <f t="shared" si="248"/>
        <v>-0.11475207122543724</v>
      </c>
      <c r="DD107" s="240">
        <f t="shared" si="248"/>
        <v>-0.57261637658207032</v>
      </c>
      <c r="DE107" s="240">
        <f t="shared" si="248"/>
        <v>0.25374850217897249</v>
      </c>
      <c r="DF107" s="240">
        <f t="shared" si="248"/>
        <v>0.16208039187438947</v>
      </c>
      <c r="DG107" s="240">
        <f t="shared" si="248"/>
        <v>0.12333767431247111</v>
      </c>
      <c r="DH107" s="240">
        <f t="shared" si="248"/>
        <v>0.46189539469350582</v>
      </c>
      <c r="DI107" s="240">
        <f t="shared" si="248"/>
        <v>-0.22803925916415821</v>
      </c>
      <c r="DJ107" s="240">
        <f t="shared" si="248"/>
        <v>0.18376546269929625</v>
      </c>
      <c r="DK107" s="240">
        <f t="shared" si="248"/>
        <v>-0.19339345945153436</v>
      </c>
      <c r="DL107" s="240">
        <f t="shared" si="248"/>
        <v>-0.19087269087269057</v>
      </c>
      <c r="DM107" s="240">
        <f t="shared" si="248"/>
        <v>0.52779669118143935</v>
      </c>
      <c r="DN107" s="240">
        <f t="shared" si="248"/>
        <v>-0.20612328304635305</v>
      </c>
      <c r="DO107" s="240">
        <f t="shared" si="248"/>
        <v>-5.4968129478572087E-3</v>
      </c>
      <c r="DP107" s="240">
        <f t="shared" si="248"/>
        <v>0.17647147982704811</v>
      </c>
      <c r="DQ107" s="240">
        <f t="shared" si="248"/>
        <v>0.22562595085221474</v>
      </c>
      <c r="DR107" s="240">
        <f t="shared" si="248"/>
        <v>6.980684657088794E-2</v>
      </c>
      <c r="DS107" s="240">
        <f t="shared" si="248"/>
        <v>4.806205438116757E-2</v>
      </c>
      <c r="DT107" s="240">
        <f t="shared" si="248"/>
        <v>2.498637107033307E-2</v>
      </c>
      <c r="DU107" s="240">
        <f t="shared" si="248"/>
        <v>-0.37793744216024255</v>
      </c>
      <c r="DV107" s="240">
        <f t="shared" si="248"/>
        <v>-5.526763300673191E-2</v>
      </c>
      <c r="DW107" s="240">
        <f t="shared" si="248"/>
        <v>-0.23269528712078741</v>
      </c>
      <c r="DX107" s="240">
        <f t="shared" si="248"/>
        <v>0.1003827341697304</v>
      </c>
      <c r="DY107" s="240">
        <f t="shared" si="248"/>
        <v>-7.8578469499357304E-2</v>
      </c>
      <c r="DZ107" s="240">
        <f t="shared" si="248"/>
        <v>-0.9266662483376602</v>
      </c>
      <c r="EA107" s="240">
        <f t="shared" si="248"/>
        <v>-0.73886395543726835</v>
      </c>
      <c r="EB107" s="240">
        <f t="shared" si="248"/>
        <v>0.10521802707915427</v>
      </c>
      <c r="EC107" s="240">
        <f t="shared" si="248"/>
        <v>0.77075638881068775</v>
      </c>
      <c r="ED107" s="240">
        <f t="shared" si="248"/>
        <v>-0.35428604194911228</v>
      </c>
      <c r="EE107" s="240">
        <f t="shared" si="248"/>
        <v>0.37599104125128546</v>
      </c>
      <c r="EF107" s="240">
        <f t="shared" ref="EF107:GG107" si="249">100*(EF86-EE86)/EE$61</f>
        <v>0.53907759620856366</v>
      </c>
      <c r="EG107" s="240">
        <f t="shared" si="249"/>
        <v>-0.37153256186236444</v>
      </c>
      <c r="EH107" s="240">
        <f t="shared" si="249"/>
        <v>1.2281197901319305</v>
      </c>
      <c r="EI107" s="240">
        <f t="shared" si="249"/>
        <v>-9.136199653291617E-2</v>
      </c>
      <c r="EJ107" s="240">
        <f t="shared" si="249"/>
        <v>-8.4455835254561407E-2</v>
      </c>
      <c r="EK107" s="240">
        <f t="shared" si="249"/>
        <v>-0.67702296286373753</v>
      </c>
      <c r="EL107" s="240">
        <f t="shared" si="249"/>
        <v>1.968819306782657E-2</v>
      </c>
      <c r="EM107" s="240">
        <f t="shared" si="249"/>
        <v>0.18095466538737992</v>
      </c>
      <c r="EN107" s="240">
        <f t="shared" si="249"/>
        <v>-3.9530470124754566E-2</v>
      </c>
      <c r="EO107" s="240">
        <f t="shared" si="249"/>
        <v>-0.36660585195305062</v>
      </c>
      <c r="EP107" s="240">
        <f t="shared" si="249"/>
        <v>-0.17308004236359001</v>
      </c>
      <c r="EQ107" s="240">
        <f t="shared" si="249"/>
        <v>6.4294613899412892E-2</v>
      </c>
      <c r="ER107" s="240">
        <f t="shared" si="249"/>
        <v>0.27391825901334688</v>
      </c>
      <c r="ES107" s="240">
        <f t="shared" si="249"/>
        <v>-0.30644749652622622</v>
      </c>
      <c r="ET107" s="240">
        <f t="shared" si="249"/>
        <v>0.46586278805597597</v>
      </c>
      <c r="EU107" s="240">
        <f t="shared" si="249"/>
        <v>1.9680538009666501E-2</v>
      </c>
      <c r="EV107" s="240">
        <f t="shared" si="249"/>
        <v>0</v>
      </c>
      <c r="EW107" s="240" t="e">
        <f t="shared" si="249"/>
        <v>#VALUE!</v>
      </c>
      <c r="EX107" s="240" t="e">
        <f t="shared" si="249"/>
        <v>#VALUE!</v>
      </c>
      <c r="EY107" s="240" t="e">
        <f t="shared" si="249"/>
        <v>#VALUE!</v>
      </c>
      <c r="EZ107" s="240" t="e">
        <f t="shared" si="249"/>
        <v>#VALUE!</v>
      </c>
      <c r="FA107" s="240" t="e">
        <f t="shared" si="249"/>
        <v>#VALUE!</v>
      </c>
      <c r="FB107" s="240" t="e">
        <f t="shared" si="249"/>
        <v>#VALUE!</v>
      </c>
      <c r="FC107" s="240" t="e">
        <f t="shared" si="249"/>
        <v>#VALUE!</v>
      </c>
      <c r="FD107" s="240" t="e">
        <f t="shared" si="249"/>
        <v>#VALUE!</v>
      </c>
      <c r="FE107" s="240" t="e">
        <f t="shared" si="249"/>
        <v>#VALUE!</v>
      </c>
      <c r="FF107" s="240" t="e">
        <f t="shared" si="249"/>
        <v>#VALUE!</v>
      </c>
      <c r="FG107" s="240" t="e">
        <f t="shared" si="249"/>
        <v>#VALUE!</v>
      </c>
      <c r="FH107" s="240" t="e">
        <f t="shared" si="249"/>
        <v>#VALUE!</v>
      </c>
      <c r="FI107" s="240" t="e">
        <f t="shared" si="249"/>
        <v>#VALUE!</v>
      </c>
      <c r="FJ107" s="240" t="e">
        <f t="shared" si="249"/>
        <v>#VALUE!</v>
      </c>
      <c r="FK107" s="240" t="e">
        <f t="shared" si="249"/>
        <v>#VALUE!</v>
      </c>
      <c r="FL107" s="240" t="e">
        <f t="shared" si="249"/>
        <v>#VALUE!</v>
      </c>
      <c r="FM107" s="240" t="e">
        <f t="shared" si="249"/>
        <v>#VALUE!</v>
      </c>
      <c r="FN107" s="240" t="e">
        <f t="shared" si="249"/>
        <v>#VALUE!</v>
      </c>
      <c r="FO107" s="240" t="e">
        <f t="shared" si="249"/>
        <v>#VALUE!</v>
      </c>
      <c r="FP107" s="240" t="e">
        <f t="shared" si="249"/>
        <v>#VALUE!</v>
      </c>
      <c r="FQ107" s="240" t="e">
        <f t="shared" si="249"/>
        <v>#VALUE!</v>
      </c>
      <c r="FR107" s="240" t="e">
        <f t="shared" si="249"/>
        <v>#VALUE!</v>
      </c>
      <c r="FS107" s="240" t="e">
        <f t="shared" si="249"/>
        <v>#VALUE!</v>
      </c>
      <c r="FT107" s="240" t="e">
        <f t="shared" si="249"/>
        <v>#VALUE!</v>
      </c>
      <c r="FU107" s="240" t="e">
        <f t="shared" si="249"/>
        <v>#VALUE!</v>
      </c>
      <c r="FV107" s="240" t="e">
        <f t="shared" si="249"/>
        <v>#VALUE!</v>
      </c>
      <c r="FW107" s="240" t="e">
        <f t="shared" si="249"/>
        <v>#VALUE!</v>
      </c>
      <c r="FX107" s="240" t="e">
        <f t="shared" si="249"/>
        <v>#VALUE!</v>
      </c>
      <c r="FY107" s="240" t="e">
        <f t="shared" si="249"/>
        <v>#VALUE!</v>
      </c>
      <c r="FZ107" s="240" t="e">
        <f t="shared" si="249"/>
        <v>#VALUE!</v>
      </c>
      <c r="GA107" s="240" t="e">
        <f t="shared" si="249"/>
        <v>#VALUE!</v>
      </c>
      <c r="GB107" s="240" t="e">
        <f t="shared" si="249"/>
        <v>#VALUE!</v>
      </c>
      <c r="GC107" s="240" t="e">
        <f t="shared" si="249"/>
        <v>#VALUE!</v>
      </c>
      <c r="GD107" s="240" t="e">
        <f t="shared" si="249"/>
        <v>#VALUE!</v>
      </c>
      <c r="GE107" s="240" t="e">
        <f t="shared" si="249"/>
        <v>#VALUE!</v>
      </c>
      <c r="GF107" s="240" t="e">
        <f t="shared" si="249"/>
        <v>#VALUE!</v>
      </c>
      <c r="GG107" s="240" t="e">
        <f t="shared" si="249"/>
        <v>#VALUE!</v>
      </c>
    </row>
    <row r="108" spans="1:194" ht="13.5" customHeight="1" thickBot="1">
      <c r="A108" s="323"/>
      <c r="B108" s="323"/>
      <c r="C108" s="323"/>
      <c r="D108" s="323"/>
      <c r="E108" s="325" t="s">
        <v>52</v>
      </c>
      <c r="F108" s="253"/>
      <c r="G108" s="254">
        <f>100*(G92-F92)/F$61</f>
        <v>0.50451761566915332</v>
      </c>
      <c r="H108" s="254">
        <f t="shared" ref="H108:BS108" si="250">100*(H92-G92)/G$61</f>
        <v>0.70534830937554749</v>
      </c>
      <c r="I108" s="254">
        <f t="shared" si="250"/>
        <v>-0.22526056259105739</v>
      </c>
      <c r="J108" s="254">
        <f t="shared" si="250"/>
        <v>5.8676518526565788E-2</v>
      </c>
      <c r="K108" s="254">
        <f t="shared" si="250"/>
        <v>-0.66800197149718099</v>
      </c>
      <c r="L108" s="254">
        <f t="shared" si="250"/>
        <v>-0.61820485571814354</v>
      </c>
      <c r="M108" s="254">
        <f t="shared" si="250"/>
        <v>-0.1772840089823895</v>
      </c>
      <c r="N108" s="254">
        <f t="shared" si="250"/>
        <v>-0.91238260836334628</v>
      </c>
      <c r="O108" s="254">
        <f t="shared" si="250"/>
        <v>-0.35357699001557458</v>
      </c>
      <c r="P108" s="254">
        <f t="shared" si="250"/>
        <v>-0.58542445514285846</v>
      </c>
      <c r="Q108" s="254">
        <f t="shared" si="250"/>
        <v>0.10796691336526106</v>
      </c>
      <c r="R108" s="254">
        <f t="shared" si="250"/>
        <v>0.37091546360179023</v>
      </c>
      <c r="S108" s="254">
        <f t="shared" si="250"/>
        <v>0.29599215084881458</v>
      </c>
      <c r="T108" s="254">
        <f t="shared" si="250"/>
        <v>-0.26679485638745215</v>
      </c>
      <c r="U108" s="254">
        <f t="shared" si="250"/>
        <v>-0.97814776274713977</v>
      </c>
      <c r="V108" s="254">
        <f t="shared" si="250"/>
        <v>0.33492681775259719</v>
      </c>
      <c r="W108" s="254">
        <f t="shared" si="250"/>
        <v>-0.9126568297034735</v>
      </c>
      <c r="X108" s="254">
        <f t="shared" si="250"/>
        <v>-0.6218043306681299</v>
      </c>
      <c r="Y108" s="254">
        <f t="shared" si="250"/>
        <v>0.86814318305707217</v>
      </c>
      <c r="Z108" s="254">
        <f t="shared" si="250"/>
        <v>0.66516369468197711</v>
      </c>
      <c r="AA108" s="254">
        <f t="shared" si="250"/>
        <v>1.1044407056184338</v>
      </c>
      <c r="AB108" s="254">
        <f t="shared" si="250"/>
        <v>0.60926328877836733</v>
      </c>
      <c r="AC108" s="254">
        <f t="shared" si="250"/>
        <v>0.18026410506130472</v>
      </c>
      <c r="AD108" s="254">
        <f t="shared" si="250"/>
        <v>-0.53876633745342373</v>
      </c>
      <c r="AE108" s="254">
        <f t="shared" si="250"/>
        <v>0.29671706238562995</v>
      </c>
      <c r="AF108" s="254">
        <f t="shared" si="250"/>
        <v>0.24617378846109697</v>
      </c>
      <c r="AG108" s="254">
        <f t="shared" si="250"/>
        <v>-0.40390741370941907</v>
      </c>
      <c r="AH108" s="254">
        <f t="shared" si="250"/>
        <v>-0.55331742453885491</v>
      </c>
      <c r="AI108" s="254">
        <f t="shared" si="250"/>
        <v>0.46591413326983899</v>
      </c>
      <c r="AJ108" s="254">
        <f t="shared" si="250"/>
        <v>-0.54486381054852395</v>
      </c>
      <c r="AK108" s="254">
        <f t="shared" si="250"/>
        <v>0.25258311807349726</v>
      </c>
      <c r="AL108" s="254">
        <f t="shared" si="250"/>
        <v>0.4343333060489501</v>
      </c>
      <c r="AM108" s="254">
        <f t="shared" si="250"/>
        <v>-0.35577366973766239</v>
      </c>
      <c r="AN108" s="254">
        <f t="shared" si="250"/>
        <v>0.18346638335128876</v>
      </c>
      <c r="AO108" s="254">
        <f t="shared" si="250"/>
        <v>-0.12325747762031362</v>
      </c>
      <c r="AP108" s="254">
        <f t="shared" si="250"/>
        <v>-0.9630279748116366</v>
      </c>
      <c r="AQ108" s="254">
        <f t="shared" si="250"/>
        <v>-0.14503263234227459</v>
      </c>
      <c r="AR108" s="254">
        <f t="shared" si="250"/>
        <v>0.38220089493231668</v>
      </c>
      <c r="AS108" s="254">
        <f t="shared" si="250"/>
        <v>-0.14106525077239321</v>
      </c>
      <c r="AT108" s="254">
        <f t="shared" si="250"/>
        <v>0.24745308796120233</v>
      </c>
      <c r="AU108" s="254">
        <f t="shared" si="250"/>
        <v>0.16320014191317095</v>
      </c>
      <c r="AV108" s="254">
        <f t="shared" si="250"/>
        <v>-0.17049666419570284</v>
      </c>
      <c r="AW108" s="254">
        <f t="shared" si="250"/>
        <v>8.3662719721351045E-2</v>
      </c>
      <c r="AX108" s="254">
        <f t="shared" si="250"/>
        <v>0.13116835918408565</v>
      </c>
      <c r="AY108" s="254">
        <f t="shared" si="250"/>
        <v>-0.33419202116549568</v>
      </c>
      <c r="AZ108" s="254">
        <f t="shared" si="250"/>
        <v>0.1089082951818176</v>
      </c>
      <c r="BA108" s="254">
        <f t="shared" si="250"/>
        <v>-0.2238900600738658</v>
      </c>
      <c r="BB108" s="254">
        <f t="shared" si="250"/>
        <v>0.4209864663521235</v>
      </c>
      <c r="BC108" s="254">
        <f t="shared" si="250"/>
        <v>-0.2792375932707184</v>
      </c>
      <c r="BD108" s="254">
        <f t="shared" si="250"/>
        <v>-0.24925676851270448</v>
      </c>
      <c r="BE108" s="254">
        <f t="shared" si="250"/>
        <v>4.3984797049634143E-2</v>
      </c>
      <c r="BF108" s="254">
        <f t="shared" si="250"/>
        <v>-3.0289772153603945E-2</v>
      </c>
      <c r="BG108" s="254">
        <f t="shared" si="250"/>
        <v>0.61374491945293308</v>
      </c>
      <c r="BH108" s="254">
        <f t="shared" si="250"/>
        <v>9.7262037091208883E-2</v>
      </c>
      <c r="BI108" s="254">
        <f t="shared" si="250"/>
        <v>0.51867182318038885</v>
      </c>
      <c r="BJ108" s="254">
        <f t="shared" si="250"/>
        <v>0.25025096801950136</v>
      </c>
      <c r="BK108" s="254">
        <f t="shared" si="250"/>
        <v>0.33451668167929838</v>
      </c>
      <c r="BL108" s="254">
        <f t="shared" si="250"/>
        <v>-0.19310121252057297</v>
      </c>
      <c r="BM108" s="254">
        <f t="shared" si="250"/>
        <v>-0.10917758735084369</v>
      </c>
      <c r="BN108" s="254">
        <f t="shared" si="250"/>
        <v>0.9193552920015754</v>
      </c>
      <c r="BO108" s="254">
        <f t="shared" si="250"/>
        <v>0.12520385080751201</v>
      </c>
      <c r="BP108" s="254">
        <f t="shared" si="250"/>
        <v>0.11737253203291718</v>
      </c>
      <c r="BQ108" s="254">
        <f t="shared" si="250"/>
        <v>0.22874703637008395</v>
      </c>
      <c r="BR108" s="254">
        <f t="shared" si="250"/>
        <v>-0.51679765330971628</v>
      </c>
      <c r="BS108" s="254">
        <f t="shared" si="250"/>
        <v>6.2860028235485602E-2</v>
      </c>
      <c r="BT108" s="254">
        <f t="shared" ref="BT108:EE108" si="251">100*(BT92-BS92)/BS$61</f>
        <v>-6.3335512255590157E-2</v>
      </c>
      <c r="BU108" s="254">
        <f t="shared" si="251"/>
        <v>0.33264564167008337</v>
      </c>
      <c r="BV108" s="254">
        <f t="shared" si="251"/>
        <v>7.0012907592918283E-2</v>
      </c>
      <c r="BW108" s="254">
        <f t="shared" si="251"/>
        <v>1.4504697544089971E-2</v>
      </c>
      <c r="BX108" s="254">
        <f t="shared" si="251"/>
        <v>-0.43583661681009517</v>
      </c>
      <c r="BY108" s="254">
        <f t="shared" si="251"/>
        <v>0.22254468788432796</v>
      </c>
      <c r="BZ108" s="254">
        <f t="shared" si="251"/>
        <v>0.18309142581232568</v>
      </c>
      <c r="CA108" s="254">
        <f t="shared" si="251"/>
        <v>-0.16985260248733036</v>
      </c>
      <c r="CB108" s="254">
        <f t="shared" si="251"/>
        <v>0.21363303511732057</v>
      </c>
      <c r="CC108" s="254">
        <f t="shared" si="251"/>
        <v>0.30207944531254888</v>
      </c>
      <c r="CD108" s="254">
        <f t="shared" si="251"/>
        <v>0.55793204981581013</v>
      </c>
      <c r="CE108" s="254">
        <f t="shared" si="251"/>
        <v>0.74350025243260642</v>
      </c>
      <c r="CF108" s="254">
        <f t="shared" si="251"/>
        <v>-0.25638408748604219</v>
      </c>
      <c r="CG108" s="254">
        <f t="shared" si="251"/>
        <v>4.1942456174725674E-2</v>
      </c>
      <c r="CH108" s="254">
        <f t="shared" si="251"/>
        <v>-0.19523458372118349</v>
      </c>
      <c r="CI108" s="254">
        <f t="shared" si="251"/>
        <v>-3.9185656255047836E-2</v>
      </c>
      <c r="CJ108" s="254">
        <f t="shared" si="251"/>
        <v>5.8357501591570438E-2</v>
      </c>
      <c r="CK108" s="254">
        <f t="shared" si="251"/>
        <v>-0.33190891529591243</v>
      </c>
      <c r="CL108" s="254">
        <f t="shared" si="251"/>
        <v>-6.5420479226815501E-2</v>
      </c>
      <c r="CM108" s="254">
        <f t="shared" si="251"/>
        <v>-4.6807686862351282E-2</v>
      </c>
      <c r="CN108" s="254">
        <f t="shared" si="251"/>
        <v>0.39285755191331523</v>
      </c>
      <c r="CO108" s="254">
        <f t="shared" si="251"/>
        <v>-0.53180811933310534</v>
      </c>
      <c r="CP108" s="254">
        <f t="shared" si="251"/>
        <v>-0.55635154044021873</v>
      </c>
      <c r="CQ108" s="254">
        <f t="shared" si="251"/>
        <v>4.5255198176624739E-2</v>
      </c>
      <c r="CR108" s="254">
        <f t="shared" si="251"/>
        <v>-0.52726264388805422</v>
      </c>
      <c r="CS108" s="254">
        <f t="shared" si="251"/>
        <v>-0.3496447374052995</v>
      </c>
      <c r="CT108" s="254">
        <f t="shared" si="251"/>
        <v>0.77374190991942993</v>
      </c>
      <c r="CU108" s="254">
        <f t="shared" si="251"/>
        <v>-0.39928922337200945</v>
      </c>
      <c r="CV108" s="254">
        <f t="shared" si="251"/>
        <v>0.5669997324737881</v>
      </c>
      <c r="CW108" s="254">
        <f t="shared" si="251"/>
        <v>6.4385032797735706E-2</v>
      </c>
      <c r="CX108" s="254">
        <f t="shared" si="251"/>
        <v>-0.17858288324117616</v>
      </c>
      <c r="CY108" s="254">
        <f t="shared" si="251"/>
        <v>0.58310666839363923</v>
      </c>
      <c r="CZ108" s="254">
        <f t="shared" si="251"/>
        <v>-2.4122542515982098E-2</v>
      </c>
      <c r="DA108" s="254">
        <f t="shared" si="251"/>
        <v>-0.2125536373615417</v>
      </c>
      <c r="DB108" s="254">
        <f t="shared" si="251"/>
        <v>-0.78049966869091869</v>
      </c>
      <c r="DC108" s="254">
        <f t="shared" si="251"/>
        <v>9.3977989365647441E-2</v>
      </c>
      <c r="DD108" s="254">
        <f t="shared" si="251"/>
        <v>0.37484822587438044</v>
      </c>
      <c r="DE108" s="254">
        <f t="shared" si="251"/>
        <v>3.0624819228495314E-2</v>
      </c>
      <c r="DF108" s="254">
        <f t="shared" si="251"/>
        <v>-0.14911396052441891</v>
      </c>
      <c r="DG108" s="254">
        <f t="shared" si="251"/>
        <v>-0.4080361980627189</v>
      </c>
      <c r="DH108" s="254">
        <f t="shared" si="251"/>
        <v>-0.4129528363153806</v>
      </c>
      <c r="DI108" s="254">
        <f t="shared" si="251"/>
        <v>-2.777550853688087E-2</v>
      </c>
      <c r="DJ108" s="254">
        <f t="shared" si="251"/>
        <v>-0.49180894847880363</v>
      </c>
      <c r="DK108" s="254">
        <f t="shared" si="251"/>
        <v>5.2014591582341077E-2</v>
      </c>
      <c r="DL108" s="254">
        <f t="shared" si="251"/>
        <v>-0.29916279916279864</v>
      </c>
      <c r="DM108" s="254">
        <f t="shared" si="251"/>
        <v>-0.302113441342647</v>
      </c>
      <c r="DN108" s="254">
        <f t="shared" si="251"/>
        <v>-1.9990404605789977E-2</v>
      </c>
      <c r="DO108" s="254">
        <f t="shared" si="251"/>
        <v>2.9462917400491267E-2</v>
      </c>
      <c r="DP108" s="254">
        <f t="shared" si="251"/>
        <v>-0.19162853944408037</v>
      </c>
      <c r="DQ108" s="254">
        <f t="shared" si="251"/>
        <v>-1.0314329181819282E-2</v>
      </c>
      <c r="DR108" s="254">
        <f t="shared" si="251"/>
        <v>-3.0461169412750334E-2</v>
      </c>
      <c r="DS108" s="254">
        <f t="shared" si="251"/>
        <v>-0.22651855195299775</v>
      </c>
      <c r="DT108" s="254">
        <f t="shared" si="251"/>
        <v>-0.31036789850164082</v>
      </c>
      <c r="DU108" s="254">
        <f t="shared" si="251"/>
        <v>-0.28743674655106183</v>
      </c>
      <c r="DV108" s="254">
        <f t="shared" si="251"/>
        <v>0.29334359057413228</v>
      </c>
      <c r="DW108" s="254">
        <f t="shared" si="251"/>
        <v>-0.31106002298965696</v>
      </c>
      <c r="DX108" s="254">
        <f t="shared" si="251"/>
        <v>-0.30614734265705845</v>
      </c>
      <c r="DY108" s="254">
        <f t="shared" si="251"/>
        <v>7.6778962564254608E-2</v>
      </c>
      <c r="DZ108" s="254">
        <f t="shared" si="251"/>
        <v>0.32913047614613811</v>
      </c>
      <c r="EA108" s="254">
        <f t="shared" si="251"/>
        <v>0.59620383904145513</v>
      </c>
      <c r="EB108" s="254">
        <f t="shared" si="251"/>
        <v>4.7638083126405259E-3</v>
      </c>
      <c r="EC108" s="254">
        <f t="shared" si="251"/>
        <v>-0.79539243776810076</v>
      </c>
      <c r="ED108" s="254">
        <f t="shared" si="251"/>
        <v>0.42923904273140567</v>
      </c>
      <c r="EE108" s="254">
        <f t="shared" si="251"/>
        <v>-0.3436761355437547</v>
      </c>
      <c r="EF108" s="254">
        <f t="shared" ref="EF108:GG108" si="252">100*(EF92-EE92)/EE$61</f>
        <v>-0.51354128337063287</v>
      </c>
      <c r="EG108" s="254">
        <f t="shared" si="252"/>
        <v>9.8557673162840392E-2</v>
      </c>
      <c r="EH108" s="254">
        <f t="shared" si="252"/>
        <v>-1.0653593090886742</v>
      </c>
      <c r="EI108" s="254">
        <f t="shared" si="252"/>
        <v>0.49155877621776961</v>
      </c>
      <c r="EJ108" s="254">
        <f t="shared" si="252"/>
        <v>2.1845389257528811E-2</v>
      </c>
      <c r="EK108" s="254">
        <f t="shared" si="252"/>
        <v>0.73721141095313203</v>
      </c>
      <c r="EL108" s="254">
        <f t="shared" si="252"/>
        <v>-0.2702301009309438</v>
      </c>
      <c r="EM108" s="254">
        <f t="shared" si="252"/>
        <v>-0.1458383305348987</v>
      </c>
      <c r="EN108" s="254">
        <f t="shared" si="252"/>
        <v>0.36249057313425004</v>
      </c>
      <c r="EO108" s="254">
        <f t="shared" si="252"/>
        <v>0.24122321544438921</v>
      </c>
      <c r="EP108" s="254">
        <f t="shared" si="252"/>
        <v>3.9310351407829104E-2</v>
      </c>
      <c r="EQ108" s="254">
        <f t="shared" si="252"/>
        <v>0.26840147991744445</v>
      </c>
      <c r="ER108" s="254">
        <f t="shared" si="252"/>
        <v>-0.44261412473671119</v>
      </c>
      <c r="ES108" s="254">
        <f t="shared" si="252"/>
        <v>0.38773831917045853</v>
      </c>
      <c r="ET108" s="254">
        <f t="shared" si="252"/>
        <v>0.20552216003601434</v>
      </c>
      <c r="EU108" s="254">
        <f t="shared" si="252"/>
        <v>-7.6847815085412885E-2</v>
      </c>
      <c r="EV108" s="254">
        <f t="shared" si="252"/>
        <v>5.0709091624490783E-2</v>
      </c>
      <c r="EW108" s="254" t="e">
        <f t="shared" si="252"/>
        <v>#VALUE!</v>
      </c>
      <c r="EX108" s="254" t="e">
        <f t="shared" si="252"/>
        <v>#VALUE!</v>
      </c>
      <c r="EY108" s="254" t="e">
        <f t="shared" si="252"/>
        <v>#VALUE!</v>
      </c>
      <c r="EZ108" s="254" t="e">
        <f t="shared" si="252"/>
        <v>#VALUE!</v>
      </c>
      <c r="FA108" s="254" t="e">
        <f t="shared" si="252"/>
        <v>#VALUE!</v>
      </c>
      <c r="FB108" s="254" t="e">
        <f t="shared" si="252"/>
        <v>#VALUE!</v>
      </c>
      <c r="FC108" s="254" t="e">
        <f t="shared" si="252"/>
        <v>#VALUE!</v>
      </c>
      <c r="FD108" s="254" t="e">
        <f t="shared" si="252"/>
        <v>#VALUE!</v>
      </c>
      <c r="FE108" s="254" t="e">
        <f t="shared" si="252"/>
        <v>#VALUE!</v>
      </c>
      <c r="FF108" s="254" t="e">
        <f t="shared" si="252"/>
        <v>#VALUE!</v>
      </c>
      <c r="FG108" s="254" t="e">
        <f t="shared" si="252"/>
        <v>#VALUE!</v>
      </c>
      <c r="FH108" s="254" t="e">
        <f t="shared" si="252"/>
        <v>#VALUE!</v>
      </c>
      <c r="FI108" s="254" t="e">
        <f t="shared" si="252"/>
        <v>#VALUE!</v>
      </c>
      <c r="FJ108" s="254" t="e">
        <f t="shared" si="252"/>
        <v>#VALUE!</v>
      </c>
      <c r="FK108" s="254" t="e">
        <f t="shared" si="252"/>
        <v>#VALUE!</v>
      </c>
      <c r="FL108" s="254" t="e">
        <f t="shared" si="252"/>
        <v>#VALUE!</v>
      </c>
      <c r="FM108" s="254" t="e">
        <f t="shared" si="252"/>
        <v>#VALUE!</v>
      </c>
      <c r="FN108" s="254" t="e">
        <f t="shared" si="252"/>
        <v>#VALUE!</v>
      </c>
      <c r="FO108" s="254" t="e">
        <f t="shared" si="252"/>
        <v>#VALUE!</v>
      </c>
      <c r="FP108" s="254" t="e">
        <f t="shared" si="252"/>
        <v>#VALUE!</v>
      </c>
      <c r="FQ108" s="254" t="e">
        <f t="shared" si="252"/>
        <v>#VALUE!</v>
      </c>
      <c r="FR108" s="254" t="e">
        <f t="shared" si="252"/>
        <v>#VALUE!</v>
      </c>
      <c r="FS108" s="254" t="e">
        <f t="shared" si="252"/>
        <v>#VALUE!</v>
      </c>
      <c r="FT108" s="254" t="e">
        <f t="shared" si="252"/>
        <v>#VALUE!</v>
      </c>
      <c r="FU108" s="254" t="e">
        <f t="shared" si="252"/>
        <v>#VALUE!</v>
      </c>
      <c r="FV108" s="254" t="e">
        <f t="shared" si="252"/>
        <v>#VALUE!</v>
      </c>
      <c r="FW108" s="254" t="e">
        <f t="shared" si="252"/>
        <v>#VALUE!</v>
      </c>
      <c r="FX108" s="254" t="e">
        <f t="shared" si="252"/>
        <v>#VALUE!</v>
      </c>
      <c r="FY108" s="254" t="e">
        <f t="shared" si="252"/>
        <v>#VALUE!</v>
      </c>
      <c r="FZ108" s="254" t="e">
        <f t="shared" si="252"/>
        <v>#VALUE!</v>
      </c>
      <c r="GA108" s="254" t="e">
        <f t="shared" si="252"/>
        <v>#VALUE!</v>
      </c>
      <c r="GB108" s="254" t="e">
        <f t="shared" si="252"/>
        <v>#VALUE!</v>
      </c>
      <c r="GC108" s="254" t="e">
        <f t="shared" si="252"/>
        <v>#VALUE!</v>
      </c>
      <c r="GD108" s="254" t="e">
        <f t="shared" si="252"/>
        <v>#VALUE!</v>
      </c>
      <c r="GE108" s="254" t="e">
        <f t="shared" si="252"/>
        <v>#VALUE!</v>
      </c>
      <c r="GF108" s="254" t="e">
        <f t="shared" si="252"/>
        <v>#VALUE!</v>
      </c>
      <c r="GG108" s="254" t="e">
        <f t="shared" si="252"/>
        <v>#VALUE!</v>
      </c>
    </row>
    <row r="109" spans="1:194" ht="13.5" customHeight="1" thickBot="1">
      <c r="A109" s="323"/>
      <c r="B109" s="323"/>
      <c r="C109" s="323"/>
      <c r="D109" s="323"/>
      <c r="E109" s="327" t="s">
        <v>190</v>
      </c>
      <c r="F109" s="328"/>
      <c r="G109" s="329">
        <f t="shared" ref="G109:BR109" si="253">G100+G101+G102+G107++G108</f>
        <v>4.1962282457098077</v>
      </c>
      <c r="H109" s="329">
        <f t="shared" si="253"/>
        <v>3.8584647616830479</v>
      </c>
      <c r="I109" s="329">
        <f t="shared" si="253"/>
        <v>3.1379580858455567</v>
      </c>
      <c r="J109" s="329">
        <f t="shared" si="253"/>
        <v>3.6172987069434002</v>
      </c>
      <c r="K109" s="329">
        <f t="shared" si="253"/>
        <v>2.6269151312408807</v>
      </c>
      <c r="L109" s="329">
        <f t="shared" si="253"/>
        <v>3.748058530205189</v>
      </c>
      <c r="M109" s="329">
        <f t="shared" si="253"/>
        <v>3.0916361344206811</v>
      </c>
      <c r="N109" s="329">
        <f t="shared" si="253"/>
        <v>4.2982296911274123</v>
      </c>
      <c r="O109" s="329">
        <f t="shared" si="253"/>
        <v>2.1736740862874617</v>
      </c>
      <c r="P109" s="329">
        <f t="shared" si="253"/>
        <v>2.9647759160144629</v>
      </c>
      <c r="Q109" s="329">
        <f t="shared" si="253"/>
        <v>2.34828036569438</v>
      </c>
      <c r="R109" s="329">
        <f t="shared" si="253"/>
        <v>3.1817060409878497</v>
      </c>
      <c r="S109" s="329">
        <f t="shared" si="253"/>
        <v>2.9088030868930854</v>
      </c>
      <c r="T109" s="329">
        <f t="shared" si="253"/>
        <v>3.9418339141930097</v>
      </c>
      <c r="U109" s="329">
        <f t="shared" si="253"/>
        <v>4.4837553474390068</v>
      </c>
      <c r="V109" s="329">
        <f t="shared" si="253"/>
        <v>4.1932247403210585</v>
      </c>
      <c r="W109" s="329">
        <f t="shared" si="253"/>
        <v>3.1642074258687463</v>
      </c>
      <c r="X109" s="329">
        <f t="shared" si="253"/>
        <v>1.9820870937853896</v>
      </c>
      <c r="Y109" s="329">
        <f t="shared" si="253"/>
        <v>2.3890762014361258</v>
      </c>
      <c r="Z109" s="329">
        <f t="shared" si="253"/>
        <v>3.1345510473699023</v>
      </c>
      <c r="AA109" s="329">
        <f t="shared" si="253"/>
        <v>2.5096869582951191</v>
      </c>
      <c r="AB109" s="329">
        <f t="shared" si="253"/>
        <v>2.7746347528753366</v>
      </c>
      <c r="AC109" s="329">
        <f t="shared" si="253"/>
        <v>2.2847567946864524</v>
      </c>
      <c r="AD109" s="329">
        <f t="shared" si="253"/>
        <v>2.4478088591874294</v>
      </c>
      <c r="AE109" s="329">
        <f t="shared" si="253"/>
        <v>1.5372714730212464</v>
      </c>
      <c r="AF109" s="329">
        <f t="shared" si="253"/>
        <v>1.9085575239351413</v>
      </c>
      <c r="AG109" s="329">
        <f t="shared" si="253"/>
        <v>1.2284587361714658</v>
      </c>
      <c r="AH109" s="329">
        <f t="shared" si="253"/>
        <v>1.8445751194537254</v>
      </c>
      <c r="AI109" s="329">
        <f t="shared" si="253"/>
        <v>2.0958019026180157</v>
      </c>
      <c r="AJ109" s="329">
        <f t="shared" si="253"/>
        <v>1.7729274769307295</v>
      </c>
      <c r="AK109" s="329">
        <f t="shared" si="253"/>
        <v>1.7998500124989709</v>
      </c>
      <c r="AL109" s="329">
        <f t="shared" si="253"/>
        <v>1.9501514283375685</v>
      </c>
      <c r="AM109" s="329">
        <f t="shared" si="253"/>
        <v>2.0187270428132589</v>
      </c>
      <c r="AN109" s="329">
        <f t="shared" si="253"/>
        <v>1.7594081856502717</v>
      </c>
      <c r="AO109" s="329">
        <f t="shared" si="253"/>
        <v>0.7854643181686356</v>
      </c>
      <c r="AP109" s="329">
        <f t="shared" si="253"/>
        <v>0.52707556987947601</v>
      </c>
      <c r="AQ109" s="329">
        <f t="shared" si="253"/>
        <v>1.6072859814511</v>
      </c>
      <c r="AR109" s="329">
        <f t="shared" si="253"/>
        <v>1.518943360081122</v>
      </c>
      <c r="AS109" s="329">
        <f t="shared" si="253"/>
        <v>2.2385436516012174</v>
      </c>
      <c r="AT109" s="329">
        <f t="shared" si="253"/>
        <v>2.0076724028735105</v>
      </c>
      <c r="AU109" s="329">
        <f t="shared" si="253"/>
        <v>1.7029580025721869</v>
      </c>
      <c r="AV109" s="329">
        <f t="shared" si="253"/>
        <v>2.155845288448961</v>
      </c>
      <c r="AW109" s="329">
        <f t="shared" si="253"/>
        <v>2.1824871731391413</v>
      </c>
      <c r="AX109" s="329">
        <f t="shared" si="253"/>
        <v>1.9984376762313913</v>
      </c>
      <c r="AY109" s="329">
        <f t="shared" si="253"/>
        <v>1.5333516265240168</v>
      </c>
      <c r="AZ109" s="329">
        <f t="shared" si="253"/>
        <v>1.791339773712771</v>
      </c>
      <c r="BA109" s="329">
        <f t="shared" si="253"/>
        <v>2.128738765870434</v>
      </c>
      <c r="BB109" s="329">
        <f t="shared" si="253"/>
        <v>1.2959399056369685</v>
      </c>
      <c r="BC109" s="329">
        <f t="shared" si="253"/>
        <v>1.2709332434461373</v>
      </c>
      <c r="BD109" s="329">
        <f t="shared" si="253"/>
        <v>0.61084928854025178</v>
      </c>
      <c r="BE109" s="329">
        <f t="shared" si="253"/>
        <v>0.5323288258314699</v>
      </c>
      <c r="BF109" s="329">
        <f t="shared" si="253"/>
        <v>0.83726913397427338</v>
      </c>
      <c r="BG109" s="329">
        <f t="shared" si="253"/>
        <v>1.4210698074583759</v>
      </c>
      <c r="BH109" s="329">
        <f t="shared" si="253"/>
        <v>0.88084303516059681</v>
      </c>
      <c r="BI109" s="329">
        <f t="shared" si="253"/>
        <v>1.0956987571448829</v>
      </c>
      <c r="BJ109" s="329">
        <f t="shared" si="253"/>
        <v>1.4968449734690989</v>
      </c>
      <c r="BK109" s="329">
        <f t="shared" si="253"/>
        <v>0.24514738868579777</v>
      </c>
      <c r="BL109" s="329">
        <f t="shared" si="253"/>
        <v>0.37633593972986135</v>
      </c>
      <c r="BM109" s="329">
        <f t="shared" si="253"/>
        <v>-7.0561720442194373E-2</v>
      </c>
      <c r="BN109" s="329">
        <f t="shared" si="253"/>
        <v>0.16827328424484267</v>
      </c>
      <c r="BO109" s="329">
        <f t="shared" si="253"/>
        <v>0.39735563855717815</v>
      </c>
      <c r="BP109" s="329">
        <f t="shared" si="253"/>
        <v>0.48416169463578684</v>
      </c>
      <c r="BQ109" s="329">
        <f t="shared" si="253"/>
        <v>0.49851557774270883</v>
      </c>
      <c r="BR109" s="329">
        <f t="shared" si="253"/>
        <v>0.70393790126189315</v>
      </c>
      <c r="BS109" s="329">
        <f t="shared" ref="BS109:ED109" si="254">BS100+BS101+BS102+BS107++BS108</f>
        <v>1.4186443530741506</v>
      </c>
      <c r="BT109" s="329">
        <f t="shared" si="254"/>
        <v>0.79965317879919817</v>
      </c>
      <c r="BU109" s="329">
        <f t="shared" si="254"/>
        <v>1.2630454212503228</v>
      </c>
      <c r="BV109" s="329">
        <f t="shared" si="254"/>
        <v>0.65599771711468247</v>
      </c>
      <c r="BW109" s="329">
        <f t="shared" si="254"/>
        <v>0.8992912477336511</v>
      </c>
      <c r="BX109" s="329">
        <f t="shared" si="254"/>
        <v>0.41688719868791252</v>
      </c>
      <c r="BY109" s="329">
        <f t="shared" si="254"/>
        <v>0.40181679756891986</v>
      </c>
      <c r="BZ109" s="329">
        <f t="shared" si="254"/>
        <v>1.3075644303588259</v>
      </c>
      <c r="CA109" s="329">
        <f t="shared" si="254"/>
        <v>0.46893392701776415</v>
      </c>
      <c r="CB109" s="329">
        <f t="shared" si="254"/>
        <v>0.65331592855550269</v>
      </c>
      <c r="CC109" s="329">
        <f t="shared" si="254"/>
        <v>0.12146440523561977</v>
      </c>
      <c r="CD109" s="329">
        <f t="shared" si="254"/>
        <v>0.74906958670063495</v>
      </c>
      <c r="CE109" s="329">
        <f t="shared" si="254"/>
        <v>1.3941805661388935</v>
      </c>
      <c r="CF109" s="329">
        <f t="shared" si="254"/>
        <v>1.0190416987533522</v>
      </c>
      <c r="CG109" s="329">
        <f t="shared" si="254"/>
        <v>1.2999099921013504</v>
      </c>
      <c r="CH109" s="329">
        <f t="shared" si="254"/>
        <v>1.0341992964301463</v>
      </c>
      <c r="CI109" s="329">
        <f t="shared" si="254"/>
        <v>1.4902514462797762</v>
      </c>
      <c r="CJ109" s="329">
        <f t="shared" si="254"/>
        <v>0.6991110796727098</v>
      </c>
      <c r="CK109" s="329">
        <f t="shared" si="254"/>
        <v>0.66411051922964504</v>
      </c>
      <c r="CL109" s="329">
        <f t="shared" si="254"/>
        <v>0.63036266206107505</v>
      </c>
      <c r="CM109" s="329">
        <f t="shared" si="254"/>
        <v>0.90697116704275604</v>
      </c>
      <c r="CN109" s="329">
        <f t="shared" si="254"/>
        <v>1.2779324010125104</v>
      </c>
      <c r="CO109" s="329">
        <f t="shared" si="254"/>
        <v>1.2292938345881583</v>
      </c>
      <c r="CP109" s="329">
        <f t="shared" si="254"/>
        <v>1.8299273559057827</v>
      </c>
      <c r="CQ109" s="329">
        <f t="shared" si="254"/>
        <v>1.3839862424197638</v>
      </c>
      <c r="CR109" s="329">
        <f t="shared" si="254"/>
        <v>1.1262156934355811</v>
      </c>
      <c r="CS109" s="329">
        <f t="shared" si="254"/>
        <v>1.2685656807772985</v>
      </c>
      <c r="CT109" s="329">
        <f t="shared" si="254"/>
        <v>1.0910051512349819</v>
      </c>
      <c r="CU109" s="329">
        <f t="shared" si="254"/>
        <v>0.6086024877182038</v>
      </c>
      <c r="CV109" s="329">
        <f t="shared" si="254"/>
        <v>0.85192813674484458</v>
      </c>
      <c r="CW109" s="329">
        <f t="shared" si="254"/>
        <v>0.37240302970209543</v>
      </c>
      <c r="CX109" s="329">
        <f t="shared" si="254"/>
        <v>1.0309569322745089</v>
      </c>
      <c r="CY109" s="329">
        <f t="shared" si="254"/>
        <v>1.0704680345292616</v>
      </c>
      <c r="CZ109" s="329">
        <f t="shared" si="254"/>
        <v>0.72166606360311447</v>
      </c>
      <c r="DA109" s="329">
        <f t="shared" si="254"/>
        <v>0.52564614309945901</v>
      </c>
      <c r="DB109" s="329">
        <f t="shared" si="254"/>
        <v>0.34818474886277273</v>
      </c>
      <c r="DC109" s="329">
        <f t="shared" si="254"/>
        <v>0.41572894769381136</v>
      </c>
      <c r="DD109" s="329">
        <f t="shared" si="254"/>
        <v>1.3299477133519553</v>
      </c>
      <c r="DE109" s="329">
        <f t="shared" si="254"/>
        <v>1.2223191738104209</v>
      </c>
      <c r="DF109" s="329">
        <f t="shared" si="254"/>
        <v>1.0411564135811562</v>
      </c>
      <c r="DG109" s="329">
        <f t="shared" si="254"/>
        <v>0.99620718828123178</v>
      </c>
      <c r="DH109" s="329">
        <f t="shared" si="254"/>
        <v>0.81108172466047501</v>
      </c>
      <c r="DI109" s="329">
        <f t="shared" si="254"/>
        <v>1.2300582352048823</v>
      </c>
      <c r="DJ109" s="329">
        <f t="shared" si="254"/>
        <v>0.62507925894328398</v>
      </c>
      <c r="DK109" s="329">
        <f t="shared" si="254"/>
        <v>0.72041355037394994</v>
      </c>
      <c r="DL109" s="329">
        <f t="shared" si="254"/>
        <v>0.90590590590591547</v>
      </c>
      <c r="DM109" s="329">
        <f t="shared" si="254"/>
        <v>1.5047053041200043</v>
      </c>
      <c r="DN109" s="329">
        <f t="shared" si="254"/>
        <v>1.0201769817154505</v>
      </c>
      <c r="DO109" s="329">
        <f t="shared" si="254"/>
        <v>1.5439448207929054</v>
      </c>
      <c r="DP109" s="329">
        <f t="shared" si="254"/>
        <v>0.76673068719943549</v>
      </c>
      <c r="DQ109" s="329">
        <f t="shared" si="254"/>
        <v>1.5817453564030473</v>
      </c>
      <c r="DR109" s="329">
        <f t="shared" si="254"/>
        <v>1.2300812509386749</v>
      </c>
      <c r="DS109" s="329">
        <f t="shared" si="254"/>
        <v>1.1944465340989847</v>
      </c>
      <c r="DT109" s="329">
        <f t="shared" si="254"/>
        <v>1.0810219219268915</v>
      </c>
      <c r="DU109" s="329">
        <f t="shared" si="254"/>
        <v>0.91133996187939048</v>
      </c>
      <c r="DV109" s="329">
        <f t="shared" si="254"/>
        <v>1.2683213215644993</v>
      </c>
      <c r="DW109" s="329">
        <f t="shared" si="254"/>
        <v>-2.7787495626972747E-2</v>
      </c>
      <c r="DX109" s="329">
        <f t="shared" si="254"/>
        <v>1.0198245901716696E-2</v>
      </c>
      <c r="DY109" s="329">
        <f t="shared" si="254"/>
        <v>-1.221265373287717</v>
      </c>
      <c r="DZ109" s="329">
        <f t="shared" si="254"/>
        <v>-1.8136587123428018</v>
      </c>
      <c r="EA109" s="329">
        <f t="shared" si="254"/>
        <v>-0.46632540937475164</v>
      </c>
      <c r="EB109" s="329">
        <f t="shared" si="254"/>
        <v>4.6602472623638126E-2</v>
      </c>
      <c r="EC109" s="329">
        <f t="shared" si="254"/>
        <v>1.0918531277431012</v>
      </c>
      <c r="ED109" s="329">
        <f t="shared" si="254"/>
        <v>0.76325091233775033</v>
      </c>
      <c r="EE109" s="329">
        <f t="shared" ref="EE109:GG109" si="255">EE100+EE101+EE102+EE107++EE108</f>
        <v>1.0767570467834333</v>
      </c>
      <c r="EF109" s="329">
        <f t="shared" si="255"/>
        <v>0.9878732675019245</v>
      </c>
      <c r="EG109" s="329">
        <f t="shared" si="255"/>
        <v>0.67835554033497303</v>
      </c>
      <c r="EH109" s="329">
        <f t="shared" si="255"/>
        <v>1.3046547915459605</v>
      </c>
      <c r="EI109" s="329">
        <f t="shared" si="255"/>
        <v>8.7067201824127194E-2</v>
      </c>
      <c r="EJ109" s="329">
        <f t="shared" si="255"/>
        <v>0.45933831876322306</v>
      </c>
      <c r="EK109" s="329">
        <f t="shared" si="255"/>
        <v>0.58790522843457449</v>
      </c>
      <c r="EL109" s="329">
        <f t="shared" si="255"/>
        <v>0.58832953402679833</v>
      </c>
      <c r="EM109" s="329">
        <f t="shared" si="255"/>
        <v>-1.5351403214136916E-3</v>
      </c>
      <c r="EN109" s="329">
        <f t="shared" si="255"/>
        <v>0.55246710431628965</v>
      </c>
      <c r="EO109" s="329">
        <f t="shared" si="255"/>
        <v>7.4428049069269753E-3</v>
      </c>
      <c r="EP109" s="329">
        <f t="shared" si="255"/>
        <v>0.31868100413139833</v>
      </c>
      <c r="EQ109" s="329">
        <f t="shared" si="255"/>
        <v>0.69430574181336457</v>
      </c>
      <c r="ER109" s="329">
        <f t="shared" si="255"/>
        <v>-7.3674566217369786E-2</v>
      </c>
      <c r="ES109" s="329">
        <f t="shared" si="255"/>
        <v>0.35503294168801874</v>
      </c>
      <c r="ET109" s="329">
        <f t="shared" si="255"/>
        <v>0.50466898875939137</v>
      </c>
      <c r="EU109" s="329">
        <f t="shared" si="255"/>
        <v>3.5424968417407707E-2</v>
      </c>
      <c r="EV109" s="329" t="e">
        <f t="shared" si="255"/>
        <v>#VALUE!</v>
      </c>
      <c r="EW109" s="329" t="e">
        <f t="shared" si="255"/>
        <v>#VALUE!</v>
      </c>
      <c r="EX109" s="329" t="e">
        <f t="shared" si="255"/>
        <v>#VALUE!</v>
      </c>
      <c r="EY109" s="329" t="e">
        <f t="shared" si="255"/>
        <v>#VALUE!</v>
      </c>
      <c r="EZ109" s="329" t="e">
        <f t="shared" si="255"/>
        <v>#VALUE!</v>
      </c>
      <c r="FA109" s="329" t="e">
        <f t="shared" si="255"/>
        <v>#VALUE!</v>
      </c>
      <c r="FB109" s="329" t="e">
        <f t="shared" si="255"/>
        <v>#VALUE!</v>
      </c>
      <c r="FC109" s="329" t="e">
        <f t="shared" si="255"/>
        <v>#VALUE!</v>
      </c>
      <c r="FD109" s="329" t="e">
        <f t="shared" si="255"/>
        <v>#VALUE!</v>
      </c>
      <c r="FE109" s="329" t="e">
        <f t="shared" si="255"/>
        <v>#VALUE!</v>
      </c>
      <c r="FF109" s="329" t="e">
        <f t="shared" si="255"/>
        <v>#VALUE!</v>
      </c>
      <c r="FG109" s="329" t="e">
        <f t="shared" si="255"/>
        <v>#VALUE!</v>
      </c>
      <c r="FH109" s="329" t="e">
        <f t="shared" si="255"/>
        <v>#VALUE!</v>
      </c>
      <c r="FI109" s="329" t="e">
        <f t="shared" si="255"/>
        <v>#VALUE!</v>
      </c>
      <c r="FJ109" s="329" t="e">
        <f t="shared" si="255"/>
        <v>#VALUE!</v>
      </c>
      <c r="FK109" s="329" t="e">
        <f t="shared" si="255"/>
        <v>#VALUE!</v>
      </c>
      <c r="FL109" s="329" t="e">
        <f t="shared" si="255"/>
        <v>#VALUE!</v>
      </c>
      <c r="FM109" s="329" t="e">
        <f t="shared" si="255"/>
        <v>#VALUE!</v>
      </c>
      <c r="FN109" s="329" t="e">
        <f t="shared" si="255"/>
        <v>#VALUE!</v>
      </c>
      <c r="FO109" s="329" t="e">
        <f t="shared" si="255"/>
        <v>#VALUE!</v>
      </c>
      <c r="FP109" s="329" t="e">
        <f t="shared" si="255"/>
        <v>#VALUE!</v>
      </c>
      <c r="FQ109" s="329" t="e">
        <f t="shared" si="255"/>
        <v>#VALUE!</v>
      </c>
      <c r="FR109" s="329" t="e">
        <f t="shared" si="255"/>
        <v>#VALUE!</v>
      </c>
      <c r="FS109" s="329" t="e">
        <f t="shared" si="255"/>
        <v>#VALUE!</v>
      </c>
      <c r="FT109" s="329" t="e">
        <f t="shared" si="255"/>
        <v>#VALUE!</v>
      </c>
      <c r="FU109" s="329" t="e">
        <f t="shared" si="255"/>
        <v>#VALUE!</v>
      </c>
      <c r="FV109" s="329" t="e">
        <f t="shared" si="255"/>
        <v>#VALUE!</v>
      </c>
      <c r="FW109" s="329" t="e">
        <f t="shared" si="255"/>
        <v>#VALUE!</v>
      </c>
      <c r="FX109" s="329" t="e">
        <f t="shared" si="255"/>
        <v>#VALUE!</v>
      </c>
      <c r="FY109" s="329" t="e">
        <f t="shared" si="255"/>
        <v>#VALUE!</v>
      </c>
      <c r="FZ109" s="329" t="e">
        <f t="shared" si="255"/>
        <v>#VALUE!</v>
      </c>
      <c r="GA109" s="329" t="e">
        <f t="shared" si="255"/>
        <v>#VALUE!</v>
      </c>
      <c r="GB109" s="329" t="e">
        <f t="shared" si="255"/>
        <v>#VALUE!</v>
      </c>
      <c r="GC109" s="329" t="e">
        <f t="shared" si="255"/>
        <v>#VALUE!</v>
      </c>
      <c r="GD109" s="329" t="e">
        <f t="shared" si="255"/>
        <v>#VALUE!</v>
      </c>
      <c r="GE109" s="329" t="e">
        <f t="shared" si="255"/>
        <v>#VALUE!</v>
      </c>
      <c r="GF109" s="329" t="e">
        <f t="shared" si="255"/>
        <v>#VALUE!</v>
      </c>
      <c r="GG109" s="329" t="e">
        <f t="shared" si="255"/>
        <v>#VALUE!</v>
      </c>
    </row>
    <row r="110" spans="1:194" ht="14.25" customHeight="1">
      <c r="A110" s="323"/>
      <c r="B110" s="323"/>
      <c r="C110" s="323"/>
      <c r="D110" s="323"/>
      <c r="E110" s="323"/>
      <c r="F110" s="323"/>
      <c r="G110" s="323"/>
      <c r="H110" s="323"/>
      <c r="I110" s="323"/>
      <c r="J110" s="323"/>
      <c r="K110" s="323"/>
      <c r="L110" s="323"/>
      <c r="M110" s="323"/>
      <c r="N110" s="332"/>
      <c r="O110" s="323"/>
      <c r="P110" s="323"/>
      <c r="Q110" s="323"/>
      <c r="R110" s="316"/>
      <c r="S110" s="316"/>
      <c r="T110" s="316"/>
      <c r="U110" s="316"/>
      <c r="V110" s="316"/>
      <c r="W110" s="323"/>
      <c r="X110" s="323"/>
      <c r="Y110" s="323"/>
      <c r="Z110" s="323"/>
      <c r="AA110" s="361"/>
      <c r="AB110" s="361"/>
      <c r="AC110" s="361"/>
      <c r="AD110" s="361"/>
      <c r="AE110" s="361"/>
      <c r="AF110" s="361"/>
      <c r="AG110" s="361"/>
      <c r="AH110" s="361"/>
      <c r="AI110" s="361"/>
      <c r="AJ110" s="361"/>
    </row>
    <row r="111" spans="1:194" ht="16.5" thickBot="1">
      <c r="A111" s="323"/>
      <c r="B111" s="323"/>
      <c r="C111" s="323"/>
      <c r="D111" s="323"/>
      <c r="E111" s="362" t="s">
        <v>193</v>
      </c>
      <c r="F111" s="228">
        <v>28580</v>
      </c>
      <c r="G111" s="228">
        <v>28671</v>
      </c>
      <c r="H111" s="228">
        <v>28763</v>
      </c>
      <c r="I111" s="228">
        <v>28855</v>
      </c>
      <c r="J111" s="228">
        <v>28945</v>
      </c>
      <c r="K111" s="228">
        <v>29036</v>
      </c>
      <c r="L111" s="228">
        <v>29128</v>
      </c>
      <c r="M111" s="228">
        <v>29220</v>
      </c>
      <c r="N111" s="228">
        <v>29311</v>
      </c>
      <c r="O111" s="228">
        <v>29402</v>
      </c>
      <c r="P111" s="228">
        <v>29494</v>
      </c>
      <c r="Q111" s="228">
        <v>29586</v>
      </c>
      <c r="R111" s="228">
        <v>29676</v>
      </c>
      <c r="S111" s="228">
        <v>29767</v>
      </c>
      <c r="T111" s="228">
        <v>29859</v>
      </c>
      <c r="U111" s="228">
        <v>29951</v>
      </c>
      <c r="V111" s="228">
        <v>30041</v>
      </c>
      <c r="W111" s="228">
        <v>30132</v>
      </c>
      <c r="X111" s="228">
        <v>30224</v>
      </c>
      <c r="Y111" s="228">
        <v>30316</v>
      </c>
      <c r="Z111" s="228">
        <v>30406</v>
      </c>
      <c r="AA111" s="228">
        <v>30497</v>
      </c>
      <c r="AB111" s="228">
        <v>30589</v>
      </c>
      <c r="AC111" s="228">
        <v>30681</v>
      </c>
      <c r="AD111" s="228">
        <v>30772</v>
      </c>
      <c r="AE111" s="228">
        <v>30863</v>
      </c>
      <c r="AF111" s="228">
        <v>30955</v>
      </c>
      <c r="AG111" s="228">
        <v>31047</v>
      </c>
      <c r="AH111" s="228">
        <v>31137</v>
      </c>
      <c r="AI111" s="228">
        <v>31228</v>
      </c>
      <c r="AJ111" s="228">
        <v>31320</v>
      </c>
      <c r="AK111" s="228">
        <v>31412</v>
      </c>
      <c r="AL111" s="228">
        <v>31502</v>
      </c>
      <c r="AM111" s="228">
        <v>31593</v>
      </c>
      <c r="AN111" s="228">
        <v>31685</v>
      </c>
      <c r="AO111" s="228">
        <v>31777</v>
      </c>
      <c r="AP111" s="228">
        <v>31867</v>
      </c>
      <c r="AQ111" s="228">
        <v>31958</v>
      </c>
      <c r="AR111" s="228">
        <v>32050</v>
      </c>
      <c r="AS111" s="228">
        <v>32142</v>
      </c>
      <c r="AT111" s="228">
        <v>32233</v>
      </c>
      <c r="AU111" s="228">
        <v>32324</v>
      </c>
      <c r="AV111" s="228">
        <v>32416</v>
      </c>
      <c r="AW111" s="228">
        <v>32508</v>
      </c>
      <c r="AX111" s="228">
        <v>32598</v>
      </c>
      <c r="AY111" s="228">
        <v>32689</v>
      </c>
      <c r="AZ111" s="228">
        <v>32781</v>
      </c>
      <c r="BA111" s="228">
        <v>32873</v>
      </c>
      <c r="BB111" s="228">
        <v>32963</v>
      </c>
      <c r="BC111" s="228">
        <v>33054</v>
      </c>
      <c r="BD111" s="228">
        <v>33146</v>
      </c>
      <c r="BE111" s="228">
        <v>33238</v>
      </c>
      <c r="BF111" s="228">
        <v>33328</v>
      </c>
      <c r="BG111" s="228">
        <v>33419</v>
      </c>
      <c r="BH111" s="228">
        <v>33511</v>
      </c>
      <c r="BI111" s="228">
        <v>33603</v>
      </c>
      <c r="BJ111" s="228">
        <v>33694</v>
      </c>
      <c r="BK111" s="228">
        <v>33785</v>
      </c>
      <c r="BL111" s="228">
        <v>33877</v>
      </c>
      <c r="BM111" s="228">
        <v>33969</v>
      </c>
      <c r="BN111" s="228">
        <v>34059</v>
      </c>
      <c r="BO111" s="228">
        <v>34150</v>
      </c>
      <c r="BP111" s="228">
        <v>34242</v>
      </c>
      <c r="BQ111" s="228">
        <v>34334</v>
      </c>
      <c r="BR111" s="228">
        <v>34424</v>
      </c>
      <c r="BS111" s="228">
        <v>34515</v>
      </c>
      <c r="BT111" s="228">
        <v>34607</v>
      </c>
      <c r="BU111" s="228">
        <v>34699</v>
      </c>
      <c r="BV111" s="228">
        <v>34789</v>
      </c>
      <c r="BW111" s="228">
        <v>34880</v>
      </c>
      <c r="BX111" s="228">
        <v>34972</v>
      </c>
      <c r="BY111" s="228">
        <v>35064</v>
      </c>
      <c r="BZ111" s="228">
        <v>35155</v>
      </c>
      <c r="CA111" s="228">
        <v>35246</v>
      </c>
      <c r="CB111" s="228">
        <v>35338</v>
      </c>
      <c r="CC111" s="228">
        <v>35430</v>
      </c>
      <c r="CD111" s="228">
        <v>35520</v>
      </c>
      <c r="CE111" s="228">
        <v>35611</v>
      </c>
      <c r="CF111" s="228">
        <v>35703</v>
      </c>
      <c r="CG111" s="228">
        <v>35795</v>
      </c>
      <c r="CH111" s="228">
        <v>35885</v>
      </c>
      <c r="CI111" s="228">
        <v>35976</v>
      </c>
      <c r="CJ111" s="228">
        <v>36068</v>
      </c>
      <c r="CK111" s="228">
        <v>36160</v>
      </c>
      <c r="CL111" s="228">
        <v>36250</v>
      </c>
      <c r="CM111" s="228">
        <v>36341</v>
      </c>
      <c r="CN111" s="228">
        <v>36433</v>
      </c>
      <c r="CO111" s="228">
        <v>36525</v>
      </c>
      <c r="CP111" s="228">
        <v>36616</v>
      </c>
      <c r="CQ111" s="228">
        <v>36707</v>
      </c>
      <c r="CR111" s="228">
        <v>36799</v>
      </c>
      <c r="CS111" s="228">
        <v>36891</v>
      </c>
      <c r="CT111" s="228">
        <v>36981</v>
      </c>
      <c r="CU111" s="228">
        <v>37072</v>
      </c>
      <c r="CV111" s="228">
        <v>37164</v>
      </c>
      <c r="CW111" s="228">
        <v>37256</v>
      </c>
      <c r="CX111" s="228">
        <v>37346</v>
      </c>
      <c r="CY111" s="228">
        <v>37437</v>
      </c>
      <c r="CZ111" s="228">
        <v>37529</v>
      </c>
      <c r="DA111" s="228">
        <v>37621</v>
      </c>
      <c r="DB111" s="228">
        <v>37711</v>
      </c>
      <c r="DC111" s="228">
        <v>37802</v>
      </c>
      <c r="DD111" s="228">
        <v>37894</v>
      </c>
      <c r="DE111" s="228">
        <v>37986</v>
      </c>
      <c r="DF111" s="228">
        <v>38077</v>
      </c>
      <c r="DG111" s="228">
        <v>38168</v>
      </c>
      <c r="DH111" s="228">
        <v>38260</v>
      </c>
      <c r="DI111" s="228">
        <v>38352</v>
      </c>
      <c r="DJ111" s="228">
        <v>38442</v>
      </c>
      <c r="DK111" s="228">
        <v>38533</v>
      </c>
      <c r="DL111" s="228">
        <v>38625</v>
      </c>
      <c r="DM111" s="228">
        <v>38717</v>
      </c>
      <c r="DN111" s="228">
        <v>38807</v>
      </c>
      <c r="DO111" s="228">
        <v>38898</v>
      </c>
      <c r="DP111" s="228">
        <v>38990</v>
      </c>
      <c r="DQ111" s="228">
        <v>39082</v>
      </c>
      <c r="DR111" s="228">
        <v>39172</v>
      </c>
      <c r="DS111" s="228">
        <v>39263</v>
      </c>
      <c r="DT111" s="228">
        <v>39355</v>
      </c>
      <c r="DU111" s="228">
        <v>39447</v>
      </c>
      <c r="DV111" s="228">
        <v>39538</v>
      </c>
      <c r="DW111" s="228">
        <v>39629</v>
      </c>
      <c r="DX111" s="228">
        <v>39721</v>
      </c>
      <c r="DY111" s="228">
        <v>39813</v>
      </c>
      <c r="DZ111" s="228">
        <v>39903</v>
      </c>
      <c r="EA111" s="228">
        <v>39994</v>
      </c>
      <c r="EB111" s="228">
        <v>40086</v>
      </c>
      <c r="EC111" s="228">
        <v>40178</v>
      </c>
      <c r="ED111" s="228">
        <v>40268</v>
      </c>
      <c r="EE111" s="228">
        <v>40359</v>
      </c>
      <c r="EF111" s="228">
        <v>40451</v>
      </c>
      <c r="EG111" s="228">
        <v>40543</v>
      </c>
      <c r="EH111" s="228">
        <v>40633</v>
      </c>
      <c r="EI111" s="228">
        <v>40724</v>
      </c>
      <c r="EJ111" s="228">
        <v>40816</v>
      </c>
      <c r="EK111" s="228">
        <v>40908</v>
      </c>
      <c r="EL111" s="228">
        <v>40999</v>
      </c>
      <c r="EM111" s="228">
        <v>41090</v>
      </c>
      <c r="EN111" s="228">
        <v>41182</v>
      </c>
      <c r="EO111" s="228">
        <v>41274</v>
      </c>
      <c r="EP111" s="228">
        <v>41364</v>
      </c>
      <c r="EQ111" s="228">
        <v>41455</v>
      </c>
      <c r="ER111" s="228">
        <v>41547</v>
      </c>
      <c r="ES111" s="228">
        <v>41639</v>
      </c>
      <c r="ET111" s="228">
        <v>41729</v>
      </c>
      <c r="EU111" s="228">
        <v>41820</v>
      </c>
      <c r="EV111" s="228">
        <v>41912</v>
      </c>
      <c r="EW111" s="228">
        <v>42004</v>
      </c>
      <c r="EX111" s="228">
        <v>42094</v>
      </c>
      <c r="EY111" s="228">
        <v>42185</v>
      </c>
      <c r="EZ111" s="228">
        <v>42277</v>
      </c>
      <c r="FA111" s="228">
        <v>42369</v>
      </c>
      <c r="FB111" s="228">
        <v>42460</v>
      </c>
      <c r="FC111" s="228">
        <v>42551</v>
      </c>
      <c r="FD111" s="228">
        <v>42643</v>
      </c>
      <c r="FE111" s="228">
        <v>42735</v>
      </c>
      <c r="FF111" s="228">
        <v>42825</v>
      </c>
      <c r="FG111" s="228">
        <v>42916</v>
      </c>
      <c r="FH111" s="228">
        <v>43008</v>
      </c>
      <c r="FI111" s="228">
        <v>43100</v>
      </c>
      <c r="FJ111" s="228">
        <v>43190</v>
      </c>
      <c r="FK111" s="228">
        <v>43281</v>
      </c>
      <c r="FL111" s="228">
        <v>43373</v>
      </c>
      <c r="FM111" s="228">
        <v>43465</v>
      </c>
      <c r="FN111" s="228">
        <v>43555</v>
      </c>
      <c r="FO111" s="228">
        <v>43646</v>
      </c>
      <c r="FP111" s="228">
        <v>43738</v>
      </c>
      <c r="FQ111" s="228">
        <v>43830</v>
      </c>
    </row>
    <row r="112" spans="1:194">
      <c r="A112" s="323">
        <f>SUM(EH112:EK112)</f>
        <v>449.68600000000004</v>
      </c>
      <c r="B112" s="323">
        <f>SUM(EL112:EO112)</f>
        <v>451.25900000000001</v>
      </c>
      <c r="C112" s="323">
        <f>SUM(EP112:ES112)</f>
        <v>447.58900000000006</v>
      </c>
      <c r="D112" s="323">
        <f>SUM(ET112:EW112)</f>
        <v>436.3121895878449</v>
      </c>
      <c r="E112" s="268" t="s">
        <v>58</v>
      </c>
      <c r="F112" s="259">
        <v>59.378000000000007</v>
      </c>
      <c r="G112" s="259">
        <v>60.187000000000005</v>
      </c>
      <c r="H112" s="259">
        <v>60.386000000000003</v>
      </c>
      <c r="I112" s="259">
        <v>61.181000000000004</v>
      </c>
      <c r="J112" s="259">
        <v>60.726000000000006</v>
      </c>
      <c r="K112" s="259">
        <v>61.223000000000006</v>
      </c>
      <c r="L112" s="259">
        <v>62.668000000000006</v>
      </c>
      <c r="M112" s="259">
        <v>63.709000000000003</v>
      </c>
      <c r="N112" s="259">
        <v>64.171999999999997</v>
      </c>
      <c r="O112" s="259">
        <v>63.985000000000007</v>
      </c>
      <c r="P112" s="259">
        <v>64.076000000000008</v>
      </c>
      <c r="Q112" s="259">
        <v>63.596000000000004</v>
      </c>
      <c r="R112" s="259">
        <v>63.28</v>
      </c>
      <c r="S112" s="259">
        <v>63.359000000000002</v>
      </c>
      <c r="T112" s="259">
        <v>63.147000000000006</v>
      </c>
      <c r="U112" s="259">
        <v>63.731000000000002</v>
      </c>
      <c r="V112" s="259">
        <v>63.204000000000001</v>
      </c>
      <c r="W112" s="259">
        <v>63.329000000000001</v>
      </c>
      <c r="X112" s="259">
        <v>62.519000000000005</v>
      </c>
      <c r="Y112" s="259">
        <v>61.830000000000005</v>
      </c>
      <c r="Z112" s="259">
        <v>61.549000000000007</v>
      </c>
      <c r="AA112" s="259">
        <v>60.816000000000003</v>
      </c>
      <c r="AB112" s="259">
        <v>60.581000000000003</v>
      </c>
      <c r="AC112" s="259">
        <v>60.469000000000001</v>
      </c>
      <c r="AD112" s="259">
        <v>60.594000000000001</v>
      </c>
      <c r="AE112" s="259">
        <v>60.229000000000006</v>
      </c>
      <c r="AF112" s="259">
        <v>60.191000000000003</v>
      </c>
      <c r="AG112" s="259">
        <v>60.679000000000002</v>
      </c>
      <c r="AH112" s="259">
        <v>60.526000000000003</v>
      </c>
      <c r="AI112" s="259">
        <v>61.679000000000002</v>
      </c>
      <c r="AJ112" s="259">
        <v>62.523000000000003</v>
      </c>
      <c r="AK112" s="259">
        <v>62.859000000000002</v>
      </c>
      <c r="AL112" s="259">
        <v>63.135000000000005</v>
      </c>
      <c r="AM112" s="259">
        <v>64.106000000000009</v>
      </c>
      <c r="AN112" s="259">
        <v>64.831000000000003</v>
      </c>
      <c r="AO112" s="259">
        <v>65.426000000000002</v>
      </c>
      <c r="AP112" s="259">
        <v>65.481000000000009</v>
      </c>
      <c r="AQ112" s="259">
        <v>67.047000000000011</v>
      </c>
      <c r="AR112" s="259">
        <v>68.518000000000001</v>
      </c>
      <c r="AS112" s="259">
        <v>69.87</v>
      </c>
      <c r="AT112" s="259">
        <v>71.378</v>
      </c>
      <c r="AU112" s="259">
        <v>73.058999999999997</v>
      </c>
      <c r="AV112" s="259">
        <v>73.932000000000002</v>
      </c>
      <c r="AW112" s="259">
        <v>75.77600000000001</v>
      </c>
      <c r="AX112" s="259">
        <v>77.320000000000007</v>
      </c>
      <c r="AY112" s="259">
        <v>78.337000000000003</v>
      </c>
      <c r="AZ112" s="259">
        <v>79.50200000000001</v>
      </c>
      <c r="BA112" s="259">
        <v>80.954000000000008</v>
      </c>
      <c r="BB112" s="259">
        <v>82.163000000000011</v>
      </c>
      <c r="BC112" s="259">
        <v>82.682000000000002</v>
      </c>
      <c r="BD112" s="259">
        <v>83.02000000000001</v>
      </c>
      <c r="BE112" s="259">
        <v>82.847999999999999</v>
      </c>
      <c r="BF112" s="259">
        <v>82.079000000000008</v>
      </c>
      <c r="BG112" s="259">
        <v>82.62</v>
      </c>
      <c r="BH112" s="259">
        <v>82.332999999999998</v>
      </c>
      <c r="BI112" s="259">
        <v>81.856000000000009</v>
      </c>
      <c r="BJ112" s="259">
        <v>82.39800000000001</v>
      </c>
      <c r="BK112" s="259">
        <v>81.439000000000007</v>
      </c>
      <c r="BL112" s="259">
        <v>80.483000000000004</v>
      </c>
      <c r="BM112" s="259">
        <v>79.441000000000003</v>
      </c>
      <c r="BN112" s="259">
        <v>78.070000000000007</v>
      </c>
      <c r="BO112" s="259">
        <v>76.698000000000008</v>
      </c>
      <c r="BP112" s="259">
        <v>75.788000000000011</v>
      </c>
      <c r="BQ112" s="259">
        <v>75.433000000000007</v>
      </c>
      <c r="BR112" s="259">
        <v>76.566000000000003</v>
      </c>
      <c r="BS112" s="259">
        <v>77.484999999999999</v>
      </c>
      <c r="BT112" s="259">
        <v>78.26700000000001</v>
      </c>
      <c r="BU112" s="259">
        <v>78.753</v>
      </c>
      <c r="BV112" s="259">
        <v>79.052000000000007</v>
      </c>
      <c r="BW112" s="259">
        <v>78.769000000000005</v>
      </c>
      <c r="BX112" s="259">
        <v>78.679000000000002</v>
      </c>
      <c r="BY112" s="259">
        <v>78.894000000000005</v>
      </c>
      <c r="BZ112" s="259">
        <v>79.311000000000007</v>
      </c>
      <c r="CA112" s="259">
        <v>79.358000000000004</v>
      </c>
      <c r="CB112" s="259">
        <v>79.63600000000001</v>
      </c>
      <c r="CC112" s="259">
        <v>79.297000000000011</v>
      </c>
      <c r="CD112" s="259">
        <v>78.63300000000001</v>
      </c>
      <c r="CE112" s="259">
        <v>79.766000000000005</v>
      </c>
      <c r="CF112" s="259">
        <v>80.302000000000007</v>
      </c>
      <c r="CG112" s="259">
        <v>81.292000000000002</v>
      </c>
      <c r="CH112" s="259">
        <v>82.719000000000008</v>
      </c>
      <c r="CI112" s="259">
        <v>84.573000000000008</v>
      </c>
      <c r="CJ112" s="259">
        <v>86.048000000000002</v>
      </c>
      <c r="CK112" s="259">
        <v>87.279000000000011</v>
      </c>
      <c r="CL112" s="259">
        <v>89.234000000000009</v>
      </c>
      <c r="CM112" s="259">
        <v>90.89800000000001</v>
      </c>
      <c r="CN112" s="259">
        <v>92.65</v>
      </c>
      <c r="CO112" s="259">
        <v>94.039000000000001</v>
      </c>
      <c r="CP112" s="259">
        <v>96.209000000000003</v>
      </c>
      <c r="CQ112" s="259">
        <v>97.157000000000011</v>
      </c>
      <c r="CR112" s="259">
        <v>98.666000000000011</v>
      </c>
      <c r="CS112" s="259">
        <v>99.978000000000009</v>
      </c>
      <c r="CT112" s="259">
        <v>100.68100000000001</v>
      </c>
      <c r="CU112" s="259">
        <v>100.35300000000001</v>
      </c>
      <c r="CV112" s="259">
        <v>100.38900000000001</v>
      </c>
      <c r="CW112" s="259">
        <v>99.554000000000002</v>
      </c>
      <c r="CX112" s="259">
        <v>99.686000000000007</v>
      </c>
      <c r="CY112" s="259">
        <v>99.426000000000002</v>
      </c>
      <c r="CZ112" s="259">
        <v>99.494</v>
      </c>
      <c r="DA112" s="259">
        <v>99.033000000000001</v>
      </c>
      <c r="DB112" s="259">
        <v>99.551000000000002</v>
      </c>
      <c r="DC112" s="259">
        <v>100.42</v>
      </c>
      <c r="DD112" s="259">
        <v>102.11</v>
      </c>
      <c r="DE112" s="259">
        <v>102.87700000000001</v>
      </c>
      <c r="DF112" s="259">
        <v>103.02300000000001</v>
      </c>
      <c r="DG112" s="259">
        <v>104.09500000000001</v>
      </c>
      <c r="DH112" s="259">
        <v>104.673</v>
      </c>
      <c r="DI112" s="259">
        <v>105.78700000000001</v>
      </c>
      <c r="DJ112" s="259">
        <v>105.986</v>
      </c>
      <c r="DK112" s="259">
        <v>106.62400000000001</v>
      </c>
      <c r="DL112" s="259">
        <v>108.001</v>
      </c>
      <c r="DM112" s="259">
        <v>109.14800000000001</v>
      </c>
      <c r="DN112" s="259">
        <v>109.02600000000001</v>
      </c>
      <c r="DO112" s="259">
        <v>111.58900000000001</v>
      </c>
      <c r="DP112" s="259">
        <v>111.90600000000001</v>
      </c>
      <c r="DQ112" s="259">
        <v>114.42400000000001</v>
      </c>
      <c r="DR112" s="259">
        <v>115.76700000000001</v>
      </c>
      <c r="DS112" s="259">
        <v>117.15300000000001</v>
      </c>
      <c r="DT112" s="259">
        <v>118.50800000000001</v>
      </c>
      <c r="DU112" s="259">
        <v>120.099</v>
      </c>
      <c r="DV112" s="259">
        <v>121.337</v>
      </c>
      <c r="DW112" s="259">
        <v>119.82600000000001</v>
      </c>
      <c r="DX112" s="259">
        <v>118.78200000000001</v>
      </c>
      <c r="DY112" s="259">
        <v>114.83300000000001</v>
      </c>
      <c r="DZ112" s="259">
        <v>110.29300000000001</v>
      </c>
      <c r="EA112" s="259">
        <v>107.67200000000001</v>
      </c>
      <c r="EB112" s="259">
        <v>106.93100000000001</v>
      </c>
      <c r="EC112" s="259">
        <v>107.25700000000001</v>
      </c>
      <c r="ED112" s="259">
        <v>107.61300000000001</v>
      </c>
      <c r="EE112" s="259">
        <v>109.77200000000001</v>
      </c>
      <c r="EF112" s="259">
        <v>111.191</v>
      </c>
      <c r="EG112" s="259">
        <v>111.80900000000001</v>
      </c>
      <c r="EH112" s="259">
        <v>112.58300000000001</v>
      </c>
      <c r="EI112" s="259">
        <v>111.974</v>
      </c>
      <c r="EJ112" s="259">
        <v>111.84200000000001</v>
      </c>
      <c r="EK112" s="259">
        <v>113.28700000000001</v>
      </c>
      <c r="EL112" s="259">
        <v>113.164</v>
      </c>
      <c r="EM112" s="259">
        <v>113.02200000000001</v>
      </c>
      <c r="EN112" s="259">
        <v>112.92800000000001</v>
      </c>
      <c r="EO112" s="259">
        <v>112.14500000000001</v>
      </c>
      <c r="EP112" s="259">
        <v>111.85100000000001</v>
      </c>
      <c r="EQ112" s="259">
        <v>112.16600000000001</v>
      </c>
      <c r="ER112" s="259">
        <v>111.86500000000001</v>
      </c>
      <c r="ES112" s="259">
        <v>111.70700000000001</v>
      </c>
      <c r="ET112" s="259">
        <v>110.66600000000001</v>
      </c>
      <c r="EU112" s="259">
        <v>109.5</v>
      </c>
      <c r="EV112" s="260">
        <f t="shared" ref="EV112:FM112" si="256">EV14</f>
        <v>108.31495118375589</v>
      </c>
      <c r="EW112" s="260">
        <f t="shared" si="256"/>
        <v>107.83123840408901</v>
      </c>
      <c r="EX112" s="260">
        <f t="shared" si="256"/>
        <v>108.0813069049254</v>
      </c>
      <c r="EY112" s="260">
        <f t="shared" si="256"/>
        <v>108.33372163786824</v>
      </c>
      <c r="EZ112" s="260">
        <f t="shared" si="256"/>
        <v>108.62505970050718</v>
      </c>
      <c r="FA112" s="260">
        <f t="shared" si="256"/>
        <v>108.96708622811902</v>
      </c>
      <c r="FB112" s="260">
        <f t="shared" si="256"/>
        <v>109.42349336222925</v>
      </c>
      <c r="FC112" s="260">
        <f t="shared" si="256"/>
        <v>109.88287346727084</v>
      </c>
      <c r="FD112" s="260">
        <f t="shared" si="256"/>
        <v>110.37954864039267</v>
      </c>
      <c r="FE112" s="260">
        <f t="shared" si="256"/>
        <v>110.87957399350198</v>
      </c>
      <c r="FF112" s="260">
        <f t="shared" si="256"/>
        <v>111.34590942278942</v>
      </c>
      <c r="FG112" s="260">
        <f t="shared" si="256"/>
        <v>111.81546693852604</v>
      </c>
      <c r="FH112" s="260">
        <f t="shared" si="256"/>
        <v>112.28827486278378</v>
      </c>
      <c r="FI112" s="260">
        <f t="shared" si="256"/>
        <v>112.7643617864519</v>
      </c>
      <c r="FJ112" s="260">
        <f t="shared" si="256"/>
        <v>113.24375657185367</v>
      </c>
      <c r="FK112" s="260">
        <f t="shared" si="256"/>
        <v>113.7264883553883</v>
      </c>
      <c r="FL112" s="260">
        <f t="shared" si="256"/>
        <v>114.21258655019938</v>
      </c>
      <c r="FM112" s="260">
        <f t="shared" si="256"/>
        <v>114.70208084886906</v>
      </c>
      <c r="FN112" s="260">
        <f>FN14</f>
        <v>115.27218976168621</v>
      </c>
      <c r="FO112" s="260">
        <f>FO14</f>
        <v>115.84614095543056</v>
      </c>
      <c r="FP112" s="260">
        <f>FP14</f>
        <v>116.42396644401545</v>
      </c>
      <c r="FQ112" s="260">
        <f>FQ14</f>
        <v>117.00569853685562</v>
      </c>
    </row>
    <row r="113" spans="1:190">
      <c r="A113" s="323"/>
      <c r="B113" s="363">
        <f>B112/A112-1</f>
        <v>3.4979963796959446E-3</v>
      </c>
      <c r="C113" s="363">
        <f>C112/B112-1</f>
        <v>-8.1328017834546573E-3</v>
      </c>
      <c r="D113" s="363">
        <f>D112/C112-1</f>
        <v>-2.519456557724864E-2</v>
      </c>
      <c r="E113" s="341" t="s">
        <v>174</v>
      </c>
      <c r="F113" s="239"/>
      <c r="G113" s="223">
        <f t="shared" ref="G113:BR113" si="257">100*(G112/F112-1)</f>
        <v>1.3624574758327901</v>
      </c>
      <c r="H113" s="223">
        <f t="shared" si="257"/>
        <v>0.330636183893529</v>
      </c>
      <c r="I113" s="223">
        <f t="shared" si="257"/>
        <v>1.3165303215977309</v>
      </c>
      <c r="J113" s="223">
        <f t="shared" si="257"/>
        <v>-0.74369493797094011</v>
      </c>
      <c r="K113" s="223">
        <f t="shared" si="257"/>
        <v>0.81843032638408975</v>
      </c>
      <c r="L113" s="223">
        <f t="shared" si="257"/>
        <v>2.3602240987864009</v>
      </c>
      <c r="M113" s="223">
        <f t="shared" si="257"/>
        <v>1.6611348694708594</v>
      </c>
      <c r="N113" s="277">
        <f t="shared" si="257"/>
        <v>0.72674190459744992</v>
      </c>
      <c r="O113" s="223">
        <f t="shared" si="257"/>
        <v>-0.29140435080718952</v>
      </c>
      <c r="P113" s="223">
        <f t="shared" si="257"/>
        <v>0.14222083300774457</v>
      </c>
      <c r="Q113" s="223">
        <f t="shared" si="257"/>
        <v>-0.74911043136276501</v>
      </c>
      <c r="R113" s="223">
        <f t="shared" si="257"/>
        <v>-0.49688659664129942</v>
      </c>
      <c r="S113" s="223">
        <f t="shared" si="257"/>
        <v>0.12484197218709525</v>
      </c>
      <c r="T113" s="223">
        <f t="shared" si="257"/>
        <v>-0.33460124054988105</v>
      </c>
      <c r="U113" s="223">
        <f t="shared" si="257"/>
        <v>0.92482619918601294</v>
      </c>
      <c r="V113" s="223">
        <f t="shared" si="257"/>
        <v>-0.82691311920415345</v>
      </c>
      <c r="W113" s="223">
        <f t="shared" si="257"/>
        <v>0.19777229289286158</v>
      </c>
      <c r="X113" s="223">
        <f t="shared" si="257"/>
        <v>-1.2790348813339736</v>
      </c>
      <c r="Y113" s="223">
        <f t="shared" si="257"/>
        <v>-1.1020649722484399</v>
      </c>
      <c r="Z113" s="223">
        <f t="shared" si="257"/>
        <v>-0.4544719391880947</v>
      </c>
      <c r="AA113" s="223">
        <f t="shared" si="257"/>
        <v>-1.1909210547693783</v>
      </c>
      <c r="AB113" s="223">
        <f t="shared" si="257"/>
        <v>-0.38641147066561521</v>
      </c>
      <c r="AC113" s="223">
        <f t="shared" si="257"/>
        <v>-0.18487644641059786</v>
      </c>
      <c r="AD113" s="223">
        <f t="shared" si="257"/>
        <v>0.20671749160727781</v>
      </c>
      <c r="AE113" s="223">
        <f t="shared" si="257"/>
        <v>-0.60236987160443567</v>
      </c>
      <c r="AF113" s="223">
        <f t="shared" si="257"/>
        <v>-6.3092530176500627E-2</v>
      </c>
      <c r="AG113" s="223">
        <f t="shared" si="257"/>
        <v>0.81075243807213759</v>
      </c>
      <c r="AH113" s="223">
        <f t="shared" si="257"/>
        <v>-0.25214654163713268</v>
      </c>
      <c r="AI113" s="223">
        <f t="shared" si="257"/>
        <v>1.9049664606945793</v>
      </c>
      <c r="AJ113" s="223">
        <f t="shared" si="257"/>
        <v>1.3683749736539186</v>
      </c>
      <c r="AK113" s="223">
        <f t="shared" si="257"/>
        <v>0.53740223597715797</v>
      </c>
      <c r="AL113" s="223">
        <f t="shared" si="257"/>
        <v>0.4390779363337094</v>
      </c>
      <c r="AM113" s="223">
        <f t="shared" si="257"/>
        <v>1.5379741823077664</v>
      </c>
      <c r="AN113" s="223">
        <f t="shared" si="257"/>
        <v>1.1309393816491431</v>
      </c>
      <c r="AO113" s="223">
        <f t="shared" si="257"/>
        <v>0.91777081951536221</v>
      </c>
      <c r="AP113" s="223">
        <f t="shared" si="257"/>
        <v>8.4064439213782371E-2</v>
      </c>
      <c r="AQ113" s="223">
        <f t="shared" si="257"/>
        <v>2.3915334219086537</v>
      </c>
      <c r="AR113" s="223">
        <f t="shared" si="257"/>
        <v>2.1939833251301222</v>
      </c>
      <c r="AS113" s="223">
        <f t="shared" si="257"/>
        <v>1.9732041215447138</v>
      </c>
      <c r="AT113" s="223">
        <f t="shared" si="257"/>
        <v>2.158293974524117</v>
      </c>
      <c r="AU113" s="223">
        <f t="shared" si="257"/>
        <v>2.3550673877104966</v>
      </c>
      <c r="AV113" s="223">
        <f t="shared" si="257"/>
        <v>1.1949246499404653</v>
      </c>
      <c r="AW113" s="223">
        <f t="shared" si="257"/>
        <v>2.494183844613973</v>
      </c>
      <c r="AX113" s="223">
        <f t="shared" si="257"/>
        <v>2.0375844594594517</v>
      </c>
      <c r="AY113" s="223">
        <f t="shared" si="257"/>
        <v>1.3153129849974077</v>
      </c>
      <c r="AZ113" s="223">
        <f t="shared" si="257"/>
        <v>1.4871644306011289</v>
      </c>
      <c r="BA113" s="223">
        <f t="shared" si="257"/>
        <v>1.8263691479459609</v>
      </c>
      <c r="BB113" s="223">
        <f t="shared" si="257"/>
        <v>1.4934407194209021</v>
      </c>
      <c r="BC113" s="223">
        <f t="shared" si="257"/>
        <v>0.63167119019509332</v>
      </c>
      <c r="BD113" s="223">
        <f t="shared" si="257"/>
        <v>0.40879514283642671</v>
      </c>
      <c r="BE113" s="223">
        <f t="shared" si="257"/>
        <v>-0.20717899301374576</v>
      </c>
      <c r="BF113" s="223">
        <f t="shared" si="257"/>
        <v>-0.92820587099264884</v>
      </c>
      <c r="BG113" s="223">
        <f t="shared" si="257"/>
        <v>0.65912109065655589</v>
      </c>
      <c r="BH113" s="223">
        <f t="shared" si="257"/>
        <v>-0.34737351730816934</v>
      </c>
      <c r="BI113" s="223">
        <f t="shared" si="257"/>
        <v>-0.5793545722857063</v>
      </c>
      <c r="BJ113" s="223">
        <f t="shared" si="257"/>
        <v>0.66213838936668434</v>
      </c>
      <c r="BK113" s="223">
        <f t="shared" si="257"/>
        <v>-1.16386320056312</v>
      </c>
      <c r="BL113" s="223">
        <f t="shared" si="257"/>
        <v>-1.1738847480936676</v>
      </c>
      <c r="BM113" s="223">
        <f t="shared" si="257"/>
        <v>-1.2946833492787357</v>
      </c>
      <c r="BN113" s="223">
        <f t="shared" si="257"/>
        <v>-1.7258090910235224</v>
      </c>
      <c r="BO113" s="223">
        <f t="shared" si="257"/>
        <v>-1.7573972076341704</v>
      </c>
      <c r="BP113" s="223">
        <f t="shared" si="257"/>
        <v>-1.1864716159482591</v>
      </c>
      <c r="BQ113" s="223">
        <f t="shared" si="257"/>
        <v>-0.46841188578666815</v>
      </c>
      <c r="BR113" s="223">
        <f t="shared" si="257"/>
        <v>1.5019951480121474</v>
      </c>
      <c r="BS113" s="223">
        <f t="shared" ref="BS113:ED113" si="258">100*(BS112/BR112-1)</f>
        <v>1.2002716610505892</v>
      </c>
      <c r="BT113" s="223">
        <f t="shared" si="258"/>
        <v>1.0092275924372673</v>
      </c>
      <c r="BU113" s="223">
        <f t="shared" si="258"/>
        <v>0.62095135881021779</v>
      </c>
      <c r="BV113" s="223">
        <f t="shared" si="258"/>
        <v>0.37966807613678544</v>
      </c>
      <c r="BW113" s="223">
        <f t="shared" si="258"/>
        <v>-0.35799220766078443</v>
      </c>
      <c r="BX113" s="223">
        <f t="shared" si="258"/>
        <v>-0.11425814724066452</v>
      </c>
      <c r="BY113" s="223">
        <f t="shared" si="258"/>
        <v>0.27326224278396705</v>
      </c>
      <c r="BZ113" s="223">
        <f t="shared" si="258"/>
        <v>0.52855730473799767</v>
      </c>
      <c r="CA113" s="223">
        <f t="shared" si="258"/>
        <v>5.9260380022951864E-2</v>
      </c>
      <c r="CB113" s="223">
        <f t="shared" si="258"/>
        <v>0.35031124776330191</v>
      </c>
      <c r="CC113" s="223">
        <f t="shared" si="258"/>
        <v>-0.42568687528253824</v>
      </c>
      <c r="CD113" s="223">
        <f t="shared" si="258"/>
        <v>-0.8373582859376838</v>
      </c>
      <c r="CE113" s="223">
        <f t="shared" si="258"/>
        <v>1.440870881182188</v>
      </c>
      <c r="CF113" s="223">
        <f t="shared" si="258"/>
        <v>0.67196549908481451</v>
      </c>
      <c r="CG113" s="223">
        <f t="shared" si="258"/>
        <v>1.232846006326116</v>
      </c>
      <c r="CH113" s="223">
        <f t="shared" si="258"/>
        <v>1.7554002853909401</v>
      </c>
      <c r="CI113" s="223">
        <f t="shared" si="258"/>
        <v>2.2413230334022316</v>
      </c>
      <c r="CJ113" s="223">
        <f t="shared" si="258"/>
        <v>1.7440554314024581</v>
      </c>
      <c r="CK113" s="223">
        <f t="shared" si="258"/>
        <v>1.4305968761621601</v>
      </c>
      <c r="CL113" s="223">
        <f t="shared" si="258"/>
        <v>2.2399431707512685</v>
      </c>
      <c r="CM113" s="223">
        <f t="shared" si="258"/>
        <v>1.8647600690319788</v>
      </c>
      <c r="CN113" s="223">
        <f t="shared" si="258"/>
        <v>1.9274351470879303</v>
      </c>
      <c r="CO113" s="223">
        <f t="shared" si="258"/>
        <v>1.4991905018888252</v>
      </c>
      <c r="CP113" s="223">
        <f t="shared" si="258"/>
        <v>2.307553249183858</v>
      </c>
      <c r="CQ113" s="223">
        <f t="shared" si="258"/>
        <v>0.98535480048644875</v>
      </c>
      <c r="CR113" s="223">
        <f t="shared" si="258"/>
        <v>1.553156231666275</v>
      </c>
      <c r="CS113" s="223">
        <f t="shared" si="258"/>
        <v>1.3297387144507677</v>
      </c>
      <c r="CT113" s="223">
        <f t="shared" si="258"/>
        <v>0.7031546940326816</v>
      </c>
      <c r="CU113" s="223">
        <f t="shared" si="258"/>
        <v>-0.32578142847210501</v>
      </c>
      <c r="CV113" s="223">
        <f t="shared" si="258"/>
        <v>3.5873367014449542E-2</v>
      </c>
      <c r="CW113" s="223">
        <f t="shared" si="258"/>
        <v>-0.8317644363426302</v>
      </c>
      <c r="CX113" s="223">
        <f t="shared" si="258"/>
        <v>0.1325913574542481</v>
      </c>
      <c r="CY113" s="223">
        <f t="shared" si="258"/>
        <v>-0.26081897157074208</v>
      </c>
      <c r="CZ113" s="223">
        <f t="shared" si="258"/>
        <v>6.839257337114546E-2</v>
      </c>
      <c r="DA113" s="223">
        <f t="shared" si="258"/>
        <v>-0.46334452328783415</v>
      </c>
      <c r="DB113" s="223">
        <f t="shared" si="258"/>
        <v>0.52305797057545789</v>
      </c>
      <c r="DC113" s="223">
        <f t="shared" si="258"/>
        <v>0.87291940814255842</v>
      </c>
      <c r="DD113" s="223">
        <f t="shared" si="258"/>
        <v>1.6829316869149569</v>
      </c>
      <c r="DE113" s="223">
        <f t="shared" si="258"/>
        <v>0.75115071981197712</v>
      </c>
      <c r="DF113" s="223">
        <f t="shared" si="258"/>
        <v>0.14191704657018356</v>
      </c>
      <c r="DG113" s="223">
        <f t="shared" si="258"/>
        <v>1.040544344466765</v>
      </c>
      <c r="DH113" s="223">
        <f t="shared" si="258"/>
        <v>0.55526202026994209</v>
      </c>
      <c r="DI113" s="223">
        <f t="shared" si="258"/>
        <v>1.0642668118808096</v>
      </c>
      <c r="DJ113" s="223">
        <f t="shared" si="258"/>
        <v>0.18811385141841441</v>
      </c>
      <c r="DK113" s="223">
        <f t="shared" si="258"/>
        <v>0.60196629743551888</v>
      </c>
      <c r="DL113" s="223">
        <f t="shared" si="258"/>
        <v>1.2914540816326481</v>
      </c>
      <c r="DM113" s="223">
        <f t="shared" si="258"/>
        <v>1.0620272034518319</v>
      </c>
      <c r="DN113" s="223">
        <f t="shared" si="258"/>
        <v>-0.11177483783486597</v>
      </c>
      <c r="DO113" s="223">
        <f t="shared" si="258"/>
        <v>2.3508154018307525</v>
      </c>
      <c r="DP113" s="223">
        <f t="shared" si="258"/>
        <v>0.28407817974889227</v>
      </c>
      <c r="DQ113" s="223">
        <f t="shared" si="258"/>
        <v>2.2501027648204719</v>
      </c>
      <c r="DR113" s="223">
        <f t="shared" si="258"/>
        <v>1.1737048171712283</v>
      </c>
      <c r="DS113" s="223">
        <f t="shared" si="258"/>
        <v>1.1972323719194655</v>
      </c>
      <c r="DT113" s="223">
        <f t="shared" si="258"/>
        <v>1.1566071718180471</v>
      </c>
      <c r="DU113" s="223">
        <f t="shared" si="258"/>
        <v>1.3425253991291575</v>
      </c>
      <c r="DV113" s="223">
        <f t="shared" si="258"/>
        <v>1.0308162432659751</v>
      </c>
      <c r="DW113" s="223">
        <f t="shared" si="258"/>
        <v>-1.2452920378779764</v>
      </c>
      <c r="DX113" s="223">
        <f t="shared" si="258"/>
        <v>-0.87126333183115134</v>
      </c>
      <c r="DY113" s="223">
        <f t="shared" si="258"/>
        <v>-3.3245777979828528</v>
      </c>
      <c r="DZ113" s="223">
        <f t="shared" si="258"/>
        <v>-3.9535673543319438</v>
      </c>
      <c r="EA113" s="223">
        <f t="shared" si="258"/>
        <v>-2.3763974141604582</v>
      </c>
      <c r="EB113" s="223">
        <f t="shared" si="258"/>
        <v>-0.68820120365554738</v>
      </c>
      <c r="EC113" s="223">
        <f t="shared" si="258"/>
        <v>0.3048694952819897</v>
      </c>
      <c r="ED113" s="223">
        <f t="shared" si="258"/>
        <v>0.33191306861091174</v>
      </c>
      <c r="EE113" s="223">
        <f t="shared" ref="EE113:FM113" si="259">100*(EE112/ED112-1)</f>
        <v>2.0062631838160705</v>
      </c>
      <c r="EF113" s="223">
        <f t="shared" si="259"/>
        <v>1.2926793717887852</v>
      </c>
      <c r="EG113" s="223">
        <f t="shared" si="259"/>
        <v>0.55580037952713823</v>
      </c>
      <c r="EH113" s="223">
        <f t="shared" si="259"/>
        <v>0.69225196540529943</v>
      </c>
      <c r="EI113" s="223">
        <f t="shared" si="259"/>
        <v>-0.54093424406882473</v>
      </c>
      <c r="EJ113" s="223">
        <f t="shared" si="259"/>
        <v>-0.11788450890384272</v>
      </c>
      <c r="EK113" s="223">
        <f t="shared" si="259"/>
        <v>1.2920012160011485</v>
      </c>
      <c r="EL113" s="240">
        <f t="shared" si="259"/>
        <v>-0.10857379928853605</v>
      </c>
      <c r="EM113" s="240">
        <f t="shared" si="259"/>
        <v>-0.12548160192287217</v>
      </c>
      <c r="EN113" s="240">
        <f t="shared" si="259"/>
        <v>-8.3169648387038109E-2</v>
      </c>
      <c r="EO113" s="240">
        <f t="shared" si="259"/>
        <v>-0.69336214224993142</v>
      </c>
      <c r="EP113" s="240">
        <f t="shared" si="259"/>
        <v>-0.26216059565740135</v>
      </c>
      <c r="EQ113" s="240">
        <f t="shared" si="259"/>
        <v>0.28162466137986453</v>
      </c>
      <c r="ER113" s="240">
        <f>100*(ER112/EQ112-1)</f>
        <v>-0.26835226360929498</v>
      </c>
      <c r="ES113" s="240">
        <f>100*(ES112/ER112-1)</f>
        <v>-0.14124167523353881</v>
      </c>
      <c r="ET113" s="240">
        <f>100*(ET112/ES112-1)</f>
        <v>-0.93190220845604799</v>
      </c>
      <c r="EU113" s="240">
        <f>100*(EU112/ET112-1)</f>
        <v>-1.0536208049446216</v>
      </c>
      <c r="EV113" s="261">
        <f t="shared" si="259"/>
        <v>-1.0822363618667619</v>
      </c>
      <c r="EW113" s="261">
        <f t="shared" si="259"/>
        <v>-0.44657988059864095</v>
      </c>
      <c r="EX113" s="261">
        <f t="shared" si="259"/>
        <v>0.23190728821946838</v>
      </c>
      <c r="EY113" s="261">
        <f t="shared" si="259"/>
        <v>0.23354152551549046</v>
      </c>
      <c r="EZ113" s="261">
        <f t="shared" si="259"/>
        <v>0.26892647850944584</v>
      </c>
      <c r="FA113" s="261">
        <f t="shared" si="259"/>
        <v>0.31486889724603451</v>
      </c>
      <c r="FB113" s="261">
        <f t="shared" si="259"/>
        <v>0.41884861742083057</v>
      </c>
      <c r="FC113" s="261">
        <f t="shared" si="259"/>
        <v>0.4198185334120863</v>
      </c>
      <c r="FD113" s="261">
        <f t="shared" si="259"/>
        <v>0.45200417267006188</v>
      </c>
      <c r="FE113" s="261">
        <f t="shared" si="259"/>
        <v>0.45300543376776137</v>
      </c>
      <c r="FF113" s="261">
        <f t="shared" si="259"/>
        <v>0.42057830174813127</v>
      </c>
      <c r="FG113" s="261">
        <f t="shared" si="259"/>
        <v>0.42171061170614976</v>
      </c>
      <c r="FH113" s="261">
        <f t="shared" si="259"/>
        <v>0.42284662149438823</v>
      </c>
      <c r="FI113" s="261">
        <f t="shared" si="259"/>
        <v>0.42398631936406694</v>
      </c>
      <c r="FJ113" s="261">
        <f t="shared" si="259"/>
        <v>0.4251296932887616</v>
      </c>
      <c r="FK113" s="261">
        <f t="shared" si="259"/>
        <v>0.42627673096338192</v>
      </c>
      <c r="FL113" s="261">
        <f t="shared" si="259"/>
        <v>0.4274274198039496</v>
      </c>
      <c r="FM113" s="261">
        <f t="shared" si="259"/>
        <v>0.42858174694655471</v>
      </c>
      <c r="FN113" s="261">
        <f>100*(FN112/FM112-1)</f>
        <v>0.49703449893669926</v>
      </c>
      <c r="FO113" s="261">
        <f>100*(FO112/FN112-1)</f>
        <v>0.49790950872967699</v>
      </c>
      <c r="FP113" s="261">
        <f>100*(FP112/FO112-1)</f>
        <v>0.49878699783982849</v>
      </c>
      <c r="FQ113" s="261">
        <f>100*(FQ112/FP112-1)</f>
        <v>0.49966695913929993</v>
      </c>
    </row>
    <row r="114" spans="1:190">
      <c r="A114" s="323"/>
      <c r="B114" s="323"/>
      <c r="C114" s="323"/>
      <c r="D114" s="323"/>
      <c r="E114" s="345" t="s">
        <v>74</v>
      </c>
      <c r="F114" s="270"/>
      <c r="G114" s="271"/>
      <c r="H114" s="271"/>
      <c r="I114" s="271"/>
      <c r="J114" s="262">
        <f t="shared" ref="J114:BU114" si="260">100*(J112/F112-1)</f>
        <v>2.2702010845767839</v>
      </c>
      <c r="K114" s="262">
        <f t="shared" si="260"/>
        <v>1.721301942279907</v>
      </c>
      <c r="L114" s="262">
        <f t="shared" si="260"/>
        <v>3.7790216275295663</v>
      </c>
      <c r="M114" s="262">
        <f t="shared" si="260"/>
        <v>4.1320017652539232</v>
      </c>
      <c r="N114" s="262">
        <f t="shared" si="260"/>
        <v>5.674669828409562</v>
      </c>
      <c r="O114" s="262">
        <f t="shared" si="260"/>
        <v>4.5113764434934644</v>
      </c>
      <c r="P114" s="262">
        <f t="shared" si="260"/>
        <v>2.2467607072189866</v>
      </c>
      <c r="Q114" s="262">
        <f t="shared" si="260"/>
        <v>-0.17736897455618017</v>
      </c>
      <c r="R114" s="262">
        <f t="shared" si="260"/>
        <v>-1.390014336470724</v>
      </c>
      <c r="S114" s="262">
        <f t="shared" si="260"/>
        <v>-0.97835430178948579</v>
      </c>
      <c r="T114" s="262">
        <f t="shared" si="260"/>
        <v>-1.449840814033343</v>
      </c>
      <c r="U114" s="262">
        <f t="shared" si="260"/>
        <v>0.21227750172967408</v>
      </c>
      <c r="V114" s="262">
        <f t="shared" si="260"/>
        <v>-0.12010113780025478</v>
      </c>
      <c r="W114" s="262">
        <f t="shared" si="260"/>
        <v>-4.7349232153282017E-2</v>
      </c>
      <c r="X114" s="262">
        <f t="shared" si="260"/>
        <v>-0.99450488542607296</v>
      </c>
      <c r="Y114" s="262">
        <f t="shared" si="260"/>
        <v>-2.9828497905257989</v>
      </c>
      <c r="Z114" s="262">
        <f t="shared" si="260"/>
        <v>-2.6185051579013852</v>
      </c>
      <c r="AA114" s="262">
        <f t="shared" si="260"/>
        <v>-3.9681662429534637</v>
      </c>
      <c r="AB114" s="262">
        <f t="shared" si="260"/>
        <v>-3.0998576432764491</v>
      </c>
      <c r="AC114" s="262">
        <f t="shared" si="260"/>
        <v>-2.2011968300177931</v>
      </c>
      <c r="AD114" s="262">
        <f t="shared" si="260"/>
        <v>-1.5516092869096276</v>
      </c>
      <c r="AE114" s="262">
        <f t="shared" si="260"/>
        <v>-0.96520652459878287</v>
      </c>
      <c r="AF114" s="262">
        <f t="shared" si="260"/>
        <v>-0.64376619732259277</v>
      </c>
      <c r="AG114" s="262">
        <f t="shared" si="260"/>
        <v>0.34728538590020896</v>
      </c>
      <c r="AH114" s="262">
        <f t="shared" si="260"/>
        <v>-0.11222233224411626</v>
      </c>
      <c r="AI114" s="262">
        <f t="shared" si="260"/>
        <v>2.4074781251556487</v>
      </c>
      <c r="AJ114" s="262">
        <f t="shared" si="260"/>
        <v>3.8743333720988149</v>
      </c>
      <c r="AK114" s="262">
        <f t="shared" si="260"/>
        <v>3.5926762141762492</v>
      </c>
      <c r="AL114" s="262">
        <f t="shared" si="260"/>
        <v>4.3105442289264051</v>
      </c>
      <c r="AM114" s="262">
        <f t="shared" si="260"/>
        <v>3.9348886979361009</v>
      </c>
      <c r="AN114" s="262">
        <f t="shared" si="260"/>
        <v>3.6914415495097774</v>
      </c>
      <c r="AO114" s="262">
        <f t="shared" si="260"/>
        <v>4.0837429803210368</v>
      </c>
      <c r="AP114" s="262">
        <f t="shared" si="260"/>
        <v>3.7158469945355321</v>
      </c>
      <c r="AQ114" s="262">
        <f t="shared" si="260"/>
        <v>4.5877140985243203</v>
      </c>
      <c r="AR114" s="262">
        <f t="shared" si="260"/>
        <v>5.6870941370640526</v>
      </c>
      <c r="AS114" s="262">
        <f t="shared" si="260"/>
        <v>6.7924066884724743</v>
      </c>
      <c r="AT114" s="262">
        <f t="shared" si="260"/>
        <v>9.0056657656419237</v>
      </c>
      <c r="AU114" s="262">
        <f t="shared" si="260"/>
        <v>8.9668441541008281</v>
      </c>
      <c r="AV114" s="262">
        <f t="shared" si="260"/>
        <v>7.9015733092034246</v>
      </c>
      <c r="AW114" s="262">
        <f t="shared" si="260"/>
        <v>8.4528409904107704</v>
      </c>
      <c r="AX114" s="262">
        <f t="shared" si="260"/>
        <v>8.324693883269374</v>
      </c>
      <c r="AY114" s="262">
        <f t="shared" si="260"/>
        <v>7.224298169972232</v>
      </c>
      <c r="AZ114" s="262">
        <f t="shared" si="260"/>
        <v>7.5339501163231182</v>
      </c>
      <c r="BA114" s="262">
        <f t="shared" si="260"/>
        <v>6.8332981418918859</v>
      </c>
      <c r="BB114" s="262">
        <f t="shared" si="260"/>
        <v>6.2635799275737147</v>
      </c>
      <c r="BC114" s="262">
        <f t="shared" si="260"/>
        <v>5.5465488849458122</v>
      </c>
      <c r="BD114" s="262">
        <f t="shared" si="260"/>
        <v>4.4250459107946893</v>
      </c>
      <c r="BE114" s="262">
        <f t="shared" si="260"/>
        <v>2.339600266818187</v>
      </c>
      <c r="BF114" s="262">
        <f t="shared" si="260"/>
        <v>-0.1022357995691503</v>
      </c>
      <c r="BG114" s="262">
        <f t="shared" si="260"/>
        <v>-7.4986091289519496E-2</v>
      </c>
      <c r="BH114" s="262">
        <f t="shared" si="260"/>
        <v>-0.82751144302578572</v>
      </c>
      <c r="BI114" s="262">
        <f t="shared" si="260"/>
        <v>-1.1973735032831057</v>
      </c>
      <c r="BJ114" s="262">
        <f t="shared" si="260"/>
        <v>0.3886499591856607</v>
      </c>
      <c r="BK114" s="262">
        <f t="shared" si="260"/>
        <v>-1.4294359719196237</v>
      </c>
      <c r="BL114" s="262">
        <f t="shared" si="260"/>
        <v>-2.2469726598083328</v>
      </c>
      <c r="BM114" s="262">
        <f t="shared" si="260"/>
        <v>-2.9503029710711615</v>
      </c>
      <c r="BN114" s="262">
        <f t="shared" si="260"/>
        <v>-5.2525546736571282</v>
      </c>
      <c r="BO114" s="262">
        <f t="shared" si="260"/>
        <v>-5.821535136728107</v>
      </c>
      <c r="BP114" s="262">
        <f t="shared" si="260"/>
        <v>-5.8335300622491593</v>
      </c>
      <c r="BQ114" s="262">
        <f t="shared" si="260"/>
        <v>-5.0452537103007238</v>
      </c>
      <c r="BR114" s="262">
        <f t="shared" si="260"/>
        <v>-1.9264762392724566</v>
      </c>
      <c r="BS114" s="262">
        <f t="shared" si="260"/>
        <v>1.0261023755508525</v>
      </c>
      <c r="BT114" s="262">
        <f t="shared" si="260"/>
        <v>3.2709663799018296</v>
      </c>
      <c r="BU114" s="262">
        <f t="shared" si="260"/>
        <v>4.4012567443956874</v>
      </c>
      <c r="BV114" s="262">
        <f t="shared" ref="BV114:EG114" si="261">100*(BV112/BR112-1)</f>
        <v>3.2468719797299039</v>
      </c>
      <c r="BW114" s="262">
        <f t="shared" si="261"/>
        <v>1.6570949215977349</v>
      </c>
      <c r="BX114" s="262">
        <f t="shared" si="261"/>
        <v>0.52640320952634934</v>
      </c>
      <c r="BY114" s="262">
        <f t="shared" si="261"/>
        <v>0.17904079844577314</v>
      </c>
      <c r="BZ114" s="262">
        <f t="shared" si="261"/>
        <v>0.32763244446694095</v>
      </c>
      <c r="CA114" s="262">
        <f t="shared" si="261"/>
        <v>0.74775609694168743</v>
      </c>
      <c r="CB114" s="262">
        <f t="shared" si="261"/>
        <v>1.2163347271826108</v>
      </c>
      <c r="CC114" s="262">
        <f t="shared" si="261"/>
        <v>0.51081197556215319</v>
      </c>
      <c r="CD114" s="262">
        <f t="shared" si="261"/>
        <v>-0.85486250330975011</v>
      </c>
      <c r="CE114" s="262">
        <f t="shared" si="261"/>
        <v>0.51412586002672622</v>
      </c>
      <c r="CF114" s="262">
        <f t="shared" si="261"/>
        <v>0.83630518860815517</v>
      </c>
      <c r="CG114" s="262">
        <f t="shared" si="261"/>
        <v>2.5158581030808147</v>
      </c>
      <c r="CH114" s="262">
        <f t="shared" si="261"/>
        <v>5.1962916332837228</v>
      </c>
      <c r="CI114" s="262">
        <f t="shared" si="261"/>
        <v>6.0263771531730237</v>
      </c>
      <c r="CJ114" s="262">
        <f t="shared" si="261"/>
        <v>7.155488032676649</v>
      </c>
      <c r="CK114" s="262">
        <f t="shared" si="261"/>
        <v>7.3648083452246382</v>
      </c>
      <c r="CL114" s="262">
        <f t="shared" si="261"/>
        <v>7.8760623315078826</v>
      </c>
      <c r="CM114" s="262">
        <f t="shared" si="261"/>
        <v>7.4787461719461268</v>
      </c>
      <c r="CN114" s="262">
        <f t="shared" si="261"/>
        <v>7.6724618817404222</v>
      </c>
      <c r="CO114" s="262">
        <f t="shared" si="261"/>
        <v>7.7452766415747165</v>
      </c>
      <c r="CP114" s="262">
        <f t="shared" si="261"/>
        <v>7.8165273326310514</v>
      </c>
      <c r="CQ114" s="262">
        <f t="shared" si="261"/>
        <v>6.8857400602873486</v>
      </c>
      <c r="CR114" s="262">
        <f t="shared" si="261"/>
        <v>6.4932541824069157</v>
      </c>
      <c r="CS114" s="262">
        <f t="shared" si="261"/>
        <v>6.315464860323905</v>
      </c>
      <c r="CT114" s="262">
        <f t="shared" si="261"/>
        <v>4.6482137845731852</v>
      </c>
      <c r="CU114" s="262">
        <f t="shared" si="261"/>
        <v>3.2895210844303469</v>
      </c>
      <c r="CV114" s="262">
        <f t="shared" si="261"/>
        <v>1.7462955830782612</v>
      </c>
      <c r="CW114" s="262">
        <f t="shared" si="261"/>
        <v>-0.42409330052611827</v>
      </c>
      <c r="CX114" s="262">
        <f t="shared" si="261"/>
        <v>-0.98826988210288791</v>
      </c>
      <c r="CY114" s="262">
        <f t="shared" si="261"/>
        <v>-0.92373920062180925</v>
      </c>
      <c r="CZ114" s="262">
        <f t="shared" si="261"/>
        <v>-0.89153194075048958</v>
      </c>
      <c r="DA114" s="262">
        <f t="shared" si="261"/>
        <v>-0.52333406995198617</v>
      </c>
      <c r="DB114" s="262">
        <f t="shared" si="261"/>
        <v>-0.13542523523865091</v>
      </c>
      <c r="DC114" s="262">
        <f t="shared" si="261"/>
        <v>0.99973849898415956</v>
      </c>
      <c r="DD114" s="262">
        <f t="shared" si="261"/>
        <v>2.6293042796550647</v>
      </c>
      <c r="DE114" s="262">
        <f t="shared" si="261"/>
        <v>3.8815344380156214</v>
      </c>
      <c r="DF114" s="262">
        <f t="shared" si="261"/>
        <v>3.487659591566139</v>
      </c>
      <c r="DG114" s="262">
        <f t="shared" si="261"/>
        <v>3.6596295558653846</v>
      </c>
      <c r="DH114" s="262">
        <f t="shared" si="261"/>
        <v>2.5100381941044025</v>
      </c>
      <c r="DI114" s="262">
        <f t="shared" si="261"/>
        <v>2.8286205857480207</v>
      </c>
      <c r="DJ114" s="262">
        <f t="shared" si="261"/>
        <v>2.8760568028498357</v>
      </c>
      <c r="DK114" s="262">
        <f t="shared" si="261"/>
        <v>2.4295115039146831</v>
      </c>
      <c r="DL114" s="262">
        <f t="shared" si="261"/>
        <v>3.1794254487785834</v>
      </c>
      <c r="DM114" s="262">
        <f t="shared" si="261"/>
        <v>3.1771389679261297</v>
      </c>
      <c r="DN114" s="262">
        <f t="shared" si="261"/>
        <v>2.8683033608212449</v>
      </c>
      <c r="DO114" s="262">
        <f t="shared" si="261"/>
        <v>4.6565501200480197</v>
      </c>
      <c r="DP114" s="262">
        <f t="shared" si="261"/>
        <v>3.6157072619698027</v>
      </c>
      <c r="DQ114" s="262">
        <f t="shared" si="261"/>
        <v>4.8338036427602926</v>
      </c>
      <c r="DR114" s="262">
        <f t="shared" si="261"/>
        <v>6.1829288426613838</v>
      </c>
      <c r="DS114" s="262">
        <f t="shared" si="261"/>
        <v>4.986154549283528</v>
      </c>
      <c r="DT114" s="262">
        <f t="shared" si="261"/>
        <v>5.899594302360911</v>
      </c>
      <c r="DU114" s="262">
        <f t="shared" si="261"/>
        <v>4.9596238551352867</v>
      </c>
      <c r="DV114" s="262">
        <f t="shared" si="261"/>
        <v>4.8113883922015654</v>
      </c>
      <c r="DW114" s="262">
        <f t="shared" si="261"/>
        <v>2.2816317123761198</v>
      </c>
      <c r="DX114" s="262">
        <f t="shared" si="261"/>
        <v>0.23120801971174831</v>
      </c>
      <c r="DY114" s="262">
        <f t="shared" si="261"/>
        <v>-4.384715942680617</v>
      </c>
      <c r="DZ114" s="262">
        <f t="shared" si="261"/>
        <v>-9.101922744092894</v>
      </c>
      <c r="EA114" s="262">
        <f t="shared" si="261"/>
        <v>-10.143040742409825</v>
      </c>
      <c r="EB114" s="262">
        <f t="shared" si="261"/>
        <v>-9.9771009075449122</v>
      </c>
      <c r="EC114" s="262">
        <f t="shared" si="261"/>
        <v>-6.5974066688147204</v>
      </c>
      <c r="ED114" s="262">
        <f t="shared" si="261"/>
        <v>-2.429891289565056</v>
      </c>
      <c r="EE114" s="262">
        <f t="shared" si="261"/>
        <v>1.9503677836391953</v>
      </c>
      <c r="EF114" s="262">
        <f t="shared" si="261"/>
        <v>3.9838774536850696</v>
      </c>
      <c r="EG114" s="262">
        <f t="shared" si="261"/>
        <v>4.2440120458338448</v>
      </c>
      <c r="EH114" s="262">
        <f t="shared" ref="EH114:FM114" si="262">100*(EH112/ED112-1)</f>
        <v>4.6184011225409494</v>
      </c>
      <c r="EI114" s="262">
        <f t="shared" si="262"/>
        <v>2.0059760230295431</v>
      </c>
      <c r="EJ114" s="262">
        <f t="shared" si="262"/>
        <v>0.58547904056984734</v>
      </c>
      <c r="EK114" s="262">
        <f t="shared" si="262"/>
        <v>1.3218971639134436</v>
      </c>
      <c r="EL114" s="262">
        <f t="shared" si="262"/>
        <v>0.5160637041116134</v>
      </c>
      <c r="EM114" s="262">
        <f t="shared" si="262"/>
        <v>0.93593155553968188</v>
      </c>
      <c r="EN114" s="262">
        <f t="shared" si="262"/>
        <v>0.97101267860015827</v>
      </c>
      <c r="EO114" s="262">
        <f t="shared" si="262"/>
        <v>-1.0080591771341796</v>
      </c>
      <c r="EP114" s="262">
        <f t="shared" si="262"/>
        <v>-1.1602629811600762</v>
      </c>
      <c r="EQ114" s="262">
        <f t="shared" si="262"/>
        <v>-0.75737467041814277</v>
      </c>
      <c r="ER114" s="262">
        <f>100*(ER112/EN112-1)</f>
        <v>-0.94130773590251904</v>
      </c>
      <c r="ES114" s="262">
        <f>100*(ES112/EO112-1)</f>
        <v>-0.39056578536715847</v>
      </c>
      <c r="ET114" s="262">
        <f>100*(ET112/EP112-1)</f>
        <v>-1.0594451547147554</v>
      </c>
      <c r="EU114" s="262">
        <f>100*(EU112/EQ112-1)</f>
        <v>-2.3768343348251841</v>
      </c>
      <c r="EV114" s="263">
        <f t="shared" si="262"/>
        <v>-3.173511658020034</v>
      </c>
      <c r="EW114" s="263">
        <f t="shared" si="262"/>
        <v>-3.4695780890284467</v>
      </c>
      <c r="EX114" s="263">
        <f t="shared" si="262"/>
        <v>-2.3355801195259707</v>
      </c>
      <c r="EY114" s="263">
        <f t="shared" si="262"/>
        <v>-1.0650943946408753</v>
      </c>
      <c r="EZ114" s="263">
        <f t="shared" si="262"/>
        <v>0.28630259568245275</v>
      </c>
      <c r="FA114" s="263">
        <f t="shared" si="262"/>
        <v>1.0533569314798319</v>
      </c>
      <c r="FB114" s="263">
        <f t="shared" si="262"/>
        <v>1.2418303365673733</v>
      </c>
      <c r="FC114" s="263">
        <f t="shared" si="262"/>
        <v>1.4299811785115413</v>
      </c>
      <c r="FD114" s="263">
        <f t="shared" si="262"/>
        <v>1.6151788037887638</v>
      </c>
      <c r="FE114" s="263">
        <f t="shared" si="262"/>
        <v>1.7551059054467411</v>
      </c>
      <c r="FF114" s="263">
        <f t="shared" si="262"/>
        <v>1.7568586064021119</v>
      </c>
      <c r="FG114" s="263">
        <f t="shared" si="262"/>
        <v>1.7587758767801276</v>
      </c>
      <c r="FH114" s="263">
        <f t="shared" si="262"/>
        <v>1.7292390174647121</v>
      </c>
      <c r="FI114" s="263">
        <f t="shared" si="262"/>
        <v>1.6998512215246953</v>
      </c>
      <c r="FJ114" s="263">
        <f t="shared" si="262"/>
        <v>1.7044605939298352</v>
      </c>
      <c r="FK114" s="263">
        <f t="shared" si="262"/>
        <v>1.7090850391143997</v>
      </c>
      <c r="FL114" s="263">
        <f t="shared" si="262"/>
        <v>1.7137245093195252</v>
      </c>
      <c r="FM114" s="263">
        <f t="shared" si="262"/>
        <v>1.7183789556550977</v>
      </c>
      <c r="FN114" s="263">
        <f>100*(FN112/FJ112-1)</f>
        <v>1.7912097330906596</v>
      </c>
      <c r="FO114" s="263">
        <f>100*(FO112/FK112-1)</f>
        <v>1.8638161000966491</v>
      </c>
      <c r="FP114" s="263">
        <f>100*(FP112/FL112-1)</f>
        <v>1.9361963165452911</v>
      </c>
      <c r="FQ114" s="263">
        <f>100*(FQ112/FM112-1)</f>
        <v>2.0083486462828759</v>
      </c>
    </row>
    <row r="115" spans="1:190">
      <c r="A115" s="323"/>
      <c r="B115" s="323"/>
      <c r="C115" s="364" t="s">
        <v>194</v>
      </c>
      <c r="D115" s="323"/>
      <c r="E115" s="275" t="s">
        <v>164</v>
      </c>
      <c r="F115" s="247">
        <v>23.516000000000002</v>
      </c>
      <c r="G115" s="247">
        <v>23.770000000000003</v>
      </c>
      <c r="H115" s="247">
        <v>24.218</v>
      </c>
      <c r="I115" s="247">
        <v>24.453000000000003</v>
      </c>
      <c r="J115" s="247">
        <v>24.573</v>
      </c>
      <c r="K115" s="247">
        <v>24.463000000000001</v>
      </c>
      <c r="L115" s="247">
        <v>24.66</v>
      </c>
      <c r="M115" s="247">
        <v>24.951000000000001</v>
      </c>
      <c r="N115" s="247">
        <v>25.163</v>
      </c>
      <c r="O115" s="247">
        <v>24.916</v>
      </c>
      <c r="P115" s="247">
        <v>24.612000000000002</v>
      </c>
      <c r="Q115" s="247">
        <v>24.483000000000001</v>
      </c>
      <c r="R115" s="247">
        <v>24.197000000000003</v>
      </c>
      <c r="S115" s="247">
        <v>24.134</v>
      </c>
      <c r="T115" s="247">
        <v>23.949000000000002</v>
      </c>
      <c r="U115" s="247">
        <v>23.614000000000001</v>
      </c>
      <c r="V115" s="247">
        <v>23.007000000000001</v>
      </c>
      <c r="W115" s="247">
        <v>22.515000000000001</v>
      </c>
      <c r="X115" s="247">
        <v>22.306000000000001</v>
      </c>
      <c r="Y115" s="247">
        <v>21.814</v>
      </c>
      <c r="Z115" s="247">
        <v>21.84</v>
      </c>
      <c r="AA115" s="247">
        <v>21.682000000000002</v>
      </c>
      <c r="AB115" s="247">
        <v>21.544</v>
      </c>
      <c r="AC115" s="247">
        <v>21.262</v>
      </c>
      <c r="AD115" s="247">
        <v>21.014000000000003</v>
      </c>
      <c r="AE115" s="247">
        <v>20.98</v>
      </c>
      <c r="AF115" s="247">
        <v>20.457000000000001</v>
      </c>
      <c r="AG115" s="247">
        <v>20.166</v>
      </c>
      <c r="AH115" s="247">
        <v>19.954000000000001</v>
      </c>
      <c r="AI115" s="247">
        <v>19.639000000000003</v>
      </c>
      <c r="AJ115" s="247">
        <v>19.778000000000002</v>
      </c>
      <c r="AK115" s="247">
        <v>19.877000000000002</v>
      </c>
      <c r="AL115" s="247">
        <v>19.93</v>
      </c>
      <c r="AM115" s="247">
        <v>19.944000000000003</v>
      </c>
      <c r="AN115" s="247">
        <v>19.96</v>
      </c>
      <c r="AO115" s="247">
        <v>20.099</v>
      </c>
      <c r="AP115" s="247">
        <v>20.447000000000003</v>
      </c>
      <c r="AQ115" s="247">
        <v>20.503</v>
      </c>
      <c r="AR115" s="247">
        <v>20.764000000000003</v>
      </c>
      <c r="AS115" s="247">
        <v>20.813000000000002</v>
      </c>
      <c r="AT115" s="247">
        <v>21.199000000000002</v>
      </c>
      <c r="AU115" s="247">
        <v>21.405000000000001</v>
      </c>
      <c r="AV115" s="247">
        <v>21.866</v>
      </c>
      <c r="AW115" s="247">
        <v>22.571000000000002</v>
      </c>
      <c r="AX115" s="247">
        <v>22.859000000000002</v>
      </c>
      <c r="AY115" s="247">
        <v>23.585000000000001</v>
      </c>
      <c r="AZ115" s="247">
        <v>23.733000000000001</v>
      </c>
      <c r="BA115" s="247">
        <v>23.781000000000002</v>
      </c>
      <c r="BB115" s="247">
        <v>23.631</v>
      </c>
      <c r="BC115" s="247">
        <v>23.354000000000003</v>
      </c>
      <c r="BD115" s="247">
        <v>22.932000000000002</v>
      </c>
      <c r="BE115" s="247">
        <v>22.715</v>
      </c>
      <c r="BF115" s="247">
        <v>22.142000000000003</v>
      </c>
      <c r="BG115" s="247">
        <v>21.778000000000002</v>
      </c>
      <c r="BH115" s="247">
        <v>21.522000000000002</v>
      </c>
      <c r="BI115" s="247">
        <v>20.922000000000001</v>
      </c>
      <c r="BJ115" s="247">
        <v>20.96</v>
      </c>
      <c r="BK115" s="247">
        <v>20.604000000000003</v>
      </c>
      <c r="BL115" s="247">
        <v>20.445</v>
      </c>
      <c r="BM115" s="247">
        <v>20.148</v>
      </c>
      <c r="BN115" s="247">
        <v>19.858000000000001</v>
      </c>
      <c r="BO115" s="247">
        <v>19.593</v>
      </c>
      <c r="BP115" s="247">
        <v>19.395</v>
      </c>
      <c r="BQ115" s="247">
        <v>19.467000000000002</v>
      </c>
      <c r="BR115" s="247">
        <v>19.862000000000002</v>
      </c>
      <c r="BS115" s="247">
        <v>20.189</v>
      </c>
      <c r="BT115" s="247">
        <v>20.564</v>
      </c>
      <c r="BU115" s="247">
        <v>20.966000000000001</v>
      </c>
      <c r="BV115" s="247">
        <v>20.969000000000001</v>
      </c>
      <c r="BW115" s="247">
        <v>20.762</v>
      </c>
      <c r="BX115" s="247">
        <v>20.637</v>
      </c>
      <c r="BY115" s="247">
        <v>20.427</v>
      </c>
      <c r="BZ115" s="247">
        <v>20.53</v>
      </c>
      <c r="CA115" s="247">
        <v>20.657</v>
      </c>
      <c r="CB115" s="247">
        <v>20.952000000000002</v>
      </c>
      <c r="CC115" s="247">
        <v>21.046000000000003</v>
      </c>
      <c r="CD115" s="247">
        <v>21.110000000000003</v>
      </c>
      <c r="CE115" s="247">
        <v>21.454000000000001</v>
      </c>
      <c r="CF115" s="247">
        <v>21.728000000000002</v>
      </c>
      <c r="CG115" s="247">
        <v>21.93</v>
      </c>
      <c r="CH115" s="247">
        <v>22.073</v>
      </c>
      <c r="CI115" s="247">
        <v>22.389000000000003</v>
      </c>
      <c r="CJ115" s="247">
        <v>22.807000000000002</v>
      </c>
      <c r="CK115" s="247">
        <v>23.173000000000002</v>
      </c>
      <c r="CL115" s="247">
        <v>23.938000000000002</v>
      </c>
      <c r="CM115" s="247">
        <v>24.180000000000003</v>
      </c>
      <c r="CN115" s="247">
        <v>24.514000000000003</v>
      </c>
      <c r="CO115" s="247">
        <v>24.768000000000001</v>
      </c>
      <c r="CP115" s="247">
        <v>25.282</v>
      </c>
      <c r="CQ115" s="247">
        <v>25.325000000000003</v>
      </c>
      <c r="CR115" s="247">
        <v>25.253</v>
      </c>
      <c r="CS115" s="247">
        <v>25.232000000000003</v>
      </c>
      <c r="CT115" s="247">
        <v>25.411000000000001</v>
      </c>
      <c r="CU115" s="247">
        <v>25.381</v>
      </c>
      <c r="CV115" s="247">
        <v>25.479000000000003</v>
      </c>
      <c r="CW115" s="247">
        <v>25.622</v>
      </c>
      <c r="CX115" s="247">
        <v>25.855</v>
      </c>
      <c r="CY115" s="247">
        <v>26.064</v>
      </c>
      <c r="CZ115" s="247">
        <v>26.308000000000003</v>
      </c>
      <c r="DA115" s="247">
        <v>26.495000000000001</v>
      </c>
      <c r="DB115" s="247">
        <v>26.566000000000003</v>
      </c>
      <c r="DC115" s="247">
        <v>26.659000000000002</v>
      </c>
      <c r="DD115" s="247">
        <v>26.952000000000002</v>
      </c>
      <c r="DE115" s="247">
        <v>27.246000000000002</v>
      </c>
      <c r="DF115" s="247">
        <v>27.574000000000002</v>
      </c>
      <c r="DG115" s="247">
        <v>27.843</v>
      </c>
      <c r="DH115" s="247">
        <v>28.008000000000003</v>
      </c>
      <c r="DI115" s="247">
        <v>28.291</v>
      </c>
      <c r="DJ115" s="247">
        <v>28.551000000000002</v>
      </c>
      <c r="DK115" s="247">
        <v>28.993000000000002</v>
      </c>
      <c r="DL115" s="247">
        <v>29.360000000000003</v>
      </c>
      <c r="DM115" s="247">
        <v>29.707000000000001</v>
      </c>
      <c r="DN115" s="247">
        <v>30.053000000000001</v>
      </c>
      <c r="DO115" s="247">
        <v>30.545000000000002</v>
      </c>
      <c r="DP115" s="247">
        <v>30.835000000000001</v>
      </c>
      <c r="DQ115" s="247">
        <v>31.131</v>
      </c>
      <c r="DR115" s="247">
        <v>31.378000000000004</v>
      </c>
      <c r="DS115" s="247">
        <v>31.445</v>
      </c>
      <c r="DT115" s="247">
        <v>31.42</v>
      </c>
      <c r="DU115" s="247">
        <v>31.446000000000002</v>
      </c>
      <c r="DV115" s="247">
        <v>31.331000000000003</v>
      </c>
      <c r="DW115" s="247">
        <v>30.716000000000001</v>
      </c>
      <c r="DX115" s="247">
        <v>29.819000000000003</v>
      </c>
      <c r="DY115" s="247">
        <v>28.697000000000003</v>
      </c>
      <c r="DZ115" s="247">
        <v>27.381</v>
      </c>
      <c r="EA115" s="247">
        <v>26.415000000000003</v>
      </c>
      <c r="EB115" s="247">
        <v>25.929000000000002</v>
      </c>
      <c r="EC115" s="247">
        <v>25.805000000000003</v>
      </c>
      <c r="ED115" s="247">
        <v>26.069000000000003</v>
      </c>
      <c r="EE115" s="247">
        <v>26.608000000000001</v>
      </c>
      <c r="EF115" s="247">
        <v>27.136000000000003</v>
      </c>
      <c r="EG115" s="247">
        <v>27.28</v>
      </c>
      <c r="EH115" s="247">
        <v>27.324000000000002</v>
      </c>
      <c r="EI115" s="247">
        <v>27.027000000000001</v>
      </c>
      <c r="EJ115" s="247">
        <v>26.925000000000001</v>
      </c>
      <c r="EK115" s="247">
        <v>26.934000000000001</v>
      </c>
      <c r="EL115" s="247">
        <v>26.807000000000002</v>
      </c>
      <c r="EM115" s="247">
        <v>26.572000000000003</v>
      </c>
      <c r="EN115" s="247">
        <v>26.377000000000002</v>
      </c>
      <c r="EO115" s="247">
        <v>26.068000000000001</v>
      </c>
      <c r="EP115" s="247">
        <v>26.07</v>
      </c>
      <c r="EQ115" s="247">
        <v>25.976000000000003</v>
      </c>
      <c r="ER115" s="247">
        <v>25.521000000000001</v>
      </c>
      <c r="ES115" s="247">
        <v>24.991000000000003</v>
      </c>
      <c r="ET115" s="247">
        <v>24.315000000000001</v>
      </c>
      <c r="EU115" s="247">
        <v>23.712</v>
      </c>
      <c r="EV115" s="249">
        <f>EU115*(1+EV116%)</f>
        <v>23.35632</v>
      </c>
      <c r="EW115" s="249">
        <f>EV115*(1+EW116%)</f>
        <v>23.239538400000001</v>
      </c>
      <c r="EX115" s="249">
        <f t="shared" ref="EX115:FL115" si="263">EW115*(1+EX116%)</f>
        <v>23.239538400000001</v>
      </c>
      <c r="EY115" s="249">
        <f t="shared" si="263"/>
        <v>23.239538400000001</v>
      </c>
      <c r="EZ115" s="249">
        <f t="shared" si="263"/>
        <v>23.262777938399999</v>
      </c>
      <c r="FA115" s="249">
        <f t="shared" si="263"/>
        <v>23.286040716338398</v>
      </c>
      <c r="FB115" s="249">
        <f t="shared" si="263"/>
        <v>23.355898838487413</v>
      </c>
      <c r="FC115" s="249">
        <f t="shared" si="263"/>
        <v>23.425966535002871</v>
      </c>
      <c r="FD115" s="249">
        <f t="shared" si="263"/>
        <v>23.496244434607878</v>
      </c>
      <c r="FE115" s="249">
        <f t="shared" si="263"/>
        <v>23.5667331679117</v>
      </c>
      <c r="FF115" s="249">
        <f t="shared" si="263"/>
        <v>23.613866634247522</v>
      </c>
      <c r="FG115" s="249">
        <f t="shared" si="263"/>
        <v>23.661094367516018</v>
      </c>
      <c r="FH115" s="249">
        <f t="shared" si="263"/>
        <v>23.708416556251048</v>
      </c>
      <c r="FI115" s="249">
        <f t="shared" si="263"/>
        <v>23.755833389363552</v>
      </c>
      <c r="FJ115" s="249">
        <f t="shared" si="263"/>
        <v>23.80334505614228</v>
      </c>
      <c r="FK115" s="249">
        <f t="shared" si="263"/>
        <v>23.850951746254566</v>
      </c>
      <c r="FL115" s="249">
        <f t="shared" si="263"/>
        <v>23.898653649747075</v>
      </c>
      <c r="FM115" s="249">
        <f>FL115*(1+FM116%)</f>
        <v>23.946450957046569</v>
      </c>
      <c r="FN115" s="249">
        <f>FM115*(1+FN116%)</f>
        <v>24.018290309917706</v>
      </c>
      <c r="FO115" s="249">
        <f>FN115*(1+FO116%)</f>
        <v>24.090345180847457</v>
      </c>
      <c r="FP115" s="249">
        <f>FO115*(1+FP116%)</f>
        <v>24.162616216389996</v>
      </c>
      <c r="FQ115" s="249">
        <f>FP115*(1+FQ116%)</f>
        <v>24.235104065039163</v>
      </c>
    </row>
    <row r="116" spans="1:190">
      <c r="A116" s="323"/>
      <c r="B116" s="363"/>
      <c r="C116" s="363"/>
      <c r="D116" s="363"/>
      <c r="E116" s="341" t="s">
        <v>174</v>
      </c>
      <c r="F116" s="239"/>
      <c r="G116" s="223">
        <f t="shared" ref="G116:BR116" si="264">100*(G115/F115-1)</f>
        <v>1.0801156659295819</v>
      </c>
      <c r="H116" s="223">
        <f t="shared" si="264"/>
        <v>1.8847286495582427</v>
      </c>
      <c r="I116" s="223">
        <f t="shared" si="264"/>
        <v>0.97035263027500651</v>
      </c>
      <c r="J116" s="223">
        <f t="shared" si="264"/>
        <v>0.49073733284259458</v>
      </c>
      <c r="K116" s="223">
        <f t="shared" si="264"/>
        <v>-0.44764579009481942</v>
      </c>
      <c r="L116" s="223">
        <f t="shared" si="264"/>
        <v>0.80529779667253276</v>
      </c>
      <c r="M116" s="223">
        <f t="shared" si="264"/>
        <v>1.1800486618004813</v>
      </c>
      <c r="N116" s="223">
        <f t="shared" si="264"/>
        <v>0.84966534407437955</v>
      </c>
      <c r="O116" s="223">
        <f t="shared" si="264"/>
        <v>-0.98159996820729178</v>
      </c>
      <c r="P116" s="223">
        <f t="shared" si="264"/>
        <v>-1.2200995344356924</v>
      </c>
      <c r="Q116" s="223">
        <f t="shared" si="264"/>
        <v>-0.52413456850317619</v>
      </c>
      <c r="R116" s="223">
        <f t="shared" si="264"/>
        <v>-1.1681574970387576</v>
      </c>
      <c r="S116" s="223">
        <f t="shared" si="264"/>
        <v>-0.26036285489937638</v>
      </c>
      <c r="T116" s="223">
        <f t="shared" si="264"/>
        <v>-0.76655341012679123</v>
      </c>
      <c r="U116" s="223">
        <f t="shared" si="264"/>
        <v>-1.398805795649094</v>
      </c>
      <c r="V116" s="223">
        <f t="shared" si="264"/>
        <v>-2.5705090200728309</v>
      </c>
      <c r="W116" s="223">
        <f t="shared" si="264"/>
        <v>-2.1384795931672973</v>
      </c>
      <c r="X116" s="223">
        <f t="shared" si="264"/>
        <v>-0.92827004219409037</v>
      </c>
      <c r="Y116" s="223">
        <f t="shared" si="264"/>
        <v>-2.2056845691742155</v>
      </c>
      <c r="Z116" s="223">
        <f t="shared" si="264"/>
        <v>0.11918951132299238</v>
      </c>
      <c r="AA116" s="223">
        <f t="shared" si="264"/>
        <v>-0.72344322344320977</v>
      </c>
      <c r="AB116" s="223">
        <f t="shared" si="264"/>
        <v>-0.63647265012453103</v>
      </c>
      <c r="AC116" s="223">
        <f t="shared" si="264"/>
        <v>-1.3089491273672538</v>
      </c>
      <c r="AD116" s="223">
        <f t="shared" si="264"/>
        <v>-1.1664001505032329</v>
      </c>
      <c r="AE116" s="223">
        <f t="shared" si="264"/>
        <v>-0.16179689730656532</v>
      </c>
      <c r="AF116" s="223">
        <f t="shared" si="264"/>
        <v>-2.4928503336510976</v>
      </c>
      <c r="AG116" s="223">
        <f t="shared" si="264"/>
        <v>-1.4224959671506054</v>
      </c>
      <c r="AH116" s="223">
        <f t="shared" si="264"/>
        <v>-1.0512744222949455</v>
      </c>
      <c r="AI116" s="223">
        <f t="shared" si="264"/>
        <v>-1.5786308509571856</v>
      </c>
      <c r="AJ116" s="223">
        <f t="shared" si="264"/>
        <v>0.70777534497683536</v>
      </c>
      <c r="AK116" s="223">
        <f t="shared" si="264"/>
        <v>0.50055617352613435</v>
      </c>
      <c r="AL116" s="223">
        <f t="shared" si="264"/>
        <v>0.26663983498513844</v>
      </c>
      <c r="AM116" s="223">
        <f t="shared" si="264"/>
        <v>7.0245860511808367E-2</v>
      </c>
      <c r="AN116" s="223">
        <f t="shared" si="264"/>
        <v>8.0224628961089728E-2</v>
      </c>
      <c r="AO116" s="223">
        <f t="shared" si="264"/>
        <v>0.6963927855711427</v>
      </c>
      <c r="AP116" s="223">
        <f t="shared" si="264"/>
        <v>1.7314294243494732</v>
      </c>
      <c r="AQ116" s="223">
        <f t="shared" si="264"/>
        <v>0.2738788086271704</v>
      </c>
      <c r="AR116" s="223">
        <f t="shared" si="264"/>
        <v>1.2729844413012836</v>
      </c>
      <c r="AS116" s="223">
        <f t="shared" si="264"/>
        <v>0.23598535927566999</v>
      </c>
      <c r="AT116" s="223">
        <f t="shared" si="264"/>
        <v>1.8546100994570658</v>
      </c>
      <c r="AU116" s="223">
        <f t="shared" si="264"/>
        <v>0.97174395018633231</v>
      </c>
      <c r="AV116" s="223">
        <f t="shared" si="264"/>
        <v>2.1537024059798959</v>
      </c>
      <c r="AW116" s="223">
        <f t="shared" si="264"/>
        <v>3.2241836641361044</v>
      </c>
      <c r="AX116" s="223">
        <f t="shared" si="264"/>
        <v>1.2759735944353423</v>
      </c>
      <c r="AY116" s="223">
        <f t="shared" si="264"/>
        <v>3.1759919506540113</v>
      </c>
      <c r="AZ116" s="223">
        <f t="shared" si="264"/>
        <v>0.62751748993004064</v>
      </c>
      <c r="BA116" s="223">
        <f t="shared" si="264"/>
        <v>0.20225003160156962</v>
      </c>
      <c r="BB116" s="223">
        <f t="shared" si="264"/>
        <v>-0.63075564526303696</v>
      </c>
      <c r="BC116" s="223">
        <f t="shared" si="264"/>
        <v>-1.1721890736744012</v>
      </c>
      <c r="BD116" s="223">
        <f t="shared" si="264"/>
        <v>-1.8069709685706981</v>
      </c>
      <c r="BE116" s="223">
        <f t="shared" si="264"/>
        <v>-0.94627594627595402</v>
      </c>
      <c r="BF116" s="223">
        <f t="shared" si="264"/>
        <v>-2.5225621835791134</v>
      </c>
      <c r="BG116" s="223">
        <f t="shared" si="264"/>
        <v>-1.6439346039201497</v>
      </c>
      <c r="BH116" s="223">
        <f t="shared" si="264"/>
        <v>-1.1754982092019528</v>
      </c>
      <c r="BI116" s="223">
        <f t="shared" si="264"/>
        <v>-2.7878449958182339</v>
      </c>
      <c r="BJ116" s="223">
        <f t="shared" si="264"/>
        <v>0.18162699550712258</v>
      </c>
      <c r="BK116" s="223">
        <f t="shared" si="264"/>
        <v>-1.6984732824427362</v>
      </c>
      <c r="BL116" s="223">
        <f t="shared" si="264"/>
        <v>-0.77169481654049132</v>
      </c>
      <c r="BM116" s="223">
        <f t="shared" si="264"/>
        <v>-1.4526779163609671</v>
      </c>
      <c r="BN116" s="223">
        <f t="shared" si="264"/>
        <v>-1.439348818741315</v>
      </c>
      <c r="BO116" s="223">
        <f t="shared" si="264"/>
        <v>-1.3344747708732063</v>
      </c>
      <c r="BP116" s="223">
        <f t="shared" si="264"/>
        <v>-1.0105649977032671</v>
      </c>
      <c r="BQ116" s="223">
        <f t="shared" si="264"/>
        <v>0.3712296983758856</v>
      </c>
      <c r="BR116" s="223">
        <f t="shared" si="264"/>
        <v>2.0290748446088136</v>
      </c>
      <c r="BS116" s="223">
        <f t="shared" ref="BS116:ED116" si="265">100*(BS115/BR115-1)</f>
        <v>1.6463598831940374</v>
      </c>
      <c r="BT116" s="223">
        <f t="shared" si="265"/>
        <v>1.8574471246718405</v>
      </c>
      <c r="BU116" s="223">
        <f t="shared" si="265"/>
        <v>1.9548725928807631</v>
      </c>
      <c r="BV116" s="223">
        <f t="shared" si="265"/>
        <v>1.4308881045499433E-2</v>
      </c>
      <c r="BW116" s="223">
        <f t="shared" si="265"/>
        <v>-0.98717153893843612</v>
      </c>
      <c r="BX116" s="223">
        <f t="shared" si="265"/>
        <v>-0.60206145843367809</v>
      </c>
      <c r="BY116" s="223">
        <f t="shared" si="265"/>
        <v>-1.0175897659543631</v>
      </c>
      <c r="BZ116" s="223">
        <f t="shared" si="265"/>
        <v>0.50423459147208582</v>
      </c>
      <c r="CA116" s="223">
        <f t="shared" si="265"/>
        <v>0.61860691670725387</v>
      </c>
      <c r="CB116" s="223">
        <f t="shared" si="265"/>
        <v>1.4280873311710351</v>
      </c>
      <c r="CC116" s="223">
        <f t="shared" si="265"/>
        <v>0.44864452080948247</v>
      </c>
      <c r="CD116" s="223">
        <f t="shared" si="265"/>
        <v>0.30409579017389721</v>
      </c>
      <c r="CE116" s="223">
        <f t="shared" si="265"/>
        <v>1.6295594504973865</v>
      </c>
      <c r="CF116" s="223">
        <f t="shared" si="265"/>
        <v>1.2771511140113878</v>
      </c>
      <c r="CG116" s="223">
        <f t="shared" si="265"/>
        <v>0.9296759941089805</v>
      </c>
      <c r="CH116" s="223">
        <f t="shared" si="265"/>
        <v>0.65207478340174596</v>
      </c>
      <c r="CI116" s="223">
        <f t="shared" si="265"/>
        <v>1.4316132831966755</v>
      </c>
      <c r="CJ116" s="223">
        <f t="shared" si="265"/>
        <v>1.866988253160029</v>
      </c>
      <c r="CK116" s="223">
        <f t="shared" si="265"/>
        <v>1.6047704652080386</v>
      </c>
      <c r="CL116" s="223">
        <f t="shared" si="265"/>
        <v>3.3012557718034019</v>
      </c>
      <c r="CM116" s="223">
        <f t="shared" si="265"/>
        <v>1.0109449410978355</v>
      </c>
      <c r="CN116" s="223">
        <f t="shared" si="265"/>
        <v>1.3813068651778337</v>
      </c>
      <c r="CO116" s="223">
        <f t="shared" si="265"/>
        <v>1.0361426123847606</v>
      </c>
      <c r="CP116" s="223">
        <f t="shared" si="265"/>
        <v>2.075258397932811</v>
      </c>
      <c r="CQ116" s="223">
        <f t="shared" si="265"/>
        <v>0.1700814808955009</v>
      </c>
      <c r="CR116" s="223">
        <f t="shared" si="265"/>
        <v>-0.28430404738402082</v>
      </c>
      <c r="CS116" s="223">
        <f t="shared" si="265"/>
        <v>-8.3158436621377785E-2</v>
      </c>
      <c r="CT116" s="223">
        <f t="shared" si="265"/>
        <v>0.70941661382371013</v>
      </c>
      <c r="CU116" s="223">
        <f t="shared" si="265"/>
        <v>-0.11805910826020449</v>
      </c>
      <c r="CV116" s="223">
        <f t="shared" si="265"/>
        <v>0.38611559828218844</v>
      </c>
      <c r="CW116" s="223">
        <f t="shared" si="265"/>
        <v>0.56124651673925552</v>
      </c>
      <c r="CX116" s="223">
        <f t="shared" si="265"/>
        <v>0.90937475606900353</v>
      </c>
      <c r="CY116" s="223">
        <f t="shared" si="265"/>
        <v>0.80835428350416461</v>
      </c>
      <c r="CZ116" s="223">
        <f t="shared" si="265"/>
        <v>0.93615715162678192</v>
      </c>
      <c r="DA116" s="223">
        <f t="shared" si="265"/>
        <v>0.71081039987834771</v>
      </c>
      <c r="DB116" s="223">
        <f t="shared" si="265"/>
        <v>0.26797508963956052</v>
      </c>
      <c r="DC116" s="223">
        <f t="shared" si="265"/>
        <v>0.35007151998796004</v>
      </c>
      <c r="DD116" s="223">
        <f t="shared" si="265"/>
        <v>1.0990659814696713</v>
      </c>
      <c r="DE116" s="223">
        <f t="shared" si="265"/>
        <v>1.0908281389136354</v>
      </c>
      <c r="DF116" s="223">
        <f t="shared" si="265"/>
        <v>1.2038464361741052</v>
      </c>
      <c r="DG116" s="223">
        <f t="shared" si="265"/>
        <v>0.9755566838325791</v>
      </c>
      <c r="DH116" s="223">
        <f t="shared" si="265"/>
        <v>0.59260855511260591</v>
      </c>
      <c r="DI116" s="223">
        <f t="shared" si="265"/>
        <v>1.0104255926878025</v>
      </c>
      <c r="DJ116" s="223">
        <f t="shared" si="265"/>
        <v>0.91902018309710787</v>
      </c>
      <c r="DK116" s="223">
        <f t="shared" si="265"/>
        <v>1.5481068964309452</v>
      </c>
      <c r="DL116" s="223">
        <f t="shared" si="265"/>
        <v>1.2658227848101333</v>
      </c>
      <c r="DM116" s="223">
        <f t="shared" si="265"/>
        <v>1.1818801089918285</v>
      </c>
      <c r="DN116" s="223">
        <f t="shared" si="265"/>
        <v>1.16470865452587</v>
      </c>
      <c r="DO116" s="223">
        <f t="shared" si="265"/>
        <v>1.6371077762619368</v>
      </c>
      <c r="DP116" s="223">
        <f t="shared" si="265"/>
        <v>0.94941889016204595</v>
      </c>
      <c r="DQ116" s="223">
        <f t="shared" si="265"/>
        <v>0.95994811091291155</v>
      </c>
      <c r="DR116" s="223">
        <f t="shared" si="265"/>
        <v>0.7934213484950714</v>
      </c>
      <c r="DS116" s="223">
        <f t="shared" si="265"/>
        <v>0.2135253999617559</v>
      </c>
      <c r="DT116" s="223">
        <f t="shared" si="265"/>
        <v>-7.9503895690880011E-2</v>
      </c>
      <c r="DU116" s="223">
        <f t="shared" si="265"/>
        <v>8.274984086569237E-2</v>
      </c>
      <c r="DV116" s="223">
        <f t="shared" si="265"/>
        <v>-0.36570629014818223</v>
      </c>
      <c r="DW116" s="223">
        <f t="shared" si="265"/>
        <v>-1.9629121317545017</v>
      </c>
      <c r="DX116" s="223">
        <f t="shared" si="265"/>
        <v>-2.9203021226722137</v>
      </c>
      <c r="DY116" s="223">
        <f t="shared" si="265"/>
        <v>-3.7627016331868934</v>
      </c>
      <c r="DZ116" s="223">
        <f t="shared" si="265"/>
        <v>-4.5858452103007323</v>
      </c>
      <c r="EA116" s="223">
        <f t="shared" si="265"/>
        <v>-3.5279938643584918</v>
      </c>
      <c r="EB116" s="223">
        <f t="shared" si="265"/>
        <v>-1.8398637137989837</v>
      </c>
      <c r="EC116" s="223">
        <f t="shared" si="265"/>
        <v>-0.47822900998880646</v>
      </c>
      <c r="ED116" s="223">
        <f t="shared" si="265"/>
        <v>1.0230575469870162</v>
      </c>
      <c r="EE116" s="223">
        <f t="shared" ref="EE116:EQ116" si="266">100*(EE115/ED115-1)</f>
        <v>2.0675898576853591</v>
      </c>
      <c r="EF116" s="223">
        <f t="shared" si="266"/>
        <v>1.9843656043295299</v>
      </c>
      <c r="EG116" s="223">
        <f t="shared" si="266"/>
        <v>0.53066037735849392</v>
      </c>
      <c r="EH116" s="223">
        <f t="shared" si="266"/>
        <v>0.1612903225806539</v>
      </c>
      <c r="EI116" s="223">
        <f t="shared" si="266"/>
        <v>-1.0869565217391353</v>
      </c>
      <c r="EJ116" s="223">
        <f t="shared" si="266"/>
        <v>-0.37740037740038312</v>
      </c>
      <c r="EK116" s="223">
        <f t="shared" si="266"/>
        <v>3.3426183844009749E-2</v>
      </c>
      <c r="EL116" s="223">
        <f t="shared" si="266"/>
        <v>-0.4715229821043998</v>
      </c>
      <c r="EM116" s="223">
        <f t="shared" si="266"/>
        <v>-0.87663669936957067</v>
      </c>
      <c r="EN116" s="223">
        <f t="shared" si="266"/>
        <v>-0.73385518590998178</v>
      </c>
      <c r="EO116" s="223">
        <f t="shared" si="266"/>
        <v>-1.171475148803891</v>
      </c>
      <c r="EP116" s="223">
        <f t="shared" si="266"/>
        <v>7.6722418290486871E-3</v>
      </c>
      <c r="EQ116" s="223">
        <f t="shared" si="266"/>
        <v>-0.36056770233984237</v>
      </c>
      <c r="ER116" s="223">
        <f>100*(ER115/EQ115-1)</f>
        <v>-1.7516168771173457</v>
      </c>
      <c r="ES116" s="223">
        <f>100*(ES115/ER115-1)</f>
        <v>-2.0767211316170875</v>
      </c>
      <c r="ET116" s="223">
        <f>100*(ET115/ES115-1)</f>
        <v>-2.7049737905646132</v>
      </c>
      <c r="EU116" s="223">
        <f>100*(EU115/ET115-1)</f>
        <v>-2.479950647748308</v>
      </c>
      <c r="EV116" s="365">
        <f t="shared" ref="EV116:FQ116" si="267">EV20</f>
        <v>-1.5</v>
      </c>
      <c r="EW116" s="365">
        <f t="shared" si="267"/>
        <v>-0.5</v>
      </c>
      <c r="EX116" s="365">
        <f t="shared" si="267"/>
        <v>0</v>
      </c>
      <c r="EY116" s="365">
        <f t="shared" si="267"/>
        <v>0</v>
      </c>
      <c r="EZ116" s="365">
        <f t="shared" si="267"/>
        <v>0.1</v>
      </c>
      <c r="FA116" s="365">
        <f t="shared" si="267"/>
        <v>0.1</v>
      </c>
      <c r="FB116" s="365">
        <f t="shared" si="267"/>
        <v>0.3</v>
      </c>
      <c r="FC116" s="365">
        <f t="shared" si="267"/>
        <v>0.3</v>
      </c>
      <c r="FD116" s="365">
        <f t="shared" si="267"/>
        <v>0.3</v>
      </c>
      <c r="FE116" s="365">
        <f t="shared" si="267"/>
        <v>0.3</v>
      </c>
      <c r="FF116" s="365">
        <f t="shared" si="267"/>
        <v>0.2</v>
      </c>
      <c r="FG116" s="365">
        <f t="shared" si="267"/>
        <v>0.2</v>
      </c>
      <c r="FH116" s="365">
        <f t="shared" si="267"/>
        <v>0.2</v>
      </c>
      <c r="FI116" s="365">
        <f t="shared" si="267"/>
        <v>0.2</v>
      </c>
      <c r="FJ116" s="365">
        <f t="shared" si="267"/>
        <v>0.2</v>
      </c>
      <c r="FK116" s="365">
        <f t="shared" si="267"/>
        <v>0.2</v>
      </c>
      <c r="FL116" s="365">
        <f t="shared" si="267"/>
        <v>0.2</v>
      </c>
      <c r="FM116" s="365">
        <f t="shared" si="267"/>
        <v>0.2</v>
      </c>
      <c r="FN116" s="365">
        <f t="shared" si="267"/>
        <v>0.3</v>
      </c>
      <c r="FO116" s="365">
        <f t="shared" si="267"/>
        <v>0.3</v>
      </c>
      <c r="FP116" s="365">
        <f t="shared" si="267"/>
        <v>0.3</v>
      </c>
      <c r="FQ116" s="365">
        <f t="shared" si="267"/>
        <v>0.3</v>
      </c>
    </row>
    <row r="117" spans="1:190" s="280" customFormat="1">
      <c r="A117" s="332"/>
      <c r="B117" s="332"/>
      <c r="C117" s="332"/>
      <c r="D117" s="332"/>
      <c r="E117" s="366" t="s">
        <v>195</v>
      </c>
      <c r="F117" s="248">
        <v>25.974</v>
      </c>
      <c r="G117" s="248">
        <v>26.406000000000002</v>
      </c>
      <c r="H117" s="248">
        <v>26.276000000000003</v>
      </c>
      <c r="I117" s="248">
        <v>26.618000000000002</v>
      </c>
      <c r="J117" s="248">
        <v>26.263000000000002</v>
      </c>
      <c r="K117" s="248">
        <v>26.581000000000003</v>
      </c>
      <c r="L117" s="248">
        <v>27.567</v>
      </c>
      <c r="M117" s="248">
        <v>28.267000000000003</v>
      </c>
      <c r="N117" s="248">
        <v>28.659000000000002</v>
      </c>
      <c r="O117" s="248">
        <v>28.744000000000003</v>
      </c>
      <c r="P117" s="248">
        <v>29.042000000000002</v>
      </c>
      <c r="Q117" s="248">
        <v>28.728000000000002</v>
      </c>
      <c r="R117" s="248">
        <v>28.488000000000003</v>
      </c>
      <c r="S117" s="248">
        <v>28.467000000000002</v>
      </c>
      <c r="T117" s="248">
        <v>28.309000000000001</v>
      </c>
      <c r="U117" s="248">
        <v>28.817</v>
      </c>
      <c r="V117" s="248">
        <v>28.795000000000002</v>
      </c>
      <c r="W117" s="248">
        <v>29.068000000000001</v>
      </c>
      <c r="X117" s="248">
        <v>28.656000000000002</v>
      </c>
      <c r="Y117" s="248">
        <v>28.511000000000003</v>
      </c>
      <c r="Z117" s="248">
        <v>28.213000000000001</v>
      </c>
      <c r="AA117" s="248">
        <v>27.854000000000003</v>
      </c>
      <c r="AB117" s="248">
        <v>27.806000000000001</v>
      </c>
      <c r="AC117" s="248">
        <v>27.881</v>
      </c>
      <c r="AD117" s="248">
        <v>28</v>
      </c>
      <c r="AE117" s="248">
        <v>27.777000000000001</v>
      </c>
      <c r="AF117" s="248">
        <v>27.909000000000002</v>
      </c>
      <c r="AG117" s="248">
        <v>28.406000000000002</v>
      </c>
      <c r="AH117" s="248">
        <v>28.367000000000001</v>
      </c>
      <c r="AI117" s="248">
        <v>29.158000000000001</v>
      </c>
      <c r="AJ117" s="248">
        <v>29.630000000000003</v>
      </c>
      <c r="AK117" s="248">
        <v>29.753</v>
      </c>
      <c r="AL117" s="248">
        <v>30.267000000000003</v>
      </c>
      <c r="AM117" s="248">
        <v>30.642000000000003</v>
      </c>
      <c r="AN117" s="248">
        <v>31.089000000000002</v>
      </c>
      <c r="AO117" s="248">
        <v>31.407000000000004</v>
      </c>
      <c r="AP117" s="248">
        <v>31.517000000000003</v>
      </c>
      <c r="AQ117" s="248">
        <v>32.438000000000002</v>
      </c>
      <c r="AR117" s="248">
        <v>33.185000000000002</v>
      </c>
      <c r="AS117" s="248">
        <v>33.952000000000005</v>
      </c>
      <c r="AT117" s="248">
        <v>34.617000000000004</v>
      </c>
      <c r="AU117" s="248">
        <v>35.583000000000006</v>
      </c>
      <c r="AV117" s="248">
        <v>35.919000000000004</v>
      </c>
      <c r="AW117" s="248">
        <v>36.978999999999999</v>
      </c>
      <c r="AX117" s="248">
        <v>37.920999999999999</v>
      </c>
      <c r="AY117" s="248">
        <v>38.403000000000006</v>
      </c>
      <c r="AZ117" s="248">
        <v>39.141000000000005</v>
      </c>
      <c r="BA117" s="248">
        <v>40.077000000000005</v>
      </c>
      <c r="BB117" s="248">
        <v>40.873000000000005</v>
      </c>
      <c r="BC117" s="248">
        <v>41.297000000000004</v>
      </c>
      <c r="BD117" s="248">
        <v>41.703000000000003</v>
      </c>
      <c r="BE117" s="248">
        <v>41.746000000000002</v>
      </c>
      <c r="BF117" s="248">
        <v>41.462000000000003</v>
      </c>
      <c r="BG117" s="248">
        <v>41.874000000000002</v>
      </c>
      <c r="BH117" s="248">
        <v>41.492000000000004</v>
      </c>
      <c r="BI117" s="248">
        <v>41.139000000000003</v>
      </c>
      <c r="BJ117" s="248">
        <v>41.683</v>
      </c>
      <c r="BK117" s="248">
        <v>41.28</v>
      </c>
      <c r="BL117" s="248">
        <v>40.501000000000005</v>
      </c>
      <c r="BM117" s="248">
        <v>39.638000000000005</v>
      </c>
      <c r="BN117" s="248">
        <v>38.551000000000002</v>
      </c>
      <c r="BO117" s="248">
        <v>37.951000000000001</v>
      </c>
      <c r="BP117" s="248">
        <v>37.611000000000004</v>
      </c>
      <c r="BQ117" s="248">
        <v>37.438000000000002</v>
      </c>
      <c r="BR117" s="248">
        <v>37.897000000000006</v>
      </c>
      <c r="BS117" s="248">
        <v>38.515000000000001</v>
      </c>
      <c r="BT117" s="248">
        <v>39.194000000000003</v>
      </c>
      <c r="BU117" s="248">
        <v>39.411999999999999</v>
      </c>
      <c r="BV117" s="248">
        <v>39.770000000000003</v>
      </c>
      <c r="BW117" s="248">
        <v>39.614000000000004</v>
      </c>
      <c r="BX117" s="248">
        <v>39.716000000000001</v>
      </c>
      <c r="BY117" s="248">
        <v>39.874000000000002</v>
      </c>
      <c r="BZ117" s="248">
        <v>40.095000000000006</v>
      </c>
      <c r="CA117" s="248">
        <v>39.786000000000001</v>
      </c>
      <c r="CB117" s="248">
        <v>39.870000000000005</v>
      </c>
      <c r="CC117" s="248">
        <v>39.760000000000005</v>
      </c>
      <c r="CD117" s="248">
        <v>39.400000000000006</v>
      </c>
      <c r="CE117" s="248">
        <v>40.256</v>
      </c>
      <c r="CF117" s="248">
        <v>40.611000000000004</v>
      </c>
      <c r="CG117" s="248">
        <v>41.295000000000002</v>
      </c>
      <c r="CH117" s="248">
        <v>42.300000000000004</v>
      </c>
      <c r="CI117" s="248">
        <v>43.503</v>
      </c>
      <c r="CJ117" s="248">
        <v>44.238</v>
      </c>
      <c r="CK117" s="248">
        <v>44.885000000000005</v>
      </c>
      <c r="CL117" s="248">
        <v>45.967000000000006</v>
      </c>
      <c r="CM117" s="248">
        <v>47.042000000000002</v>
      </c>
      <c r="CN117" s="248">
        <v>47.958000000000006</v>
      </c>
      <c r="CO117" s="248">
        <v>48.431000000000004</v>
      </c>
      <c r="CP117" s="248">
        <v>49.362000000000002</v>
      </c>
      <c r="CQ117" s="248">
        <v>49.688000000000002</v>
      </c>
      <c r="CR117" s="248">
        <v>51.013000000000005</v>
      </c>
      <c r="CS117" s="248">
        <v>52.07</v>
      </c>
      <c r="CT117" s="248">
        <v>52.658000000000001</v>
      </c>
      <c r="CU117" s="248">
        <v>52.638000000000005</v>
      </c>
      <c r="CV117" s="248">
        <v>52.772000000000006</v>
      </c>
      <c r="CW117" s="248">
        <v>51.944000000000003</v>
      </c>
      <c r="CX117" s="248">
        <v>51.896000000000001</v>
      </c>
      <c r="CY117" s="248">
        <v>51.348000000000006</v>
      </c>
      <c r="CZ117" s="248">
        <v>51.207000000000001</v>
      </c>
      <c r="DA117" s="248">
        <v>50.417000000000002</v>
      </c>
      <c r="DB117" s="248">
        <v>50.475000000000001</v>
      </c>
      <c r="DC117" s="248">
        <v>50.749000000000002</v>
      </c>
      <c r="DD117" s="248">
        <v>51.722000000000001</v>
      </c>
      <c r="DE117" s="248">
        <v>51.933</v>
      </c>
      <c r="DF117" s="248">
        <v>51.707000000000001</v>
      </c>
      <c r="DG117" s="248">
        <v>52.326000000000001</v>
      </c>
      <c r="DH117" s="248">
        <v>52.668000000000006</v>
      </c>
      <c r="DI117" s="248">
        <v>53.409000000000006</v>
      </c>
      <c r="DJ117" s="248">
        <v>53.374000000000002</v>
      </c>
      <c r="DK117" s="248">
        <v>53.561</v>
      </c>
      <c r="DL117" s="248">
        <v>54.353000000000002</v>
      </c>
      <c r="DM117" s="248">
        <v>55.151000000000003</v>
      </c>
      <c r="DN117" s="248">
        <v>54.669000000000004</v>
      </c>
      <c r="DO117" s="248">
        <v>56.416000000000004</v>
      </c>
      <c r="DP117" s="248">
        <v>56.618000000000002</v>
      </c>
      <c r="DQ117" s="248">
        <v>58.482000000000006</v>
      </c>
      <c r="DR117" s="248">
        <v>59.565000000000005</v>
      </c>
      <c r="DS117" s="248">
        <v>60.782000000000004</v>
      </c>
      <c r="DT117" s="248">
        <v>62.201000000000001</v>
      </c>
      <c r="DU117" s="248">
        <v>63.707000000000001</v>
      </c>
      <c r="DV117" s="248">
        <v>64.957999999999998</v>
      </c>
      <c r="DW117" s="248">
        <v>64.33</v>
      </c>
      <c r="DX117" s="248">
        <v>64.01400000000001</v>
      </c>
      <c r="DY117" s="248">
        <v>61.233000000000004</v>
      </c>
      <c r="DZ117" s="248">
        <v>57.625000000000007</v>
      </c>
      <c r="EA117" s="248">
        <v>55.748000000000005</v>
      </c>
      <c r="EB117" s="248">
        <v>55.582000000000001</v>
      </c>
      <c r="EC117" s="248">
        <v>55.913000000000004</v>
      </c>
      <c r="ED117" s="248">
        <v>56.596000000000004</v>
      </c>
      <c r="EE117" s="248">
        <v>58.262</v>
      </c>
      <c r="EF117" s="248">
        <v>59.005000000000003</v>
      </c>
      <c r="EG117" s="248">
        <v>59.551000000000002</v>
      </c>
      <c r="EH117" s="248">
        <v>60.720000000000006</v>
      </c>
      <c r="EI117" s="248">
        <v>60.330000000000005</v>
      </c>
      <c r="EJ117" s="248">
        <v>60.197000000000003</v>
      </c>
      <c r="EK117" s="248">
        <v>61.429000000000002</v>
      </c>
      <c r="EL117" s="248">
        <v>61.066000000000003</v>
      </c>
      <c r="EM117" s="248">
        <v>60.918000000000006</v>
      </c>
      <c r="EN117" s="248">
        <v>60.909000000000006</v>
      </c>
      <c r="EO117" s="248">
        <v>60.427000000000007</v>
      </c>
      <c r="EP117" s="248">
        <v>60.109000000000002</v>
      </c>
      <c r="EQ117" s="248">
        <v>60.363000000000007</v>
      </c>
      <c r="ER117" s="248">
        <v>60.485000000000007</v>
      </c>
      <c r="ES117" s="248">
        <v>60.945</v>
      </c>
      <c r="ET117" s="248">
        <v>60.556000000000004</v>
      </c>
      <c r="EU117" s="248">
        <v>60.159000000000006</v>
      </c>
      <c r="EV117" s="249">
        <f>EU117*(1+EV118%)</f>
        <v>59.557410000000004</v>
      </c>
      <c r="EW117" s="249">
        <f>EV117*(1+EW118%)</f>
        <v>59.259622949999994</v>
      </c>
      <c r="EX117" s="249">
        <f t="shared" ref="EX117:FM117" si="268">EW117*(1+EX118%)</f>
        <v>59.481531056809146</v>
      </c>
      <c r="EY117" s="249">
        <f t="shared" si="268"/>
        <v>59.705658244686376</v>
      </c>
      <c r="EZ117" s="249">
        <f t="shared" si="268"/>
        <v>59.932026704442386</v>
      </c>
      <c r="FA117" s="249">
        <f t="shared" si="268"/>
        <v>60.197727661065052</v>
      </c>
      <c r="FB117" s="249">
        <f t="shared" si="268"/>
        <v>60.50285788902486</v>
      </c>
      <c r="FC117" s="249">
        <f t="shared" si="268"/>
        <v>60.810445725166979</v>
      </c>
      <c r="FD117" s="249">
        <f t="shared" si="268"/>
        <v>61.120514558185008</v>
      </c>
      <c r="FE117" s="249">
        <f t="shared" si="268"/>
        <v>61.433088008284763</v>
      </c>
      <c r="FF117" s="249">
        <f t="shared" si="268"/>
        <v>61.748189929494544</v>
      </c>
      <c r="FG117" s="249">
        <f t="shared" si="268"/>
        <v>62.065844411998675</v>
      </c>
      <c r="FH117" s="249">
        <f t="shared" si="268"/>
        <v>62.386075784494267</v>
      </c>
      <c r="FI117" s="249">
        <f t="shared" si="268"/>
        <v>62.70890861657157</v>
      </c>
      <c r="FJ117" s="249">
        <f t="shared" si="268"/>
        <v>63.034367721118109</v>
      </c>
      <c r="FK117" s="249">
        <f t="shared" si="268"/>
        <v>63.362478156746867</v>
      </c>
      <c r="FL117" s="249">
        <f t="shared" si="268"/>
        <v>63.693265230248763</v>
      </c>
      <c r="FM117" s="249">
        <f t="shared" si="268"/>
        <v>64.011731556399994</v>
      </c>
      <c r="FN117" s="249">
        <f>FM117*(1+FN118%)</f>
        <v>64.331790214181993</v>
      </c>
      <c r="FO117" s="249">
        <f>FN117*(1+FO118%)</f>
        <v>64.653449165252894</v>
      </c>
      <c r="FP117" s="249">
        <f>FO117*(1+FP118%)</f>
        <v>64.976716411079153</v>
      </c>
      <c r="FQ117" s="249">
        <f>FP117*(1+FQ118%)</f>
        <v>65.301599993134545</v>
      </c>
      <c r="FR117" s="212"/>
      <c r="FU117" s="212"/>
      <c r="FV117" s="367"/>
      <c r="FW117" s="367"/>
      <c r="FX117" s="367"/>
      <c r="FY117" s="367"/>
      <c r="FZ117" s="367"/>
      <c r="GA117" s="368"/>
      <c r="GB117" s="368"/>
      <c r="GC117" s="368"/>
      <c r="GD117" s="368"/>
      <c r="GE117" s="368"/>
      <c r="GF117" s="368"/>
      <c r="GG117" s="368"/>
      <c r="GH117" s="368"/>
    </row>
    <row r="118" spans="1:190" s="280" customFormat="1">
      <c r="A118" s="332"/>
      <c r="B118" s="369"/>
      <c r="C118" s="369"/>
      <c r="D118" s="369"/>
      <c r="E118" s="347" t="s">
        <v>174</v>
      </c>
      <c r="F118" s="291"/>
      <c r="G118" s="277">
        <f t="shared" ref="G118:BR118" si="269">100*(G117/F117-1)</f>
        <v>1.6632016632016633</v>
      </c>
      <c r="H118" s="277">
        <f t="shared" si="269"/>
        <v>-0.49231235325304379</v>
      </c>
      <c r="I118" s="277">
        <f t="shared" si="269"/>
        <v>1.3015679707718109</v>
      </c>
      <c r="J118" s="277">
        <f t="shared" si="269"/>
        <v>-1.3336839732511874</v>
      </c>
      <c r="K118" s="277">
        <f t="shared" si="269"/>
        <v>1.2108289228191849</v>
      </c>
      <c r="L118" s="277">
        <f t="shared" si="269"/>
        <v>3.7094165005078672</v>
      </c>
      <c r="M118" s="277">
        <f t="shared" si="269"/>
        <v>2.5392679653208683</v>
      </c>
      <c r="N118" s="277">
        <f t="shared" si="269"/>
        <v>1.3867760993384382</v>
      </c>
      <c r="O118" s="277">
        <f t="shared" si="269"/>
        <v>0.29659094874210368</v>
      </c>
      <c r="P118" s="277">
        <f t="shared" si="269"/>
        <v>1.0367381018647315</v>
      </c>
      <c r="Q118" s="277">
        <f t="shared" si="269"/>
        <v>-1.0811927553198819</v>
      </c>
      <c r="R118" s="277">
        <f t="shared" si="269"/>
        <v>-0.83542188805346695</v>
      </c>
      <c r="S118" s="277">
        <f t="shared" si="269"/>
        <v>-7.3715248525696442E-2</v>
      </c>
      <c r="T118" s="277">
        <f t="shared" si="269"/>
        <v>-0.55502862964134092</v>
      </c>
      <c r="U118" s="277">
        <f t="shared" si="269"/>
        <v>1.7944823201102134</v>
      </c>
      <c r="V118" s="277">
        <f t="shared" si="269"/>
        <v>-7.6343824825619855E-2</v>
      </c>
      <c r="W118" s="277">
        <f t="shared" si="269"/>
        <v>0.94808126410834692</v>
      </c>
      <c r="X118" s="277">
        <f t="shared" si="269"/>
        <v>-1.4173661758634881</v>
      </c>
      <c r="Y118" s="277">
        <f t="shared" si="269"/>
        <v>-0.50600223338916894</v>
      </c>
      <c r="Z118" s="277">
        <f t="shared" si="269"/>
        <v>-1.0452106204622891</v>
      </c>
      <c r="AA118" s="277">
        <f t="shared" si="269"/>
        <v>-1.2724630489490574</v>
      </c>
      <c r="AB118" s="277">
        <f t="shared" si="269"/>
        <v>-0.17232713434336411</v>
      </c>
      <c r="AC118" s="277">
        <f t="shared" si="269"/>
        <v>0.26972595842622571</v>
      </c>
      <c r="AD118" s="277">
        <f t="shared" si="269"/>
        <v>0.42681395932713251</v>
      </c>
      <c r="AE118" s="277">
        <f t="shared" si="269"/>
        <v>-0.7964285714285646</v>
      </c>
      <c r="AF118" s="277">
        <f t="shared" si="269"/>
        <v>0.47521330597257716</v>
      </c>
      <c r="AG118" s="277">
        <f t="shared" si="269"/>
        <v>1.7807875595686085</v>
      </c>
      <c r="AH118" s="277">
        <f t="shared" si="269"/>
        <v>-0.13729493768922518</v>
      </c>
      <c r="AI118" s="277">
        <f t="shared" si="269"/>
        <v>2.7884513695491275</v>
      </c>
      <c r="AJ118" s="277">
        <f t="shared" si="269"/>
        <v>1.618766719253717</v>
      </c>
      <c r="AK118" s="277">
        <f t="shared" si="269"/>
        <v>0.41511981100235129</v>
      </c>
      <c r="AL118" s="277">
        <f t="shared" si="269"/>
        <v>1.7275568850199985</v>
      </c>
      <c r="AM118" s="277">
        <f t="shared" si="269"/>
        <v>1.2389731390623382</v>
      </c>
      <c r="AN118" s="277">
        <f t="shared" si="269"/>
        <v>1.458782063833941</v>
      </c>
      <c r="AO118" s="277">
        <f t="shared" si="269"/>
        <v>1.0228698253401669</v>
      </c>
      <c r="AP118" s="277">
        <f t="shared" si="269"/>
        <v>0.35024039226922987</v>
      </c>
      <c r="AQ118" s="277">
        <f t="shared" si="269"/>
        <v>2.9222324459815319</v>
      </c>
      <c r="AR118" s="277">
        <f t="shared" si="269"/>
        <v>2.3028546766138414</v>
      </c>
      <c r="AS118" s="277">
        <f t="shared" si="269"/>
        <v>2.3112852192255673</v>
      </c>
      <c r="AT118" s="277">
        <f t="shared" si="269"/>
        <v>1.9586475023562588</v>
      </c>
      <c r="AU118" s="277">
        <f t="shared" si="269"/>
        <v>2.7905364416327183</v>
      </c>
      <c r="AV118" s="277">
        <f t="shared" si="269"/>
        <v>0.94427114071324869</v>
      </c>
      <c r="AW118" s="277">
        <f t="shared" si="269"/>
        <v>2.9510843843091328</v>
      </c>
      <c r="AX118" s="277">
        <f t="shared" si="269"/>
        <v>2.5473917628924481</v>
      </c>
      <c r="AY118" s="277">
        <f t="shared" si="269"/>
        <v>1.2710635268057491</v>
      </c>
      <c r="AZ118" s="277">
        <f t="shared" si="269"/>
        <v>1.9217248652449115</v>
      </c>
      <c r="BA118" s="277">
        <f t="shared" si="269"/>
        <v>2.3913543343297317</v>
      </c>
      <c r="BB118" s="277">
        <f t="shared" si="269"/>
        <v>1.9861766100256917</v>
      </c>
      <c r="BC118" s="277">
        <f t="shared" si="269"/>
        <v>1.0373596261590734</v>
      </c>
      <c r="BD118" s="277">
        <f t="shared" si="269"/>
        <v>0.98312226069690034</v>
      </c>
      <c r="BE118" s="277">
        <f t="shared" si="269"/>
        <v>0.10311008800325538</v>
      </c>
      <c r="BF118" s="277">
        <f t="shared" si="269"/>
        <v>-0.68030469985147501</v>
      </c>
      <c r="BG118" s="277">
        <f t="shared" si="269"/>
        <v>0.99368096087983915</v>
      </c>
      <c r="BH118" s="277">
        <f t="shared" si="269"/>
        <v>-0.91226059129769776</v>
      </c>
      <c r="BI118" s="277">
        <f t="shared" si="269"/>
        <v>-0.85076641280247278</v>
      </c>
      <c r="BJ118" s="277">
        <f t="shared" si="269"/>
        <v>1.3223461921777258</v>
      </c>
      <c r="BK118" s="277">
        <f t="shared" si="269"/>
        <v>-0.96682100616557465</v>
      </c>
      <c r="BL118" s="277">
        <f t="shared" si="269"/>
        <v>-1.8871124031007658</v>
      </c>
      <c r="BM118" s="277">
        <f t="shared" si="269"/>
        <v>-2.1308115848991394</v>
      </c>
      <c r="BN118" s="277">
        <f t="shared" si="269"/>
        <v>-2.7423179776981721</v>
      </c>
      <c r="BO118" s="277">
        <f t="shared" si="269"/>
        <v>-1.5563798604446122</v>
      </c>
      <c r="BP118" s="277">
        <f t="shared" si="269"/>
        <v>-0.89589207135515325</v>
      </c>
      <c r="BQ118" s="277">
        <f t="shared" si="269"/>
        <v>-0.45997181675574428</v>
      </c>
      <c r="BR118" s="277">
        <f t="shared" si="269"/>
        <v>1.2260270313585231</v>
      </c>
      <c r="BS118" s="277">
        <f t="shared" ref="BS118:ED118" si="270">100*(BS117/BR117-1)</f>
        <v>1.6307359421589895</v>
      </c>
      <c r="BT118" s="277">
        <f t="shared" si="270"/>
        <v>1.7629495001947326</v>
      </c>
      <c r="BU118" s="277">
        <f t="shared" si="270"/>
        <v>0.55620758279326665</v>
      </c>
      <c r="BV118" s="277">
        <f t="shared" si="270"/>
        <v>0.90835278595353675</v>
      </c>
      <c r="BW118" s="277">
        <f t="shared" si="270"/>
        <v>-0.39225546894643415</v>
      </c>
      <c r="BX118" s="277">
        <f t="shared" si="270"/>
        <v>0.25748472762154861</v>
      </c>
      <c r="BY118" s="277">
        <f t="shared" si="270"/>
        <v>0.39782455433579056</v>
      </c>
      <c r="BZ118" s="277">
        <f t="shared" si="270"/>
        <v>0.55424587450469964</v>
      </c>
      <c r="CA118" s="277">
        <f t="shared" si="270"/>
        <v>-0.77066965955856492</v>
      </c>
      <c r="CB118" s="277">
        <f t="shared" si="270"/>
        <v>0.21112954305535503</v>
      </c>
      <c r="CC118" s="277">
        <f t="shared" si="270"/>
        <v>-0.27589666415851477</v>
      </c>
      <c r="CD118" s="277">
        <f t="shared" si="270"/>
        <v>-0.90543259557344102</v>
      </c>
      <c r="CE118" s="277">
        <f t="shared" si="270"/>
        <v>2.1725888324872988</v>
      </c>
      <c r="CF118" s="277">
        <f t="shared" si="270"/>
        <v>0.88185612082671838</v>
      </c>
      <c r="CG118" s="277">
        <f t="shared" si="270"/>
        <v>1.6842727339883234</v>
      </c>
      <c r="CH118" s="277">
        <f t="shared" si="270"/>
        <v>2.4337086814384401</v>
      </c>
      <c r="CI118" s="277">
        <f t="shared" si="270"/>
        <v>2.8439716312056662</v>
      </c>
      <c r="CJ118" s="277">
        <f t="shared" si="270"/>
        <v>1.6895386525067169</v>
      </c>
      <c r="CK118" s="277">
        <f t="shared" si="270"/>
        <v>1.4625435146254473</v>
      </c>
      <c r="CL118" s="277">
        <f t="shared" si="270"/>
        <v>2.4106048791355805</v>
      </c>
      <c r="CM118" s="277">
        <f t="shared" si="270"/>
        <v>2.3386342376052305</v>
      </c>
      <c r="CN118" s="277">
        <f t="shared" si="270"/>
        <v>1.9471961226138479</v>
      </c>
      <c r="CO118" s="277">
        <f t="shared" si="270"/>
        <v>0.9862796613703706</v>
      </c>
      <c r="CP118" s="277">
        <f t="shared" si="270"/>
        <v>1.9223224794036931</v>
      </c>
      <c r="CQ118" s="277">
        <f t="shared" si="270"/>
        <v>0.66042704914712758</v>
      </c>
      <c r="CR118" s="277">
        <f t="shared" si="270"/>
        <v>2.666639832555151</v>
      </c>
      <c r="CS118" s="277">
        <f t="shared" si="270"/>
        <v>2.0720208574284804</v>
      </c>
      <c r="CT118" s="277">
        <f t="shared" si="270"/>
        <v>1.1292490877664596</v>
      </c>
      <c r="CU118" s="277">
        <f t="shared" si="270"/>
        <v>-3.7980933571335473E-2</v>
      </c>
      <c r="CV118" s="277">
        <f t="shared" si="270"/>
        <v>0.25456894258899521</v>
      </c>
      <c r="CW118" s="277">
        <f t="shared" si="270"/>
        <v>-1.5690138709921975</v>
      </c>
      <c r="CX118" s="277">
        <f t="shared" si="270"/>
        <v>-9.2407207762212895E-2</v>
      </c>
      <c r="CY118" s="277">
        <f t="shared" si="270"/>
        <v>-1.0559580699861182</v>
      </c>
      <c r="CZ118" s="277">
        <f t="shared" si="270"/>
        <v>-0.27459686842721265</v>
      </c>
      <c r="DA118" s="277">
        <f t="shared" si="270"/>
        <v>-1.5427578260784669</v>
      </c>
      <c r="DB118" s="277">
        <f t="shared" si="270"/>
        <v>0.11504056171529609</v>
      </c>
      <c r="DC118" s="277">
        <f t="shared" si="270"/>
        <v>0.54284299157998372</v>
      </c>
      <c r="DD118" s="277">
        <f t="shared" si="270"/>
        <v>1.9172791582100057</v>
      </c>
      <c r="DE118" s="277">
        <f t="shared" si="270"/>
        <v>0.40795019527473109</v>
      </c>
      <c r="DF118" s="277">
        <f t="shared" si="270"/>
        <v>-0.43517609227273768</v>
      </c>
      <c r="DG118" s="277">
        <f t="shared" si="270"/>
        <v>1.1971299824008241</v>
      </c>
      <c r="DH118" s="277">
        <f t="shared" si="270"/>
        <v>0.65359477124184995</v>
      </c>
      <c r="DI118" s="277">
        <f t="shared" si="270"/>
        <v>1.406926406926412</v>
      </c>
      <c r="DJ118" s="277">
        <f t="shared" si="270"/>
        <v>-6.5532026437498114E-2</v>
      </c>
      <c r="DK118" s="277">
        <f t="shared" si="270"/>
        <v>0.35035785213775039</v>
      </c>
      <c r="DL118" s="277">
        <f t="shared" si="270"/>
        <v>1.4786878512350388</v>
      </c>
      <c r="DM118" s="277">
        <f t="shared" si="270"/>
        <v>1.4681802292421775</v>
      </c>
      <c r="DN118" s="277">
        <f t="shared" si="270"/>
        <v>-0.87396420735798008</v>
      </c>
      <c r="DO118" s="277">
        <f t="shared" si="270"/>
        <v>3.1955953099562784</v>
      </c>
      <c r="DP118" s="277">
        <f t="shared" si="270"/>
        <v>0.35805445263754621</v>
      </c>
      <c r="DQ118" s="277">
        <f t="shared" si="270"/>
        <v>3.2922392172100912</v>
      </c>
      <c r="DR118" s="277">
        <f t="shared" si="270"/>
        <v>1.8518518518518379</v>
      </c>
      <c r="DS118" s="277">
        <f t="shared" si="270"/>
        <v>2.0431461428691344</v>
      </c>
      <c r="DT118" s="277">
        <f t="shared" si="270"/>
        <v>2.3345727353492718</v>
      </c>
      <c r="DU118" s="277">
        <f t="shared" si="270"/>
        <v>2.4211829391810324</v>
      </c>
      <c r="DV118" s="277">
        <f t="shared" si="270"/>
        <v>1.9636774608755569</v>
      </c>
      <c r="DW118" s="277">
        <f t="shared" si="270"/>
        <v>-0.96677853382185486</v>
      </c>
      <c r="DX118" s="277">
        <f t="shared" si="270"/>
        <v>-0.49121716151093731</v>
      </c>
      <c r="DY118" s="277">
        <f t="shared" si="270"/>
        <v>-4.3443621707751507</v>
      </c>
      <c r="DZ118" s="277">
        <f t="shared" si="270"/>
        <v>-5.8922476442441081</v>
      </c>
      <c r="EA118" s="277">
        <f t="shared" si="270"/>
        <v>-3.2572668112798353</v>
      </c>
      <c r="EB118" s="277">
        <f t="shared" si="270"/>
        <v>-0.29776852981273638</v>
      </c>
      <c r="EC118" s="277">
        <f t="shared" si="270"/>
        <v>0.59551653412976968</v>
      </c>
      <c r="ED118" s="277">
        <f t="shared" si="270"/>
        <v>1.2215406077298763</v>
      </c>
      <c r="EE118" s="277">
        <f t="shared" ref="EE118:EU118" si="271">100*(EE117/ED117-1)</f>
        <v>2.943670930807829</v>
      </c>
      <c r="EF118" s="277">
        <f t="shared" si="271"/>
        <v>1.2752737633448863</v>
      </c>
      <c r="EG118" s="277">
        <f t="shared" si="271"/>
        <v>0.92534530971950524</v>
      </c>
      <c r="EH118" s="277">
        <f t="shared" si="271"/>
        <v>1.9630232909606971</v>
      </c>
      <c r="EI118" s="277">
        <f t="shared" si="271"/>
        <v>-0.64229249011857892</v>
      </c>
      <c r="EJ118" s="277">
        <f t="shared" si="271"/>
        <v>-0.22045416873860413</v>
      </c>
      <c r="EK118" s="277">
        <f t="shared" si="271"/>
        <v>2.0466136186188644</v>
      </c>
      <c r="EL118" s="277">
        <f t="shared" si="271"/>
        <v>-0.59092610981783533</v>
      </c>
      <c r="EM118" s="277">
        <f t="shared" si="271"/>
        <v>-0.24236072446205403</v>
      </c>
      <c r="EN118" s="277">
        <f t="shared" si="271"/>
        <v>-1.4773958435931878E-2</v>
      </c>
      <c r="EO118" s="277">
        <f t="shared" si="271"/>
        <v>-0.79134446469323327</v>
      </c>
      <c r="EP118" s="277">
        <f t="shared" si="271"/>
        <v>-0.52625481986530165</v>
      </c>
      <c r="EQ118" s="277">
        <f t="shared" si="271"/>
        <v>0.42256567236187426</v>
      </c>
      <c r="ER118" s="277">
        <f t="shared" si="271"/>
        <v>0.20211056441861164</v>
      </c>
      <c r="ES118" s="277">
        <f t="shared" si="271"/>
        <v>0.76051913697610107</v>
      </c>
      <c r="ET118" s="277">
        <f t="shared" si="271"/>
        <v>-0.63828041676921021</v>
      </c>
      <c r="EU118" s="277">
        <f t="shared" si="271"/>
        <v>-0.65559151859435616</v>
      </c>
      <c r="EV118" s="261">
        <f>((EV25+EV22)/(EU22+EU25)-1)*100</f>
        <v>-1.0000000000000009</v>
      </c>
      <c r="EW118" s="261">
        <f>((EW25+EW22)/(EV22+EV25)-1)*100</f>
        <v>-0.50000000000002265</v>
      </c>
      <c r="EX118" s="261">
        <f>((EX25+EX22)/(EW22+EW25)-1)*100</f>
        <v>0.37446763202726441</v>
      </c>
      <c r="EY118" s="261">
        <f t="shared" ref="EY118:FL118" si="272">((EY25+EY22)/(EX22+EX25)-1)*100</f>
        <v>0.37680130940673795</v>
      </c>
      <c r="EZ118" s="261">
        <f t="shared" si="272"/>
        <v>0.37914071532099136</v>
      </c>
      <c r="FA118" s="261">
        <f t="shared" si="272"/>
        <v>0.44333717918965121</v>
      </c>
      <c r="FB118" s="261">
        <f t="shared" si="272"/>
        <v>0.50687997672902441</v>
      </c>
      <c r="FC118" s="261">
        <f t="shared" si="272"/>
        <v>0.50838563147925786</v>
      </c>
      <c r="FD118" s="261">
        <f t="shared" si="272"/>
        <v>0.5098940310672706</v>
      </c>
      <c r="FE118" s="261">
        <f t="shared" si="272"/>
        <v>0.51140513518124209</v>
      </c>
      <c r="FF118" s="261">
        <f t="shared" si="272"/>
        <v>0.51291890319316025</v>
      </c>
      <c r="FG118" s="261">
        <f t="shared" si="272"/>
        <v>0.51443529416301814</v>
      </c>
      <c r="FH118" s="261">
        <f t="shared" si="272"/>
        <v>0.51595426684258872</v>
      </c>
      <c r="FI118" s="261">
        <f t="shared" si="272"/>
        <v>0.51747577967957703</v>
      </c>
      <c r="FJ118" s="261">
        <f t="shared" si="272"/>
        <v>0.51899979082163927</v>
      </c>
      <c r="FK118" s="261">
        <f t="shared" si="272"/>
        <v>0.52052625812066822</v>
      </c>
      <c r="FL118" s="261">
        <f t="shared" si="272"/>
        <v>0.52205513913705648</v>
      </c>
      <c r="FM118" s="261">
        <v>0.5</v>
      </c>
      <c r="FN118" s="261">
        <v>0.5</v>
      </c>
      <c r="FO118" s="261">
        <v>0.5</v>
      </c>
      <c r="FP118" s="261">
        <v>0.5</v>
      </c>
      <c r="FQ118" s="261">
        <v>0.5</v>
      </c>
      <c r="FR118" s="212"/>
      <c r="FU118" s="212"/>
      <c r="FV118" s="367"/>
      <c r="FW118" s="367"/>
      <c r="FX118" s="367"/>
      <c r="FY118" s="367"/>
      <c r="FZ118" s="367"/>
      <c r="GA118" s="368"/>
      <c r="GB118" s="368"/>
      <c r="GC118" s="368"/>
      <c r="GD118" s="368"/>
      <c r="GE118" s="368"/>
      <c r="GF118" s="368"/>
      <c r="GG118" s="368"/>
      <c r="GH118" s="368"/>
    </row>
    <row r="119" spans="1:190">
      <c r="A119" s="323"/>
      <c r="B119" s="323"/>
      <c r="C119" s="323"/>
      <c r="D119" s="323"/>
      <c r="E119" s="275" t="s">
        <v>49</v>
      </c>
      <c r="F119" s="247">
        <v>11.354000000000001</v>
      </c>
      <c r="G119" s="247">
        <v>11.493</v>
      </c>
      <c r="H119" s="247">
        <v>11.471</v>
      </c>
      <c r="I119" s="247">
        <v>11.669</v>
      </c>
      <c r="J119" s="247">
        <v>11.441000000000001</v>
      </c>
      <c r="K119" s="247">
        <v>11.651000000000002</v>
      </c>
      <c r="L119" s="247">
        <v>11.813000000000001</v>
      </c>
      <c r="M119" s="247">
        <v>11.845000000000001</v>
      </c>
      <c r="N119" s="247">
        <v>11.763</v>
      </c>
      <c r="O119" s="247">
        <v>11.694000000000001</v>
      </c>
      <c r="P119" s="247">
        <v>11.695</v>
      </c>
      <c r="Q119" s="247">
        <v>11.64</v>
      </c>
      <c r="R119" s="247">
        <v>11.792000000000002</v>
      </c>
      <c r="S119" s="247">
        <v>11.918000000000001</v>
      </c>
      <c r="T119" s="247">
        <v>12.012</v>
      </c>
      <c r="U119" s="247">
        <v>12.318000000000001</v>
      </c>
      <c r="V119" s="247">
        <v>12.284000000000001</v>
      </c>
      <c r="W119" s="247">
        <v>12.511000000000001</v>
      </c>
      <c r="X119" s="247">
        <v>12.311</v>
      </c>
      <c r="Y119" s="247">
        <v>12.161000000000001</v>
      </c>
      <c r="Z119" s="247">
        <v>12.180000000000001</v>
      </c>
      <c r="AA119" s="247">
        <v>11.936</v>
      </c>
      <c r="AB119" s="247">
        <v>11.816000000000001</v>
      </c>
      <c r="AC119" s="247">
        <v>11.785</v>
      </c>
      <c r="AD119" s="247">
        <v>11.906000000000001</v>
      </c>
      <c r="AE119" s="247">
        <v>11.753</v>
      </c>
      <c r="AF119" s="247">
        <v>11.949000000000002</v>
      </c>
      <c r="AG119" s="247">
        <v>12.111000000000001</v>
      </c>
      <c r="AH119" s="247">
        <v>12.171000000000001</v>
      </c>
      <c r="AI119" s="247">
        <v>12.701000000000001</v>
      </c>
      <c r="AJ119" s="247">
        <v>12.888000000000002</v>
      </c>
      <c r="AK119" s="247">
        <v>12.961</v>
      </c>
      <c r="AL119" s="247">
        <v>12.577</v>
      </c>
      <c r="AM119" s="247">
        <v>13.077</v>
      </c>
      <c r="AN119" s="247">
        <v>13.259</v>
      </c>
      <c r="AO119" s="247">
        <v>13.364000000000001</v>
      </c>
      <c r="AP119" s="247">
        <v>13.018000000000001</v>
      </c>
      <c r="AQ119" s="247">
        <v>13.505000000000001</v>
      </c>
      <c r="AR119" s="247">
        <v>13.906000000000001</v>
      </c>
      <c r="AS119" s="247">
        <v>14.303000000000001</v>
      </c>
      <c r="AT119" s="247">
        <v>14.695</v>
      </c>
      <c r="AU119" s="247">
        <v>15.114000000000001</v>
      </c>
      <c r="AV119" s="247">
        <v>15.252000000000001</v>
      </c>
      <c r="AW119" s="247">
        <v>15.402000000000001</v>
      </c>
      <c r="AX119" s="247">
        <v>15.699000000000002</v>
      </c>
      <c r="AY119" s="247">
        <v>15.602</v>
      </c>
      <c r="AZ119" s="247">
        <v>15.813000000000001</v>
      </c>
      <c r="BA119" s="247">
        <v>16.152000000000001</v>
      </c>
      <c r="BB119" s="247">
        <v>16.544</v>
      </c>
      <c r="BC119" s="247">
        <v>16.773</v>
      </c>
      <c r="BD119" s="247">
        <v>16.975000000000001</v>
      </c>
      <c r="BE119" s="247">
        <v>16.916</v>
      </c>
      <c r="BF119" s="247">
        <v>16.946000000000002</v>
      </c>
      <c r="BG119" s="247">
        <v>17.289000000000001</v>
      </c>
      <c r="BH119" s="247">
        <v>17.486000000000001</v>
      </c>
      <c r="BI119" s="247">
        <v>17.644000000000002</v>
      </c>
      <c r="BJ119" s="247">
        <v>17.856000000000002</v>
      </c>
      <c r="BK119" s="247">
        <v>17.715</v>
      </c>
      <c r="BL119" s="247">
        <v>17.685000000000002</v>
      </c>
      <c r="BM119" s="247">
        <v>17.628</v>
      </c>
      <c r="BN119" s="247">
        <v>17.521000000000001</v>
      </c>
      <c r="BO119" s="247">
        <v>17.148</v>
      </c>
      <c r="BP119" s="247">
        <v>16.944000000000003</v>
      </c>
      <c r="BQ119" s="247">
        <v>16.894000000000002</v>
      </c>
      <c r="BR119" s="247">
        <v>17.318000000000001</v>
      </c>
      <c r="BS119" s="247">
        <v>17.346</v>
      </c>
      <c r="BT119" s="247">
        <v>17.109000000000002</v>
      </c>
      <c r="BU119" s="247">
        <v>16.937000000000001</v>
      </c>
      <c r="BV119" s="247">
        <v>16.602</v>
      </c>
      <c r="BW119" s="247">
        <v>16.601000000000003</v>
      </c>
      <c r="BX119" s="247">
        <v>16.451000000000001</v>
      </c>
      <c r="BY119" s="247">
        <v>16.636000000000003</v>
      </c>
      <c r="BZ119" s="247">
        <v>16.638999999999999</v>
      </c>
      <c r="CA119" s="247">
        <v>16.865000000000002</v>
      </c>
      <c r="CB119" s="247">
        <v>16.740000000000002</v>
      </c>
      <c r="CC119" s="247">
        <v>16.385000000000002</v>
      </c>
      <c r="CD119" s="247">
        <v>15.989000000000001</v>
      </c>
      <c r="CE119" s="247">
        <v>15.807</v>
      </c>
      <c r="CF119" s="247">
        <v>15.617000000000001</v>
      </c>
      <c r="CG119" s="247">
        <v>15.559000000000001</v>
      </c>
      <c r="CH119" s="247">
        <v>15.633000000000001</v>
      </c>
      <c r="CI119" s="247">
        <v>15.782000000000002</v>
      </c>
      <c r="CJ119" s="247">
        <v>15.986000000000001</v>
      </c>
      <c r="CK119" s="247">
        <v>16.118000000000002</v>
      </c>
      <c r="CL119" s="247">
        <v>16.2</v>
      </c>
      <c r="CM119" s="247">
        <v>16.420999999999999</v>
      </c>
      <c r="CN119" s="247">
        <v>16.766000000000002</v>
      </c>
      <c r="CO119" s="247">
        <v>17.290000000000003</v>
      </c>
      <c r="CP119" s="247">
        <v>17.849</v>
      </c>
      <c r="CQ119" s="247">
        <v>18.285</v>
      </c>
      <c r="CR119" s="247">
        <v>18.400000000000002</v>
      </c>
      <c r="CS119" s="247">
        <v>18.588000000000001</v>
      </c>
      <c r="CT119" s="247">
        <v>18.524000000000001</v>
      </c>
      <c r="CU119" s="247">
        <v>18.298999999999999</v>
      </c>
      <c r="CV119" s="247">
        <v>18.18</v>
      </c>
      <c r="CW119" s="247">
        <v>18.184000000000001</v>
      </c>
      <c r="CX119" s="247">
        <v>18.232000000000003</v>
      </c>
      <c r="CY119" s="247">
        <v>18.386000000000003</v>
      </c>
      <c r="CZ119" s="247">
        <v>18.356000000000002</v>
      </c>
      <c r="DA119" s="247">
        <v>18.487000000000002</v>
      </c>
      <c r="DB119" s="247">
        <v>18.719000000000001</v>
      </c>
      <c r="DC119" s="247">
        <v>19.068000000000001</v>
      </c>
      <c r="DD119" s="247">
        <v>19.343</v>
      </c>
      <c r="DE119" s="247">
        <v>19.544</v>
      </c>
      <c r="DF119" s="247">
        <v>19.579000000000001</v>
      </c>
      <c r="DG119" s="247">
        <v>19.752000000000002</v>
      </c>
      <c r="DH119" s="247">
        <v>19.853000000000002</v>
      </c>
      <c r="DI119" s="247">
        <v>20.009</v>
      </c>
      <c r="DJ119" s="247">
        <v>20.183</v>
      </c>
      <c r="DK119" s="247">
        <v>20.247</v>
      </c>
      <c r="DL119" s="247">
        <v>20.348000000000003</v>
      </c>
      <c r="DM119" s="247">
        <v>20.159000000000002</v>
      </c>
      <c r="DN119" s="247">
        <v>19.949000000000002</v>
      </c>
      <c r="DO119" s="247">
        <v>20.061</v>
      </c>
      <c r="DP119" s="247">
        <v>19.824000000000002</v>
      </c>
      <c r="DQ119" s="247">
        <v>20.187000000000001</v>
      </c>
      <c r="DR119" s="247">
        <v>20.377000000000002</v>
      </c>
      <c r="DS119" s="247">
        <v>20.525000000000002</v>
      </c>
      <c r="DT119" s="247">
        <v>20.440000000000001</v>
      </c>
      <c r="DU119" s="247">
        <v>20.298000000000002</v>
      </c>
      <c r="DV119" s="247">
        <v>20.228000000000002</v>
      </c>
      <c r="DW119" s="247">
        <v>19.844000000000001</v>
      </c>
      <c r="DX119" s="247">
        <v>19.968</v>
      </c>
      <c r="DY119" s="247">
        <v>20.022000000000002</v>
      </c>
      <c r="DZ119" s="247">
        <v>20.540000000000003</v>
      </c>
      <c r="EA119" s="247">
        <v>20.949000000000002</v>
      </c>
      <c r="EB119" s="247">
        <v>21.002000000000002</v>
      </c>
      <c r="EC119" s="247">
        <v>21.239000000000001</v>
      </c>
      <c r="ED119" s="247">
        <v>20.762</v>
      </c>
      <c r="EE119" s="247">
        <v>20.704000000000001</v>
      </c>
      <c r="EF119" s="247">
        <v>20.803000000000001</v>
      </c>
      <c r="EG119" s="247">
        <v>20.6</v>
      </c>
      <c r="EH119" s="247">
        <v>19.927</v>
      </c>
      <c r="EI119" s="247">
        <v>19.833000000000002</v>
      </c>
      <c r="EJ119" s="247">
        <v>19.729000000000003</v>
      </c>
      <c r="EK119" s="247">
        <v>19.745000000000001</v>
      </c>
      <c r="EL119" s="247">
        <v>19.979000000000003</v>
      </c>
      <c r="EM119" s="247">
        <v>20.130000000000003</v>
      </c>
      <c r="EN119" s="247">
        <v>20.189</v>
      </c>
      <c r="EO119" s="247">
        <v>20.185000000000002</v>
      </c>
      <c r="EP119" s="247">
        <v>20.226000000000003</v>
      </c>
      <c r="EQ119" s="247">
        <v>20.367000000000001</v>
      </c>
      <c r="ER119" s="247">
        <v>20.434000000000001</v>
      </c>
      <c r="ES119" s="247">
        <v>20.351000000000003</v>
      </c>
      <c r="ET119" s="247">
        <v>20.371000000000002</v>
      </c>
      <c r="EU119" s="247">
        <v>20.236000000000001</v>
      </c>
      <c r="EV119" s="249">
        <f>EU119*(1+EV120%)</f>
        <v>20.134820000000001</v>
      </c>
      <c r="EW119" s="249">
        <f>EV119*(1+EW120%)</f>
        <v>20.034145900000002</v>
      </c>
      <c r="EX119" s="249">
        <f t="shared" ref="EX119:FL119" si="273">EW119*(1+EX120%)</f>
        <v>19.933975170500002</v>
      </c>
      <c r="EY119" s="249">
        <f t="shared" si="273"/>
        <v>19.834305294647503</v>
      </c>
      <c r="EZ119" s="249">
        <f t="shared" si="273"/>
        <v>19.735133768174265</v>
      </c>
      <c r="FA119" s="249">
        <f t="shared" si="273"/>
        <v>19.636458099333392</v>
      </c>
      <c r="FB119" s="249">
        <f t="shared" si="273"/>
        <v>19.44009351834006</v>
      </c>
      <c r="FC119" s="249">
        <f t="shared" si="273"/>
        <v>19.482895060304379</v>
      </c>
      <c r="FD119" s="249">
        <f t="shared" si="273"/>
        <v>19.539559885890913</v>
      </c>
      <c r="FE119" s="249">
        <f t="shared" si="273"/>
        <v>19.596453084859139</v>
      </c>
      <c r="FF119" s="249">
        <f t="shared" si="273"/>
        <v>19.65357586174008</v>
      </c>
      <c r="FG119" s="249">
        <f t="shared" si="273"/>
        <v>19.710929428334406</v>
      </c>
      <c r="FH119" s="249">
        <f t="shared" si="273"/>
        <v>19.768515003758584</v>
      </c>
      <c r="FI119" s="249">
        <f t="shared" si="273"/>
        <v>19.826333814491299</v>
      </c>
      <c r="FJ119" s="249">
        <f t="shared" si="273"/>
        <v>19.884387094420191</v>
      </c>
      <c r="FK119" s="249">
        <f t="shared" si="273"/>
        <v>19.942676084888891</v>
      </c>
      <c r="FL119" s="249">
        <f t="shared" si="273"/>
        <v>20.001202034744349</v>
      </c>
      <c r="FM119" s="249">
        <f>FL119*(1+FM120%)</f>
        <v>20.059966200384473</v>
      </c>
      <c r="FN119" s="249">
        <f>FM119*(1+FN120%)</f>
        <v>20.134833431335171</v>
      </c>
      <c r="FO119" s="249">
        <f>FN119*(1+FO120%)</f>
        <v>20.210020731638991</v>
      </c>
      <c r="FP119" s="249">
        <f>FO119*(1+FP120%)</f>
        <v>20.285529682043791</v>
      </c>
      <c r="FQ119" s="249">
        <f>FP119*(1+FQ120%)</f>
        <v>20.361361872073168</v>
      </c>
    </row>
    <row r="120" spans="1:190" s="280" customFormat="1">
      <c r="A120" s="332"/>
      <c r="B120" s="369"/>
      <c r="C120" s="369"/>
      <c r="D120" s="369"/>
      <c r="E120" s="347" t="s">
        <v>174</v>
      </c>
      <c r="F120" s="291"/>
      <c r="G120" s="277">
        <f t="shared" ref="G120:BR120" si="274">100*(G119/F119-1)</f>
        <v>1.2242381539545377</v>
      </c>
      <c r="H120" s="277">
        <f t="shared" si="274"/>
        <v>-0.1914208648742699</v>
      </c>
      <c r="I120" s="277">
        <f t="shared" si="274"/>
        <v>1.7260918838810868</v>
      </c>
      <c r="J120" s="277">
        <f t="shared" si="274"/>
        <v>-1.9538949352986501</v>
      </c>
      <c r="K120" s="277">
        <f t="shared" si="274"/>
        <v>1.8355038895201625</v>
      </c>
      <c r="L120" s="277">
        <f t="shared" si="274"/>
        <v>1.3904385889623061</v>
      </c>
      <c r="M120" s="277">
        <f t="shared" si="274"/>
        <v>0.27088800474053265</v>
      </c>
      <c r="N120" s="277">
        <f t="shared" si="274"/>
        <v>-0.69227522161250388</v>
      </c>
      <c r="O120" s="277">
        <f t="shared" si="274"/>
        <v>-0.58658505483294432</v>
      </c>
      <c r="P120" s="277">
        <f t="shared" si="274"/>
        <v>8.5513938771875075E-3</v>
      </c>
      <c r="Q120" s="277">
        <f t="shared" si="274"/>
        <v>-0.47028644719965262</v>
      </c>
      <c r="R120" s="277">
        <f t="shared" si="274"/>
        <v>1.305841924398643</v>
      </c>
      <c r="S120" s="277">
        <f t="shared" si="274"/>
        <v>1.0685210312076032</v>
      </c>
      <c r="T120" s="277">
        <f t="shared" si="274"/>
        <v>0.78872294009062482</v>
      </c>
      <c r="U120" s="277">
        <f t="shared" si="274"/>
        <v>2.5474525474525445</v>
      </c>
      <c r="V120" s="277">
        <f t="shared" si="274"/>
        <v>-0.27601883422634366</v>
      </c>
      <c r="W120" s="277">
        <f t="shared" si="274"/>
        <v>1.8479322696190126</v>
      </c>
      <c r="X120" s="277">
        <f t="shared" si="274"/>
        <v>-1.5985932379506074</v>
      </c>
      <c r="Y120" s="277">
        <f t="shared" si="274"/>
        <v>-1.2184225489399569</v>
      </c>
      <c r="Z120" s="277">
        <f t="shared" si="274"/>
        <v>0.1562371515500427</v>
      </c>
      <c r="AA120" s="277">
        <f t="shared" si="274"/>
        <v>-2.0032840722496004</v>
      </c>
      <c r="AB120" s="277">
        <f t="shared" si="274"/>
        <v>-1.0053619302949013</v>
      </c>
      <c r="AC120" s="277">
        <f t="shared" si="274"/>
        <v>-0.26235612728504609</v>
      </c>
      <c r="AD120" s="277">
        <f t="shared" si="274"/>
        <v>1.0267288926601559</v>
      </c>
      <c r="AE120" s="277">
        <f t="shared" si="274"/>
        <v>-1.2850663530992845</v>
      </c>
      <c r="AF120" s="277">
        <f t="shared" si="274"/>
        <v>1.6676593210244395</v>
      </c>
      <c r="AG120" s="277">
        <f t="shared" si="274"/>
        <v>1.3557619884509098</v>
      </c>
      <c r="AH120" s="277">
        <f t="shared" si="274"/>
        <v>0.49541738915035438</v>
      </c>
      <c r="AI120" s="277">
        <f t="shared" si="274"/>
        <v>4.354613425355347</v>
      </c>
      <c r="AJ120" s="277">
        <f t="shared" si="274"/>
        <v>1.4723250137784527</v>
      </c>
      <c r="AK120" s="277">
        <f t="shared" si="274"/>
        <v>0.56641837368094361</v>
      </c>
      <c r="AL120" s="277">
        <f t="shared" si="274"/>
        <v>-2.9627343569169073</v>
      </c>
      <c r="AM120" s="277">
        <f t="shared" si="274"/>
        <v>3.9755108531446259</v>
      </c>
      <c r="AN120" s="277">
        <f t="shared" si="274"/>
        <v>1.3917565190793013</v>
      </c>
      <c r="AO120" s="277">
        <f t="shared" si="274"/>
        <v>0.79191492571084598</v>
      </c>
      <c r="AP120" s="277">
        <f t="shared" si="274"/>
        <v>-2.589045196049089</v>
      </c>
      <c r="AQ120" s="277">
        <f t="shared" si="274"/>
        <v>3.7409740359502175</v>
      </c>
      <c r="AR120" s="277">
        <f t="shared" si="274"/>
        <v>2.9692706405035185</v>
      </c>
      <c r="AS120" s="277">
        <f t="shared" si="274"/>
        <v>2.8548827844096181</v>
      </c>
      <c r="AT120" s="277">
        <f t="shared" si="274"/>
        <v>2.7406837726350997</v>
      </c>
      <c r="AU120" s="277">
        <f t="shared" si="274"/>
        <v>2.8513099693773469</v>
      </c>
      <c r="AV120" s="277">
        <f t="shared" si="274"/>
        <v>0.91306073838823831</v>
      </c>
      <c r="AW120" s="277">
        <f t="shared" si="274"/>
        <v>0.98347757671124469</v>
      </c>
      <c r="AX120" s="277">
        <f t="shared" si="274"/>
        <v>1.9283209972730919</v>
      </c>
      <c r="AY120" s="277">
        <f t="shared" si="274"/>
        <v>-0.61787374992038346</v>
      </c>
      <c r="AZ120" s="277">
        <f t="shared" si="274"/>
        <v>1.3523907191385742</v>
      </c>
      <c r="BA120" s="277">
        <f t="shared" si="274"/>
        <v>2.1438057294631108</v>
      </c>
      <c r="BB120" s="277">
        <f t="shared" si="274"/>
        <v>2.4269440316988522</v>
      </c>
      <c r="BC120" s="277">
        <f t="shared" si="274"/>
        <v>1.384187620889743</v>
      </c>
      <c r="BD120" s="277">
        <f t="shared" si="274"/>
        <v>1.2043164609789603</v>
      </c>
      <c r="BE120" s="277">
        <f t="shared" si="274"/>
        <v>-0.34756995581738392</v>
      </c>
      <c r="BF120" s="277">
        <f t="shared" si="274"/>
        <v>0.1773468905178488</v>
      </c>
      <c r="BG120" s="277">
        <f t="shared" si="274"/>
        <v>2.0240764782249565</v>
      </c>
      <c r="BH120" s="277">
        <f t="shared" si="274"/>
        <v>1.1394528312800078</v>
      </c>
      <c r="BI120" s="277">
        <f t="shared" si="274"/>
        <v>0.90358000686263651</v>
      </c>
      <c r="BJ120" s="277">
        <f t="shared" si="274"/>
        <v>1.2015416005440871</v>
      </c>
      <c r="BK120" s="277">
        <f t="shared" si="274"/>
        <v>-0.78965053763442317</v>
      </c>
      <c r="BL120" s="277">
        <f t="shared" si="274"/>
        <v>-0.16934801016086354</v>
      </c>
      <c r="BM120" s="277">
        <f t="shared" si="274"/>
        <v>-0.3223070398643002</v>
      </c>
      <c r="BN120" s="277">
        <f t="shared" si="274"/>
        <v>-0.6069888813251656</v>
      </c>
      <c r="BO120" s="277">
        <f t="shared" si="274"/>
        <v>-2.1288739227213083</v>
      </c>
      <c r="BP120" s="277">
        <f t="shared" si="274"/>
        <v>-1.1896431070678615</v>
      </c>
      <c r="BQ120" s="277">
        <f t="shared" si="274"/>
        <v>-0.29508970727101236</v>
      </c>
      <c r="BR120" s="277">
        <f t="shared" si="274"/>
        <v>2.5097667811057045</v>
      </c>
      <c r="BS120" s="277">
        <f t="shared" ref="BS120:ED120" si="275">100*(BS119/BR119-1)</f>
        <v>0.16168148746966704</v>
      </c>
      <c r="BT120" s="277">
        <f t="shared" si="275"/>
        <v>-1.3663092355586159</v>
      </c>
      <c r="BU120" s="277">
        <f t="shared" si="275"/>
        <v>-1.0053188380384603</v>
      </c>
      <c r="BV120" s="277">
        <f t="shared" si="275"/>
        <v>-1.977918167325976</v>
      </c>
      <c r="BW120" s="277">
        <f t="shared" si="275"/>
        <v>-6.0233706782208962E-3</v>
      </c>
      <c r="BX120" s="277">
        <f t="shared" si="275"/>
        <v>-0.90356002650443523</v>
      </c>
      <c r="BY120" s="277">
        <f t="shared" si="275"/>
        <v>1.124551698984888</v>
      </c>
      <c r="BZ120" s="277">
        <f t="shared" si="275"/>
        <v>1.8033181053112024E-2</v>
      </c>
      <c r="CA120" s="277">
        <f t="shared" si="275"/>
        <v>1.3582547028066827</v>
      </c>
      <c r="CB120" s="277">
        <f t="shared" si="275"/>
        <v>-0.74117995849392049</v>
      </c>
      <c r="CC120" s="277">
        <f t="shared" si="275"/>
        <v>-2.120669056152924</v>
      </c>
      <c r="CD120" s="277">
        <f t="shared" si="275"/>
        <v>-2.4168446750076344</v>
      </c>
      <c r="CE120" s="277">
        <f t="shared" si="275"/>
        <v>-1.1382825692663689</v>
      </c>
      <c r="CF120" s="277">
        <f t="shared" si="275"/>
        <v>-1.2019991143164432</v>
      </c>
      <c r="CG120" s="277">
        <f t="shared" si="275"/>
        <v>-0.37139015175770007</v>
      </c>
      <c r="CH120" s="277">
        <f t="shared" si="275"/>
        <v>0.47560897229899091</v>
      </c>
      <c r="CI120" s="277">
        <f t="shared" si="275"/>
        <v>0.9531120066526011</v>
      </c>
      <c r="CJ120" s="277">
        <f t="shared" si="275"/>
        <v>1.2926118362691641</v>
      </c>
      <c r="CK120" s="277">
        <f t="shared" si="275"/>
        <v>0.82572250719379348</v>
      </c>
      <c r="CL120" s="277">
        <f t="shared" si="275"/>
        <v>0.508747983620772</v>
      </c>
      <c r="CM120" s="277">
        <f t="shared" si="275"/>
        <v>1.3641975308642085</v>
      </c>
      <c r="CN120" s="277">
        <f t="shared" si="275"/>
        <v>2.1009682723342138</v>
      </c>
      <c r="CO120" s="277">
        <f t="shared" si="275"/>
        <v>3.1253727782416751</v>
      </c>
      <c r="CP120" s="277">
        <f t="shared" si="275"/>
        <v>3.2330827067668988</v>
      </c>
      <c r="CQ120" s="277">
        <f t="shared" si="275"/>
        <v>2.4427138775281465</v>
      </c>
      <c r="CR120" s="277">
        <f t="shared" si="275"/>
        <v>0.62893081761006275</v>
      </c>
      <c r="CS120" s="277">
        <f t="shared" si="275"/>
        <v>1.0217391304347734</v>
      </c>
      <c r="CT120" s="277">
        <f t="shared" si="275"/>
        <v>-0.34430815579944429</v>
      </c>
      <c r="CU120" s="277">
        <f t="shared" si="275"/>
        <v>-1.2146404664219457</v>
      </c>
      <c r="CV120" s="277">
        <f t="shared" si="275"/>
        <v>-0.65030876004152915</v>
      </c>
      <c r="CW120" s="277">
        <f t="shared" si="275"/>
        <v>2.2002200220039292E-2</v>
      </c>
      <c r="CX120" s="277">
        <f t="shared" si="275"/>
        <v>0.26396832380115587</v>
      </c>
      <c r="CY120" s="277">
        <f t="shared" si="275"/>
        <v>0.84466871434840662</v>
      </c>
      <c r="CZ120" s="277">
        <f t="shared" si="275"/>
        <v>-0.16316762754270409</v>
      </c>
      <c r="DA120" s="277">
        <f t="shared" si="275"/>
        <v>0.71366310743081751</v>
      </c>
      <c r="DB120" s="277">
        <f t="shared" si="275"/>
        <v>1.2549359009033312</v>
      </c>
      <c r="DC120" s="277">
        <f t="shared" si="275"/>
        <v>1.8644158341791783</v>
      </c>
      <c r="DD120" s="277">
        <f t="shared" si="275"/>
        <v>1.4422068386825915</v>
      </c>
      <c r="DE120" s="277">
        <f t="shared" si="275"/>
        <v>1.0391356046114852</v>
      </c>
      <c r="DF120" s="277">
        <f t="shared" si="275"/>
        <v>0.17908309455587634</v>
      </c>
      <c r="DG120" s="277">
        <f t="shared" si="275"/>
        <v>0.88359977526943911</v>
      </c>
      <c r="DH120" s="277">
        <f t="shared" si="275"/>
        <v>0.51134062373430211</v>
      </c>
      <c r="DI120" s="277">
        <f t="shared" si="275"/>
        <v>0.78577544955422685</v>
      </c>
      <c r="DJ120" s="277">
        <f t="shared" si="275"/>
        <v>0.86960867609575665</v>
      </c>
      <c r="DK120" s="277">
        <f t="shared" si="275"/>
        <v>0.31709854828321227</v>
      </c>
      <c r="DL120" s="277">
        <f t="shared" si="275"/>
        <v>0.49883933422236737</v>
      </c>
      <c r="DM120" s="277">
        <f t="shared" si="275"/>
        <v>-0.92883821505799213</v>
      </c>
      <c r="DN120" s="277">
        <f t="shared" si="275"/>
        <v>-1.0417183392033347</v>
      </c>
      <c r="DO120" s="277">
        <f t="shared" si="275"/>
        <v>0.56143165070929868</v>
      </c>
      <c r="DP120" s="277">
        <f t="shared" si="275"/>
        <v>-1.1813967399431635</v>
      </c>
      <c r="DQ120" s="277">
        <f t="shared" si="275"/>
        <v>1.8311138014527772</v>
      </c>
      <c r="DR120" s="277">
        <f t="shared" si="275"/>
        <v>0.94119978203794918</v>
      </c>
      <c r="DS120" s="277">
        <f t="shared" si="275"/>
        <v>0.72630907395592192</v>
      </c>
      <c r="DT120" s="277">
        <f t="shared" si="275"/>
        <v>-0.41412911084044435</v>
      </c>
      <c r="DU120" s="277">
        <f t="shared" si="275"/>
        <v>-0.69471624266144172</v>
      </c>
      <c r="DV120" s="277">
        <f t="shared" si="275"/>
        <v>-0.34486156271553714</v>
      </c>
      <c r="DW120" s="277">
        <f t="shared" si="275"/>
        <v>-1.8983587106980448</v>
      </c>
      <c r="DX120" s="277">
        <f t="shared" si="275"/>
        <v>0.62487401733519743</v>
      </c>
      <c r="DY120" s="277">
        <f t="shared" si="275"/>
        <v>0.27043269230770939</v>
      </c>
      <c r="DZ120" s="277">
        <f t="shared" si="275"/>
        <v>2.5871541304564927</v>
      </c>
      <c r="EA120" s="277">
        <f t="shared" si="275"/>
        <v>1.9912366114897662</v>
      </c>
      <c r="EB120" s="277">
        <f t="shared" si="275"/>
        <v>0.25299536970739833</v>
      </c>
      <c r="EC120" s="277">
        <f t="shared" si="275"/>
        <v>1.1284639558137188</v>
      </c>
      <c r="ED120" s="277">
        <f t="shared" si="275"/>
        <v>-2.2458684495503589</v>
      </c>
      <c r="EE120" s="277">
        <f t="shared" ref="EE120:EQ120" si="276">100*(EE119/ED119-1)</f>
        <v>-0.27935651671322503</v>
      </c>
      <c r="EF120" s="277">
        <f t="shared" si="276"/>
        <v>0.47816846986090678</v>
      </c>
      <c r="EG120" s="277">
        <f t="shared" si="276"/>
        <v>-0.97582079507763098</v>
      </c>
      <c r="EH120" s="277">
        <f t="shared" si="276"/>
        <v>-3.2669902912621396</v>
      </c>
      <c r="EI120" s="277">
        <f t="shared" si="276"/>
        <v>-0.47172178451345692</v>
      </c>
      <c r="EJ120" s="277">
        <f t="shared" si="276"/>
        <v>-0.52437856098421776</v>
      </c>
      <c r="EK120" s="277">
        <f t="shared" si="276"/>
        <v>8.1098889958930442E-2</v>
      </c>
      <c r="EL120" s="277">
        <f t="shared" si="276"/>
        <v>1.1851101544694931</v>
      </c>
      <c r="EM120" s="277">
        <f t="shared" si="276"/>
        <v>0.75579358326243185</v>
      </c>
      <c r="EN120" s="277">
        <f t="shared" si="276"/>
        <v>0.29309488325881539</v>
      </c>
      <c r="EO120" s="277">
        <f t="shared" si="276"/>
        <v>-1.9812769329818902E-2</v>
      </c>
      <c r="EP120" s="277">
        <f t="shared" si="276"/>
        <v>0.20312112955165329</v>
      </c>
      <c r="EQ120" s="277">
        <f t="shared" si="276"/>
        <v>0.69712251557401128</v>
      </c>
      <c r="ER120" s="277">
        <f>100*(ER119/EQ119-1)</f>
        <v>0.32896351941866797</v>
      </c>
      <c r="ES120" s="277">
        <f>100*(ES119/ER119-1)</f>
        <v>-0.40618576881666923</v>
      </c>
      <c r="ET120" s="277">
        <f>100*(ET119/ES119-1)</f>
        <v>9.8275269028547108E-2</v>
      </c>
      <c r="EU120" s="277">
        <f>100*(EU119/ET119-1)</f>
        <v>-0.6627067890628946</v>
      </c>
      <c r="EV120" s="261">
        <v>-0.5</v>
      </c>
      <c r="EW120" s="261">
        <v>-0.5</v>
      </c>
      <c r="EX120" s="261">
        <v>-0.5</v>
      </c>
      <c r="EY120" s="261">
        <v>-0.5</v>
      </c>
      <c r="EZ120" s="261">
        <v>-0.5</v>
      </c>
      <c r="FA120" s="261">
        <v>-0.5</v>
      </c>
      <c r="FB120" s="261">
        <v>-1</v>
      </c>
      <c r="FC120" s="261">
        <f t="shared" ref="FC120:FM120" si="277">((FC28+FC22)/(FB22+FB28)-1)*100</f>
        <v>0.22017148180866197</v>
      </c>
      <c r="FD120" s="261">
        <f t="shared" si="277"/>
        <v>0.29084397062726364</v>
      </c>
      <c r="FE120" s="261">
        <f t="shared" si="277"/>
        <v>0.29116929603572039</v>
      </c>
      <c r="FF120" s="261">
        <f t="shared" si="277"/>
        <v>0.29149548968674388</v>
      </c>
      <c r="FG120" s="261">
        <f t="shared" si="277"/>
        <v>0.29182255177275795</v>
      </c>
      <c r="FH120" s="261">
        <f t="shared" si="277"/>
        <v>0.2921504824698884</v>
      </c>
      <c r="FI120" s="261">
        <f t="shared" si="277"/>
        <v>0.29247928193758543</v>
      </c>
      <c r="FJ120" s="261">
        <f t="shared" si="277"/>
        <v>0.29280895031869036</v>
      </c>
      <c r="FK120" s="261">
        <f t="shared" si="277"/>
        <v>0.29313948773939114</v>
      </c>
      <c r="FL120" s="261">
        <f t="shared" si="277"/>
        <v>0.29347089430893369</v>
      </c>
      <c r="FM120" s="261">
        <f t="shared" si="277"/>
        <v>0.29380317011968859</v>
      </c>
      <c r="FN120" s="261">
        <f>((FN28+FN22)/(FM22+FM28)-1)*100</f>
        <v>0.37321713408102752</v>
      </c>
      <c r="FO120" s="261">
        <f>((FO28+FO22)/(FN22+FN28)-1)*100</f>
        <v>0.37341903304155544</v>
      </c>
      <c r="FP120" s="261">
        <f>((FP28+FP22)/(FO22+FO28)-1)*100</f>
        <v>0.37362134065794805</v>
      </c>
      <c r="FQ120" s="261">
        <f>((FQ28+FQ22)/(FP22+FP28)-1)*100</f>
        <v>0.37382405694095233</v>
      </c>
      <c r="FR120" s="212"/>
      <c r="FU120" s="212"/>
      <c r="FV120" s="367"/>
      <c r="FW120" s="367"/>
      <c r="FX120" s="367"/>
      <c r="FY120" s="367"/>
      <c r="FZ120" s="367"/>
      <c r="GA120" s="368"/>
      <c r="GB120" s="368"/>
      <c r="GC120" s="368"/>
      <c r="GD120" s="368"/>
      <c r="GE120" s="368"/>
      <c r="GF120" s="368"/>
      <c r="GG120" s="368"/>
      <c r="GH120" s="368"/>
    </row>
    <row r="121" spans="1:190">
      <c r="A121" s="323"/>
      <c r="B121" s="323"/>
      <c r="C121" s="323"/>
      <c r="D121" s="323"/>
      <c r="E121" s="275" t="s">
        <v>100</v>
      </c>
      <c r="F121" s="247">
        <f>F112-F115-F117-F119</f>
        <v>-1.4659999999999922</v>
      </c>
      <c r="G121" s="247">
        <f>G112-G115-G117-G119</f>
        <v>-1.4820000000000011</v>
      </c>
      <c r="H121" s="247">
        <f t="shared" ref="H121:BS121" si="278">H112-H115-H117-H119</f>
        <v>-1.5789999999999971</v>
      </c>
      <c r="I121" s="247">
        <f t="shared" si="278"/>
        <v>-1.5590000000000011</v>
      </c>
      <c r="J121" s="247">
        <f t="shared" si="278"/>
        <v>-1.5509999999999966</v>
      </c>
      <c r="K121" s="247">
        <f t="shared" si="278"/>
        <v>-1.4719999999999995</v>
      </c>
      <c r="L121" s="247">
        <f t="shared" si="278"/>
        <v>-1.371999999999991</v>
      </c>
      <c r="M121" s="247">
        <f t="shared" si="278"/>
        <v>-1.354000000000001</v>
      </c>
      <c r="N121" s="247">
        <f t="shared" si="278"/>
        <v>-1.413000000000002</v>
      </c>
      <c r="O121" s="247">
        <f t="shared" si="278"/>
        <v>-1.3690000000000015</v>
      </c>
      <c r="P121" s="247">
        <f t="shared" si="278"/>
        <v>-1.2729999999999961</v>
      </c>
      <c r="Q121" s="247">
        <f t="shared" si="278"/>
        <v>-1.2550000000000026</v>
      </c>
      <c r="R121" s="247">
        <f t="shared" si="278"/>
        <v>-1.1970000000000063</v>
      </c>
      <c r="S121" s="247">
        <f t="shared" si="278"/>
        <v>-1.1600000000000019</v>
      </c>
      <c r="T121" s="247">
        <f t="shared" si="278"/>
        <v>-1.122999999999994</v>
      </c>
      <c r="U121" s="247">
        <f t="shared" si="278"/>
        <v>-1.0179999999999971</v>
      </c>
      <c r="V121" s="247">
        <f t="shared" si="278"/>
        <v>-0.88199999999999967</v>
      </c>
      <c r="W121" s="247">
        <f t="shared" si="278"/>
        <v>-0.76500000000000234</v>
      </c>
      <c r="X121" s="247">
        <f t="shared" si="278"/>
        <v>-0.75399999999999423</v>
      </c>
      <c r="Y121" s="247">
        <f t="shared" si="278"/>
        <v>-0.65599999999999881</v>
      </c>
      <c r="Z121" s="247">
        <f t="shared" si="278"/>
        <v>-0.68399999999999928</v>
      </c>
      <c r="AA121" s="247">
        <f t="shared" si="278"/>
        <v>-0.65600000000000236</v>
      </c>
      <c r="AB121" s="247">
        <f t="shared" si="278"/>
        <v>-0.58499999999999552</v>
      </c>
      <c r="AC121" s="247">
        <f t="shared" si="278"/>
        <v>-0.45899999999999963</v>
      </c>
      <c r="AD121" s="247">
        <f t="shared" si="278"/>
        <v>-0.32600000000000229</v>
      </c>
      <c r="AE121" s="247">
        <f t="shared" si="278"/>
        <v>-0.2809999999999917</v>
      </c>
      <c r="AF121" s="247">
        <f t="shared" si="278"/>
        <v>-0.12400000000000233</v>
      </c>
      <c r="AG121" s="247">
        <f t="shared" si="278"/>
        <v>-3.9999999999977831E-3</v>
      </c>
      <c r="AH121" s="247">
        <f t="shared" si="278"/>
        <v>3.4000000000000696E-2</v>
      </c>
      <c r="AI121" s="247">
        <f t="shared" si="278"/>
        <v>0.18099999999999739</v>
      </c>
      <c r="AJ121" s="247">
        <f t="shared" si="278"/>
        <v>0.22700000000000031</v>
      </c>
      <c r="AK121" s="247">
        <f t="shared" si="278"/>
        <v>0.26799999999999891</v>
      </c>
      <c r="AL121" s="247">
        <f t="shared" si="278"/>
        <v>0.36100000000000243</v>
      </c>
      <c r="AM121" s="247">
        <f t="shared" si="278"/>
        <v>0.44300000000000317</v>
      </c>
      <c r="AN121" s="247">
        <f t="shared" si="278"/>
        <v>0.52299999999999969</v>
      </c>
      <c r="AO121" s="247">
        <f t="shared" si="278"/>
        <v>0.55599999999999383</v>
      </c>
      <c r="AP121" s="247">
        <f t="shared" si="278"/>
        <v>0.49900000000000233</v>
      </c>
      <c r="AQ121" s="247">
        <f t="shared" si="278"/>
        <v>0.60100000000000797</v>
      </c>
      <c r="AR121" s="247">
        <f t="shared" si="278"/>
        <v>0.66299999999999493</v>
      </c>
      <c r="AS121" s="247">
        <f t="shared" si="278"/>
        <v>0.80199999999999605</v>
      </c>
      <c r="AT121" s="247">
        <f t="shared" si="278"/>
        <v>0.86699999999999733</v>
      </c>
      <c r="AU121" s="247">
        <f t="shared" si="278"/>
        <v>0.95699999999999008</v>
      </c>
      <c r="AV121" s="247">
        <f t="shared" si="278"/>
        <v>0.8949999999999978</v>
      </c>
      <c r="AW121" s="247">
        <f t="shared" si="278"/>
        <v>0.82400000000001228</v>
      </c>
      <c r="AX121" s="247">
        <f t="shared" si="278"/>
        <v>0.84100000000000463</v>
      </c>
      <c r="AY121" s="247">
        <f t="shared" si="278"/>
        <v>0.74699999999999633</v>
      </c>
      <c r="AZ121" s="247">
        <f t="shared" si="278"/>
        <v>0.8149999999999995</v>
      </c>
      <c r="BA121" s="247">
        <f t="shared" si="278"/>
        <v>0.94399999999999551</v>
      </c>
      <c r="BB121" s="247">
        <f t="shared" si="278"/>
        <v>1.1150000000000055</v>
      </c>
      <c r="BC121" s="247">
        <f t="shared" si="278"/>
        <v>1.2579999999999991</v>
      </c>
      <c r="BD121" s="247">
        <f t="shared" si="278"/>
        <v>1.4100000000000037</v>
      </c>
      <c r="BE121" s="247">
        <f t="shared" si="278"/>
        <v>1.470999999999993</v>
      </c>
      <c r="BF121" s="247">
        <f t="shared" si="278"/>
        <v>1.5289999999999999</v>
      </c>
      <c r="BG121" s="247">
        <f t="shared" si="278"/>
        <v>1.6789999999999949</v>
      </c>
      <c r="BH121" s="247">
        <f t="shared" si="278"/>
        <v>1.8329999999999878</v>
      </c>
      <c r="BI121" s="247">
        <f t="shared" si="278"/>
        <v>2.1510000000000069</v>
      </c>
      <c r="BJ121" s="247">
        <f t="shared" si="278"/>
        <v>1.899000000000008</v>
      </c>
      <c r="BK121" s="247">
        <f t="shared" si="278"/>
        <v>1.840000000000007</v>
      </c>
      <c r="BL121" s="247">
        <f t="shared" si="278"/>
        <v>1.8519999999999968</v>
      </c>
      <c r="BM121" s="247">
        <f t="shared" si="278"/>
        <v>2.027000000000001</v>
      </c>
      <c r="BN121" s="247">
        <f t="shared" si="278"/>
        <v>2.1400000000000006</v>
      </c>
      <c r="BO121" s="247">
        <f t="shared" si="278"/>
        <v>2.0060000000000038</v>
      </c>
      <c r="BP121" s="247">
        <f t="shared" si="278"/>
        <v>1.8380000000000081</v>
      </c>
      <c r="BQ121" s="247">
        <f t="shared" si="278"/>
        <v>1.6340000000000039</v>
      </c>
      <c r="BR121" s="247">
        <f t="shared" si="278"/>
        <v>1.4889999999999937</v>
      </c>
      <c r="BS121" s="247">
        <f t="shared" si="278"/>
        <v>1.4349999999999987</v>
      </c>
      <c r="BT121" s="247">
        <f t="shared" ref="BT121:EE121" si="279">BT112-BT115-BT117-BT119</f>
        <v>1.4000000000000057</v>
      </c>
      <c r="BU121" s="247">
        <f t="shared" si="279"/>
        <v>1.4379999999999988</v>
      </c>
      <c r="BV121" s="247">
        <f t="shared" si="279"/>
        <v>1.7110000000000021</v>
      </c>
      <c r="BW121" s="247">
        <f t="shared" si="279"/>
        <v>1.791999999999998</v>
      </c>
      <c r="BX121" s="247">
        <f t="shared" si="279"/>
        <v>1.875</v>
      </c>
      <c r="BY121" s="247">
        <f t="shared" si="279"/>
        <v>1.9570000000000007</v>
      </c>
      <c r="BZ121" s="247">
        <f t="shared" si="279"/>
        <v>2.0470000000000006</v>
      </c>
      <c r="CA121" s="247">
        <f t="shared" si="279"/>
        <v>2.0500000000000043</v>
      </c>
      <c r="CB121" s="247">
        <f t="shared" si="279"/>
        <v>2.0740000000000052</v>
      </c>
      <c r="CC121" s="247">
        <f t="shared" si="279"/>
        <v>2.1059999999999981</v>
      </c>
      <c r="CD121" s="247">
        <f t="shared" si="279"/>
        <v>2.1340000000000039</v>
      </c>
      <c r="CE121" s="247">
        <f t="shared" si="279"/>
        <v>2.2490000000000041</v>
      </c>
      <c r="CF121" s="247">
        <f t="shared" si="279"/>
        <v>2.3460000000000001</v>
      </c>
      <c r="CG121" s="247">
        <f t="shared" si="279"/>
        <v>2.5079999999999991</v>
      </c>
      <c r="CH121" s="247">
        <f t="shared" si="279"/>
        <v>2.7130000000000027</v>
      </c>
      <c r="CI121" s="247">
        <f t="shared" si="279"/>
        <v>2.8990000000000027</v>
      </c>
      <c r="CJ121" s="247">
        <f t="shared" si="279"/>
        <v>3.0169999999999995</v>
      </c>
      <c r="CK121" s="247">
        <f t="shared" si="279"/>
        <v>3.1030000000000015</v>
      </c>
      <c r="CL121" s="247">
        <f t="shared" si="279"/>
        <v>3.1290000000000013</v>
      </c>
      <c r="CM121" s="247">
        <f t="shared" si="279"/>
        <v>3.2550000000000026</v>
      </c>
      <c r="CN121" s="247">
        <f t="shared" si="279"/>
        <v>3.4119999999999884</v>
      </c>
      <c r="CO121" s="247">
        <f t="shared" si="279"/>
        <v>3.5499999999999936</v>
      </c>
      <c r="CP121" s="247">
        <f t="shared" si="279"/>
        <v>3.7160000000000046</v>
      </c>
      <c r="CQ121" s="247">
        <f t="shared" si="279"/>
        <v>3.8590000000000053</v>
      </c>
      <c r="CR121" s="247">
        <f t="shared" si="279"/>
        <v>4.0000000000000036</v>
      </c>
      <c r="CS121" s="247">
        <f t="shared" si="279"/>
        <v>4.0880000000000081</v>
      </c>
      <c r="CT121" s="247">
        <f t="shared" si="279"/>
        <v>4.0880000000000081</v>
      </c>
      <c r="CU121" s="247">
        <f t="shared" si="279"/>
        <v>4.0350000000000037</v>
      </c>
      <c r="CV121" s="247">
        <f t="shared" si="279"/>
        <v>3.9580000000000055</v>
      </c>
      <c r="CW121" s="247">
        <f t="shared" si="279"/>
        <v>3.8039999999999985</v>
      </c>
      <c r="CX121" s="247">
        <f t="shared" si="279"/>
        <v>3.7029999999999994</v>
      </c>
      <c r="CY121" s="247">
        <f t="shared" si="279"/>
        <v>3.6279999999999859</v>
      </c>
      <c r="CZ121" s="247">
        <f t="shared" si="279"/>
        <v>3.6229999999999905</v>
      </c>
      <c r="DA121" s="247">
        <f t="shared" si="279"/>
        <v>3.6339999999999932</v>
      </c>
      <c r="DB121" s="247">
        <f t="shared" si="279"/>
        <v>3.7909999999999968</v>
      </c>
      <c r="DC121" s="247">
        <f t="shared" si="279"/>
        <v>3.943999999999992</v>
      </c>
      <c r="DD121" s="247">
        <f t="shared" si="279"/>
        <v>4.093</v>
      </c>
      <c r="DE121" s="247">
        <f t="shared" si="279"/>
        <v>4.1539999999999999</v>
      </c>
      <c r="DF121" s="247">
        <f t="shared" si="279"/>
        <v>4.1630000000000109</v>
      </c>
      <c r="DG121" s="247">
        <f t="shared" si="279"/>
        <v>4.1740000000000066</v>
      </c>
      <c r="DH121" s="247">
        <f t="shared" si="279"/>
        <v>4.1439999999999841</v>
      </c>
      <c r="DI121" s="247">
        <f t="shared" si="279"/>
        <v>4.078000000000003</v>
      </c>
      <c r="DJ121" s="247">
        <f t="shared" si="279"/>
        <v>3.8780000000000001</v>
      </c>
      <c r="DK121" s="247">
        <f t="shared" si="279"/>
        <v>3.8230000000000004</v>
      </c>
      <c r="DL121" s="247">
        <f t="shared" si="279"/>
        <v>3.9400000000000013</v>
      </c>
      <c r="DM121" s="247">
        <f t="shared" si="279"/>
        <v>4.1309999999999967</v>
      </c>
      <c r="DN121" s="247">
        <f t="shared" si="279"/>
        <v>4.3550000000000075</v>
      </c>
      <c r="DO121" s="247">
        <f t="shared" si="279"/>
        <v>4.5670000000000073</v>
      </c>
      <c r="DP121" s="247">
        <f t="shared" si="279"/>
        <v>4.6289999999999942</v>
      </c>
      <c r="DQ121" s="247">
        <f t="shared" si="279"/>
        <v>4.6239999999999988</v>
      </c>
      <c r="DR121" s="247">
        <f t="shared" si="279"/>
        <v>4.4470000000000027</v>
      </c>
      <c r="DS121" s="247">
        <f t="shared" si="279"/>
        <v>4.4009999999999927</v>
      </c>
      <c r="DT121" s="247">
        <f t="shared" si="279"/>
        <v>4.4470000000000063</v>
      </c>
      <c r="DU121" s="247">
        <f t="shared" si="279"/>
        <v>4.6480000000000032</v>
      </c>
      <c r="DV121" s="247">
        <f t="shared" si="279"/>
        <v>4.82</v>
      </c>
      <c r="DW121" s="247">
        <f t="shared" si="279"/>
        <v>4.9360000000000142</v>
      </c>
      <c r="DX121" s="247">
        <f t="shared" si="279"/>
        <v>4.9809999999999981</v>
      </c>
      <c r="DY121" s="247">
        <f t="shared" si="279"/>
        <v>4.8810000000000038</v>
      </c>
      <c r="DZ121" s="247">
        <f t="shared" si="279"/>
        <v>4.7469999999999963</v>
      </c>
      <c r="EA121" s="247">
        <f t="shared" si="279"/>
        <v>4.5599999999999987</v>
      </c>
      <c r="EB121" s="247">
        <f t="shared" si="279"/>
        <v>4.4180000000000064</v>
      </c>
      <c r="EC121" s="247">
        <f t="shared" si="279"/>
        <v>4.2999999999999936</v>
      </c>
      <c r="ED121" s="247">
        <f t="shared" si="279"/>
        <v>4.186000000000007</v>
      </c>
      <c r="EE121" s="247">
        <f t="shared" si="279"/>
        <v>4.1980000000000004</v>
      </c>
      <c r="EF121" s="247">
        <f t="shared" ref="EF121:EQ121" si="280">EF112-EF115-EF117-EF119</f>
        <v>4.2470000000000034</v>
      </c>
      <c r="EG121" s="247">
        <f t="shared" si="280"/>
        <v>4.3780000000000072</v>
      </c>
      <c r="EH121" s="247">
        <f t="shared" si="280"/>
        <v>4.612000000000009</v>
      </c>
      <c r="EI121" s="247">
        <f t="shared" si="280"/>
        <v>4.7839999999999954</v>
      </c>
      <c r="EJ121" s="247">
        <f t="shared" si="280"/>
        <v>4.9910000000000103</v>
      </c>
      <c r="EK121" s="247">
        <f t="shared" si="280"/>
        <v>5.1790000000000056</v>
      </c>
      <c r="EL121" s="247">
        <f t="shared" si="280"/>
        <v>5.3119999999999941</v>
      </c>
      <c r="EM121" s="247">
        <f t="shared" si="280"/>
        <v>5.4019999999999939</v>
      </c>
      <c r="EN121" s="247">
        <f t="shared" si="280"/>
        <v>5.4530000000000101</v>
      </c>
      <c r="EO121" s="247">
        <f t="shared" si="280"/>
        <v>5.4650000000000034</v>
      </c>
      <c r="EP121" s="247">
        <f t="shared" si="280"/>
        <v>5.4460000000000015</v>
      </c>
      <c r="EQ121" s="247">
        <f t="shared" si="280"/>
        <v>5.4600000000000044</v>
      </c>
      <c r="ER121" s="247">
        <f>ER112-ER115-ER117-ER119</f>
        <v>5.4250000000000007</v>
      </c>
      <c r="ES121" s="247">
        <f>ES112-ES115-ES117-ES119</f>
        <v>5.4200000000000053</v>
      </c>
      <c r="ET121" s="247">
        <f>ET112-ET115-ET117-ET119</f>
        <v>5.4240000000000066</v>
      </c>
      <c r="EU121" s="247">
        <f>EU112-EU115-EU117-EU119</f>
        <v>5.39299999999999</v>
      </c>
      <c r="EV121" s="249">
        <f t="shared" ref="EV121:FL121" si="281">EV112-EV115-EV117-EV119</f>
        <v>5.2664011837558924</v>
      </c>
      <c r="EW121" s="249">
        <f t="shared" si="281"/>
        <v>5.2979311540890102</v>
      </c>
      <c r="EX121" s="249">
        <f t="shared" si="281"/>
        <v>5.4262622776162495</v>
      </c>
      <c r="EY121" s="249">
        <f t="shared" si="281"/>
        <v>5.5542196985343573</v>
      </c>
      <c r="EZ121" s="249">
        <f t="shared" si="281"/>
        <v>5.6951212894905368</v>
      </c>
      <c r="FA121" s="249">
        <f t="shared" si="281"/>
        <v>5.8468597513821656</v>
      </c>
      <c r="FB121" s="249">
        <f t="shared" si="281"/>
        <v>6.1246431163769124</v>
      </c>
      <c r="FC121" s="249">
        <f t="shared" si="281"/>
        <v>6.1635661467966116</v>
      </c>
      <c r="FD121" s="249">
        <f t="shared" si="281"/>
        <v>6.2232297617088754</v>
      </c>
      <c r="FE121" s="249">
        <f t="shared" si="281"/>
        <v>6.283299732446384</v>
      </c>
      <c r="FF121" s="249">
        <f t="shared" si="281"/>
        <v>6.3302769973072657</v>
      </c>
      <c r="FG121" s="249">
        <f t="shared" si="281"/>
        <v>6.3775987306769473</v>
      </c>
      <c r="FH121" s="249">
        <f t="shared" si="281"/>
        <v>6.4252675182798775</v>
      </c>
      <c r="FI121" s="249">
        <f t="shared" si="281"/>
        <v>6.473285966025486</v>
      </c>
      <c r="FJ121" s="249">
        <f t="shared" si="281"/>
        <v>6.5216567001730894</v>
      </c>
      <c r="FK121" s="249">
        <f t="shared" si="281"/>
        <v>6.5703823674979738</v>
      </c>
      <c r="FL121" s="249">
        <f t="shared" si="281"/>
        <v>6.6194656354591892</v>
      </c>
      <c r="FM121" s="249">
        <f>FM112-FM115-FM117-FM119</f>
        <v>6.6839321350380274</v>
      </c>
      <c r="FN121" s="249">
        <f>FN112-FN115-FN117-FN119</f>
        <v>6.7872758062513405</v>
      </c>
      <c r="FO121" s="249">
        <f>FO112-FO115-FO117-FO119</f>
        <v>6.8923258776912206</v>
      </c>
      <c r="FP121" s="249">
        <f>FP112-FP115-FP117-FP119</f>
        <v>6.9991041345025131</v>
      </c>
      <c r="FQ121" s="249">
        <f>FQ112-FQ115-FQ117-FQ119</f>
        <v>7.107632606608739</v>
      </c>
    </row>
    <row r="122" spans="1:190" s="280" customFormat="1" ht="16.5" thickBot="1">
      <c r="A122" s="332"/>
      <c r="B122" s="332"/>
      <c r="C122" s="332"/>
      <c r="D122" s="332"/>
      <c r="E122" s="347" t="s">
        <v>174</v>
      </c>
      <c r="F122" s="291"/>
      <c r="G122" s="277">
        <f t="shared" ref="G122:BR122" si="282">100*(G121/F121-1)</f>
        <v>1.0914051841752315</v>
      </c>
      <c r="H122" s="277">
        <f t="shared" si="282"/>
        <v>6.5452091767878473</v>
      </c>
      <c r="I122" s="277">
        <f t="shared" si="282"/>
        <v>-1.2666244458515608</v>
      </c>
      <c r="J122" s="277">
        <f t="shared" si="282"/>
        <v>-0.51314945477899387</v>
      </c>
      <c r="K122" s="277">
        <f t="shared" si="282"/>
        <v>-5.0934880722112936</v>
      </c>
      <c r="L122" s="277">
        <f t="shared" si="282"/>
        <v>-6.7934782608701454</v>
      </c>
      <c r="M122" s="277">
        <f t="shared" si="282"/>
        <v>-1.3119533527689575</v>
      </c>
      <c r="N122" s="277">
        <f t="shared" si="282"/>
        <v>4.3574593796160244</v>
      </c>
      <c r="O122" s="277">
        <f t="shared" si="282"/>
        <v>-3.1139419674451774</v>
      </c>
      <c r="P122" s="277">
        <f t="shared" si="282"/>
        <v>-7.012417823229022</v>
      </c>
      <c r="Q122" s="277">
        <f t="shared" si="282"/>
        <v>-1.4139827179885045</v>
      </c>
      <c r="R122" s="277">
        <f t="shared" si="282"/>
        <v>-4.6215139442227997</v>
      </c>
      <c r="S122" s="277">
        <f t="shared" si="282"/>
        <v>-3.0910609857981775</v>
      </c>
      <c r="T122" s="277">
        <f t="shared" si="282"/>
        <v>-3.1896551724144739</v>
      </c>
      <c r="U122" s="277">
        <f t="shared" si="282"/>
        <v>-9.3499554764022612</v>
      </c>
      <c r="V122" s="277">
        <f t="shared" si="282"/>
        <v>-13.359528487229655</v>
      </c>
      <c r="W122" s="277">
        <f t="shared" si="282"/>
        <v>-13.265306122448683</v>
      </c>
      <c r="X122" s="277">
        <f t="shared" si="282"/>
        <v>-1.4379084967330868</v>
      </c>
      <c r="Y122" s="277">
        <f t="shared" si="282"/>
        <v>-12.997347480105592</v>
      </c>
      <c r="Z122" s="277">
        <f t="shared" si="282"/>
        <v>4.2682926829268997</v>
      </c>
      <c r="AA122" s="277">
        <f t="shared" si="282"/>
        <v>-4.093567251461538</v>
      </c>
      <c r="AB122" s="277">
        <f t="shared" si="282"/>
        <v>-10.82317073170832</v>
      </c>
      <c r="AC122" s="277">
        <f t="shared" si="282"/>
        <v>-21.538461538461007</v>
      </c>
      <c r="AD122" s="277">
        <f t="shared" si="282"/>
        <v>-28.976034858387244</v>
      </c>
      <c r="AE122" s="277">
        <f t="shared" si="282"/>
        <v>-13.803680981598243</v>
      </c>
      <c r="AF122" s="277">
        <f t="shared" si="282"/>
        <v>-55.871886120994304</v>
      </c>
      <c r="AG122" s="277">
        <f t="shared" si="282"/>
        <v>-96.774193548388936</v>
      </c>
      <c r="AH122" s="277">
        <f t="shared" si="282"/>
        <v>-950.00000000048851</v>
      </c>
      <c r="AI122" s="277">
        <f t="shared" si="282"/>
        <v>432.35294117645202</v>
      </c>
      <c r="AJ122" s="277">
        <f t="shared" si="282"/>
        <v>25.414364640885957</v>
      </c>
      <c r="AK122" s="277">
        <f t="shared" si="282"/>
        <v>18.061674008809938</v>
      </c>
      <c r="AL122" s="277">
        <f t="shared" si="282"/>
        <v>34.701492537314891</v>
      </c>
      <c r="AM122" s="277">
        <f t="shared" si="282"/>
        <v>22.714681440443265</v>
      </c>
      <c r="AN122" s="277">
        <f t="shared" si="282"/>
        <v>18.058690744920082</v>
      </c>
      <c r="AO122" s="277">
        <f t="shared" si="282"/>
        <v>6.309751434033295</v>
      </c>
      <c r="AP122" s="277">
        <f t="shared" si="282"/>
        <v>-10.251798561149661</v>
      </c>
      <c r="AQ122" s="277">
        <f t="shared" si="282"/>
        <v>20.440881763528097</v>
      </c>
      <c r="AR122" s="277">
        <f t="shared" si="282"/>
        <v>10.31613976705259</v>
      </c>
      <c r="AS122" s="277">
        <f t="shared" si="282"/>
        <v>20.965309200603642</v>
      </c>
      <c r="AT122" s="277">
        <f t="shared" si="282"/>
        <v>8.1047381546136563</v>
      </c>
      <c r="AU122" s="277">
        <f t="shared" si="282"/>
        <v>10.380622837369447</v>
      </c>
      <c r="AV122" s="277">
        <f t="shared" si="282"/>
        <v>-6.4785788923712566</v>
      </c>
      <c r="AW122" s="277">
        <f t="shared" si="282"/>
        <v>-7.9329608938531475</v>
      </c>
      <c r="AX122" s="277">
        <f t="shared" si="282"/>
        <v>2.0631067961155436</v>
      </c>
      <c r="AY122" s="277">
        <f t="shared" si="282"/>
        <v>-11.177170035672745</v>
      </c>
      <c r="AZ122" s="277">
        <f t="shared" si="282"/>
        <v>9.1030789825975233</v>
      </c>
      <c r="BA122" s="277">
        <f t="shared" si="282"/>
        <v>15.828220858895214</v>
      </c>
      <c r="BB122" s="277">
        <f t="shared" si="282"/>
        <v>18.114406779662161</v>
      </c>
      <c r="BC122" s="277">
        <f t="shared" si="282"/>
        <v>12.825112107622672</v>
      </c>
      <c r="BD122" s="277">
        <f t="shared" si="282"/>
        <v>12.082670906200699</v>
      </c>
      <c r="BE122" s="277">
        <f t="shared" si="282"/>
        <v>4.3262411347509966</v>
      </c>
      <c r="BF122" s="277">
        <f t="shared" si="282"/>
        <v>3.9428959891235404</v>
      </c>
      <c r="BG122" s="277">
        <f t="shared" si="282"/>
        <v>9.8103335513404222</v>
      </c>
      <c r="BH122" s="277">
        <f t="shared" si="282"/>
        <v>9.1721262656339064</v>
      </c>
      <c r="BI122" s="277">
        <f t="shared" si="282"/>
        <v>17.348608837971689</v>
      </c>
      <c r="BJ122" s="277">
        <f t="shared" si="282"/>
        <v>-11.715481171548026</v>
      </c>
      <c r="BK122" s="277">
        <f t="shared" si="282"/>
        <v>-3.1068983675619166</v>
      </c>
      <c r="BL122" s="277">
        <f t="shared" si="282"/>
        <v>0.65217391304293049</v>
      </c>
      <c r="BM122" s="277">
        <f t="shared" si="282"/>
        <v>9.4492440604754044</v>
      </c>
      <c r="BN122" s="277">
        <f t="shared" si="282"/>
        <v>5.574740996546601</v>
      </c>
      <c r="BO122" s="277">
        <f t="shared" si="282"/>
        <v>-6.2616822429905072</v>
      </c>
      <c r="BP122" s="277">
        <f t="shared" si="282"/>
        <v>-8.3748753738781332</v>
      </c>
      <c r="BQ122" s="277">
        <f t="shared" si="282"/>
        <v>-11.099020674646532</v>
      </c>
      <c r="BR122" s="277">
        <f t="shared" si="282"/>
        <v>-8.8739290085685383</v>
      </c>
      <c r="BS122" s="277">
        <f t="shared" ref="BS122:ED122" si="283">100*(BS121/BR121-1)</f>
        <v>-3.6265950302213024</v>
      </c>
      <c r="BT122" s="277">
        <f t="shared" si="283"/>
        <v>-2.4390243902434161</v>
      </c>
      <c r="BU122" s="277">
        <f t="shared" si="283"/>
        <v>2.714285714285225</v>
      </c>
      <c r="BV122" s="277">
        <f t="shared" si="283"/>
        <v>18.984700973574654</v>
      </c>
      <c r="BW122" s="277">
        <f t="shared" si="283"/>
        <v>4.7340736411452866</v>
      </c>
      <c r="BX122" s="277">
        <f t="shared" si="283"/>
        <v>4.6316964285715523</v>
      </c>
      <c r="BY122" s="277">
        <f t="shared" si="283"/>
        <v>4.3733333333333624</v>
      </c>
      <c r="BZ122" s="277">
        <f t="shared" si="283"/>
        <v>4.5988758303525668</v>
      </c>
      <c r="CA122" s="277">
        <f t="shared" si="283"/>
        <v>0.14655593551555768</v>
      </c>
      <c r="CB122" s="277">
        <f t="shared" si="283"/>
        <v>1.1707317073171186</v>
      </c>
      <c r="CC122" s="277">
        <f t="shared" si="283"/>
        <v>1.5429122468656242</v>
      </c>
      <c r="CD122" s="277">
        <f t="shared" si="283"/>
        <v>1.3295346628682703</v>
      </c>
      <c r="CE122" s="277">
        <f t="shared" si="283"/>
        <v>5.3889409559512602</v>
      </c>
      <c r="CF122" s="277">
        <f t="shared" si="283"/>
        <v>4.3130280124497933</v>
      </c>
      <c r="CG122" s="277">
        <f t="shared" si="283"/>
        <v>6.9053708439897221</v>
      </c>
      <c r="CH122" s="277">
        <f t="shared" si="283"/>
        <v>8.1738437001596331</v>
      </c>
      <c r="CI122" s="277">
        <f t="shared" si="283"/>
        <v>6.855879100626594</v>
      </c>
      <c r="CJ122" s="277">
        <f t="shared" si="283"/>
        <v>4.0703690927905045</v>
      </c>
      <c r="CK122" s="277">
        <f t="shared" si="283"/>
        <v>2.8505137553862081</v>
      </c>
      <c r="CL122" s="277">
        <f t="shared" si="283"/>
        <v>0.83789880760554158</v>
      </c>
      <c r="CM122" s="277">
        <f t="shared" si="283"/>
        <v>4.0268456375839312</v>
      </c>
      <c r="CN122" s="277">
        <f t="shared" si="283"/>
        <v>4.8233486943159987</v>
      </c>
      <c r="CO122" s="277">
        <f t="shared" si="283"/>
        <v>4.0445486518172924</v>
      </c>
      <c r="CP122" s="277">
        <f t="shared" si="283"/>
        <v>4.6760563380284781</v>
      </c>
      <c r="CQ122" s="277">
        <f t="shared" si="283"/>
        <v>3.8482238966630833</v>
      </c>
      <c r="CR122" s="277">
        <f t="shared" si="283"/>
        <v>3.6537963202901702</v>
      </c>
      <c r="CS122" s="277">
        <f t="shared" si="283"/>
        <v>2.200000000000113</v>
      </c>
      <c r="CT122" s="277">
        <f t="shared" si="283"/>
        <v>0</v>
      </c>
      <c r="CU122" s="277">
        <f t="shared" si="283"/>
        <v>-1.2964774951077396</v>
      </c>
      <c r="CV122" s="277">
        <f t="shared" si="283"/>
        <v>-1.9083023543989608</v>
      </c>
      <c r="CW122" s="277">
        <f t="shared" si="283"/>
        <v>-3.8908539666499986</v>
      </c>
      <c r="CX122" s="277">
        <f t="shared" si="283"/>
        <v>-2.6550998948475013</v>
      </c>
      <c r="CY122" s="277">
        <f t="shared" si="283"/>
        <v>-2.0253848231167604</v>
      </c>
      <c r="CZ122" s="277">
        <f t="shared" si="283"/>
        <v>-0.13781697905169699</v>
      </c>
      <c r="DA122" s="277">
        <f t="shared" si="283"/>
        <v>0.30361578802104994</v>
      </c>
      <c r="DB122" s="277">
        <f t="shared" si="283"/>
        <v>4.3203082003303139</v>
      </c>
      <c r="DC122" s="277">
        <f t="shared" si="283"/>
        <v>4.0358744394617618</v>
      </c>
      <c r="DD122" s="277">
        <f t="shared" si="283"/>
        <v>3.7778904665316526</v>
      </c>
      <c r="DE122" s="277">
        <f t="shared" si="283"/>
        <v>1.4903493769850895</v>
      </c>
      <c r="DF122" s="277">
        <f t="shared" si="283"/>
        <v>0.21665864227278231</v>
      </c>
      <c r="DG122" s="277">
        <f t="shared" si="283"/>
        <v>0.26423252462155489</v>
      </c>
      <c r="DH122" s="277">
        <f t="shared" si="283"/>
        <v>-0.71873502635415587</v>
      </c>
      <c r="DI122" s="277">
        <f t="shared" si="283"/>
        <v>-1.5926640926636426</v>
      </c>
      <c r="DJ122" s="277">
        <f t="shared" si="283"/>
        <v>-4.9043648847474923</v>
      </c>
      <c r="DK122" s="277">
        <f t="shared" si="283"/>
        <v>-1.4182568334192847</v>
      </c>
      <c r="DL122" s="277">
        <f t="shared" si="283"/>
        <v>3.0604237509809229</v>
      </c>
      <c r="DM122" s="277">
        <f t="shared" si="283"/>
        <v>4.847715736040481</v>
      </c>
      <c r="DN122" s="277">
        <f t="shared" si="283"/>
        <v>5.4224158799324851</v>
      </c>
      <c r="DO122" s="277">
        <f t="shared" si="283"/>
        <v>4.8679678530424653</v>
      </c>
      <c r="DP122" s="277">
        <f t="shared" si="283"/>
        <v>1.357565141230288</v>
      </c>
      <c r="DQ122" s="277">
        <f t="shared" si="283"/>
        <v>-0.10801468999773745</v>
      </c>
      <c r="DR122" s="277">
        <f t="shared" si="283"/>
        <v>-3.8278546712801953</v>
      </c>
      <c r="DS122" s="277">
        <f t="shared" si="283"/>
        <v>-1.0344052170004447</v>
      </c>
      <c r="DT122" s="277">
        <f t="shared" si="283"/>
        <v>1.0452169961375546</v>
      </c>
      <c r="DU122" s="277">
        <f t="shared" si="283"/>
        <v>4.5199010568922171</v>
      </c>
      <c r="DV122" s="277">
        <f t="shared" si="283"/>
        <v>3.7005163511186989</v>
      </c>
      <c r="DW122" s="277">
        <f t="shared" si="283"/>
        <v>2.4066390041496577</v>
      </c>
      <c r="DX122" s="277">
        <f t="shared" si="283"/>
        <v>0.91166936790891828</v>
      </c>
      <c r="DY122" s="277">
        <f t="shared" si="283"/>
        <v>-2.0076289901625022</v>
      </c>
      <c r="DZ122" s="277">
        <f t="shared" si="283"/>
        <v>-2.7453390698628843</v>
      </c>
      <c r="EA122" s="277">
        <f t="shared" si="283"/>
        <v>-3.9393301032230377</v>
      </c>
      <c r="EB122" s="277">
        <f t="shared" si="283"/>
        <v>-3.1140350877191358</v>
      </c>
      <c r="EC122" s="277">
        <f t="shared" si="283"/>
        <v>-2.6708918062474551</v>
      </c>
      <c r="ED122" s="277">
        <f t="shared" si="283"/>
        <v>-2.65116279069737</v>
      </c>
      <c r="EE122" s="277">
        <f t="shared" ref="EE122:EQ122" si="284">100*(EE121/ED121-1)</f>
        <v>0.28666985188707805</v>
      </c>
      <c r="EF122" s="277">
        <f t="shared" si="284"/>
        <v>1.1672224868986003</v>
      </c>
      <c r="EG122" s="277">
        <f t="shared" si="284"/>
        <v>3.0845302566518518</v>
      </c>
      <c r="EH122" s="277">
        <f t="shared" si="284"/>
        <v>5.3449063499314997</v>
      </c>
      <c r="EI122" s="277">
        <f t="shared" si="284"/>
        <v>3.7294015611445408</v>
      </c>
      <c r="EJ122" s="277">
        <f t="shared" si="284"/>
        <v>4.3269230769233946</v>
      </c>
      <c r="EK122" s="277">
        <f t="shared" si="284"/>
        <v>3.766780204367759</v>
      </c>
      <c r="EL122" s="277">
        <f t="shared" si="284"/>
        <v>2.5680633326894853</v>
      </c>
      <c r="EM122" s="277">
        <f t="shared" si="284"/>
        <v>1.6942771084337283</v>
      </c>
      <c r="EN122" s="277">
        <f t="shared" si="284"/>
        <v>0.9440947797115129</v>
      </c>
      <c r="EO122" s="277">
        <f t="shared" si="284"/>
        <v>0.22006235099931715</v>
      </c>
      <c r="EP122" s="277">
        <f t="shared" si="284"/>
        <v>-0.34766697163772786</v>
      </c>
      <c r="EQ122" s="277">
        <f t="shared" si="284"/>
        <v>0.25706940874041795</v>
      </c>
      <c r="ER122" s="277">
        <f>100*(ER121/EQ121-1)</f>
        <v>-0.64102564102570536</v>
      </c>
      <c r="ES122" s="277">
        <f>100*(ES121/ER121-1)</f>
        <v>-9.2165898617424524E-2</v>
      </c>
      <c r="ET122" s="277">
        <f>100*(ET121/ES121-1)</f>
        <v>7.3800738007401279E-2</v>
      </c>
      <c r="EU122" s="277">
        <f>100*(EU121/ET121-1)</f>
        <v>-0.57153392330413499</v>
      </c>
      <c r="EV122" s="365">
        <f t="shared" ref="EV122:FL122" si="285">100*(EV121/EU121-1)</f>
        <v>-2.3474655339161488</v>
      </c>
      <c r="EW122" s="365">
        <f t="shared" si="285"/>
        <v>0.59870050216401793</v>
      </c>
      <c r="EX122" s="365">
        <f t="shared" si="285"/>
        <v>2.4222874891115076</v>
      </c>
      <c r="EY122" s="365">
        <f t="shared" si="285"/>
        <v>2.3581134558486427</v>
      </c>
      <c r="EZ122" s="365">
        <f t="shared" si="285"/>
        <v>2.5368386308766366</v>
      </c>
      <c r="FA122" s="365">
        <f t="shared" si="285"/>
        <v>2.6643587410796421</v>
      </c>
      <c r="FB122" s="365">
        <f t="shared" si="285"/>
        <v>4.7509838923206704</v>
      </c>
      <c r="FC122" s="365">
        <f t="shared" si="285"/>
        <v>0.63551507704378007</v>
      </c>
      <c r="FD122" s="365">
        <f t="shared" si="285"/>
        <v>0.96800477988336908</v>
      </c>
      <c r="FE122" s="365">
        <f t="shared" si="285"/>
        <v>0.96525394429618494</v>
      </c>
      <c r="FF122" s="365">
        <f t="shared" si="285"/>
        <v>0.74765277579065259</v>
      </c>
      <c r="FG122" s="365">
        <f t="shared" si="285"/>
        <v>0.74754601401820775</v>
      </c>
      <c r="FH122" s="365">
        <f t="shared" si="285"/>
        <v>0.74744099803014663</v>
      </c>
      <c r="FI122" s="365">
        <f t="shared" si="285"/>
        <v>0.7473377195423625</v>
      </c>
      <c r="FJ122" s="365">
        <f t="shared" si="285"/>
        <v>0.74723617033873868</v>
      </c>
      <c r="FK122" s="365">
        <f t="shared" si="285"/>
        <v>0.74713634226699632</v>
      </c>
      <c r="FL122" s="365">
        <f t="shared" si="285"/>
        <v>0.74703822724258018</v>
      </c>
      <c r="FM122" s="365">
        <f>100*(FM121/FL121-1)</f>
        <v>0.97389280538755507</v>
      </c>
      <c r="FN122" s="365">
        <f>100*(FN121/FM121-1)</f>
        <v>1.5461508154993364</v>
      </c>
      <c r="FO122" s="365">
        <f>100*(FO121/FN121-1)</f>
        <v>1.5477501495242851</v>
      </c>
      <c r="FP122" s="365">
        <f>100*(FP121/FO121-1)</f>
        <v>1.5492340133960836</v>
      </c>
      <c r="FQ122" s="365">
        <f>100*(FQ121/FP121-1)</f>
        <v>1.5506051920449071</v>
      </c>
      <c r="FR122" s="212"/>
      <c r="FU122" s="212"/>
      <c r="FV122" s="367"/>
      <c r="FW122" s="367"/>
      <c r="FX122" s="367"/>
      <c r="FY122" s="367"/>
      <c r="FZ122" s="367"/>
      <c r="GA122" s="368"/>
      <c r="GB122" s="368"/>
      <c r="GC122" s="368"/>
      <c r="GD122" s="368"/>
      <c r="GE122" s="368"/>
      <c r="GF122" s="368"/>
      <c r="GG122" s="368"/>
      <c r="GH122" s="368"/>
    </row>
    <row r="123" spans="1:190">
      <c r="A123" s="323"/>
      <c r="B123" s="323"/>
      <c r="C123" s="370" t="s">
        <v>196</v>
      </c>
      <c r="D123" s="303"/>
      <c r="E123" s="268" t="s">
        <v>58</v>
      </c>
      <c r="F123" s="259">
        <v>19.588000000000001</v>
      </c>
      <c r="G123" s="259">
        <v>20.302</v>
      </c>
      <c r="H123" s="259">
        <v>20.861000000000001</v>
      </c>
      <c r="I123" s="259">
        <v>21.724</v>
      </c>
      <c r="J123" s="259">
        <v>21.969000000000001</v>
      </c>
      <c r="K123" s="259">
        <v>22.745000000000001</v>
      </c>
      <c r="L123" s="259">
        <v>23.963999999999999</v>
      </c>
      <c r="M123" s="259">
        <v>25.247</v>
      </c>
      <c r="N123" s="259">
        <v>26.513999999999999</v>
      </c>
      <c r="O123" s="259">
        <v>27.292999999999999</v>
      </c>
      <c r="P123" s="259">
        <v>28.07</v>
      </c>
      <c r="Q123" s="259">
        <v>28.425000000000001</v>
      </c>
      <c r="R123" s="259">
        <v>29.167000000000002</v>
      </c>
      <c r="S123" s="259">
        <v>29.872</v>
      </c>
      <c r="T123" s="259">
        <v>30.774999999999999</v>
      </c>
      <c r="U123" s="259">
        <v>32.194000000000003</v>
      </c>
      <c r="V123" s="259">
        <v>33.030999999999999</v>
      </c>
      <c r="W123" s="259">
        <v>34.119</v>
      </c>
      <c r="X123" s="259">
        <v>34.362000000000002</v>
      </c>
      <c r="Y123" s="259">
        <v>34.500999999999998</v>
      </c>
      <c r="Z123" s="259">
        <v>35.039000000000001</v>
      </c>
      <c r="AA123" s="259">
        <v>35.307000000000002</v>
      </c>
      <c r="AB123" s="259">
        <v>35.905000000000001</v>
      </c>
      <c r="AC123" s="259">
        <v>36.369999999999997</v>
      </c>
      <c r="AD123" s="259">
        <v>37.051000000000002</v>
      </c>
      <c r="AE123" s="259">
        <v>37.317999999999998</v>
      </c>
      <c r="AF123" s="259">
        <v>37.811999999999998</v>
      </c>
      <c r="AG123" s="259">
        <v>38.453000000000003</v>
      </c>
      <c r="AH123" s="259">
        <v>38.795000000000002</v>
      </c>
      <c r="AI123" s="259">
        <v>39.844000000000001</v>
      </c>
      <c r="AJ123" s="259">
        <v>40.731999999999999</v>
      </c>
      <c r="AK123" s="259">
        <v>41.402000000000001</v>
      </c>
      <c r="AL123" s="259">
        <v>41.933</v>
      </c>
      <c r="AM123" s="259">
        <v>42.945</v>
      </c>
      <c r="AN123" s="259">
        <v>43.645000000000003</v>
      </c>
      <c r="AO123" s="259">
        <v>44.393000000000001</v>
      </c>
      <c r="AP123" s="259">
        <v>44.874000000000002</v>
      </c>
      <c r="AQ123" s="259">
        <v>46.2</v>
      </c>
      <c r="AR123" s="259">
        <v>47.444000000000003</v>
      </c>
      <c r="AS123" s="259">
        <v>48.656999999999996</v>
      </c>
      <c r="AT123" s="259">
        <v>50.128999999999998</v>
      </c>
      <c r="AU123" s="259">
        <v>51.697000000000003</v>
      </c>
      <c r="AV123" s="259">
        <v>52.755000000000003</v>
      </c>
      <c r="AW123" s="259">
        <v>54.557000000000002</v>
      </c>
      <c r="AX123" s="259">
        <v>56.164999999999999</v>
      </c>
      <c r="AY123" s="259">
        <v>57.177</v>
      </c>
      <c r="AZ123" s="259">
        <v>58.072000000000003</v>
      </c>
      <c r="BA123" s="259">
        <v>59.677999999999997</v>
      </c>
      <c r="BB123" s="259">
        <v>60.600999999999999</v>
      </c>
      <c r="BC123" s="259">
        <v>61.335999999999999</v>
      </c>
      <c r="BD123" s="259">
        <v>62.057000000000002</v>
      </c>
      <c r="BE123" s="259">
        <v>62.488</v>
      </c>
      <c r="BF123" s="259">
        <v>62.579000000000001</v>
      </c>
      <c r="BG123" s="259">
        <v>63.393000000000001</v>
      </c>
      <c r="BH123" s="259">
        <v>63.738</v>
      </c>
      <c r="BI123" s="259">
        <v>63.481000000000002</v>
      </c>
      <c r="BJ123" s="259">
        <v>63.606999999999999</v>
      </c>
      <c r="BK123" s="259">
        <v>62.741999999999997</v>
      </c>
      <c r="BL123" s="259">
        <v>62.133000000000003</v>
      </c>
      <c r="BM123" s="259">
        <v>61.186999999999998</v>
      </c>
      <c r="BN123" s="259">
        <v>60.290999999999997</v>
      </c>
      <c r="BO123" s="259">
        <v>59.124000000000002</v>
      </c>
      <c r="BP123" s="259">
        <v>58.548999999999999</v>
      </c>
      <c r="BQ123" s="259">
        <v>58.283999999999999</v>
      </c>
      <c r="BR123" s="259">
        <v>59.134999999999998</v>
      </c>
      <c r="BS123" s="259">
        <v>59.984000000000002</v>
      </c>
      <c r="BT123" s="259">
        <v>60.685000000000002</v>
      </c>
      <c r="BU123" s="259">
        <v>61.164000000000001</v>
      </c>
      <c r="BV123" s="259">
        <v>61.231999999999999</v>
      </c>
      <c r="BW123" s="259">
        <v>61.17</v>
      </c>
      <c r="BX123" s="259">
        <v>61.07</v>
      </c>
      <c r="BY123" s="259">
        <v>61.283000000000001</v>
      </c>
      <c r="BZ123" s="259">
        <v>61.914000000000001</v>
      </c>
      <c r="CA123" s="259">
        <v>62.05</v>
      </c>
      <c r="CB123" s="259">
        <v>62.406999999999996</v>
      </c>
      <c r="CC123" s="259">
        <v>62.387</v>
      </c>
      <c r="CD123" s="259">
        <v>61.828000000000003</v>
      </c>
      <c r="CE123" s="259">
        <v>62.832999999999998</v>
      </c>
      <c r="CF123" s="259">
        <v>63.396000000000001</v>
      </c>
      <c r="CG123" s="259">
        <v>64.266999999999996</v>
      </c>
      <c r="CH123" s="259">
        <v>65.417000000000002</v>
      </c>
      <c r="CI123" s="259">
        <v>66.820999999999998</v>
      </c>
      <c r="CJ123" s="259">
        <v>67.927999999999997</v>
      </c>
      <c r="CK123" s="259">
        <v>68.911000000000001</v>
      </c>
      <c r="CL123" s="259">
        <v>70.509</v>
      </c>
      <c r="CM123" s="259">
        <v>71.98</v>
      </c>
      <c r="CN123" s="259">
        <v>73.917000000000002</v>
      </c>
      <c r="CO123" s="259">
        <v>74.760999999999996</v>
      </c>
      <c r="CP123" s="259">
        <v>77.122</v>
      </c>
      <c r="CQ123" s="259">
        <v>78.739999999999995</v>
      </c>
      <c r="CR123" s="259">
        <v>80.459999999999994</v>
      </c>
      <c r="CS123" s="259">
        <v>82.075000000000003</v>
      </c>
      <c r="CT123" s="259">
        <v>82.528999999999996</v>
      </c>
      <c r="CU123" s="259">
        <v>82.566000000000003</v>
      </c>
      <c r="CV123" s="259">
        <v>83.281999999999996</v>
      </c>
      <c r="CW123" s="259">
        <v>82.867000000000004</v>
      </c>
      <c r="CX123" s="259">
        <v>82.861999999999995</v>
      </c>
      <c r="CY123" s="259">
        <v>83.236000000000004</v>
      </c>
      <c r="CZ123" s="259">
        <v>83.539000000000001</v>
      </c>
      <c r="DA123" s="259">
        <v>83.680999999999997</v>
      </c>
      <c r="DB123" s="259">
        <v>84.144000000000005</v>
      </c>
      <c r="DC123" s="259">
        <v>84.888000000000005</v>
      </c>
      <c r="DD123" s="259">
        <v>86.748999999999995</v>
      </c>
      <c r="DE123" s="259">
        <v>87.584999999999994</v>
      </c>
      <c r="DF123" s="259">
        <v>88.486000000000004</v>
      </c>
      <c r="DG123" s="259">
        <v>90.438999999999993</v>
      </c>
      <c r="DH123" s="259">
        <v>91.391999999999996</v>
      </c>
      <c r="DI123" s="259">
        <v>92.831000000000003</v>
      </c>
      <c r="DJ123" s="259">
        <v>93.697000000000003</v>
      </c>
      <c r="DK123" s="259">
        <v>94.742000000000004</v>
      </c>
      <c r="DL123" s="259">
        <v>96.673000000000002</v>
      </c>
      <c r="DM123" s="259">
        <v>98.927000000000007</v>
      </c>
      <c r="DN123" s="259">
        <v>100.014</v>
      </c>
      <c r="DO123" s="259">
        <v>103.27200000000001</v>
      </c>
      <c r="DP123" s="259">
        <v>104.47199999999999</v>
      </c>
      <c r="DQ123" s="259">
        <v>107.616</v>
      </c>
      <c r="DR123" s="259">
        <v>109.25</v>
      </c>
      <c r="DS123" s="259">
        <v>111.554</v>
      </c>
      <c r="DT123" s="259">
        <v>113.55500000000001</v>
      </c>
      <c r="DU123" s="259">
        <v>116.057</v>
      </c>
      <c r="DV123" s="259">
        <v>118.46599999999999</v>
      </c>
      <c r="DW123" s="259">
        <v>118.718</v>
      </c>
      <c r="DX123" s="259">
        <v>118.611</v>
      </c>
      <c r="DY123" s="259">
        <v>113.952</v>
      </c>
      <c r="DZ123" s="259">
        <v>109.014</v>
      </c>
      <c r="EA123" s="259">
        <v>106.319</v>
      </c>
      <c r="EB123" s="259">
        <v>105.637</v>
      </c>
      <c r="EC123" s="259">
        <v>106.429</v>
      </c>
      <c r="ED123" s="259">
        <v>106.703</v>
      </c>
      <c r="EE123" s="259">
        <v>109.498</v>
      </c>
      <c r="EF123" s="259">
        <v>111.453</v>
      </c>
      <c r="EG123" s="259">
        <v>112.673</v>
      </c>
      <c r="EH123" s="259">
        <v>114.455</v>
      </c>
      <c r="EI123" s="259">
        <v>114.58799999999999</v>
      </c>
      <c r="EJ123" s="259">
        <v>115.137</v>
      </c>
      <c r="EK123" s="259">
        <v>116.889</v>
      </c>
      <c r="EL123" s="259">
        <v>117.376</v>
      </c>
      <c r="EM123" s="259">
        <v>117.821</v>
      </c>
      <c r="EN123" s="259">
        <v>117.569</v>
      </c>
      <c r="EO123" s="259">
        <v>116.947</v>
      </c>
      <c r="EP123" s="259">
        <v>116.974</v>
      </c>
      <c r="EQ123" s="259">
        <v>117.121</v>
      </c>
      <c r="ER123" s="259">
        <v>116.82</v>
      </c>
      <c r="ES123" s="259">
        <v>116.762</v>
      </c>
      <c r="ET123" s="259">
        <v>115.869</v>
      </c>
      <c r="EU123" s="259">
        <v>114.506</v>
      </c>
      <c r="EV123" s="260" t="e">
        <f t="shared" ref="EV123:FL123" si="286">EV69</f>
        <v>#VALUE!</v>
      </c>
      <c r="EW123" s="260" t="e">
        <f t="shared" si="286"/>
        <v>#VALUE!</v>
      </c>
      <c r="EX123" s="260" t="e">
        <f t="shared" si="286"/>
        <v>#VALUE!</v>
      </c>
      <c r="EY123" s="260" t="e">
        <f t="shared" si="286"/>
        <v>#VALUE!</v>
      </c>
      <c r="EZ123" s="260" t="e">
        <f t="shared" si="286"/>
        <v>#VALUE!</v>
      </c>
      <c r="FA123" s="260" t="e">
        <f t="shared" si="286"/>
        <v>#VALUE!</v>
      </c>
      <c r="FB123" s="260" t="e">
        <f t="shared" si="286"/>
        <v>#VALUE!</v>
      </c>
      <c r="FC123" s="260" t="e">
        <f t="shared" si="286"/>
        <v>#VALUE!</v>
      </c>
      <c r="FD123" s="260" t="e">
        <f t="shared" si="286"/>
        <v>#VALUE!</v>
      </c>
      <c r="FE123" s="260" t="e">
        <f t="shared" si="286"/>
        <v>#VALUE!</v>
      </c>
      <c r="FF123" s="260" t="e">
        <f t="shared" si="286"/>
        <v>#VALUE!</v>
      </c>
      <c r="FG123" s="260" t="e">
        <f t="shared" si="286"/>
        <v>#VALUE!</v>
      </c>
      <c r="FH123" s="260" t="e">
        <f t="shared" si="286"/>
        <v>#VALUE!</v>
      </c>
      <c r="FI123" s="260" t="e">
        <f t="shared" si="286"/>
        <v>#VALUE!</v>
      </c>
      <c r="FJ123" s="260" t="e">
        <f t="shared" si="286"/>
        <v>#VALUE!</v>
      </c>
      <c r="FK123" s="260" t="e">
        <f t="shared" si="286"/>
        <v>#VALUE!</v>
      </c>
      <c r="FL123" s="260" t="e">
        <f t="shared" si="286"/>
        <v>#VALUE!</v>
      </c>
      <c r="FM123" s="260" t="e">
        <f>FM69</f>
        <v>#VALUE!</v>
      </c>
      <c r="FN123" s="260" t="e">
        <f>FN69</f>
        <v>#VALUE!</v>
      </c>
      <c r="FO123" s="260" t="e">
        <f>FO69</f>
        <v>#VALUE!</v>
      </c>
      <c r="FP123" s="260" t="e">
        <f>FP69</f>
        <v>#VALUE!</v>
      </c>
      <c r="FQ123" s="260" t="e">
        <f>FQ69</f>
        <v>#VALUE!</v>
      </c>
    </row>
    <row r="124" spans="1:190">
      <c r="A124" s="323"/>
      <c r="B124" s="323"/>
      <c r="C124" s="323"/>
      <c r="D124" s="323"/>
      <c r="E124" s="341" t="s">
        <v>174</v>
      </c>
      <c r="F124" s="239"/>
      <c r="G124" s="223">
        <f t="shared" ref="G124:BR124" si="287">100*(G123/F123-1)</f>
        <v>3.6450888298958484</v>
      </c>
      <c r="H124" s="223">
        <f t="shared" si="287"/>
        <v>2.7534233080484638</v>
      </c>
      <c r="I124" s="223">
        <f t="shared" si="287"/>
        <v>4.1369061885815572</v>
      </c>
      <c r="J124" s="223">
        <f t="shared" si="287"/>
        <v>1.1277849383170668</v>
      </c>
      <c r="K124" s="223">
        <f t="shared" si="287"/>
        <v>3.5322499886203174</v>
      </c>
      <c r="L124" s="223">
        <f t="shared" si="287"/>
        <v>5.3594196526709048</v>
      </c>
      <c r="M124" s="223">
        <f t="shared" si="287"/>
        <v>5.3538641295276301</v>
      </c>
      <c r="N124" s="223">
        <f t="shared" si="287"/>
        <v>5.018418029864935</v>
      </c>
      <c r="O124" s="223">
        <f t="shared" si="287"/>
        <v>2.9380704533453983</v>
      </c>
      <c r="P124" s="223">
        <f t="shared" si="287"/>
        <v>2.8468838163631771</v>
      </c>
      <c r="Q124" s="223">
        <f t="shared" si="287"/>
        <v>1.2646954043462832</v>
      </c>
      <c r="R124" s="223">
        <f t="shared" si="287"/>
        <v>2.6103781882146126</v>
      </c>
      <c r="S124" s="223">
        <f t="shared" si="287"/>
        <v>2.4171152329687695</v>
      </c>
      <c r="T124" s="223">
        <f t="shared" si="287"/>
        <v>3.0228976968398547</v>
      </c>
      <c r="U124" s="223">
        <f t="shared" si="287"/>
        <v>4.6108854589764547</v>
      </c>
      <c r="V124" s="223">
        <f t="shared" si="287"/>
        <v>2.5998633285705397</v>
      </c>
      <c r="W124" s="223">
        <f t="shared" si="287"/>
        <v>3.2938754503345269</v>
      </c>
      <c r="X124" s="223">
        <f t="shared" si="287"/>
        <v>0.71221313637563899</v>
      </c>
      <c r="Y124" s="223">
        <f t="shared" si="287"/>
        <v>0.4045166171934067</v>
      </c>
      <c r="Z124" s="223">
        <f t="shared" si="287"/>
        <v>1.5593750905770865</v>
      </c>
      <c r="AA124" s="223">
        <f t="shared" si="287"/>
        <v>0.76486201090213424</v>
      </c>
      <c r="AB124" s="223">
        <f t="shared" si="287"/>
        <v>1.6937151273118678</v>
      </c>
      <c r="AC124" s="223">
        <f t="shared" si="287"/>
        <v>1.295084250104428</v>
      </c>
      <c r="AD124" s="223">
        <f t="shared" si="287"/>
        <v>1.8724223260929485</v>
      </c>
      <c r="AE124" s="223">
        <f t="shared" si="287"/>
        <v>0.72062832312216329</v>
      </c>
      <c r="AF124" s="223">
        <f t="shared" si="287"/>
        <v>1.3237579720242199</v>
      </c>
      <c r="AG124" s="223">
        <f t="shared" si="287"/>
        <v>1.6952290278218651</v>
      </c>
      <c r="AH124" s="223">
        <f t="shared" si="287"/>
        <v>0.88939744623306449</v>
      </c>
      <c r="AI124" s="223">
        <f t="shared" si="287"/>
        <v>2.703956695450449</v>
      </c>
      <c r="AJ124" s="223">
        <f t="shared" si="287"/>
        <v>2.2286918984037785</v>
      </c>
      <c r="AK124" s="223">
        <f t="shared" si="287"/>
        <v>1.6448983600117817</v>
      </c>
      <c r="AL124" s="223">
        <f t="shared" si="287"/>
        <v>1.2825467368726029</v>
      </c>
      <c r="AM124" s="223">
        <f t="shared" si="287"/>
        <v>2.4133737152123746</v>
      </c>
      <c r="AN124" s="223">
        <f t="shared" si="287"/>
        <v>1.6299918500407573</v>
      </c>
      <c r="AO124" s="223">
        <f t="shared" si="287"/>
        <v>1.7138274716462343</v>
      </c>
      <c r="AP124" s="223">
        <f t="shared" si="287"/>
        <v>1.083504156060644</v>
      </c>
      <c r="AQ124" s="223">
        <f t="shared" si="287"/>
        <v>2.9549405000668605</v>
      </c>
      <c r="AR124" s="223">
        <f t="shared" si="287"/>
        <v>2.692640692640702</v>
      </c>
      <c r="AS124" s="223">
        <f t="shared" si="287"/>
        <v>2.5566984234044243</v>
      </c>
      <c r="AT124" s="223">
        <f t="shared" si="287"/>
        <v>3.0252584417452821</v>
      </c>
      <c r="AU124" s="223">
        <f t="shared" si="287"/>
        <v>3.1279299407528605</v>
      </c>
      <c r="AV124" s="223">
        <f t="shared" si="287"/>
        <v>2.0465404182060887</v>
      </c>
      <c r="AW124" s="223">
        <f t="shared" si="287"/>
        <v>3.4157899725144603</v>
      </c>
      <c r="AX124" s="223">
        <f t="shared" si="287"/>
        <v>2.9473761387172948</v>
      </c>
      <c r="AY124" s="223">
        <f t="shared" si="287"/>
        <v>1.8018338823110547</v>
      </c>
      <c r="AZ124" s="223">
        <f t="shared" si="287"/>
        <v>1.5653147244521382</v>
      </c>
      <c r="BA124" s="223">
        <f t="shared" si="287"/>
        <v>2.7655324424851857</v>
      </c>
      <c r="BB124" s="223">
        <f t="shared" si="287"/>
        <v>1.5466336003217229</v>
      </c>
      <c r="BC124" s="223">
        <f t="shared" si="287"/>
        <v>1.2128512730813057</v>
      </c>
      <c r="BD124" s="223">
        <f t="shared" si="287"/>
        <v>1.1754923698969577</v>
      </c>
      <c r="BE124" s="223">
        <f t="shared" si="287"/>
        <v>0.6945227774465268</v>
      </c>
      <c r="BF124" s="223">
        <f t="shared" si="287"/>
        <v>0.14562796056842853</v>
      </c>
      <c r="BG124" s="223">
        <f t="shared" si="287"/>
        <v>1.3007558446124001</v>
      </c>
      <c r="BH124" s="223">
        <f t="shared" si="287"/>
        <v>0.54422412569210543</v>
      </c>
      <c r="BI124" s="223">
        <f t="shared" si="287"/>
        <v>-0.40321315384856948</v>
      </c>
      <c r="BJ124" s="223">
        <f t="shared" si="287"/>
        <v>0.19848458593909601</v>
      </c>
      <c r="BK124" s="223">
        <f t="shared" si="287"/>
        <v>-1.3599132170987516</v>
      </c>
      <c r="BL124" s="223">
        <f t="shared" si="287"/>
        <v>-0.97064167543271518</v>
      </c>
      <c r="BM124" s="223">
        <f t="shared" si="287"/>
        <v>-1.5225403569761764</v>
      </c>
      <c r="BN124" s="223">
        <f t="shared" si="287"/>
        <v>-1.4643633451550175</v>
      </c>
      <c r="BO124" s="223">
        <f t="shared" si="287"/>
        <v>-1.9356122804398579</v>
      </c>
      <c r="BP124" s="223">
        <f t="shared" si="287"/>
        <v>-0.97253230498614007</v>
      </c>
      <c r="BQ124" s="223">
        <f t="shared" si="287"/>
        <v>-0.45261234179917453</v>
      </c>
      <c r="BR124" s="223">
        <f t="shared" si="287"/>
        <v>1.4600919634891296</v>
      </c>
      <c r="BS124" s="223">
        <f t="shared" ref="BS124:ED124" si="288">100*(BS123/BR123-1)</f>
        <v>1.4356979792001345</v>
      </c>
      <c r="BT124" s="223">
        <f t="shared" si="288"/>
        <v>1.1686449719925385</v>
      </c>
      <c r="BU124" s="223">
        <f t="shared" si="288"/>
        <v>0.7893219082145464</v>
      </c>
      <c r="BV124" s="223">
        <f t="shared" si="288"/>
        <v>0.1111765090576089</v>
      </c>
      <c r="BW124" s="223">
        <f t="shared" si="288"/>
        <v>-0.10125424614579881</v>
      </c>
      <c r="BX124" s="223">
        <f t="shared" si="288"/>
        <v>-0.16347882949158121</v>
      </c>
      <c r="BY124" s="223">
        <f t="shared" si="288"/>
        <v>0.34878008842311736</v>
      </c>
      <c r="BZ124" s="223">
        <f t="shared" si="288"/>
        <v>1.0296493317885957</v>
      </c>
      <c r="CA124" s="223">
        <f t="shared" si="288"/>
        <v>0.21965952773201902</v>
      </c>
      <c r="CB124" s="223">
        <f t="shared" si="288"/>
        <v>0.57534246575341452</v>
      </c>
      <c r="CC124" s="223">
        <f t="shared" si="288"/>
        <v>-3.2047686958192045E-2</v>
      </c>
      <c r="CD124" s="223">
        <f t="shared" si="288"/>
        <v>-0.89602000416753036</v>
      </c>
      <c r="CE124" s="223">
        <f t="shared" si="288"/>
        <v>1.6254771301028592</v>
      </c>
      <c r="CF124" s="223">
        <f t="shared" si="288"/>
        <v>0.89602597361260194</v>
      </c>
      <c r="CG124" s="223">
        <f t="shared" si="288"/>
        <v>1.3739037163227996</v>
      </c>
      <c r="CH124" s="223">
        <f t="shared" si="288"/>
        <v>1.789409805965736</v>
      </c>
      <c r="CI124" s="223">
        <f t="shared" si="288"/>
        <v>2.1462311020071123</v>
      </c>
      <c r="CJ124" s="223">
        <f t="shared" si="288"/>
        <v>1.6566648209395129</v>
      </c>
      <c r="CK124" s="223">
        <f t="shared" si="288"/>
        <v>1.4471204805087901</v>
      </c>
      <c r="CL124" s="223">
        <f t="shared" si="288"/>
        <v>2.3189331166286964</v>
      </c>
      <c r="CM124" s="223">
        <f t="shared" si="288"/>
        <v>2.0862584918237337</v>
      </c>
      <c r="CN124" s="223">
        <f t="shared" si="288"/>
        <v>2.6910252848013405</v>
      </c>
      <c r="CO124" s="223">
        <f t="shared" si="288"/>
        <v>1.1418212319222798</v>
      </c>
      <c r="CP124" s="223">
        <f t="shared" si="288"/>
        <v>3.1580636963122632</v>
      </c>
      <c r="CQ124" s="223">
        <f t="shared" si="288"/>
        <v>2.0979746375871855</v>
      </c>
      <c r="CR124" s="223">
        <f t="shared" si="288"/>
        <v>2.1844043688087345</v>
      </c>
      <c r="CS124" s="223">
        <f t="shared" si="288"/>
        <v>2.0072085508327175</v>
      </c>
      <c r="CT124" s="223">
        <f t="shared" si="288"/>
        <v>0.55315260432531321</v>
      </c>
      <c r="CU124" s="223">
        <f t="shared" si="288"/>
        <v>4.4832725466203982E-2</v>
      </c>
      <c r="CV124" s="223">
        <f t="shared" si="288"/>
        <v>0.8671850398469072</v>
      </c>
      <c r="CW124" s="223">
        <f t="shared" si="288"/>
        <v>-0.49830695708555917</v>
      </c>
      <c r="CX124" s="223">
        <f t="shared" si="288"/>
        <v>-6.0337649486652545E-3</v>
      </c>
      <c r="CY124" s="223">
        <f t="shared" si="288"/>
        <v>0.45135285172939188</v>
      </c>
      <c r="CZ124" s="223">
        <f t="shared" si="288"/>
        <v>0.36402518141187556</v>
      </c>
      <c r="DA124" s="223">
        <f t="shared" si="288"/>
        <v>0.16998048815521916</v>
      </c>
      <c r="DB124" s="223">
        <f t="shared" si="288"/>
        <v>0.55329166716460154</v>
      </c>
      <c r="DC124" s="223">
        <f t="shared" si="288"/>
        <v>0.88419851682830508</v>
      </c>
      <c r="DD124" s="223">
        <f t="shared" si="288"/>
        <v>2.1923004429365678</v>
      </c>
      <c r="DE124" s="223">
        <f t="shared" si="288"/>
        <v>0.96369986973912081</v>
      </c>
      <c r="DF124" s="223">
        <f t="shared" si="288"/>
        <v>1.0287149626077685</v>
      </c>
      <c r="DG124" s="223">
        <f t="shared" si="288"/>
        <v>2.2071288113373777</v>
      </c>
      <c r="DH124" s="223">
        <f t="shared" si="288"/>
        <v>1.0537489357467456</v>
      </c>
      <c r="DI124" s="223">
        <f t="shared" si="288"/>
        <v>1.5745360644257689</v>
      </c>
      <c r="DJ124" s="223">
        <f t="shared" si="288"/>
        <v>0.93287802565953371</v>
      </c>
      <c r="DK124" s="223">
        <f t="shared" si="288"/>
        <v>1.1152971813398471</v>
      </c>
      <c r="DL124" s="223">
        <f t="shared" si="288"/>
        <v>2.0381668109180628</v>
      </c>
      <c r="DM124" s="223">
        <f t="shared" si="288"/>
        <v>2.3315713798061521</v>
      </c>
      <c r="DN124" s="223">
        <f t="shared" si="288"/>
        <v>1.0987900168811127</v>
      </c>
      <c r="DO124" s="223">
        <f t="shared" si="288"/>
        <v>3.2575439438478737</v>
      </c>
      <c r="DP124" s="223">
        <f t="shared" si="288"/>
        <v>1.161980013943742</v>
      </c>
      <c r="DQ124" s="223">
        <f t="shared" si="288"/>
        <v>3.0094187916379633</v>
      </c>
      <c r="DR124" s="223">
        <f t="shared" si="288"/>
        <v>1.5183615819209129</v>
      </c>
      <c r="DS124" s="223">
        <f t="shared" si="288"/>
        <v>2.1089244851258515</v>
      </c>
      <c r="DT124" s="223">
        <f t="shared" si="288"/>
        <v>1.7937501120533605</v>
      </c>
      <c r="DU124" s="223">
        <f t="shared" si="288"/>
        <v>2.2033375897142271</v>
      </c>
      <c r="DV124" s="223">
        <f t="shared" si="288"/>
        <v>2.0757041798426634</v>
      </c>
      <c r="DW124" s="223">
        <f t="shared" si="288"/>
        <v>0.21271926122263807</v>
      </c>
      <c r="DX124" s="223">
        <f t="shared" si="288"/>
        <v>-9.0129550699979966E-2</v>
      </c>
      <c r="DY124" s="223">
        <f t="shared" si="288"/>
        <v>-3.9279662088676504</v>
      </c>
      <c r="DZ124" s="223">
        <f t="shared" si="288"/>
        <v>-4.3334035383319369</v>
      </c>
      <c r="EA124" s="223">
        <f t="shared" si="288"/>
        <v>-2.4721595391417606</v>
      </c>
      <c r="EB124" s="223">
        <f t="shared" si="288"/>
        <v>-0.64146577751860168</v>
      </c>
      <c r="EC124" s="223">
        <f t="shared" si="288"/>
        <v>0.74973730795080407</v>
      </c>
      <c r="ED124" s="223">
        <f t="shared" si="288"/>
        <v>0.2574486277236554</v>
      </c>
      <c r="EE124" s="223">
        <f t="shared" ref="EE124:EQ124" si="289">100*(EE123/ED123-1)</f>
        <v>2.619420259973948</v>
      </c>
      <c r="EF124" s="223">
        <f t="shared" si="289"/>
        <v>1.7854207382783205</v>
      </c>
      <c r="EG124" s="223">
        <f t="shared" si="289"/>
        <v>1.0946318178963299</v>
      </c>
      <c r="EH124" s="223">
        <f t="shared" si="289"/>
        <v>1.5815679000292793</v>
      </c>
      <c r="EI124" s="223">
        <f t="shared" si="289"/>
        <v>0.11620287449214395</v>
      </c>
      <c r="EJ124" s="223">
        <f t="shared" si="289"/>
        <v>0.47910775997486166</v>
      </c>
      <c r="EK124" s="223">
        <f t="shared" si="289"/>
        <v>1.5216654941504482</v>
      </c>
      <c r="EL124" s="223">
        <f t="shared" si="289"/>
        <v>0.41663458494811678</v>
      </c>
      <c r="EM124" s="223">
        <f t="shared" si="289"/>
        <v>0.37912350054525312</v>
      </c>
      <c r="EN124" s="223">
        <f t="shared" si="289"/>
        <v>-0.21388377284184967</v>
      </c>
      <c r="EO124" s="223">
        <f t="shared" si="289"/>
        <v>-0.52905102535532045</v>
      </c>
      <c r="EP124" s="223">
        <f t="shared" si="289"/>
        <v>2.3087381463393619E-2</v>
      </c>
      <c r="EQ124" s="223">
        <f t="shared" si="289"/>
        <v>0.12566895207481998</v>
      </c>
      <c r="ER124" s="223">
        <f>100*(ER123/EQ123-1)</f>
        <v>-0.25699917179669018</v>
      </c>
      <c r="ES124" s="223">
        <f>100*(ES123/ER123-1)</f>
        <v>-4.9649032699872198E-2</v>
      </c>
      <c r="ET124" s="223">
        <f>100*(ET123/ES123-1)</f>
        <v>-0.76480361761531723</v>
      </c>
      <c r="EU124" s="223">
        <f>100*(EU123/ET123-1)</f>
        <v>-1.1763284398760621</v>
      </c>
      <c r="EV124" s="365" t="e">
        <f t="shared" ref="EV124:FM124" si="290">100*(EV123/EU123-1)</f>
        <v>#VALUE!</v>
      </c>
      <c r="EW124" s="365" t="e">
        <f t="shared" si="290"/>
        <v>#VALUE!</v>
      </c>
      <c r="EX124" s="365" t="e">
        <f t="shared" si="290"/>
        <v>#VALUE!</v>
      </c>
      <c r="EY124" s="365" t="e">
        <f t="shared" si="290"/>
        <v>#VALUE!</v>
      </c>
      <c r="EZ124" s="365" t="e">
        <f t="shared" si="290"/>
        <v>#VALUE!</v>
      </c>
      <c r="FA124" s="365" t="e">
        <f t="shared" si="290"/>
        <v>#VALUE!</v>
      </c>
      <c r="FB124" s="365" t="e">
        <f t="shared" si="290"/>
        <v>#VALUE!</v>
      </c>
      <c r="FC124" s="365" t="e">
        <f t="shared" si="290"/>
        <v>#VALUE!</v>
      </c>
      <c r="FD124" s="365" t="e">
        <f t="shared" si="290"/>
        <v>#VALUE!</v>
      </c>
      <c r="FE124" s="365" t="e">
        <f t="shared" si="290"/>
        <v>#VALUE!</v>
      </c>
      <c r="FF124" s="365" t="e">
        <f t="shared" si="290"/>
        <v>#VALUE!</v>
      </c>
      <c r="FG124" s="365" t="e">
        <f t="shared" si="290"/>
        <v>#VALUE!</v>
      </c>
      <c r="FH124" s="365" t="e">
        <f t="shared" si="290"/>
        <v>#VALUE!</v>
      </c>
      <c r="FI124" s="365" t="e">
        <f t="shared" si="290"/>
        <v>#VALUE!</v>
      </c>
      <c r="FJ124" s="365" t="e">
        <f t="shared" si="290"/>
        <v>#VALUE!</v>
      </c>
      <c r="FK124" s="365" t="e">
        <f t="shared" si="290"/>
        <v>#VALUE!</v>
      </c>
      <c r="FL124" s="365" t="e">
        <f t="shared" si="290"/>
        <v>#VALUE!</v>
      </c>
      <c r="FM124" s="365" t="e">
        <f t="shared" si="290"/>
        <v>#VALUE!</v>
      </c>
      <c r="FN124" s="365" t="e">
        <f>100*(FN123/FM123-1)</f>
        <v>#VALUE!</v>
      </c>
      <c r="FO124" s="365" t="e">
        <f>100*(FO123/FN123-1)</f>
        <v>#VALUE!</v>
      </c>
      <c r="FP124" s="365" t="e">
        <f>100*(FP123/FO123-1)</f>
        <v>#VALUE!</v>
      </c>
      <c r="FQ124" s="365" t="e">
        <f>100*(FQ123/FP123-1)</f>
        <v>#VALUE!</v>
      </c>
    </row>
    <row r="125" spans="1:190">
      <c r="A125" s="323"/>
      <c r="B125" s="323"/>
      <c r="C125" s="323"/>
      <c r="D125" s="323"/>
      <c r="E125" s="345" t="s">
        <v>74</v>
      </c>
      <c r="F125" s="270"/>
      <c r="G125" s="271"/>
      <c r="H125" s="271"/>
      <c r="I125" s="271"/>
      <c r="J125" s="262">
        <f t="shared" ref="J125:BU125" si="291">100*(J123/F123-1)</f>
        <v>12.155401266081277</v>
      </c>
      <c r="K125" s="262">
        <f t="shared" si="291"/>
        <v>12.033297212097338</v>
      </c>
      <c r="L125" s="262">
        <f t="shared" si="291"/>
        <v>14.874646469488507</v>
      </c>
      <c r="M125" s="262">
        <f t="shared" si="291"/>
        <v>16.217087092616467</v>
      </c>
      <c r="N125" s="262">
        <f t="shared" si="291"/>
        <v>20.6882425235559</v>
      </c>
      <c r="O125" s="262">
        <f t="shared" si="291"/>
        <v>19.995603429325115</v>
      </c>
      <c r="P125" s="262">
        <f t="shared" si="291"/>
        <v>17.134034384910702</v>
      </c>
      <c r="Q125" s="262">
        <f t="shared" si="291"/>
        <v>12.587634174357355</v>
      </c>
      <c r="R125" s="262">
        <f t="shared" si="291"/>
        <v>10.006034547786079</v>
      </c>
      <c r="S125" s="262">
        <f t="shared" si="291"/>
        <v>9.4493093467189482</v>
      </c>
      <c r="T125" s="262">
        <f t="shared" si="291"/>
        <v>9.6366227288920534</v>
      </c>
      <c r="U125" s="262">
        <f t="shared" si="291"/>
        <v>13.259454705365004</v>
      </c>
      <c r="V125" s="262">
        <f t="shared" si="291"/>
        <v>13.247848596016043</v>
      </c>
      <c r="W125" s="262">
        <f t="shared" si="291"/>
        <v>14.217327262988743</v>
      </c>
      <c r="X125" s="262">
        <f t="shared" si="291"/>
        <v>11.655564581640942</v>
      </c>
      <c r="Y125" s="262">
        <f t="shared" si="291"/>
        <v>7.165931540038506</v>
      </c>
      <c r="Z125" s="262">
        <f t="shared" si="291"/>
        <v>6.0791377796615365</v>
      </c>
      <c r="AA125" s="262">
        <f t="shared" si="291"/>
        <v>3.4819308889475042</v>
      </c>
      <c r="AB125" s="262">
        <f t="shared" si="291"/>
        <v>4.4904254699959179</v>
      </c>
      <c r="AC125" s="262">
        <f t="shared" si="291"/>
        <v>5.417234283064265</v>
      </c>
      <c r="AD125" s="262">
        <f t="shared" si="291"/>
        <v>5.7421730072205301</v>
      </c>
      <c r="AE125" s="262">
        <f t="shared" si="291"/>
        <v>5.6957543829835311</v>
      </c>
      <c r="AF125" s="262">
        <f t="shared" si="291"/>
        <v>5.3112379891379957</v>
      </c>
      <c r="AG125" s="262">
        <f t="shared" si="291"/>
        <v>5.7272477316469672</v>
      </c>
      <c r="AH125" s="262">
        <f t="shared" si="291"/>
        <v>4.7070254514048226</v>
      </c>
      <c r="AI125" s="262">
        <f t="shared" si="291"/>
        <v>6.7688514925773102</v>
      </c>
      <c r="AJ125" s="262">
        <f t="shared" si="291"/>
        <v>7.7224161641806788</v>
      </c>
      <c r="AK125" s="262">
        <f t="shared" si="291"/>
        <v>7.6691025407640501</v>
      </c>
      <c r="AL125" s="262">
        <f t="shared" si="291"/>
        <v>8.0886712205181066</v>
      </c>
      <c r="AM125" s="262">
        <f t="shared" si="291"/>
        <v>7.7828531271960655</v>
      </c>
      <c r="AN125" s="262">
        <f t="shared" si="291"/>
        <v>7.1516252577825901</v>
      </c>
      <c r="AO125" s="262">
        <f t="shared" si="291"/>
        <v>7.2242886817061924</v>
      </c>
      <c r="AP125" s="262">
        <f t="shared" si="291"/>
        <v>7.0135692652564918</v>
      </c>
      <c r="AQ125" s="262">
        <f t="shared" si="291"/>
        <v>7.5794621026894937</v>
      </c>
      <c r="AR125" s="262">
        <f t="shared" si="291"/>
        <v>8.7043189368770655</v>
      </c>
      <c r="AS125" s="262">
        <f t="shared" si="291"/>
        <v>9.6051179239970086</v>
      </c>
      <c r="AT125" s="262">
        <f t="shared" si="291"/>
        <v>11.710567366403701</v>
      </c>
      <c r="AU125" s="262">
        <f t="shared" si="291"/>
        <v>11.898268398268396</v>
      </c>
      <c r="AV125" s="262">
        <f t="shared" si="291"/>
        <v>11.194250063232447</v>
      </c>
      <c r="AW125" s="262">
        <f t="shared" si="291"/>
        <v>12.125696199930136</v>
      </c>
      <c r="AX125" s="262">
        <f t="shared" si="291"/>
        <v>12.04093438927567</v>
      </c>
      <c r="AY125" s="262">
        <f t="shared" si="291"/>
        <v>10.600228253090105</v>
      </c>
      <c r="AZ125" s="262">
        <f t="shared" si="291"/>
        <v>10.078665529333719</v>
      </c>
      <c r="BA125" s="262">
        <f t="shared" si="291"/>
        <v>9.386513188041846</v>
      </c>
      <c r="BB125" s="262">
        <f t="shared" si="291"/>
        <v>7.8981572153476343</v>
      </c>
      <c r="BC125" s="262">
        <f t="shared" si="291"/>
        <v>7.2739038424541214</v>
      </c>
      <c r="BD125" s="262">
        <f t="shared" si="291"/>
        <v>6.8621710979473782</v>
      </c>
      <c r="BE125" s="262">
        <f t="shared" si="291"/>
        <v>4.7086028352156584</v>
      </c>
      <c r="BF125" s="262">
        <f t="shared" si="291"/>
        <v>3.2639725417072274</v>
      </c>
      <c r="BG125" s="262">
        <f t="shared" si="291"/>
        <v>3.3536585365853799</v>
      </c>
      <c r="BH125" s="262">
        <f t="shared" si="291"/>
        <v>2.7087999742172464</v>
      </c>
      <c r="BI125" s="262">
        <f t="shared" si="291"/>
        <v>1.5891051081807772</v>
      </c>
      <c r="BJ125" s="262">
        <f t="shared" si="291"/>
        <v>1.6427235973729193</v>
      </c>
      <c r="BK125" s="262">
        <f t="shared" si="291"/>
        <v>-1.0269272632625115</v>
      </c>
      <c r="BL125" s="262">
        <f t="shared" si="291"/>
        <v>-2.5181210580815128</v>
      </c>
      <c r="BM125" s="262">
        <f t="shared" si="291"/>
        <v>-3.6136796836848895</v>
      </c>
      <c r="BN125" s="262">
        <f t="shared" si="291"/>
        <v>-5.213262691213238</v>
      </c>
      <c r="BO125" s="262">
        <f t="shared" si="291"/>
        <v>-5.7664722195658324</v>
      </c>
      <c r="BP125" s="262">
        <f t="shared" si="291"/>
        <v>-5.7682712890090642</v>
      </c>
      <c r="BQ125" s="262">
        <f t="shared" si="291"/>
        <v>-4.7444718649386264</v>
      </c>
      <c r="BR125" s="262">
        <f t="shared" si="291"/>
        <v>-1.9173674346088077</v>
      </c>
      <c r="BS125" s="262">
        <f t="shared" si="291"/>
        <v>1.4545700561531705</v>
      </c>
      <c r="BT125" s="262">
        <f t="shared" si="291"/>
        <v>3.64822627201149</v>
      </c>
      <c r="BU125" s="262">
        <f t="shared" si="291"/>
        <v>4.9413218035824658</v>
      </c>
      <c r="BV125" s="262">
        <f t="shared" ref="BV125:EG125" si="292">100*(BV123/BR123-1)</f>
        <v>3.5461232772469709</v>
      </c>
      <c r="BW125" s="262">
        <f t="shared" si="292"/>
        <v>1.9771939183782283</v>
      </c>
      <c r="BX125" s="262">
        <f t="shared" si="292"/>
        <v>0.63442366317869592</v>
      </c>
      <c r="BY125" s="262">
        <f t="shared" si="292"/>
        <v>0.19455889085082667</v>
      </c>
      <c r="BZ125" s="262">
        <f t="shared" si="292"/>
        <v>1.1137967076038757</v>
      </c>
      <c r="CA125" s="262">
        <f t="shared" si="292"/>
        <v>1.4386136995259147</v>
      </c>
      <c r="CB125" s="262">
        <f t="shared" si="292"/>
        <v>2.1892909775667269</v>
      </c>
      <c r="CC125" s="262">
        <f t="shared" si="292"/>
        <v>1.8014783871546758</v>
      </c>
      <c r="CD125" s="262">
        <f t="shared" si="292"/>
        <v>-0.13890234841876792</v>
      </c>
      <c r="CE125" s="262">
        <f t="shared" si="292"/>
        <v>1.2618855761482806</v>
      </c>
      <c r="CF125" s="262">
        <f t="shared" si="292"/>
        <v>1.5847581200826966</v>
      </c>
      <c r="CG125" s="262">
        <f t="shared" si="292"/>
        <v>3.0134483145527025</v>
      </c>
      <c r="CH125" s="262">
        <f t="shared" si="292"/>
        <v>5.8048133531733104</v>
      </c>
      <c r="CI125" s="262">
        <f t="shared" si="292"/>
        <v>6.3469832731208209</v>
      </c>
      <c r="CJ125" s="262">
        <f t="shared" si="292"/>
        <v>7.1487160073190781</v>
      </c>
      <c r="CK125" s="262">
        <f t="shared" si="292"/>
        <v>7.2261035990477396</v>
      </c>
      <c r="CL125" s="262">
        <f t="shared" si="292"/>
        <v>7.783909381353471</v>
      </c>
      <c r="CM125" s="262">
        <f t="shared" si="292"/>
        <v>7.7206267490758984</v>
      </c>
      <c r="CN125" s="262">
        <f t="shared" si="292"/>
        <v>8.8166882581556916</v>
      </c>
      <c r="CO125" s="262">
        <f t="shared" si="292"/>
        <v>8.4892107210750023</v>
      </c>
      <c r="CP125" s="262">
        <f t="shared" si="292"/>
        <v>9.3789445319037323</v>
      </c>
      <c r="CQ125" s="262">
        <f t="shared" si="292"/>
        <v>9.3914976382328383</v>
      </c>
      <c r="CR125" s="262">
        <f t="shared" si="292"/>
        <v>8.8518202849141581</v>
      </c>
      <c r="CS125" s="262">
        <f t="shared" si="292"/>
        <v>9.7831757199609459</v>
      </c>
      <c r="CT125" s="262">
        <f t="shared" si="292"/>
        <v>7.0109696325302728</v>
      </c>
      <c r="CU125" s="262">
        <f t="shared" si="292"/>
        <v>4.8590297180594488</v>
      </c>
      <c r="CV125" s="262">
        <f t="shared" si="292"/>
        <v>3.5073328361918898</v>
      </c>
      <c r="CW125" s="262">
        <f t="shared" si="292"/>
        <v>0.96497106305208913</v>
      </c>
      <c r="CX125" s="262">
        <f t="shared" si="292"/>
        <v>0.40349452919579143</v>
      </c>
      <c r="CY125" s="262">
        <f t="shared" si="292"/>
        <v>0.81147203449360994</v>
      </c>
      <c r="CZ125" s="262">
        <f t="shared" si="292"/>
        <v>0.30859009149637462</v>
      </c>
      <c r="DA125" s="262">
        <f t="shared" si="292"/>
        <v>0.9822969336406473</v>
      </c>
      <c r="DB125" s="262">
        <f t="shared" si="292"/>
        <v>1.5471506842702487</v>
      </c>
      <c r="DC125" s="262">
        <f t="shared" si="292"/>
        <v>1.9847181508001466</v>
      </c>
      <c r="DD125" s="262">
        <f t="shared" si="292"/>
        <v>3.84251666886124</v>
      </c>
      <c r="DE125" s="262">
        <f t="shared" si="292"/>
        <v>4.6653362173014079</v>
      </c>
      <c r="DF125" s="262">
        <f t="shared" si="292"/>
        <v>5.1602015592317807</v>
      </c>
      <c r="DG125" s="262">
        <f t="shared" si="292"/>
        <v>6.5392045990010139</v>
      </c>
      <c r="DH125" s="262">
        <f t="shared" si="292"/>
        <v>5.3522230803813242</v>
      </c>
      <c r="DI125" s="262">
        <f t="shared" si="292"/>
        <v>5.9896100930524776</v>
      </c>
      <c r="DJ125" s="262">
        <f t="shared" si="292"/>
        <v>5.8890671970707187</v>
      </c>
      <c r="DK125" s="262">
        <f t="shared" si="292"/>
        <v>4.7579031170181141</v>
      </c>
      <c r="DL125" s="262">
        <f t="shared" si="292"/>
        <v>5.7784051120448154</v>
      </c>
      <c r="DM125" s="262">
        <f t="shared" si="292"/>
        <v>6.5667718757742577</v>
      </c>
      <c r="DN125" s="262">
        <f t="shared" si="292"/>
        <v>6.7419447794486498</v>
      </c>
      <c r="DO125" s="262">
        <f t="shared" si="292"/>
        <v>9.0033987038483421</v>
      </c>
      <c r="DP125" s="262">
        <f t="shared" si="292"/>
        <v>8.0674024805271305</v>
      </c>
      <c r="DQ125" s="262">
        <f t="shared" si="292"/>
        <v>8.7832442103773509</v>
      </c>
      <c r="DR125" s="262">
        <f t="shared" si="292"/>
        <v>9.2347071410002535</v>
      </c>
      <c r="DS125" s="262">
        <f t="shared" si="292"/>
        <v>8.0195987295685214</v>
      </c>
      <c r="DT125" s="262">
        <f t="shared" si="292"/>
        <v>8.694195573933694</v>
      </c>
      <c r="DU125" s="262">
        <f t="shared" si="292"/>
        <v>7.84362920011894</v>
      </c>
      <c r="DV125" s="262">
        <f t="shared" si="292"/>
        <v>8.4356979405034274</v>
      </c>
      <c r="DW125" s="262">
        <f t="shared" si="292"/>
        <v>6.4220019004249007</v>
      </c>
      <c r="DX125" s="262">
        <f t="shared" si="292"/>
        <v>4.4524679670644218</v>
      </c>
      <c r="DY125" s="262">
        <f t="shared" si="292"/>
        <v>-1.8137639263465455</v>
      </c>
      <c r="DZ125" s="262">
        <f t="shared" si="292"/>
        <v>-7.9786605439535414</v>
      </c>
      <c r="EA125" s="262">
        <f t="shared" si="292"/>
        <v>-10.444077561953534</v>
      </c>
      <c r="EB125" s="262">
        <f t="shared" si="292"/>
        <v>-10.93827722555244</v>
      </c>
      <c r="EC125" s="262">
        <f t="shared" si="292"/>
        <v>-6.6019025554619475</v>
      </c>
      <c r="ED125" s="262">
        <f t="shared" si="292"/>
        <v>-2.1199112040655277</v>
      </c>
      <c r="EE125" s="262">
        <f t="shared" si="292"/>
        <v>2.9900582210141247</v>
      </c>
      <c r="EF125" s="262">
        <f t="shared" si="292"/>
        <v>5.5056466957600136</v>
      </c>
      <c r="EG125" s="262">
        <f t="shared" si="292"/>
        <v>5.8668220127972681</v>
      </c>
      <c r="EH125" s="262">
        <f t="shared" ref="EH125:EQ125" si="293">100*(EH123/ED123-1)</f>
        <v>7.2650253507398954</v>
      </c>
      <c r="EI125" s="262">
        <f t="shared" si="293"/>
        <v>4.6484867303512312</v>
      </c>
      <c r="EJ125" s="262">
        <f t="shared" si="293"/>
        <v>3.305429194368914</v>
      </c>
      <c r="EK125" s="262">
        <f t="shared" si="293"/>
        <v>3.7418014963655821</v>
      </c>
      <c r="EL125" s="262">
        <f t="shared" si="293"/>
        <v>2.5520947097112501</v>
      </c>
      <c r="EM125" s="262">
        <f t="shared" si="293"/>
        <v>2.8214123642964495</v>
      </c>
      <c r="EN125" s="262">
        <f t="shared" si="293"/>
        <v>2.1122662567202521</v>
      </c>
      <c r="EO125" s="262">
        <f t="shared" si="293"/>
        <v>4.9619724696081668E-2</v>
      </c>
      <c r="EP125" s="262">
        <f t="shared" si="293"/>
        <v>-0.34248909487458734</v>
      </c>
      <c r="EQ125" s="262">
        <f t="shared" si="293"/>
        <v>-0.59412159122737007</v>
      </c>
      <c r="ER125" s="262">
        <f>100*(ER123/EN123-1)</f>
        <v>-0.63707269773495279</v>
      </c>
      <c r="ES125" s="262">
        <f>100*(ES123/EO123-1)</f>
        <v>-0.1581913174343974</v>
      </c>
      <c r="ET125" s="262">
        <f>100*(ET123/EP123-1)</f>
        <v>-0.9446543676372543</v>
      </c>
      <c r="EU125" s="262">
        <f>100*(EU123/EQ123-1)</f>
        <v>-2.2327336685991406</v>
      </c>
      <c r="EV125" s="371"/>
      <c r="EW125" s="371"/>
      <c r="EX125" s="371"/>
      <c r="EY125" s="371"/>
      <c r="EZ125" s="371"/>
      <c r="FA125" s="371"/>
      <c r="FB125" s="371"/>
      <c r="FC125" s="371"/>
      <c r="FD125" s="371"/>
      <c r="FE125" s="371"/>
      <c r="FF125" s="371"/>
      <c r="FG125" s="371"/>
      <c r="FH125" s="371"/>
      <c r="FI125" s="371"/>
      <c r="FJ125" s="371"/>
      <c r="FK125" s="371"/>
      <c r="FL125" s="371"/>
      <c r="FM125" s="371"/>
      <c r="FN125" s="371"/>
      <c r="FO125" s="371"/>
      <c r="FP125" s="371"/>
      <c r="FQ125" s="371"/>
    </row>
    <row r="126" spans="1:190">
      <c r="A126" s="323"/>
      <c r="B126" s="323"/>
      <c r="C126" s="323" t="s">
        <v>197</v>
      </c>
      <c r="D126" s="323"/>
      <c r="E126" s="275" t="s">
        <v>164</v>
      </c>
      <c r="F126" s="247">
        <v>6.1920000000000002</v>
      </c>
      <c r="G126" s="247">
        <v>6.3820000000000006</v>
      </c>
      <c r="H126" s="247">
        <v>6.657</v>
      </c>
      <c r="I126" s="247">
        <v>6.9860000000000007</v>
      </c>
      <c r="J126" s="247">
        <v>7.1370000000000005</v>
      </c>
      <c r="K126" s="247">
        <v>7.274</v>
      </c>
      <c r="L126" s="247">
        <v>7.5470000000000006</v>
      </c>
      <c r="M126" s="247">
        <v>7.9450000000000003</v>
      </c>
      <c r="N126" s="247">
        <v>8.3650000000000002</v>
      </c>
      <c r="O126" s="247">
        <v>8.5609999999999999</v>
      </c>
      <c r="P126" s="247">
        <v>8.713000000000001</v>
      </c>
      <c r="Q126" s="247">
        <v>8.7260000000000009</v>
      </c>
      <c r="R126" s="247">
        <v>8.9110000000000014</v>
      </c>
      <c r="S126" s="247">
        <v>9.0190000000000001</v>
      </c>
      <c r="T126" s="247">
        <v>9.2230000000000008</v>
      </c>
      <c r="U126" s="247">
        <v>9.418000000000001</v>
      </c>
      <c r="V126" s="247">
        <v>9.5</v>
      </c>
      <c r="W126" s="247">
        <v>9.5960000000000001</v>
      </c>
      <c r="X126" s="247">
        <v>9.7030000000000012</v>
      </c>
      <c r="Y126" s="247">
        <v>9.5289999999999999</v>
      </c>
      <c r="Z126" s="247">
        <v>9.7919999999999998</v>
      </c>
      <c r="AA126" s="247">
        <v>9.9080000000000013</v>
      </c>
      <c r="AB126" s="247">
        <v>10.082000000000001</v>
      </c>
      <c r="AC126" s="247">
        <v>10.076000000000001</v>
      </c>
      <c r="AD126" s="247">
        <v>10.158000000000001</v>
      </c>
      <c r="AE126" s="247">
        <v>10.288</v>
      </c>
      <c r="AF126" s="247">
        <v>10.173</v>
      </c>
      <c r="AG126" s="247">
        <v>10.059000000000001</v>
      </c>
      <c r="AH126" s="247">
        <v>10.098000000000001</v>
      </c>
      <c r="AI126" s="247">
        <v>10.013</v>
      </c>
      <c r="AJ126" s="247">
        <v>10.148000000000001</v>
      </c>
      <c r="AK126" s="247">
        <v>10.283000000000001</v>
      </c>
      <c r="AL126" s="247">
        <v>10.439</v>
      </c>
      <c r="AM126" s="247">
        <v>10.499000000000001</v>
      </c>
      <c r="AN126" s="247">
        <v>10.566000000000001</v>
      </c>
      <c r="AO126" s="247">
        <v>10.832000000000001</v>
      </c>
      <c r="AP126" s="247">
        <v>11.13</v>
      </c>
      <c r="AQ126" s="247">
        <v>11.235000000000001</v>
      </c>
      <c r="AR126" s="247">
        <v>11.449</v>
      </c>
      <c r="AS126" s="247">
        <v>11.519</v>
      </c>
      <c r="AT126" s="247">
        <v>11.993</v>
      </c>
      <c r="AU126" s="247">
        <v>12.172000000000001</v>
      </c>
      <c r="AV126" s="247">
        <v>12.558000000000002</v>
      </c>
      <c r="AW126" s="247">
        <v>13.044</v>
      </c>
      <c r="AX126" s="247">
        <v>13.366000000000001</v>
      </c>
      <c r="AY126" s="247">
        <v>13.833</v>
      </c>
      <c r="AZ126" s="247">
        <v>13.940000000000001</v>
      </c>
      <c r="BA126" s="247">
        <v>14.241000000000001</v>
      </c>
      <c r="BB126" s="247">
        <v>14.196000000000002</v>
      </c>
      <c r="BC126" s="247">
        <v>14.283000000000001</v>
      </c>
      <c r="BD126" s="247">
        <v>14.168000000000001</v>
      </c>
      <c r="BE126" s="247">
        <v>14.08</v>
      </c>
      <c r="BF126" s="247">
        <v>13.982000000000001</v>
      </c>
      <c r="BG126" s="247">
        <v>13.881</v>
      </c>
      <c r="BH126" s="247">
        <v>13.799000000000001</v>
      </c>
      <c r="BI126" s="247">
        <v>13.469000000000001</v>
      </c>
      <c r="BJ126" s="247">
        <v>13.5</v>
      </c>
      <c r="BK126" s="247">
        <v>13.241000000000001</v>
      </c>
      <c r="BL126" s="247">
        <v>13.228000000000002</v>
      </c>
      <c r="BM126" s="247">
        <v>13.021000000000001</v>
      </c>
      <c r="BN126" s="247">
        <v>12.976000000000001</v>
      </c>
      <c r="BO126" s="247">
        <v>12.735000000000001</v>
      </c>
      <c r="BP126" s="247">
        <v>12.654</v>
      </c>
      <c r="BQ126" s="247">
        <v>12.681000000000001</v>
      </c>
      <c r="BR126" s="247">
        <v>12.964</v>
      </c>
      <c r="BS126" s="247">
        <v>13.234</v>
      </c>
      <c r="BT126" s="247">
        <v>13.563000000000001</v>
      </c>
      <c r="BU126" s="247">
        <v>13.841000000000001</v>
      </c>
      <c r="BV126" s="247">
        <v>13.763000000000002</v>
      </c>
      <c r="BW126" s="247">
        <v>13.702000000000002</v>
      </c>
      <c r="BX126" s="247">
        <v>13.556000000000001</v>
      </c>
      <c r="BY126" s="247">
        <v>13.379000000000001</v>
      </c>
      <c r="BZ126" s="247">
        <v>13.622000000000002</v>
      </c>
      <c r="CA126" s="247">
        <v>13.673</v>
      </c>
      <c r="CB126" s="247">
        <v>13.929</v>
      </c>
      <c r="CC126" s="247">
        <v>14.121</v>
      </c>
      <c r="CD126" s="247">
        <v>14.223000000000001</v>
      </c>
      <c r="CE126" s="247">
        <v>14.585000000000001</v>
      </c>
      <c r="CF126" s="247">
        <v>14.848000000000001</v>
      </c>
      <c r="CG126" s="247">
        <v>15.033000000000001</v>
      </c>
      <c r="CH126" s="247">
        <v>15.103000000000002</v>
      </c>
      <c r="CI126" s="247">
        <v>15.378</v>
      </c>
      <c r="CJ126" s="247">
        <v>15.685</v>
      </c>
      <c r="CK126" s="247">
        <v>16.074000000000002</v>
      </c>
      <c r="CL126" s="247">
        <v>16.638999999999999</v>
      </c>
      <c r="CM126" s="247">
        <v>16.868000000000002</v>
      </c>
      <c r="CN126" s="247">
        <v>17.166</v>
      </c>
      <c r="CO126" s="247">
        <v>16.808</v>
      </c>
      <c r="CP126" s="247">
        <v>17.469000000000001</v>
      </c>
      <c r="CQ126" s="247">
        <v>17.609000000000002</v>
      </c>
      <c r="CR126" s="247">
        <v>17.746000000000002</v>
      </c>
      <c r="CS126" s="247">
        <v>18.041</v>
      </c>
      <c r="CT126" s="247">
        <v>18.201000000000001</v>
      </c>
      <c r="CU126" s="247">
        <v>18.365000000000002</v>
      </c>
      <c r="CV126" s="247">
        <v>18.514000000000003</v>
      </c>
      <c r="CW126" s="247">
        <v>18.737000000000002</v>
      </c>
      <c r="CX126" s="247">
        <v>19.121000000000002</v>
      </c>
      <c r="CY126" s="247">
        <v>19.391000000000002</v>
      </c>
      <c r="CZ126" s="247">
        <v>19.685000000000002</v>
      </c>
      <c r="DA126" s="247">
        <v>19.903000000000002</v>
      </c>
      <c r="DB126" s="247">
        <v>20.134</v>
      </c>
      <c r="DC126" s="247">
        <v>20.450000000000003</v>
      </c>
      <c r="DD126" s="247">
        <v>20.814</v>
      </c>
      <c r="DE126" s="247">
        <v>21.276</v>
      </c>
      <c r="DF126" s="247">
        <v>21.860000000000003</v>
      </c>
      <c r="DG126" s="247">
        <v>22.559000000000001</v>
      </c>
      <c r="DH126" s="247">
        <v>22.926000000000002</v>
      </c>
      <c r="DI126" s="247">
        <v>23.274000000000001</v>
      </c>
      <c r="DJ126" s="247">
        <v>23.702000000000002</v>
      </c>
      <c r="DK126" s="247">
        <v>24.209000000000003</v>
      </c>
      <c r="DL126" s="247">
        <v>24.702000000000002</v>
      </c>
      <c r="DM126" s="247">
        <v>25.671000000000003</v>
      </c>
      <c r="DN126" s="247">
        <v>26.423000000000002</v>
      </c>
      <c r="DO126" s="247">
        <v>27.122000000000003</v>
      </c>
      <c r="DP126" s="247">
        <v>27.645000000000003</v>
      </c>
      <c r="DQ126" s="247">
        <v>28.313000000000002</v>
      </c>
      <c r="DR126" s="247">
        <v>28.457000000000001</v>
      </c>
      <c r="DS126" s="247">
        <v>29.155000000000001</v>
      </c>
      <c r="DT126" s="247">
        <v>29.446000000000002</v>
      </c>
      <c r="DU126" s="247">
        <v>30.003</v>
      </c>
      <c r="DV126" s="247">
        <v>30.373000000000001</v>
      </c>
      <c r="DW126" s="247">
        <v>30.635000000000002</v>
      </c>
      <c r="DX126" s="247">
        <v>30.129000000000001</v>
      </c>
      <c r="DY126" s="247">
        <v>28.338000000000001</v>
      </c>
      <c r="DZ126" s="247">
        <v>26.823</v>
      </c>
      <c r="EA126" s="247">
        <v>25.821000000000002</v>
      </c>
      <c r="EB126" s="247">
        <v>25.408000000000001</v>
      </c>
      <c r="EC126" s="247">
        <v>25.437000000000001</v>
      </c>
      <c r="ED126" s="247">
        <v>25.819000000000003</v>
      </c>
      <c r="EE126" s="247">
        <v>26.518000000000001</v>
      </c>
      <c r="EF126" s="247">
        <v>27.206000000000003</v>
      </c>
      <c r="EG126" s="247">
        <v>27.549000000000003</v>
      </c>
      <c r="EH126" s="247">
        <v>27.856000000000002</v>
      </c>
      <c r="EI126" s="247">
        <v>27.913</v>
      </c>
      <c r="EJ126" s="247">
        <v>28.024000000000001</v>
      </c>
      <c r="EK126" s="247">
        <v>28.059000000000001</v>
      </c>
      <c r="EL126" s="247">
        <v>28.084000000000003</v>
      </c>
      <c r="EM126" s="247">
        <v>28.020000000000003</v>
      </c>
      <c r="EN126" s="247">
        <v>27.666</v>
      </c>
      <c r="EO126" s="247">
        <v>27.367000000000001</v>
      </c>
      <c r="EP126" s="247">
        <v>27.457000000000001</v>
      </c>
      <c r="EQ126" s="247">
        <v>27.348000000000003</v>
      </c>
      <c r="ER126" s="247">
        <v>26.788</v>
      </c>
      <c r="ES126" s="247">
        <v>26.298000000000002</v>
      </c>
      <c r="ET126" s="247">
        <v>25.928000000000001</v>
      </c>
      <c r="EU126" s="247">
        <v>25.19</v>
      </c>
      <c r="EV126" s="372" t="e">
        <f>EU126*(1+EV127%)</f>
        <v>#VALUE!</v>
      </c>
      <c r="EW126" s="372" t="e">
        <f>EV126*(1+EW127%)</f>
        <v>#VALUE!</v>
      </c>
      <c r="EX126" s="372" t="e">
        <f t="shared" ref="EX126:FM126" si="294">EW126*(1+EX127%)</f>
        <v>#VALUE!</v>
      </c>
      <c r="EY126" s="372" t="e">
        <f t="shared" si="294"/>
        <v>#VALUE!</v>
      </c>
      <c r="EZ126" s="372" t="e">
        <f t="shared" si="294"/>
        <v>#VALUE!</v>
      </c>
      <c r="FA126" s="372" t="e">
        <f t="shared" si="294"/>
        <v>#VALUE!</v>
      </c>
      <c r="FB126" s="372" t="e">
        <f t="shared" si="294"/>
        <v>#VALUE!</v>
      </c>
      <c r="FC126" s="372" t="e">
        <f t="shared" si="294"/>
        <v>#VALUE!</v>
      </c>
      <c r="FD126" s="372" t="e">
        <f t="shared" si="294"/>
        <v>#VALUE!</v>
      </c>
      <c r="FE126" s="372" t="e">
        <f t="shared" si="294"/>
        <v>#VALUE!</v>
      </c>
      <c r="FF126" s="372" t="e">
        <f t="shared" si="294"/>
        <v>#VALUE!</v>
      </c>
      <c r="FG126" s="372" t="e">
        <f t="shared" si="294"/>
        <v>#VALUE!</v>
      </c>
      <c r="FH126" s="372" t="e">
        <f t="shared" si="294"/>
        <v>#VALUE!</v>
      </c>
      <c r="FI126" s="372" t="e">
        <f t="shared" si="294"/>
        <v>#VALUE!</v>
      </c>
      <c r="FJ126" s="372" t="e">
        <f t="shared" si="294"/>
        <v>#VALUE!</v>
      </c>
      <c r="FK126" s="372" t="e">
        <f t="shared" si="294"/>
        <v>#VALUE!</v>
      </c>
      <c r="FL126" s="372" t="e">
        <f t="shared" si="294"/>
        <v>#VALUE!</v>
      </c>
      <c r="FM126" s="372" t="e">
        <f t="shared" si="294"/>
        <v>#VALUE!</v>
      </c>
      <c r="FN126" s="372" t="e">
        <f>FM126*(1+FN127%)</f>
        <v>#VALUE!</v>
      </c>
      <c r="FO126" s="372" t="e">
        <f>FN126*(1+FO127%)</f>
        <v>#VALUE!</v>
      </c>
      <c r="FP126" s="372" t="e">
        <f>FO126*(1+FP127%)</f>
        <v>#VALUE!</v>
      </c>
      <c r="FQ126" s="372" t="e">
        <f>FP126*(1+FQ127%)</f>
        <v>#VALUE!</v>
      </c>
    </row>
    <row r="127" spans="1:190">
      <c r="A127" s="323"/>
      <c r="B127" s="323"/>
      <c r="C127" s="363">
        <f>4*ET126/SUM(EP126:ES126)-1</f>
        <v>-3.8733536624927067E-2</v>
      </c>
      <c r="D127" s="323"/>
      <c r="E127" s="341" t="s">
        <v>174</v>
      </c>
      <c r="F127" s="239"/>
      <c r="G127" s="223">
        <f t="shared" ref="G127:BR127" si="295">100*(G126/F126-1)</f>
        <v>3.0684754521963953</v>
      </c>
      <c r="H127" s="223">
        <f t="shared" si="295"/>
        <v>4.3089940457536668</v>
      </c>
      <c r="I127" s="223">
        <f t="shared" si="295"/>
        <v>4.9421661409043249</v>
      </c>
      <c r="J127" s="223">
        <f t="shared" si="295"/>
        <v>2.1614657887202959</v>
      </c>
      <c r="K127" s="223">
        <f t="shared" si="295"/>
        <v>1.9195740507215842</v>
      </c>
      <c r="L127" s="223">
        <f t="shared" si="295"/>
        <v>3.7530932086884849</v>
      </c>
      <c r="M127" s="223">
        <f t="shared" si="295"/>
        <v>5.273618656419754</v>
      </c>
      <c r="N127" s="223">
        <f t="shared" si="295"/>
        <v>5.2863436123347984</v>
      </c>
      <c r="O127" s="223">
        <f t="shared" si="295"/>
        <v>2.3430962343096162</v>
      </c>
      <c r="P127" s="223">
        <f t="shared" si="295"/>
        <v>1.775493517112503</v>
      </c>
      <c r="Q127" s="223">
        <f t="shared" si="295"/>
        <v>0.14920234132904664</v>
      </c>
      <c r="R127" s="223">
        <f t="shared" si="295"/>
        <v>2.1201008480403516</v>
      </c>
      <c r="S127" s="223">
        <f t="shared" si="295"/>
        <v>1.2119851868477083</v>
      </c>
      <c r="T127" s="223">
        <f t="shared" si="295"/>
        <v>2.2618915622574676</v>
      </c>
      <c r="U127" s="223">
        <f t="shared" si="295"/>
        <v>2.1142795185948193</v>
      </c>
      <c r="V127" s="223">
        <f t="shared" si="295"/>
        <v>0.87067317901889929</v>
      </c>
      <c r="W127" s="223">
        <f t="shared" si="295"/>
        <v>1.0105263157894839</v>
      </c>
      <c r="X127" s="223">
        <f t="shared" si="295"/>
        <v>1.1150479366402788</v>
      </c>
      <c r="Y127" s="223">
        <f t="shared" si="295"/>
        <v>-1.7932598165515956</v>
      </c>
      <c r="Z127" s="223">
        <f t="shared" si="295"/>
        <v>2.7599958022877624</v>
      </c>
      <c r="AA127" s="223">
        <f t="shared" si="295"/>
        <v>1.184640522875835</v>
      </c>
      <c r="AB127" s="223">
        <f t="shared" si="295"/>
        <v>1.7561566410980944</v>
      </c>
      <c r="AC127" s="223">
        <f t="shared" si="295"/>
        <v>-5.9512001586992103E-2</v>
      </c>
      <c r="AD127" s="223">
        <f t="shared" si="295"/>
        <v>0.81381500595474332</v>
      </c>
      <c r="AE127" s="223">
        <f t="shared" si="295"/>
        <v>1.2797794841504118</v>
      </c>
      <c r="AF127" s="223">
        <f t="shared" si="295"/>
        <v>-1.1178071539657886</v>
      </c>
      <c r="AG127" s="223">
        <f t="shared" si="295"/>
        <v>-1.1206133883809977</v>
      </c>
      <c r="AH127" s="223">
        <f t="shared" si="295"/>
        <v>0.38771249627198578</v>
      </c>
      <c r="AI127" s="223">
        <f t="shared" si="295"/>
        <v>-0.84175084175085457</v>
      </c>
      <c r="AJ127" s="223">
        <f t="shared" si="295"/>
        <v>1.3482472785379063</v>
      </c>
      <c r="AK127" s="223">
        <f t="shared" si="295"/>
        <v>1.3303113914071796</v>
      </c>
      <c r="AL127" s="223">
        <f t="shared" si="295"/>
        <v>1.5170670037926604</v>
      </c>
      <c r="AM127" s="223">
        <f t="shared" si="295"/>
        <v>0.57476769805537842</v>
      </c>
      <c r="AN127" s="223">
        <f t="shared" si="295"/>
        <v>0.63815601485854856</v>
      </c>
      <c r="AO127" s="223">
        <f t="shared" si="295"/>
        <v>2.5175089911035453</v>
      </c>
      <c r="AP127" s="223">
        <f t="shared" si="295"/>
        <v>2.751107828655841</v>
      </c>
      <c r="AQ127" s="223">
        <f t="shared" si="295"/>
        <v>0.94339622641510523</v>
      </c>
      <c r="AR127" s="223">
        <f t="shared" si="295"/>
        <v>1.904761904761898</v>
      </c>
      <c r="AS127" s="223">
        <f t="shared" si="295"/>
        <v>0.61140710979123991</v>
      </c>
      <c r="AT127" s="223">
        <f t="shared" si="295"/>
        <v>4.1149405330323852</v>
      </c>
      <c r="AU127" s="223">
        <f t="shared" si="295"/>
        <v>1.4925373134328401</v>
      </c>
      <c r="AV127" s="223">
        <f t="shared" si="295"/>
        <v>3.1712126191258738</v>
      </c>
      <c r="AW127" s="223">
        <f t="shared" si="295"/>
        <v>3.8700430004777742</v>
      </c>
      <c r="AX127" s="223">
        <f t="shared" si="295"/>
        <v>2.468567923949716</v>
      </c>
      <c r="AY127" s="223">
        <f t="shared" si="295"/>
        <v>3.4939398473739169</v>
      </c>
      <c r="AZ127" s="223">
        <f t="shared" si="295"/>
        <v>0.77351261476181765</v>
      </c>
      <c r="BA127" s="223">
        <f t="shared" si="295"/>
        <v>2.1592539454806214</v>
      </c>
      <c r="BB127" s="223">
        <f t="shared" si="295"/>
        <v>-0.31598904571308317</v>
      </c>
      <c r="BC127" s="223">
        <f t="shared" si="295"/>
        <v>0.6128486897717611</v>
      </c>
      <c r="BD127" s="223">
        <f t="shared" si="295"/>
        <v>-0.80515297906602612</v>
      </c>
      <c r="BE127" s="223">
        <f t="shared" si="295"/>
        <v>-0.62111801242237252</v>
      </c>
      <c r="BF127" s="223">
        <f t="shared" si="295"/>
        <v>-0.69602272727271597</v>
      </c>
      <c r="BG127" s="223">
        <f t="shared" si="295"/>
        <v>-0.7223573165498598</v>
      </c>
      <c r="BH127" s="223">
        <f t="shared" si="295"/>
        <v>-0.5907355377854584</v>
      </c>
      <c r="BI127" s="223">
        <f t="shared" si="295"/>
        <v>-2.3914776433074825</v>
      </c>
      <c r="BJ127" s="223">
        <f t="shared" si="295"/>
        <v>0.23015814091615905</v>
      </c>
      <c r="BK127" s="223">
        <f t="shared" si="295"/>
        <v>-1.9185185185185083</v>
      </c>
      <c r="BL127" s="223">
        <f t="shared" si="295"/>
        <v>-9.8179895778260917E-2</v>
      </c>
      <c r="BM127" s="223">
        <f t="shared" si="295"/>
        <v>-1.5648624130632061</v>
      </c>
      <c r="BN127" s="223">
        <f t="shared" si="295"/>
        <v>-0.34559557637662275</v>
      </c>
      <c r="BO127" s="223">
        <f t="shared" si="295"/>
        <v>-1.857274969173861</v>
      </c>
      <c r="BP127" s="223">
        <f t="shared" si="295"/>
        <v>-0.63604240282686408</v>
      </c>
      <c r="BQ127" s="223">
        <f t="shared" si="295"/>
        <v>0.21337126600284861</v>
      </c>
      <c r="BR127" s="223">
        <f t="shared" si="295"/>
        <v>2.2316851983281927</v>
      </c>
      <c r="BS127" s="223">
        <f t="shared" ref="BS127:ED127" si="296">100*(BS126/BR126-1)</f>
        <v>2.0826905276149388</v>
      </c>
      <c r="BT127" s="223">
        <f t="shared" si="296"/>
        <v>2.4860208553725283</v>
      </c>
      <c r="BU127" s="223">
        <f t="shared" si="296"/>
        <v>2.0496940204969505</v>
      </c>
      <c r="BV127" s="223">
        <f t="shared" si="296"/>
        <v>-0.56354309659706336</v>
      </c>
      <c r="BW127" s="223">
        <f t="shared" si="296"/>
        <v>-0.44321732180483409</v>
      </c>
      <c r="BX127" s="223">
        <f t="shared" si="296"/>
        <v>-1.065537877682099</v>
      </c>
      <c r="BY127" s="223">
        <f t="shared" si="296"/>
        <v>-1.3056948952493319</v>
      </c>
      <c r="BZ127" s="223">
        <f t="shared" si="296"/>
        <v>1.8162792435907127</v>
      </c>
      <c r="CA127" s="223">
        <f t="shared" si="296"/>
        <v>0.37439436206136989</v>
      </c>
      <c r="CB127" s="223">
        <f t="shared" si="296"/>
        <v>1.8723030790609219</v>
      </c>
      <c r="CC127" s="223">
        <f t="shared" si="296"/>
        <v>1.3784191255653777</v>
      </c>
      <c r="CD127" s="223">
        <f t="shared" si="296"/>
        <v>0.72232844699384735</v>
      </c>
      <c r="CE127" s="223">
        <f t="shared" si="296"/>
        <v>2.5451733108345698</v>
      </c>
      <c r="CF127" s="223">
        <f t="shared" si="296"/>
        <v>1.8032224888584247</v>
      </c>
      <c r="CG127" s="223">
        <f t="shared" si="296"/>
        <v>1.2459590517241326</v>
      </c>
      <c r="CH127" s="223">
        <f t="shared" si="296"/>
        <v>0.4656422537085092</v>
      </c>
      <c r="CI127" s="223">
        <f t="shared" si="296"/>
        <v>1.8208302986161495</v>
      </c>
      <c r="CJ127" s="223">
        <f t="shared" si="296"/>
        <v>1.996358434126666</v>
      </c>
      <c r="CK127" s="223">
        <f t="shared" si="296"/>
        <v>2.4800765062161334</v>
      </c>
      <c r="CL127" s="223">
        <f t="shared" si="296"/>
        <v>3.51499315665047</v>
      </c>
      <c r="CM127" s="223">
        <f t="shared" si="296"/>
        <v>1.3762846324899547</v>
      </c>
      <c r="CN127" s="223">
        <f t="shared" si="296"/>
        <v>1.7666587621531837</v>
      </c>
      <c r="CO127" s="223">
        <f t="shared" si="296"/>
        <v>-2.0855178841896804</v>
      </c>
      <c r="CP127" s="223">
        <f t="shared" si="296"/>
        <v>3.9326511185149959</v>
      </c>
      <c r="CQ127" s="223">
        <f t="shared" si="296"/>
        <v>0.80141965767932533</v>
      </c>
      <c r="CR127" s="223">
        <f t="shared" si="296"/>
        <v>0.7780112442500986</v>
      </c>
      <c r="CS127" s="223">
        <f t="shared" si="296"/>
        <v>1.6623464442691249</v>
      </c>
      <c r="CT127" s="223">
        <f t="shared" si="296"/>
        <v>0.88686879884707359</v>
      </c>
      <c r="CU127" s="223">
        <f t="shared" si="296"/>
        <v>0.90104939289050723</v>
      </c>
      <c r="CV127" s="223">
        <f t="shared" si="296"/>
        <v>0.8113258916417232</v>
      </c>
      <c r="CW127" s="223">
        <f t="shared" si="296"/>
        <v>1.2044938965107388</v>
      </c>
      <c r="CX127" s="223">
        <f t="shared" si="296"/>
        <v>2.0494209318460799</v>
      </c>
      <c r="CY127" s="223">
        <f t="shared" si="296"/>
        <v>1.412060038700913</v>
      </c>
      <c r="CZ127" s="223">
        <f t="shared" si="296"/>
        <v>1.5161672941055082</v>
      </c>
      <c r="DA127" s="223">
        <f t="shared" si="296"/>
        <v>1.1074422148844354</v>
      </c>
      <c r="DB127" s="223">
        <f t="shared" si="296"/>
        <v>1.1606290508968442</v>
      </c>
      <c r="DC127" s="223">
        <f t="shared" si="296"/>
        <v>1.5694844541571662</v>
      </c>
      <c r="DD127" s="223">
        <f t="shared" si="296"/>
        <v>1.7799511002444923</v>
      </c>
      <c r="DE127" s="223">
        <f t="shared" si="296"/>
        <v>2.219659844335542</v>
      </c>
      <c r="DF127" s="223">
        <f t="shared" si="296"/>
        <v>2.7448768565520032</v>
      </c>
      <c r="DG127" s="223">
        <f t="shared" si="296"/>
        <v>3.1976212259835268</v>
      </c>
      <c r="DH127" s="223">
        <f t="shared" si="296"/>
        <v>1.626845161576318</v>
      </c>
      <c r="DI127" s="223">
        <f t="shared" si="296"/>
        <v>1.5179272441769198</v>
      </c>
      <c r="DJ127" s="223">
        <f t="shared" si="296"/>
        <v>1.8389619317693562</v>
      </c>
      <c r="DK127" s="223">
        <f t="shared" si="296"/>
        <v>2.1390599949371314</v>
      </c>
      <c r="DL127" s="223">
        <f t="shared" si="296"/>
        <v>2.0364327316287234</v>
      </c>
      <c r="DM127" s="223">
        <f t="shared" si="296"/>
        <v>3.9227592907457032</v>
      </c>
      <c r="DN127" s="223">
        <f t="shared" si="296"/>
        <v>2.929375559970393</v>
      </c>
      <c r="DO127" s="223">
        <f t="shared" si="296"/>
        <v>2.6454225485372573</v>
      </c>
      <c r="DP127" s="223">
        <f t="shared" si="296"/>
        <v>1.9283238699211003</v>
      </c>
      <c r="DQ127" s="223">
        <f t="shared" si="296"/>
        <v>2.4163501537348475</v>
      </c>
      <c r="DR127" s="223">
        <f t="shared" si="296"/>
        <v>0.50860028961960957</v>
      </c>
      <c r="DS127" s="223">
        <f t="shared" si="296"/>
        <v>2.4528235583511915</v>
      </c>
      <c r="DT127" s="223">
        <f t="shared" si="296"/>
        <v>0.99811353112673196</v>
      </c>
      <c r="DU127" s="223">
        <f t="shared" si="296"/>
        <v>1.8915981797188008</v>
      </c>
      <c r="DV127" s="223">
        <f t="shared" si="296"/>
        <v>1.2332100123320977</v>
      </c>
      <c r="DW127" s="223">
        <f t="shared" si="296"/>
        <v>0.86260823757942084</v>
      </c>
      <c r="DX127" s="223">
        <f t="shared" si="296"/>
        <v>-1.6517055655296264</v>
      </c>
      <c r="DY127" s="223">
        <f t="shared" si="296"/>
        <v>-5.9444389126754977</v>
      </c>
      <c r="DZ127" s="223">
        <f t="shared" si="296"/>
        <v>-5.346178276519165</v>
      </c>
      <c r="EA127" s="223">
        <f t="shared" si="296"/>
        <v>-3.7356000447377191</v>
      </c>
      <c r="EB127" s="223">
        <f t="shared" si="296"/>
        <v>-1.599473296928855</v>
      </c>
      <c r="EC127" s="223">
        <f t="shared" si="296"/>
        <v>0.11413727959697084</v>
      </c>
      <c r="ED127" s="223">
        <f t="shared" si="296"/>
        <v>1.5017494201360337</v>
      </c>
      <c r="EE127" s="223">
        <f t="shared" ref="EE127:EQ127" si="297">100*(EE126/ED126-1)</f>
        <v>2.7073085712072453</v>
      </c>
      <c r="EF127" s="223">
        <f t="shared" si="297"/>
        <v>2.5944641375669431</v>
      </c>
      <c r="EG127" s="223">
        <f t="shared" si="297"/>
        <v>1.2607513048592311</v>
      </c>
      <c r="EH127" s="223">
        <f t="shared" si="297"/>
        <v>1.1143780173509032</v>
      </c>
      <c r="EI127" s="223">
        <f t="shared" si="297"/>
        <v>0.20462377943710752</v>
      </c>
      <c r="EJ127" s="223">
        <f t="shared" si="297"/>
        <v>0.39766417081645855</v>
      </c>
      <c r="EK127" s="223">
        <f t="shared" si="297"/>
        <v>0.12489294890094538</v>
      </c>
      <c r="EL127" s="223">
        <f t="shared" si="297"/>
        <v>8.90979721301699E-2</v>
      </c>
      <c r="EM127" s="223">
        <f t="shared" si="297"/>
        <v>-0.22788776527560284</v>
      </c>
      <c r="EN127" s="223">
        <f t="shared" si="297"/>
        <v>-1.2633832976445492</v>
      </c>
      <c r="EO127" s="223">
        <f t="shared" si="297"/>
        <v>-1.0807489337092413</v>
      </c>
      <c r="EP127" s="223">
        <f t="shared" si="297"/>
        <v>0.32886322943690427</v>
      </c>
      <c r="EQ127" s="223">
        <f t="shared" si="297"/>
        <v>-0.39698437556906496</v>
      </c>
      <c r="ER127" s="223">
        <f>100*(ER126/EQ126-1)</f>
        <v>-2.0476817317537033</v>
      </c>
      <c r="ES127" s="223">
        <f>100*(ES126/ER126-1)</f>
        <v>-1.8291772435418796</v>
      </c>
      <c r="ET127" s="223">
        <f>100*(ET126/ES126-1)</f>
        <v>-1.4069510989428879</v>
      </c>
      <c r="EU127" s="223">
        <f>100*(EU126/ET126-1)</f>
        <v>-2.8463437210737408</v>
      </c>
      <c r="EV127" s="365" t="e">
        <f t="shared" ref="EV127:FL127" si="298">EV116+(EV$155+EV$159)/2</f>
        <v>#VALUE!</v>
      </c>
      <c r="EW127" s="365" t="e">
        <f t="shared" si="298"/>
        <v>#VALUE!</v>
      </c>
      <c r="EX127" s="365" t="e">
        <f t="shared" si="298"/>
        <v>#VALUE!</v>
      </c>
      <c r="EY127" s="365" t="e">
        <f t="shared" si="298"/>
        <v>#VALUE!</v>
      </c>
      <c r="EZ127" s="365" t="e">
        <f t="shared" si="298"/>
        <v>#VALUE!</v>
      </c>
      <c r="FA127" s="365" t="e">
        <f t="shared" si="298"/>
        <v>#VALUE!</v>
      </c>
      <c r="FB127" s="365" t="e">
        <f t="shared" si="298"/>
        <v>#VALUE!</v>
      </c>
      <c r="FC127" s="365" t="e">
        <f t="shared" si="298"/>
        <v>#VALUE!</v>
      </c>
      <c r="FD127" s="365" t="e">
        <f t="shared" si="298"/>
        <v>#VALUE!</v>
      </c>
      <c r="FE127" s="365" t="e">
        <f t="shared" si="298"/>
        <v>#VALUE!</v>
      </c>
      <c r="FF127" s="365" t="e">
        <f t="shared" si="298"/>
        <v>#VALUE!</v>
      </c>
      <c r="FG127" s="365" t="e">
        <f t="shared" si="298"/>
        <v>#VALUE!</v>
      </c>
      <c r="FH127" s="365" t="e">
        <f t="shared" si="298"/>
        <v>#VALUE!</v>
      </c>
      <c r="FI127" s="365" t="e">
        <f t="shared" si="298"/>
        <v>#VALUE!</v>
      </c>
      <c r="FJ127" s="365" t="e">
        <f t="shared" si="298"/>
        <v>#VALUE!</v>
      </c>
      <c r="FK127" s="365" t="e">
        <f t="shared" si="298"/>
        <v>#VALUE!</v>
      </c>
      <c r="FL127" s="365" t="e">
        <f t="shared" si="298"/>
        <v>#VALUE!</v>
      </c>
      <c r="FM127" s="365" t="e">
        <f>FM116+(FM$155+FM$159)/2</f>
        <v>#VALUE!</v>
      </c>
      <c r="FN127" s="365" t="e">
        <f>FN116+(FN$155+FN$159)/2</f>
        <v>#VALUE!</v>
      </c>
      <c r="FO127" s="365" t="e">
        <f>FO116+(FO$155+FO$159)/2</f>
        <v>#VALUE!</v>
      </c>
      <c r="FP127" s="365" t="e">
        <f>FP116+(FP$155+FP$159)/2</f>
        <v>#VALUE!</v>
      </c>
      <c r="FQ127" s="365" t="e">
        <f>FQ116+(FQ$155+FQ$159)/2</f>
        <v>#VALUE!</v>
      </c>
    </row>
    <row r="128" spans="1:190">
      <c r="A128" s="323"/>
      <c r="B128" s="323"/>
      <c r="C128" s="323"/>
      <c r="D128" s="323"/>
      <c r="E128" s="348" t="s">
        <v>195</v>
      </c>
      <c r="F128" s="247">
        <v>9.6959999999999997</v>
      </c>
      <c r="G128" s="247">
        <v>10.076000000000001</v>
      </c>
      <c r="H128" s="247">
        <v>10.249000000000001</v>
      </c>
      <c r="I128" s="247">
        <v>10.594000000000001</v>
      </c>
      <c r="J128" s="247">
        <v>10.652000000000001</v>
      </c>
      <c r="K128" s="247">
        <v>11.054</v>
      </c>
      <c r="L128" s="247">
        <v>11.756</v>
      </c>
      <c r="M128" s="247">
        <v>12.448</v>
      </c>
      <c r="N128" s="247">
        <v>13.149000000000001</v>
      </c>
      <c r="O128" s="247">
        <v>13.578000000000001</v>
      </c>
      <c r="P128" s="247">
        <v>14.052000000000001</v>
      </c>
      <c r="Q128" s="247">
        <v>14.243</v>
      </c>
      <c r="R128" s="247">
        <v>14.563000000000001</v>
      </c>
      <c r="S128" s="247">
        <v>14.916</v>
      </c>
      <c r="T128" s="247">
        <v>15.321000000000002</v>
      </c>
      <c r="U128" s="247">
        <v>16.112000000000002</v>
      </c>
      <c r="V128" s="247">
        <v>16.59</v>
      </c>
      <c r="W128" s="247">
        <v>17.237000000000002</v>
      </c>
      <c r="X128" s="247">
        <v>17.318000000000001</v>
      </c>
      <c r="Y128" s="247">
        <v>17.569000000000003</v>
      </c>
      <c r="Z128" s="247">
        <v>17.686</v>
      </c>
      <c r="AA128" s="247">
        <v>17.798999999999999</v>
      </c>
      <c r="AB128" s="247">
        <v>18.101000000000003</v>
      </c>
      <c r="AC128" s="247">
        <v>18.396000000000001</v>
      </c>
      <c r="AD128" s="247">
        <v>18.734999999999999</v>
      </c>
      <c r="AE128" s="247">
        <v>18.771000000000001</v>
      </c>
      <c r="AF128" s="247">
        <v>19.123000000000001</v>
      </c>
      <c r="AG128" s="247">
        <v>19.673000000000002</v>
      </c>
      <c r="AH128" s="247">
        <v>19.842000000000002</v>
      </c>
      <c r="AI128" s="247">
        <v>20.574000000000002</v>
      </c>
      <c r="AJ128" s="247">
        <v>21.101000000000003</v>
      </c>
      <c r="AK128" s="247">
        <v>21.445</v>
      </c>
      <c r="AL128" s="247">
        <v>21.952000000000002</v>
      </c>
      <c r="AM128" s="247">
        <v>22.487000000000002</v>
      </c>
      <c r="AN128" s="247">
        <v>22.938000000000002</v>
      </c>
      <c r="AO128" s="247">
        <v>23.276</v>
      </c>
      <c r="AP128" s="247">
        <v>23.583000000000002</v>
      </c>
      <c r="AQ128" s="247">
        <v>24.405000000000001</v>
      </c>
      <c r="AR128" s="247">
        <v>25.063000000000002</v>
      </c>
      <c r="AS128" s="247">
        <v>25.813000000000002</v>
      </c>
      <c r="AT128" s="247">
        <v>26.445</v>
      </c>
      <c r="AU128" s="247">
        <v>27.398000000000003</v>
      </c>
      <c r="AV128" s="247">
        <v>27.831000000000003</v>
      </c>
      <c r="AW128" s="247">
        <v>28.914000000000001</v>
      </c>
      <c r="AX128" s="247">
        <v>29.916</v>
      </c>
      <c r="AY128" s="247">
        <v>30.446000000000002</v>
      </c>
      <c r="AZ128" s="247">
        <v>31.080000000000002</v>
      </c>
      <c r="BA128" s="247">
        <v>32.090000000000003</v>
      </c>
      <c r="BB128" s="247">
        <v>32.771000000000001</v>
      </c>
      <c r="BC128" s="247">
        <v>33.218000000000004</v>
      </c>
      <c r="BD128" s="247">
        <v>33.783000000000001</v>
      </c>
      <c r="BE128" s="247">
        <v>34.121000000000002</v>
      </c>
      <c r="BF128" s="247">
        <v>34.148000000000003</v>
      </c>
      <c r="BG128" s="247">
        <v>34.685000000000002</v>
      </c>
      <c r="BH128" s="247">
        <v>34.759</v>
      </c>
      <c r="BI128" s="247">
        <v>34.491</v>
      </c>
      <c r="BJ128" s="247">
        <v>34.696000000000005</v>
      </c>
      <c r="BK128" s="247">
        <v>34.279000000000003</v>
      </c>
      <c r="BL128" s="247">
        <v>33.67</v>
      </c>
      <c r="BM128" s="247">
        <v>32.849000000000004</v>
      </c>
      <c r="BN128" s="247">
        <v>31.881</v>
      </c>
      <c r="BO128" s="247">
        <v>31.298000000000002</v>
      </c>
      <c r="BP128" s="247">
        <v>31.075000000000003</v>
      </c>
      <c r="BQ128" s="247">
        <v>30.934000000000001</v>
      </c>
      <c r="BR128" s="247">
        <v>31.228000000000002</v>
      </c>
      <c r="BS128" s="247">
        <v>31.788</v>
      </c>
      <c r="BT128" s="247">
        <v>32.344999999999999</v>
      </c>
      <c r="BU128" s="247">
        <v>32.600999999999999</v>
      </c>
      <c r="BV128" s="247">
        <v>32.809000000000005</v>
      </c>
      <c r="BW128" s="247">
        <v>32.758000000000003</v>
      </c>
      <c r="BX128" s="247">
        <v>32.896000000000001</v>
      </c>
      <c r="BY128" s="247">
        <v>33.116</v>
      </c>
      <c r="BZ128" s="247">
        <v>33.387</v>
      </c>
      <c r="CA128" s="247">
        <v>33.190000000000005</v>
      </c>
      <c r="CB128" s="247">
        <v>33.276000000000003</v>
      </c>
      <c r="CC128" s="247">
        <v>33.228999999999999</v>
      </c>
      <c r="CD128" s="247">
        <v>32.818000000000005</v>
      </c>
      <c r="CE128" s="247">
        <v>33.491</v>
      </c>
      <c r="CF128" s="247">
        <v>33.779000000000003</v>
      </c>
      <c r="CG128" s="247">
        <v>34.368000000000002</v>
      </c>
      <c r="CH128" s="247">
        <v>35.283000000000001</v>
      </c>
      <c r="CI128" s="247">
        <v>36.221000000000004</v>
      </c>
      <c r="CJ128" s="247">
        <v>36.78</v>
      </c>
      <c r="CK128" s="247">
        <v>37.218000000000004</v>
      </c>
      <c r="CL128" s="247">
        <v>38.080000000000005</v>
      </c>
      <c r="CM128" s="247">
        <v>39.008000000000003</v>
      </c>
      <c r="CN128" s="247">
        <v>40.173000000000002</v>
      </c>
      <c r="CO128" s="247">
        <v>40.893000000000001</v>
      </c>
      <c r="CP128" s="247">
        <v>42.048000000000002</v>
      </c>
      <c r="CQ128" s="247">
        <v>43.042000000000002</v>
      </c>
      <c r="CR128" s="247">
        <v>44.459000000000003</v>
      </c>
      <c r="CS128" s="247">
        <v>45.513000000000005</v>
      </c>
      <c r="CT128" s="247">
        <v>45.842000000000006</v>
      </c>
      <c r="CU128" s="247">
        <v>45.861000000000004</v>
      </c>
      <c r="CV128" s="247">
        <v>46.436</v>
      </c>
      <c r="CW128" s="247">
        <v>45.864000000000004</v>
      </c>
      <c r="CX128" s="247">
        <v>45.633000000000003</v>
      </c>
      <c r="CY128" s="247">
        <v>45.538000000000004</v>
      </c>
      <c r="CZ128" s="247">
        <v>45.479000000000006</v>
      </c>
      <c r="DA128" s="247">
        <v>45.102000000000004</v>
      </c>
      <c r="DB128" s="247">
        <v>44.927</v>
      </c>
      <c r="DC128" s="247">
        <v>44.974000000000004</v>
      </c>
      <c r="DD128" s="247">
        <v>46.036000000000001</v>
      </c>
      <c r="DE128" s="247">
        <v>46.125</v>
      </c>
      <c r="DF128" s="247">
        <v>46.228000000000002</v>
      </c>
      <c r="DG128" s="247">
        <v>47.108000000000004</v>
      </c>
      <c r="DH128" s="247">
        <v>47.524000000000001</v>
      </c>
      <c r="DI128" s="247">
        <v>48.386000000000003</v>
      </c>
      <c r="DJ128" s="247">
        <v>48.698</v>
      </c>
      <c r="DK128" s="247">
        <v>49.139000000000003</v>
      </c>
      <c r="DL128" s="247">
        <v>50.189</v>
      </c>
      <c r="DM128" s="247">
        <v>51.223000000000006</v>
      </c>
      <c r="DN128" s="247">
        <v>51.277000000000001</v>
      </c>
      <c r="DO128" s="247">
        <v>53.377000000000002</v>
      </c>
      <c r="DP128" s="247">
        <v>54.036000000000001</v>
      </c>
      <c r="DQ128" s="247">
        <v>56.077000000000005</v>
      </c>
      <c r="DR128" s="247">
        <v>57.431000000000004</v>
      </c>
      <c r="DS128" s="247">
        <v>58.798000000000002</v>
      </c>
      <c r="DT128" s="247">
        <v>60.436000000000007</v>
      </c>
      <c r="DU128" s="247">
        <v>62.122000000000007</v>
      </c>
      <c r="DV128" s="247">
        <v>63.706000000000003</v>
      </c>
      <c r="DW128" s="247">
        <v>63.663000000000004</v>
      </c>
      <c r="DX128" s="247">
        <v>63.64</v>
      </c>
      <c r="DY128" s="247">
        <v>60.957000000000001</v>
      </c>
      <c r="DZ128" s="247">
        <v>57.243000000000002</v>
      </c>
      <c r="EA128" s="247">
        <v>55.369000000000007</v>
      </c>
      <c r="EB128" s="247">
        <v>55.151000000000003</v>
      </c>
      <c r="EC128" s="247">
        <v>55.659000000000006</v>
      </c>
      <c r="ED128" s="247">
        <v>56.179000000000002</v>
      </c>
      <c r="EE128" s="247">
        <v>58.118000000000002</v>
      </c>
      <c r="EF128" s="247">
        <v>59.132000000000005</v>
      </c>
      <c r="EG128" s="247">
        <v>59.943000000000005</v>
      </c>
      <c r="EH128" s="247">
        <v>61.593000000000004</v>
      </c>
      <c r="EI128" s="247">
        <v>61.491000000000007</v>
      </c>
      <c r="EJ128" s="247">
        <v>61.696000000000005</v>
      </c>
      <c r="EK128" s="247">
        <v>63.076000000000001</v>
      </c>
      <c r="EL128" s="247">
        <v>63.019000000000005</v>
      </c>
      <c r="EM128" s="247">
        <v>63.155000000000001</v>
      </c>
      <c r="EN128" s="247">
        <v>63.109000000000002</v>
      </c>
      <c r="EO128" s="247">
        <v>62.755000000000003</v>
      </c>
      <c r="EP128" s="247">
        <v>62.635000000000005</v>
      </c>
      <c r="EQ128" s="247">
        <v>62.78</v>
      </c>
      <c r="ER128" s="247">
        <v>62.972000000000001</v>
      </c>
      <c r="ES128" s="247">
        <v>63.447000000000003</v>
      </c>
      <c r="ET128" s="247">
        <v>62.991000000000007</v>
      </c>
      <c r="EU128" s="247">
        <v>62.544000000000004</v>
      </c>
      <c r="EV128" s="372" t="e">
        <f t="shared" ref="EV128:FM128" si="299">EU128*(1+EV129%)</f>
        <v>#VALUE!</v>
      </c>
      <c r="EW128" s="372" t="e">
        <f t="shared" si="299"/>
        <v>#VALUE!</v>
      </c>
      <c r="EX128" s="372" t="e">
        <f t="shared" si="299"/>
        <v>#VALUE!</v>
      </c>
      <c r="EY128" s="372" t="e">
        <f t="shared" si="299"/>
        <v>#VALUE!</v>
      </c>
      <c r="EZ128" s="372" t="e">
        <f t="shared" si="299"/>
        <v>#VALUE!</v>
      </c>
      <c r="FA128" s="372" t="e">
        <f t="shared" si="299"/>
        <v>#VALUE!</v>
      </c>
      <c r="FB128" s="372" t="e">
        <f t="shared" si="299"/>
        <v>#VALUE!</v>
      </c>
      <c r="FC128" s="372" t="e">
        <f t="shared" si="299"/>
        <v>#VALUE!</v>
      </c>
      <c r="FD128" s="372" t="e">
        <f t="shared" si="299"/>
        <v>#VALUE!</v>
      </c>
      <c r="FE128" s="372" t="e">
        <f t="shared" si="299"/>
        <v>#VALUE!</v>
      </c>
      <c r="FF128" s="372" t="e">
        <f t="shared" si="299"/>
        <v>#VALUE!</v>
      </c>
      <c r="FG128" s="372" t="e">
        <f t="shared" si="299"/>
        <v>#VALUE!</v>
      </c>
      <c r="FH128" s="372" t="e">
        <f t="shared" si="299"/>
        <v>#VALUE!</v>
      </c>
      <c r="FI128" s="372" t="e">
        <f t="shared" si="299"/>
        <v>#VALUE!</v>
      </c>
      <c r="FJ128" s="372" t="e">
        <f t="shared" si="299"/>
        <v>#VALUE!</v>
      </c>
      <c r="FK128" s="372" t="e">
        <f t="shared" si="299"/>
        <v>#VALUE!</v>
      </c>
      <c r="FL128" s="372" t="e">
        <f t="shared" si="299"/>
        <v>#VALUE!</v>
      </c>
      <c r="FM128" s="372" t="e">
        <f t="shared" si="299"/>
        <v>#VALUE!</v>
      </c>
      <c r="FN128" s="372" t="e">
        <f>FM128*(1+FN129%)</f>
        <v>#VALUE!</v>
      </c>
      <c r="FO128" s="372" t="e">
        <f>FN128*(1+FO129%)</f>
        <v>#VALUE!</v>
      </c>
      <c r="FP128" s="372" t="e">
        <f>FO128*(1+FP129%)</f>
        <v>#VALUE!</v>
      </c>
      <c r="FQ128" s="372" t="e">
        <f>FP128*(1+FQ129%)</f>
        <v>#VALUE!</v>
      </c>
    </row>
    <row r="129" spans="1:190">
      <c r="A129" s="323"/>
      <c r="B129" s="323"/>
      <c r="C129" s="323"/>
      <c r="D129" s="323"/>
      <c r="E129" s="341" t="s">
        <v>174</v>
      </c>
      <c r="F129" s="239"/>
      <c r="G129" s="223">
        <f t="shared" ref="G129:BR129" si="300">100*(G128/F128-1)</f>
        <v>3.9191419141914263</v>
      </c>
      <c r="H129" s="223">
        <f t="shared" si="300"/>
        <v>1.7169511710996455</v>
      </c>
      <c r="I129" s="223">
        <f t="shared" si="300"/>
        <v>3.3661820665430886</v>
      </c>
      <c r="J129" s="223">
        <f t="shared" si="300"/>
        <v>0.54747970549366975</v>
      </c>
      <c r="K129" s="223">
        <f t="shared" si="300"/>
        <v>3.7739391663537347</v>
      </c>
      <c r="L129" s="223">
        <f t="shared" si="300"/>
        <v>6.3506423014293434</v>
      </c>
      <c r="M129" s="223">
        <f t="shared" si="300"/>
        <v>5.8863559033685009</v>
      </c>
      <c r="N129" s="223">
        <f t="shared" si="300"/>
        <v>5.6314267352185032</v>
      </c>
      <c r="O129" s="223">
        <f t="shared" si="300"/>
        <v>3.2626055213324179</v>
      </c>
      <c r="P129" s="223">
        <f t="shared" si="300"/>
        <v>3.4909412284578112</v>
      </c>
      <c r="Q129" s="223">
        <f t="shared" si="300"/>
        <v>1.3592371192712616</v>
      </c>
      <c r="R129" s="223">
        <f t="shared" si="300"/>
        <v>2.2467176858807836</v>
      </c>
      <c r="S129" s="223">
        <f t="shared" si="300"/>
        <v>2.4239511089747978</v>
      </c>
      <c r="T129" s="223">
        <f t="shared" si="300"/>
        <v>2.7152051488334772</v>
      </c>
      <c r="U129" s="223">
        <f t="shared" si="300"/>
        <v>5.1628483780432166</v>
      </c>
      <c r="V129" s="223">
        <f t="shared" si="300"/>
        <v>2.9667328699106044</v>
      </c>
      <c r="W129" s="223">
        <f t="shared" si="300"/>
        <v>3.8999397227245547</v>
      </c>
      <c r="X129" s="223">
        <f t="shared" si="300"/>
        <v>0.46991935951732344</v>
      </c>
      <c r="Y129" s="223">
        <f t="shared" si="300"/>
        <v>1.4493590483889651</v>
      </c>
      <c r="Z129" s="223">
        <f t="shared" si="300"/>
        <v>0.66594569981215379</v>
      </c>
      <c r="AA129" s="223">
        <f t="shared" si="300"/>
        <v>0.6389234422707224</v>
      </c>
      <c r="AB129" s="223">
        <f t="shared" si="300"/>
        <v>1.6967245350862692</v>
      </c>
      <c r="AC129" s="223">
        <f t="shared" si="300"/>
        <v>1.6297442130268847</v>
      </c>
      <c r="AD129" s="223">
        <f t="shared" si="300"/>
        <v>1.8427919112850466</v>
      </c>
      <c r="AE129" s="223">
        <f t="shared" si="300"/>
        <v>0.19215372297838318</v>
      </c>
      <c r="AF129" s="223">
        <f t="shared" si="300"/>
        <v>1.8752330722923594</v>
      </c>
      <c r="AG129" s="223">
        <f t="shared" si="300"/>
        <v>2.8761177639491819</v>
      </c>
      <c r="AH129" s="223">
        <f t="shared" si="300"/>
        <v>0.85904539216183906</v>
      </c>
      <c r="AI129" s="223">
        <f t="shared" si="300"/>
        <v>3.6891442394919816</v>
      </c>
      <c r="AJ129" s="223">
        <f t="shared" si="300"/>
        <v>2.5614853698843199</v>
      </c>
      <c r="AK129" s="223">
        <f t="shared" si="300"/>
        <v>1.6302544903085137</v>
      </c>
      <c r="AL129" s="223">
        <f t="shared" si="300"/>
        <v>2.3641874562835286</v>
      </c>
      <c r="AM129" s="223">
        <f t="shared" si="300"/>
        <v>2.4371355685131268</v>
      </c>
      <c r="AN129" s="223">
        <f t="shared" si="300"/>
        <v>2.0056032374260679</v>
      </c>
      <c r="AO129" s="223">
        <f t="shared" si="300"/>
        <v>1.4735373615833769</v>
      </c>
      <c r="AP129" s="223">
        <f t="shared" si="300"/>
        <v>1.3189551469324767</v>
      </c>
      <c r="AQ129" s="223">
        <f t="shared" si="300"/>
        <v>3.4855616333799633</v>
      </c>
      <c r="AR129" s="223">
        <f t="shared" si="300"/>
        <v>2.6961688178651855</v>
      </c>
      <c r="AS129" s="223">
        <f t="shared" si="300"/>
        <v>2.9924590033116649</v>
      </c>
      <c r="AT129" s="223">
        <f t="shared" si="300"/>
        <v>2.4483787238988031</v>
      </c>
      <c r="AU129" s="223">
        <f t="shared" si="300"/>
        <v>3.6037058044999126</v>
      </c>
      <c r="AV129" s="223">
        <f t="shared" si="300"/>
        <v>1.5804073290021092</v>
      </c>
      <c r="AW129" s="223">
        <f t="shared" si="300"/>
        <v>3.8913441845424002</v>
      </c>
      <c r="AX129" s="223">
        <f t="shared" si="300"/>
        <v>3.4654492633326317</v>
      </c>
      <c r="AY129" s="223">
        <f t="shared" si="300"/>
        <v>1.7716272228907703</v>
      </c>
      <c r="AZ129" s="223">
        <f t="shared" si="300"/>
        <v>2.0823753530841538</v>
      </c>
      <c r="BA129" s="223">
        <f t="shared" si="300"/>
        <v>3.2496782496782561</v>
      </c>
      <c r="BB129" s="223">
        <f t="shared" si="300"/>
        <v>2.1221564350264899</v>
      </c>
      <c r="BC129" s="223">
        <f t="shared" si="300"/>
        <v>1.3640108632632542</v>
      </c>
      <c r="BD129" s="223">
        <f t="shared" si="300"/>
        <v>1.7008850623156047</v>
      </c>
      <c r="BE129" s="223">
        <f t="shared" si="300"/>
        <v>1.0005032116745083</v>
      </c>
      <c r="BF129" s="223">
        <f t="shared" si="300"/>
        <v>7.9130154450335333E-2</v>
      </c>
      <c r="BG129" s="223">
        <f t="shared" si="300"/>
        <v>1.5725664753426294</v>
      </c>
      <c r="BH129" s="223">
        <f t="shared" si="300"/>
        <v>0.21334870981690734</v>
      </c>
      <c r="BI129" s="223">
        <f t="shared" si="300"/>
        <v>-0.77102333208665108</v>
      </c>
      <c r="BJ129" s="223">
        <f t="shared" si="300"/>
        <v>0.5943579484503303</v>
      </c>
      <c r="BK129" s="223">
        <f t="shared" si="300"/>
        <v>-1.2018676504496284</v>
      </c>
      <c r="BL129" s="223">
        <f t="shared" si="300"/>
        <v>-1.7765979170921042</v>
      </c>
      <c r="BM129" s="223">
        <f t="shared" si="300"/>
        <v>-2.438372438372427</v>
      </c>
      <c r="BN129" s="223">
        <f t="shared" si="300"/>
        <v>-2.946817254710965</v>
      </c>
      <c r="BO129" s="223">
        <f t="shared" si="300"/>
        <v>-1.8286753865938921</v>
      </c>
      <c r="BP129" s="223">
        <f t="shared" si="300"/>
        <v>-0.71250559141158298</v>
      </c>
      <c r="BQ129" s="223">
        <f t="shared" si="300"/>
        <v>-0.45374094931617259</v>
      </c>
      <c r="BR129" s="223">
        <f t="shared" si="300"/>
        <v>0.9504105514967387</v>
      </c>
      <c r="BS129" s="223">
        <f t="shared" ref="BS129:ED129" si="301">100*(BS128/BR128-1)</f>
        <v>1.7932624567695621</v>
      </c>
      <c r="BT129" s="223">
        <f t="shared" si="301"/>
        <v>1.7522335472505368</v>
      </c>
      <c r="BU129" s="223">
        <f t="shared" si="301"/>
        <v>0.79146699644458973</v>
      </c>
      <c r="BV129" s="223">
        <f t="shared" si="301"/>
        <v>0.63801723873502247</v>
      </c>
      <c r="BW129" s="223">
        <f t="shared" si="301"/>
        <v>-0.15544515224481525</v>
      </c>
      <c r="BX129" s="223">
        <f t="shared" si="301"/>
        <v>0.42127113987422415</v>
      </c>
      <c r="BY129" s="223">
        <f t="shared" si="301"/>
        <v>0.66877431906613438</v>
      </c>
      <c r="BZ129" s="223">
        <f t="shared" si="301"/>
        <v>0.81833554777146489</v>
      </c>
      <c r="CA129" s="223">
        <f t="shared" si="301"/>
        <v>-0.59005001946864644</v>
      </c>
      <c r="CB129" s="223">
        <f t="shared" si="301"/>
        <v>0.25911419102138122</v>
      </c>
      <c r="CC129" s="223">
        <f t="shared" si="301"/>
        <v>-0.14124293785311437</v>
      </c>
      <c r="CD129" s="223">
        <f t="shared" si="301"/>
        <v>-1.2368714075054799</v>
      </c>
      <c r="CE129" s="223">
        <f t="shared" si="301"/>
        <v>2.0507038820159584</v>
      </c>
      <c r="CF129" s="223">
        <f t="shared" si="301"/>
        <v>0.85993251918425884</v>
      </c>
      <c r="CG129" s="223">
        <f t="shared" si="301"/>
        <v>1.7436869060658999</v>
      </c>
      <c r="CH129" s="223">
        <f t="shared" si="301"/>
        <v>2.6623603351955349</v>
      </c>
      <c r="CI129" s="223">
        <f t="shared" si="301"/>
        <v>2.6585040954567374</v>
      </c>
      <c r="CJ129" s="223">
        <f t="shared" si="301"/>
        <v>1.5433036084039564</v>
      </c>
      <c r="CK129" s="223">
        <f t="shared" si="301"/>
        <v>1.1908646003262691</v>
      </c>
      <c r="CL129" s="223">
        <f t="shared" si="301"/>
        <v>2.3160836154549003</v>
      </c>
      <c r="CM129" s="223">
        <f t="shared" si="301"/>
        <v>2.4369747899159577</v>
      </c>
      <c r="CN129" s="223">
        <f t="shared" si="301"/>
        <v>2.9865668580803861</v>
      </c>
      <c r="CO129" s="223">
        <f t="shared" si="301"/>
        <v>1.7922485251288256</v>
      </c>
      <c r="CP129" s="223">
        <f t="shared" si="301"/>
        <v>2.8244442814173709</v>
      </c>
      <c r="CQ129" s="223">
        <f t="shared" si="301"/>
        <v>2.3639649923896444</v>
      </c>
      <c r="CR129" s="223">
        <f t="shared" si="301"/>
        <v>3.2921332651828505</v>
      </c>
      <c r="CS129" s="223">
        <f t="shared" si="301"/>
        <v>2.3707235880249256</v>
      </c>
      <c r="CT129" s="223">
        <f t="shared" si="301"/>
        <v>0.72287038868015241</v>
      </c>
      <c r="CU129" s="223">
        <f t="shared" si="301"/>
        <v>4.1446708258807696E-2</v>
      </c>
      <c r="CV129" s="223">
        <f t="shared" si="301"/>
        <v>1.2537886221408057</v>
      </c>
      <c r="CW129" s="223">
        <f t="shared" si="301"/>
        <v>-1.2318029115341411</v>
      </c>
      <c r="CX129" s="223">
        <f t="shared" si="301"/>
        <v>-0.50366300366300187</v>
      </c>
      <c r="CY129" s="223">
        <f t="shared" si="301"/>
        <v>-0.20818267481865771</v>
      </c>
      <c r="CZ129" s="223">
        <f t="shared" si="301"/>
        <v>-0.12956212394044098</v>
      </c>
      <c r="DA129" s="223">
        <f t="shared" si="301"/>
        <v>-0.82895402273577279</v>
      </c>
      <c r="DB129" s="223">
        <f t="shared" si="301"/>
        <v>-0.38800940091349156</v>
      </c>
      <c r="DC129" s="223">
        <f t="shared" si="301"/>
        <v>0.10461415184632727</v>
      </c>
      <c r="DD129" s="223">
        <f t="shared" si="301"/>
        <v>2.3613643438431087</v>
      </c>
      <c r="DE129" s="223">
        <f t="shared" si="301"/>
        <v>0.19332696150837769</v>
      </c>
      <c r="DF129" s="223">
        <f t="shared" si="301"/>
        <v>0.22330623306232589</v>
      </c>
      <c r="DG129" s="223">
        <f t="shared" si="301"/>
        <v>1.9036082028208057</v>
      </c>
      <c r="DH129" s="223">
        <f t="shared" si="301"/>
        <v>0.88307718434235127</v>
      </c>
      <c r="DI129" s="223">
        <f t="shared" si="301"/>
        <v>1.8138203854894508</v>
      </c>
      <c r="DJ129" s="223">
        <f t="shared" si="301"/>
        <v>0.64481461579795063</v>
      </c>
      <c r="DK129" s="223">
        <f t="shared" si="301"/>
        <v>0.90558133804263807</v>
      </c>
      <c r="DL129" s="223">
        <f t="shared" si="301"/>
        <v>2.1367956205864846</v>
      </c>
      <c r="DM129" s="223">
        <f t="shared" si="301"/>
        <v>2.0602123971388275</v>
      </c>
      <c r="DN129" s="223">
        <f t="shared" si="301"/>
        <v>0.10542139273372886</v>
      </c>
      <c r="DO129" s="223">
        <f t="shared" si="301"/>
        <v>4.0954033972346204</v>
      </c>
      <c r="DP129" s="223">
        <f t="shared" si="301"/>
        <v>1.2346141596567772</v>
      </c>
      <c r="DQ129" s="223">
        <f t="shared" si="301"/>
        <v>3.7771115552594603</v>
      </c>
      <c r="DR129" s="223">
        <f t="shared" si="301"/>
        <v>2.4145371542700245</v>
      </c>
      <c r="DS129" s="223">
        <f t="shared" si="301"/>
        <v>2.3802476014695761</v>
      </c>
      <c r="DT129" s="223">
        <f t="shared" si="301"/>
        <v>2.7858090411238656</v>
      </c>
      <c r="DU129" s="223">
        <f t="shared" si="301"/>
        <v>2.7897279767026273</v>
      </c>
      <c r="DV129" s="223">
        <f t="shared" si="301"/>
        <v>2.5498213193393626</v>
      </c>
      <c r="DW129" s="223">
        <f t="shared" si="301"/>
        <v>-6.7497566948171439E-2</v>
      </c>
      <c r="DX129" s="223">
        <f t="shared" si="301"/>
        <v>-3.6127735105173642E-2</v>
      </c>
      <c r="DY129" s="223">
        <f t="shared" si="301"/>
        <v>-4.2159019484600879</v>
      </c>
      <c r="DZ129" s="223">
        <f t="shared" si="301"/>
        <v>-6.0928195285200992</v>
      </c>
      <c r="EA129" s="223">
        <f t="shared" si="301"/>
        <v>-3.2737627308142447</v>
      </c>
      <c r="EB129" s="223">
        <f t="shared" si="301"/>
        <v>-0.39372211887518382</v>
      </c>
      <c r="EC129" s="223">
        <f t="shared" si="301"/>
        <v>0.921107504850327</v>
      </c>
      <c r="ED129" s="223">
        <f t="shared" si="301"/>
        <v>0.93426040712192293</v>
      </c>
      <c r="EE129" s="223">
        <f t="shared" ref="EE129:EQ129" si="302">100*(EE128/ED128-1)</f>
        <v>3.4514676302533021</v>
      </c>
      <c r="EF129" s="223">
        <f t="shared" si="302"/>
        <v>1.7447262466017355</v>
      </c>
      <c r="EG129" s="223">
        <f t="shared" si="302"/>
        <v>1.371507813028483</v>
      </c>
      <c r="EH129" s="223">
        <f t="shared" si="302"/>
        <v>2.7526149842350245</v>
      </c>
      <c r="EI129" s="223">
        <f t="shared" si="302"/>
        <v>-0.16560323413374878</v>
      </c>
      <c r="EJ129" s="223">
        <f t="shared" si="302"/>
        <v>0.33338212096079012</v>
      </c>
      <c r="EK129" s="223">
        <f t="shared" si="302"/>
        <v>2.2367738589211594</v>
      </c>
      <c r="EL129" s="223">
        <f t="shared" si="302"/>
        <v>-9.036717610501066E-2</v>
      </c>
      <c r="EM129" s="223">
        <f t="shared" si="302"/>
        <v>0.21580793094144735</v>
      </c>
      <c r="EN129" s="223">
        <f t="shared" si="302"/>
        <v>-7.2836671680787113E-2</v>
      </c>
      <c r="EO129" s="223">
        <f t="shared" si="302"/>
        <v>-0.56093425660365126</v>
      </c>
      <c r="EP129" s="223">
        <f t="shared" si="302"/>
        <v>-0.19121982312165775</v>
      </c>
      <c r="EQ129" s="223">
        <f t="shared" si="302"/>
        <v>0.23149996008620111</v>
      </c>
      <c r="ER129" s="223">
        <f>100*(ER128/EQ128-1)</f>
        <v>0.30582988212806139</v>
      </c>
      <c r="ES129" s="223">
        <f>100*(ES128/ER128-1)</f>
        <v>0.75430349996823409</v>
      </c>
      <c r="ET129" s="223">
        <f>100*(ET128/ES128-1)</f>
        <v>-0.71871010449665595</v>
      </c>
      <c r="EU129" s="223">
        <f>100*(EU128/ET128-1)</f>
        <v>-0.70962518455017776</v>
      </c>
      <c r="EV129" s="365" t="e">
        <f t="shared" ref="EV129:FM129" si="303">EV118+(EV$155+EV$159)/2</f>
        <v>#VALUE!</v>
      </c>
      <c r="EW129" s="365" t="e">
        <f t="shared" si="303"/>
        <v>#VALUE!</v>
      </c>
      <c r="EX129" s="365" t="e">
        <f t="shared" si="303"/>
        <v>#VALUE!</v>
      </c>
      <c r="EY129" s="365" t="e">
        <f t="shared" si="303"/>
        <v>#VALUE!</v>
      </c>
      <c r="EZ129" s="365" t="e">
        <f t="shared" si="303"/>
        <v>#VALUE!</v>
      </c>
      <c r="FA129" s="365" t="e">
        <f t="shared" si="303"/>
        <v>#VALUE!</v>
      </c>
      <c r="FB129" s="365" t="e">
        <f t="shared" si="303"/>
        <v>#VALUE!</v>
      </c>
      <c r="FC129" s="365" t="e">
        <f t="shared" si="303"/>
        <v>#VALUE!</v>
      </c>
      <c r="FD129" s="365" t="e">
        <f t="shared" si="303"/>
        <v>#VALUE!</v>
      </c>
      <c r="FE129" s="365" t="e">
        <f t="shared" si="303"/>
        <v>#VALUE!</v>
      </c>
      <c r="FF129" s="365" t="e">
        <f t="shared" si="303"/>
        <v>#VALUE!</v>
      </c>
      <c r="FG129" s="365" t="e">
        <f t="shared" si="303"/>
        <v>#VALUE!</v>
      </c>
      <c r="FH129" s="365" t="e">
        <f t="shared" si="303"/>
        <v>#VALUE!</v>
      </c>
      <c r="FI129" s="365" t="e">
        <f t="shared" si="303"/>
        <v>#VALUE!</v>
      </c>
      <c r="FJ129" s="365" t="e">
        <f t="shared" si="303"/>
        <v>#VALUE!</v>
      </c>
      <c r="FK129" s="365" t="e">
        <f t="shared" si="303"/>
        <v>#VALUE!</v>
      </c>
      <c r="FL129" s="365" t="e">
        <f t="shared" si="303"/>
        <v>#VALUE!</v>
      </c>
      <c r="FM129" s="365" t="e">
        <f t="shared" si="303"/>
        <v>#VALUE!</v>
      </c>
      <c r="FN129" s="365" t="e">
        <f>FN118+(FN$155+FN$159)/2</f>
        <v>#VALUE!</v>
      </c>
      <c r="FO129" s="365" t="e">
        <f>FO118+(FO$155+FO$159)/2</f>
        <v>#VALUE!</v>
      </c>
      <c r="FP129" s="365" t="e">
        <f>FP118+(FP$155+FP$159)/2</f>
        <v>#VALUE!</v>
      </c>
      <c r="FQ129" s="365" t="e">
        <f>FQ118+(FQ$155+FQ$159)/2</f>
        <v>#VALUE!</v>
      </c>
    </row>
    <row r="130" spans="1:190">
      <c r="A130" s="323"/>
      <c r="B130" s="323"/>
      <c r="C130" s="323"/>
      <c r="D130" s="323"/>
      <c r="E130" s="275" t="s">
        <v>49</v>
      </c>
      <c r="F130" s="247">
        <v>3.282</v>
      </c>
      <c r="G130" s="247">
        <v>3.4180000000000001</v>
      </c>
      <c r="H130" s="247">
        <v>3.5139999999999998</v>
      </c>
      <c r="I130" s="247">
        <v>3.68</v>
      </c>
      <c r="J130" s="247">
        <v>3.6859999999999999</v>
      </c>
      <c r="K130" s="247">
        <v>3.8969999999999998</v>
      </c>
      <c r="L130" s="247">
        <v>4.1180000000000003</v>
      </c>
      <c r="M130" s="247">
        <v>4.3010000000000002</v>
      </c>
      <c r="N130" s="247">
        <v>4.4489999999999998</v>
      </c>
      <c r="O130" s="247">
        <v>4.5970000000000004</v>
      </c>
      <c r="P130" s="247">
        <v>4.7389999999999999</v>
      </c>
      <c r="Q130" s="247">
        <v>4.8680000000000003</v>
      </c>
      <c r="R130" s="247">
        <v>5.0720000000000001</v>
      </c>
      <c r="S130" s="247">
        <v>5.2859999999999996</v>
      </c>
      <c r="T130" s="247">
        <v>5.55</v>
      </c>
      <c r="U130" s="247">
        <v>5.9530000000000003</v>
      </c>
      <c r="V130" s="247">
        <v>6.2089999999999996</v>
      </c>
      <c r="W130" s="247">
        <v>6.532</v>
      </c>
      <c r="X130" s="247">
        <v>6.5709999999999997</v>
      </c>
      <c r="Y130" s="247">
        <v>6.6189999999999998</v>
      </c>
      <c r="Z130" s="247">
        <v>6.758</v>
      </c>
      <c r="AA130" s="247">
        <v>6.7690000000000001</v>
      </c>
      <c r="AB130" s="247">
        <v>6.851</v>
      </c>
      <c r="AC130" s="247">
        <v>6.976</v>
      </c>
      <c r="AD130" s="247">
        <v>7.1779999999999999</v>
      </c>
      <c r="AE130" s="247">
        <v>7.2279999999999998</v>
      </c>
      <c r="AF130" s="247">
        <v>7.452</v>
      </c>
      <c r="AG130" s="247">
        <v>7.6340000000000003</v>
      </c>
      <c r="AH130" s="247">
        <v>7.7569999999999997</v>
      </c>
      <c r="AI130" s="247">
        <v>8.1489999999999991</v>
      </c>
      <c r="AJ130" s="247">
        <v>8.3469999999999995</v>
      </c>
      <c r="AK130" s="247">
        <v>8.5009999999999994</v>
      </c>
      <c r="AL130" s="247">
        <v>8.3260000000000005</v>
      </c>
      <c r="AM130" s="247">
        <v>8.7059999999999995</v>
      </c>
      <c r="AN130" s="247">
        <v>8.8580000000000005</v>
      </c>
      <c r="AO130" s="247">
        <v>8.9700000000000006</v>
      </c>
      <c r="AP130" s="247">
        <v>8.8290000000000006</v>
      </c>
      <c r="AQ130" s="247">
        <v>9.2029999999999994</v>
      </c>
      <c r="AR130" s="247">
        <v>9.5359999999999996</v>
      </c>
      <c r="AS130" s="247">
        <v>9.8629999999999995</v>
      </c>
      <c r="AT130" s="247">
        <v>10.161</v>
      </c>
      <c r="AU130" s="247">
        <v>10.548999999999999</v>
      </c>
      <c r="AV130" s="247">
        <v>10.773999999999999</v>
      </c>
      <c r="AW130" s="247">
        <v>11.004</v>
      </c>
      <c r="AX130" s="247">
        <v>11.291</v>
      </c>
      <c r="AY130" s="247">
        <v>11.295</v>
      </c>
      <c r="AZ130" s="247">
        <v>11.427</v>
      </c>
      <c r="BA130" s="247">
        <v>11.653</v>
      </c>
      <c r="BB130" s="247">
        <v>11.885</v>
      </c>
      <c r="BC130" s="247">
        <v>12.039</v>
      </c>
      <c r="BD130" s="247">
        <v>12.273</v>
      </c>
      <c r="BE130" s="247">
        <v>12.422000000000001</v>
      </c>
      <c r="BF130" s="247">
        <v>12.582000000000001</v>
      </c>
      <c r="BG130" s="247">
        <v>12.922000000000001</v>
      </c>
      <c r="BH130" s="247">
        <v>13.169</v>
      </c>
      <c r="BI130" s="247">
        <v>13.333</v>
      </c>
      <c r="BJ130" s="247">
        <v>13.452</v>
      </c>
      <c r="BK130" s="247">
        <v>13.342000000000001</v>
      </c>
      <c r="BL130" s="247">
        <v>13.33</v>
      </c>
      <c r="BM130" s="247">
        <v>13.284000000000001</v>
      </c>
      <c r="BN130" s="247">
        <v>13.292</v>
      </c>
      <c r="BO130" s="247">
        <v>13.063000000000001</v>
      </c>
      <c r="BP130" s="247">
        <v>12.936999999999999</v>
      </c>
      <c r="BQ130" s="247">
        <v>12.913</v>
      </c>
      <c r="BR130" s="247">
        <v>13.256</v>
      </c>
      <c r="BS130" s="247">
        <v>13.308</v>
      </c>
      <c r="BT130" s="247">
        <v>13.148999999999999</v>
      </c>
      <c r="BU130" s="247">
        <v>13.044</v>
      </c>
      <c r="BV130" s="247">
        <v>12.813000000000001</v>
      </c>
      <c r="BW130" s="247">
        <v>12.819000000000001</v>
      </c>
      <c r="BX130" s="247">
        <v>12.706</v>
      </c>
      <c r="BY130" s="247">
        <v>12.853</v>
      </c>
      <c r="BZ130" s="247">
        <v>12.885999999999999</v>
      </c>
      <c r="CA130" s="247">
        <v>13.127000000000001</v>
      </c>
      <c r="CB130" s="247">
        <v>13.076000000000001</v>
      </c>
      <c r="CC130" s="247">
        <v>12.856999999999999</v>
      </c>
      <c r="CD130" s="247">
        <v>12.547000000000001</v>
      </c>
      <c r="CE130" s="247">
        <v>12.430999999999999</v>
      </c>
      <c r="CF130" s="247">
        <v>12.343</v>
      </c>
      <c r="CG130" s="247">
        <v>12.336</v>
      </c>
      <c r="CH130" s="247">
        <v>12.385999999999999</v>
      </c>
      <c r="CI130" s="247">
        <v>12.471</v>
      </c>
      <c r="CJ130" s="247">
        <v>12.625999999999999</v>
      </c>
      <c r="CK130" s="247">
        <v>12.731999999999999</v>
      </c>
      <c r="CL130" s="247">
        <v>12.862</v>
      </c>
      <c r="CM130" s="247">
        <v>13.093</v>
      </c>
      <c r="CN130" s="247">
        <v>13.446</v>
      </c>
      <c r="CO130" s="247">
        <v>13.807</v>
      </c>
      <c r="CP130" s="247">
        <v>14.191000000000001</v>
      </c>
      <c r="CQ130" s="247">
        <v>14.558</v>
      </c>
      <c r="CR130" s="247">
        <v>14.646000000000001</v>
      </c>
      <c r="CS130" s="247">
        <v>14.872</v>
      </c>
      <c r="CT130" s="247">
        <v>14.865</v>
      </c>
      <c r="CU130" s="247">
        <v>14.765000000000001</v>
      </c>
      <c r="CV130" s="247">
        <v>14.815</v>
      </c>
      <c r="CW130" s="247">
        <v>14.821999999999999</v>
      </c>
      <c r="CX130" s="247">
        <v>14.728</v>
      </c>
      <c r="CY130" s="247">
        <v>14.943</v>
      </c>
      <c r="CZ130" s="247">
        <v>14.994</v>
      </c>
      <c r="DA130" s="247">
        <v>15.24</v>
      </c>
      <c r="DB130" s="247">
        <v>15.506</v>
      </c>
      <c r="DC130" s="247">
        <v>15.763999999999999</v>
      </c>
      <c r="DD130" s="247">
        <v>16.094999999999999</v>
      </c>
      <c r="DE130" s="247">
        <v>16.314</v>
      </c>
      <c r="DF130" s="247">
        <v>16.471</v>
      </c>
      <c r="DG130" s="247">
        <v>16.809999999999999</v>
      </c>
      <c r="DH130" s="247">
        <v>16.989000000000001</v>
      </c>
      <c r="DI130" s="247">
        <v>17.254999999999999</v>
      </c>
      <c r="DJ130" s="247">
        <v>17.497</v>
      </c>
      <c r="DK130" s="247">
        <v>17.597000000000001</v>
      </c>
      <c r="DL130" s="247">
        <v>17.846</v>
      </c>
      <c r="DM130" s="247">
        <v>17.888000000000002</v>
      </c>
      <c r="DN130" s="247">
        <v>17.891999999999999</v>
      </c>
      <c r="DO130" s="247">
        <v>18.158000000000001</v>
      </c>
      <c r="DP130" s="247">
        <v>18.084</v>
      </c>
      <c r="DQ130" s="247">
        <v>18.565999999999999</v>
      </c>
      <c r="DR130" s="247">
        <v>18.873000000000001</v>
      </c>
      <c r="DS130" s="247">
        <v>19.190000000000001</v>
      </c>
      <c r="DT130" s="247">
        <v>19.239000000000001</v>
      </c>
      <c r="DU130" s="247">
        <v>19.329999999999998</v>
      </c>
      <c r="DV130" s="247">
        <v>19.577999999999999</v>
      </c>
      <c r="DW130" s="247">
        <v>19.460999999999999</v>
      </c>
      <c r="DX130" s="247">
        <v>19.82</v>
      </c>
      <c r="DY130" s="247">
        <v>19.738</v>
      </c>
      <c r="DZ130" s="247">
        <v>20.184999999999999</v>
      </c>
      <c r="EA130" s="247">
        <v>20.56</v>
      </c>
      <c r="EB130" s="247">
        <v>20.667999999999999</v>
      </c>
      <c r="EC130" s="247">
        <v>21.027999999999999</v>
      </c>
      <c r="ED130" s="247">
        <v>20.538</v>
      </c>
      <c r="EE130" s="247">
        <v>20.663</v>
      </c>
      <c r="EF130" s="247">
        <v>20.86</v>
      </c>
      <c r="EG130" s="247">
        <v>20.794</v>
      </c>
      <c r="EH130" s="247">
        <v>20.347999999999999</v>
      </c>
      <c r="EI130" s="247">
        <v>20.356000000000002</v>
      </c>
      <c r="EJ130" s="247">
        <v>20.367000000000001</v>
      </c>
      <c r="EK130" s="247">
        <v>20.504000000000001</v>
      </c>
      <c r="EL130" s="247">
        <v>20.853000000000002</v>
      </c>
      <c r="EM130" s="247">
        <v>21.111000000000001</v>
      </c>
      <c r="EN130" s="247">
        <v>21.201000000000001</v>
      </c>
      <c r="EO130" s="247">
        <v>21.224</v>
      </c>
      <c r="EP130" s="247">
        <v>21.297999999999998</v>
      </c>
      <c r="EQ130" s="247">
        <v>21.398</v>
      </c>
      <c r="ER130" s="247">
        <v>21.497</v>
      </c>
      <c r="ES130" s="247">
        <v>21.457000000000001</v>
      </c>
      <c r="ET130" s="247">
        <v>21.411999999999999</v>
      </c>
      <c r="EU130" s="247">
        <v>21.279</v>
      </c>
      <c r="EV130" s="372" t="e">
        <f t="shared" ref="EV130:FM130" si="304">EU130*(1+EV131%)</f>
        <v>#VALUE!</v>
      </c>
      <c r="EW130" s="372" t="e">
        <f t="shared" si="304"/>
        <v>#VALUE!</v>
      </c>
      <c r="EX130" s="372" t="e">
        <f t="shared" si="304"/>
        <v>#VALUE!</v>
      </c>
      <c r="EY130" s="372" t="e">
        <f t="shared" si="304"/>
        <v>#VALUE!</v>
      </c>
      <c r="EZ130" s="372" t="e">
        <f t="shared" si="304"/>
        <v>#VALUE!</v>
      </c>
      <c r="FA130" s="372" t="e">
        <f t="shared" si="304"/>
        <v>#VALUE!</v>
      </c>
      <c r="FB130" s="372" t="e">
        <f t="shared" si="304"/>
        <v>#VALUE!</v>
      </c>
      <c r="FC130" s="372" t="e">
        <f t="shared" si="304"/>
        <v>#VALUE!</v>
      </c>
      <c r="FD130" s="372" t="e">
        <f t="shared" si="304"/>
        <v>#VALUE!</v>
      </c>
      <c r="FE130" s="372" t="e">
        <f t="shared" si="304"/>
        <v>#VALUE!</v>
      </c>
      <c r="FF130" s="372" t="e">
        <f t="shared" si="304"/>
        <v>#VALUE!</v>
      </c>
      <c r="FG130" s="372" t="e">
        <f t="shared" si="304"/>
        <v>#VALUE!</v>
      </c>
      <c r="FH130" s="372" t="e">
        <f t="shared" si="304"/>
        <v>#VALUE!</v>
      </c>
      <c r="FI130" s="372" t="e">
        <f t="shared" si="304"/>
        <v>#VALUE!</v>
      </c>
      <c r="FJ130" s="372" t="e">
        <f t="shared" si="304"/>
        <v>#VALUE!</v>
      </c>
      <c r="FK130" s="372" t="e">
        <f t="shared" si="304"/>
        <v>#VALUE!</v>
      </c>
      <c r="FL130" s="372" t="e">
        <f t="shared" si="304"/>
        <v>#VALUE!</v>
      </c>
      <c r="FM130" s="372" t="e">
        <f t="shared" si="304"/>
        <v>#VALUE!</v>
      </c>
      <c r="FN130" s="372" t="e">
        <f>FM130*(1+FN131%)</f>
        <v>#VALUE!</v>
      </c>
      <c r="FO130" s="372" t="e">
        <f>FN130*(1+FO131%)</f>
        <v>#VALUE!</v>
      </c>
      <c r="FP130" s="372" t="e">
        <f>FO130*(1+FP131%)</f>
        <v>#VALUE!</v>
      </c>
      <c r="FQ130" s="372" t="e">
        <f>FP130*(1+FQ131%)</f>
        <v>#VALUE!</v>
      </c>
    </row>
    <row r="131" spans="1:190">
      <c r="A131" s="323"/>
      <c r="B131" s="323"/>
      <c r="C131" s="323"/>
      <c r="D131" s="323"/>
      <c r="E131" s="341" t="s">
        <v>174</v>
      </c>
      <c r="F131" s="239"/>
      <c r="G131" s="223">
        <f t="shared" ref="G131:BR131" si="305">100*(G130/F130-1)</f>
        <v>4.1438147471054343</v>
      </c>
      <c r="H131" s="223">
        <f t="shared" si="305"/>
        <v>2.8086600351082458</v>
      </c>
      <c r="I131" s="223">
        <f t="shared" si="305"/>
        <v>4.7239612976664791</v>
      </c>
      <c r="J131" s="223">
        <f t="shared" si="305"/>
        <v>0.1630434782608603</v>
      </c>
      <c r="K131" s="223">
        <f t="shared" si="305"/>
        <v>5.7243624525230574</v>
      </c>
      <c r="L131" s="223">
        <f t="shared" si="305"/>
        <v>5.6710289966641181</v>
      </c>
      <c r="M131" s="223">
        <f t="shared" si="305"/>
        <v>4.4439048081593047</v>
      </c>
      <c r="N131" s="223">
        <f t="shared" si="305"/>
        <v>3.4410602185538153</v>
      </c>
      <c r="O131" s="223">
        <f t="shared" si="305"/>
        <v>3.3265902449988838</v>
      </c>
      <c r="P131" s="223">
        <f t="shared" si="305"/>
        <v>3.0889710680878757</v>
      </c>
      <c r="Q131" s="223">
        <f t="shared" si="305"/>
        <v>2.7220932686220722</v>
      </c>
      <c r="R131" s="223">
        <f t="shared" si="305"/>
        <v>4.1906327033689239</v>
      </c>
      <c r="S131" s="223">
        <f t="shared" si="305"/>
        <v>4.2192429022081868</v>
      </c>
      <c r="T131" s="223">
        <f t="shared" si="305"/>
        <v>4.9943246311010325</v>
      </c>
      <c r="U131" s="223">
        <f t="shared" si="305"/>
        <v>7.2612612612612759</v>
      </c>
      <c r="V131" s="223">
        <f t="shared" si="305"/>
        <v>4.3003527633125982</v>
      </c>
      <c r="W131" s="223">
        <f t="shared" si="305"/>
        <v>5.2021259462071257</v>
      </c>
      <c r="X131" s="223">
        <f t="shared" si="305"/>
        <v>0.59706062461726273</v>
      </c>
      <c r="Y131" s="223">
        <f t="shared" si="305"/>
        <v>0.73048242276669839</v>
      </c>
      <c r="Z131" s="223">
        <f t="shared" si="305"/>
        <v>2.1000151080223572</v>
      </c>
      <c r="AA131" s="223">
        <f t="shared" si="305"/>
        <v>0.16277005031073433</v>
      </c>
      <c r="AB131" s="223">
        <f t="shared" si="305"/>
        <v>1.2114049342591304</v>
      </c>
      <c r="AC131" s="223">
        <f t="shared" si="305"/>
        <v>1.8245511604145337</v>
      </c>
      <c r="AD131" s="223">
        <f t="shared" si="305"/>
        <v>2.8956422018348693</v>
      </c>
      <c r="AE131" s="223">
        <f t="shared" si="305"/>
        <v>0.69657286152131626</v>
      </c>
      <c r="AF131" s="223">
        <f t="shared" si="305"/>
        <v>3.0990592141671325</v>
      </c>
      <c r="AG131" s="223">
        <f t="shared" si="305"/>
        <v>2.4422973698336126</v>
      </c>
      <c r="AH131" s="223">
        <f t="shared" si="305"/>
        <v>1.61121299449829</v>
      </c>
      <c r="AI131" s="223">
        <f t="shared" si="305"/>
        <v>5.0535000644579053</v>
      </c>
      <c r="AJ131" s="223">
        <f t="shared" si="305"/>
        <v>2.4297459811019717</v>
      </c>
      <c r="AK131" s="223">
        <f t="shared" si="305"/>
        <v>1.8449742422427251</v>
      </c>
      <c r="AL131" s="223">
        <f t="shared" si="305"/>
        <v>-2.0585813433713573</v>
      </c>
      <c r="AM131" s="223">
        <f t="shared" si="305"/>
        <v>4.5640163343742435</v>
      </c>
      <c r="AN131" s="223">
        <f t="shared" si="305"/>
        <v>1.7459223524006529</v>
      </c>
      <c r="AO131" s="223">
        <f t="shared" si="305"/>
        <v>1.2643937683449957</v>
      </c>
      <c r="AP131" s="223">
        <f t="shared" si="305"/>
        <v>-1.5719063545150513</v>
      </c>
      <c r="AQ131" s="223">
        <f t="shared" si="305"/>
        <v>4.2360403216672227</v>
      </c>
      <c r="AR131" s="223">
        <f t="shared" si="305"/>
        <v>3.6183853091383167</v>
      </c>
      <c r="AS131" s="223">
        <f t="shared" si="305"/>
        <v>3.4291107382550257</v>
      </c>
      <c r="AT131" s="223">
        <f t="shared" si="305"/>
        <v>3.0213930852681647</v>
      </c>
      <c r="AU131" s="223">
        <f t="shared" si="305"/>
        <v>3.8185217990355236</v>
      </c>
      <c r="AV131" s="223">
        <f t="shared" si="305"/>
        <v>2.1329035927575957</v>
      </c>
      <c r="AW131" s="223">
        <f t="shared" si="305"/>
        <v>2.1347688880638538</v>
      </c>
      <c r="AX131" s="223">
        <f t="shared" si="305"/>
        <v>2.6081424936386766</v>
      </c>
      <c r="AY131" s="223">
        <f t="shared" si="305"/>
        <v>3.5426445841824084E-2</v>
      </c>
      <c r="AZ131" s="223">
        <f t="shared" si="305"/>
        <v>1.1686586985391711</v>
      </c>
      <c r="BA131" s="223">
        <f t="shared" si="305"/>
        <v>1.9777719436422592</v>
      </c>
      <c r="BB131" s="223">
        <f t="shared" si="305"/>
        <v>1.9909036299665228</v>
      </c>
      <c r="BC131" s="223">
        <f t="shared" si="305"/>
        <v>1.2957509465713057</v>
      </c>
      <c r="BD131" s="223">
        <f t="shared" si="305"/>
        <v>1.9436830301519992</v>
      </c>
      <c r="BE131" s="223">
        <f t="shared" si="305"/>
        <v>1.2140470952497484</v>
      </c>
      <c r="BF131" s="223">
        <f t="shared" si="305"/>
        <v>1.288037353083249</v>
      </c>
      <c r="BG131" s="223">
        <f t="shared" si="305"/>
        <v>2.7022730885391866</v>
      </c>
      <c r="BH131" s="223">
        <f t="shared" si="305"/>
        <v>1.9114688128772706</v>
      </c>
      <c r="BI131" s="223">
        <f t="shared" si="305"/>
        <v>1.2453489255068728</v>
      </c>
      <c r="BJ131" s="223">
        <f t="shared" si="305"/>
        <v>0.89252231305783081</v>
      </c>
      <c r="BK131" s="223">
        <f t="shared" si="305"/>
        <v>-0.81772227178114054</v>
      </c>
      <c r="BL131" s="223">
        <f t="shared" si="305"/>
        <v>-8.9941538000304355E-2</v>
      </c>
      <c r="BM131" s="223">
        <f t="shared" si="305"/>
        <v>-0.34508627156788485</v>
      </c>
      <c r="BN131" s="223">
        <f t="shared" si="305"/>
        <v>6.022282445046212E-2</v>
      </c>
      <c r="BO131" s="223">
        <f t="shared" si="305"/>
        <v>-1.7228408065001477</v>
      </c>
      <c r="BP131" s="223">
        <f t="shared" si="305"/>
        <v>-0.96455638061702098</v>
      </c>
      <c r="BQ131" s="223">
        <f t="shared" si="305"/>
        <v>-0.18551441601607488</v>
      </c>
      <c r="BR131" s="223">
        <f t="shared" si="305"/>
        <v>2.6562378997909031</v>
      </c>
      <c r="BS131" s="223">
        <f t="shared" ref="BS131:ED131" si="306">100*(BS130/BR130-1)</f>
        <v>0.39227519613760364</v>
      </c>
      <c r="BT131" s="223">
        <f t="shared" si="306"/>
        <v>-1.1947700631199321</v>
      </c>
      <c r="BU131" s="223">
        <f t="shared" si="306"/>
        <v>-0.79853981291352349</v>
      </c>
      <c r="BV131" s="223">
        <f t="shared" si="306"/>
        <v>-1.77092916283349</v>
      </c>
      <c r="BW131" s="223">
        <f t="shared" si="306"/>
        <v>4.6827440880359283E-2</v>
      </c>
      <c r="BX131" s="223">
        <f t="shared" si="306"/>
        <v>-0.88150401747407736</v>
      </c>
      <c r="BY131" s="223">
        <f t="shared" si="306"/>
        <v>1.1569337320950668</v>
      </c>
      <c r="BZ131" s="223">
        <f t="shared" si="306"/>
        <v>0.25674939702793331</v>
      </c>
      <c r="CA131" s="223">
        <f t="shared" si="306"/>
        <v>1.8702467794505795</v>
      </c>
      <c r="CB131" s="223">
        <f t="shared" si="306"/>
        <v>-0.3885122267083152</v>
      </c>
      <c r="CC131" s="223">
        <f t="shared" si="306"/>
        <v>-1.6748241052309654</v>
      </c>
      <c r="CD131" s="223">
        <f t="shared" si="306"/>
        <v>-2.4111379015322343</v>
      </c>
      <c r="CE131" s="223">
        <f t="shared" si="306"/>
        <v>-0.92452379054754896</v>
      </c>
      <c r="CF131" s="223">
        <f t="shared" si="306"/>
        <v>-0.70790765022925584</v>
      </c>
      <c r="CG131" s="223">
        <f t="shared" si="306"/>
        <v>-5.6712306570527726E-2</v>
      </c>
      <c r="CH131" s="223">
        <f t="shared" si="306"/>
        <v>0.40531776913099726</v>
      </c>
      <c r="CI131" s="223">
        <f t="shared" si="306"/>
        <v>0.68625867915388383</v>
      </c>
      <c r="CJ131" s="223">
        <f t="shared" si="306"/>
        <v>1.2428834896961005</v>
      </c>
      <c r="CK131" s="223">
        <f t="shared" si="306"/>
        <v>0.83953746237921401</v>
      </c>
      <c r="CL131" s="223">
        <f t="shared" si="306"/>
        <v>1.0210493245366159</v>
      </c>
      <c r="CM131" s="223">
        <f t="shared" si="306"/>
        <v>1.7959881822422696</v>
      </c>
      <c r="CN131" s="223">
        <f t="shared" si="306"/>
        <v>2.696097151149468</v>
      </c>
      <c r="CO131" s="223">
        <f t="shared" si="306"/>
        <v>2.6848133273836172</v>
      </c>
      <c r="CP131" s="223">
        <f t="shared" si="306"/>
        <v>2.7811979430723666</v>
      </c>
      <c r="CQ131" s="223">
        <f t="shared" si="306"/>
        <v>2.5861461489676385</v>
      </c>
      <c r="CR131" s="223">
        <f t="shared" si="306"/>
        <v>0.60447863717543182</v>
      </c>
      <c r="CS131" s="223">
        <f t="shared" si="306"/>
        <v>1.5430834357503587</v>
      </c>
      <c r="CT131" s="223">
        <f t="shared" si="306"/>
        <v>-4.7068316299081481E-2</v>
      </c>
      <c r="CU131" s="223">
        <f t="shared" si="306"/>
        <v>-0.67272115708039149</v>
      </c>
      <c r="CV131" s="223">
        <f t="shared" si="306"/>
        <v>0.33863867253640656</v>
      </c>
      <c r="CW131" s="223">
        <f t="shared" si="306"/>
        <v>4.7249409382388308E-2</v>
      </c>
      <c r="CX131" s="223">
        <f t="shared" si="306"/>
        <v>-0.63419241667790338</v>
      </c>
      <c r="CY131" s="223">
        <f t="shared" si="306"/>
        <v>1.4598044541010324</v>
      </c>
      <c r="CZ131" s="223">
        <f t="shared" si="306"/>
        <v>0.34129692832765013</v>
      </c>
      <c r="DA131" s="223">
        <f t="shared" si="306"/>
        <v>1.6406562625050025</v>
      </c>
      <c r="DB131" s="223">
        <f t="shared" si="306"/>
        <v>1.7454068241469889</v>
      </c>
      <c r="DC131" s="223">
        <f t="shared" si="306"/>
        <v>1.6638720495292025</v>
      </c>
      <c r="DD131" s="223">
        <f t="shared" si="306"/>
        <v>2.0997208830246139</v>
      </c>
      <c r="DE131" s="223">
        <f t="shared" si="306"/>
        <v>1.3606710158434288</v>
      </c>
      <c r="DF131" s="223">
        <f t="shared" si="306"/>
        <v>0.96236361407380233</v>
      </c>
      <c r="DG131" s="223">
        <f t="shared" si="306"/>
        <v>2.0581628316434841</v>
      </c>
      <c r="DH131" s="223">
        <f t="shared" si="306"/>
        <v>1.0648423557406472</v>
      </c>
      <c r="DI131" s="223">
        <f t="shared" si="306"/>
        <v>1.5657189946435723</v>
      </c>
      <c r="DJ131" s="223">
        <f t="shared" si="306"/>
        <v>1.4024920312952771</v>
      </c>
      <c r="DK131" s="223">
        <f t="shared" si="306"/>
        <v>0.57152654740812991</v>
      </c>
      <c r="DL131" s="223">
        <f t="shared" si="306"/>
        <v>1.4150139228277459</v>
      </c>
      <c r="DM131" s="223">
        <f t="shared" si="306"/>
        <v>0.23534685643842312</v>
      </c>
      <c r="DN131" s="223">
        <f t="shared" si="306"/>
        <v>2.2361359570655104E-2</v>
      </c>
      <c r="DO131" s="223">
        <f t="shared" si="306"/>
        <v>1.4866979655712154</v>
      </c>
      <c r="DP131" s="223">
        <f t="shared" si="306"/>
        <v>-0.40753386936888125</v>
      </c>
      <c r="DQ131" s="223">
        <f t="shared" si="306"/>
        <v>2.6653395266533986</v>
      </c>
      <c r="DR131" s="223">
        <f t="shared" si="306"/>
        <v>1.6535602714639719</v>
      </c>
      <c r="DS131" s="223">
        <f t="shared" si="306"/>
        <v>1.679648174641013</v>
      </c>
      <c r="DT131" s="223">
        <f t="shared" si="306"/>
        <v>0.25534132360605089</v>
      </c>
      <c r="DU131" s="223">
        <f t="shared" si="306"/>
        <v>0.47299755704557356</v>
      </c>
      <c r="DV131" s="223">
        <f t="shared" si="306"/>
        <v>1.2829798241076107</v>
      </c>
      <c r="DW131" s="223">
        <f t="shared" si="306"/>
        <v>-0.59760956175298752</v>
      </c>
      <c r="DX131" s="223">
        <f t="shared" si="306"/>
        <v>1.8447150711679905</v>
      </c>
      <c r="DY131" s="223">
        <f t="shared" si="306"/>
        <v>-0.41372351160444687</v>
      </c>
      <c r="DZ131" s="223">
        <f t="shared" si="306"/>
        <v>2.2646671395278206</v>
      </c>
      <c r="EA131" s="223">
        <f t="shared" si="306"/>
        <v>1.8578152093138511</v>
      </c>
      <c r="EB131" s="223">
        <f t="shared" si="306"/>
        <v>0.52529182879377245</v>
      </c>
      <c r="EC131" s="223">
        <f t="shared" si="306"/>
        <v>1.7418231081865576</v>
      </c>
      <c r="ED131" s="223">
        <f t="shared" si="306"/>
        <v>-2.3302263648468657</v>
      </c>
      <c r="EE131" s="223">
        <f t="shared" ref="EE131:EQ131" si="307">100*(EE130/ED130-1)</f>
        <v>0.60862790924141041</v>
      </c>
      <c r="EF131" s="223">
        <f t="shared" si="307"/>
        <v>0.95339495716981748</v>
      </c>
      <c r="EG131" s="223">
        <f t="shared" si="307"/>
        <v>-0.31639501438158746</v>
      </c>
      <c r="EH131" s="223">
        <f t="shared" si="307"/>
        <v>-2.1448494758103398</v>
      </c>
      <c r="EI131" s="223">
        <f t="shared" si="307"/>
        <v>3.9315903282899356E-2</v>
      </c>
      <c r="EJ131" s="223">
        <f t="shared" si="307"/>
        <v>5.4038121438382269E-2</v>
      </c>
      <c r="EK131" s="223">
        <f t="shared" si="307"/>
        <v>0.67265674866205938</v>
      </c>
      <c r="EL131" s="223">
        <f t="shared" si="307"/>
        <v>1.7021069059695693</v>
      </c>
      <c r="EM131" s="223">
        <f t="shared" si="307"/>
        <v>1.2372320529420167</v>
      </c>
      <c r="EN131" s="223">
        <f t="shared" si="307"/>
        <v>0.42631803325281492</v>
      </c>
      <c r="EO131" s="223">
        <f t="shared" si="307"/>
        <v>0.10848544879957789</v>
      </c>
      <c r="EP131" s="223">
        <f t="shared" si="307"/>
        <v>0.34866189219751043</v>
      </c>
      <c r="EQ131" s="223">
        <f t="shared" si="307"/>
        <v>0.46952765517889183</v>
      </c>
      <c r="ER131" s="223">
        <f>100*(ER130/EQ130-1)</f>
        <v>0.46266006168800278</v>
      </c>
      <c r="ES131" s="223">
        <f>100*(ES130/ER130-1)</f>
        <v>-0.1860724752290932</v>
      </c>
      <c r="ET131" s="223">
        <f>100*(ET130/ES130-1)</f>
        <v>-0.2097217691196418</v>
      </c>
      <c r="EU131" s="223">
        <f>100*(EU130/ET130-1)</f>
        <v>-0.62114702036241143</v>
      </c>
      <c r="EV131" s="365" t="e">
        <f t="shared" ref="EV131:FM131" si="308">EV120+(EV$155+EV$159)/2</f>
        <v>#VALUE!</v>
      </c>
      <c r="EW131" s="365" t="e">
        <f t="shared" si="308"/>
        <v>#VALUE!</v>
      </c>
      <c r="EX131" s="365" t="e">
        <f t="shared" si="308"/>
        <v>#VALUE!</v>
      </c>
      <c r="EY131" s="365" t="e">
        <f t="shared" si="308"/>
        <v>#VALUE!</v>
      </c>
      <c r="EZ131" s="365" t="e">
        <f t="shared" si="308"/>
        <v>#VALUE!</v>
      </c>
      <c r="FA131" s="365" t="e">
        <f t="shared" si="308"/>
        <v>#VALUE!</v>
      </c>
      <c r="FB131" s="365" t="e">
        <f t="shared" si="308"/>
        <v>#VALUE!</v>
      </c>
      <c r="FC131" s="365" t="e">
        <f t="shared" si="308"/>
        <v>#VALUE!</v>
      </c>
      <c r="FD131" s="365" t="e">
        <f t="shared" si="308"/>
        <v>#VALUE!</v>
      </c>
      <c r="FE131" s="365" t="e">
        <f t="shared" si="308"/>
        <v>#VALUE!</v>
      </c>
      <c r="FF131" s="365" t="e">
        <f t="shared" si="308"/>
        <v>#VALUE!</v>
      </c>
      <c r="FG131" s="365" t="e">
        <f t="shared" si="308"/>
        <v>#VALUE!</v>
      </c>
      <c r="FH131" s="365" t="e">
        <f t="shared" si="308"/>
        <v>#VALUE!</v>
      </c>
      <c r="FI131" s="365" t="e">
        <f t="shared" si="308"/>
        <v>#VALUE!</v>
      </c>
      <c r="FJ131" s="365" t="e">
        <f t="shared" si="308"/>
        <v>#VALUE!</v>
      </c>
      <c r="FK131" s="365" t="e">
        <f t="shared" si="308"/>
        <v>#VALUE!</v>
      </c>
      <c r="FL131" s="365" t="e">
        <f t="shared" si="308"/>
        <v>#VALUE!</v>
      </c>
      <c r="FM131" s="365" t="e">
        <f t="shared" si="308"/>
        <v>#VALUE!</v>
      </c>
      <c r="FN131" s="365" t="e">
        <f>FN120+(FN$155+FN$159)/2</f>
        <v>#VALUE!</v>
      </c>
      <c r="FO131" s="365" t="e">
        <f>FO120+(FO$155+FO$159)/2</f>
        <v>#VALUE!</v>
      </c>
      <c r="FP131" s="365" t="e">
        <f>FP120+(FP$155+FP$159)/2</f>
        <v>#VALUE!</v>
      </c>
      <c r="FQ131" s="365" t="e">
        <f>FQ120+(FQ$155+FQ$159)/2</f>
        <v>#VALUE!</v>
      </c>
    </row>
    <row r="132" spans="1:190">
      <c r="A132" s="323"/>
      <c r="B132" s="323"/>
      <c r="C132" s="323"/>
      <c r="D132" s="323"/>
      <c r="E132" s="275" t="s">
        <v>100</v>
      </c>
      <c r="F132" s="247">
        <f>F123-F126-F128-F130</f>
        <v>0.41800000000000104</v>
      </c>
      <c r="G132" s="247">
        <f>G123-G126-G128-G130</f>
        <v>0.42599999999999749</v>
      </c>
      <c r="H132" s="247">
        <f>H123-H126-H128-H130</f>
        <v>0.44100000000000028</v>
      </c>
      <c r="I132" s="247">
        <f>I123-I126-I128-I130</f>
        <v>0.46399999999999819</v>
      </c>
      <c r="J132" s="247">
        <f t="shared" ref="J132:BU132" si="309">J123-J126-J128-J130</f>
        <v>0.49399999999999977</v>
      </c>
      <c r="K132" s="247">
        <f t="shared" si="309"/>
        <v>0.52</v>
      </c>
      <c r="L132" s="247">
        <f t="shared" si="309"/>
        <v>0.54299999999999748</v>
      </c>
      <c r="M132" s="247">
        <f t="shared" si="309"/>
        <v>0.55299999999999905</v>
      </c>
      <c r="N132" s="247">
        <f t="shared" si="309"/>
        <v>0.55100000000000016</v>
      </c>
      <c r="O132" s="247">
        <f t="shared" si="309"/>
        <v>0.55699999999999772</v>
      </c>
      <c r="P132" s="247">
        <f t="shared" si="309"/>
        <v>0.56599999999999806</v>
      </c>
      <c r="Q132" s="247">
        <f t="shared" si="309"/>
        <v>0.58799999999999741</v>
      </c>
      <c r="R132" s="247">
        <f t="shared" si="309"/>
        <v>0.62099999999999955</v>
      </c>
      <c r="S132" s="247">
        <f t="shared" si="309"/>
        <v>0.65100000000000158</v>
      </c>
      <c r="T132" s="247">
        <f t="shared" si="309"/>
        <v>0.68099999999999827</v>
      </c>
      <c r="U132" s="247">
        <f t="shared" si="309"/>
        <v>0.71100000000000119</v>
      </c>
      <c r="V132" s="247">
        <f t="shared" si="309"/>
        <v>0.73199999999999932</v>
      </c>
      <c r="W132" s="247">
        <f t="shared" si="309"/>
        <v>0.75399999999999778</v>
      </c>
      <c r="X132" s="247">
        <f t="shared" si="309"/>
        <v>0.7699999999999978</v>
      </c>
      <c r="Y132" s="247">
        <f t="shared" si="309"/>
        <v>0.78399999999999537</v>
      </c>
      <c r="Z132" s="247">
        <f t="shared" si="309"/>
        <v>0.80299999999999994</v>
      </c>
      <c r="AA132" s="247">
        <f t="shared" si="309"/>
        <v>0.83100000000000129</v>
      </c>
      <c r="AB132" s="247">
        <f t="shared" si="309"/>
        <v>0.87099999999999778</v>
      </c>
      <c r="AC132" s="247">
        <f t="shared" si="309"/>
        <v>0.92199999999999616</v>
      </c>
      <c r="AD132" s="247">
        <f t="shared" si="309"/>
        <v>0.98000000000000131</v>
      </c>
      <c r="AE132" s="247">
        <f t="shared" si="309"/>
        <v>1.030999999999997</v>
      </c>
      <c r="AF132" s="247">
        <f t="shared" si="309"/>
        <v>1.0639999999999947</v>
      </c>
      <c r="AG132" s="247">
        <f t="shared" si="309"/>
        <v>1.0869999999999997</v>
      </c>
      <c r="AH132" s="247">
        <f t="shared" si="309"/>
        <v>1.0980000000000008</v>
      </c>
      <c r="AI132" s="247">
        <f t="shared" si="309"/>
        <v>1.1080000000000023</v>
      </c>
      <c r="AJ132" s="247">
        <f t="shared" si="309"/>
        <v>1.1359999999999939</v>
      </c>
      <c r="AK132" s="247">
        <f t="shared" si="309"/>
        <v>1.173</v>
      </c>
      <c r="AL132" s="247">
        <f t="shared" si="309"/>
        <v>1.2159999999999975</v>
      </c>
      <c r="AM132" s="247">
        <f t="shared" si="309"/>
        <v>1.2529999999999966</v>
      </c>
      <c r="AN132" s="247">
        <f t="shared" si="309"/>
        <v>1.2829999999999977</v>
      </c>
      <c r="AO132" s="247">
        <f t="shared" si="309"/>
        <v>1.3149999999999995</v>
      </c>
      <c r="AP132" s="247">
        <f t="shared" si="309"/>
        <v>1.3319999999999972</v>
      </c>
      <c r="AQ132" s="247">
        <f t="shared" si="309"/>
        <v>1.3570000000000029</v>
      </c>
      <c r="AR132" s="247">
        <f t="shared" si="309"/>
        <v>1.3960000000000026</v>
      </c>
      <c r="AS132" s="247">
        <f t="shared" si="309"/>
        <v>1.4619999999999962</v>
      </c>
      <c r="AT132" s="247">
        <f t="shared" si="309"/>
        <v>1.5299999999999958</v>
      </c>
      <c r="AU132" s="247">
        <f t="shared" si="309"/>
        <v>1.578000000000003</v>
      </c>
      <c r="AV132" s="247">
        <f t="shared" si="309"/>
        <v>1.5920000000000005</v>
      </c>
      <c r="AW132" s="247">
        <f t="shared" si="309"/>
        <v>1.5950000000000042</v>
      </c>
      <c r="AX132" s="247">
        <f t="shared" si="309"/>
        <v>1.5919999999999987</v>
      </c>
      <c r="AY132" s="247">
        <f t="shared" si="309"/>
        <v>1.6029999999999998</v>
      </c>
      <c r="AZ132" s="247">
        <f t="shared" si="309"/>
        <v>1.6250000000000036</v>
      </c>
      <c r="BA132" s="247">
        <f t="shared" si="309"/>
        <v>1.6939999999999937</v>
      </c>
      <c r="BB132" s="247">
        <f t="shared" si="309"/>
        <v>1.7490000000000006</v>
      </c>
      <c r="BC132" s="247">
        <f t="shared" si="309"/>
        <v>1.795999999999994</v>
      </c>
      <c r="BD132" s="247">
        <f t="shared" si="309"/>
        <v>1.833000000000002</v>
      </c>
      <c r="BE132" s="247">
        <f t="shared" si="309"/>
        <v>1.8649999999999984</v>
      </c>
      <c r="BF132" s="247">
        <f t="shared" si="309"/>
        <v>1.8669999999999973</v>
      </c>
      <c r="BG132" s="247">
        <f t="shared" si="309"/>
        <v>1.9049999999999976</v>
      </c>
      <c r="BH132" s="247">
        <f t="shared" si="309"/>
        <v>2.0109999999999992</v>
      </c>
      <c r="BI132" s="247">
        <f t="shared" si="309"/>
        <v>2.1880000000000006</v>
      </c>
      <c r="BJ132" s="247">
        <f t="shared" si="309"/>
        <v>1.9589999999999943</v>
      </c>
      <c r="BK132" s="247">
        <f t="shared" si="309"/>
        <v>1.8799999999999937</v>
      </c>
      <c r="BL132" s="247">
        <f t="shared" si="309"/>
        <v>1.9049999999999994</v>
      </c>
      <c r="BM132" s="247">
        <f t="shared" si="309"/>
        <v>2.0329999999999924</v>
      </c>
      <c r="BN132" s="247">
        <f t="shared" si="309"/>
        <v>2.1419999999999977</v>
      </c>
      <c r="BO132" s="247">
        <f t="shared" si="309"/>
        <v>2.0280000000000005</v>
      </c>
      <c r="BP132" s="247">
        <f t="shared" si="309"/>
        <v>1.8829999999999938</v>
      </c>
      <c r="BQ132" s="247">
        <f t="shared" si="309"/>
        <v>1.7559999999999931</v>
      </c>
      <c r="BR132" s="247">
        <f t="shared" si="309"/>
        <v>1.6869999999999976</v>
      </c>
      <c r="BS132" s="247">
        <f t="shared" si="309"/>
        <v>1.6539999999999999</v>
      </c>
      <c r="BT132" s="247">
        <f t="shared" si="309"/>
        <v>1.6280000000000019</v>
      </c>
      <c r="BU132" s="247">
        <f t="shared" si="309"/>
        <v>1.6780000000000008</v>
      </c>
      <c r="BV132" s="247">
        <f t="shared" ref="BV132:EG132" si="310">BV123-BV126-BV128-BV130</f>
        <v>1.8469999999999889</v>
      </c>
      <c r="BW132" s="247">
        <f t="shared" si="310"/>
        <v>1.891</v>
      </c>
      <c r="BX132" s="247">
        <f t="shared" si="310"/>
        <v>1.9119999999999955</v>
      </c>
      <c r="BY132" s="247">
        <f t="shared" si="310"/>
        <v>1.9349999999999969</v>
      </c>
      <c r="BZ132" s="247">
        <f t="shared" si="310"/>
        <v>2.0190000000000019</v>
      </c>
      <c r="CA132" s="247">
        <f t="shared" si="310"/>
        <v>2.0599999999999898</v>
      </c>
      <c r="CB132" s="247">
        <f t="shared" si="310"/>
        <v>2.1259999999999906</v>
      </c>
      <c r="CC132" s="247">
        <f t="shared" si="310"/>
        <v>2.1799999999999997</v>
      </c>
      <c r="CD132" s="247">
        <f t="shared" si="310"/>
        <v>2.2399999999999984</v>
      </c>
      <c r="CE132" s="247">
        <f t="shared" si="310"/>
        <v>2.3259999999999987</v>
      </c>
      <c r="CF132" s="247">
        <f t="shared" si="310"/>
        <v>2.4259999999999984</v>
      </c>
      <c r="CG132" s="247">
        <f t="shared" si="310"/>
        <v>2.5299999999999923</v>
      </c>
      <c r="CH132" s="247">
        <f t="shared" si="310"/>
        <v>2.6449999999999996</v>
      </c>
      <c r="CI132" s="247">
        <f t="shared" si="310"/>
        <v>2.7509999999999941</v>
      </c>
      <c r="CJ132" s="247">
        <f t="shared" si="310"/>
        <v>2.8369999999999944</v>
      </c>
      <c r="CK132" s="247">
        <f t="shared" si="310"/>
        <v>2.8870000000000005</v>
      </c>
      <c r="CL132" s="247">
        <f t="shared" si="310"/>
        <v>2.927999999999999</v>
      </c>
      <c r="CM132" s="247">
        <f t="shared" si="310"/>
        <v>3.0109999999999992</v>
      </c>
      <c r="CN132" s="247">
        <f t="shared" si="310"/>
        <v>3.1320000000000032</v>
      </c>
      <c r="CO132" s="247">
        <f t="shared" si="310"/>
        <v>3.2529999999999948</v>
      </c>
      <c r="CP132" s="247">
        <f t="shared" si="310"/>
        <v>3.4139999999999961</v>
      </c>
      <c r="CQ132" s="247">
        <f t="shared" si="310"/>
        <v>3.5309999999999917</v>
      </c>
      <c r="CR132" s="247">
        <f t="shared" si="310"/>
        <v>3.6089999999999876</v>
      </c>
      <c r="CS132" s="247">
        <f t="shared" si="310"/>
        <v>3.6490000000000009</v>
      </c>
      <c r="CT132" s="247">
        <f t="shared" si="310"/>
        <v>3.6209999999999969</v>
      </c>
      <c r="CU132" s="247">
        <f t="shared" si="310"/>
        <v>3.5749999999999886</v>
      </c>
      <c r="CV132" s="247">
        <f t="shared" si="310"/>
        <v>3.5170000000000012</v>
      </c>
      <c r="CW132" s="247">
        <f t="shared" si="310"/>
        <v>3.443999999999992</v>
      </c>
      <c r="CX132" s="247">
        <f t="shared" si="310"/>
        <v>3.3799999999999901</v>
      </c>
      <c r="CY132" s="247">
        <f t="shared" si="310"/>
        <v>3.3639999999999954</v>
      </c>
      <c r="CZ132" s="247">
        <f t="shared" si="310"/>
        <v>3.3809999999999931</v>
      </c>
      <c r="DA132" s="247">
        <f t="shared" si="310"/>
        <v>3.4359999999999875</v>
      </c>
      <c r="DB132" s="247">
        <f t="shared" si="310"/>
        <v>3.5770000000000053</v>
      </c>
      <c r="DC132" s="247">
        <f t="shared" si="310"/>
        <v>3.6999999999999993</v>
      </c>
      <c r="DD132" s="247">
        <f t="shared" si="310"/>
        <v>3.804000000000002</v>
      </c>
      <c r="DE132" s="247">
        <f t="shared" si="310"/>
        <v>3.8699999999999974</v>
      </c>
      <c r="DF132" s="247">
        <f t="shared" si="310"/>
        <v>3.9270000000000032</v>
      </c>
      <c r="DG132" s="247">
        <f t="shared" si="310"/>
        <v>3.9619999999999926</v>
      </c>
      <c r="DH132" s="247">
        <f t="shared" si="310"/>
        <v>3.9529999999999923</v>
      </c>
      <c r="DI132" s="247">
        <f t="shared" si="310"/>
        <v>3.9160000000000004</v>
      </c>
      <c r="DJ132" s="247">
        <f t="shared" si="310"/>
        <v>3.8000000000000043</v>
      </c>
      <c r="DK132" s="247">
        <f t="shared" si="310"/>
        <v>3.796999999999997</v>
      </c>
      <c r="DL132" s="247">
        <f t="shared" si="310"/>
        <v>3.9360000000000035</v>
      </c>
      <c r="DM132" s="247">
        <f t="shared" si="310"/>
        <v>4.1449999999999925</v>
      </c>
      <c r="DN132" s="247">
        <f t="shared" si="310"/>
        <v>4.4219999999999935</v>
      </c>
      <c r="DO132" s="247">
        <f t="shared" si="310"/>
        <v>4.615000000000002</v>
      </c>
      <c r="DP132" s="247">
        <f t="shared" si="310"/>
        <v>4.7069999999999972</v>
      </c>
      <c r="DQ132" s="247">
        <f t="shared" si="310"/>
        <v>4.659999999999993</v>
      </c>
      <c r="DR132" s="247">
        <f t="shared" si="310"/>
        <v>4.4890000000000008</v>
      </c>
      <c r="DS132" s="247">
        <f t="shared" si="310"/>
        <v>4.4109999999999978</v>
      </c>
      <c r="DT132" s="247">
        <f t="shared" si="310"/>
        <v>4.4340000000000011</v>
      </c>
      <c r="DU132" s="247">
        <f t="shared" si="310"/>
        <v>4.6019999999999968</v>
      </c>
      <c r="DV132" s="247">
        <f t="shared" si="310"/>
        <v>4.8089999999999868</v>
      </c>
      <c r="DW132" s="247">
        <f t="shared" si="310"/>
        <v>4.9589999999999961</v>
      </c>
      <c r="DX132" s="247">
        <f t="shared" si="310"/>
        <v>5.0219999999999985</v>
      </c>
      <c r="DY132" s="247">
        <f t="shared" si="310"/>
        <v>4.919000000000004</v>
      </c>
      <c r="DZ132" s="247">
        <f t="shared" si="310"/>
        <v>4.7630000000000017</v>
      </c>
      <c r="EA132" s="247">
        <f t="shared" si="310"/>
        <v>4.5689999999999991</v>
      </c>
      <c r="EB132" s="247">
        <f t="shared" si="310"/>
        <v>4.4099999999999966</v>
      </c>
      <c r="EC132" s="247">
        <f t="shared" si="310"/>
        <v>4.3049999999999997</v>
      </c>
      <c r="ED132" s="247">
        <f t="shared" si="310"/>
        <v>4.166999999999998</v>
      </c>
      <c r="EE132" s="247">
        <f t="shared" si="310"/>
        <v>4.1990000000000016</v>
      </c>
      <c r="EF132" s="247">
        <f t="shared" si="310"/>
        <v>4.2549999999999955</v>
      </c>
      <c r="EG132" s="247">
        <f t="shared" si="310"/>
        <v>4.3869999999999898</v>
      </c>
      <c r="EH132" s="247">
        <f t="shared" ref="EH132:ES132" si="311">EH123-EH126-EH128-EH130</f>
        <v>4.657999999999987</v>
      </c>
      <c r="EI132" s="247">
        <f t="shared" si="311"/>
        <v>4.8279999999999887</v>
      </c>
      <c r="EJ132" s="247">
        <f t="shared" si="311"/>
        <v>5.0499999999999936</v>
      </c>
      <c r="EK132" s="247">
        <f t="shared" si="311"/>
        <v>5.2499999999999964</v>
      </c>
      <c r="EL132" s="247">
        <f t="shared" si="311"/>
        <v>5.4199999999999946</v>
      </c>
      <c r="EM132" s="247">
        <f t="shared" si="311"/>
        <v>5.5349999999999859</v>
      </c>
      <c r="EN132" s="247">
        <f t="shared" si="311"/>
        <v>5.5930000000000035</v>
      </c>
      <c r="EO132" s="247">
        <f t="shared" si="311"/>
        <v>5.6009999999999955</v>
      </c>
      <c r="EP132" s="247">
        <f t="shared" si="311"/>
        <v>5.5839999999999925</v>
      </c>
      <c r="EQ132" s="247">
        <f t="shared" si="311"/>
        <v>5.5949999999999953</v>
      </c>
      <c r="ER132" s="247">
        <f t="shared" si="311"/>
        <v>5.5629999999999953</v>
      </c>
      <c r="ES132" s="247">
        <f t="shared" si="311"/>
        <v>5.5599999999999952</v>
      </c>
      <c r="ET132" s="247">
        <f>ET123-ET126-ET128-ET130</f>
        <v>5.5379999999999967</v>
      </c>
      <c r="EU132" s="247">
        <f>EU123-EU126-EU128-EU130</f>
        <v>5.4929999999999986</v>
      </c>
      <c r="EV132" s="372" t="e">
        <f t="shared" ref="EV132:FM132" si="312">EV123-EV126-EV128-EV130</f>
        <v>#VALUE!</v>
      </c>
      <c r="EW132" s="372" t="e">
        <f t="shared" si="312"/>
        <v>#VALUE!</v>
      </c>
      <c r="EX132" s="372" t="e">
        <f t="shared" si="312"/>
        <v>#VALUE!</v>
      </c>
      <c r="EY132" s="372" t="e">
        <f t="shared" si="312"/>
        <v>#VALUE!</v>
      </c>
      <c r="EZ132" s="372" t="e">
        <f t="shared" si="312"/>
        <v>#VALUE!</v>
      </c>
      <c r="FA132" s="372" t="e">
        <f t="shared" si="312"/>
        <v>#VALUE!</v>
      </c>
      <c r="FB132" s="372" t="e">
        <f t="shared" si="312"/>
        <v>#VALUE!</v>
      </c>
      <c r="FC132" s="372" t="e">
        <f t="shared" si="312"/>
        <v>#VALUE!</v>
      </c>
      <c r="FD132" s="372" t="e">
        <f t="shared" si="312"/>
        <v>#VALUE!</v>
      </c>
      <c r="FE132" s="372" t="e">
        <f t="shared" si="312"/>
        <v>#VALUE!</v>
      </c>
      <c r="FF132" s="372" t="e">
        <f t="shared" si="312"/>
        <v>#VALUE!</v>
      </c>
      <c r="FG132" s="372" t="e">
        <f t="shared" si="312"/>
        <v>#VALUE!</v>
      </c>
      <c r="FH132" s="372" t="e">
        <f t="shared" si="312"/>
        <v>#VALUE!</v>
      </c>
      <c r="FI132" s="372" t="e">
        <f t="shared" si="312"/>
        <v>#VALUE!</v>
      </c>
      <c r="FJ132" s="372" t="e">
        <f t="shared" si="312"/>
        <v>#VALUE!</v>
      </c>
      <c r="FK132" s="372" t="e">
        <f t="shared" si="312"/>
        <v>#VALUE!</v>
      </c>
      <c r="FL132" s="372" t="e">
        <f t="shared" si="312"/>
        <v>#VALUE!</v>
      </c>
      <c r="FM132" s="372" t="e">
        <f t="shared" si="312"/>
        <v>#VALUE!</v>
      </c>
      <c r="FN132" s="372" t="e">
        <f>FN123-FN126-FN128-FN130</f>
        <v>#VALUE!</v>
      </c>
      <c r="FO132" s="372" t="e">
        <f>FO123-FO126-FO128-FO130</f>
        <v>#VALUE!</v>
      </c>
      <c r="FP132" s="372" t="e">
        <f>FP123-FP126-FP128-FP130</f>
        <v>#VALUE!</v>
      </c>
      <c r="FQ132" s="372" t="e">
        <f>FQ123-FQ126-FQ128-FQ130</f>
        <v>#VALUE!</v>
      </c>
    </row>
    <row r="133" spans="1:190">
      <c r="A133" s="323"/>
      <c r="B133" s="323"/>
      <c r="C133" s="323"/>
      <c r="D133" s="323"/>
      <c r="E133" s="341" t="s">
        <v>174</v>
      </c>
      <c r="F133" s="239"/>
      <c r="G133" s="223">
        <f t="shared" ref="G133:BR133" si="313">100*(G132/F132-1)</f>
        <v>1.9138755980852684</v>
      </c>
      <c r="H133" s="223">
        <f t="shared" si="313"/>
        <v>3.5211267605640639</v>
      </c>
      <c r="I133" s="223">
        <f t="shared" si="313"/>
        <v>5.2154195011333115</v>
      </c>
      <c r="J133" s="223">
        <f t="shared" si="313"/>
        <v>6.4655172413796702</v>
      </c>
      <c r="K133" s="223">
        <f t="shared" si="313"/>
        <v>5.2631578947369029</v>
      </c>
      <c r="L133" s="223">
        <f t="shared" si="313"/>
        <v>4.4230769230764411</v>
      </c>
      <c r="M133" s="223">
        <f t="shared" si="313"/>
        <v>1.8416206261513191</v>
      </c>
      <c r="N133" s="223">
        <f t="shared" si="313"/>
        <v>-0.36166365280269064</v>
      </c>
      <c r="O133" s="223">
        <f t="shared" si="313"/>
        <v>1.0889292196002875</v>
      </c>
      <c r="P133" s="223">
        <f t="shared" si="313"/>
        <v>1.615798922800793</v>
      </c>
      <c r="Q133" s="223">
        <f t="shared" si="313"/>
        <v>3.8869257950528979</v>
      </c>
      <c r="R133" s="223">
        <f t="shared" si="313"/>
        <v>5.6122448979595729</v>
      </c>
      <c r="S133" s="223">
        <f t="shared" si="313"/>
        <v>4.8309178743964676</v>
      </c>
      <c r="T133" s="223">
        <f t="shared" si="313"/>
        <v>4.6082949308750676</v>
      </c>
      <c r="U133" s="223">
        <f t="shared" si="313"/>
        <v>4.4052863436127687</v>
      </c>
      <c r="V133" s="223">
        <f t="shared" si="313"/>
        <v>2.9535864978900372</v>
      </c>
      <c r="W133" s="223">
        <f t="shared" si="313"/>
        <v>3.0054644808741093</v>
      </c>
      <c r="X133" s="223">
        <f t="shared" si="313"/>
        <v>2.1220159151193796</v>
      </c>
      <c r="Y133" s="223">
        <f t="shared" si="313"/>
        <v>1.8181818181814968</v>
      </c>
      <c r="Z133" s="223">
        <f t="shared" si="313"/>
        <v>2.4234693877557056</v>
      </c>
      <c r="AA133" s="223">
        <f t="shared" si="313"/>
        <v>3.4869240348694097</v>
      </c>
      <c r="AB133" s="223">
        <f t="shared" si="313"/>
        <v>4.8134777376650284</v>
      </c>
      <c r="AC133" s="223">
        <f t="shared" si="313"/>
        <v>5.8553386911594174</v>
      </c>
      <c r="AD133" s="223">
        <f t="shared" si="313"/>
        <v>6.2906724511936352</v>
      </c>
      <c r="AE133" s="223">
        <f t="shared" si="313"/>
        <v>5.204081632652624</v>
      </c>
      <c r="AF133" s="223">
        <f t="shared" si="313"/>
        <v>3.2007759456835982</v>
      </c>
      <c r="AG133" s="223">
        <f t="shared" si="313"/>
        <v>2.1616541353388197</v>
      </c>
      <c r="AH133" s="223">
        <f t="shared" si="313"/>
        <v>1.0119595216192323</v>
      </c>
      <c r="AI133" s="223">
        <f t="shared" si="313"/>
        <v>0.91074681238629829</v>
      </c>
      <c r="AJ133" s="223">
        <f t="shared" si="313"/>
        <v>2.5270758122736048</v>
      </c>
      <c r="AK133" s="223">
        <f t="shared" si="313"/>
        <v>3.2570422535216803</v>
      </c>
      <c r="AL133" s="223">
        <f t="shared" si="313"/>
        <v>3.6658141517474485</v>
      </c>
      <c r="AM133" s="223">
        <f t="shared" si="313"/>
        <v>3.0427631578946679</v>
      </c>
      <c r="AN133" s="223">
        <f t="shared" si="313"/>
        <v>2.3942537909019235</v>
      </c>
      <c r="AO133" s="223">
        <f t="shared" si="313"/>
        <v>2.4941543257990473</v>
      </c>
      <c r="AP133" s="223">
        <f t="shared" si="313"/>
        <v>1.2927756653990707</v>
      </c>
      <c r="AQ133" s="223">
        <f t="shared" si="313"/>
        <v>1.8768768768772981</v>
      </c>
      <c r="AR133" s="223">
        <f t="shared" si="313"/>
        <v>2.8739867354458104</v>
      </c>
      <c r="AS133" s="223">
        <f t="shared" si="313"/>
        <v>4.727793696274607</v>
      </c>
      <c r="AT133" s="223">
        <f t="shared" si="313"/>
        <v>4.6511627906976605</v>
      </c>
      <c r="AU133" s="223">
        <f t="shared" si="313"/>
        <v>3.1372549019612617</v>
      </c>
      <c r="AV133" s="223">
        <f t="shared" si="313"/>
        <v>0.8871989860581353</v>
      </c>
      <c r="AW133" s="223">
        <f t="shared" si="313"/>
        <v>0.18844221105551728</v>
      </c>
      <c r="AX133" s="223">
        <f t="shared" si="313"/>
        <v>-0.18808777429500934</v>
      </c>
      <c r="AY133" s="223">
        <f t="shared" si="313"/>
        <v>0.69095477386940107</v>
      </c>
      <c r="AZ133" s="223">
        <f t="shared" si="313"/>
        <v>1.3724266999378454</v>
      </c>
      <c r="BA133" s="223">
        <f t="shared" si="313"/>
        <v>4.2461538461532333</v>
      </c>
      <c r="BB133" s="223">
        <f t="shared" si="313"/>
        <v>3.2467532467536531</v>
      </c>
      <c r="BC133" s="223">
        <f t="shared" si="313"/>
        <v>2.6872498570608139</v>
      </c>
      <c r="BD133" s="223">
        <f t="shared" si="313"/>
        <v>2.0601336302899842</v>
      </c>
      <c r="BE133" s="223">
        <f t="shared" si="313"/>
        <v>1.7457719585377118</v>
      </c>
      <c r="BF133" s="223">
        <f t="shared" si="313"/>
        <v>0.10723860589807455</v>
      </c>
      <c r="BG133" s="223">
        <f t="shared" si="313"/>
        <v>2.0353508302089152</v>
      </c>
      <c r="BH133" s="223">
        <f t="shared" si="313"/>
        <v>5.5643044619423598</v>
      </c>
      <c r="BI133" s="223">
        <f t="shared" si="313"/>
        <v>8.8015912481353311</v>
      </c>
      <c r="BJ133" s="223">
        <f t="shared" si="313"/>
        <v>-10.466179159049648</v>
      </c>
      <c r="BK133" s="223">
        <f t="shared" si="313"/>
        <v>-4.0326697294538416</v>
      </c>
      <c r="BL133" s="223">
        <f t="shared" si="313"/>
        <v>1.3297872340428674</v>
      </c>
      <c r="BM133" s="223">
        <f t="shared" si="313"/>
        <v>6.7191601049865213</v>
      </c>
      <c r="BN133" s="223">
        <f t="shared" si="313"/>
        <v>5.3615346778163264</v>
      </c>
      <c r="BO133" s="223">
        <f t="shared" si="313"/>
        <v>-5.3221288515404979</v>
      </c>
      <c r="BP133" s="223">
        <f t="shared" si="313"/>
        <v>-7.1499013806709417</v>
      </c>
      <c r="BQ133" s="223">
        <f t="shared" si="313"/>
        <v>-6.7445565586830121</v>
      </c>
      <c r="BR133" s="223">
        <f t="shared" si="313"/>
        <v>-3.9293849658311952</v>
      </c>
      <c r="BS133" s="223">
        <f t="shared" ref="BS133:ED133" si="314">100*(BS132/BR132-1)</f>
        <v>-1.956135151155769</v>
      </c>
      <c r="BT133" s="223">
        <f t="shared" si="314"/>
        <v>-1.5719467956467947</v>
      </c>
      <c r="BU133" s="223">
        <f t="shared" si="314"/>
        <v>3.0712530712529995</v>
      </c>
      <c r="BV133" s="223">
        <f t="shared" si="314"/>
        <v>10.071513706793089</v>
      </c>
      <c r="BW133" s="223">
        <f t="shared" si="314"/>
        <v>2.3822414726589747</v>
      </c>
      <c r="BX133" s="223">
        <f t="shared" si="314"/>
        <v>1.110523532522234</v>
      </c>
      <c r="BY133" s="223">
        <f t="shared" si="314"/>
        <v>1.202928870292963</v>
      </c>
      <c r="BZ133" s="223">
        <f t="shared" si="314"/>
        <v>4.3410852713180903</v>
      </c>
      <c r="CA133" s="223">
        <f t="shared" si="314"/>
        <v>2.0307082714208891</v>
      </c>
      <c r="CB133" s="223">
        <f t="shared" si="314"/>
        <v>3.2038834951456874</v>
      </c>
      <c r="CC133" s="223">
        <f t="shared" si="314"/>
        <v>2.539981185324991</v>
      </c>
      <c r="CD133" s="223">
        <f t="shared" si="314"/>
        <v>2.7522935779815905</v>
      </c>
      <c r="CE133" s="223">
        <f t="shared" si="314"/>
        <v>3.839285714285734</v>
      </c>
      <c r="CF133" s="223">
        <f t="shared" si="314"/>
        <v>4.2992261392949205</v>
      </c>
      <c r="CG133" s="223">
        <f t="shared" si="314"/>
        <v>4.286892003297349</v>
      </c>
      <c r="CH133" s="223">
        <f t="shared" si="314"/>
        <v>4.5454545454548523</v>
      </c>
      <c r="CI133" s="223">
        <f t="shared" si="314"/>
        <v>4.0075614366727574</v>
      </c>
      <c r="CJ133" s="223">
        <f t="shared" si="314"/>
        <v>3.1261359505634578</v>
      </c>
      <c r="CK133" s="223">
        <f t="shared" si="314"/>
        <v>1.7624250969336064</v>
      </c>
      <c r="CL133" s="223">
        <f t="shared" si="314"/>
        <v>1.4201593349497221</v>
      </c>
      <c r="CM133" s="223">
        <f t="shared" si="314"/>
        <v>2.8346994535519254</v>
      </c>
      <c r="CN133" s="223">
        <f t="shared" si="314"/>
        <v>4.0185984722684864</v>
      </c>
      <c r="CO133" s="223">
        <f t="shared" si="314"/>
        <v>3.8633461047251405</v>
      </c>
      <c r="CP133" s="223">
        <f t="shared" si="314"/>
        <v>4.949277589917056</v>
      </c>
      <c r="CQ133" s="223">
        <f t="shared" si="314"/>
        <v>3.4270650263619196</v>
      </c>
      <c r="CR133" s="223">
        <f t="shared" si="314"/>
        <v>2.2090059473235835</v>
      </c>
      <c r="CS133" s="223">
        <f t="shared" si="314"/>
        <v>1.1083402604603387</v>
      </c>
      <c r="CT133" s="223">
        <f t="shared" si="314"/>
        <v>-0.76733351603189837</v>
      </c>
      <c r="CU133" s="223">
        <f t="shared" si="314"/>
        <v>-1.2703673018505501</v>
      </c>
      <c r="CV133" s="223">
        <f t="shared" si="314"/>
        <v>-1.6223776223772801</v>
      </c>
      <c r="CW133" s="223">
        <f t="shared" si="314"/>
        <v>-2.0756326414560489</v>
      </c>
      <c r="CX133" s="223">
        <f t="shared" si="314"/>
        <v>-1.85830429732875</v>
      </c>
      <c r="CY133" s="223">
        <f t="shared" si="314"/>
        <v>-0.47337278106492908</v>
      </c>
      <c r="CZ133" s="223">
        <f t="shared" si="314"/>
        <v>0.50535077288935693</v>
      </c>
      <c r="DA133" s="223">
        <f t="shared" si="314"/>
        <v>1.6267376515822107</v>
      </c>
      <c r="DB133" s="223">
        <f t="shared" si="314"/>
        <v>4.1036088474976307</v>
      </c>
      <c r="DC133" s="223">
        <f t="shared" si="314"/>
        <v>3.4386357282637281</v>
      </c>
      <c r="DD133" s="223">
        <f t="shared" si="314"/>
        <v>2.8108108108108931</v>
      </c>
      <c r="DE133" s="223">
        <f t="shared" si="314"/>
        <v>1.7350157728705407</v>
      </c>
      <c r="DF133" s="223">
        <f t="shared" si="314"/>
        <v>1.4728682170544127</v>
      </c>
      <c r="DG133" s="223">
        <f t="shared" si="314"/>
        <v>0.89126559714767239</v>
      </c>
      <c r="DH133" s="223">
        <f t="shared" si="314"/>
        <v>-0.22715800100959749</v>
      </c>
      <c r="DI133" s="223">
        <f t="shared" si="314"/>
        <v>-0.93599797622039294</v>
      </c>
      <c r="DJ133" s="223">
        <f t="shared" si="314"/>
        <v>-2.9622063329927451</v>
      </c>
      <c r="DK133" s="223">
        <f t="shared" si="314"/>
        <v>-7.8947368421244946E-2</v>
      </c>
      <c r="DL133" s="223">
        <f t="shared" si="314"/>
        <v>3.6607848301292156</v>
      </c>
      <c r="DM133" s="223">
        <f t="shared" si="314"/>
        <v>5.3099593495932185</v>
      </c>
      <c r="DN133" s="223">
        <f t="shared" si="314"/>
        <v>6.6827503015681966</v>
      </c>
      <c r="DO133" s="223">
        <f t="shared" si="314"/>
        <v>4.3645409317053074</v>
      </c>
      <c r="DP133" s="223">
        <f t="shared" si="314"/>
        <v>1.9934994582880838</v>
      </c>
      <c r="DQ133" s="223">
        <f t="shared" si="314"/>
        <v>-0.99851285319745298</v>
      </c>
      <c r="DR133" s="223">
        <f t="shared" si="314"/>
        <v>-3.6695278969955503</v>
      </c>
      <c r="DS133" s="223">
        <f t="shared" si="314"/>
        <v>-1.7375807529517284</v>
      </c>
      <c r="DT133" s="223">
        <f t="shared" si="314"/>
        <v>0.52142371344374716</v>
      </c>
      <c r="DU133" s="223">
        <f t="shared" si="314"/>
        <v>3.7889039242218203</v>
      </c>
      <c r="DV133" s="223">
        <f t="shared" si="314"/>
        <v>4.4980443285525862</v>
      </c>
      <c r="DW133" s="223">
        <f t="shared" si="314"/>
        <v>3.1191515907675216</v>
      </c>
      <c r="DX133" s="223">
        <f t="shared" si="314"/>
        <v>1.2704174228675535</v>
      </c>
      <c r="DY133" s="223">
        <f t="shared" si="314"/>
        <v>-2.0509757068895795</v>
      </c>
      <c r="DZ133" s="223">
        <f t="shared" si="314"/>
        <v>-3.1713762959951652</v>
      </c>
      <c r="EA133" s="223">
        <f t="shared" si="314"/>
        <v>-4.0730631954650987</v>
      </c>
      <c r="EB133" s="223">
        <f t="shared" si="314"/>
        <v>-3.479973736047326</v>
      </c>
      <c r="EC133" s="223">
        <f t="shared" si="314"/>
        <v>-2.380952380952317</v>
      </c>
      <c r="ED133" s="223">
        <f t="shared" si="314"/>
        <v>-3.2055749128920286</v>
      </c>
      <c r="EE133" s="223">
        <f t="shared" ref="EE133:EQ133" si="315">100*(EE132/ED132-1)</f>
        <v>0.76793856491488288</v>
      </c>
      <c r="EF133" s="223">
        <f t="shared" si="315"/>
        <v>1.3336508692544324</v>
      </c>
      <c r="EG133" s="223">
        <f t="shared" si="315"/>
        <v>3.1022326674499334</v>
      </c>
      <c r="EH133" s="223">
        <f t="shared" si="315"/>
        <v>6.1773421472532064</v>
      </c>
      <c r="EI133" s="223">
        <f t="shared" si="315"/>
        <v>3.6496350364964014</v>
      </c>
      <c r="EJ133" s="223">
        <f t="shared" si="315"/>
        <v>4.5981772990887571</v>
      </c>
      <c r="EK133" s="223">
        <f t="shared" si="315"/>
        <v>3.9603960396040305</v>
      </c>
      <c r="EL133" s="223">
        <f t="shared" si="315"/>
        <v>3.2380952380951955</v>
      </c>
      <c r="EM133" s="223">
        <f t="shared" si="315"/>
        <v>2.1217712177120207</v>
      </c>
      <c r="EN133" s="223">
        <f t="shared" si="315"/>
        <v>1.0478771454384361</v>
      </c>
      <c r="EO133" s="223">
        <f t="shared" si="315"/>
        <v>0.14303593777922341</v>
      </c>
      <c r="EP133" s="223">
        <f t="shared" si="315"/>
        <v>-0.30351722906629686</v>
      </c>
      <c r="EQ133" s="223">
        <f t="shared" si="315"/>
        <v>0.19699140401150395</v>
      </c>
      <c r="ER133" s="223">
        <f>100*(ER132/EQ132-1)</f>
        <v>-0.57193923145666403</v>
      </c>
      <c r="ES133" s="223">
        <f>100*(ES132/ER132-1)</f>
        <v>-5.392773683264851E-2</v>
      </c>
      <c r="ET133" s="223">
        <f>100*(ET132/ES132-1)</f>
        <v>-0.39568345323738319</v>
      </c>
      <c r="EU133" s="223">
        <f>100*(EU132/ET132-1)</f>
        <v>-0.81256771397613115</v>
      </c>
      <c r="EV133" s="365" t="e">
        <f t="shared" ref="EV133:FM133" si="316">EV122+(EV$155+EV$159)/2</f>
        <v>#VALUE!</v>
      </c>
      <c r="EW133" s="365" t="e">
        <f t="shared" si="316"/>
        <v>#VALUE!</v>
      </c>
      <c r="EX133" s="365" t="e">
        <f t="shared" si="316"/>
        <v>#VALUE!</v>
      </c>
      <c r="EY133" s="365" t="e">
        <f t="shared" si="316"/>
        <v>#VALUE!</v>
      </c>
      <c r="EZ133" s="365" t="e">
        <f t="shared" si="316"/>
        <v>#VALUE!</v>
      </c>
      <c r="FA133" s="365" t="e">
        <f t="shared" si="316"/>
        <v>#VALUE!</v>
      </c>
      <c r="FB133" s="365" t="e">
        <f t="shared" si="316"/>
        <v>#VALUE!</v>
      </c>
      <c r="FC133" s="365" t="e">
        <f t="shared" si="316"/>
        <v>#VALUE!</v>
      </c>
      <c r="FD133" s="365" t="e">
        <f t="shared" si="316"/>
        <v>#VALUE!</v>
      </c>
      <c r="FE133" s="365" t="e">
        <f t="shared" si="316"/>
        <v>#VALUE!</v>
      </c>
      <c r="FF133" s="365" t="e">
        <f t="shared" si="316"/>
        <v>#VALUE!</v>
      </c>
      <c r="FG133" s="365" t="e">
        <f t="shared" si="316"/>
        <v>#VALUE!</v>
      </c>
      <c r="FH133" s="365" t="e">
        <f t="shared" si="316"/>
        <v>#VALUE!</v>
      </c>
      <c r="FI133" s="365" t="e">
        <f t="shared" si="316"/>
        <v>#VALUE!</v>
      </c>
      <c r="FJ133" s="365" t="e">
        <f t="shared" si="316"/>
        <v>#VALUE!</v>
      </c>
      <c r="FK133" s="365" t="e">
        <f t="shared" si="316"/>
        <v>#VALUE!</v>
      </c>
      <c r="FL133" s="365" t="e">
        <f t="shared" si="316"/>
        <v>#VALUE!</v>
      </c>
      <c r="FM133" s="365" t="e">
        <f t="shared" si="316"/>
        <v>#VALUE!</v>
      </c>
      <c r="FN133" s="365" t="e">
        <f>FN122+(FN$155+FN$159)/2</f>
        <v>#VALUE!</v>
      </c>
      <c r="FO133" s="365" t="e">
        <f>FO122+(FO$155+FO$159)/2</f>
        <v>#VALUE!</v>
      </c>
      <c r="FP133" s="365" t="e">
        <f>FP122+(FP$155+FP$159)/2</f>
        <v>#VALUE!</v>
      </c>
      <c r="FQ133" s="365" t="e">
        <f>FQ122+(FQ$155+FQ$159)/2</f>
        <v>#VALUE!</v>
      </c>
    </row>
    <row r="134" spans="1:190">
      <c r="A134" s="323"/>
      <c r="B134" s="323"/>
      <c r="C134" s="323"/>
      <c r="D134" s="323"/>
      <c r="E134" s="323"/>
      <c r="F134" s="323"/>
      <c r="G134" s="323"/>
      <c r="H134" s="323"/>
      <c r="I134" s="323"/>
      <c r="J134" s="323"/>
      <c r="K134" s="323"/>
      <c r="L134" s="323"/>
      <c r="M134" s="323"/>
      <c r="N134" s="332"/>
      <c r="O134" s="323"/>
      <c r="P134" s="323"/>
      <c r="Q134" s="323"/>
      <c r="R134" s="316"/>
      <c r="S134" s="316"/>
      <c r="T134" s="316"/>
      <c r="U134" s="316"/>
      <c r="V134" s="316"/>
      <c r="W134" s="323"/>
      <c r="X134" s="323"/>
      <c r="Y134" s="323"/>
      <c r="Z134" s="323"/>
      <c r="AA134" s="361"/>
      <c r="AB134" s="361"/>
      <c r="AC134" s="361"/>
      <c r="AD134" s="361"/>
      <c r="AE134" s="361"/>
      <c r="AF134" s="361"/>
      <c r="AG134" s="361"/>
      <c r="AH134" s="361"/>
      <c r="AI134" s="361"/>
      <c r="AJ134" s="361"/>
      <c r="CQ134" s="373"/>
      <c r="CR134" s="373"/>
      <c r="CS134" s="373"/>
      <c r="CT134" s="373"/>
      <c r="CU134" s="373"/>
      <c r="CV134" s="373"/>
      <c r="CW134" s="373"/>
      <c r="CX134" s="373"/>
      <c r="CY134" s="373"/>
      <c r="CZ134" s="373"/>
      <c r="DA134" s="373"/>
      <c r="DB134" s="373"/>
      <c r="DC134" s="373"/>
      <c r="DD134" s="373"/>
      <c r="DE134" s="373"/>
      <c r="DF134" s="373"/>
      <c r="DG134" s="373"/>
      <c r="DH134" s="373"/>
      <c r="DI134" s="373"/>
      <c r="DJ134" s="373"/>
      <c r="DK134" s="373"/>
      <c r="DL134" s="373"/>
      <c r="DM134" s="373"/>
      <c r="DN134" s="373"/>
      <c r="DO134" s="373"/>
      <c r="DP134" s="373"/>
      <c r="DQ134" s="373"/>
      <c r="DR134" s="373"/>
      <c r="DS134" s="373"/>
      <c r="DT134" s="373"/>
      <c r="DU134" s="373"/>
      <c r="DV134" s="373"/>
      <c r="DW134" s="373"/>
      <c r="DX134" s="373"/>
      <c r="DY134" s="373"/>
      <c r="DZ134" s="373"/>
      <c r="EA134" s="373"/>
      <c r="EB134" s="373"/>
      <c r="EC134" s="373"/>
      <c r="ED134" s="373"/>
      <c r="EE134" s="373"/>
      <c r="EF134" s="373"/>
      <c r="EG134" s="373"/>
      <c r="EH134" s="373"/>
      <c r="EI134" s="373"/>
      <c r="EJ134" s="373"/>
      <c r="EK134" s="373"/>
      <c r="EL134" s="373"/>
      <c r="EM134" s="373"/>
      <c r="EN134" s="373"/>
      <c r="EO134" s="373"/>
      <c r="EP134" s="373"/>
      <c r="EQ134" s="373"/>
      <c r="ER134" s="373"/>
      <c r="ES134" s="373"/>
      <c r="ET134" s="373"/>
      <c r="EU134" s="373"/>
      <c r="EV134" s="373"/>
      <c r="EW134" s="373"/>
      <c r="EX134" s="373"/>
      <c r="EY134" s="373"/>
      <c r="EZ134" s="373"/>
      <c r="FA134" s="373"/>
      <c r="FB134" s="373"/>
      <c r="FC134" s="373"/>
      <c r="FD134" s="373"/>
      <c r="FE134" s="373"/>
      <c r="FF134" s="373"/>
      <c r="FG134" s="373"/>
      <c r="FH134" s="373"/>
      <c r="FI134" s="373"/>
      <c r="FJ134" s="373"/>
      <c r="FK134" s="373"/>
      <c r="FL134" s="373"/>
      <c r="FM134" s="373"/>
      <c r="FN134" s="373"/>
      <c r="FO134" s="373"/>
      <c r="FP134" s="373"/>
      <c r="FQ134" s="373"/>
      <c r="FR134" s="373"/>
      <c r="FS134" s="373"/>
      <c r="FT134" s="373"/>
      <c r="FU134" s="373"/>
    </row>
    <row r="135" spans="1:190">
      <c r="A135" s="323"/>
      <c r="B135" s="323"/>
      <c r="C135" s="323"/>
      <c r="D135" s="323"/>
      <c r="E135" s="323"/>
      <c r="F135" s="323"/>
      <c r="G135" s="323"/>
      <c r="H135" s="323"/>
      <c r="I135" s="323"/>
      <c r="J135" s="323"/>
      <c r="K135" s="323"/>
      <c r="L135" s="323"/>
      <c r="M135" s="323"/>
      <c r="N135" s="332"/>
      <c r="O135" s="323"/>
      <c r="P135" s="323"/>
      <c r="Q135" s="323"/>
      <c r="R135" s="316"/>
      <c r="S135" s="316"/>
      <c r="T135" s="316"/>
      <c r="U135" s="316"/>
      <c r="V135" s="316"/>
      <c r="W135" s="323"/>
      <c r="X135" s="323"/>
      <c r="Y135" s="323"/>
      <c r="Z135" s="323"/>
      <c r="AA135" s="361"/>
      <c r="AB135" s="361"/>
      <c r="AC135" s="361"/>
      <c r="AD135" s="361"/>
      <c r="AE135" s="361"/>
      <c r="AF135" s="361"/>
      <c r="AG135" s="361"/>
      <c r="AH135" s="361"/>
      <c r="AI135" s="361"/>
      <c r="AJ135" s="361"/>
      <c r="CQ135" s="373"/>
      <c r="CR135" s="373"/>
      <c r="CS135" s="373"/>
      <c r="CT135" s="373"/>
      <c r="CU135" s="373"/>
      <c r="CV135" s="373"/>
      <c r="CW135" s="373"/>
      <c r="CX135" s="373"/>
      <c r="CY135" s="373"/>
      <c r="CZ135" s="373"/>
      <c r="DA135" s="373"/>
      <c r="DB135" s="373"/>
      <c r="DC135" s="373"/>
      <c r="DD135" s="373"/>
      <c r="DE135" s="373"/>
      <c r="DF135" s="373"/>
      <c r="DG135" s="373"/>
      <c r="DH135" s="373"/>
      <c r="DI135" s="373"/>
      <c r="DJ135" s="373"/>
      <c r="DK135" s="373"/>
      <c r="DL135" s="373"/>
      <c r="DM135" s="373"/>
      <c r="DN135" s="373"/>
      <c r="DO135" s="373"/>
      <c r="DP135" s="373"/>
      <c r="DQ135" s="373"/>
      <c r="DR135" s="373"/>
      <c r="DS135" s="373"/>
      <c r="DT135" s="373"/>
      <c r="DU135" s="373"/>
      <c r="DV135" s="373"/>
      <c r="DW135" s="373"/>
      <c r="DX135" s="373"/>
      <c r="DY135" s="373"/>
      <c r="DZ135" s="373"/>
      <c r="EA135" s="373"/>
      <c r="EB135" s="373"/>
      <c r="EC135" s="373"/>
      <c r="ED135" s="373"/>
      <c r="EE135" s="373"/>
      <c r="EF135" s="373"/>
      <c r="EG135" s="373"/>
      <c r="EH135" s="373"/>
      <c r="EI135" s="373"/>
      <c r="EJ135" s="373"/>
      <c r="EK135" s="373"/>
      <c r="EL135" s="373"/>
      <c r="EM135" s="373"/>
      <c r="EN135" s="373"/>
      <c r="EO135" s="373"/>
      <c r="EP135" s="373"/>
      <c r="EQ135" s="373"/>
      <c r="ER135" s="373"/>
      <c r="ES135" s="373"/>
      <c r="ET135" s="373"/>
      <c r="EU135" s="373"/>
      <c r="EV135" s="373"/>
      <c r="EW135" s="373"/>
      <c r="EX135" s="373"/>
      <c r="EY135" s="373"/>
      <c r="EZ135" s="373"/>
      <c r="FA135" s="373"/>
      <c r="FB135" s="373"/>
      <c r="FC135" s="373"/>
      <c r="FD135" s="373"/>
      <c r="FE135" s="373"/>
      <c r="FF135" s="373"/>
      <c r="FG135" s="373"/>
      <c r="FH135" s="373"/>
      <c r="FI135" s="373"/>
      <c r="FJ135" s="373"/>
      <c r="FK135" s="373"/>
      <c r="FL135" s="373"/>
      <c r="FM135" s="373"/>
      <c r="FN135" s="373"/>
      <c r="FO135" s="373"/>
      <c r="FP135" s="373"/>
      <c r="FQ135" s="373"/>
      <c r="FR135" s="373"/>
      <c r="FS135" s="373"/>
      <c r="FT135" s="373"/>
      <c r="FU135" s="373"/>
    </row>
    <row r="136" spans="1:190">
      <c r="A136" s="323"/>
      <c r="B136" s="323"/>
      <c r="C136" s="323"/>
      <c r="D136" s="323"/>
      <c r="E136" s="323"/>
      <c r="F136" s="323"/>
      <c r="G136" s="323"/>
      <c r="H136" s="323"/>
      <c r="I136" s="323"/>
      <c r="J136" s="323"/>
      <c r="K136" s="323"/>
      <c r="L136" s="323"/>
      <c r="M136" s="323"/>
      <c r="N136" s="332"/>
      <c r="O136" s="323"/>
      <c r="P136" s="323"/>
      <c r="Q136" s="323"/>
      <c r="R136" s="316"/>
      <c r="S136" s="316"/>
      <c r="T136" s="316"/>
      <c r="U136" s="316"/>
      <c r="V136" s="316"/>
      <c r="W136" s="323"/>
      <c r="X136" s="323"/>
      <c r="Y136" s="323"/>
      <c r="Z136" s="323"/>
      <c r="AA136" s="361"/>
      <c r="AB136" s="361"/>
      <c r="AC136" s="361"/>
      <c r="AD136" s="361"/>
      <c r="AE136" s="361"/>
      <c r="AF136" s="361"/>
      <c r="AG136" s="361"/>
      <c r="AH136" s="361"/>
      <c r="AI136" s="361"/>
      <c r="AJ136" s="361"/>
      <c r="CQ136" s="373"/>
      <c r="CR136" s="373"/>
      <c r="CS136" s="373"/>
      <c r="CT136" s="373"/>
      <c r="CU136" s="373"/>
      <c r="CV136" s="373"/>
      <c r="CW136" s="373"/>
      <c r="CX136" s="373"/>
      <c r="CY136" s="373"/>
      <c r="CZ136" s="373"/>
      <c r="DA136" s="373"/>
      <c r="DB136" s="373"/>
      <c r="DC136" s="373"/>
      <c r="DD136" s="373"/>
      <c r="DE136" s="373"/>
      <c r="DF136" s="373"/>
      <c r="DG136" s="373"/>
      <c r="DH136" s="373"/>
      <c r="DI136" s="373"/>
      <c r="DJ136" s="373"/>
      <c r="DK136" s="373"/>
      <c r="DL136" s="373"/>
      <c r="DM136" s="373"/>
      <c r="DN136" s="373"/>
      <c r="DO136" s="373"/>
      <c r="DP136" s="373"/>
      <c r="DQ136" s="373"/>
      <c r="DR136" s="373"/>
      <c r="DS136" s="373"/>
      <c r="DT136" s="373"/>
      <c r="DU136" s="373"/>
      <c r="DV136" s="373"/>
      <c r="DW136" s="373"/>
      <c r="DX136" s="373"/>
      <c r="DY136" s="373"/>
      <c r="DZ136" s="373"/>
      <c r="EA136" s="373"/>
      <c r="EB136" s="373"/>
      <c r="EC136" s="373"/>
      <c r="ED136" s="373"/>
      <c r="EE136" s="373"/>
      <c r="EF136" s="373"/>
      <c r="EG136" s="373"/>
      <c r="EH136" s="373"/>
      <c r="EI136" s="373"/>
      <c r="EJ136" s="373"/>
      <c r="EK136" s="373"/>
      <c r="EL136" s="373"/>
      <c r="EM136" s="373"/>
      <c r="EN136" s="373"/>
      <c r="EO136" s="373"/>
      <c r="EP136" s="373"/>
      <c r="EQ136" s="373"/>
      <c r="ER136" s="373"/>
      <c r="ES136" s="373"/>
      <c r="ET136" s="373"/>
      <c r="EU136" s="373"/>
      <c r="EV136" s="373"/>
      <c r="EW136" s="373"/>
      <c r="EX136" s="373"/>
      <c r="EY136" s="373"/>
      <c r="EZ136" s="373"/>
      <c r="FA136" s="373"/>
      <c r="FB136" s="373"/>
      <c r="FC136" s="373"/>
      <c r="FD136" s="373"/>
      <c r="FE136" s="373"/>
      <c r="FF136" s="373"/>
      <c r="FG136" s="373"/>
      <c r="FH136" s="373"/>
      <c r="FI136" s="373"/>
      <c r="FJ136" s="373"/>
      <c r="FK136" s="373"/>
      <c r="FL136" s="373"/>
      <c r="FM136" s="373"/>
      <c r="FN136" s="373"/>
      <c r="FO136" s="373"/>
      <c r="FP136" s="373"/>
      <c r="FQ136" s="373"/>
      <c r="FR136" s="373"/>
      <c r="FS136" s="373"/>
      <c r="FT136" s="373"/>
      <c r="FU136" s="373"/>
    </row>
    <row r="137" spans="1:190">
      <c r="A137" s="323"/>
      <c r="B137" s="323"/>
      <c r="C137" s="323"/>
      <c r="D137" s="323"/>
      <c r="E137" s="323"/>
      <c r="F137" s="323"/>
      <c r="G137" s="323"/>
      <c r="H137" s="323"/>
      <c r="I137" s="323"/>
      <c r="J137" s="323"/>
      <c r="K137" s="323"/>
      <c r="L137" s="323"/>
      <c r="M137" s="323"/>
      <c r="N137" s="332"/>
      <c r="O137" s="323"/>
      <c r="P137" s="323"/>
      <c r="Q137" s="323"/>
      <c r="R137" s="316"/>
      <c r="S137" s="316"/>
      <c r="T137" s="316"/>
      <c r="U137" s="316"/>
      <c r="V137" s="316"/>
      <c r="W137" s="323"/>
      <c r="X137" s="323"/>
      <c r="Y137" s="323"/>
      <c r="Z137" s="323"/>
      <c r="AA137" s="361"/>
      <c r="AB137" s="361"/>
      <c r="AC137" s="361"/>
      <c r="AD137" s="361"/>
      <c r="AE137" s="361"/>
      <c r="AF137" s="361"/>
      <c r="AG137" s="361"/>
      <c r="AH137" s="361"/>
      <c r="AI137" s="361"/>
      <c r="AJ137" s="361"/>
      <c r="CQ137" s="373"/>
      <c r="CR137" s="373"/>
      <c r="CS137" s="373"/>
      <c r="CT137" s="373"/>
      <c r="CU137" s="373"/>
      <c r="CV137" s="373"/>
      <c r="CW137" s="373"/>
      <c r="CX137" s="373"/>
      <c r="CY137" s="373"/>
      <c r="CZ137" s="373"/>
      <c r="DA137" s="373"/>
      <c r="DB137" s="373"/>
      <c r="DC137" s="373"/>
      <c r="DD137" s="373"/>
      <c r="DE137" s="373"/>
      <c r="DF137" s="373"/>
      <c r="DG137" s="373"/>
      <c r="DH137" s="373"/>
      <c r="DI137" s="373"/>
      <c r="DJ137" s="373"/>
      <c r="DK137" s="373"/>
      <c r="DL137" s="373"/>
      <c r="DM137" s="373"/>
      <c r="DN137" s="373"/>
      <c r="DO137" s="373"/>
      <c r="DP137" s="373"/>
      <c r="DQ137" s="373"/>
      <c r="DR137" s="373"/>
      <c r="DS137" s="373"/>
      <c r="DT137" s="373"/>
      <c r="DU137" s="373"/>
      <c r="DV137" s="373"/>
      <c r="DW137" s="373"/>
      <c r="DX137" s="373"/>
      <c r="DY137" s="373"/>
      <c r="DZ137" s="373"/>
      <c r="EA137" s="373"/>
      <c r="EB137" s="373"/>
      <c r="EC137" s="373"/>
      <c r="ED137" s="373"/>
      <c r="EE137" s="373"/>
      <c r="EF137" s="373"/>
      <c r="EG137" s="373"/>
      <c r="EH137" s="373"/>
      <c r="EI137" s="373"/>
      <c r="EJ137" s="373"/>
      <c r="EK137" s="373"/>
      <c r="EL137" s="373"/>
      <c r="EM137" s="373"/>
      <c r="EN137" s="373"/>
      <c r="EO137" s="373"/>
      <c r="EP137" s="373"/>
      <c r="EQ137" s="373"/>
      <c r="ER137" s="373"/>
      <c r="ES137" s="373"/>
      <c r="ET137" s="373"/>
      <c r="EU137" s="216"/>
      <c r="EV137" s="216"/>
      <c r="EW137" s="216"/>
      <c r="EX137" s="373"/>
      <c r="EY137" s="373"/>
      <c r="EZ137" s="373"/>
      <c r="FA137" s="373"/>
      <c r="FB137" s="373"/>
      <c r="FC137" s="373"/>
      <c r="FD137" s="373"/>
      <c r="FE137" s="373"/>
      <c r="FF137" s="373"/>
      <c r="FG137" s="373"/>
      <c r="FH137" s="373"/>
      <c r="FI137" s="373"/>
      <c r="FJ137" s="373"/>
      <c r="FK137" s="373"/>
      <c r="FL137" s="373"/>
      <c r="FM137" s="373"/>
      <c r="FN137" s="373"/>
      <c r="FO137" s="373"/>
      <c r="FP137" s="373"/>
      <c r="FQ137" s="373"/>
      <c r="FR137" s="373"/>
      <c r="FS137" s="373"/>
      <c r="FT137" s="373"/>
      <c r="FU137" s="373"/>
    </row>
    <row r="138" spans="1:190">
      <c r="A138" s="323"/>
      <c r="B138" s="323"/>
      <c r="C138" s="323"/>
      <c r="D138" s="323"/>
      <c r="E138" s="374" t="s">
        <v>198</v>
      </c>
      <c r="F138" s="323"/>
      <c r="G138" s="323"/>
      <c r="H138" s="323"/>
      <c r="I138" s="323"/>
      <c r="J138" s="323"/>
      <c r="K138" s="323"/>
      <c r="L138" s="323"/>
      <c r="M138" s="323"/>
      <c r="N138" s="332"/>
      <c r="O138" s="323"/>
      <c r="P138" s="323"/>
      <c r="Q138" s="323"/>
      <c r="R138" s="316"/>
      <c r="S138" s="316"/>
      <c r="T138" s="316"/>
      <c r="U138" s="316"/>
      <c r="V138" s="316"/>
      <c r="W138" s="323"/>
      <c r="X138" s="323"/>
      <c r="Y138" s="323"/>
      <c r="Z138" s="323"/>
      <c r="AA138" s="323"/>
      <c r="AB138" s="323"/>
      <c r="AC138" s="323"/>
      <c r="AD138" s="323"/>
      <c r="AE138" s="323"/>
      <c r="AF138" s="323"/>
      <c r="AG138" s="361"/>
      <c r="AH138" s="361"/>
      <c r="AI138" s="361"/>
      <c r="AJ138" s="361"/>
      <c r="CP138" s="374">
        <v>0</v>
      </c>
      <c r="CQ138" s="374">
        <v>3</v>
      </c>
      <c r="CR138" s="374">
        <v>6</v>
      </c>
      <c r="CS138" s="374">
        <v>9</v>
      </c>
      <c r="CT138" s="374">
        <v>12</v>
      </c>
      <c r="CU138" s="374">
        <v>15</v>
      </c>
      <c r="CV138" s="374">
        <v>18</v>
      </c>
      <c r="CW138" s="374">
        <v>21</v>
      </c>
      <c r="CX138" s="374">
        <v>24</v>
      </c>
      <c r="CY138" s="374">
        <v>27</v>
      </c>
      <c r="CZ138" s="374">
        <v>30</v>
      </c>
      <c r="DA138" s="374">
        <v>33</v>
      </c>
      <c r="DB138" s="374">
        <v>36</v>
      </c>
      <c r="DC138" s="374">
        <v>39</v>
      </c>
      <c r="DD138" s="374">
        <v>42</v>
      </c>
      <c r="DE138" s="374">
        <v>45</v>
      </c>
      <c r="DF138" s="374">
        <v>48</v>
      </c>
      <c r="DG138" s="374">
        <v>51</v>
      </c>
      <c r="DH138" s="374">
        <v>54</v>
      </c>
      <c r="DI138" s="374">
        <v>57</v>
      </c>
      <c r="DJ138" s="374">
        <v>60</v>
      </c>
      <c r="DK138" s="374">
        <v>63</v>
      </c>
      <c r="DL138" s="374">
        <v>66</v>
      </c>
      <c r="DM138" s="374">
        <v>69</v>
      </c>
      <c r="DN138" s="374">
        <v>72</v>
      </c>
      <c r="DO138" s="374">
        <v>75</v>
      </c>
      <c r="DP138" s="374">
        <v>78</v>
      </c>
      <c r="DQ138" s="374">
        <v>81</v>
      </c>
      <c r="DR138" s="374">
        <v>84</v>
      </c>
      <c r="DS138" s="374">
        <v>87</v>
      </c>
      <c r="DT138" s="374">
        <v>90</v>
      </c>
      <c r="DU138" s="374">
        <v>93</v>
      </c>
      <c r="DV138" s="374">
        <v>96</v>
      </c>
      <c r="DW138" s="374">
        <v>99</v>
      </c>
      <c r="DX138" s="374">
        <v>102</v>
      </c>
      <c r="DY138" s="374">
        <v>105</v>
      </c>
      <c r="DZ138" s="374">
        <v>108</v>
      </c>
      <c r="EA138" s="374">
        <v>111</v>
      </c>
      <c r="EB138" s="374">
        <v>114</v>
      </c>
      <c r="EC138" s="374">
        <v>117</v>
      </c>
      <c r="ED138" s="374">
        <v>120</v>
      </c>
      <c r="EE138" s="374">
        <v>123</v>
      </c>
      <c r="EF138" s="374">
        <v>126</v>
      </c>
      <c r="EG138" s="374">
        <v>129</v>
      </c>
      <c r="EH138" s="374">
        <v>132</v>
      </c>
      <c r="EI138" s="374">
        <v>135</v>
      </c>
      <c r="EJ138" s="374">
        <v>138</v>
      </c>
      <c r="EK138" s="374">
        <v>141</v>
      </c>
      <c r="EL138" s="374">
        <v>144</v>
      </c>
      <c r="EM138" s="374">
        <v>147</v>
      </c>
      <c r="EN138" s="374">
        <v>150</v>
      </c>
      <c r="EO138" s="374">
        <v>153</v>
      </c>
      <c r="EP138" s="374">
        <v>156</v>
      </c>
      <c r="EQ138" s="374">
        <v>159</v>
      </c>
      <c r="ER138" s="374">
        <v>162</v>
      </c>
      <c r="ES138" s="374">
        <v>165</v>
      </c>
      <c r="ET138" s="374">
        <v>168</v>
      </c>
      <c r="EU138" s="374">
        <v>171</v>
      </c>
      <c r="EV138" s="374">
        <v>174</v>
      </c>
      <c r="EW138" s="374">
        <v>177</v>
      </c>
      <c r="EX138" s="374">
        <f>EW138+3</f>
        <v>180</v>
      </c>
      <c r="EY138" s="374">
        <f t="shared" ref="EY138:FM138" si="317">EX138+3</f>
        <v>183</v>
      </c>
      <c r="EZ138" s="374">
        <f t="shared" si="317"/>
        <v>186</v>
      </c>
      <c r="FA138" s="374">
        <f t="shared" si="317"/>
        <v>189</v>
      </c>
      <c r="FB138" s="374">
        <f t="shared" si="317"/>
        <v>192</v>
      </c>
      <c r="FC138" s="374">
        <f t="shared" si="317"/>
        <v>195</v>
      </c>
      <c r="FD138" s="374">
        <f t="shared" si="317"/>
        <v>198</v>
      </c>
      <c r="FE138" s="374">
        <f t="shared" si="317"/>
        <v>201</v>
      </c>
      <c r="FF138" s="374">
        <f t="shared" si="317"/>
        <v>204</v>
      </c>
      <c r="FG138" s="374">
        <f t="shared" si="317"/>
        <v>207</v>
      </c>
      <c r="FH138" s="374">
        <f t="shared" si="317"/>
        <v>210</v>
      </c>
      <c r="FI138" s="374">
        <f t="shared" si="317"/>
        <v>213</v>
      </c>
      <c r="FJ138" s="374">
        <f t="shared" si="317"/>
        <v>216</v>
      </c>
      <c r="FK138" s="374">
        <f t="shared" si="317"/>
        <v>219</v>
      </c>
      <c r="FL138" s="374">
        <f t="shared" si="317"/>
        <v>222</v>
      </c>
      <c r="FM138" s="374">
        <f t="shared" si="317"/>
        <v>225</v>
      </c>
      <c r="FN138" s="374">
        <v>228</v>
      </c>
      <c r="FO138" s="374">
        <v>231</v>
      </c>
      <c r="FP138" s="374">
        <v>234</v>
      </c>
      <c r="FQ138" s="374">
        <v>237</v>
      </c>
      <c r="FR138" s="374">
        <v>240</v>
      </c>
      <c r="FS138" s="374">
        <v>243</v>
      </c>
      <c r="FT138" s="374">
        <v>246</v>
      </c>
      <c r="FU138" s="374">
        <v>249</v>
      </c>
      <c r="FV138" s="374">
        <v>252</v>
      </c>
      <c r="FW138" s="374">
        <v>255</v>
      </c>
      <c r="FX138" s="374">
        <v>258</v>
      </c>
      <c r="FY138" s="374">
        <v>261</v>
      </c>
      <c r="FZ138" s="374">
        <v>264</v>
      </c>
      <c r="GA138" s="374">
        <v>267</v>
      </c>
      <c r="GB138" s="374">
        <v>270</v>
      </c>
      <c r="GC138" s="374">
        <v>273</v>
      </c>
      <c r="GD138" s="374">
        <v>276</v>
      </c>
      <c r="GE138" s="374">
        <v>279</v>
      </c>
      <c r="GF138" s="374">
        <v>282</v>
      </c>
      <c r="GG138" s="374">
        <v>285</v>
      </c>
    </row>
    <row r="139" spans="1:190" ht="16.5" thickBot="1">
      <c r="A139" s="323"/>
      <c r="B139" s="323"/>
      <c r="C139" s="323"/>
      <c r="D139" s="323"/>
      <c r="E139" s="374" t="s">
        <v>199</v>
      </c>
      <c r="F139" s="306">
        <v>28580</v>
      </c>
      <c r="G139" s="306">
        <v>28671</v>
      </c>
      <c r="H139" s="306">
        <v>28763</v>
      </c>
      <c r="I139" s="306">
        <v>28855</v>
      </c>
      <c r="J139" s="306">
        <v>28945</v>
      </c>
      <c r="K139" s="306">
        <v>29036</v>
      </c>
      <c r="L139" s="306">
        <v>29128</v>
      </c>
      <c r="M139" s="306">
        <v>29220</v>
      </c>
      <c r="N139" s="306">
        <v>29311</v>
      </c>
      <c r="O139" s="306">
        <v>29402</v>
      </c>
      <c r="P139" s="306">
        <v>29494</v>
      </c>
      <c r="Q139" s="306">
        <v>29586</v>
      </c>
      <c r="R139" s="306">
        <v>29676</v>
      </c>
      <c r="S139" s="306">
        <v>29767</v>
      </c>
      <c r="T139" s="306">
        <v>29859</v>
      </c>
      <c r="U139" s="306">
        <v>29951</v>
      </c>
      <c r="V139" s="306">
        <v>30041</v>
      </c>
      <c r="W139" s="306">
        <v>30132</v>
      </c>
      <c r="X139" s="306">
        <v>30224</v>
      </c>
      <c r="Y139" s="306">
        <v>30316</v>
      </c>
      <c r="Z139" s="306">
        <v>30406</v>
      </c>
      <c r="AA139" s="306">
        <v>30497</v>
      </c>
      <c r="AB139" s="306">
        <v>30589</v>
      </c>
      <c r="AC139" s="306">
        <v>30681</v>
      </c>
      <c r="AD139" s="306">
        <v>30772</v>
      </c>
      <c r="AE139" s="306">
        <v>30863</v>
      </c>
      <c r="AF139" s="306">
        <v>30955</v>
      </c>
      <c r="AG139" s="306">
        <v>31047</v>
      </c>
      <c r="AH139" s="306">
        <v>31137</v>
      </c>
      <c r="AI139" s="306">
        <v>31228</v>
      </c>
      <c r="AJ139" s="306">
        <v>31320</v>
      </c>
      <c r="AK139" s="306">
        <v>31412</v>
      </c>
      <c r="AL139" s="306">
        <v>31502</v>
      </c>
      <c r="AM139" s="306">
        <v>31593</v>
      </c>
      <c r="AN139" s="306">
        <v>31685</v>
      </c>
      <c r="AO139" s="306">
        <v>31777</v>
      </c>
      <c r="AP139" s="306">
        <v>31867</v>
      </c>
      <c r="AQ139" s="306">
        <v>31958</v>
      </c>
      <c r="AR139" s="306">
        <v>32050</v>
      </c>
      <c r="AS139" s="306">
        <v>32142</v>
      </c>
      <c r="AT139" s="306">
        <v>32233</v>
      </c>
      <c r="AU139" s="306">
        <v>32324</v>
      </c>
      <c r="AV139" s="306">
        <v>32416</v>
      </c>
      <c r="AW139" s="306">
        <v>32508</v>
      </c>
      <c r="AX139" s="306">
        <v>32598</v>
      </c>
      <c r="AY139" s="306">
        <v>32689</v>
      </c>
      <c r="AZ139" s="306">
        <v>32781</v>
      </c>
      <c r="BA139" s="306">
        <v>32873</v>
      </c>
      <c r="BB139" s="306">
        <v>32963</v>
      </c>
      <c r="BC139" s="306">
        <v>33054</v>
      </c>
      <c r="BD139" s="306">
        <v>33146</v>
      </c>
      <c r="BE139" s="306">
        <v>33238</v>
      </c>
      <c r="BF139" s="306">
        <v>33328</v>
      </c>
      <c r="BG139" s="306">
        <v>33419</v>
      </c>
      <c r="BH139" s="306">
        <v>33511</v>
      </c>
      <c r="BI139" s="306">
        <v>33603</v>
      </c>
      <c r="BJ139" s="306">
        <v>33694</v>
      </c>
      <c r="BK139" s="306">
        <v>33785</v>
      </c>
      <c r="BL139" s="306">
        <v>33877</v>
      </c>
      <c r="BM139" s="306">
        <v>33969</v>
      </c>
      <c r="BN139" s="306">
        <v>34059</v>
      </c>
      <c r="BO139" s="306">
        <v>34150</v>
      </c>
      <c r="BP139" s="306">
        <v>34242</v>
      </c>
      <c r="BQ139" s="306">
        <v>34334</v>
      </c>
      <c r="BR139" s="306">
        <v>34424</v>
      </c>
      <c r="BS139" s="306">
        <v>34515</v>
      </c>
      <c r="BT139" s="306">
        <v>34607</v>
      </c>
      <c r="BU139" s="306">
        <v>34699</v>
      </c>
      <c r="BV139" s="306">
        <v>34789</v>
      </c>
      <c r="BW139" s="306">
        <v>34880</v>
      </c>
      <c r="BX139" s="306">
        <v>34972</v>
      </c>
      <c r="BY139" s="306">
        <v>35064</v>
      </c>
      <c r="BZ139" s="306">
        <v>35155</v>
      </c>
      <c r="CA139" s="306">
        <v>35246</v>
      </c>
      <c r="CB139" s="306">
        <v>35338</v>
      </c>
      <c r="CC139" s="306">
        <v>35430</v>
      </c>
      <c r="CD139" s="306">
        <v>35520</v>
      </c>
      <c r="CE139" s="306">
        <v>35611</v>
      </c>
      <c r="CF139" s="306">
        <v>35703</v>
      </c>
      <c r="CG139" s="306">
        <v>35795</v>
      </c>
      <c r="CH139" s="306">
        <v>35885</v>
      </c>
      <c r="CI139" s="306">
        <v>35976</v>
      </c>
      <c r="CJ139" s="306">
        <v>36068</v>
      </c>
      <c r="CK139" s="306">
        <v>36160</v>
      </c>
      <c r="CL139" s="306">
        <v>36250</v>
      </c>
      <c r="CM139" s="306">
        <v>36341</v>
      </c>
      <c r="CN139" s="306">
        <v>36433</v>
      </c>
      <c r="CO139" s="306">
        <v>36525</v>
      </c>
      <c r="CP139" s="306">
        <v>36616</v>
      </c>
      <c r="CQ139" s="306">
        <v>36707</v>
      </c>
      <c r="CR139" s="306">
        <v>36799</v>
      </c>
      <c r="CS139" s="306">
        <v>36891</v>
      </c>
      <c r="CT139" s="306">
        <v>36981</v>
      </c>
      <c r="CU139" s="306">
        <v>37072</v>
      </c>
      <c r="CV139" s="306">
        <v>37164</v>
      </c>
      <c r="CW139" s="306">
        <v>37256</v>
      </c>
      <c r="CX139" s="306">
        <v>37346</v>
      </c>
      <c r="CY139" s="306">
        <v>37437</v>
      </c>
      <c r="CZ139" s="306">
        <v>37529</v>
      </c>
      <c r="DA139" s="306">
        <v>37621</v>
      </c>
      <c r="DB139" s="306">
        <v>37711</v>
      </c>
      <c r="DC139" s="306">
        <v>37802</v>
      </c>
      <c r="DD139" s="306">
        <v>37894</v>
      </c>
      <c r="DE139" s="306">
        <v>37986</v>
      </c>
      <c r="DF139" s="306">
        <v>38077</v>
      </c>
      <c r="DG139" s="306">
        <v>38168</v>
      </c>
      <c r="DH139" s="306">
        <v>38260</v>
      </c>
      <c r="DI139" s="306">
        <v>38352</v>
      </c>
      <c r="DJ139" s="306">
        <v>38442</v>
      </c>
      <c r="DK139" s="306">
        <v>38533</v>
      </c>
      <c r="DL139" s="306">
        <v>38625</v>
      </c>
      <c r="DM139" s="306">
        <v>38717</v>
      </c>
      <c r="DN139" s="306">
        <v>38807</v>
      </c>
      <c r="DO139" s="306">
        <v>38898</v>
      </c>
      <c r="DP139" s="306">
        <v>38990</v>
      </c>
      <c r="DQ139" s="306">
        <v>39082</v>
      </c>
      <c r="DR139" s="306">
        <v>39172</v>
      </c>
      <c r="DS139" s="306">
        <v>39263</v>
      </c>
      <c r="DT139" s="306">
        <v>39355</v>
      </c>
      <c r="DU139" s="306">
        <v>39447</v>
      </c>
      <c r="DV139" s="306">
        <v>39538</v>
      </c>
      <c r="DW139" s="306">
        <v>39629</v>
      </c>
      <c r="DX139" s="306">
        <v>39721</v>
      </c>
      <c r="DY139" s="306">
        <v>39813</v>
      </c>
      <c r="DZ139" s="306">
        <v>39903</v>
      </c>
      <c r="EA139" s="306">
        <v>39994</v>
      </c>
      <c r="EB139" s="306">
        <v>40086</v>
      </c>
      <c r="EC139" s="306">
        <v>40178</v>
      </c>
      <c r="ED139" s="306">
        <v>40268</v>
      </c>
      <c r="EE139" s="306">
        <v>40359</v>
      </c>
      <c r="EF139" s="306">
        <v>40451</v>
      </c>
      <c r="EG139" s="306">
        <v>40543</v>
      </c>
      <c r="EH139" s="306">
        <v>40633</v>
      </c>
      <c r="EI139" s="306">
        <v>40724</v>
      </c>
      <c r="EJ139" s="306">
        <v>40816</v>
      </c>
      <c r="EK139" s="306">
        <v>40908</v>
      </c>
      <c r="EL139" s="306">
        <v>40999</v>
      </c>
      <c r="EM139" s="306">
        <v>41090</v>
      </c>
      <c r="EN139" s="306">
        <v>41182</v>
      </c>
      <c r="EO139" s="306">
        <v>41274</v>
      </c>
      <c r="EP139" s="306">
        <v>41364</v>
      </c>
      <c r="EQ139" s="306">
        <v>41455</v>
      </c>
      <c r="ER139" s="306">
        <v>41547</v>
      </c>
      <c r="ES139" s="306">
        <v>41639</v>
      </c>
      <c r="ET139" s="306">
        <v>41729</v>
      </c>
      <c r="EU139" s="306">
        <v>41820</v>
      </c>
      <c r="EV139" s="306">
        <v>41912</v>
      </c>
      <c r="EW139" s="306">
        <v>42004</v>
      </c>
      <c r="EX139" s="306">
        <v>42094</v>
      </c>
      <c r="EY139" s="306">
        <v>42185</v>
      </c>
      <c r="EZ139" s="306">
        <v>42277</v>
      </c>
      <c r="FA139" s="306">
        <v>42369</v>
      </c>
      <c r="FB139" s="306">
        <v>42460</v>
      </c>
      <c r="FC139" s="306">
        <v>42551</v>
      </c>
      <c r="FD139" s="306">
        <v>42643</v>
      </c>
      <c r="FE139" s="306">
        <v>42735</v>
      </c>
      <c r="FF139" s="306">
        <v>42825</v>
      </c>
      <c r="FG139" s="306">
        <v>42916</v>
      </c>
      <c r="FH139" s="306">
        <v>43008</v>
      </c>
      <c r="FI139" s="306">
        <v>43100</v>
      </c>
      <c r="FJ139" s="306">
        <v>43190</v>
      </c>
      <c r="FK139" s="306">
        <v>43281</v>
      </c>
      <c r="FL139" s="306">
        <v>43373</v>
      </c>
      <c r="FM139" s="306">
        <v>43465</v>
      </c>
      <c r="FN139" s="306">
        <v>43555</v>
      </c>
      <c r="FO139" s="306">
        <v>43646</v>
      </c>
      <c r="FP139" s="306">
        <v>43738</v>
      </c>
      <c r="FQ139" s="306">
        <v>43830</v>
      </c>
      <c r="FR139" s="306">
        <v>43921</v>
      </c>
      <c r="FS139" s="306">
        <v>44012</v>
      </c>
      <c r="FT139" s="306">
        <v>44104</v>
      </c>
      <c r="FU139" s="306">
        <v>44196</v>
      </c>
      <c r="FV139" s="306">
        <v>44286</v>
      </c>
      <c r="FW139" s="306">
        <v>44377</v>
      </c>
      <c r="FX139" s="306">
        <v>44469</v>
      </c>
      <c r="FY139" s="306">
        <v>44561</v>
      </c>
      <c r="FZ139" s="306">
        <v>44651</v>
      </c>
      <c r="GA139" s="306">
        <v>44742</v>
      </c>
      <c r="GB139" s="306">
        <v>44834</v>
      </c>
      <c r="GC139" s="306">
        <v>44926</v>
      </c>
      <c r="GD139" s="306">
        <v>45016</v>
      </c>
      <c r="GE139" s="306">
        <v>45107</v>
      </c>
      <c r="GF139" s="306">
        <v>45199</v>
      </c>
      <c r="GG139" s="306">
        <v>45291</v>
      </c>
    </row>
    <row r="140" spans="1:190" s="384" customFormat="1">
      <c r="A140" s="375"/>
      <c r="B140" s="375"/>
      <c r="C140" s="375"/>
      <c r="D140" s="375"/>
      <c r="E140" s="376" t="s">
        <v>85</v>
      </c>
      <c r="F140" s="377"/>
      <c r="G140" s="378"/>
      <c r="H140" s="378"/>
      <c r="I140" s="378"/>
      <c r="J140" s="378"/>
      <c r="K140" s="378"/>
      <c r="L140" s="378"/>
      <c r="M140" s="378"/>
      <c r="N140" s="379"/>
      <c r="O140" s="378"/>
      <c r="P140" s="378"/>
      <c r="Q140" s="378"/>
      <c r="R140" s="380"/>
      <c r="S140" s="380"/>
      <c r="T140" s="380"/>
      <c r="U140" s="380"/>
      <c r="V140" s="380"/>
      <c r="W140" s="378"/>
      <c r="X140" s="381"/>
      <c r="Y140" s="381"/>
      <c r="Z140" s="381"/>
      <c r="AA140" s="381"/>
      <c r="AB140" s="381"/>
      <c r="AC140" s="381"/>
      <c r="AD140" s="381"/>
      <c r="AE140" s="381"/>
      <c r="AF140" s="381"/>
      <c r="AG140" s="381"/>
      <c r="AH140" s="381"/>
      <c r="AI140" s="381"/>
      <c r="AJ140" s="381"/>
      <c r="AK140" s="382"/>
      <c r="AL140" s="382"/>
      <c r="AM140" s="382"/>
      <c r="AN140" s="382"/>
      <c r="AO140" s="382"/>
      <c r="AP140" s="382"/>
      <c r="AQ140" s="382"/>
      <c r="AR140" s="382"/>
      <c r="AS140" s="382"/>
      <c r="AT140" s="382"/>
      <c r="AU140" s="382"/>
      <c r="AV140" s="382"/>
      <c r="AW140" s="382"/>
      <c r="AX140" s="382"/>
      <c r="AY140" s="382"/>
      <c r="AZ140" s="382"/>
      <c r="BA140" s="382"/>
      <c r="BB140" s="382"/>
      <c r="BC140" s="382"/>
      <c r="BD140" s="382"/>
      <c r="BE140" s="382"/>
      <c r="BF140" s="382"/>
      <c r="BG140" s="382"/>
      <c r="BH140" s="382"/>
      <c r="BI140" s="382"/>
      <c r="BJ140" s="382"/>
      <c r="BK140" s="382"/>
      <c r="BL140" s="382"/>
      <c r="BM140" s="382"/>
      <c r="BN140" s="382"/>
      <c r="BO140" s="382"/>
      <c r="BP140" s="382"/>
      <c r="BQ140" s="382"/>
      <c r="BR140" s="382"/>
      <c r="BS140" s="382"/>
      <c r="BT140" s="382"/>
      <c r="BU140" s="382"/>
      <c r="BV140" s="382"/>
      <c r="BW140" s="382"/>
      <c r="BX140" s="382"/>
      <c r="BY140" s="382"/>
      <c r="BZ140" s="382"/>
      <c r="CA140" s="382"/>
      <c r="CB140" s="382"/>
      <c r="CC140" s="382"/>
      <c r="CD140" s="382"/>
      <c r="CE140" s="382"/>
      <c r="CF140" s="382"/>
      <c r="CG140" s="382"/>
      <c r="CH140" s="382"/>
      <c r="CI140" s="382"/>
      <c r="CJ140" s="382"/>
      <c r="CK140" s="382"/>
      <c r="CL140" s="382"/>
      <c r="CM140" s="382"/>
      <c r="CN140" s="382"/>
      <c r="CO140" s="382"/>
      <c r="CP140" s="382" t="e">
        <v>#VALUE!</v>
      </c>
      <c r="CQ140" s="382" t="e">
        <v>#VALUE!</v>
      </c>
      <c r="CR140" s="382" t="e">
        <v>#VALUE!</v>
      </c>
      <c r="CS140" s="382" t="e">
        <v>#VALUE!</v>
      </c>
      <c r="CT140" s="382" t="e">
        <v>#VALUE!</v>
      </c>
      <c r="CU140" s="382" t="e">
        <v>#VALUE!</v>
      </c>
      <c r="CV140" s="382" t="e">
        <v>#VALUE!</v>
      </c>
      <c r="CW140" s="382" t="e">
        <v>#VALUE!</v>
      </c>
      <c r="CX140" s="382" t="e">
        <v>#VALUE!</v>
      </c>
      <c r="CY140" s="382" t="e">
        <v>#VALUE!</v>
      </c>
      <c r="CZ140" s="382" t="e">
        <v>#VALUE!</v>
      </c>
      <c r="DA140" s="382" t="e">
        <v>#VALUE!</v>
      </c>
      <c r="DB140" s="382" t="e">
        <v>#VALUE!</v>
      </c>
      <c r="DC140" s="382" t="e">
        <v>#VALUE!</v>
      </c>
      <c r="DD140" s="382" t="e">
        <v>#VALUE!</v>
      </c>
      <c r="DE140" s="382" t="e">
        <v>#VALUE!</v>
      </c>
      <c r="DF140" s="382" t="e">
        <v>#VALUE!</v>
      </c>
      <c r="DG140" s="382" t="e">
        <v>#VALUE!</v>
      </c>
      <c r="DH140" s="382" t="e">
        <v>#VALUE!</v>
      </c>
      <c r="DI140" s="382" t="e">
        <v>#VALUE!</v>
      </c>
      <c r="DJ140" s="382" t="e">
        <v>#VALUE!</v>
      </c>
      <c r="DK140" s="382" t="e">
        <v>#VALUE!</v>
      </c>
      <c r="DL140" s="382" t="e">
        <v>#VALUE!</v>
      </c>
      <c r="DM140" s="382" t="e">
        <v>#VALUE!</v>
      </c>
      <c r="DN140" s="382" t="e">
        <v>#VALUE!</v>
      </c>
      <c r="DO140" s="382" t="e">
        <v>#VALUE!</v>
      </c>
      <c r="DP140" s="382" t="e">
        <v>#VALUE!</v>
      </c>
      <c r="DQ140" s="382" t="e">
        <v>#VALUE!</v>
      </c>
      <c r="DR140" s="382" t="e">
        <v>#VALUE!</v>
      </c>
      <c r="DS140" s="382" t="e">
        <v>#VALUE!</v>
      </c>
      <c r="DT140" s="382" t="e">
        <v>#VALUE!</v>
      </c>
      <c r="DU140" s="382" t="e">
        <v>#VALUE!</v>
      </c>
      <c r="DV140" s="382" t="e">
        <v>#VALUE!</v>
      </c>
      <c r="DW140" s="382" t="e">
        <v>#VALUE!</v>
      </c>
      <c r="DX140" s="382" t="e">
        <v>#VALUE!</v>
      </c>
      <c r="DY140" s="382" t="e">
        <v>#VALUE!</v>
      </c>
      <c r="DZ140" s="382" t="e">
        <v>#VALUE!</v>
      </c>
      <c r="EA140" s="382" t="e">
        <v>#VALUE!</v>
      </c>
      <c r="EB140" s="382" t="e">
        <v>#VALUE!</v>
      </c>
      <c r="EC140" s="382" t="e">
        <v>#VALUE!</v>
      </c>
      <c r="ED140" s="382" t="e">
        <v>#VALUE!</v>
      </c>
      <c r="EE140" s="382" t="e">
        <v>#VALUE!</v>
      </c>
      <c r="EF140" s="382" t="e">
        <v>#VALUE!</v>
      </c>
      <c r="EG140" s="382" t="e">
        <v>#VALUE!</v>
      </c>
      <c r="EH140" s="382" t="e">
        <v>#VALUE!</v>
      </c>
      <c r="EI140" s="382" t="e">
        <v>#VALUE!</v>
      </c>
      <c r="EJ140" s="382" t="e">
        <v>#VALUE!</v>
      </c>
      <c r="EK140" s="382" t="e">
        <v>#VALUE!</v>
      </c>
      <c r="EL140" s="382" t="e">
        <v>#VALUE!</v>
      </c>
      <c r="EM140" s="382" t="e">
        <v>#VALUE!</v>
      </c>
      <c r="EN140" s="382" t="e">
        <v>#VALUE!</v>
      </c>
      <c r="EO140" s="382" t="e">
        <v>#VALUE!</v>
      </c>
      <c r="EP140" s="382" t="e">
        <v>#VALUE!</v>
      </c>
      <c r="EQ140" s="382" t="e">
        <v>#VALUE!</v>
      </c>
      <c r="ER140" s="382" t="e">
        <v>#VALUE!</v>
      </c>
      <c r="ES140" s="382" t="e">
        <v>#VALUE!</v>
      </c>
      <c r="ET140" s="382" t="e">
        <v>#VALUE!</v>
      </c>
      <c r="EU140" s="382" t="e">
        <v>#VALUE!</v>
      </c>
      <c r="EV140" s="382" t="e">
        <v>#VALUE!</v>
      </c>
      <c r="EW140" s="382" t="e">
        <v>#VALUE!</v>
      </c>
      <c r="EX140" s="382" t="e">
        <v>#VALUE!</v>
      </c>
      <c r="EY140" s="382" t="e">
        <v>#VALUE!</v>
      </c>
      <c r="EZ140" s="382" t="e">
        <v>#VALUE!</v>
      </c>
      <c r="FA140" s="382" t="e">
        <v>#VALUE!</v>
      </c>
      <c r="FB140" s="382" t="e">
        <f t="shared" ref="FB140:FM140" si="318">EX140*(1+FB146%)</f>
        <v>#VALUE!</v>
      </c>
      <c r="FC140" s="382" t="e">
        <f t="shared" si="318"/>
        <v>#VALUE!</v>
      </c>
      <c r="FD140" s="382" t="e">
        <f t="shared" si="318"/>
        <v>#VALUE!</v>
      </c>
      <c r="FE140" s="382" t="e">
        <f t="shared" si="318"/>
        <v>#VALUE!</v>
      </c>
      <c r="FF140" s="382" t="e">
        <f t="shared" si="318"/>
        <v>#VALUE!</v>
      </c>
      <c r="FG140" s="382" t="e">
        <f t="shared" si="318"/>
        <v>#VALUE!</v>
      </c>
      <c r="FH140" s="382" t="e">
        <f t="shared" si="318"/>
        <v>#VALUE!</v>
      </c>
      <c r="FI140" s="382" t="e">
        <f t="shared" si="318"/>
        <v>#VALUE!</v>
      </c>
      <c r="FJ140" s="382" t="e">
        <f t="shared" si="318"/>
        <v>#VALUE!</v>
      </c>
      <c r="FK140" s="382" t="e">
        <f t="shared" si="318"/>
        <v>#VALUE!</v>
      </c>
      <c r="FL140" s="382" t="e">
        <f t="shared" si="318"/>
        <v>#VALUE!</v>
      </c>
      <c r="FM140" s="382" t="e">
        <f t="shared" si="318"/>
        <v>#VALUE!</v>
      </c>
      <c r="FN140" s="382" t="e">
        <f>FJ140*(1+FN146%)</f>
        <v>#VALUE!</v>
      </c>
      <c r="FO140" s="382" t="e">
        <f>FK140*(1+FO146%)</f>
        <v>#VALUE!</v>
      </c>
      <c r="FP140" s="382" t="e">
        <f>FL140*(1+FP146%)</f>
        <v>#VALUE!</v>
      </c>
      <c r="FQ140" s="382" t="e">
        <f>FM140*(1+FQ146%)</f>
        <v>#VALUE!</v>
      </c>
      <c r="FR140" s="382"/>
      <c r="FS140" s="382"/>
      <c r="FT140" s="382"/>
      <c r="FU140" s="382"/>
      <c r="FV140" s="382"/>
      <c r="FW140" s="382"/>
      <c r="FX140" s="382"/>
      <c r="FY140" s="382"/>
      <c r="FZ140" s="382"/>
      <c r="GA140" s="382"/>
      <c r="GB140" s="382"/>
      <c r="GC140" s="382"/>
      <c r="GD140" s="382"/>
      <c r="GE140" s="382"/>
      <c r="GF140" s="382"/>
      <c r="GG140" s="382"/>
      <c r="GH140" s="383"/>
    </row>
    <row r="141" spans="1:190" s="392" customFormat="1">
      <c r="A141" s="323"/>
      <c r="B141" s="323"/>
      <c r="C141" s="323"/>
      <c r="D141" s="323"/>
      <c r="E141" s="374" t="s">
        <v>86</v>
      </c>
      <c r="F141" s="385"/>
      <c r="G141" s="386"/>
      <c r="H141" s="386"/>
      <c r="I141" s="386"/>
      <c r="J141" s="386"/>
      <c r="K141" s="386"/>
      <c r="L141" s="386"/>
      <c r="M141" s="386"/>
      <c r="N141" s="387"/>
      <c r="O141" s="386"/>
      <c r="P141" s="386"/>
      <c r="Q141" s="386"/>
      <c r="R141" s="333"/>
      <c r="S141" s="333"/>
      <c r="T141" s="333"/>
      <c r="U141" s="333"/>
      <c r="V141" s="333"/>
      <c r="W141" s="386"/>
      <c r="X141" s="388"/>
      <c r="Y141" s="388"/>
      <c r="Z141" s="388"/>
      <c r="AA141" s="388"/>
      <c r="AB141" s="388"/>
      <c r="AC141" s="388"/>
      <c r="AD141" s="388"/>
      <c r="AE141" s="388"/>
      <c r="AF141" s="388"/>
      <c r="AG141" s="388"/>
      <c r="AH141" s="388"/>
      <c r="AI141" s="388"/>
      <c r="AJ141" s="388"/>
      <c r="AK141" s="389"/>
      <c r="AL141" s="389"/>
      <c r="AM141" s="389"/>
      <c r="AN141" s="389"/>
      <c r="AO141" s="389"/>
      <c r="AP141" s="389"/>
      <c r="AQ141" s="389"/>
      <c r="AR141" s="389"/>
      <c r="AS141" s="389"/>
      <c r="AT141" s="389"/>
      <c r="AU141" s="389"/>
      <c r="AV141" s="389"/>
      <c r="AW141" s="389"/>
      <c r="AX141" s="389"/>
      <c r="AY141" s="389"/>
      <c r="AZ141" s="389"/>
      <c r="BA141" s="389"/>
      <c r="BB141" s="389"/>
      <c r="BC141" s="389"/>
      <c r="BD141" s="389"/>
      <c r="BE141" s="389"/>
      <c r="BF141" s="389"/>
      <c r="BG141" s="389"/>
      <c r="BH141" s="389"/>
      <c r="BI141" s="389"/>
      <c r="BJ141" s="389"/>
      <c r="BK141" s="389"/>
      <c r="BL141" s="389"/>
      <c r="BM141" s="389"/>
      <c r="BN141" s="389"/>
      <c r="BO141" s="389"/>
      <c r="BP141" s="389"/>
      <c r="BQ141" s="389"/>
      <c r="BR141" s="389"/>
      <c r="BS141" s="389"/>
      <c r="BT141" s="389"/>
      <c r="BU141" s="389"/>
      <c r="BV141" s="389"/>
      <c r="BW141" s="389"/>
      <c r="BX141" s="389"/>
      <c r="BY141" s="389"/>
      <c r="BZ141" s="389"/>
      <c r="CA141" s="389"/>
      <c r="CB141" s="389"/>
      <c r="CC141" s="389"/>
      <c r="CD141" s="389"/>
      <c r="CE141" s="389"/>
      <c r="CF141" s="389"/>
      <c r="CG141" s="389"/>
      <c r="CH141" s="389"/>
      <c r="CI141" s="389"/>
      <c r="CJ141" s="389"/>
      <c r="CK141" s="389"/>
      <c r="CL141" s="389"/>
      <c r="CM141" s="389"/>
      <c r="CN141" s="389"/>
      <c r="CO141" s="389"/>
      <c r="CP141" s="390" t="e">
        <v>#VALUE!</v>
      </c>
      <c r="CQ141" s="390" t="e">
        <v>#VALUE!</v>
      </c>
      <c r="CR141" s="390" t="e">
        <v>#VALUE!</v>
      </c>
      <c r="CS141" s="390" t="e">
        <v>#VALUE!</v>
      </c>
      <c r="CT141" s="390" t="e">
        <v>#VALUE!</v>
      </c>
      <c r="CU141" s="390" t="e">
        <v>#VALUE!</v>
      </c>
      <c r="CV141" s="390" t="e">
        <v>#VALUE!</v>
      </c>
      <c r="CW141" s="390" t="e">
        <v>#VALUE!</v>
      </c>
      <c r="CX141" s="390" t="e">
        <v>#VALUE!</v>
      </c>
      <c r="CY141" s="390" t="e">
        <v>#VALUE!</v>
      </c>
      <c r="CZ141" s="390" t="e">
        <v>#VALUE!</v>
      </c>
      <c r="DA141" s="390" t="e">
        <v>#VALUE!</v>
      </c>
      <c r="DB141" s="390" t="e">
        <v>#VALUE!</v>
      </c>
      <c r="DC141" s="390" t="e">
        <v>#VALUE!</v>
      </c>
      <c r="DD141" s="390" t="e">
        <v>#VALUE!</v>
      </c>
      <c r="DE141" s="390" t="e">
        <v>#VALUE!</v>
      </c>
      <c r="DF141" s="390" t="e">
        <v>#VALUE!</v>
      </c>
      <c r="DG141" s="390" t="e">
        <v>#VALUE!</v>
      </c>
      <c r="DH141" s="390" t="e">
        <v>#VALUE!</v>
      </c>
      <c r="DI141" s="390" t="e">
        <v>#VALUE!</v>
      </c>
      <c r="DJ141" s="390" t="e">
        <v>#VALUE!</v>
      </c>
      <c r="DK141" s="390" t="e">
        <v>#VALUE!</v>
      </c>
      <c r="DL141" s="390" t="e">
        <v>#VALUE!</v>
      </c>
      <c r="DM141" s="390" t="e">
        <v>#VALUE!</v>
      </c>
      <c r="DN141" s="390" t="e">
        <v>#VALUE!</v>
      </c>
      <c r="DO141" s="390" t="e">
        <v>#VALUE!</v>
      </c>
      <c r="DP141" s="390" t="e">
        <v>#VALUE!</v>
      </c>
      <c r="DQ141" s="390" t="e">
        <v>#VALUE!</v>
      </c>
      <c r="DR141" s="390" t="e">
        <v>#VALUE!</v>
      </c>
      <c r="DS141" s="390" t="e">
        <v>#VALUE!</v>
      </c>
      <c r="DT141" s="390" t="e">
        <v>#VALUE!</v>
      </c>
      <c r="DU141" s="390" t="e">
        <v>#VALUE!</v>
      </c>
      <c r="DV141" s="390" t="e">
        <v>#VALUE!</v>
      </c>
      <c r="DW141" s="390" t="e">
        <v>#VALUE!</v>
      </c>
      <c r="DX141" s="390" t="e">
        <v>#VALUE!</v>
      </c>
      <c r="DY141" s="390" t="e">
        <v>#VALUE!</v>
      </c>
      <c r="DZ141" s="390" t="e">
        <v>#VALUE!</v>
      </c>
      <c r="EA141" s="390" t="e">
        <v>#VALUE!</v>
      </c>
      <c r="EB141" s="390" t="e">
        <v>#VALUE!</v>
      </c>
      <c r="EC141" s="390" t="e">
        <v>#VALUE!</v>
      </c>
      <c r="ED141" s="390" t="e">
        <v>#VALUE!</v>
      </c>
      <c r="EE141" s="390" t="e">
        <v>#VALUE!</v>
      </c>
      <c r="EF141" s="390" t="e">
        <v>#VALUE!</v>
      </c>
      <c r="EG141" s="390" t="e">
        <v>#VALUE!</v>
      </c>
      <c r="EH141" s="390" t="e">
        <v>#VALUE!</v>
      </c>
      <c r="EI141" s="390" t="e">
        <v>#VALUE!</v>
      </c>
      <c r="EJ141" s="390" t="e">
        <v>#VALUE!</v>
      </c>
      <c r="EK141" s="390" t="e">
        <v>#VALUE!</v>
      </c>
      <c r="EL141" s="390" t="e">
        <v>#VALUE!</v>
      </c>
      <c r="EM141" s="390" t="e">
        <v>#VALUE!</v>
      </c>
      <c r="EN141" s="390" t="e">
        <v>#VALUE!</v>
      </c>
      <c r="EO141" s="390" t="e">
        <v>#VALUE!</v>
      </c>
      <c r="EP141" s="390" t="e">
        <v>#VALUE!</v>
      </c>
      <c r="EQ141" s="390" t="e">
        <v>#VALUE!</v>
      </c>
      <c r="ER141" s="390" t="e">
        <v>#VALUE!</v>
      </c>
      <c r="ES141" s="390" t="e">
        <v>#VALUE!</v>
      </c>
      <c r="ET141" s="390" t="e">
        <v>#VALUE!</v>
      </c>
      <c r="EU141" s="390" t="e">
        <v>#VALUE!</v>
      </c>
      <c r="EV141" s="390" t="e">
        <v>#VALUE!</v>
      </c>
      <c r="EW141" s="390" t="e">
        <v>#VALUE!</v>
      </c>
      <c r="EX141" s="390"/>
      <c r="EY141" s="390"/>
      <c r="EZ141" s="390"/>
      <c r="FA141" s="390"/>
      <c r="FB141" s="390"/>
      <c r="FC141" s="390"/>
      <c r="FD141" s="390"/>
      <c r="FE141" s="390"/>
      <c r="FF141" s="390"/>
      <c r="FG141" s="390"/>
      <c r="FH141" s="390"/>
      <c r="FI141" s="390"/>
      <c r="FJ141" s="390"/>
      <c r="FK141" s="390"/>
      <c r="FL141" s="390"/>
      <c r="FM141" s="390"/>
      <c r="FN141" s="390"/>
      <c r="FO141" s="390"/>
      <c r="FP141" s="390"/>
      <c r="FQ141" s="390"/>
      <c r="FR141" s="390"/>
      <c r="FS141" s="390"/>
      <c r="FT141" s="390"/>
      <c r="FU141" s="390"/>
      <c r="FV141" s="390"/>
      <c r="FW141" s="390"/>
      <c r="FX141" s="390"/>
      <c r="FY141" s="390"/>
      <c r="FZ141" s="390"/>
      <c r="GA141" s="390"/>
      <c r="GB141" s="390"/>
      <c r="GC141" s="390"/>
      <c r="GD141" s="390"/>
      <c r="GE141" s="390"/>
      <c r="GF141" s="390"/>
      <c r="GG141" s="390"/>
      <c r="GH141" s="391"/>
    </row>
    <row r="142" spans="1:190" s="392" customFormat="1">
      <c r="A142" s="323"/>
      <c r="B142" s="323"/>
      <c r="C142" s="323"/>
      <c r="D142" s="323"/>
      <c r="E142" s="374" t="s">
        <v>87</v>
      </c>
      <c r="F142" s="385"/>
      <c r="G142" s="386"/>
      <c r="H142" s="386"/>
      <c r="I142" s="386"/>
      <c r="J142" s="386"/>
      <c r="K142" s="386"/>
      <c r="L142" s="386"/>
      <c r="M142" s="386"/>
      <c r="N142" s="387"/>
      <c r="O142" s="386"/>
      <c r="P142" s="386"/>
      <c r="Q142" s="386"/>
      <c r="R142" s="333"/>
      <c r="S142" s="333"/>
      <c r="T142" s="333"/>
      <c r="U142" s="333"/>
      <c r="V142" s="333"/>
      <c r="W142" s="386"/>
      <c r="X142" s="388"/>
      <c r="Y142" s="393"/>
      <c r="Z142" s="393"/>
      <c r="AA142" s="393"/>
      <c r="AB142" s="393"/>
      <c r="AC142" s="393"/>
      <c r="AD142" s="393"/>
      <c r="AE142" s="393"/>
      <c r="AF142" s="393"/>
      <c r="AG142" s="388"/>
      <c r="AH142" s="388"/>
      <c r="AI142" s="388"/>
      <c r="AJ142" s="388"/>
      <c r="AK142" s="389"/>
      <c r="AL142" s="389"/>
      <c r="AM142" s="389"/>
      <c r="AN142" s="389"/>
      <c r="AO142" s="389"/>
      <c r="AP142" s="389"/>
      <c r="AQ142" s="389"/>
      <c r="AR142" s="389"/>
      <c r="AS142" s="389"/>
      <c r="AT142" s="389"/>
      <c r="AU142" s="389"/>
      <c r="AV142" s="389"/>
      <c r="AW142" s="389"/>
      <c r="AX142" s="389"/>
      <c r="AY142" s="389"/>
      <c r="AZ142" s="389"/>
      <c r="BA142" s="389"/>
      <c r="BB142" s="389"/>
      <c r="BC142" s="389"/>
      <c r="BD142" s="389"/>
      <c r="BE142" s="389"/>
      <c r="BF142" s="389"/>
      <c r="BG142" s="389"/>
      <c r="BH142" s="389"/>
      <c r="BI142" s="389"/>
      <c r="BJ142" s="389"/>
      <c r="BK142" s="389"/>
      <c r="BL142" s="389"/>
      <c r="BM142" s="389"/>
      <c r="BN142" s="389"/>
      <c r="BO142" s="389"/>
      <c r="BP142" s="389"/>
      <c r="BQ142" s="389"/>
      <c r="BR142" s="389"/>
      <c r="BS142" s="389"/>
      <c r="BT142" s="389"/>
      <c r="BU142" s="389"/>
      <c r="BV142" s="389"/>
      <c r="BW142" s="389"/>
      <c r="BX142" s="389"/>
      <c r="BY142" s="389"/>
      <c r="BZ142" s="389"/>
      <c r="CA142" s="389"/>
      <c r="CB142" s="389"/>
      <c r="CC142" s="389"/>
      <c r="CD142" s="389"/>
      <c r="CE142" s="389"/>
      <c r="CF142" s="389"/>
      <c r="CG142" s="389"/>
      <c r="CH142" s="389"/>
      <c r="CI142" s="389"/>
      <c r="CJ142" s="389"/>
      <c r="CK142" s="389"/>
      <c r="CL142" s="389"/>
      <c r="CM142" s="389"/>
      <c r="CN142" s="389"/>
      <c r="CO142" s="389"/>
      <c r="CP142" s="390" t="e">
        <v>#VALUE!</v>
      </c>
      <c r="CQ142" s="390" t="e">
        <v>#VALUE!</v>
      </c>
      <c r="CR142" s="390" t="e">
        <v>#VALUE!</v>
      </c>
      <c r="CS142" s="390" t="e">
        <v>#VALUE!</v>
      </c>
      <c r="CT142" s="390" t="e">
        <v>#VALUE!</v>
      </c>
      <c r="CU142" s="390" t="e">
        <v>#VALUE!</v>
      </c>
      <c r="CV142" s="390" t="e">
        <v>#VALUE!</v>
      </c>
      <c r="CW142" s="390" t="e">
        <v>#VALUE!</v>
      </c>
      <c r="CX142" s="390" t="e">
        <v>#VALUE!</v>
      </c>
      <c r="CY142" s="390" t="e">
        <v>#VALUE!</v>
      </c>
      <c r="CZ142" s="390" t="e">
        <v>#VALUE!</v>
      </c>
      <c r="DA142" s="390" t="e">
        <v>#VALUE!</v>
      </c>
      <c r="DB142" s="390" t="e">
        <v>#VALUE!</v>
      </c>
      <c r="DC142" s="390" t="e">
        <v>#VALUE!</v>
      </c>
      <c r="DD142" s="390" t="e">
        <v>#VALUE!</v>
      </c>
      <c r="DE142" s="390" t="e">
        <v>#VALUE!</v>
      </c>
      <c r="DF142" s="390" t="e">
        <v>#VALUE!</v>
      </c>
      <c r="DG142" s="390" t="e">
        <v>#VALUE!</v>
      </c>
      <c r="DH142" s="390" t="e">
        <v>#VALUE!</v>
      </c>
      <c r="DI142" s="390" t="e">
        <v>#VALUE!</v>
      </c>
      <c r="DJ142" s="390" t="e">
        <v>#VALUE!</v>
      </c>
      <c r="DK142" s="390" t="e">
        <v>#VALUE!</v>
      </c>
      <c r="DL142" s="390" t="e">
        <v>#VALUE!</v>
      </c>
      <c r="DM142" s="390" t="e">
        <v>#VALUE!</v>
      </c>
      <c r="DN142" s="390" t="e">
        <v>#VALUE!</v>
      </c>
      <c r="DO142" s="390" t="e">
        <v>#VALUE!</v>
      </c>
      <c r="DP142" s="390" t="e">
        <v>#VALUE!</v>
      </c>
      <c r="DQ142" s="390" t="e">
        <v>#VALUE!</v>
      </c>
      <c r="DR142" s="390" t="e">
        <v>#VALUE!</v>
      </c>
      <c r="DS142" s="390" t="e">
        <v>#VALUE!</v>
      </c>
      <c r="DT142" s="390" t="e">
        <v>#VALUE!</v>
      </c>
      <c r="DU142" s="390" t="e">
        <v>#VALUE!</v>
      </c>
      <c r="DV142" s="390" t="e">
        <v>#VALUE!</v>
      </c>
      <c r="DW142" s="390" t="e">
        <v>#VALUE!</v>
      </c>
      <c r="DX142" s="390" t="e">
        <v>#VALUE!</v>
      </c>
      <c r="DY142" s="390" t="e">
        <v>#VALUE!</v>
      </c>
      <c r="DZ142" s="390" t="e">
        <v>#VALUE!</v>
      </c>
      <c r="EA142" s="390" t="e">
        <v>#VALUE!</v>
      </c>
      <c r="EB142" s="390" t="e">
        <v>#VALUE!</v>
      </c>
      <c r="EC142" s="390" t="e">
        <v>#VALUE!</v>
      </c>
      <c r="ED142" s="390" t="e">
        <v>#VALUE!</v>
      </c>
      <c r="EE142" s="390" t="e">
        <v>#VALUE!</v>
      </c>
      <c r="EF142" s="390" t="e">
        <v>#VALUE!</v>
      </c>
      <c r="EG142" s="390" t="e">
        <v>#VALUE!</v>
      </c>
      <c r="EH142" s="390" t="e">
        <v>#VALUE!</v>
      </c>
      <c r="EI142" s="390" t="e">
        <v>#VALUE!</v>
      </c>
      <c r="EJ142" s="390" t="e">
        <v>#VALUE!</v>
      </c>
      <c r="EK142" s="390" t="e">
        <v>#VALUE!</v>
      </c>
      <c r="EL142" s="390" t="e">
        <v>#VALUE!</v>
      </c>
      <c r="EM142" s="390" t="e">
        <v>#VALUE!</v>
      </c>
      <c r="EN142" s="390" t="e">
        <v>#VALUE!</v>
      </c>
      <c r="EO142" s="390" t="e">
        <v>#VALUE!</v>
      </c>
      <c r="EP142" s="390" t="e">
        <v>#VALUE!</v>
      </c>
      <c r="EQ142" s="390" t="e">
        <v>#VALUE!</v>
      </c>
      <c r="ER142" s="390" t="e">
        <v>#VALUE!</v>
      </c>
      <c r="ES142" s="390" t="e">
        <v>#VALUE!</v>
      </c>
      <c r="ET142" s="390" t="e">
        <v>#VALUE!</v>
      </c>
      <c r="EU142" s="390" t="e">
        <v>#VALUE!</v>
      </c>
      <c r="EV142" s="390" t="e">
        <v>#VALUE!</v>
      </c>
      <c r="EW142" s="390" t="e">
        <v>#VALUE!</v>
      </c>
      <c r="EX142" s="390"/>
      <c r="EY142" s="390"/>
      <c r="EZ142" s="390"/>
      <c r="FA142" s="390"/>
      <c r="FB142" s="390"/>
      <c r="FC142" s="390"/>
      <c r="FD142" s="390"/>
      <c r="FE142" s="390"/>
      <c r="FF142" s="390"/>
      <c r="FG142" s="390"/>
      <c r="FH142" s="390"/>
      <c r="FI142" s="390"/>
      <c r="FJ142" s="390"/>
      <c r="FK142" s="390"/>
      <c r="FL142" s="390"/>
      <c r="FM142" s="390"/>
      <c r="FN142" s="390"/>
      <c r="FO142" s="390"/>
      <c r="FP142" s="390"/>
      <c r="FQ142" s="390"/>
      <c r="FR142" s="390"/>
      <c r="FS142" s="390"/>
      <c r="FT142" s="390"/>
      <c r="FU142" s="390"/>
      <c r="FV142" s="390"/>
      <c r="FW142" s="390"/>
      <c r="FX142" s="390"/>
      <c r="FY142" s="390"/>
      <c r="FZ142" s="390"/>
      <c r="GA142" s="390"/>
      <c r="GB142" s="390"/>
      <c r="GC142" s="390"/>
      <c r="GD142" s="390"/>
      <c r="GE142" s="390"/>
      <c r="GF142" s="390"/>
      <c r="GG142" s="390"/>
      <c r="GH142" s="391"/>
    </row>
    <row r="143" spans="1:190" s="392" customFormat="1">
      <c r="A143" s="323"/>
      <c r="B143" s="323"/>
      <c r="C143" s="323"/>
      <c r="D143" s="323"/>
      <c r="E143" s="394" t="s">
        <v>88</v>
      </c>
      <c r="F143" s="385"/>
      <c r="G143" s="386"/>
      <c r="H143" s="386"/>
      <c r="I143" s="386"/>
      <c r="J143" s="386"/>
      <c r="K143" s="386"/>
      <c r="L143" s="386"/>
      <c r="M143" s="386"/>
      <c r="N143" s="387"/>
      <c r="O143" s="386"/>
      <c r="P143" s="386"/>
      <c r="Q143" s="386"/>
      <c r="R143" s="386"/>
      <c r="S143" s="386"/>
      <c r="T143" s="386"/>
      <c r="U143" s="386"/>
      <c r="V143" s="386"/>
      <c r="W143" s="386"/>
      <c r="X143" s="386"/>
      <c r="Y143" s="386"/>
      <c r="Z143" s="386"/>
      <c r="AA143" s="386"/>
      <c r="AB143" s="386"/>
      <c r="AC143" s="386"/>
      <c r="AD143" s="386"/>
      <c r="AE143" s="386"/>
      <c r="AF143" s="386"/>
      <c r="AG143" s="386"/>
      <c r="AH143" s="386"/>
      <c r="AI143" s="386"/>
      <c r="AJ143" s="386"/>
      <c r="AK143" s="389"/>
      <c r="AL143" s="389"/>
      <c r="AM143" s="389"/>
      <c r="AN143" s="389"/>
      <c r="AO143" s="389"/>
      <c r="AP143" s="389"/>
      <c r="AQ143" s="389"/>
      <c r="AR143" s="389"/>
      <c r="AS143" s="389"/>
      <c r="AT143" s="389"/>
      <c r="AU143" s="389"/>
      <c r="AV143" s="389"/>
      <c r="AW143" s="389"/>
      <c r="AX143" s="389"/>
      <c r="AY143" s="389"/>
      <c r="AZ143" s="389"/>
      <c r="BA143" s="389"/>
      <c r="BB143" s="389"/>
      <c r="BC143" s="389"/>
      <c r="BD143" s="389"/>
      <c r="BE143" s="389"/>
      <c r="BF143" s="389"/>
      <c r="BG143" s="389"/>
      <c r="BH143" s="389"/>
      <c r="BI143" s="389"/>
      <c r="BJ143" s="389"/>
      <c r="BK143" s="389"/>
      <c r="BL143" s="389"/>
      <c r="BM143" s="389"/>
      <c r="BN143" s="389"/>
      <c r="BO143" s="389"/>
      <c r="BP143" s="389"/>
      <c r="BQ143" s="389"/>
      <c r="BR143" s="389"/>
      <c r="BS143" s="389"/>
      <c r="BT143" s="389"/>
      <c r="BU143" s="389"/>
      <c r="BV143" s="389"/>
      <c r="BW143" s="389"/>
      <c r="BX143" s="389"/>
      <c r="BY143" s="389"/>
      <c r="BZ143" s="389"/>
      <c r="CA143" s="389"/>
      <c r="CB143" s="389"/>
      <c r="CC143" s="389"/>
      <c r="CD143" s="389"/>
      <c r="CE143" s="389"/>
      <c r="CF143" s="389"/>
      <c r="CG143" s="389"/>
      <c r="CH143" s="389"/>
      <c r="CI143" s="389"/>
      <c r="CJ143" s="389"/>
      <c r="CK143" s="389"/>
      <c r="CL143" s="389"/>
      <c r="CM143" s="389"/>
      <c r="CN143" s="389"/>
      <c r="CO143" s="389"/>
      <c r="CP143" s="390" t="e">
        <v>#VALUE!</v>
      </c>
      <c r="CQ143" s="390" t="e">
        <v>#VALUE!</v>
      </c>
      <c r="CR143" s="390" t="e">
        <v>#VALUE!</v>
      </c>
      <c r="CS143" s="390" t="e">
        <v>#VALUE!</v>
      </c>
      <c r="CT143" s="390" t="e">
        <v>#VALUE!</v>
      </c>
      <c r="CU143" s="390" t="e">
        <v>#VALUE!</v>
      </c>
      <c r="CV143" s="390" t="e">
        <v>#VALUE!</v>
      </c>
      <c r="CW143" s="390" t="e">
        <v>#VALUE!</v>
      </c>
      <c r="CX143" s="390" t="e">
        <v>#VALUE!</v>
      </c>
      <c r="CY143" s="390" t="e">
        <v>#VALUE!</v>
      </c>
      <c r="CZ143" s="390" t="e">
        <v>#VALUE!</v>
      </c>
      <c r="DA143" s="390" t="e">
        <v>#VALUE!</v>
      </c>
      <c r="DB143" s="390" t="e">
        <v>#VALUE!</v>
      </c>
      <c r="DC143" s="390" t="e">
        <v>#VALUE!</v>
      </c>
      <c r="DD143" s="390" t="e">
        <v>#VALUE!</v>
      </c>
      <c r="DE143" s="390" t="e">
        <v>#VALUE!</v>
      </c>
      <c r="DF143" s="390" t="e">
        <v>#VALUE!</v>
      </c>
      <c r="DG143" s="390" t="e">
        <v>#VALUE!</v>
      </c>
      <c r="DH143" s="390" t="e">
        <v>#VALUE!</v>
      </c>
      <c r="DI143" s="390" t="e">
        <v>#VALUE!</v>
      </c>
      <c r="DJ143" s="390" t="e">
        <v>#VALUE!</v>
      </c>
      <c r="DK143" s="390" t="e">
        <v>#VALUE!</v>
      </c>
      <c r="DL143" s="390" t="e">
        <v>#VALUE!</v>
      </c>
      <c r="DM143" s="390" t="e">
        <v>#VALUE!</v>
      </c>
      <c r="DN143" s="390" t="e">
        <v>#VALUE!</v>
      </c>
      <c r="DO143" s="390" t="e">
        <v>#VALUE!</v>
      </c>
      <c r="DP143" s="390" t="e">
        <v>#VALUE!</v>
      </c>
      <c r="DQ143" s="390" t="e">
        <v>#VALUE!</v>
      </c>
      <c r="DR143" s="390" t="e">
        <v>#VALUE!</v>
      </c>
      <c r="DS143" s="390" t="e">
        <v>#VALUE!</v>
      </c>
      <c r="DT143" s="390" t="e">
        <v>#VALUE!</v>
      </c>
      <c r="DU143" s="390" t="e">
        <v>#VALUE!</v>
      </c>
      <c r="DV143" s="390" t="e">
        <v>#VALUE!</v>
      </c>
      <c r="DW143" s="390" t="e">
        <v>#VALUE!</v>
      </c>
      <c r="DX143" s="390" t="e">
        <v>#VALUE!</v>
      </c>
      <c r="DY143" s="390" t="e">
        <v>#VALUE!</v>
      </c>
      <c r="DZ143" s="390" t="e">
        <v>#VALUE!</v>
      </c>
      <c r="EA143" s="390" t="e">
        <v>#VALUE!</v>
      </c>
      <c r="EB143" s="390" t="e">
        <v>#VALUE!</v>
      </c>
      <c r="EC143" s="390" t="e">
        <v>#VALUE!</v>
      </c>
      <c r="ED143" s="390" t="e">
        <v>#VALUE!</v>
      </c>
      <c r="EE143" s="390" t="e">
        <v>#VALUE!</v>
      </c>
      <c r="EF143" s="390" t="e">
        <v>#VALUE!</v>
      </c>
      <c r="EG143" s="390" t="e">
        <v>#VALUE!</v>
      </c>
      <c r="EH143" s="390" t="e">
        <v>#VALUE!</v>
      </c>
      <c r="EI143" s="390" t="e">
        <v>#VALUE!</v>
      </c>
      <c r="EJ143" s="390" t="e">
        <v>#VALUE!</v>
      </c>
      <c r="EK143" s="390" t="e">
        <v>#VALUE!</v>
      </c>
      <c r="EL143" s="390" t="e">
        <v>#VALUE!</v>
      </c>
      <c r="EM143" s="390" t="e">
        <v>#VALUE!</v>
      </c>
      <c r="EN143" s="390" t="e">
        <v>#VALUE!</v>
      </c>
      <c r="EO143" s="390" t="e">
        <v>#VALUE!</v>
      </c>
      <c r="EP143" s="390" t="e">
        <v>#VALUE!</v>
      </c>
      <c r="EQ143" s="390" t="e">
        <v>#VALUE!</v>
      </c>
      <c r="ER143" s="390" t="e">
        <v>#VALUE!</v>
      </c>
      <c r="ES143" s="390" t="e">
        <v>#VALUE!</v>
      </c>
      <c r="ET143" s="390" t="e">
        <v>#VALUE!</v>
      </c>
      <c r="EU143" s="390" t="e">
        <v>#VALUE!</v>
      </c>
      <c r="EV143" s="390" t="e">
        <v>#VALUE!</v>
      </c>
      <c r="EW143" s="390" t="e">
        <v>#VALUE!</v>
      </c>
      <c r="EX143" s="390"/>
      <c r="EY143" s="390"/>
      <c r="EZ143" s="390"/>
      <c r="FA143" s="390"/>
      <c r="FB143" s="390"/>
      <c r="FC143" s="390"/>
      <c r="FD143" s="390"/>
      <c r="FE143" s="390"/>
      <c r="FF143" s="390"/>
      <c r="FG143" s="390"/>
      <c r="FH143" s="390"/>
      <c r="FI143" s="390"/>
      <c r="FJ143" s="390"/>
      <c r="FK143" s="390"/>
      <c r="FL143" s="390"/>
      <c r="FM143" s="390"/>
      <c r="FN143" s="390"/>
      <c r="FO143" s="390"/>
      <c r="FP143" s="390"/>
      <c r="FQ143" s="390"/>
      <c r="FR143" s="390"/>
      <c r="FS143" s="390"/>
      <c r="FT143" s="390"/>
      <c r="FU143" s="390"/>
      <c r="FV143" s="390"/>
      <c r="FW143" s="390"/>
      <c r="FX143" s="390"/>
      <c r="FY143" s="390"/>
      <c r="FZ143" s="390"/>
      <c r="GA143" s="390"/>
      <c r="GB143" s="390"/>
      <c r="GC143" s="390"/>
      <c r="GD143" s="390"/>
      <c r="GE143" s="390"/>
      <c r="GF143" s="390"/>
      <c r="GG143" s="390"/>
      <c r="GH143" s="391"/>
    </row>
    <row r="144" spans="1:190" s="360" customFormat="1" ht="16.5" thickBot="1">
      <c r="A144" s="323"/>
      <c r="B144" s="323"/>
      <c r="C144" s="323"/>
      <c r="D144" s="323"/>
      <c r="E144" s="374" t="s">
        <v>89</v>
      </c>
      <c r="F144" s="395"/>
      <c r="G144" s="396"/>
      <c r="H144" s="396"/>
      <c r="I144" s="396"/>
      <c r="J144" s="396"/>
      <c r="K144" s="396"/>
      <c r="L144" s="396"/>
      <c r="M144" s="396"/>
      <c r="N144" s="397"/>
      <c r="O144" s="396"/>
      <c r="P144" s="396"/>
      <c r="Q144" s="396"/>
      <c r="R144" s="396"/>
      <c r="S144" s="396"/>
      <c r="T144" s="396"/>
      <c r="U144" s="396"/>
      <c r="V144" s="396"/>
      <c r="W144" s="396"/>
      <c r="X144" s="396"/>
      <c r="Y144" s="396"/>
      <c r="Z144" s="396"/>
      <c r="AA144" s="396"/>
      <c r="AB144" s="396"/>
      <c r="AC144" s="396"/>
      <c r="AD144" s="396"/>
      <c r="AE144" s="396"/>
      <c r="AF144" s="396"/>
      <c r="AG144" s="396"/>
      <c r="AH144" s="396"/>
      <c r="AI144" s="396"/>
      <c r="AJ144" s="396"/>
      <c r="AK144" s="398"/>
      <c r="AL144" s="398"/>
      <c r="AM144" s="398"/>
      <c r="AN144" s="398"/>
      <c r="AO144" s="398"/>
      <c r="AP144" s="398"/>
      <c r="AQ144" s="398"/>
      <c r="AR144" s="398"/>
      <c r="AS144" s="398"/>
      <c r="AT144" s="398"/>
      <c r="AU144" s="398"/>
      <c r="AV144" s="398"/>
      <c r="AW144" s="398"/>
      <c r="AX144" s="398"/>
      <c r="AY144" s="398"/>
      <c r="AZ144" s="398"/>
      <c r="BA144" s="398"/>
      <c r="BB144" s="398"/>
      <c r="BC144" s="398"/>
      <c r="BD144" s="398"/>
      <c r="BE144" s="398"/>
      <c r="BF144" s="398"/>
      <c r="BG144" s="398"/>
      <c r="BH144" s="398"/>
      <c r="BI144" s="398"/>
      <c r="BJ144" s="398"/>
      <c r="BK144" s="398"/>
      <c r="BL144" s="398"/>
      <c r="BM144" s="398"/>
      <c r="BN144" s="398"/>
      <c r="BO144" s="398"/>
      <c r="BP144" s="398"/>
      <c r="BQ144" s="398"/>
      <c r="BR144" s="398"/>
      <c r="BS144" s="398"/>
      <c r="BT144" s="398"/>
      <c r="BU144" s="398"/>
      <c r="BV144" s="398"/>
      <c r="BW144" s="398"/>
      <c r="BX144" s="398"/>
      <c r="BY144" s="398"/>
      <c r="BZ144" s="398"/>
      <c r="CA144" s="398"/>
      <c r="CB144" s="398"/>
      <c r="CC144" s="398"/>
      <c r="CD144" s="398"/>
      <c r="CE144" s="398"/>
      <c r="CF144" s="398"/>
      <c r="CG144" s="398"/>
      <c r="CH144" s="398"/>
      <c r="CI144" s="398"/>
      <c r="CJ144" s="398"/>
      <c r="CK144" s="398"/>
      <c r="CL144" s="398"/>
      <c r="CM144" s="398"/>
      <c r="CN144" s="398"/>
      <c r="CO144" s="398"/>
      <c r="CP144" s="390"/>
      <c r="CQ144" s="390"/>
      <c r="CR144" s="390"/>
      <c r="CS144" s="390"/>
      <c r="CT144" s="390"/>
      <c r="CU144" s="390"/>
      <c r="CV144" s="390"/>
      <c r="CW144" s="390"/>
      <c r="CX144" s="390"/>
      <c r="CY144" s="390"/>
      <c r="CZ144" s="390"/>
      <c r="DA144" s="390"/>
      <c r="DB144" s="390"/>
      <c r="DC144" s="390"/>
      <c r="DD144" s="390"/>
      <c r="DE144" s="390"/>
      <c r="DF144" s="390"/>
      <c r="DG144" s="390"/>
      <c r="DH144" s="390"/>
      <c r="DI144" s="390"/>
      <c r="DJ144" s="390"/>
      <c r="DK144" s="390"/>
      <c r="DL144" s="390"/>
      <c r="DM144" s="390"/>
      <c r="DN144" s="390"/>
      <c r="DO144" s="390"/>
      <c r="DP144" s="390" t="e">
        <v>#VALUE!</v>
      </c>
      <c r="DQ144" s="390" t="e">
        <v>#VALUE!</v>
      </c>
      <c r="DR144" s="390" t="e">
        <v>#VALUE!</v>
      </c>
      <c r="DS144" s="390" t="e">
        <v>#VALUE!</v>
      </c>
      <c r="DT144" s="390" t="e">
        <v>#VALUE!</v>
      </c>
      <c r="DU144" s="390" t="e">
        <v>#VALUE!</v>
      </c>
      <c r="DV144" s="390" t="e">
        <v>#VALUE!</v>
      </c>
      <c r="DW144" s="390" t="e">
        <v>#VALUE!</v>
      </c>
      <c r="DX144" s="390" t="e">
        <v>#VALUE!</v>
      </c>
      <c r="DY144" s="390" t="e">
        <v>#VALUE!</v>
      </c>
      <c r="DZ144" s="390" t="e">
        <v>#VALUE!</v>
      </c>
      <c r="EA144" s="390" t="e">
        <v>#VALUE!</v>
      </c>
      <c r="EB144" s="390" t="e">
        <v>#VALUE!</v>
      </c>
      <c r="EC144" s="390" t="e">
        <v>#VALUE!</v>
      </c>
      <c r="ED144" s="390" t="e">
        <v>#VALUE!</v>
      </c>
      <c r="EE144" s="390" t="e">
        <v>#VALUE!</v>
      </c>
      <c r="EF144" s="390" t="e">
        <v>#VALUE!</v>
      </c>
      <c r="EG144" s="390" t="e">
        <v>#VALUE!</v>
      </c>
      <c r="EH144" s="390" t="e">
        <v>#VALUE!</v>
      </c>
      <c r="EI144" s="390" t="e">
        <v>#VALUE!</v>
      </c>
      <c r="EJ144" s="390" t="e">
        <v>#VALUE!</v>
      </c>
      <c r="EK144" s="390" t="e">
        <v>#VALUE!</v>
      </c>
      <c r="EL144" s="390" t="e">
        <v>#VALUE!</v>
      </c>
      <c r="EM144" s="390" t="e">
        <v>#VALUE!</v>
      </c>
      <c r="EN144" s="390" t="e">
        <v>#VALUE!</v>
      </c>
      <c r="EO144" s="390" t="e">
        <v>#VALUE!</v>
      </c>
      <c r="EP144" s="390" t="e">
        <v>#VALUE!</v>
      </c>
      <c r="EQ144" s="390" t="e">
        <v>#VALUE!</v>
      </c>
      <c r="ER144" s="390" t="e">
        <v>#VALUE!</v>
      </c>
      <c r="ES144" s="390" t="e">
        <v>#VALUE!</v>
      </c>
      <c r="ET144" s="390" t="e">
        <v>#VALUE!</v>
      </c>
      <c r="EU144" s="390" t="e">
        <v>#VALUE!</v>
      </c>
      <c r="EV144" s="390" t="e">
        <v>#VALUE!</v>
      </c>
      <c r="EW144" s="390" t="e">
        <v>#VALUE!</v>
      </c>
      <c r="EX144" s="390"/>
      <c r="EY144" s="390"/>
      <c r="EZ144" s="390"/>
      <c r="FA144" s="390"/>
      <c r="FB144" s="390"/>
      <c r="FC144" s="390"/>
      <c r="FD144" s="390"/>
      <c r="FE144" s="390"/>
      <c r="FF144" s="390"/>
      <c r="FG144" s="390"/>
      <c r="FH144" s="390"/>
      <c r="FI144" s="390"/>
      <c r="FJ144" s="390"/>
      <c r="FK144" s="390"/>
      <c r="FL144" s="390"/>
      <c r="FM144" s="390"/>
      <c r="FN144" s="390"/>
      <c r="FO144" s="390"/>
      <c r="FP144" s="390"/>
      <c r="FQ144" s="390"/>
      <c r="FR144" s="390"/>
      <c r="FS144" s="390"/>
      <c r="FT144" s="390"/>
      <c r="FU144" s="390"/>
      <c r="FV144" s="390"/>
      <c r="FW144" s="390"/>
      <c r="FX144" s="390"/>
      <c r="FY144" s="390"/>
      <c r="FZ144" s="390"/>
      <c r="GA144" s="390"/>
      <c r="GB144" s="390"/>
      <c r="GC144" s="390"/>
      <c r="GD144" s="390"/>
      <c r="GE144" s="390"/>
      <c r="GF144" s="390"/>
      <c r="GG144" s="390"/>
      <c r="GH144" s="359"/>
    </row>
    <row r="145" spans="1:190" ht="16.5" thickBot="1">
      <c r="A145" s="323"/>
      <c r="B145" s="323"/>
      <c r="C145" s="323"/>
      <c r="D145" s="323"/>
      <c r="E145" s="323" t="s">
        <v>200</v>
      </c>
      <c r="F145" s="323"/>
      <c r="G145" s="323"/>
      <c r="H145" s="323"/>
      <c r="I145" s="323"/>
      <c r="J145" s="323"/>
      <c r="K145" s="323"/>
      <c r="L145" s="323"/>
      <c r="M145" s="323"/>
      <c r="N145" s="332"/>
      <c r="O145" s="323"/>
      <c r="P145" s="323"/>
      <c r="Q145" s="323"/>
      <c r="R145" s="323"/>
      <c r="S145" s="323"/>
      <c r="T145" s="323"/>
      <c r="U145" s="323"/>
      <c r="V145" s="323"/>
      <c r="W145" s="323"/>
      <c r="X145" s="323"/>
      <c r="Y145" s="323"/>
      <c r="Z145" s="323"/>
      <c r="AA145" s="323"/>
      <c r="AB145" s="323"/>
      <c r="AC145" s="323"/>
      <c r="AD145" s="323"/>
      <c r="AE145" s="323"/>
      <c r="AF145" s="323"/>
      <c r="AG145" s="323"/>
      <c r="AH145" s="323"/>
      <c r="AI145" s="323"/>
      <c r="AJ145" s="323"/>
      <c r="FP145" s="215"/>
      <c r="FQ145" s="215"/>
      <c r="FR145" s="215"/>
      <c r="FS145" s="215"/>
      <c r="FT145" s="215"/>
      <c r="FV145" s="215"/>
      <c r="FW145" s="215"/>
      <c r="FX145" s="215"/>
      <c r="FY145" s="215"/>
      <c r="FZ145" s="215"/>
      <c r="GA145" s="215"/>
      <c r="GB145" s="215"/>
      <c r="GC145" s="215"/>
      <c r="GD145" s="215"/>
      <c r="GE145" s="215"/>
      <c r="GF145" s="215"/>
      <c r="GG145" s="215"/>
    </row>
    <row r="146" spans="1:190" s="403" customFormat="1" ht="15.75" customHeight="1">
      <c r="A146" s="311"/>
      <c r="B146" s="311"/>
      <c r="C146" s="311"/>
      <c r="D146" s="311"/>
      <c r="E146" s="376" t="s">
        <v>85</v>
      </c>
      <c r="F146" s="399"/>
      <c r="G146" s="400"/>
      <c r="H146" s="400"/>
      <c r="I146" s="400"/>
      <c r="J146" s="400"/>
      <c r="K146" s="400"/>
      <c r="L146" s="400"/>
      <c r="M146" s="400"/>
      <c r="N146" s="400"/>
      <c r="O146" s="400"/>
      <c r="P146" s="400"/>
      <c r="Q146" s="400"/>
      <c r="R146" s="400"/>
      <c r="S146" s="400"/>
      <c r="T146" s="400"/>
      <c r="U146" s="401"/>
      <c r="V146" s="401"/>
      <c r="W146" s="401"/>
      <c r="X146" s="402"/>
      <c r="Y146" s="402"/>
      <c r="Z146" s="402"/>
      <c r="AA146" s="402"/>
      <c r="AB146" s="402"/>
      <c r="AC146" s="402"/>
      <c r="AD146" s="402"/>
      <c r="AE146" s="402"/>
      <c r="AF146" s="402"/>
      <c r="AG146" s="402"/>
      <c r="AH146" s="402"/>
      <c r="AI146" s="402"/>
      <c r="AJ146" s="402"/>
      <c r="CT146" s="404" t="e">
        <f>100*(CT140/CP140-1)</f>
        <v>#VALUE!</v>
      </c>
      <c r="CU146" s="404" t="e">
        <f t="shared" ref="CU146:EM147" si="319">100*(CU140/CQ140-1)</f>
        <v>#VALUE!</v>
      </c>
      <c r="CV146" s="404" t="e">
        <f t="shared" si="319"/>
        <v>#VALUE!</v>
      </c>
      <c r="CW146" s="404" t="e">
        <f t="shared" si="319"/>
        <v>#VALUE!</v>
      </c>
      <c r="CX146" s="404" t="e">
        <f t="shared" si="319"/>
        <v>#VALUE!</v>
      </c>
      <c r="CY146" s="404" t="e">
        <f t="shared" si="319"/>
        <v>#VALUE!</v>
      </c>
      <c r="CZ146" s="404" t="e">
        <f t="shared" si="319"/>
        <v>#VALUE!</v>
      </c>
      <c r="DA146" s="404" t="e">
        <f t="shared" si="319"/>
        <v>#VALUE!</v>
      </c>
      <c r="DB146" s="404" t="e">
        <f t="shared" si="319"/>
        <v>#VALUE!</v>
      </c>
      <c r="DC146" s="404" t="e">
        <f t="shared" si="319"/>
        <v>#VALUE!</v>
      </c>
      <c r="DD146" s="404" t="e">
        <f t="shared" si="319"/>
        <v>#VALUE!</v>
      </c>
      <c r="DE146" s="404" t="e">
        <f t="shared" si="319"/>
        <v>#VALUE!</v>
      </c>
      <c r="DF146" s="404" t="e">
        <f t="shared" si="319"/>
        <v>#VALUE!</v>
      </c>
      <c r="DG146" s="404" t="e">
        <f t="shared" si="319"/>
        <v>#VALUE!</v>
      </c>
      <c r="DH146" s="404" t="e">
        <f t="shared" si="319"/>
        <v>#VALUE!</v>
      </c>
      <c r="DI146" s="404" t="e">
        <f t="shared" si="319"/>
        <v>#VALUE!</v>
      </c>
      <c r="DJ146" s="404" t="e">
        <f t="shared" si="319"/>
        <v>#VALUE!</v>
      </c>
      <c r="DK146" s="404" t="e">
        <f t="shared" si="319"/>
        <v>#VALUE!</v>
      </c>
      <c r="DL146" s="404" t="e">
        <f t="shared" si="319"/>
        <v>#VALUE!</v>
      </c>
      <c r="DM146" s="404" t="e">
        <f t="shared" si="319"/>
        <v>#VALUE!</v>
      </c>
      <c r="DN146" s="404" t="e">
        <f t="shared" si="319"/>
        <v>#VALUE!</v>
      </c>
      <c r="DO146" s="404" t="e">
        <f t="shared" si="319"/>
        <v>#VALUE!</v>
      </c>
      <c r="DP146" s="404" t="e">
        <f t="shared" si="319"/>
        <v>#VALUE!</v>
      </c>
      <c r="DQ146" s="404" t="e">
        <f t="shared" si="319"/>
        <v>#VALUE!</v>
      </c>
      <c r="DR146" s="404" t="e">
        <f t="shared" si="319"/>
        <v>#VALUE!</v>
      </c>
      <c r="DS146" s="404" t="e">
        <f t="shared" si="319"/>
        <v>#VALUE!</v>
      </c>
      <c r="DT146" s="404" t="e">
        <f t="shared" si="319"/>
        <v>#VALUE!</v>
      </c>
      <c r="DU146" s="404" t="e">
        <f t="shared" si="319"/>
        <v>#VALUE!</v>
      </c>
      <c r="DV146" s="404" t="e">
        <f t="shared" si="319"/>
        <v>#VALUE!</v>
      </c>
      <c r="DW146" s="404" t="e">
        <f t="shared" si="319"/>
        <v>#VALUE!</v>
      </c>
      <c r="DX146" s="404" t="e">
        <f t="shared" si="319"/>
        <v>#VALUE!</v>
      </c>
      <c r="DY146" s="404" t="e">
        <f t="shared" si="319"/>
        <v>#VALUE!</v>
      </c>
      <c r="DZ146" s="404" t="e">
        <f t="shared" si="319"/>
        <v>#VALUE!</v>
      </c>
      <c r="EA146" s="404" t="e">
        <f t="shared" si="319"/>
        <v>#VALUE!</v>
      </c>
      <c r="EB146" s="404" t="e">
        <f t="shared" si="319"/>
        <v>#VALUE!</v>
      </c>
      <c r="EC146" s="404" t="e">
        <f t="shared" si="319"/>
        <v>#VALUE!</v>
      </c>
      <c r="ED146" s="404" t="e">
        <f t="shared" si="319"/>
        <v>#VALUE!</v>
      </c>
      <c r="EE146" s="404" t="e">
        <f t="shared" si="319"/>
        <v>#VALUE!</v>
      </c>
      <c r="EF146" s="404" t="e">
        <f t="shared" si="319"/>
        <v>#VALUE!</v>
      </c>
      <c r="EG146" s="404" t="e">
        <f t="shared" si="319"/>
        <v>#VALUE!</v>
      </c>
      <c r="EH146" s="404" t="e">
        <f t="shared" si="319"/>
        <v>#VALUE!</v>
      </c>
      <c r="EI146" s="404" t="e">
        <f t="shared" si="319"/>
        <v>#VALUE!</v>
      </c>
      <c r="EJ146" s="404" t="e">
        <f t="shared" si="319"/>
        <v>#VALUE!</v>
      </c>
      <c r="EK146" s="404" t="e">
        <f t="shared" si="319"/>
        <v>#VALUE!</v>
      </c>
      <c r="EL146" s="404" t="e">
        <f t="shared" si="319"/>
        <v>#VALUE!</v>
      </c>
      <c r="EM146" s="404" t="e">
        <f t="shared" si="319"/>
        <v>#VALUE!</v>
      </c>
      <c r="EN146" s="404" t="e">
        <f>100*(EN140/EJ140-1)</f>
        <v>#VALUE!</v>
      </c>
      <c r="EO146" s="404" t="e">
        <f>100*(EO140/EK140-1)</f>
        <v>#VALUE!</v>
      </c>
      <c r="EP146" s="404" t="e">
        <f t="shared" ref="EP146:FA150" si="320">100*(EP140/EL140-1)</f>
        <v>#VALUE!</v>
      </c>
      <c r="EQ146" s="404" t="e">
        <f t="shared" si="320"/>
        <v>#VALUE!</v>
      </c>
      <c r="ER146" s="404" t="e">
        <f t="shared" si="320"/>
        <v>#VALUE!</v>
      </c>
      <c r="ES146" s="404" t="e">
        <f>100*(ES140/EO140-1)</f>
        <v>#VALUE!</v>
      </c>
      <c r="ET146" s="404" t="e">
        <f t="shared" si="320"/>
        <v>#VALUE!</v>
      </c>
      <c r="EU146" s="404" t="e">
        <f t="shared" si="320"/>
        <v>#VALUE!</v>
      </c>
      <c r="EV146" s="404" t="e">
        <f t="shared" si="320"/>
        <v>#VALUE!</v>
      </c>
      <c r="EW146" s="404" t="e">
        <f t="shared" si="320"/>
        <v>#VALUE!</v>
      </c>
      <c r="EX146" s="404" t="e">
        <f t="shared" si="320"/>
        <v>#VALUE!</v>
      </c>
      <c r="EY146" s="404" t="e">
        <f t="shared" si="320"/>
        <v>#VALUE!</v>
      </c>
      <c r="EZ146" s="404" t="e">
        <f t="shared" si="320"/>
        <v>#VALUE!</v>
      </c>
      <c r="FA146" s="404" t="e">
        <f t="shared" si="320"/>
        <v>#VALUE!</v>
      </c>
      <c r="FB146" s="404">
        <v>1.4</v>
      </c>
      <c r="FC146" s="404">
        <v>1.4</v>
      </c>
      <c r="FD146" s="404">
        <v>1.4</v>
      </c>
      <c r="FE146" s="404">
        <v>1.4</v>
      </c>
      <c r="FF146" s="404">
        <v>1.4</v>
      </c>
      <c r="FG146" s="404">
        <v>1.4</v>
      </c>
      <c r="FH146" s="404">
        <v>1.4</v>
      </c>
      <c r="FI146" s="404">
        <v>1.4</v>
      </c>
      <c r="FJ146" s="404">
        <v>1.4</v>
      </c>
      <c r="FK146" s="404">
        <v>1.4</v>
      </c>
      <c r="FL146" s="404">
        <v>1.4</v>
      </c>
      <c r="FM146" s="404">
        <v>1.4</v>
      </c>
      <c r="FN146" s="405">
        <v>1.4</v>
      </c>
      <c r="FO146" s="405">
        <v>1.4</v>
      </c>
      <c r="FP146" s="405">
        <v>1.4</v>
      </c>
      <c r="FQ146" s="405">
        <v>1.4</v>
      </c>
      <c r="FR146" s="405"/>
      <c r="FS146" s="405"/>
      <c r="FT146" s="405"/>
      <c r="FU146" s="405"/>
      <c r="FV146" s="405"/>
      <c r="FW146" s="405"/>
      <c r="FX146" s="405"/>
      <c r="FY146" s="405"/>
      <c r="FZ146" s="405"/>
      <c r="GA146" s="405"/>
      <c r="GB146" s="405"/>
      <c r="GC146" s="405"/>
      <c r="GD146" s="405"/>
      <c r="GE146" s="405"/>
      <c r="GF146" s="405"/>
      <c r="GG146" s="405"/>
    </row>
    <row r="147" spans="1:190" s="392" customFormat="1">
      <c r="A147" s="215"/>
      <c r="B147" s="215"/>
      <c r="C147" s="223"/>
      <c r="D147" s="223"/>
      <c r="E147" s="374" t="s">
        <v>86</v>
      </c>
      <c r="F147" s="239"/>
      <c r="G147" s="389"/>
      <c r="H147" s="389"/>
      <c r="I147" s="389"/>
      <c r="J147" s="389"/>
      <c r="K147" s="389"/>
      <c r="L147" s="389"/>
      <c r="M147" s="389"/>
      <c r="N147" s="406"/>
      <c r="O147" s="389"/>
      <c r="P147" s="389"/>
      <c r="Q147" s="389"/>
      <c r="R147" s="407"/>
      <c r="S147" s="407"/>
      <c r="T147" s="407"/>
      <c r="U147" s="407"/>
      <c r="V147" s="407"/>
      <c r="W147" s="389"/>
      <c r="X147" s="408"/>
      <c r="Y147" s="409"/>
      <c r="Z147" s="408"/>
      <c r="AA147" s="408"/>
      <c r="AB147" s="408"/>
      <c r="AC147" s="408"/>
      <c r="AD147" s="408"/>
      <c r="AE147" s="408"/>
      <c r="AF147" s="408"/>
      <c r="AG147" s="408"/>
      <c r="AH147" s="408"/>
      <c r="AI147" s="408"/>
      <c r="AJ147" s="408"/>
      <c r="AK147" s="389"/>
      <c r="AL147" s="389"/>
      <c r="AM147" s="389"/>
      <c r="AN147" s="389"/>
      <c r="AO147" s="389"/>
      <c r="AP147" s="389"/>
      <c r="AQ147" s="389"/>
      <c r="AR147" s="389"/>
      <c r="AS147" s="389"/>
      <c r="AT147" s="389"/>
      <c r="AU147" s="389"/>
      <c r="AV147" s="389"/>
      <c r="AW147" s="389"/>
      <c r="AX147" s="389"/>
      <c r="AY147" s="389"/>
      <c r="AZ147" s="389"/>
      <c r="BA147" s="389"/>
      <c r="BB147" s="389"/>
      <c r="BC147" s="389"/>
      <c r="BD147" s="389"/>
      <c r="BE147" s="389"/>
      <c r="BF147" s="389"/>
      <c r="BG147" s="389"/>
      <c r="BH147" s="389"/>
      <c r="BI147" s="389"/>
      <c r="BJ147" s="389"/>
      <c r="BK147" s="389"/>
      <c r="BL147" s="389"/>
      <c r="BM147" s="389"/>
      <c r="BN147" s="389"/>
      <c r="BO147" s="389"/>
      <c r="BP147" s="389"/>
      <c r="BQ147" s="389"/>
      <c r="BR147" s="389"/>
      <c r="BS147" s="389"/>
      <c r="BT147" s="389"/>
      <c r="BU147" s="389"/>
      <c r="BV147" s="389"/>
      <c r="BW147" s="389"/>
      <c r="BX147" s="389"/>
      <c r="BY147" s="389"/>
      <c r="BZ147" s="389"/>
      <c r="CA147" s="389"/>
      <c r="CB147" s="389"/>
      <c r="CC147" s="389"/>
      <c r="CD147" s="389"/>
      <c r="CE147" s="389"/>
      <c r="CF147" s="389"/>
      <c r="CG147" s="389"/>
      <c r="CH147" s="389"/>
      <c r="CI147" s="389"/>
      <c r="CJ147" s="389"/>
      <c r="CK147" s="389"/>
      <c r="CL147" s="389"/>
      <c r="CM147" s="389"/>
      <c r="CN147" s="389"/>
      <c r="CO147" s="389"/>
      <c r="CP147" s="389"/>
      <c r="CQ147" s="389"/>
      <c r="CR147" s="389"/>
      <c r="CS147" s="389"/>
      <c r="CT147" s="410" t="e">
        <f>100*(CT141/CP141-1)</f>
        <v>#VALUE!</v>
      </c>
      <c r="CU147" s="410" t="e">
        <f t="shared" si="319"/>
        <v>#VALUE!</v>
      </c>
      <c r="CV147" s="410" t="e">
        <f t="shared" si="319"/>
        <v>#VALUE!</v>
      </c>
      <c r="CW147" s="410" t="e">
        <f t="shared" si="319"/>
        <v>#VALUE!</v>
      </c>
      <c r="CX147" s="410" t="e">
        <f t="shared" si="319"/>
        <v>#VALUE!</v>
      </c>
      <c r="CY147" s="410" t="e">
        <f t="shared" si="319"/>
        <v>#VALUE!</v>
      </c>
      <c r="CZ147" s="410" t="e">
        <f t="shared" si="319"/>
        <v>#VALUE!</v>
      </c>
      <c r="DA147" s="410" t="e">
        <f t="shared" si="319"/>
        <v>#VALUE!</v>
      </c>
      <c r="DB147" s="410" t="e">
        <f t="shared" si="319"/>
        <v>#VALUE!</v>
      </c>
      <c r="DC147" s="410" t="e">
        <f t="shared" si="319"/>
        <v>#VALUE!</v>
      </c>
      <c r="DD147" s="410" t="e">
        <f t="shared" si="319"/>
        <v>#VALUE!</v>
      </c>
      <c r="DE147" s="410" t="e">
        <f t="shared" si="319"/>
        <v>#VALUE!</v>
      </c>
      <c r="DF147" s="410" t="e">
        <f t="shared" si="319"/>
        <v>#VALUE!</v>
      </c>
      <c r="DG147" s="410" t="e">
        <f t="shared" si="319"/>
        <v>#VALUE!</v>
      </c>
      <c r="DH147" s="410" t="e">
        <f t="shared" si="319"/>
        <v>#VALUE!</v>
      </c>
      <c r="DI147" s="410" t="e">
        <f t="shared" si="319"/>
        <v>#VALUE!</v>
      </c>
      <c r="DJ147" s="410" t="e">
        <f t="shared" si="319"/>
        <v>#VALUE!</v>
      </c>
      <c r="DK147" s="410" t="e">
        <f t="shared" si="319"/>
        <v>#VALUE!</v>
      </c>
      <c r="DL147" s="410" t="e">
        <f t="shared" si="319"/>
        <v>#VALUE!</v>
      </c>
      <c r="DM147" s="410" t="e">
        <f t="shared" si="319"/>
        <v>#VALUE!</v>
      </c>
      <c r="DN147" s="410" t="e">
        <f t="shared" si="319"/>
        <v>#VALUE!</v>
      </c>
      <c r="DO147" s="410" t="e">
        <f t="shared" si="319"/>
        <v>#VALUE!</v>
      </c>
      <c r="DP147" s="410" t="e">
        <f t="shared" si="319"/>
        <v>#VALUE!</v>
      </c>
      <c r="DQ147" s="410" t="e">
        <f t="shared" si="319"/>
        <v>#VALUE!</v>
      </c>
      <c r="DR147" s="410" t="e">
        <f t="shared" si="319"/>
        <v>#VALUE!</v>
      </c>
      <c r="DS147" s="410" t="e">
        <f t="shared" si="319"/>
        <v>#VALUE!</v>
      </c>
      <c r="DT147" s="410" t="e">
        <f t="shared" si="319"/>
        <v>#VALUE!</v>
      </c>
      <c r="DU147" s="410" t="e">
        <f t="shared" si="319"/>
        <v>#VALUE!</v>
      </c>
      <c r="DV147" s="410" t="e">
        <f t="shared" si="319"/>
        <v>#VALUE!</v>
      </c>
      <c r="DW147" s="410" t="e">
        <f t="shared" si="319"/>
        <v>#VALUE!</v>
      </c>
      <c r="DX147" s="410" t="e">
        <f t="shared" si="319"/>
        <v>#VALUE!</v>
      </c>
      <c r="DY147" s="410" t="e">
        <f t="shared" si="319"/>
        <v>#VALUE!</v>
      </c>
      <c r="DZ147" s="410" t="e">
        <f t="shared" si="319"/>
        <v>#VALUE!</v>
      </c>
      <c r="EA147" s="410" t="e">
        <f t="shared" si="319"/>
        <v>#VALUE!</v>
      </c>
      <c r="EB147" s="410" t="e">
        <f t="shared" si="319"/>
        <v>#VALUE!</v>
      </c>
      <c r="EC147" s="410" t="e">
        <f t="shared" si="319"/>
        <v>#VALUE!</v>
      </c>
      <c r="ED147" s="410" t="e">
        <f t="shared" si="319"/>
        <v>#VALUE!</v>
      </c>
      <c r="EE147" s="410" t="e">
        <f t="shared" si="319"/>
        <v>#VALUE!</v>
      </c>
      <c r="EF147" s="410" t="e">
        <f t="shared" si="319"/>
        <v>#VALUE!</v>
      </c>
      <c r="EG147" s="410" t="e">
        <f t="shared" si="319"/>
        <v>#VALUE!</v>
      </c>
      <c r="EH147" s="410" t="e">
        <f t="shared" si="319"/>
        <v>#VALUE!</v>
      </c>
      <c r="EI147" s="410" t="e">
        <f t="shared" si="319"/>
        <v>#VALUE!</v>
      </c>
      <c r="EJ147" s="410" t="e">
        <f t="shared" si="319"/>
        <v>#VALUE!</v>
      </c>
      <c r="EK147" s="410" t="e">
        <f t="shared" si="319"/>
        <v>#VALUE!</v>
      </c>
      <c r="EL147" s="410" t="e">
        <f t="shared" si="319"/>
        <v>#VALUE!</v>
      </c>
      <c r="EM147" s="410" t="e">
        <f t="shared" si="319"/>
        <v>#VALUE!</v>
      </c>
      <c r="EN147" s="410" t="e">
        <f t="shared" ref="CU147:EO150" si="321">100*(EN141/EJ141-1)</f>
        <v>#VALUE!</v>
      </c>
      <c r="EO147" s="410" t="e">
        <f t="shared" si="321"/>
        <v>#VALUE!</v>
      </c>
      <c r="EP147" s="410" t="e">
        <f t="shared" si="320"/>
        <v>#VALUE!</v>
      </c>
      <c r="EQ147" s="410" t="e">
        <f t="shared" si="320"/>
        <v>#VALUE!</v>
      </c>
      <c r="ER147" s="410" t="e">
        <f t="shared" si="320"/>
        <v>#VALUE!</v>
      </c>
      <c r="ES147" s="410" t="e">
        <f t="shared" si="320"/>
        <v>#VALUE!</v>
      </c>
      <c r="ET147" s="410" t="e">
        <f t="shared" si="320"/>
        <v>#VALUE!</v>
      </c>
      <c r="EU147" s="410" t="e">
        <f t="shared" si="320"/>
        <v>#VALUE!</v>
      </c>
      <c r="EV147" s="410" t="e">
        <f t="shared" si="320"/>
        <v>#VALUE!</v>
      </c>
      <c r="EW147" s="410" t="e">
        <f t="shared" si="320"/>
        <v>#VALUE!</v>
      </c>
      <c r="EX147" s="410"/>
      <c r="EY147" s="410"/>
      <c r="EZ147" s="410"/>
      <c r="FA147" s="410"/>
      <c r="FB147" s="410"/>
      <c r="FC147" s="410"/>
      <c r="FD147" s="410"/>
      <c r="FE147" s="410"/>
      <c r="FF147" s="410"/>
      <c r="FG147" s="410"/>
      <c r="FH147" s="410"/>
      <c r="FI147" s="410"/>
      <c r="FJ147" s="410"/>
      <c r="FK147" s="410"/>
      <c r="FL147" s="410"/>
      <c r="FM147" s="410"/>
      <c r="FN147" s="389"/>
      <c r="FO147" s="389"/>
      <c r="FP147" s="389"/>
      <c r="FQ147" s="389"/>
      <c r="FR147" s="389"/>
      <c r="FS147" s="389"/>
      <c r="FT147" s="389"/>
      <c r="FU147" s="389"/>
      <c r="FV147" s="389"/>
      <c r="FW147" s="389"/>
      <c r="FX147" s="389"/>
      <c r="FY147" s="389"/>
      <c r="FZ147" s="389"/>
      <c r="GA147" s="389"/>
      <c r="GB147" s="389"/>
      <c r="GC147" s="389"/>
      <c r="GD147" s="389"/>
      <c r="GE147" s="389"/>
      <c r="GF147" s="389"/>
      <c r="GG147" s="389"/>
      <c r="GH147" s="391"/>
    </row>
    <row r="148" spans="1:190" s="392" customFormat="1">
      <c r="A148" s="323"/>
      <c r="B148" s="323"/>
      <c r="C148" s="323"/>
      <c r="D148" s="323"/>
      <c r="E148" s="374" t="s">
        <v>87</v>
      </c>
      <c r="F148" s="385"/>
      <c r="G148" s="386"/>
      <c r="H148" s="386"/>
      <c r="I148" s="386"/>
      <c r="J148" s="386"/>
      <c r="K148" s="386"/>
      <c r="L148" s="386"/>
      <c r="M148" s="386"/>
      <c r="N148" s="387"/>
      <c r="O148" s="386"/>
      <c r="P148" s="386"/>
      <c r="Q148" s="386"/>
      <c r="R148" s="333"/>
      <c r="S148" s="333"/>
      <c r="T148" s="333"/>
      <c r="U148" s="333"/>
      <c r="V148" s="333"/>
      <c r="W148" s="333"/>
      <c r="X148" s="333"/>
      <c r="Y148" s="333"/>
      <c r="Z148" s="333"/>
      <c r="AA148" s="333"/>
      <c r="AB148" s="333"/>
      <c r="AC148" s="333"/>
      <c r="AD148" s="333"/>
      <c r="AE148" s="333"/>
      <c r="AF148" s="333"/>
      <c r="AG148" s="388"/>
      <c r="AH148" s="388"/>
      <c r="AI148" s="388"/>
      <c r="AJ148" s="388"/>
      <c r="AK148" s="240"/>
      <c r="AL148" s="240"/>
      <c r="AM148" s="240"/>
      <c r="AN148" s="240"/>
      <c r="AO148" s="389"/>
      <c r="AP148" s="389"/>
      <c r="AQ148" s="389"/>
      <c r="AR148" s="389"/>
      <c r="AS148" s="389"/>
      <c r="AT148" s="389"/>
      <c r="AU148" s="389"/>
      <c r="AV148" s="389"/>
      <c r="AW148" s="389"/>
      <c r="AX148" s="389"/>
      <c r="AY148" s="389"/>
      <c r="AZ148" s="389"/>
      <c r="BA148" s="389"/>
      <c r="BB148" s="389"/>
      <c r="BC148" s="389"/>
      <c r="BD148" s="389"/>
      <c r="BE148" s="389"/>
      <c r="BF148" s="389"/>
      <c r="BG148" s="389"/>
      <c r="BH148" s="389"/>
      <c r="BI148" s="389"/>
      <c r="BJ148" s="389"/>
      <c r="BK148" s="389"/>
      <c r="BL148" s="389"/>
      <c r="BM148" s="389"/>
      <c r="BN148" s="389"/>
      <c r="BO148" s="389"/>
      <c r="BP148" s="389"/>
      <c r="BQ148" s="389"/>
      <c r="BR148" s="389"/>
      <c r="BS148" s="389"/>
      <c r="BT148" s="389"/>
      <c r="BU148" s="389"/>
      <c r="BV148" s="389"/>
      <c r="BW148" s="389"/>
      <c r="BX148" s="389"/>
      <c r="BY148" s="389"/>
      <c r="BZ148" s="389"/>
      <c r="CA148" s="389"/>
      <c r="CB148" s="389"/>
      <c r="CC148" s="389"/>
      <c r="CD148" s="389"/>
      <c r="CE148" s="389"/>
      <c r="CF148" s="389"/>
      <c r="CG148" s="389"/>
      <c r="CH148" s="389"/>
      <c r="CI148" s="389"/>
      <c r="CJ148" s="389"/>
      <c r="CK148" s="389"/>
      <c r="CL148" s="389"/>
      <c r="CM148" s="389"/>
      <c r="CN148" s="389"/>
      <c r="CO148" s="389"/>
      <c r="CP148" s="389"/>
      <c r="CQ148" s="389"/>
      <c r="CR148" s="389"/>
      <c r="CS148" s="389"/>
      <c r="CT148" s="410" t="e">
        <f>100*(CT142/CP142-1)</f>
        <v>#VALUE!</v>
      </c>
      <c r="CU148" s="410" t="e">
        <f t="shared" si="321"/>
        <v>#VALUE!</v>
      </c>
      <c r="CV148" s="410" t="e">
        <f t="shared" si="321"/>
        <v>#VALUE!</v>
      </c>
      <c r="CW148" s="410" t="e">
        <f t="shared" si="321"/>
        <v>#VALUE!</v>
      </c>
      <c r="CX148" s="410" t="e">
        <f t="shared" si="321"/>
        <v>#VALUE!</v>
      </c>
      <c r="CY148" s="410" t="e">
        <f t="shared" si="321"/>
        <v>#VALUE!</v>
      </c>
      <c r="CZ148" s="410" t="e">
        <f t="shared" si="321"/>
        <v>#VALUE!</v>
      </c>
      <c r="DA148" s="410" t="e">
        <f t="shared" si="321"/>
        <v>#VALUE!</v>
      </c>
      <c r="DB148" s="410" t="e">
        <f t="shared" si="321"/>
        <v>#VALUE!</v>
      </c>
      <c r="DC148" s="410" t="e">
        <f t="shared" si="321"/>
        <v>#VALUE!</v>
      </c>
      <c r="DD148" s="410" t="e">
        <f t="shared" si="321"/>
        <v>#VALUE!</v>
      </c>
      <c r="DE148" s="410" t="e">
        <f t="shared" si="321"/>
        <v>#VALUE!</v>
      </c>
      <c r="DF148" s="410" t="e">
        <f t="shared" si="321"/>
        <v>#VALUE!</v>
      </c>
      <c r="DG148" s="410" t="e">
        <f t="shared" si="321"/>
        <v>#VALUE!</v>
      </c>
      <c r="DH148" s="410" t="e">
        <f t="shared" si="321"/>
        <v>#VALUE!</v>
      </c>
      <c r="DI148" s="410" t="e">
        <f t="shared" si="321"/>
        <v>#VALUE!</v>
      </c>
      <c r="DJ148" s="410" t="e">
        <f t="shared" si="321"/>
        <v>#VALUE!</v>
      </c>
      <c r="DK148" s="410" t="e">
        <f t="shared" si="321"/>
        <v>#VALUE!</v>
      </c>
      <c r="DL148" s="410" t="e">
        <f t="shared" si="321"/>
        <v>#VALUE!</v>
      </c>
      <c r="DM148" s="410" t="e">
        <f t="shared" si="321"/>
        <v>#VALUE!</v>
      </c>
      <c r="DN148" s="410" t="e">
        <f t="shared" si="321"/>
        <v>#VALUE!</v>
      </c>
      <c r="DO148" s="410" t="e">
        <f t="shared" si="321"/>
        <v>#VALUE!</v>
      </c>
      <c r="DP148" s="410" t="e">
        <f t="shared" si="321"/>
        <v>#VALUE!</v>
      </c>
      <c r="DQ148" s="410" t="e">
        <f t="shared" si="321"/>
        <v>#VALUE!</v>
      </c>
      <c r="DR148" s="410" t="e">
        <f t="shared" si="321"/>
        <v>#VALUE!</v>
      </c>
      <c r="DS148" s="410" t="e">
        <f t="shared" si="321"/>
        <v>#VALUE!</v>
      </c>
      <c r="DT148" s="410" t="e">
        <f t="shared" si="321"/>
        <v>#VALUE!</v>
      </c>
      <c r="DU148" s="410" t="e">
        <f t="shared" si="321"/>
        <v>#VALUE!</v>
      </c>
      <c r="DV148" s="410" t="e">
        <f t="shared" si="321"/>
        <v>#VALUE!</v>
      </c>
      <c r="DW148" s="410" t="e">
        <f t="shared" si="321"/>
        <v>#VALUE!</v>
      </c>
      <c r="DX148" s="410" t="e">
        <f t="shared" si="321"/>
        <v>#VALUE!</v>
      </c>
      <c r="DY148" s="410" t="e">
        <f t="shared" si="321"/>
        <v>#VALUE!</v>
      </c>
      <c r="DZ148" s="410" t="e">
        <f t="shared" si="321"/>
        <v>#VALUE!</v>
      </c>
      <c r="EA148" s="410" t="e">
        <f t="shared" si="321"/>
        <v>#VALUE!</v>
      </c>
      <c r="EB148" s="410" t="e">
        <f t="shared" si="321"/>
        <v>#VALUE!</v>
      </c>
      <c r="EC148" s="410" t="e">
        <f t="shared" si="321"/>
        <v>#VALUE!</v>
      </c>
      <c r="ED148" s="410" t="e">
        <f t="shared" si="321"/>
        <v>#VALUE!</v>
      </c>
      <c r="EE148" s="410" t="e">
        <f t="shared" si="321"/>
        <v>#VALUE!</v>
      </c>
      <c r="EF148" s="410" t="e">
        <f t="shared" si="321"/>
        <v>#VALUE!</v>
      </c>
      <c r="EG148" s="410" t="e">
        <f t="shared" si="321"/>
        <v>#VALUE!</v>
      </c>
      <c r="EH148" s="410" t="e">
        <f t="shared" si="321"/>
        <v>#VALUE!</v>
      </c>
      <c r="EI148" s="410" t="e">
        <f t="shared" si="321"/>
        <v>#VALUE!</v>
      </c>
      <c r="EJ148" s="410" t="e">
        <f t="shared" si="321"/>
        <v>#VALUE!</v>
      </c>
      <c r="EK148" s="410" t="e">
        <f t="shared" si="321"/>
        <v>#VALUE!</v>
      </c>
      <c r="EL148" s="410" t="e">
        <f t="shared" si="321"/>
        <v>#VALUE!</v>
      </c>
      <c r="EM148" s="410" t="e">
        <f t="shared" si="321"/>
        <v>#VALUE!</v>
      </c>
      <c r="EN148" s="410" t="e">
        <f t="shared" si="321"/>
        <v>#VALUE!</v>
      </c>
      <c r="EO148" s="410" t="e">
        <f t="shared" si="321"/>
        <v>#VALUE!</v>
      </c>
      <c r="EP148" s="410" t="e">
        <f t="shared" si="320"/>
        <v>#VALUE!</v>
      </c>
      <c r="EQ148" s="410" t="e">
        <f t="shared" si="320"/>
        <v>#VALUE!</v>
      </c>
      <c r="ER148" s="410" t="e">
        <f t="shared" si="320"/>
        <v>#VALUE!</v>
      </c>
      <c r="ES148" s="410" t="e">
        <f t="shared" si="320"/>
        <v>#VALUE!</v>
      </c>
      <c r="ET148" s="410" t="e">
        <f t="shared" si="320"/>
        <v>#VALUE!</v>
      </c>
      <c r="EU148" s="410" t="e">
        <f t="shared" si="320"/>
        <v>#VALUE!</v>
      </c>
      <c r="EV148" s="410" t="e">
        <f t="shared" si="320"/>
        <v>#VALUE!</v>
      </c>
      <c r="EW148" s="410" t="e">
        <f t="shared" si="320"/>
        <v>#VALUE!</v>
      </c>
      <c r="EX148" s="410"/>
      <c r="EY148" s="410"/>
      <c r="EZ148" s="410"/>
      <c r="FA148" s="410"/>
      <c r="FB148" s="410"/>
      <c r="FC148" s="410"/>
      <c r="FD148" s="410"/>
      <c r="FE148" s="410"/>
      <c r="FF148" s="410"/>
      <c r="FG148" s="410"/>
      <c r="FH148" s="410"/>
      <c r="FI148" s="410"/>
      <c r="FJ148" s="410"/>
      <c r="FK148" s="410"/>
      <c r="FL148" s="410"/>
      <c r="FM148" s="410"/>
      <c r="FN148" s="411"/>
      <c r="FO148" s="411"/>
      <c r="FP148" s="411"/>
      <c r="FQ148" s="411"/>
      <c r="FR148" s="411"/>
      <c r="FS148" s="411"/>
      <c r="FT148" s="411"/>
      <c r="FU148" s="411"/>
      <c r="FV148" s="411"/>
      <c r="FW148" s="411"/>
      <c r="FX148" s="411"/>
      <c r="FY148" s="411"/>
      <c r="FZ148" s="411"/>
      <c r="GA148" s="411"/>
      <c r="GB148" s="411"/>
      <c r="GC148" s="411"/>
      <c r="GD148" s="411"/>
      <c r="GE148" s="411"/>
      <c r="GF148" s="411"/>
      <c r="GG148" s="411"/>
      <c r="GH148" s="391"/>
    </row>
    <row r="149" spans="1:190" s="392" customFormat="1">
      <c r="A149" s="323"/>
      <c r="B149" s="323"/>
      <c r="C149" s="323"/>
      <c r="D149" s="323"/>
      <c r="E149" s="394" t="s">
        <v>88</v>
      </c>
      <c r="F149" s="385"/>
      <c r="G149" s="386"/>
      <c r="H149" s="386"/>
      <c r="I149" s="386"/>
      <c r="J149" s="386"/>
      <c r="K149" s="386"/>
      <c r="L149" s="386"/>
      <c r="M149" s="386"/>
      <c r="N149" s="387"/>
      <c r="O149" s="386"/>
      <c r="P149" s="386"/>
      <c r="Q149" s="386"/>
      <c r="R149" s="333"/>
      <c r="S149" s="333"/>
      <c r="T149" s="333"/>
      <c r="U149" s="333"/>
      <c r="V149" s="333"/>
      <c r="W149" s="333"/>
      <c r="X149" s="333"/>
      <c r="Y149" s="333"/>
      <c r="Z149" s="333"/>
      <c r="AA149" s="333"/>
      <c r="AB149" s="333"/>
      <c r="AC149" s="333"/>
      <c r="AD149" s="333"/>
      <c r="AE149" s="333"/>
      <c r="AF149" s="333"/>
      <c r="AG149" s="412"/>
      <c r="AH149" s="412"/>
      <c r="AI149" s="412"/>
      <c r="AJ149" s="412"/>
      <c r="AK149" s="389"/>
      <c r="AL149" s="389"/>
      <c r="AM149" s="389"/>
      <c r="AN149" s="389"/>
      <c r="AO149" s="389"/>
      <c r="AP149" s="389"/>
      <c r="AQ149" s="389"/>
      <c r="AR149" s="389"/>
      <c r="AS149" s="389"/>
      <c r="AT149" s="389"/>
      <c r="AU149" s="389"/>
      <c r="AV149" s="389"/>
      <c r="AW149" s="389"/>
      <c r="AX149" s="389"/>
      <c r="AY149" s="389"/>
      <c r="AZ149" s="389"/>
      <c r="BA149" s="389"/>
      <c r="BB149" s="389"/>
      <c r="BC149" s="389"/>
      <c r="BD149" s="389"/>
      <c r="BE149" s="389"/>
      <c r="BF149" s="389"/>
      <c r="BG149" s="389"/>
      <c r="BH149" s="389"/>
      <c r="BI149" s="389"/>
      <c r="BJ149" s="389"/>
      <c r="BK149" s="389"/>
      <c r="BL149" s="389"/>
      <c r="BM149" s="389"/>
      <c r="BN149" s="389"/>
      <c r="BO149" s="389"/>
      <c r="BP149" s="389"/>
      <c r="BQ149" s="389"/>
      <c r="BR149" s="389"/>
      <c r="BS149" s="389"/>
      <c r="BT149" s="389"/>
      <c r="BU149" s="389"/>
      <c r="BV149" s="389"/>
      <c r="BW149" s="389"/>
      <c r="BX149" s="389"/>
      <c r="BY149" s="389"/>
      <c r="BZ149" s="389"/>
      <c r="CA149" s="389"/>
      <c r="CB149" s="389"/>
      <c r="CC149" s="389"/>
      <c r="CD149" s="389"/>
      <c r="CE149" s="389"/>
      <c r="CF149" s="389"/>
      <c r="CG149" s="389"/>
      <c r="CH149" s="389"/>
      <c r="CI149" s="389"/>
      <c r="CJ149" s="389"/>
      <c r="CK149" s="389"/>
      <c r="CL149" s="389"/>
      <c r="CM149" s="389"/>
      <c r="CN149" s="389"/>
      <c r="CO149" s="389"/>
      <c r="CP149" s="389"/>
      <c r="CQ149" s="389"/>
      <c r="CR149" s="389"/>
      <c r="CS149" s="389"/>
      <c r="CT149" s="413" t="e">
        <f>100*(CT143/CP143-1)</f>
        <v>#VALUE!</v>
      </c>
      <c r="CU149" s="413" t="e">
        <f t="shared" si="321"/>
        <v>#VALUE!</v>
      </c>
      <c r="CV149" s="413" t="e">
        <f t="shared" si="321"/>
        <v>#VALUE!</v>
      </c>
      <c r="CW149" s="413" t="e">
        <f t="shared" si="321"/>
        <v>#VALUE!</v>
      </c>
      <c r="CX149" s="413" t="e">
        <f t="shared" si="321"/>
        <v>#VALUE!</v>
      </c>
      <c r="CY149" s="413" t="e">
        <f t="shared" si="321"/>
        <v>#VALUE!</v>
      </c>
      <c r="CZ149" s="413" t="e">
        <f t="shared" si="321"/>
        <v>#VALUE!</v>
      </c>
      <c r="DA149" s="413" t="e">
        <f t="shared" si="321"/>
        <v>#VALUE!</v>
      </c>
      <c r="DB149" s="413" t="e">
        <f t="shared" si="321"/>
        <v>#VALUE!</v>
      </c>
      <c r="DC149" s="413" t="e">
        <f t="shared" si="321"/>
        <v>#VALUE!</v>
      </c>
      <c r="DD149" s="413" t="e">
        <f t="shared" si="321"/>
        <v>#VALUE!</v>
      </c>
      <c r="DE149" s="413" t="e">
        <f t="shared" si="321"/>
        <v>#VALUE!</v>
      </c>
      <c r="DF149" s="413" t="e">
        <f t="shared" si="321"/>
        <v>#VALUE!</v>
      </c>
      <c r="DG149" s="413" t="e">
        <f t="shared" si="321"/>
        <v>#VALUE!</v>
      </c>
      <c r="DH149" s="413" t="e">
        <f t="shared" si="321"/>
        <v>#VALUE!</v>
      </c>
      <c r="DI149" s="413" t="e">
        <f t="shared" si="321"/>
        <v>#VALUE!</v>
      </c>
      <c r="DJ149" s="413" t="e">
        <f t="shared" si="321"/>
        <v>#VALUE!</v>
      </c>
      <c r="DK149" s="413" t="e">
        <f t="shared" si="321"/>
        <v>#VALUE!</v>
      </c>
      <c r="DL149" s="413" t="e">
        <f t="shared" si="321"/>
        <v>#VALUE!</v>
      </c>
      <c r="DM149" s="413" t="e">
        <f t="shared" si="321"/>
        <v>#VALUE!</v>
      </c>
      <c r="DN149" s="413" t="e">
        <f t="shared" si="321"/>
        <v>#VALUE!</v>
      </c>
      <c r="DO149" s="413" t="e">
        <f t="shared" si="321"/>
        <v>#VALUE!</v>
      </c>
      <c r="DP149" s="413" t="e">
        <f t="shared" si="321"/>
        <v>#VALUE!</v>
      </c>
      <c r="DQ149" s="413" t="e">
        <f t="shared" si="321"/>
        <v>#VALUE!</v>
      </c>
      <c r="DR149" s="413" t="e">
        <f t="shared" si="321"/>
        <v>#VALUE!</v>
      </c>
      <c r="DS149" s="413" t="e">
        <f t="shared" si="321"/>
        <v>#VALUE!</v>
      </c>
      <c r="DT149" s="413" t="e">
        <f t="shared" si="321"/>
        <v>#VALUE!</v>
      </c>
      <c r="DU149" s="413" t="e">
        <f t="shared" si="321"/>
        <v>#VALUE!</v>
      </c>
      <c r="DV149" s="413" t="e">
        <f t="shared" si="321"/>
        <v>#VALUE!</v>
      </c>
      <c r="DW149" s="413" t="e">
        <f t="shared" si="321"/>
        <v>#VALUE!</v>
      </c>
      <c r="DX149" s="413" t="e">
        <f t="shared" si="321"/>
        <v>#VALUE!</v>
      </c>
      <c r="DY149" s="413" t="e">
        <f t="shared" si="321"/>
        <v>#VALUE!</v>
      </c>
      <c r="DZ149" s="413" t="e">
        <f t="shared" si="321"/>
        <v>#VALUE!</v>
      </c>
      <c r="EA149" s="413" t="e">
        <f t="shared" si="321"/>
        <v>#VALUE!</v>
      </c>
      <c r="EB149" s="413" t="e">
        <f t="shared" si="321"/>
        <v>#VALUE!</v>
      </c>
      <c r="EC149" s="413" t="e">
        <f t="shared" si="321"/>
        <v>#VALUE!</v>
      </c>
      <c r="ED149" s="413" t="e">
        <f t="shared" si="321"/>
        <v>#VALUE!</v>
      </c>
      <c r="EE149" s="413" t="e">
        <f t="shared" si="321"/>
        <v>#VALUE!</v>
      </c>
      <c r="EF149" s="413" t="e">
        <f t="shared" si="321"/>
        <v>#VALUE!</v>
      </c>
      <c r="EG149" s="413" t="e">
        <f t="shared" si="321"/>
        <v>#VALUE!</v>
      </c>
      <c r="EH149" s="413" t="e">
        <f t="shared" si="321"/>
        <v>#VALUE!</v>
      </c>
      <c r="EI149" s="413" t="e">
        <f t="shared" si="321"/>
        <v>#VALUE!</v>
      </c>
      <c r="EJ149" s="413" t="e">
        <f t="shared" si="321"/>
        <v>#VALUE!</v>
      </c>
      <c r="EK149" s="413" t="e">
        <f t="shared" si="321"/>
        <v>#VALUE!</v>
      </c>
      <c r="EL149" s="413" t="e">
        <f t="shared" si="321"/>
        <v>#VALUE!</v>
      </c>
      <c r="EM149" s="413" t="e">
        <f t="shared" si="321"/>
        <v>#VALUE!</v>
      </c>
      <c r="EN149" s="413" t="e">
        <f t="shared" si="321"/>
        <v>#VALUE!</v>
      </c>
      <c r="EO149" s="413" t="e">
        <f t="shared" si="321"/>
        <v>#VALUE!</v>
      </c>
      <c r="EP149" s="413" t="e">
        <f t="shared" si="320"/>
        <v>#VALUE!</v>
      </c>
      <c r="EQ149" s="413" t="e">
        <f t="shared" si="320"/>
        <v>#VALUE!</v>
      </c>
      <c r="ER149" s="413" t="e">
        <f t="shared" si="320"/>
        <v>#VALUE!</v>
      </c>
      <c r="ES149" s="413" t="e">
        <f t="shared" si="320"/>
        <v>#VALUE!</v>
      </c>
      <c r="ET149" s="413" t="e">
        <f t="shared" si="320"/>
        <v>#VALUE!</v>
      </c>
      <c r="EU149" s="413" t="e">
        <f t="shared" si="320"/>
        <v>#VALUE!</v>
      </c>
      <c r="EV149" s="413" t="e">
        <f t="shared" si="320"/>
        <v>#VALUE!</v>
      </c>
      <c r="EW149" s="413" t="e">
        <f t="shared" si="320"/>
        <v>#VALUE!</v>
      </c>
      <c r="EX149" s="413"/>
      <c r="EY149" s="413"/>
      <c r="EZ149" s="413"/>
      <c r="FA149" s="413"/>
      <c r="FB149" s="413"/>
      <c r="FC149" s="413"/>
      <c r="FD149" s="413"/>
      <c r="FE149" s="413"/>
      <c r="FF149" s="413"/>
      <c r="FG149" s="413"/>
      <c r="FH149" s="413"/>
      <c r="FI149" s="413"/>
      <c r="FJ149" s="413"/>
      <c r="FK149" s="413"/>
      <c r="FL149" s="413"/>
      <c r="FM149" s="413"/>
      <c r="FN149" s="414"/>
      <c r="FO149" s="414"/>
      <c r="FP149" s="414"/>
      <c r="FQ149" s="414"/>
      <c r="FR149" s="414"/>
      <c r="FS149" s="414"/>
      <c r="FT149" s="414"/>
      <c r="FU149" s="414"/>
      <c r="FV149" s="414"/>
      <c r="FW149" s="414"/>
      <c r="FX149" s="414"/>
      <c r="FY149" s="414"/>
      <c r="FZ149" s="414"/>
      <c r="GA149" s="414"/>
      <c r="GB149" s="414"/>
      <c r="GC149" s="414"/>
      <c r="GD149" s="414"/>
      <c r="GE149" s="414"/>
      <c r="GF149" s="414"/>
      <c r="GG149" s="414"/>
      <c r="GH149" s="391"/>
    </row>
    <row r="150" spans="1:190" s="360" customFormat="1" ht="16.5" thickBot="1">
      <c r="A150" s="323"/>
      <c r="B150" s="323"/>
      <c r="C150" s="323"/>
      <c r="D150" s="323"/>
      <c r="E150" s="374" t="s">
        <v>89</v>
      </c>
      <c r="F150" s="395"/>
      <c r="G150" s="396"/>
      <c r="H150" s="396"/>
      <c r="I150" s="396"/>
      <c r="J150" s="396"/>
      <c r="K150" s="396"/>
      <c r="L150" s="396"/>
      <c r="M150" s="396"/>
      <c r="N150" s="397"/>
      <c r="O150" s="396"/>
      <c r="P150" s="396"/>
      <c r="Q150" s="396"/>
      <c r="R150" s="415"/>
      <c r="S150" s="415"/>
      <c r="T150" s="415"/>
      <c r="U150" s="415"/>
      <c r="V150" s="415"/>
      <c r="W150" s="415"/>
      <c r="X150" s="415"/>
      <c r="Y150" s="415"/>
      <c r="Z150" s="415"/>
      <c r="AA150" s="415"/>
      <c r="AB150" s="415"/>
      <c r="AC150" s="415"/>
      <c r="AD150" s="415"/>
      <c r="AE150" s="415"/>
      <c r="AF150" s="415"/>
      <c r="AG150" s="416"/>
      <c r="AH150" s="416"/>
      <c r="AI150" s="416"/>
      <c r="AJ150" s="416"/>
      <c r="AK150" s="398"/>
      <c r="AL150" s="398"/>
      <c r="AM150" s="398"/>
      <c r="AN150" s="398"/>
      <c r="AO150" s="398"/>
      <c r="AP150" s="398"/>
      <c r="AQ150" s="398"/>
      <c r="AR150" s="398"/>
      <c r="AS150" s="398"/>
      <c r="AT150" s="398"/>
      <c r="AU150" s="398"/>
      <c r="AV150" s="398"/>
      <c r="AW150" s="398"/>
      <c r="AX150" s="398"/>
      <c r="AY150" s="398"/>
      <c r="AZ150" s="398"/>
      <c r="BA150" s="398"/>
      <c r="BB150" s="398"/>
      <c r="BC150" s="398"/>
      <c r="BD150" s="398"/>
      <c r="BE150" s="398"/>
      <c r="BF150" s="398"/>
      <c r="BG150" s="398"/>
      <c r="BH150" s="398"/>
      <c r="BI150" s="398"/>
      <c r="BJ150" s="398"/>
      <c r="BK150" s="398"/>
      <c r="BL150" s="398"/>
      <c r="BM150" s="398"/>
      <c r="BN150" s="398"/>
      <c r="BO150" s="398"/>
      <c r="BP150" s="398"/>
      <c r="BQ150" s="398"/>
      <c r="BR150" s="398"/>
      <c r="BS150" s="398"/>
      <c r="BT150" s="398"/>
      <c r="BU150" s="398"/>
      <c r="BV150" s="398"/>
      <c r="BW150" s="398"/>
      <c r="BX150" s="398"/>
      <c r="BY150" s="398"/>
      <c r="BZ150" s="398"/>
      <c r="CA150" s="398"/>
      <c r="CB150" s="398"/>
      <c r="CC150" s="398"/>
      <c r="CD150" s="398"/>
      <c r="CE150" s="398"/>
      <c r="CF150" s="398"/>
      <c r="CG150" s="398"/>
      <c r="CH150" s="398"/>
      <c r="CI150" s="398"/>
      <c r="CJ150" s="398"/>
      <c r="CK150" s="398"/>
      <c r="CL150" s="398"/>
      <c r="CM150" s="398"/>
      <c r="CN150" s="398"/>
      <c r="CO150" s="398"/>
      <c r="CP150" s="398"/>
      <c r="CQ150" s="398"/>
      <c r="CR150" s="398"/>
      <c r="CS150" s="398"/>
      <c r="CT150" s="417"/>
      <c r="CU150" s="417"/>
      <c r="CV150" s="417"/>
      <c r="CW150" s="417"/>
      <c r="CX150" s="417"/>
      <c r="CY150" s="417"/>
      <c r="CZ150" s="417"/>
      <c r="DA150" s="417"/>
      <c r="DB150" s="417"/>
      <c r="DC150" s="417"/>
      <c r="DD150" s="417"/>
      <c r="DE150" s="417"/>
      <c r="DF150" s="417"/>
      <c r="DG150" s="417"/>
      <c r="DH150" s="417"/>
      <c r="DI150" s="417"/>
      <c r="DJ150" s="417"/>
      <c r="DK150" s="417"/>
      <c r="DL150" s="417"/>
      <c r="DM150" s="417"/>
      <c r="DN150" s="417"/>
      <c r="DO150" s="417"/>
      <c r="DP150" s="417"/>
      <c r="DQ150" s="417"/>
      <c r="DR150" s="417"/>
      <c r="DS150" s="417"/>
      <c r="DT150" s="417" t="e">
        <f t="shared" si="321"/>
        <v>#VALUE!</v>
      </c>
      <c r="DU150" s="417" t="e">
        <f t="shared" si="321"/>
        <v>#VALUE!</v>
      </c>
      <c r="DV150" s="417" t="e">
        <f t="shared" si="321"/>
        <v>#VALUE!</v>
      </c>
      <c r="DW150" s="417" t="e">
        <f t="shared" si="321"/>
        <v>#VALUE!</v>
      </c>
      <c r="DX150" s="417" t="e">
        <f t="shared" si="321"/>
        <v>#VALUE!</v>
      </c>
      <c r="DY150" s="417" t="e">
        <f t="shared" si="321"/>
        <v>#VALUE!</v>
      </c>
      <c r="DZ150" s="417" t="e">
        <f t="shared" si="321"/>
        <v>#VALUE!</v>
      </c>
      <c r="EA150" s="417" t="e">
        <f t="shared" si="321"/>
        <v>#VALUE!</v>
      </c>
      <c r="EB150" s="417" t="e">
        <f t="shared" si="321"/>
        <v>#VALUE!</v>
      </c>
      <c r="EC150" s="417" t="e">
        <f t="shared" si="321"/>
        <v>#VALUE!</v>
      </c>
      <c r="ED150" s="417" t="e">
        <f t="shared" si="321"/>
        <v>#VALUE!</v>
      </c>
      <c r="EE150" s="417" t="e">
        <f t="shared" si="321"/>
        <v>#VALUE!</v>
      </c>
      <c r="EF150" s="417" t="e">
        <f t="shared" si="321"/>
        <v>#VALUE!</v>
      </c>
      <c r="EG150" s="417" t="e">
        <f t="shared" si="321"/>
        <v>#VALUE!</v>
      </c>
      <c r="EH150" s="417" t="e">
        <f t="shared" si="321"/>
        <v>#VALUE!</v>
      </c>
      <c r="EI150" s="417" t="e">
        <f t="shared" si="321"/>
        <v>#VALUE!</v>
      </c>
      <c r="EJ150" s="417" t="e">
        <f t="shared" si="321"/>
        <v>#VALUE!</v>
      </c>
      <c r="EK150" s="417" t="e">
        <f t="shared" si="321"/>
        <v>#VALUE!</v>
      </c>
      <c r="EL150" s="417" t="e">
        <f t="shared" si="321"/>
        <v>#VALUE!</v>
      </c>
      <c r="EM150" s="417" t="e">
        <f t="shared" si="321"/>
        <v>#VALUE!</v>
      </c>
      <c r="EN150" s="417" t="e">
        <f t="shared" si="321"/>
        <v>#VALUE!</v>
      </c>
      <c r="EO150" s="417" t="e">
        <f>100*(EO144/EK144-1)</f>
        <v>#VALUE!</v>
      </c>
      <c r="EP150" s="417" t="e">
        <f t="shared" si="320"/>
        <v>#VALUE!</v>
      </c>
      <c r="EQ150" s="417" t="e">
        <f t="shared" si="320"/>
        <v>#VALUE!</v>
      </c>
      <c r="ER150" s="417" t="e">
        <f t="shared" si="320"/>
        <v>#VALUE!</v>
      </c>
      <c r="ES150" s="417" t="e">
        <f t="shared" si="320"/>
        <v>#VALUE!</v>
      </c>
      <c r="ET150" s="417" t="e">
        <f t="shared" si="320"/>
        <v>#VALUE!</v>
      </c>
      <c r="EU150" s="417" t="e">
        <f t="shared" si="320"/>
        <v>#VALUE!</v>
      </c>
      <c r="EV150" s="417" t="e">
        <f t="shared" si="320"/>
        <v>#VALUE!</v>
      </c>
      <c r="EW150" s="417" t="e">
        <f t="shared" si="320"/>
        <v>#VALUE!</v>
      </c>
      <c r="EX150" s="417"/>
      <c r="EY150" s="417"/>
      <c r="EZ150" s="417"/>
      <c r="FA150" s="417"/>
      <c r="FB150" s="417"/>
      <c r="FC150" s="417"/>
      <c r="FD150" s="417"/>
      <c r="FE150" s="417"/>
      <c r="FF150" s="417"/>
      <c r="FG150" s="417"/>
      <c r="FH150" s="417"/>
      <c r="FI150" s="417"/>
      <c r="FJ150" s="417"/>
      <c r="FK150" s="417"/>
      <c r="FL150" s="417"/>
      <c r="FM150" s="417"/>
      <c r="FN150" s="398"/>
      <c r="FO150" s="398"/>
      <c r="FP150" s="398"/>
      <c r="FQ150" s="398"/>
      <c r="FR150" s="398"/>
      <c r="FS150" s="398"/>
      <c r="FT150" s="398"/>
      <c r="FU150" s="398"/>
      <c r="FV150" s="398"/>
      <c r="FW150" s="398"/>
      <c r="FX150" s="398"/>
      <c r="FY150" s="398"/>
      <c r="FZ150" s="398"/>
      <c r="GA150" s="398"/>
      <c r="GB150" s="398"/>
      <c r="GC150" s="398"/>
      <c r="GD150" s="398"/>
      <c r="GE150" s="398"/>
      <c r="GF150" s="398"/>
      <c r="GG150" s="398"/>
      <c r="GH150" s="359"/>
    </row>
    <row r="151" spans="1:190">
      <c r="A151" s="323"/>
      <c r="B151" s="323"/>
      <c r="C151" s="323"/>
      <c r="D151" s="323"/>
      <c r="E151" s="323"/>
      <c r="F151" s="323"/>
      <c r="G151" s="323"/>
      <c r="H151" s="323"/>
      <c r="I151" s="323"/>
      <c r="J151" s="323"/>
      <c r="K151" s="323"/>
      <c r="L151" s="323"/>
      <c r="M151" s="323"/>
      <c r="N151" s="332"/>
      <c r="O151" s="323"/>
      <c r="P151" s="323"/>
      <c r="Q151" s="323"/>
      <c r="R151" s="316"/>
      <c r="S151" s="316"/>
      <c r="T151" s="316"/>
      <c r="U151" s="316"/>
      <c r="V151" s="316"/>
      <c r="W151" s="316"/>
      <c r="X151" s="316"/>
      <c r="Y151" s="316"/>
      <c r="Z151" s="316"/>
      <c r="AA151" s="219"/>
      <c r="AB151" s="219"/>
      <c r="AC151" s="219"/>
      <c r="AD151" s="219"/>
      <c r="AE151" s="219"/>
      <c r="AF151" s="219"/>
      <c r="AG151" s="219"/>
      <c r="AH151" s="219"/>
      <c r="AI151" s="219"/>
      <c r="AJ151" s="219"/>
      <c r="FP151" s="215"/>
      <c r="FQ151" s="215"/>
      <c r="FR151" s="215"/>
      <c r="FS151" s="215"/>
      <c r="FT151" s="215"/>
      <c r="FV151" s="215"/>
      <c r="FW151" s="215"/>
      <c r="FX151" s="215"/>
      <c r="FY151" s="215"/>
      <c r="FZ151" s="215"/>
      <c r="GA151" s="215"/>
      <c r="GB151" s="215"/>
      <c r="GC151" s="215"/>
      <c r="GD151" s="215"/>
      <c r="GE151" s="215"/>
      <c r="GF151" s="215"/>
      <c r="GG151" s="215"/>
    </row>
    <row r="152" spans="1:190">
      <c r="A152" s="323"/>
      <c r="B152" s="323"/>
      <c r="C152" s="323"/>
      <c r="D152" s="323"/>
      <c r="E152" s="323"/>
      <c r="F152" s="323"/>
      <c r="G152" s="323"/>
      <c r="H152" s="323"/>
      <c r="I152" s="323"/>
      <c r="J152" s="323"/>
      <c r="K152" s="323"/>
      <c r="L152" s="323"/>
      <c r="M152" s="323"/>
      <c r="N152" s="332"/>
      <c r="O152" s="323"/>
      <c r="P152" s="323"/>
      <c r="Q152" s="323"/>
      <c r="R152" s="316"/>
      <c r="S152" s="316"/>
      <c r="T152" s="316"/>
      <c r="U152" s="316"/>
      <c r="V152" s="316"/>
      <c r="W152" s="316"/>
      <c r="X152" s="316"/>
      <c r="Y152" s="316"/>
      <c r="Z152" s="316"/>
      <c r="AA152" s="316"/>
      <c r="AB152" s="316"/>
      <c r="AC152" s="316"/>
      <c r="AD152" s="316"/>
      <c r="AE152" s="316"/>
      <c r="AF152" s="316"/>
      <c r="AG152" s="361"/>
      <c r="AH152" s="361"/>
      <c r="AI152" s="361"/>
      <c r="AJ152" s="361"/>
      <c r="FP152" s="215"/>
      <c r="FQ152" s="215"/>
      <c r="FR152" s="215"/>
      <c r="FS152" s="215"/>
      <c r="FT152" s="215"/>
      <c r="FV152" s="215"/>
      <c r="FW152" s="215"/>
      <c r="FX152" s="215"/>
      <c r="FY152" s="215"/>
      <c r="FZ152" s="215"/>
      <c r="GA152" s="215"/>
      <c r="GB152" s="215"/>
      <c r="GC152" s="215"/>
      <c r="GD152" s="215"/>
      <c r="GE152" s="215"/>
      <c r="GF152" s="215"/>
      <c r="GG152" s="215"/>
    </row>
    <row r="153" spans="1:190" s="339" customFormat="1" ht="15.75" customHeight="1" thickBot="1">
      <c r="A153" s="336"/>
      <c r="B153" s="336"/>
      <c r="C153" s="336"/>
      <c r="D153" s="336"/>
      <c r="E153" s="227" t="s">
        <v>133</v>
      </c>
      <c r="F153" s="228">
        <v>28580</v>
      </c>
      <c r="G153" s="228">
        <v>28671</v>
      </c>
      <c r="H153" s="228">
        <v>28763</v>
      </c>
      <c r="I153" s="228">
        <v>28855</v>
      </c>
      <c r="J153" s="228">
        <v>28945</v>
      </c>
      <c r="K153" s="228">
        <v>29036</v>
      </c>
      <c r="L153" s="228">
        <v>29128</v>
      </c>
      <c r="M153" s="228">
        <v>29220</v>
      </c>
      <c r="N153" s="228">
        <v>29311</v>
      </c>
      <c r="O153" s="228">
        <v>29402</v>
      </c>
      <c r="P153" s="228">
        <v>29494</v>
      </c>
      <c r="Q153" s="228">
        <v>29586</v>
      </c>
      <c r="R153" s="228">
        <v>29676</v>
      </c>
      <c r="S153" s="228">
        <v>29767</v>
      </c>
      <c r="T153" s="228">
        <v>29859</v>
      </c>
      <c r="U153" s="228">
        <v>29951</v>
      </c>
      <c r="V153" s="228">
        <v>30041</v>
      </c>
      <c r="W153" s="228">
        <v>30132</v>
      </c>
      <c r="X153" s="228">
        <v>30224</v>
      </c>
      <c r="Y153" s="228">
        <v>30316</v>
      </c>
      <c r="Z153" s="228">
        <v>30406</v>
      </c>
      <c r="AA153" s="228">
        <v>30497</v>
      </c>
      <c r="AB153" s="228">
        <v>30589</v>
      </c>
      <c r="AC153" s="228">
        <v>30681</v>
      </c>
      <c r="AD153" s="228">
        <v>30772</v>
      </c>
      <c r="AE153" s="228">
        <v>30863</v>
      </c>
      <c r="AF153" s="228">
        <v>30955</v>
      </c>
      <c r="AG153" s="228">
        <v>31047</v>
      </c>
      <c r="AH153" s="228">
        <v>31137</v>
      </c>
      <c r="AI153" s="228">
        <v>31228</v>
      </c>
      <c r="AJ153" s="228">
        <v>31320</v>
      </c>
      <c r="AK153" s="228">
        <v>31412</v>
      </c>
      <c r="AL153" s="228">
        <v>31502</v>
      </c>
      <c r="AM153" s="228">
        <v>31593</v>
      </c>
      <c r="AN153" s="228">
        <v>31685</v>
      </c>
      <c r="AO153" s="228">
        <v>31777</v>
      </c>
      <c r="AP153" s="228">
        <v>31867</v>
      </c>
      <c r="AQ153" s="228">
        <v>31958</v>
      </c>
      <c r="AR153" s="228">
        <v>32050</v>
      </c>
      <c r="AS153" s="228">
        <v>32142</v>
      </c>
      <c r="AT153" s="228">
        <v>32233</v>
      </c>
      <c r="AU153" s="228">
        <v>32324</v>
      </c>
      <c r="AV153" s="228">
        <v>32416</v>
      </c>
      <c r="AW153" s="228">
        <v>32508</v>
      </c>
      <c r="AX153" s="228">
        <v>32598</v>
      </c>
      <c r="AY153" s="228">
        <v>32689</v>
      </c>
      <c r="AZ153" s="228">
        <v>32781</v>
      </c>
      <c r="BA153" s="228">
        <v>32873</v>
      </c>
      <c r="BB153" s="228">
        <v>32963</v>
      </c>
      <c r="BC153" s="228">
        <v>33054</v>
      </c>
      <c r="BD153" s="228">
        <v>33146</v>
      </c>
      <c r="BE153" s="228">
        <v>33238</v>
      </c>
      <c r="BF153" s="228">
        <v>33328</v>
      </c>
      <c r="BG153" s="228">
        <v>33419</v>
      </c>
      <c r="BH153" s="228">
        <v>33511</v>
      </c>
      <c r="BI153" s="228">
        <v>33603</v>
      </c>
      <c r="BJ153" s="228">
        <v>33694</v>
      </c>
      <c r="BK153" s="228">
        <v>33785</v>
      </c>
      <c r="BL153" s="228">
        <v>33877</v>
      </c>
      <c r="BM153" s="228">
        <v>33969</v>
      </c>
      <c r="BN153" s="228">
        <v>34059</v>
      </c>
      <c r="BO153" s="228">
        <v>34150</v>
      </c>
      <c r="BP153" s="228">
        <v>34242</v>
      </c>
      <c r="BQ153" s="228">
        <v>34334</v>
      </c>
      <c r="BR153" s="228">
        <v>34424</v>
      </c>
      <c r="BS153" s="228">
        <v>34515</v>
      </c>
      <c r="BT153" s="228">
        <v>34607</v>
      </c>
      <c r="BU153" s="228">
        <v>34699</v>
      </c>
      <c r="BV153" s="228">
        <v>34789</v>
      </c>
      <c r="BW153" s="228">
        <v>34880</v>
      </c>
      <c r="BX153" s="228">
        <v>34972</v>
      </c>
      <c r="BY153" s="228">
        <v>35064</v>
      </c>
      <c r="BZ153" s="228">
        <v>35155</v>
      </c>
      <c r="CA153" s="228">
        <v>35246</v>
      </c>
      <c r="CB153" s="228">
        <v>35338</v>
      </c>
      <c r="CC153" s="228">
        <v>35430</v>
      </c>
      <c r="CD153" s="228">
        <v>35520</v>
      </c>
      <c r="CE153" s="228">
        <v>35611</v>
      </c>
      <c r="CF153" s="228">
        <v>35703</v>
      </c>
      <c r="CG153" s="228">
        <v>35795</v>
      </c>
      <c r="CH153" s="228">
        <v>35885</v>
      </c>
      <c r="CI153" s="228">
        <v>35976</v>
      </c>
      <c r="CJ153" s="228">
        <v>36068</v>
      </c>
      <c r="CK153" s="228">
        <v>36160</v>
      </c>
      <c r="CL153" s="228">
        <v>36250</v>
      </c>
      <c r="CM153" s="228">
        <v>36341</v>
      </c>
      <c r="CN153" s="228">
        <v>36433</v>
      </c>
      <c r="CO153" s="228">
        <v>36525</v>
      </c>
      <c r="CP153" s="228">
        <v>36616</v>
      </c>
      <c r="CQ153" s="228">
        <v>36707</v>
      </c>
      <c r="CR153" s="228">
        <v>36799</v>
      </c>
      <c r="CS153" s="228">
        <v>36891</v>
      </c>
      <c r="CT153" s="228">
        <v>36981</v>
      </c>
      <c r="CU153" s="228">
        <v>37072</v>
      </c>
      <c r="CV153" s="228">
        <v>37164</v>
      </c>
      <c r="CW153" s="228">
        <v>37256</v>
      </c>
      <c r="CX153" s="228">
        <v>37346</v>
      </c>
      <c r="CY153" s="228">
        <v>37437</v>
      </c>
      <c r="CZ153" s="228">
        <v>37529</v>
      </c>
      <c r="DA153" s="228">
        <v>37621</v>
      </c>
      <c r="DB153" s="228">
        <v>37711</v>
      </c>
      <c r="DC153" s="228">
        <v>37802</v>
      </c>
      <c r="DD153" s="228">
        <v>37894</v>
      </c>
      <c r="DE153" s="228">
        <v>37986</v>
      </c>
      <c r="DF153" s="228">
        <v>38077</v>
      </c>
      <c r="DG153" s="228">
        <v>38168</v>
      </c>
      <c r="DH153" s="228">
        <v>38260</v>
      </c>
      <c r="DI153" s="228">
        <v>38352</v>
      </c>
      <c r="DJ153" s="228">
        <v>38442</v>
      </c>
      <c r="DK153" s="228">
        <v>38533</v>
      </c>
      <c r="DL153" s="228">
        <v>38625</v>
      </c>
      <c r="DM153" s="228">
        <v>38717</v>
      </c>
      <c r="DN153" s="228">
        <v>38807</v>
      </c>
      <c r="DO153" s="228">
        <v>38898</v>
      </c>
      <c r="DP153" s="228">
        <v>38990</v>
      </c>
      <c r="DQ153" s="228">
        <v>39082</v>
      </c>
      <c r="DR153" s="228">
        <v>39172</v>
      </c>
      <c r="DS153" s="228">
        <v>39263</v>
      </c>
      <c r="DT153" s="228">
        <v>39355</v>
      </c>
      <c r="DU153" s="228">
        <v>39447</v>
      </c>
      <c r="DV153" s="228">
        <v>39538</v>
      </c>
      <c r="DW153" s="228">
        <v>39629</v>
      </c>
      <c r="DX153" s="228">
        <v>39721</v>
      </c>
      <c r="DY153" s="228">
        <v>39813</v>
      </c>
      <c r="DZ153" s="228">
        <v>39903</v>
      </c>
      <c r="EA153" s="228">
        <v>39994</v>
      </c>
      <c r="EB153" s="228">
        <v>40086</v>
      </c>
      <c r="EC153" s="228">
        <v>40178</v>
      </c>
      <c r="ED153" s="228">
        <v>40268</v>
      </c>
      <c r="EE153" s="228">
        <v>40359</v>
      </c>
      <c r="EF153" s="228">
        <v>40451</v>
      </c>
      <c r="EG153" s="228">
        <v>40543</v>
      </c>
      <c r="EH153" s="228">
        <v>40633</v>
      </c>
      <c r="EI153" s="228">
        <v>40724</v>
      </c>
      <c r="EJ153" s="228">
        <v>40816</v>
      </c>
      <c r="EK153" s="228">
        <v>40908</v>
      </c>
      <c r="EL153" s="228">
        <v>40999</v>
      </c>
      <c r="EM153" s="228">
        <v>41090</v>
      </c>
      <c r="EN153" s="228">
        <v>41182</v>
      </c>
      <c r="EO153" s="228">
        <v>41274</v>
      </c>
      <c r="EP153" s="228">
        <v>41364</v>
      </c>
      <c r="EQ153" s="228">
        <v>41455</v>
      </c>
      <c r="ER153" s="228">
        <v>41547</v>
      </c>
      <c r="ES153" s="228">
        <v>41639</v>
      </c>
      <c r="ET153" s="228">
        <v>41729</v>
      </c>
      <c r="EU153" s="228">
        <v>41820</v>
      </c>
      <c r="EV153" s="228">
        <v>41912</v>
      </c>
      <c r="EW153" s="228">
        <v>42004</v>
      </c>
      <c r="EX153" s="228">
        <v>42094</v>
      </c>
      <c r="EY153" s="228">
        <v>42185</v>
      </c>
      <c r="EZ153" s="228">
        <v>42277</v>
      </c>
      <c r="FA153" s="228">
        <v>42369</v>
      </c>
      <c r="FB153" s="228">
        <v>42460</v>
      </c>
      <c r="FC153" s="228">
        <v>42551</v>
      </c>
      <c r="FD153" s="228">
        <v>42643</v>
      </c>
      <c r="FE153" s="228">
        <v>42735</v>
      </c>
      <c r="FF153" s="228">
        <v>42825</v>
      </c>
      <c r="FG153" s="228">
        <v>42916</v>
      </c>
      <c r="FH153" s="228">
        <v>43008</v>
      </c>
      <c r="FI153" s="228">
        <v>43100</v>
      </c>
      <c r="FJ153" s="228">
        <v>43190</v>
      </c>
      <c r="FK153" s="228">
        <v>43281</v>
      </c>
      <c r="FL153" s="228">
        <v>43373</v>
      </c>
      <c r="FM153" s="228">
        <v>43465</v>
      </c>
      <c r="FN153" s="228">
        <v>43555</v>
      </c>
      <c r="FO153" s="228">
        <v>43646</v>
      </c>
      <c r="FP153" s="228">
        <v>43738</v>
      </c>
      <c r="FQ153" s="228">
        <v>43830</v>
      </c>
      <c r="FR153" s="228">
        <v>43921</v>
      </c>
      <c r="FS153" s="228">
        <v>44012</v>
      </c>
      <c r="FT153" s="228">
        <v>44104</v>
      </c>
      <c r="FU153" s="228">
        <v>44196</v>
      </c>
      <c r="FV153" s="228">
        <v>44286</v>
      </c>
      <c r="FW153" s="228">
        <v>44377</v>
      </c>
      <c r="FX153" s="228">
        <v>44469</v>
      </c>
      <c r="FY153" s="228">
        <v>44561</v>
      </c>
      <c r="FZ153" s="228">
        <v>44651</v>
      </c>
      <c r="GA153" s="228">
        <v>44742</v>
      </c>
      <c r="GB153" s="228">
        <v>44834</v>
      </c>
      <c r="GC153" s="228">
        <v>44926</v>
      </c>
      <c r="GD153" s="228">
        <v>45016</v>
      </c>
      <c r="GE153" s="228">
        <v>45107</v>
      </c>
      <c r="GF153" s="228">
        <v>45199</v>
      </c>
      <c r="GG153" s="228">
        <v>45291</v>
      </c>
      <c r="GH153" s="338"/>
    </row>
    <row r="154" spans="1:190" s="420" customFormat="1" ht="12.75" customHeight="1">
      <c r="A154" s="323"/>
      <c r="B154" s="323"/>
      <c r="C154" s="323"/>
      <c r="D154" s="323"/>
      <c r="E154" s="418" t="s">
        <v>172</v>
      </c>
      <c r="F154" s="233"/>
      <c r="G154" s="233">
        <f t="shared" ref="G154:BR154" si="322">100*((G61/G5)/(F61/F5)-1)</f>
        <v>3.097739309153491</v>
      </c>
      <c r="H154" s="233">
        <f t="shared" si="322"/>
        <v>3.0346052593188899</v>
      </c>
      <c r="I154" s="233">
        <f t="shared" si="322"/>
        <v>2.0324706026540573</v>
      </c>
      <c r="J154" s="233">
        <f t="shared" si="322"/>
        <v>2.7193330343789013</v>
      </c>
      <c r="K154" s="233">
        <f t="shared" si="322"/>
        <v>2.0793709418311712</v>
      </c>
      <c r="L154" s="233">
        <f t="shared" si="322"/>
        <v>2.3993296811291698</v>
      </c>
      <c r="M154" s="233">
        <f t="shared" si="322"/>
        <v>2.8216470342637079</v>
      </c>
      <c r="N154" s="233">
        <f t="shared" si="322"/>
        <v>3.2461654087207803</v>
      </c>
      <c r="O154" s="233">
        <f t="shared" si="322"/>
        <v>2.8180643345057321</v>
      </c>
      <c r="P154" s="233">
        <f t="shared" si="322"/>
        <v>2.8867775688046216</v>
      </c>
      <c r="Q154" s="233">
        <f t="shared" si="322"/>
        <v>2.5043085329903736</v>
      </c>
      <c r="R154" s="233">
        <f t="shared" si="322"/>
        <v>2.8012603453400953</v>
      </c>
      <c r="S154" s="233">
        <f t="shared" si="322"/>
        <v>2.2285852038693488</v>
      </c>
      <c r="T154" s="233">
        <f t="shared" si="322"/>
        <v>3.2618307420492876</v>
      </c>
      <c r="U154" s="233">
        <f t="shared" si="322"/>
        <v>3.9221673550568603</v>
      </c>
      <c r="V154" s="233">
        <f t="shared" si="322"/>
        <v>3.3022537767047222</v>
      </c>
      <c r="W154" s="233">
        <f t="shared" si="322"/>
        <v>2.4575717583498857</v>
      </c>
      <c r="X154" s="233">
        <f t="shared" si="322"/>
        <v>1.8765586210293561</v>
      </c>
      <c r="Y154" s="233">
        <f t="shared" si="322"/>
        <v>1.8877559471280003</v>
      </c>
      <c r="Z154" s="233">
        <f t="shared" si="322"/>
        <v>2.8082002903628833</v>
      </c>
      <c r="AA154" s="233">
        <f t="shared" si="322"/>
        <v>2.3416787777973846</v>
      </c>
      <c r="AB154" s="233">
        <f t="shared" si="322"/>
        <v>2.6589826775551106</v>
      </c>
      <c r="AC154" s="233">
        <f t="shared" si="322"/>
        <v>1.6538841065495191</v>
      </c>
      <c r="AD154" s="233">
        <f t="shared" si="322"/>
        <v>1.928319974977355</v>
      </c>
      <c r="AE154" s="233">
        <f t="shared" si="322"/>
        <v>1.1481060021890199</v>
      </c>
      <c r="AF154" s="233">
        <f t="shared" si="322"/>
        <v>1.2829886100594878</v>
      </c>
      <c r="AG154" s="233">
        <f t="shared" si="322"/>
        <v>1.3572678064987631</v>
      </c>
      <c r="AH154" s="233">
        <f t="shared" si="322"/>
        <v>1.4660058400099985</v>
      </c>
      <c r="AI154" s="233">
        <f t="shared" si="322"/>
        <v>1.2685317033761967</v>
      </c>
      <c r="AJ154" s="233">
        <f t="shared" si="322"/>
        <v>1.2377930576662255</v>
      </c>
      <c r="AK154" s="233">
        <f t="shared" si="322"/>
        <v>1.4087121060242458</v>
      </c>
      <c r="AL154" s="233">
        <f t="shared" si="322"/>
        <v>1.6152621385915555</v>
      </c>
      <c r="AM154" s="233">
        <f t="shared" si="322"/>
        <v>0.85737927585627371</v>
      </c>
      <c r="AN154" s="233">
        <f t="shared" si="322"/>
        <v>1.2449685369665842</v>
      </c>
      <c r="AO154" s="233">
        <f t="shared" si="322"/>
        <v>0.55038290255455813</v>
      </c>
      <c r="AP154" s="233">
        <f t="shared" si="322"/>
        <v>0.3409255533401101</v>
      </c>
      <c r="AQ154" s="233">
        <f t="shared" si="322"/>
        <v>0.37003109661795097</v>
      </c>
      <c r="AR154" s="233">
        <f t="shared" si="322"/>
        <v>0.77464269210545389</v>
      </c>
      <c r="AS154" s="233">
        <f t="shared" si="322"/>
        <v>0.82449977852920853</v>
      </c>
      <c r="AT154" s="233">
        <f t="shared" si="322"/>
        <v>0.63070234980349138</v>
      </c>
      <c r="AU154" s="233">
        <f t="shared" si="322"/>
        <v>0.89374633056160668</v>
      </c>
      <c r="AV154" s="233">
        <f t="shared" si="322"/>
        <v>0.90079911262173074</v>
      </c>
      <c r="AW154" s="233">
        <f t="shared" si="322"/>
        <v>1.2267719485619111</v>
      </c>
      <c r="AX154" s="233">
        <f t="shared" si="322"/>
        <v>0.50562043607287332</v>
      </c>
      <c r="AY154" s="233">
        <f t="shared" si="322"/>
        <v>0.61886530553540986</v>
      </c>
      <c r="AZ154" s="233">
        <f t="shared" si="322"/>
        <v>0.82847063631732443</v>
      </c>
      <c r="BA154" s="233">
        <f t="shared" si="322"/>
        <v>1.098506593014692</v>
      </c>
      <c r="BB154" s="233">
        <f t="shared" si="322"/>
        <v>0.3422239300702401</v>
      </c>
      <c r="BC154" s="233">
        <f t="shared" si="322"/>
        <v>0.87218889833868829</v>
      </c>
      <c r="BD154" s="233">
        <f t="shared" si="322"/>
        <v>0.27704016743779203</v>
      </c>
      <c r="BE154" s="233">
        <f t="shared" si="322"/>
        <v>0.57912536139343995</v>
      </c>
      <c r="BF154" s="233">
        <f t="shared" si="322"/>
        <v>0.92395626668992925</v>
      </c>
      <c r="BG154" s="233">
        <f t="shared" si="322"/>
        <v>0.59422667331134882</v>
      </c>
      <c r="BH154" s="233">
        <f t="shared" si="322"/>
        <v>0.50846250728584508</v>
      </c>
      <c r="BI154" s="233">
        <f t="shared" si="322"/>
        <v>0.56327528129322957</v>
      </c>
      <c r="BJ154" s="233">
        <f t="shared" si="322"/>
        <v>0.57809942379785095</v>
      </c>
      <c r="BK154" s="233">
        <f t="shared" si="322"/>
        <v>0.3397420628041381</v>
      </c>
      <c r="BL154" s="233">
        <f t="shared" si="322"/>
        <v>0.48038974920769917</v>
      </c>
      <c r="BM154" s="233">
        <f t="shared" si="322"/>
        <v>0.21505868315154775</v>
      </c>
      <c r="BN154" s="233">
        <f t="shared" si="322"/>
        <v>0.78847046222776385</v>
      </c>
      <c r="BO154" s="233">
        <f t="shared" si="322"/>
        <v>0.31954267393290436</v>
      </c>
      <c r="BP154" s="233">
        <f t="shared" si="322"/>
        <v>7.0963555140624024E-2</v>
      </c>
      <c r="BQ154" s="233">
        <f t="shared" si="322"/>
        <v>0.3133967776849822</v>
      </c>
      <c r="BR154" s="233">
        <f t="shared" si="322"/>
        <v>0.23271200493355515</v>
      </c>
      <c r="BS154" s="233">
        <f t="shared" ref="BS154:ED154" si="323">100*((BS61/BS5)/(BR61/BR5)-1)</f>
        <v>0.22654404200594946</v>
      </c>
      <c r="BT154" s="233">
        <f t="shared" si="323"/>
        <v>0.16433485616671462</v>
      </c>
      <c r="BU154" s="233">
        <f t="shared" si="323"/>
        <v>0.39706466803171026</v>
      </c>
      <c r="BV154" s="233">
        <f t="shared" si="323"/>
        <v>0.1801008899065204</v>
      </c>
      <c r="BW154" s="233">
        <f t="shared" si="323"/>
        <v>0.42501202715510278</v>
      </c>
      <c r="BX154" s="233">
        <f t="shared" si="323"/>
        <v>0.33458148731160264</v>
      </c>
      <c r="BY154" s="233">
        <f t="shared" si="323"/>
        <v>0.19637401567293988</v>
      </c>
      <c r="BZ154" s="233">
        <f t="shared" si="323"/>
        <v>0.6832338940116589</v>
      </c>
      <c r="CA154" s="233">
        <f t="shared" si="323"/>
        <v>0.2263159452925434</v>
      </c>
      <c r="CB154" s="233">
        <f t="shared" si="323"/>
        <v>0.1261719162169106</v>
      </c>
      <c r="CC154" s="233">
        <f t="shared" si="323"/>
        <v>0.12838795577883033</v>
      </c>
      <c r="CD154" s="233">
        <f t="shared" si="323"/>
        <v>0.25862154343747612</v>
      </c>
      <c r="CE154" s="233">
        <f t="shared" si="323"/>
        <v>0.28539937329323806</v>
      </c>
      <c r="CF154" s="233">
        <f t="shared" si="323"/>
        <v>0.2287230766788273</v>
      </c>
      <c r="CG154" s="233">
        <f t="shared" si="323"/>
        <v>0.28532568257928492</v>
      </c>
      <c r="CH154" s="233">
        <f t="shared" si="323"/>
        <v>0.25621496073893191</v>
      </c>
      <c r="CI154" s="233">
        <f t="shared" si="323"/>
        <v>0.42725758950366011</v>
      </c>
      <c r="CJ154" s="233">
        <f t="shared" si="323"/>
        <v>3.5628078051264112E-2</v>
      </c>
      <c r="CK154" s="233">
        <f t="shared" si="323"/>
        <v>-0.13138815927501435</v>
      </c>
      <c r="CL154" s="233">
        <f t="shared" si="323"/>
        <v>2.3276383667081291E-2</v>
      </c>
      <c r="CM154" s="233">
        <f t="shared" si="323"/>
        <v>0.1113147661778946</v>
      </c>
      <c r="CN154" s="233">
        <f t="shared" si="323"/>
        <v>0.13673993982390442</v>
      </c>
      <c r="CO154" s="233">
        <f t="shared" si="323"/>
        <v>2.3484923959160575E-2</v>
      </c>
      <c r="CP154" s="233">
        <f t="shared" si="323"/>
        <v>0.64409972638730384</v>
      </c>
      <c r="CQ154" s="233">
        <f t="shared" si="323"/>
        <v>0.5418800674916513</v>
      </c>
      <c r="CR154" s="233">
        <f t="shared" si="323"/>
        <v>0.55469090059658832</v>
      </c>
      <c r="CS154" s="233">
        <f t="shared" si="323"/>
        <v>0.35124481824138076</v>
      </c>
      <c r="CT154" s="233">
        <f t="shared" si="323"/>
        <v>0.4716518345279086</v>
      </c>
      <c r="CU154" s="233">
        <f t="shared" si="323"/>
        <v>0.52351575456661692</v>
      </c>
      <c r="CV154" s="233">
        <f t="shared" si="323"/>
        <v>0.62491912475837186</v>
      </c>
      <c r="CW154" s="233">
        <f t="shared" si="323"/>
        <v>0.56143956579179921</v>
      </c>
      <c r="CX154" s="233">
        <f t="shared" si="323"/>
        <v>0.40787144111829043</v>
      </c>
      <c r="CY154" s="233">
        <f t="shared" si="323"/>
        <v>0.47951347301957714</v>
      </c>
      <c r="CZ154" s="233">
        <f t="shared" si="323"/>
        <v>0.52274474605880084</v>
      </c>
      <c r="DA154" s="233">
        <f t="shared" si="323"/>
        <v>0.61523082127930007</v>
      </c>
      <c r="DB154" s="233">
        <f t="shared" si="323"/>
        <v>0.30655731615301107</v>
      </c>
      <c r="DC154" s="233">
        <f t="shared" si="323"/>
        <v>0.42318363460327468</v>
      </c>
      <c r="DD154" s="233">
        <f t="shared" si="323"/>
        <v>0.61049322182604726</v>
      </c>
      <c r="DE154" s="233">
        <f t="shared" si="323"/>
        <v>0.37192356763966483</v>
      </c>
      <c r="DF154" s="233">
        <f t="shared" si="323"/>
        <v>0.46364509084841909</v>
      </c>
      <c r="DG154" s="233">
        <f t="shared" si="323"/>
        <v>0.20883097438459952</v>
      </c>
      <c r="DH154" s="233">
        <f t="shared" si="323"/>
        <v>0.39143387206133085</v>
      </c>
      <c r="DI154" s="233">
        <f t="shared" si="323"/>
        <v>0.50032613739403597</v>
      </c>
      <c r="DJ154" s="233">
        <f t="shared" si="323"/>
        <v>0.56287676538393505</v>
      </c>
      <c r="DK154" s="233">
        <f t="shared" si="323"/>
        <v>0.51715583095433004</v>
      </c>
      <c r="DL154" s="233">
        <f t="shared" si="323"/>
        <v>0.3353928364949299</v>
      </c>
      <c r="DM154" s="233">
        <f t="shared" si="323"/>
        <v>0.74571761232689049</v>
      </c>
      <c r="DN154" s="233">
        <f t="shared" si="323"/>
        <v>0.35676423276227442</v>
      </c>
      <c r="DO154" s="233">
        <f t="shared" si="323"/>
        <v>0.46500049766713403</v>
      </c>
      <c r="DP154" s="233">
        <f t="shared" si="323"/>
        <v>0.78778905235834529</v>
      </c>
      <c r="DQ154" s="233">
        <f t="shared" si="323"/>
        <v>0.7542337996927051</v>
      </c>
      <c r="DR154" s="233">
        <f t="shared" si="323"/>
        <v>0.50719561231156174</v>
      </c>
      <c r="DS154" s="233">
        <f t="shared" si="323"/>
        <v>0.56771804936510684</v>
      </c>
      <c r="DT154" s="233">
        <f t="shared" si="323"/>
        <v>0.71424869333722718</v>
      </c>
      <c r="DU154" s="233">
        <f t="shared" si="323"/>
        <v>0.69001564103310375</v>
      </c>
      <c r="DV154" s="233">
        <f t="shared" si="323"/>
        <v>0.77256818238558012</v>
      </c>
      <c r="DW154" s="233">
        <f t="shared" si="323"/>
        <v>0.47374732339442449</v>
      </c>
      <c r="DX154" s="233">
        <f t="shared" si="323"/>
        <v>0.26079877669968887</v>
      </c>
      <c r="DY154" s="233">
        <f t="shared" si="323"/>
        <v>0.38836442536134275</v>
      </c>
      <c r="DZ154" s="233">
        <f t="shared" si="323"/>
        <v>-0.20472775969586632</v>
      </c>
      <c r="EA154" s="233">
        <f t="shared" si="323"/>
        <v>-0.39770045497345974</v>
      </c>
      <c r="EB154" s="233">
        <f t="shared" si="323"/>
        <v>-8.6265613245173345E-2</v>
      </c>
      <c r="EC154" s="233">
        <f t="shared" si="323"/>
        <v>0.41440187275756379</v>
      </c>
      <c r="ED154" s="233">
        <f t="shared" si="323"/>
        <v>0.36564784095172165</v>
      </c>
      <c r="EE154" s="233">
        <f t="shared" ref="EE154:GG154" si="324">100*((EE61/EE5)/(ED61/ED5)-1)</f>
        <v>0.40090813144930681</v>
      </c>
      <c r="EF154" s="233">
        <f t="shared" si="324"/>
        <v>0.42266445325493951</v>
      </c>
      <c r="EG154" s="233">
        <f t="shared" si="324"/>
        <v>0.13551214393707767</v>
      </c>
      <c r="EH154" s="233">
        <f t="shared" si="324"/>
        <v>0.19611155151888493</v>
      </c>
      <c r="EI154" s="233">
        <f t="shared" si="324"/>
        <v>0.15848137865981382</v>
      </c>
      <c r="EJ154" s="233">
        <f t="shared" si="324"/>
        <v>0.23040686434816493</v>
      </c>
      <c r="EK154" s="233">
        <f t="shared" si="324"/>
        <v>0.3772713670388228</v>
      </c>
      <c r="EL154" s="233">
        <f t="shared" si="324"/>
        <v>0.35108966546930631</v>
      </c>
      <c r="EM154" s="233">
        <f t="shared" si="324"/>
        <v>0.24664226117840915</v>
      </c>
      <c r="EN154" s="233">
        <f t="shared" si="324"/>
        <v>0.29413340322852477</v>
      </c>
      <c r="EO154" s="233">
        <f t="shared" si="324"/>
        <v>0.2722996599707983</v>
      </c>
      <c r="EP154" s="233">
        <f t="shared" si="324"/>
        <v>0.29257132673856656</v>
      </c>
      <c r="EQ154" s="233">
        <f t="shared" si="324"/>
        <v>3.1686087506699323E-2</v>
      </c>
      <c r="ER154" s="233">
        <f t="shared" si="324"/>
        <v>3.6007641547497471E-2</v>
      </c>
      <c r="ES154" s="233">
        <f t="shared" si="324"/>
        <v>0.16341340041088337</v>
      </c>
      <c r="ET154" s="233">
        <f t="shared" si="324"/>
        <v>0.46466398481255222</v>
      </c>
      <c r="EU154" s="233">
        <f t="shared" si="324"/>
        <v>7.0399536332077517E-2</v>
      </c>
      <c r="EV154" s="233" t="e">
        <f t="shared" si="324"/>
        <v>#VALUE!</v>
      </c>
      <c r="EW154" s="233" t="e">
        <f t="shared" si="324"/>
        <v>#VALUE!</v>
      </c>
      <c r="EX154" s="233" t="e">
        <f t="shared" si="324"/>
        <v>#VALUE!</v>
      </c>
      <c r="EY154" s="233" t="e">
        <f t="shared" si="324"/>
        <v>#VALUE!</v>
      </c>
      <c r="EZ154" s="233" t="e">
        <f t="shared" si="324"/>
        <v>#VALUE!</v>
      </c>
      <c r="FA154" s="233" t="e">
        <f t="shared" si="324"/>
        <v>#VALUE!</v>
      </c>
      <c r="FB154" s="233" t="e">
        <f t="shared" si="324"/>
        <v>#VALUE!</v>
      </c>
      <c r="FC154" s="233" t="e">
        <f t="shared" si="324"/>
        <v>#VALUE!</v>
      </c>
      <c r="FD154" s="233" t="e">
        <f t="shared" si="324"/>
        <v>#VALUE!</v>
      </c>
      <c r="FE154" s="233" t="e">
        <f t="shared" si="324"/>
        <v>#VALUE!</v>
      </c>
      <c r="FF154" s="233" t="e">
        <f t="shared" si="324"/>
        <v>#VALUE!</v>
      </c>
      <c r="FG154" s="233" t="e">
        <f t="shared" si="324"/>
        <v>#VALUE!</v>
      </c>
      <c r="FH154" s="233" t="e">
        <f t="shared" si="324"/>
        <v>#VALUE!</v>
      </c>
      <c r="FI154" s="233" t="e">
        <f t="shared" si="324"/>
        <v>#VALUE!</v>
      </c>
      <c r="FJ154" s="233" t="e">
        <f t="shared" si="324"/>
        <v>#VALUE!</v>
      </c>
      <c r="FK154" s="233" t="e">
        <f t="shared" si="324"/>
        <v>#VALUE!</v>
      </c>
      <c r="FL154" s="233" t="e">
        <f t="shared" si="324"/>
        <v>#VALUE!</v>
      </c>
      <c r="FM154" s="233" t="e">
        <f t="shared" si="324"/>
        <v>#VALUE!</v>
      </c>
      <c r="FN154" s="233" t="e">
        <f>100*((FN61/FN5)/(FM61/FM5)-1)</f>
        <v>#VALUE!</v>
      </c>
      <c r="FO154" s="233" t="e">
        <f t="shared" si="324"/>
        <v>#VALUE!</v>
      </c>
      <c r="FP154" s="233" t="e">
        <f t="shared" si="324"/>
        <v>#VALUE!</v>
      </c>
      <c r="FQ154" s="233" t="e">
        <f t="shared" si="324"/>
        <v>#VALUE!</v>
      </c>
      <c r="FR154" s="233" t="e">
        <f t="shared" si="324"/>
        <v>#VALUE!</v>
      </c>
      <c r="FS154" s="233" t="e">
        <f t="shared" si="324"/>
        <v>#VALUE!</v>
      </c>
      <c r="FT154" s="233" t="e">
        <f t="shared" si="324"/>
        <v>#VALUE!</v>
      </c>
      <c r="FU154" s="233" t="e">
        <f t="shared" si="324"/>
        <v>#VALUE!</v>
      </c>
      <c r="FV154" s="233" t="e">
        <f t="shared" si="324"/>
        <v>#VALUE!</v>
      </c>
      <c r="FW154" s="233" t="e">
        <f t="shared" si="324"/>
        <v>#VALUE!</v>
      </c>
      <c r="FX154" s="233" t="e">
        <f t="shared" si="324"/>
        <v>#VALUE!</v>
      </c>
      <c r="FY154" s="233" t="e">
        <f t="shared" si="324"/>
        <v>#VALUE!</v>
      </c>
      <c r="FZ154" s="233" t="e">
        <f t="shared" si="324"/>
        <v>#VALUE!</v>
      </c>
      <c r="GA154" s="233" t="e">
        <f t="shared" si="324"/>
        <v>#VALUE!</v>
      </c>
      <c r="GB154" s="233" t="e">
        <f t="shared" si="324"/>
        <v>#VALUE!</v>
      </c>
      <c r="GC154" s="233" t="e">
        <f t="shared" si="324"/>
        <v>#VALUE!</v>
      </c>
      <c r="GD154" s="233" t="e">
        <f t="shared" si="324"/>
        <v>#VALUE!</v>
      </c>
      <c r="GE154" s="233" t="e">
        <f t="shared" si="324"/>
        <v>#VALUE!</v>
      </c>
      <c r="GF154" s="233" t="e">
        <f t="shared" si="324"/>
        <v>#VALUE!</v>
      </c>
      <c r="GG154" s="233" t="e">
        <f t="shared" si="324"/>
        <v>#VALUE!</v>
      </c>
      <c r="GH154" s="419"/>
    </row>
    <row r="155" spans="1:190" s="392" customFormat="1" ht="12.75" customHeight="1">
      <c r="A155" s="323"/>
      <c r="B155" s="323"/>
      <c r="C155" s="323"/>
      <c r="D155" s="323"/>
      <c r="E155" s="421" t="s">
        <v>42</v>
      </c>
      <c r="F155" s="247"/>
      <c r="G155" s="240">
        <f t="shared" ref="G155:BR155" si="325">100*((G65/G9)/(F65/F9)-1)</f>
        <v>2.4719506152148574</v>
      </c>
      <c r="H155" s="240">
        <f t="shared" si="325"/>
        <v>2.8438098174669024</v>
      </c>
      <c r="I155" s="240">
        <f t="shared" si="325"/>
        <v>2.3454247595276589</v>
      </c>
      <c r="J155" s="240">
        <f t="shared" si="325"/>
        <v>2.2936370148781249</v>
      </c>
      <c r="K155" s="240">
        <f t="shared" si="325"/>
        <v>2.7184524661006737</v>
      </c>
      <c r="L155" s="240">
        <f t="shared" si="325"/>
        <v>3.4203979965653719</v>
      </c>
      <c r="M155" s="240">
        <f t="shared" si="325"/>
        <v>2.5263255312212962</v>
      </c>
      <c r="N155" s="240">
        <f t="shared" si="325"/>
        <v>3.7209478339738089</v>
      </c>
      <c r="O155" s="240">
        <f t="shared" si="325"/>
        <v>2.9938258353807479</v>
      </c>
      <c r="P155" s="240">
        <f t="shared" si="325"/>
        <v>2.9338910296138332</v>
      </c>
      <c r="Q155" s="240">
        <f t="shared" si="325"/>
        <v>3.0569671074007987</v>
      </c>
      <c r="R155" s="240">
        <f t="shared" si="325"/>
        <v>3.3377220971569921</v>
      </c>
      <c r="S155" s="240">
        <f t="shared" si="325"/>
        <v>3.1532997203457258</v>
      </c>
      <c r="T155" s="240">
        <f t="shared" si="325"/>
        <v>3.85289455774116</v>
      </c>
      <c r="U155" s="240">
        <f t="shared" si="325"/>
        <v>3.1201820461996821</v>
      </c>
      <c r="V155" s="240">
        <f t="shared" si="325"/>
        <v>2.9035445328676524</v>
      </c>
      <c r="W155" s="240">
        <f t="shared" si="325"/>
        <v>2.820933549005189</v>
      </c>
      <c r="X155" s="240">
        <f t="shared" si="325"/>
        <v>1.5766415572045167</v>
      </c>
      <c r="Y155" s="240">
        <f t="shared" si="325"/>
        <v>2.0876887775802988</v>
      </c>
      <c r="Z155" s="240">
        <f t="shared" si="325"/>
        <v>2.6285740190509221</v>
      </c>
      <c r="AA155" s="240">
        <f t="shared" si="325"/>
        <v>2.5928862152210908</v>
      </c>
      <c r="AB155" s="240">
        <f t="shared" si="325"/>
        <v>2.1755873421762439</v>
      </c>
      <c r="AC155" s="240">
        <f t="shared" si="325"/>
        <v>2.0096754644845838</v>
      </c>
      <c r="AD155" s="240">
        <f t="shared" si="325"/>
        <v>1.9191010442983103</v>
      </c>
      <c r="AE155" s="240">
        <f t="shared" si="325"/>
        <v>1.6665810919783697</v>
      </c>
      <c r="AF155" s="240">
        <f t="shared" si="325"/>
        <v>1.7269918284035013</v>
      </c>
      <c r="AG155" s="240">
        <f t="shared" si="325"/>
        <v>1.6429842414163343</v>
      </c>
      <c r="AH155" s="240">
        <f t="shared" si="325"/>
        <v>1.5806682712610653</v>
      </c>
      <c r="AI155" s="240">
        <f t="shared" si="325"/>
        <v>1.6281303045548423</v>
      </c>
      <c r="AJ155" s="240">
        <f t="shared" si="325"/>
        <v>1.0385065066301102</v>
      </c>
      <c r="AK155" s="240">
        <f t="shared" si="325"/>
        <v>0.74873791275418267</v>
      </c>
      <c r="AL155" s="240">
        <f t="shared" si="325"/>
        <v>0.31201243809546586</v>
      </c>
      <c r="AM155" s="240">
        <f t="shared" si="325"/>
        <v>0.57080647914489191</v>
      </c>
      <c r="AN155" s="240">
        <f t="shared" si="325"/>
        <v>0.5095302532628132</v>
      </c>
      <c r="AO155" s="240">
        <f t="shared" si="325"/>
        <v>0.95159640073203544</v>
      </c>
      <c r="AP155" s="240">
        <f t="shared" si="325"/>
        <v>0.80055321345295916</v>
      </c>
      <c r="AQ155" s="240">
        <f t="shared" si="325"/>
        <v>0.72507171113362912</v>
      </c>
      <c r="AR155" s="240">
        <f t="shared" si="325"/>
        <v>0.62985156005004317</v>
      </c>
      <c r="AS155" s="240">
        <f t="shared" si="325"/>
        <v>0.5250195212521902</v>
      </c>
      <c r="AT155" s="240">
        <f t="shared" si="325"/>
        <v>0.5406477729146042</v>
      </c>
      <c r="AU155" s="240">
        <f t="shared" si="325"/>
        <v>0.68275366875494292</v>
      </c>
      <c r="AV155" s="240">
        <f t="shared" si="325"/>
        <v>0.92685280085986754</v>
      </c>
      <c r="AW155" s="240">
        <f t="shared" si="325"/>
        <v>0.90146308894432092</v>
      </c>
      <c r="AX155" s="240">
        <f t="shared" si="325"/>
        <v>1.0468979592954231</v>
      </c>
      <c r="AY155" s="240">
        <f t="shared" si="325"/>
        <v>1.0988369570700929</v>
      </c>
      <c r="AZ155" s="240">
        <f t="shared" si="325"/>
        <v>0.78035481703757625</v>
      </c>
      <c r="BA155" s="240">
        <f t="shared" si="325"/>
        <v>0.79432255925164785</v>
      </c>
      <c r="BB155" s="240">
        <f t="shared" si="325"/>
        <v>0.53391173657868496</v>
      </c>
      <c r="BC155" s="240">
        <f t="shared" si="325"/>
        <v>0.62465897881538446</v>
      </c>
      <c r="BD155" s="240">
        <f t="shared" si="325"/>
        <v>0.75221000046947761</v>
      </c>
      <c r="BE155" s="240">
        <f t="shared" si="325"/>
        <v>0.78617004728027684</v>
      </c>
      <c r="BF155" s="240">
        <f t="shared" si="325"/>
        <v>0.48689467889120319</v>
      </c>
      <c r="BG155" s="240">
        <f t="shared" si="325"/>
        <v>0.57182242365720892</v>
      </c>
      <c r="BH155" s="240">
        <f t="shared" si="325"/>
        <v>0.78502093627670355</v>
      </c>
      <c r="BI155" s="240">
        <f t="shared" si="325"/>
        <v>0.86931223888553344</v>
      </c>
      <c r="BJ155" s="240">
        <f t="shared" si="325"/>
        <v>0.50070376731494726</v>
      </c>
      <c r="BK155" s="240">
        <f t="shared" si="325"/>
        <v>0.73579306772799669</v>
      </c>
      <c r="BL155" s="240">
        <f t="shared" si="325"/>
        <v>0.4039004776220656</v>
      </c>
      <c r="BM155" s="240">
        <f t="shared" si="325"/>
        <v>0.39906413936758867</v>
      </c>
      <c r="BN155" s="240">
        <f t="shared" si="325"/>
        <v>0.45566895372624039</v>
      </c>
      <c r="BO155" s="240">
        <f t="shared" si="325"/>
        <v>0.26788334323275542</v>
      </c>
      <c r="BP155" s="240">
        <f t="shared" si="325"/>
        <v>0.23494125319385439</v>
      </c>
      <c r="BQ155" s="240">
        <f t="shared" si="325"/>
        <v>0.27841233436065593</v>
      </c>
      <c r="BR155" s="240">
        <f t="shared" si="325"/>
        <v>0.23578495683689304</v>
      </c>
      <c r="BS155" s="240">
        <f t="shared" ref="BS155:ED155" si="326">100*((BS65/BS9)/(BR65/BR9)-1)</f>
        <v>0.22790816693207816</v>
      </c>
      <c r="BT155" s="240">
        <f t="shared" si="326"/>
        <v>0.21324459064140378</v>
      </c>
      <c r="BU155" s="240">
        <f t="shared" si="326"/>
        <v>0.10589567622549811</v>
      </c>
      <c r="BV155" s="240">
        <f t="shared" si="326"/>
        <v>0.25814545823272805</v>
      </c>
      <c r="BW155" s="240">
        <f t="shared" si="326"/>
        <v>0.11145460210955083</v>
      </c>
      <c r="BX155" s="240">
        <f t="shared" si="326"/>
        <v>0.55348910242087879</v>
      </c>
      <c r="BY155" s="240">
        <f t="shared" si="326"/>
        <v>0.4274677356277401</v>
      </c>
      <c r="BZ155" s="240">
        <f t="shared" si="326"/>
        <v>0.58191397748674767</v>
      </c>
      <c r="CA155" s="240">
        <f t="shared" si="326"/>
        <v>0.42048323352588124</v>
      </c>
      <c r="CB155" s="240">
        <f t="shared" si="326"/>
        <v>-8.2884796168847252E-2</v>
      </c>
      <c r="CC155" s="240">
        <f t="shared" si="326"/>
        <v>0.36768503281607856</v>
      </c>
      <c r="CD155" s="240">
        <f t="shared" si="326"/>
        <v>0.33116390643299631</v>
      </c>
      <c r="CE155" s="240">
        <f t="shared" si="326"/>
        <v>-5.5360000231075013E-2</v>
      </c>
      <c r="CF155" s="240">
        <f t="shared" si="326"/>
        <v>0.27915581336122042</v>
      </c>
      <c r="CG155" s="240">
        <f t="shared" si="326"/>
        <v>0.18900387457474466</v>
      </c>
      <c r="CH155" s="240">
        <f t="shared" si="326"/>
        <v>0.16955871413892876</v>
      </c>
      <c r="CI155" s="240">
        <f t="shared" si="326"/>
        <v>4.4444413182853637E-2</v>
      </c>
      <c r="CJ155" s="240">
        <f t="shared" si="326"/>
        <v>-0.21954513249391461</v>
      </c>
      <c r="CK155" s="240">
        <f t="shared" si="326"/>
        <v>-0.40738224954806057</v>
      </c>
      <c r="CL155" s="240">
        <f t="shared" si="326"/>
        <v>-0.20477803189825616</v>
      </c>
      <c r="CM155" s="240">
        <f t="shared" si="326"/>
        <v>4.2456708738081161E-2</v>
      </c>
      <c r="CN155" s="240">
        <f t="shared" si="326"/>
        <v>-8.7261797941939889E-4</v>
      </c>
      <c r="CO155" s="240">
        <f t="shared" si="326"/>
        <v>0.45554712495128324</v>
      </c>
      <c r="CP155" s="240">
        <f t="shared" si="326"/>
        <v>0.98261978217937251</v>
      </c>
      <c r="CQ155" s="240">
        <f t="shared" si="326"/>
        <v>0.48743752549642583</v>
      </c>
      <c r="CR155" s="240">
        <f t="shared" si="326"/>
        <v>0.70083919417294194</v>
      </c>
      <c r="CS155" s="240">
        <f t="shared" si="326"/>
        <v>0.72996943270922099</v>
      </c>
      <c r="CT155" s="240">
        <f t="shared" si="326"/>
        <v>0.32305813683004558</v>
      </c>
      <c r="CU155" s="240">
        <f t="shared" si="326"/>
        <v>0.70866927949451153</v>
      </c>
      <c r="CV155" s="240">
        <f t="shared" si="326"/>
        <v>0.2038276366133962</v>
      </c>
      <c r="CW155" s="240">
        <f t="shared" si="326"/>
        <v>-0.10291415034688889</v>
      </c>
      <c r="CX155" s="240">
        <f t="shared" si="326"/>
        <v>0.38783839977782897</v>
      </c>
      <c r="CY155" s="240">
        <f t="shared" si="326"/>
        <v>7.8741730121967279E-2</v>
      </c>
      <c r="CZ155" s="240">
        <f t="shared" si="326"/>
        <v>0.23109934752254535</v>
      </c>
      <c r="DA155" s="240">
        <f t="shared" si="326"/>
        <v>0.40724607682942615</v>
      </c>
      <c r="DB155" s="240">
        <f t="shared" si="326"/>
        <v>0.85674164102591543</v>
      </c>
      <c r="DC155" s="240">
        <f t="shared" si="326"/>
        <v>2.7233881412103145E-2</v>
      </c>
      <c r="DD155" s="240">
        <f t="shared" si="326"/>
        <v>0.46868494018466045</v>
      </c>
      <c r="DE155" s="240">
        <f t="shared" si="326"/>
        <v>0.63834890518501552</v>
      </c>
      <c r="DF155" s="240">
        <f t="shared" si="326"/>
        <v>0.70380554369795512</v>
      </c>
      <c r="DG155" s="240">
        <f t="shared" si="326"/>
        <v>0.49708937098149608</v>
      </c>
      <c r="DH155" s="240">
        <f t="shared" si="326"/>
        <v>0.42885752753745177</v>
      </c>
      <c r="DI155" s="240">
        <f t="shared" si="326"/>
        <v>0.50681513230810271</v>
      </c>
      <c r="DJ155" s="240">
        <f t="shared" si="326"/>
        <v>0.31549320101902367</v>
      </c>
      <c r="DK155" s="240">
        <f t="shared" si="326"/>
        <v>0.38713572831821086</v>
      </c>
      <c r="DL155" s="240">
        <f t="shared" si="326"/>
        <v>0.70867502478129119</v>
      </c>
      <c r="DM155" s="240">
        <f t="shared" si="326"/>
        <v>0.50952028732302868</v>
      </c>
      <c r="DN155" s="240">
        <f t="shared" si="326"/>
        <v>0.57999570916820176</v>
      </c>
      <c r="DO155" s="240">
        <f t="shared" si="326"/>
        <v>0.56478378914055494</v>
      </c>
      <c r="DP155" s="240">
        <f t="shared" si="326"/>
        <v>0.55161895042739051</v>
      </c>
      <c r="DQ155" s="240">
        <f t="shared" si="326"/>
        <v>0.17340619110277622</v>
      </c>
      <c r="DR155" s="240">
        <f t="shared" si="326"/>
        <v>0.5070373782755544</v>
      </c>
      <c r="DS155" s="240">
        <f t="shared" si="326"/>
        <v>0.5747364291697421</v>
      </c>
      <c r="DT155" s="240">
        <f t="shared" si="326"/>
        <v>0.62117825293273032</v>
      </c>
      <c r="DU155" s="240">
        <f t="shared" si="326"/>
        <v>1.2132227640549553</v>
      </c>
      <c r="DV155" s="240">
        <f t="shared" si="326"/>
        <v>0.97642811558533715</v>
      </c>
      <c r="DW155" s="240">
        <f t="shared" si="326"/>
        <v>0.6378887160074953</v>
      </c>
      <c r="DX155" s="240">
        <f t="shared" si="326"/>
        <v>0.19260669277481046</v>
      </c>
      <c r="DY155" s="240">
        <f t="shared" si="326"/>
        <v>-0.68039591608748395</v>
      </c>
      <c r="DZ155" s="240">
        <f t="shared" si="326"/>
        <v>-0.79160101068540545</v>
      </c>
      <c r="EA155" s="240">
        <f t="shared" si="326"/>
        <v>-0.54138412870975428</v>
      </c>
      <c r="EB155" s="240">
        <f t="shared" si="326"/>
        <v>-4.1006636879281633E-2</v>
      </c>
      <c r="EC155" s="240">
        <f t="shared" si="326"/>
        <v>0.28482298918994786</v>
      </c>
      <c r="ED155" s="240">
        <f t="shared" si="326"/>
        <v>0.52325626622244936</v>
      </c>
      <c r="EE155" s="240">
        <f t="shared" ref="EE155:GG155" si="327">100*((EE65/EE9)/(ED65/ED9)-1)</f>
        <v>0.35871556855746611</v>
      </c>
      <c r="EF155" s="240">
        <f t="shared" si="327"/>
        <v>0.26852440497071584</v>
      </c>
      <c r="EG155" s="240">
        <f t="shared" si="327"/>
        <v>0.48278353872925894</v>
      </c>
      <c r="EH155" s="240">
        <f t="shared" si="327"/>
        <v>0.63888518045807086</v>
      </c>
      <c r="EI155" s="240">
        <f t="shared" si="327"/>
        <v>0.39343346927747103</v>
      </c>
      <c r="EJ155" s="240">
        <f t="shared" si="327"/>
        <v>0.30483315057492355</v>
      </c>
      <c r="EK155" s="240">
        <f t="shared" si="327"/>
        <v>0.54964351002109169</v>
      </c>
      <c r="EL155" s="240">
        <f t="shared" si="327"/>
        <v>0.50671251305078879</v>
      </c>
      <c r="EM155" s="240">
        <f t="shared" si="327"/>
        <v>0.11095017015287922</v>
      </c>
      <c r="EN155" s="240">
        <f t="shared" si="327"/>
        <v>8.9142570514799679E-2</v>
      </c>
      <c r="EO155" s="240">
        <f t="shared" si="327"/>
        <v>0.30403573671948791</v>
      </c>
      <c r="EP155" s="240">
        <f t="shared" si="327"/>
        <v>0.28456221913826241</v>
      </c>
      <c r="EQ155" s="240">
        <f t="shared" si="327"/>
        <v>-1.2424865981996991E-2</v>
      </c>
      <c r="ER155" s="240">
        <f t="shared" si="327"/>
        <v>0.18027976906487275</v>
      </c>
      <c r="ES155" s="240">
        <f t="shared" si="327"/>
        <v>5.9191189440399583E-2</v>
      </c>
      <c r="ET155" s="240">
        <f t="shared" si="327"/>
        <v>0.3438272546353538</v>
      </c>
      <c r="EU155" s="240">
        <f t="shared" si="327"/>
        <v>6.8130816761602375E-3</v>
      </c>
      <c r="EV155" s="240" t="e">
        <f t="shared" si="327"/>
        <v>#VALUE!</v>
      </c>
      <c r="EW155" s="240" t="e">
        <f t="shared" si="327"/>
        <v>#VALUE!</v>
      </c>
      <c r="EX155" s="240" t="e">
        <f t="shared" si="327"/>
        <v>#VALUE!</v>
      </c>
      <c r="EY155" s="240" t="e">
        <f t="shared" si="327"/>
        <v>#VALUE!</v>
      </c>
      <c r="EZ155" s="240" t="e">
        <f t="shared" si="327"/>
        <v>#VALUE!</v>
      </c>
      <c r="FA155" s="240" t="e">
        <f t="shared" si="327"/>
        <v>#VALUE!</v>
      </c>
      <c r="FB155" s="240" t="e">
        <f t="shared" si="327"/>
        <v>#VALUE!</v>
      </c>
      <c r="FC155" s="240" t="e">
        <f t="shared" si="327"/>
        <v>#VALUE!</v>
      </c>
      <c r="FD155" s="240" t="e">
        <f t="shared" si="327"/>
        <v>#VALUE!</v>
      </c>
      <c r="FE155" s="240" t="e">
        <f t="shared" si="327"/>
        <v>#VALUE!</v>
      </c>
      <c r="FF155" s="240" t="e">
        <f t="shared" si="327"/>
        <v>#VALUE!</v>
      </c>
      <c r="FG155" s="240" t="e">
        <f t="shared" si="327"/>
        <v>#VALUE!</v>
      </c>
      <c r="FH155" s="240" t="e">
        <f t="shared" si="327"/>
        <v>#VALUE!</v>
      </c>
      <c r="FI155" s="240" t="e">
        <f t="shared" si="327"/>
        <v>#VALUE!</v>
      </c>
      <c r="FJ155" s="240" t="e">
        <f t="shared" si="327"/>
        <v>#VALUE!</v>
      </c>
      <c r="FK155" s="240" t="e">
        <f t="shared" si="327"/>
        <v>#VALUE!</v>
      </c>
      <c r="FL155" s="240" t="e">
        <f t="shared" si="327"/>
        <v>#VALUE!</v>
      </c>
      <c r="FM155" s="240" t="e">
        <f t="shared" si="327"/>
        <v>#VALUE!</v>
      </c>
      <c r="FN155" s="240" t="e">
        <f t="shared" si="327"/>
        <v>#VALUE!</v>
      </c>
      <c r="FO155" s="240" t="e">
        <f t="shared" si="327"/>
        <v>#VALUE!</v>
      </c>
      <c r="FP155" s="240" t="e">
        <f t="shared" si="327"/>
        <v>#VALUE!</v>
      </c>
      <c r="FQ155" s="240" t="e">
        <f t="shared" si="327"/>
        <v>#VALUE!</v>
      </c>
      <c r="FR155" s="240" t="e">
        <f t="shared" si="327"/>
        <v>#VALUE!</v>
      </c>
      <c r="FS155" s="240" t="e">
        <f t="shared" si="327"/>
        <v>#VALUE!</v>
      </c>
      <c r="FT155" s="240" t="e">
        <f t="shared" si="327"/>
        <v>#VALUE!</v>
      </c>
      <c r="FU155" s="240" t="e">
        <f t="shared" si="327"/>
        <v>#VALUE!</v>
      </c>
      <c r="FV155" s="240" t="e">
        <f t="shared" si="327"/>
        <v>#VALUE!</v>
      </c>
      <c r="FW155" s="240" t="e">
        <f t="shared" si="327"/>
        <v>#VALUE!</v>
      </c>
      <c r="FX155" s="240" t="e">
        <f t="shared" si="327"/>
        <v>#VALUE!</v>
      </c>
      <c r="FY155" s="240" t="e">
        <f t="shared" si="327"/>
        <v>#VALUE!</v>
      </c>
      <c r="FZ155" s="240" t="e">
        <f t="shared" si="327"/>
        <v>#VALUE!</v>
      </c>
      <c r="GA155" s="240" t="e">
        <f t="shared" si="327"/>
        <v>#VALUE!</v>
      </c>
      <c r="GB155" s="240" t="e">
        <f t="shared" si="327"/>
        <v>#VALUE!</v>
      </c>
      <c r="GC155" s="240" t="e">
        <f t="shared" si="327"/>
        <v>#VALUE!</v>
      </c>
      <c r="GD155" s="240" t="e">
        <f t="shared" si="327"/>
        <v>#VALUE!</v>
      </c>
      <c r="GE155" s="240" t="e">
        <f t="shared" si="327"/>
        <v>#VALUE!</v>
      </c>
      <c r="GF155" s="240" t="e">
        <f t="shared" si="327"/>
        <v>#VALUE!</v>
      </c>
      <c r="GG155" s="240" t="e">
        <f t="shared" si="327"/>
        <v>#VALUE!</v>
      </c>
      <c r="GH155" s="391"/>
    </row>
    <row r="156" spans="1:190" s="392" customFormat="1" ht="12.75" customHeight="1">
      <c r="A156" s="323"/>
      <c r="B156" s="323"/>
      <c r="C156" s="323"/>
      <c r="D156" s="323"/>
      <c r="E156" s="349" t="s">
        <v>43</v>
      </c>
      <c r="F156" s="247"/>
      <c r="G156" s="240">
        <f t="shared" ref="G156:BR156" si="328">100*((G67/G12)/(F67/F12)-1)</f>
        <v>2.2893084924058282</v>
      </c>
      <c r="H156" s="240">
        <f t="shared" si="328"/>
        <v>2.364554750245218</v>
      </c>
      <c r="I156" s="240">
        <f t="shared" si="328"/>
        <v>2.4395988854400974</v>
      </c>
      <c r="J156" s="240">
        <f t="shared" si="328"/>
        <v>1.8980386627137635</v>
      </c>
      <c r="K156" s="240">
        <f t="shared" si="328"/>
        <v>2.5154272057761107</v>
      </c>
      <c r="L156" s="240">
        <f t="shared" si="328"/>
        <v>3.1060741734356689</v>
      </c>
      <c r="M156" s="240">
        <f t="shared" si="328"/>
        <v>2.8563405460228175</v>
      </c>
      <c r="N156" s="240">
        <f t="shared" si="328"/>
        <v>3.3675551183504515</v>
      </c>
      <c r="O156" s="240">
        <f t="shared" si="328"/>
        <v>3.1653085348082977</v>
      </c>
      <c r="P156" s="240">
        <f t="shared" si="328"/>
        <v>3.4295283642381769</v>
      </c>
      <c r="Q156" s="240">
        <f t="shared" si="328"/>
        <v>3.0481576473183392</v>
      </c>
      <c r="R156" s="240">
        <f t="shared" si="328"/>
        <v>2.73546369880866</v>
      </c>
      <c r="S156" s="240">
        <f t="shared" si="328"/>
        <v>3.2742899615062049</v>
      </c>
      <c r="T156" s="240">
        <f t="shared" si="328"/>
        <v>3.574515170654613</v>
      </c>
      <c r="U156" s="240">
        <f t="shared" si="328"/>
        <v>4.0525865797482963</v>
      </c>
      <c r="V156" s="240">
        <f t="shared" si="328"/>
        <v>3.215362283250589</v>
      </c>
      <c r="W156" s="240">
        <f t="shared" si="328"/>
        <v>2.3470640389297026</v>
      </c>
      <c r="X156" s="240">
        <f t="shared" si="328"/>
        <v>1.4759668240800439</v>
      </c>
      <c r="Y156" s="240">
        <f t="shared" si="328"/>
        <v>2.0506690336838496</v>
      </c>
      <c r="Z156" s="240">
        <f t="shared" si="328"/>
        <v>2.6296375084925216</v>
      </c>
      <c r="AA156" s="240">
        <f t="shared" si="328"/>
        <v>2.4100002126587361</v>
      </c>
      <c r="AB156" s="240">
        <f t="shared" si="328"/>
        <v>1.8506050744082403</v>
      </c>
      <c r="AC156" s="240">
        <f t="shared" si="328"/>
        <v>1.9136019352027578</v>
      </c>
      <c r="AD156" s="240">
        <f t="shared" si="328"/>
        <v>2.1894422661444368</v>
      </c>
      <c r="AE156" s="240">
        <f t="shared" si="328"/>
        <v>1.4188548436847803</v>
      </c>
      <c r="AF156" s="240">
        <f t="shared" si="328"/>
        <v>1.1555839902214426</v>
      </c>
      <c r="AG156" s="240">
        <f t="shared" si="328"/>
        <v>1.0317153211728769</v>
      </c>
      <c r="AH156" s="240">
        <f t="shared" si="328"/>
        <v>0.9963630666094403</v>
      </c>
      <c r="AI156" s="240">
        <f t="shared" si="328"/>
        <v>0.89592650298253584</v>
      </c>
      <c r="AJ156" s="240">
        <f t="shared" si="328"/>
        <v>1.2233831392489236</v>
      </c>
      <c r="AK156" s="240">
        <f t="shared" si="328"/>
        <v>1.2495436803196869</v>
      </c>
      <c r="AL156" s="240">
        <f t="shared" si="328"/>
        <v>0.9711092438495772</v>
      </c>
      <c r="AM156" s="240">
        <f t="shared" si="328"/>
        <v>0.65480691944115321</v>
      </c>
      <c r="AN156" s="240">
        <f t="shared" si="328"/>
        <v>0.32209152953242004</v>
      </c>
      <c r="AO156" s="240">
        <f t="shared" si="328"/>
        <v>0.16521828075604095</v>
      </c>
      <c r="AP156" s="240">
        <f t="shared" si="328"/>
        <v>0.22938827259824102</v>
      </c>
      <c r="AQ156" s="240">
        <f t="shared" si="328"/>
        <v>0.61257148791193927</v>
      </c>
      <c r="AR156" s="240">
        <f t="shared" si="328"/>
        <v>0.57395855256325845</v>
      </c>
      <c r="AS156" s="240">
        <f t="shared" si="328"/>
        <v>0.48494441607920269</v>
      </c>
      <c r="AT156" s="240">
        <f t="shared" si="328"/>
        <v>0.45112403810132484</v>
      </c>
      <c r="AU156" s="240">
        <f t="shared" si="328"/>
        <v>0.72040427647035443</v>
      </c>
      <c r="AV156" s="240">
        <f t="shared" si="328"/>
        <v>0.68918336431373906</v>
      </c>
      <c r="AW156" s="240">
        <f t="shared" si="328"/>
        <v>0.8279185698933933</v>
      </c>
      <c r="AX156" s="240">
        <f t="shared" si="328"/>
        <v>0.82481683462807265</v>
      </c>
      <c r="AY156" s="240">
        <f t="shared" si="328"/>
        <v>1.0641745439900596</v>
      </c>
      <c r="AZ156" s="240">
        <f t="shared" si="328"/>
        <v>0.91720361126859107</v>
      </c>
      <c r="BA156" s="240">
        <f t="shared" si="328"/>
        <v>0.73211905455008441</v>
      </c>
      <c r="BB156" s="240">
        <f t="shared" si="328"/>
        <v>0.34944408625845469</v>
      </c>
      <c r="BC156" s="240">
        <f t="shared" si="328"/>
        <v>0.66143606397675025</v>
      </c>
      <c r="BD156" s="240">
        <f t="shared" si="328"/>
        <v>0.37926980222278139</v>
      </c>
      <c r="BE156" s="240">
        <f t="shared" si="328"/>
        <v>0.58672626409388418</v>
      </c>
      <c r="BF156" s="240">
        <f t="shared" si="328"/>
        <v>0.78021011557918296</v>
      </c>
      <c r="BG156" s="240">
        <f t="shared" si="328"/>
        <v>0.45024273057348019</v>
      </c>
      <c r="BH156" s="240">
        <f t="shared" si="328"/>
        <v>0.60394131350656188</v>
      </c>
      <c r="BI156" s="240">
        <f t="shared" si="328"/>
        <v>0.75717450989745139</v>
      </c>
      <c r="BJ156" s="240">
        <f t="shared" si="328"/>
        <v>0.85523504790525617</v>
      </c>
      <c r="BK156" s="240">
        <f t="shared" si="328"/>
        <v>0.79085100707656508</v>
      </c>
      <c r="BL156" s="240">
        <f t="shared" si="328"/>
        <v>0.77815217260770453</v>
      </c>
      <c r="BM156" s="240">
        <f t="shared" si="328"/>
        <v>0.92144844549746363</v>
      </c>
      <c r="BN156" s="240">
        <f t="shared" si="328"/>
        <v>0.63648530908091416</v>
      </c>
      <c r="BO156" s="240">
        <f t="shared" si="328"/>
        <v>0.58858605546734388</v>
      </c>
      <c r="BP156" s="240">
        <f t="shared" si="328"/>
        <v>0.37599722706083138</v>
      </c>
      <c r="BQ156" s="240">
        <f t="shared" si="328"/>
        <v>0.42452575528715286</v>
      </c>
      <c r="BR156" s="240">
        <f t="shared" si="328"/>
        <v>0.42847998812525212</v>
      </c>
      <c r="BS156" s="240">
        <f t="shared" ref="BS156:ED156" si="329">100*((BS67/BS12)/(BR67/BR12)-1)</f>
        <v>0.40521892661646852</v>
      </c>
      <c r="BT156" s="240">
        <f t="shared" si="329"/>
        <v>0.70503014654017537</v>
      </c>
      <c r="BU156" s="240">
        <f t="shared" si="329"/>
        <v>0.7668675613055731</v>
      </c>
      <c r="BV156" s="240">
        <f t="shared" si="329"/>
        <v>0.97043990558940418</v>
      </c>
      <c r="BW156" s="240">
        <f t="shared" si="329"/>
        <v>0.90771957119359925</v>
      </c>
      <c r="BX156" s="240">
        <f t="shared" si="329"/>
        <v>0.58340864635408884</v>
      </c>
      <c r="BY156" s="240">
        <f t="shared" si="329"/>
        <v>0.5499692534498557</v>
      </c>
      <c r="BZ156" s="240">
        <f t="shared" si="329"/>
        <v>0.34012315905882495</v>
      </c>
      <c r="CA156" s="240">
        <f t="shared" si="329"/>
        <v>0.27285525189080229</v>
      </c>
      <c r="CB156" s="240">
        <f t="shared" si="329"/>
        <v>0.32683455761173263</v>
      </c>
      <c r="CC156" s="240">
        <f t="shared" si="329"/>
        <v>0.45330584267986307</v>
      </c>
      <c r="CD156" s="240">
        <f t="shared" si="329"/>
        <v>0.5666458392077578</v>
      </c>
      <c r="CE156" s="240">
        <f t="shared" si="329"/>
        <v>0.5665818428458369</v>
      </c>
      <c r="CF156" s="240">
        <f t="shared" si="329"/>
        <v>0.50047167344693388</v>
      </c>
      <c r="CG156" s="240">
        <f t="shared" si="329"/>
        <v>0.43418636598444582</v>
      </c>
      <c r="CH156" s="240">
        <f t="shared" si="329"/>
        <v>-0.4137968274454118</v>
      </c>
      <c r="CI156" s="240">
        <f t="shared" si="329"/>
        <v>1.2734691887086758</v>
      </c>
      <c r="CJ156" s="240">
        <f t="shared" si="329"/>
        <v>0.65195498092400772</v>
      </c>
      <c r="CK156" s="240">
        <f t="shared" si="329"/>
        <v>0.37195037860973112</v>
      </c>
      <c r="CL156" s="240">
        <f t="shared" si="329"/>
        <v>0.4234126768118518</v>
      </c>
      <c r="CM156" s="240">
        <f t="shared" si="329"/>
        <v>0.5120289803171918</v>
      </c>
      <c r="CN156" s="240">
        <f t="shared" si="329"/>
        <v>0.43672378412760171</v>
      </c>
      <c r="CO156" s="240">
        <f t="shared" si="329"/>
        <v>0.62086418513209729</v>
      </c>
      <c r="CP156" s="240">
        <f t="shared" si="329"/>
        <v>0.75324953198219191</v>
      </c>
      <c r="CQ156" s="240">
        <f t="shared" si="329"/>
        <v>0.52311767324528802</v>
      </c>
      <c r="CR156" s="240">
        <f t="shared" si="329"/>
        <v>0.4296177294128567</v>
      </c>
      <c r="CS156" s="240">
        <f t="shared" si="329"/>
        <v>0.35431859241010777</v>
      </c>
      <c r="CT156" s="240">
        <f t="shared" si="329"/>
        <v>0.32969766635819742</v>
      </c>
      <c r="CU156" s="240">
        <f t="shared" si="329"/>
        <v>0.66400783421338705</v>
      </c>
      <c r="CV156" s="240">
        <f t="shared" si="329"/>
        <v>0.82400977586591928</v>
      </c>
      <c r="CW156" s="240">
        <f t="shared" si="329"/>
        <v>0.93233871098281629</v>
      </c>
      <c r="CX156" s="240">
        <f t="shared" si="329"/>
        <v>1.1850369254915893</v>
      </c>
      <c r="CY156" s="240">
        <f t="shared" si="329"/>
        <v>1.1975815732008011</v>
      </c>
      <c r="CZ156" s="240">
        <f t="shared" si="329"/>
        <v>0.95228418793160685</v>
      </c>
      <c r="DA156" s="240">
        <f t="shared" si="329"/>
        <v>0.61756607531135987</v>
      </c>
      <c r="DB156" s="240">
        <f t="shared" si="329"/>
        <v>0.6478109416398814</v>
      </c>
      <c r="DC156" s="240">
        <f t="shared" si="329"/>
        <v>0.43842545021981483</v>
      </c>
      <c r="DD156" s="240">
        <f t="shared" si="329"/>
        <v>0.55070411534634545</v>
      </c>
      <c r="DE156" s="240">
        <f t="shared" si="329"/>
        <v>0.48531440759169708</v>
      </c>
      <c r="DF156" s="240">
        <f t="shared" si="329"/>
        <v>0.48255995979218369</v>
      </c>
      <c r="DG156" s="240">
        <f t="shared" si="329"/>
        <v>0.28459547428754117</v>
      </c>
      <c r="DH156" s="240">
        <f t="shared" si="329"/>
        <v>0.42547196974773716</v>
      </c>
      <c r="DI156" s="240">
        <f t="shared" si="329"/>
        <v>0.64809941282033545</v>
      </c>
      <c r="DJ156" s="240">
        <f t="shared" si="329"/>
        <v>0.68916670168155392</v>
      </c>
      <c r="DK156" s="240">
        <f t="shared" si="329"/>
        <v>0.63258385277065177</v>
      </c>
      <c r="DL156" s="240">
        <f t="shared" si="329"/>
        <v>0.70372930929512023</v>
      </c>
      <c r="DM156" s="240">
        <f t="shared" si="329"/>
        <v>0.53023189120782188</v>
      </c>
      <c r="DN156" s="240">
        <f t="shared" si="329"/>
        <v>0.34503699930437115</v>
      </c>
      <c r="DO156" s="240">
        <f t="shared" si="329"/>
        <v>0.34936431174241722</v>
      </c>
      <c r="DP156" s="240">
        <f t="shared" si="329"/>
        <v>0.55174418919381463</v>
      </c>
      <c r="DQ156" s="240">
        <f t="shared" si="329"/>
        <v>0.36575363182245191</v>
      </c>
      <c r="DR156" s="240">
        <f t="shared" si="329"/>
        <v>0.35093778521906316</v>
      </c>
      <c r="DS156" s="240">
        <f t="shared" si="329"/>
        <v>0.43157597312901697</v>
      </c>
      <c r="DT156" s="240">
        <f t="shared" si="329"/>
        <v>0.4906772295552253</v>
      </c>
      <c r="DU156" s="240">
        <f t="shared" si="329"/>
        <v>0.4651693519380995</v>
      </c>
      <c r="DV156" s="240">
        <f t="shared" si="329"/>
        <v>0.56098205137460333</v>
      </c>
      <c r="DW156" s="240">
        <f t="shared" si="329"/>
        <v>0.66447749491653774</v>
      </c>
      <c r="DX156" s="240">
        <f t="shared" si="329"/>
        <v>0.4220740536999168</v>
      </c>
      <c r="DY156" s="240">
        <f t="shared" si="329"/>
        <v>0.30106523887685199</v>
      </c>
      <c r="DZ156" s="240">
        <f t="shared" si="329"/>
        <v>8.4515122091111117E-2</v>
      </c>
      <c r="EA156" s="240">
        <f t="shared" si="329"/>
        <v>0.31488740017866501</v>
      </c>
      <c r="EB156" s="240">
        <f t="shared" si="329"/>
        <v>0.47351787661333855</v>
      </c>
      <c r="EC156" s="240">
        <f t="shared" si="329"/>
        <v>0.48070016295358453</v>
      </c>
      <c r="ED156" s="240">
        <f t="shared" si="329"/>
        <v>0.26908749647309715</v>
      </c>
      <c r="EE156" s="240">
        <f t="shared" ref="EE156:GG156" si="330">100*((EE67/EE12)/(ED67/ED12)-1)</f>
        <v>0.24606008689713743</v>
      </c>
      <c r="EF156" s="240">
        <f t="shared" si="330"/>
        <v>0.30627530981588436</v>
      </c>
      <c r="EG156" s="240">
        <f t="shared" si="330"/>
        <v>0.26570865268229493</v>
      </c>
      <c r="EH156" s="240">
        <f t="shared" si="330"/>
        <v>0.35575339210400792</v>
      </c>
      <c r="EI156" s="240">
        <f t="shared" si="330"/>
        <v>0.22990545612944224</v>
      </c>
      <c r="EJ156" s="240">
        <f t="shared" si="330"/>
        <v>0.12649020435757663</v>
      </c>
      <c r="EK156" s="240">
        <f t="shared" si="330"/>
        <v>0.14962044235720118</v>
      </c>
      <c r="EL156" s="240">
        <f t="shared" si="330"/>
        <v>0.2131848262901137</v>
      </c>
      <c r="EM156" s="240">
        <f t="shared" si="330"/>
        <v>0.11420353174023123</v>
      </c>
      <c r="EN156" s="240">
        <f t="shared" si="330"/>
        <v>0.31094268968392402</v>
      </c>
      <c r="EO156" s="240">
        <f t="shared" si="330"/>
        <v>0.11944409933426492</v>
      </c>
      <c r="EP156" s="240">
        <f t="shared" si="330"/>
        <v>0.14641905052121817</v>
      </c>
      <c r="EQ156" s="240">
        <f t="shared" si="330"/>
        <v>3.6136395253416609E-2</v>
      </c>
      <c r="ER156" s="240">
        <f t="shared" si="330"/>
        <v>8.1000435360945033E-2</v>
      </c>
      <c r="ES156" s="240">
        <f t="shared" si="330"/>
        <v>-7.8031691970692485E-2</v>
      </c>
      <c r="ET156" s="240">
        <f t="shared" si="330"/>
        <v>-1.723812390338475E-2</v>
      </c>
      <c r="EU156" s="240">
        <f t="shared" si="330"/>
        <v>2.7402436792312024E-2</v>
      </c>
      <c r="EV156" s="240">
        <f t="shared" si="330"/>
        <v>9.9800399201588341E-2</v>
      </c>
      <c r="EW156" s="240">
        <f t="shared" si="330"/>
        <v>0.29940119760476502</v>
      </c>
      <c r="EX156" s="240">
        <f t="shared" si="330"/>
        <v>0.29940119760478723</v>
      </c>
      <c r="EY156" s="240">
        <f t="shared" si="330"/>
        <v>0.29970029970032286</v>
      </c>
      <c r="EZ156" s="240">
        <f t="shared" si="330"/>
        <v>0.29970029970030065</v>
      </c>
      <c r="FA156" s="240">
        <f t="shared" si="330"/>
        <v>0.29970029970032286</v>
      </c>
      <c r="FB156" s="240">
        <f t="shared" si="330"/>
        <v>0.29970029970027845</v>
      </c>
      <c r="FC156" s="240">
        <f t="shared" si="330"/>
        <v>0.29970029970032286</v>
      </c>
      <c r="FD156" s="240">
        <f t="shared" si="330"/>
        <v>0.29970029970030065</v>
      </c>
      <c r="FE156" s="240">
        <f t="shared" si="330"/>
        <v>0.29970029970032286</v>
      </c>
      <c r="FF156" s="240">
        <f t="shared" si="330"/>
        <v>0.29985007496253768</v>
      </c>
      <c r="FG156" s="240">
        <f t="shared" si="330"/>
        <v>0.29985007496251548</v>
      </c>
      <c r="FH156" s="240">
        <f t="shared" si="330"/>
        <v>0.29985007496253768</v>
      </c>
      <c r="FI156" s="240">
        <f t="shared" si="330"/>
        <v>0.29985007496249327</v>
      </c>
      <c r="FJ156" s="240">
        <f t="shared" si="330"/>
        <v>0.29999999999998916</v>
      </c>
      <c r="FK156" s="240">
        <f t="shared" si="330"/>
        <v>0.29999999999998916</v>
      </c>
      <c r="FL156" s="240">
        <f t="shared" si="330"/>
        <v>0.29999999999998916</v>
      </c>
      <c r="FM156" s="240">
        <f t="shared" si="330"/>
        <v>0.29999999999998916</v>
      </c>
      <c r="FN156" s="240">
        <f t="shared" si="330"/>
        <v>0.29999999999998916</v>
      </c>
      <c r="FO156" s="240">
        <f t="shared" si="330"/>
        <v>0.29999999999998916</v>
      </c>
      <c r="FP156" s="240">
        <f t="shared" si="330"/>
        <v>0.30000000000001137</v>
      </c>
      <c r="FQ156" s="240">
        <f t="shared" si="330"/>
        <v>0.29999999999998916</v>
      </c>
      <c r="FR156" s="240" t="e">
        <f t="shared" si="330"/>
        <v>#DIV/0!</v>
      </c>
      <c r="FS156" s="240" t="e">
        <f t="shared" si="330"/>
        <v>#DIV/0!</v>
      </c>
      <c r="FT156" s="240" t="e">
        <f t="shared" si="330"/>
        <v>#DIV/0!</v>
      </c>
      <c r="FU156" s="240" t="e">
        <f t="shared" si="330"/>
        <v>#DIV/0!</v>
      </c>
      <c r="FV156" s="240" t="e">
        <f t="shared" si="330"/>
        <v>#DIV/0!</v>
      </c>
      <c r="FW156" s="240" t="e">
        <f t="shared" si="330"/>
        <v>#DIV/0!</v>
      </c>
      <c r="FX156" s="240" t="e">
        <f t="shared" si="330"/>
        <v>#DIV/0!</v>
      </c>
      <c r="FY156" s="240" t="e">
        <f t="shared" si="330"/>
        <v>#DIV/0!</v>
      </c>
      <c r="FZ156" s="240" t="e">
        <f t="shared" si="330"/>
        <v>#DIV/0!</v>
      </c>
      <c r="GA156" s="240" t="e">
        <f t="shared" si="330"/>
        <v>#DIV/0!</v>
      </c>
      <c r="GB156" s="240" t="e">
        <f t="shared" si="330"/>
        <v>#DIV/0!</v>
      </c>
      <c r="GC156" s="240" t="e">
        <f t="shared" si="330"/>
        <v>#DIV/0!</v>
      </c>
      <c r="GD156" s="240" t="e">
        <f t="shared" si="330"/>
        <v>#DIV/0!</v>
      </c>
      <c r="GE156" s="240" t="e">
        <f t="shared" si="330"/>
        <v>#DIV/0!</v>
      </c>
      <c r="GF156" s="240" t="e">
        <f t="shared" si="330"/>
        <v>#DIV/0!</v>
      </c>
      <c r="GG156" s="240" t="e">
        <f t="shared" si="330"/>
        <v>#DIV/0!</v>
      </c>
      <c r="GH156" s="391"/>
    </row>
    <row r="157" spans="1:190" s="392" customFormat="1" ht="12.75" customHeight="1">
      <c r="A157" s="323"/>
      <c r="B157" s="323"/>
      <c r="C157" s="323"/>
      <c r="D157" s="323"/>
      <c r="E157" s="349" t="s">
        <v>58</v>
      </c>
      <c r="F157" s="247"/>
      <c r="G157" s="240">
        <f t="shared" ref="G157:BR157" si="331">100*((G69/G14)/(F69/F14)-1)</f>
        <v>2.2519494997517153</v>
      </c>
      <c r="H157" s="240">
        <f t="shared" si="331"/>
        <v>2.4148029119582803</v>
      </c>
      <c r="I157" s="240">
        <f t="shared" si="331"/>
        <v>2.7837272536193725</v>
      </c>
      <c r="J157" s="240">
        <f t="shared" si="331"/>
        <v>1.8855022611595773</v>
      </c>
      <c r="K157" s="240">
        <f t="shared" si="331"/>
        <v>2.6917892427512191</v>
      </c>
      <c r="L157" s="240">
        <f t="shared" si="331"/>
        <v>2.930040042692772</v>
      </c>
      <c r="M157" s="240">
        <f t="shared" si="331"/>
        <v>3.6323903572373917</v>
      </c>
      <c r="N157" s="240">
        <f t="shared" si="331"/>
        <v>4.260711747563839</v>
      </c>
      <c r="O157" s="240">
        <f t="shared" si="331"/>
        <v>3.238913137955457</v>
      </c>
      <c r="P157" s="240">
        <f t="shared" si="331"/>
        <v>2.7008218520194305</v>
      </c>
      <c r="Q157" s="240">
        <f t="shared" si="331"/>
        <v>2.0290053262609575</v>
      </c>
      <c r="R157" s="240">
        <f t="shared" si="331"/>
        <v>3.1227814674098742</v>
      </c>
      <c r="S157" s="240">
        <f t="shared" si="331"/>
        <v>2.2894151098070248</v>
      </c>
      <c r="T157" s="240">
        <f t="shared" si="331"/>
        <v>3.3687708865674626</v>
      </c>
      <c r="U157" s="240">
        <f t="shared" si="331"/>
        <v>3.6522819989955657</v>
      </c>
      <c r="V157" s="240">
        <f t="shared" si="331"/>
        <v>3.4553491834872663</v>
      </c>
      <c r="W157" s="240">
        <f t="shared" si="331"/>
        <v>3.0899920093944822</v>
      </c>
      <c r="X157" s="240">
        <f t="shared" si="331"/>
        <v>2.0170467492047539</v>
      </c>
      <c r="Y157" s="240">
        <f t="shared" si="331"/>
        <v>1.5233701179090398</v>
      </c>
      <c r="Z157" s="240">
        <f t="shared" si="331"/>
        <v>2.0230411842658613</v>
      </c>
      <c r="AA157" s="240">
        <f t="shared" si="331"/>
        <v>1.9793556286012981</v>
      </c>
      <c r="AB157" s="240">
        <f t="shared" si="331"/>
        <v>2.088195625403988</v>
      </c>
      <c r="AC157" s="240">
        <f t="shared" si="331"/>
        <v>1.482701863030278</v>
      </c>
      <c r="AD157" s="240">
        <f t="shared" si="331"/>
        <v>1.6622686344607063</v>
      </c>
      <c r="AE157" s="240">
        <f t="shared" si="331"/>
        <v>1.3310158330914756</v>
      </c>
      <c r="AF157" s="240">
        <f t="shared" si="331"/>
        <v>1.3877260536799163</v>
      </c>
      <c r="AG157" s="240">
        <f t="shared" si="331"/>
        <v>0.87736334503905056</v>
      </c>
      <c r="AH157" s="240">
        <f t="shared" si="331"/>
        <v>1.1444296275976651</v>
      </c>
      <c r="AI157" s="240">
        <f t="shared" si="331"/>
        <v>0.78405426399315026</v>
      </c>
      <c r="AJ157" s="240">
        <f t="shared" si="331"/>
        <v>0.84870347874614893</v>
      </c>
      <c r="AK157" s="240">
        <f t="shared" si="331"/>
        <v>1.1015762287503339</v>
      </c>
      <c r="AL157" s="240">
        <f t="shared" si="331"/>
        <v>0.83978150523600359</v>
      </c>
      <c r="AM157" s="240">
        <f t="shared" si="331"/>
        <v>0.86214004164870683</v>
      </c>
      <c r="AN157" s="240">
        <f t="shared" si="331"/>
        <v>0.49347160368826692</v>
      </c>
      <c r="AO157" s="240">
        <f t="shared" si="331"/>
        <v>0.78881711879523753</v>
      </c>
      <c r="AP157" s="240">
        <f t="shared" si="331"/>
        <v>0.99860024914741885</v>
      </c>
      <c r="AQ157" s="240">
        <f t="shared" si="331"/>
        <v>0.55024772003038347</v>
      </c>
      <c r="AR157" s="240">
        <f t="shared" si="331"/>
        <v>0.48795178667622174</v>
      </c>
      <c r="AS157" s="240">
        <f t="shared" si="331"/>
        <v>0.57220355767604314</v>
      </c>
      <c r="AT157" s="240">
        <f t="shared" si="331"/>
        <v>0.84864814543337275</v>
      </c>
      <c r="AU157" s="240">
        <f t="shared" si="331"/>
        <v>0.75507991227716786</v>
      </c>
      <c r="AV157" s="240">
        <f t="shared" si="331"/>
        <v>0.84155976321103054</v>
      </c>
      <c r="AW157" s="240">
        <f t="shared" si="331"/>
        <v>0.89917895175171125</v>
      </c>
      <c r="AX157" s="240">
        <f t="shared" si="331"/>
        <v>0.89162408545582217</v>
      </c>
      <c r="AY157" s="240">
        <f t="shared" si="331"/>
        <v>0.48020470250700331</v>
      </c>
      <c r="AZ157" s="240">
        <f t="shared" si="331"/>
        <v>7.7005101373628371E-2</v>
      </c>
      <c r="BA157" s="240">
        <f t="shared" si="331"/>
        <v>0.92231835662792694</v>
      </c>
      <c r="BB157" s="240">
        <f t="shared" si="331"/>
        <v>5.2410166138594505E-2</v>
      </c>
      <c r="BC157" s="240">
        <f t="shared" si="331"/>
        <v>0.57753197975591863</v>
      </c>
      <c r="BD157" s="240">
        <f t="shared" si="331"/>
        <v>0.76357576641554736</v>
      </c>
      <c r="BE157" s="240">
        <f t="shared" si="331"/>
        <v>0.90357378553029832</v>
      </c>
      <c r="BF157" s="240">
        <f t="shared" si="331"/>
        <v>1.083894604919311</v>
      </c>
      <c r="BG157" s="240">
        <f t="shared" si="331"/>
        <v>0.63743329665870707</v>
      </c>
      <c r="BH157" s="240">
        <f t="shared" si="331"/>
        <v>0.89470561335895926</v>
      </c>
      <c r="BI157" s="240">
        <f t="shared" si="331"/>
        <v>0.17716784846784073</v>
      </c>
      <c r="BJ157" s="240">
        <f t="shared" si="331"/>
        <v>-0.46060396773427437</v>
      </c>
      <c r="BK157" s="240">
        <f t="shared" si="331"/>
        <v>-0.19835863974879686</v>
      </c>
      <c r="BL157" s="240">
        <f t="shared" si="331"/>
        <v>0.20565725177283944</v>
      </c>
      <c r="BM157" s="240">
        <f t="shared" si="331"/>
        <v>-0.23084572891217681</v>
      </c>
      <c r="BN157" s="240">
        <f t="shared" si="331"/>
        <v>0.26603703724272787</v>
      </c>
      <c r="BO157" s="240">
        <f t="shared" si="331"/>
        <v>-0.18140304485045888</v>
      </c>
      <c r="BP157" s="240">
        <f t="shared" si="331"/>
        <v>0.21650811833238137</v>
      </c>
      <c r="BQ157" s="240">
        <f t="shared" si="331"/>
        <v>1.5873899218177279E-2</v>
      </c>
      <c r="BR157" s="240">
        <f t="shared" si="331"/>
        <v>-4.1283114151513534E-2</v>
      </c>
      <c r="BS157" s="240">
        <f t="shared" ref="BS157:ED157" si="332">100*((BS69/BS14)/(BR69/BR14)-1)</f>
        <v>0.2326340772464075</v>
      </c>
      <c r="BT157" s="240">
        <f t="shared" si="332"/>
        <v>0.15782457044271059</v>
      </c>
      <c r="BU157" s="240">
        <f t="shared" si="332"/>
        <v>0.16733150216790005</v>
      </c>
      <c r="BV157" s="240">
        <f t="shared" si="332"/>
        <v>-0.26747604592148866</v>
      </c>
      <c r="BW157" s="240">
        <f t="shared" si="332"/>
        <v>0.25766036554586425</v>
      </c>
      <c r="BX157" s="240">
        <f t="shared" si="332"/>
        <v>-4.9276985221247127E-2</v>
      </c>
      <c r="BY157" s="240">
        <f t="shared" si="332"/>
        <v>7.5312046252484777E-2</v>
      </c>
      <c r="BZ157" s="240">
        <f t="shared" si="332"/>
        <v>0.49845739408314049</v>
      </c>
      <c r="CA157" s="240">
        <f t="shared" si="332"/>
        <v>0.16030415086007999</v>
      </c>
      <c r="CB157" s="240">
        <f t="shared" si="332"/>
        <v>0.22424566021974623</v>
      </c>
      <c r="CC157" s="240">
        <f t="shared" si="332"/>
        <v>0.39532202228831359</v>
      </c>
      <c r="CD157" s="240">
        <f t="shared" si="332"/>
        <v>-5.915707489821953E-2</v>
      </c>
      <c r="CE157" s="240">
        <f t="shared" si="332"/>
        <v>0.18198409311460662</v>
      </c>
      <c r="CF157" s="240">
        <f t="shared" si="332"/>
        <v>0.2225649150853215</v>
      </c>
      <c r="CG157" s="240">
        <f t="shared" si="332"/>
        <v>0.13933986404757182</v>
      </c>
      <c r="CH157" s="240">
        <f t="shared" si="332"/>
        <v>3.3422816361006191E-2</v>
      </c>
      <c r="CI157" s="240">
        <f t="shared" si="332"/>
        <v>-9.3007336538530883E-2</v>
      </c>
      <c r="CJ157" s="240">
        <f t="shared" si="332"/>
        <v>-8.5892595977621333E-2</v>
      </c>
      <c r="CK157" s="240">
        <f t="shared" si="332"/>
        <v>1.6290552215525445E-2</v>
      </c>
      <c r="CL157" s="240">
        <f t="shared" si="332"/>
        <v>7.7259379678551454E-2</v>
      </c>
      <c r="CM157" s="240">
        <f t="shared" si="332"/>
        <v>0.21744362097515513</v>
      </c>
      <c r="CN157" s="240">
        <f t="shared" si="332"/>
        <v>0.74915074298835815</v>
      </c>
      <c r="CO157" s="240">
        <f t="shared" si="332"/>
        <v>-0.35209075875326512</v>
      </c>
      <c r="CP157" s="240">
        <f t="shared" si="332"/>
        <v>0.83132713090778854</v>
      </c>
      <c r="CQ157" s="240">
        <f t="shared" si="332"/>
        <v>1.1017635570018225</v>
      </c>
      <c r="CR157" s="240">
        <f t="shared" si="332"/>
        <v>0.62159381408337655</v>
      </c>
      <c r="CS157" s="240">
        <f t="shared" si="332"/>
        <v>0.66857947624936465</v>
      </c>
      <c r="CT157" s="240">
        <f t="shared" si="332"/>
        <v>-0.14895470768827579</v>
      </c>
      <c r="CU157" s="240">
        <f t="shared" si="332"/>
        <v>0.37182549233865103</v>
      </c>
      <c r="CV157" s="240">
        <f t="shared" si="332"/>
        <v>0.83101356028805196</v>
      </c>
      <c r="CW157" s="240">
        <f t="shared" si="332"/>
        <v>0.33625432313255654</v>
      </c>
      <c r="CX157" s="240">
        <f t="shared" si="332"/>
        <v>-0.13844156085808246</v>
      </c>
      <c r="CY157" s="240">
        <f t="shared" si="332"/>
        <v>0.71403415985249463</v>
      </c>
      <c r="CZ157" s="240">
        <f t="shared" si="332"/>
        <v>0.29543055548133523</v>
      </c>
      <c r="DA157" s="240">
        <f t="shared" si="332"/>
        <v>0.63627314822853887</v>
      </c>
      <c r="DB157" s="240">
        <f t="shared" si="332"/>
        <v>3.0076379687904442E-2</v>
      </c>
      <c r="DC157" s="240">
        <f t="shared" si="332"/>
        <v>1.1181503174384488E-2</v>
      </c>
      <c r="DD157" s="240">
        <f t="shared" si="332"/>
        <v>0.50093830652915283</v>
      </c>
      <c r="DE157" s="240">
        <f t="shared" si="332"/>
        <v>0.21096448865209894</v>
      </c>
      <c r="DF157" s="240">
        <f t="shared" si="332"/>
        <v>0.88554118214569932</v>
      </c>
      <c r="DG157" s="240">
        <f t="shared" si="332"/>
        <v>1.1545706472972928</v>
      </c>
      <c r="DH157" s="240">
        <f t="shared" si="332"/>
        <v>0.49573429123612733</v>
      </c>
      <c r="DI157" s="240">
        <f t="shared" si="332"/>
        <v>0.50489581396235828</v>
      </c>
      <c r="DJ157" s="240">
        <f t="shared" si="332"/>
        <v>0.74336580020422094</v>
      </c>
      <c r="DK157" s="240">
        <f t="shared" si="332"/>
        <v>0.5102592949193907</v>
      </c>
      <c r="DL157" s="240">
        <f t="shared" si="332"/>
        <v>0.73719223013979374</v>
      </c>
      <c r="DM157" s="240">
        <f t="shared" si="332"/>
        <v>1.2562029591970836</v>
      </c>
      <c r="DN157" s="240">
        <f t="shared" si="332"/>
        <v>1.2119194757447049</v>
      </c>
      <c r="DO157" s="240">
        <f t="shared" si="332"/>
        <v>0.88590260708454327</v>
      </c>
      <c r="DP157" s="240">
        <f t="shared" si="332"/>
        <v>0.8754149712792092</v>
      </c>
      <c r="DQ157" s="240">
        <f t="shared" si="332"/>
        <v>0.74260661484508717</v>
      </c>
      <c r="DR157" s="240">
        <f t="shared" si="332"/>
        <v>0.34065844022663772</v>
      </c>
      <c r="DS157" s="240">
        <f t="shared" si="332"/>
        <v>0.90090617286424646</v>
      </c>
      <c r="DT157" s="240">
        <f t="shared" si="332"/>
        <v>0.62985795792172006</v>
      </c>
      <c r="DU157" s="240">
        <f t="shared" si="332"/>
        <v>0.84940866353471201</v>
      </c>
      <c r="DV157" s="240">
        <f t="shared" si="332"/>
        <v>1.0342269571105733</v>
      </c>
      <c r="DW157" s="240">
        <f t="shared" si="332"/>
        <v>1.4763967502793074</v>
      </c>
      <c r="DX157" s="240">
        <f t="shared" si="332"/>
        <v>0.78799933035160752</v>
      </c>
      <c r="DY157" s="240">
        <f t="shared" si="332"/>
        <v>-0.62413837678817474</v>
      </c>
      <c r="DZ157" s="240">
        <f t="shared" si="332"/>
        <v>-0.39547141266689234</v>
      </c>
      <c r="EA157" s="240">
        <f t="shared" si="332"/>
        <v>-9.8093209474736653E-2</v>
      </c>
      <c r="EB157" s="240">
        <f t="shared" si="332"/>
        <v>4.7059288728412696E-2</v>
      </c>
      <c r="EC157" s="240">
        <f t="shared" si="332"/>
        <v>0.44351566868818804</v>
      </c>
      <c r="ED157" s="240">
        <f t="shared" si="332"/>
        <v>-7.4218101309742046E-2</v>
      </c>
      <c r="EE157" s="240">
        <f t="shared" ref="EE157:GG157" si="333">100*((EE69/EE14)/(ED69/ED14)-1)</f>
        <v>0.60109747874301789</v>
      </c>
      <c r="EF157" s="240">
        <f t="shared" si="333"/>
        <v>0.48645308777048868</v>
      </c>
      <c r="EG157" s="240">
        <f t="shared" si="333"/>
        <v>0.53585316444750841</v>
      </c>
      <c r="EH157" s="240">
        <f t="shared" si="333"/>
        <v>0.88320195175446425</v>
      </c>
      <c r="EI157" s="240">
        <f t="shared" si="333"/>
        <v>0.66071113132468717</v>
      </c>
      <c r="EJ157" s="240">
        <f t="shared" si="333"/>
        <v>0.59769686088788632</v>
      </c>
      <c r="EK157" s="240">
        <f t="shared" si="333"/>
        <v>0.22673486098825357</v>
      </c>
      <c r="EL157" s="240">
        <f t="shared" si="333"/>
        <v>0.52577924273635723</v>
      </c>
      <c r="EM157" s="240">
        <f t="shared" si="333"/>
        <v>0.50523908456499012</v>
      </c>
      <c r="EN157" s="240">
        <f t="shared" si="333"/>
        <v>-0.13082292942524498</v>
      </c>
      <c r="EO157" s="240">
        <f t="shared" si="333"/>
        <v>0.16545834240200286</v>
      </c>
      <c r="EP157" s="240">
        <f t="shared" si="333"/>
        <v>0.28599775052715604</v>
      </c>
      <c r="EQ157" s="240">
        <f t="shared" si="333"/>
        <v>-0.15551773301605287</v>
      </c>
      <c r="ER157" s="240">
        <f t="shared" si="333"/>
        <v>1.138364006840753E-2</v>
      </c>
      <c r="ES157" s="240">
        <f t="shared" si="333"/>
        <v>9.172219249491409E-2</v>
      </c>
      <c r="ET157" s="240">
        <f t="shared" si="333"/>
        <v>0.16867043434338758</v>
      </c>
      <c r="EU157" s="240">
        <f t="shared" si="333"/>
        <v>-0.12401427513539787</v>
      </c>
      <c r="EV157" s="240" t="e">
        <f t="shared" si="333"/>
        <v>#VALUE!</v>
      </c>
      <c r="EW157" s="240" t="e">
        <f t="shared" si="333"/>
        <v>#VALUE!</v>
      </c>
      <c r="EX157" s="240" t="e">
        <f t="shared" si="333"/>
        <v>#VALUE!</v>
      </c>
      <c r="EY157" s="240" t="e">
        <f t="shared" si="333"/>
        <v>#VALUE!</v>
      </c>
      <c r="EZ157" s="240" t="e">
        <f t="shared" si="333"/>
        <v>#VALUE!</v>
      </c>
      <c r="FA157" s="240" t="e">
        <f t="shared" si="333"/>
        <v>#VALUE!</v>
      </c>
      <c r="FB157" s="240" t="e">
        <f t="shared" si="333"/>
        <v>#VALUE!</v>
      </c>
      <c r="FC157" s="240" t="e">
        <f t="shared" si="333"/>
        <v>#VALUE!</v>
      </c>
      <c r="FD157" s="240" t="e">
        <f t="shared" si="333"/>
        <v>#VALUE!</v>
      </c>
      <c r="FE157" s="240" t="e">
        <f t="shared" si="333"/>
        <v>#VALUE!</v>
      </c>
      <c r="FF157" s="240" t="e">
        <f t="shared" si="333"/>
        <v>#VALUE!</v>
      </c>
      <c r="FG157" s="240" t="e">
        <f t="shared" si="333"/>
        <v>#VALUE!</v>
      </c>
      <c r="FH157" s="240" t="e">
        <f t="shared" si="333"/>
        <v>#VALUE!</v>
      </c>
      <c r="FI157" s="240" t="e">
        <f t="shared" si="333"/>
        <v>#VALUE!</v>
      </c>
      <c r="FJ157" s="240" t="e">
        <f t="shared" si="333"/>
        <v>#VALUE!</v>
      </c>
      <c r="FK157" s="240" t="e">
        <f t="shared" si="333"/>
        <v>#VALUE!</v>
      </c>
      <c r="FL157" s="240" t="e">
        <f t="shared" si="333"/>
        <v>#VALUE!</v>
      </c>
      <c r="FM157" s="240" t="e">
        <f t="shared" si="333"/>
        <v>#VALUE!</v>
      </c>
      <c r="FN157" s="240" t="e">
        <f t="shared" si="333"/>
        <v>#VALUE!</v>
      </c>
      <c r="FO157" s="240" t="e">
        <f t="shared" si="333"/>
        <v>#VALUE!</v>
      </c>
      <c r="FP157" s="240" t="e">
        <f t="shared" si="333"/>
        <v>#VALUE!</v>
      </c>
      <c r="FQ157" s="240" t="e">
        <f t="shared" si="333"/>
        <v>#VALUE!</v>
      </c>
      <c r="FR157" s="240" t="e">
        <f t="shared" si="333"/>
        <v>#VALUE!</v>
      </c>
      <c r="FS157" s="240" t="e">
        <f t="shared" si="333"/>
        <v>#VALUE!</v>
      </c>
      <c r="FT157" s="240" t="e">
        <f t="shared" si="333"/>
        <v>#VALUE!</v>
      </c>
      <c r="FU157" s="240" t="e">
        <f t="shared" si="333"/>
        <v>#VALUE!</v>
      </c>
      <c r="FV157" s="240" t="e">
        <f t="shared" si="333"/>
        <v>#VALUE!</v>
      </c>
      <c r="FW157" s="240" t="e">
        <f t="shared" si="333"/>
        <v>#VALUE!</v>
      </c>
      <c r="FX157" s="240" t="e">
        <f t="shared" si="333"/>
        <v>#VALUE!</v>
      </c>
      <c r="FY157" s="240" t="e">
        <f t="shared" si="333"/>
        <v>#VALUE!</v>
      </c>
      <c r="FZ157" s="240" t="e">
        <f t="shared" si="333"/>
        <v>#VALUE!</v>
      </c>
      <c r="GA157" s="240" t="e">
        <f t="shared" si="333"/>
        <v>#VALUE!</v>
      </c>
      <c r="GB157" s="240" t="e">
        <f t="shared" si="333"/>
        <v>#VALUE!</v>
      </c>
      <c r="GC157" s="240" t="e">
        <f t="shared" si="333"/>
        <v>#VALUE!</v>
      </c>
      <c r="GD157" s="240" t="e">
        <f t="shared" si="333"/>
        <v>#VALUE!</v>
      </c>
      <c r="GE157" s="240" t="e">
        <f t="shared" si="333"/>
        <v>#VALUE!</v>
      </c>
      <c r="GF157" s="240" t="e">
        <f t="shared" si="333"/>
        <v>#VALUE!</v>
      </c>
      <c r="GG157" s="240" t="e">
        <f t="shared" si="333"/>
        <v>#VALUE!</v>
      </c>
      <c r="GH157" s="391"/>
    </row>
    <row r="158" spans="1:190" s="392" customFormat="1">
      <c r="A158" s="323"/>
      <c r="B158" s="323"/>
      <c r="C158" s="323"/>
      <c r="D158" s="323"/>
      <c r="E158" s="422" t="s">
        <v>50</v>
      </c>
      <c r="F158" s="240"/>
      <c r="G158" s="240">
        <f t="shared" ref="G158:BR158" si="334">100*((G88/G37)/(F88/F37)-1)</f>
        <v>2.4823506073215595</v>
      </c>
      <c r="H158" s="240">
        <f t="shared" si="334"/>
        <v>1.0143414443813059</v>
      </c>
      <c r="I158" s="240">
        <f t="shared" si="334"/>
        <v>2.2128685305261575</v>
      </c>
      <c r="J158" s="240">
        <f t="shared" si="334"/>
        <v>2.4257461405814862</v>
      </c>
      <c r="K158" s="240">
        <f t="shared" si="334"/>
        <v>2.7449493844965867</v>
      </c>
      <c r="L158" s="240">
        <f t="shared" si="334"/>
        <v>2.5057356619667459</v>
      </c>
      <c r="M158" s="240">
        <f t="shared" si="334"/>
        <v>2.6899725367006466</v>
      </c>
      <c r="N158" s="240">
        <f t="shared" si="334"/>
        <v>4.197582553079382</v>
      </c>
      <c r="O158" s="240">
        <f t="shared" si="334"/>
        <v>2.185558284805178</v>
      </c>
      <c r="P158" s="240">
        <f t="shared" si="334"/>
        <v>1.983711250376996</v>
      </c>
      <c r="Q158" s="240">
        <f t="shared" si="334"/>
        <v>2.7970064810425077</v>
      </c>
      <c r="R158" s="240">
        <f t="shared" si="334"/>
        <v>3.9032644238012004</v>
      </c>
      <c r="S158" s="240">
        <f t="shared" si="334"/>
        <v>3.2258109020000036</v>
      </c>
      <c r="T158" s="240">
        <f t="shared" si="334"/>
        <v>3.0614610219564575</v>
      </c>
      <c r="U158" s="240">
        <f t="shared" si="334"/>
        <v>2.1619075652971498</v>
      </c>
      <c r="V158" s="240">
        <f t="shared" si="334"/>
        <v>4.3837753146681813</v>
      </c>
      <c r="W158" s="240">
        <f t="shared" si="334"/>
        <v>2.2078885557332395</v>
      </c>
      <c r="X158" s="240">
        <f t="shared" si="334"/>
        <v>4.011459931047634</v>
      </c>
      <c r="Y158" s="240">
        <f t="shared" si="334"/>
        <v>2.5424779999119407</v>
      </c>
      <c r="Z158" s="240">
        <f t="shared" si="334"/>
        <v>1.3581267196544067</v>
      </c>
      <c r="AA158" s="240">
        <f t="shared" si="334"/>
        <v>3.7733184402343634</v>
      </c>
      <c r="AB158" s="240">
        <f t="shared" si="334"/>
        <v>2.6678483687383903</v>
      </c>
      <c r="AC158" s="240">
        <f t="shared" si="334"/>
        <v>2.5954982856880582</v>
      </c>
      <c r="AD158" s="240">
        <f t="shared" si="334"/>
        <v>1.5346802039884144</v>
      </c>
      <c r="AE158" s="240">
        <f t="shared" si="334"/>
        <v>1.4512302352246653</v>
      </c>
      <c r="AF158" s="240">
        <f t="shared" si="334"/>
        <v>1.6461932713459415</v>
      </c>
      <c r="AG158" s="240">
        <f t="shared" si="334"/>
        <v>1.3916453914008864</v>
      </c>
      <c r="AH158" s="240">
        <f t="shared" si="334"/>
        <v>1.5619567955347691</v>
      </c>
      <c r="AI158" s="240">
        <f t="shared" si="334"/>
        <v>-4.6071829032745537E-2</v>
      </c>
      <c r="AJ158" s="240">
        <f t="shared" si="334"/>
        <v>-1.6833371827030597</v>
      </c>
      <c r="AK158" s="240">
        <f t="shared" si="334"/>
        <v>-0.7371735408559954</v>
      </c>
      <c r="AL158" s="240">
        <f t="shared" si="334"/>
        <v>-1.8838966944861091</v>
      </c>
      <c r="AM158" s="240">
        <f t="shared" si="334"/>
        <v>-1.34963827309732</v>
      </c>
      <c r="AN158" s="240">
        <f t="shared" si="334"/>
        <v>-1.4332252818886615</v>
      </c>
      <c r="AO158" s="240">
        <f t="shared" si="334"/>
        <v>-1.010252487287111</v>
      </c>
      <c r="AP158" s="240">
        <f t="shared" si="334"/>
        <v>-0.18159853450864238</v>
      </c>
      <c r="AQ158" s="240">
        <f t="shared" si="334"/>
        <v>-0.55846512844075491</v>
      </c>
      <c r="AR158" s="240">
        <f t="shared" si="334"/>
        <v>1.1218306208454321</v>
      </c>
      <c r="AS158" s="240">
        <f t="shared" si="334"/>
        <v>0.52422244495042847</v>
      </c>
      <c r="AT158" s="240">
        <f t="shared" si="334"/>
        <v>7.8203607399940367E-2</v>
      </c>
      <c r="AU158" s="240">
        <f t="shared" si="334"/>
        <v>1.5955258249076509</v>
      </c>
      <c r="AV158" s="240">
        <f t="shared" si="334"/>
        <v>2.0000476315450877</v>
      </c>
      <c r="AW158" s="240">
        <f t="shared" si="334"/>
        <v>1.4381927231654545</v>
      </c>
      <c r="AX158" s="240">
        <f t="shared" si="334"/>
        <v>1.5513669794164686</v>
      </c>
      <c r="AY158" s="240">
        <f t="shared" si="334"/>
        <v>0.63726654684619355</v>
      </c>
      <c r="AZ158" s="240">
        <f t="shared" si="334"/>
        <v>-2.6021516586927085E-3</v>
      </c>
      <c r="BA158" s="240">
        <f t="shared" si="334"/>
        <v>-0.34505557342358051</v>
      </c>
      <c r="BB158" s="240">
        <f t="shared" si="334"/>
        <v>-0.98658718702605563</v>
      </c>
      <c r="BC158" s="240">
        <f t="shared" si="334"/>
        <v>-0.21793874737809915</v>
      </c>
      <c r="BD158" s="240">
        <f t="shared" si="334"/>
        <v>-1.1142517387286333</v>
      </c>
      <c r="BE158" s="240">
        <f t="shared" si="334"/>
        <v>0.4225004923826825</v>
      </c>
      <c r="BF158" s="240">
        <f t="shared" si="334"/>
        <v>-0.51952748431621787</v>
      </c>
      <c r="BG158" s="240">
        <f t="shared" si="334"/>
        <v>0.1920114403323403</v>
      </c>
      <c r="BH158" s="240">
        <f t="shared" si="334"/>
        <v>-1.3190817087638251E-2</v>
      </c>
      <c r="BI158" s="240">
        <f t="shared" si="334"/>
        <v>-0.55643156044450359</v>
      </c>
      <c r="BJ158" s="240">
        <f t="shared" si="334"/>
        <v>-0.74117687884811545</v>
      </c>
      <c r="BK158" s="240">
        <f t="shared" si="334"/>
        <v>-0.76309620824508428</v>
      </c>
      <c r="BL158" s="240">
        <f t="shared" si="334"/>
        <v>-0.78985533119633189</v>
      </c>
      <c r="BM158" s="240">
        <f t="shared" si="334"/>
        <v>-0.93750435151842559</v>
      </c>
      <c r="BN158" s="240">
        <f t="shared" si="334"/>
        <v>-3.2311571142484841E-2</v>
      </c>
      <c r="BO158" s="240">
        <f t="shared" si="334"/>
        <v>-0.88617902605842014</v>
      </c>
      <c r="BP158" s="240">
        <f t="shared" si="334"/>
        <v>0.58275361121897795</v>
      </c>
      <c r="BQ158" s="240">
        <f t="shared" si="334"/>
        <v>-0.7207865818350867</v>
      </c>
      <c r="BR158" s="240">
        <f t="shared" si="334"/>
        <v>0.31198290827183506</v>
      </c>
      <c r="BS158" s="240">
        <f t="shared" ref="BS158:ED158" si="335">100*((BS88/BS37)/(BR88/BR37)-1)</f>
        <v>-0.15644899808585633</v>
      </c>
      <c r="BT158" s="240">
        <f t="shared" si="335"/>
        <v>-0.72401432871793681</v>
      </c>
      <c r="BU158" s="240">
        <f t="shared" si="335"/>
        <v>0.72830171241291541</v>
      </c>
      <c r="BV158" s="240">
        <f t="shared" si="335"/>
        <v>-0.48797773066194816</v>
      </c>
      <c r="BW158" s="240">
        <f t="shared" si="335"/>
        <v>-0.44333457385425934</v>
      </c>
      <c r="BX158" s="240">
        <f t="shared" si="335"/>
        <v>-0.44637020034403729</v>
      </c>
      <c r="BY158" s="240">
        <f t="shared" si="335"/>
        <v>0.32951005388131005</v>
      </c>
      <c r="BZ158" s="240">
        <f t="shared" si="335"/>
        <v>0.58196252198738918</v>
      </c>
      <c r="CA158" s="240">
        <f t="shared" si="335"/>
        <v>7.3785061901476823E-2</v>
      </c>
      <c r="CB158" s="240">
        <f t="shared" si="335"/>
        <v>-0.36339530375584239</v>
      </c>
      <c r="CC158" s="240">
        <f t="shared" si="335"/>
        <v>0.49725927288208904</v>
      </c>
      <c r="CD158" s="240">
        <f t="shared" si="335"/>
        <v>0.5694504003496359</v>
      </c>
      <c r="CE158" s="240">
        <f t="shared" si="335"/>
        <v>0.35345377197106842</v>
      </c>
      <c r="CF158" s="240">
        <f t="shared" si="335"/>
        <v>0.20337424980072516</v>
      </c>
      <c r="CG158" s="240">
        <f t="shared" si="335"/>
        <v>4.1742169700853538E-2</v>
      </c>
      <c r="CH158" s="240">
        <f t="shared" si="335"/>
        <v>-9.6083744924002623E-2</v>
      </c>
      <c r="CI158" s="240">
        <f t="shared" si="335"/>
        <v>-0.93364845354819703</v>
      </c>
      <c r="CJ158" s="240">
        <f t="shared" si="335"/>
        <v>-1.5237577835805372</v>
      </c>
      <c r="CK158" s="240">
        <f t="shared" si="335"/>
        <v>-0.89475341097440264</v>
      </c>
      <c r="CL158" s="240">
        <f t="shared" si="335"/>
        <v>-0.84312584932767498</v>
      </c>
      <c r="CM158" s="240">
        <f t="shared" si="335"/>
        <v>0.15590329476824483</v>
      </c>
      <c r="CN158" s="240">
        <f t="shared" si="335"/>
        <v>1.0152934656830093</v>
      </c>
      <c r="CO158" s="240">
        <f t="shared" si="335"/>
        <v>0.87097594129372791</v>
      </c>
      <c r="CP158" s="240">
        <f t="shared" si="335"/>
        <v>0.37176977934334499</v>
      </c>
      <c r="CQ158" s="240">
        <f t="shared" si="335"/>
        <v>0.7902151858755202</v>
      </c>
      <c r="CR158" s="240">
        <f t="shared" si="335"/>
        <v>0.41705305043830965</v>
      </c>
      <c r="CS158" s="240">
        <f t="shared" si="335"/>
        <v>0.69534478566444236</v>
      </c>
      <c r="CT158" s="240">
        <f t="shared" si="335"/>
        <v>-0.65378637500150827</v>
      </c>
      <c r="CU158" s="240">
        <f t="shared" si="335"/>
        <v>-0.16479022332825943</v>
      </c>
      <c r="CV158" s="240">
        <f t="shared" si="335"/>
        <v>-0.41884679316633866</v>
      </c>
      <c r="CW158" s="240">
        <f t="shared" si="335"/>
        <v>-0.79660304243833746</v>
      </c>
      <c r="CX158" s="240">
        <f t="shared" si="335"/>
        <v>-0.15743737526241475</v>
      </c>
      <c r="CY158" s="240">
        <f t="shared" si="335"/>
        <v>7.7485643484020983E-2</v>
      </c>
      <c r="CZ158" s="240">
        <f t="shared" si="335"/>
        <v>-0.60839584978210626</v>
      </c>
      <c r="DA158" s="240">
        <f t="shared" si="335"/>
        <v>-0.82108992267521108</v>
      </c>
      <c r="DB158" s="240">
        <f t="shared" si="335"/>
        <v>0.47778184361553233</v>
      </c>
      <c r="DC158" s="240">
        <f t="shared" si="335"/>
        <v>-1.4699468749927225</v>
      </c>
      <c r="DD158" s="240">
        <f t="shared" si="335"/>
        <v>-0.37917617145868387</v>
      </c>
      <c r="DE158" s="240">
        <f t="shared" si="335"/>
        <v>0.20386074711398194</v>
      </c>
      <c r="DF158" s="240">
        <f t="shared" si="335"/>
        <v>0.41375090199713416</v>
      </c>
      <c r="DG158" s="240">
        <f t="shared" si="335"/>
        <v>-7.6437149503316704E-2</v>
      </c>
      <c r="DH158" s="240">
        <f t="shared" si="335"/>
        <v>0.54987175037839453</v>
      </c>
      <c r="DI158" s="240">
        <f t="shared" si="335"/>
        <v>0.90542516571219256</v>
      </c>
      <c r="DJ158" s="240">
        <f t="shared" si="335"/>
        <v>3.0923755083089866E-2</v>
      </c>
      <c r="DK158" s="240">
        <f t="shared" si="335"/>
        <v>0.78534921607753549</v>
      </c>
      <c r="DL158" s="240">
        <f t="shared" si="335"/>
        <v>0.10172240707086999</v>
      </c>
      <c r="DM158" s="240">
        <f t="shared" si="335"/>
        <v>0.90213821612716849</v>
      </c>
      <c r="DN158" s="240">
        <f t="shared" si="335"/>
        <v>0.26759526259196864</v>
      </c>
      <c r="DO158" s="240">
        <f t="shared" si="335"/>
        <v>0.72767567771061525</v>
      </c>
      <c r="DP158" s="240">
        <f t="shared" si="335"/>
        <v>0.38132707993119297</v>
      </c>
      <c r="DQ158" s="240">
        <f t="shared" si="335"/>
        <v>0.68964477512196698</v>
      </c>
      <c r="DR158" s="240">
        <f t="shared" si="335"/>
        <v>5.1725661169466086E-2</v>
      </c>
      <c r="DS158" s="240">
        <f t="shared" si="335"/>
        <v>0.54445175324258077</v>
      </c>
      <c r="DT158" s="240">
        <f t="shared" si="335"/>
        <v>0.39188983051765547</v>
      </c>
      <c r="DU158" s="240">
        <f t="shared" si="335"/>
        <v>1.3099983428539019</v>
      </c>
      <c r="DV158" s="240">
        <f t="shared" si="335"/>
        <v>1.187469909141381</v>
      </c>
      <c r="DW158" s="240">
        <f t="shared" si="335"/>
        <v>0.91503746144341314</v>
      </c>
      <c r="DX158" s="240">
        <f t="shared" si="335"/>
        <v>0.88236995683124153</v>
      </c>
      <c r="DY158" s="240">
        <f t="shared" si="335"/>
        <v>-1.9421508454298242</v>
      </c>
      <c r="DZ158" s="240">
        <f t="shared" si="335"/>
        <v>-2.6348452646980269</v>
      </c>
      <c r="EA158" s="240">
        <f t="shared" si="335"/>
        <v>-0.75549184804860614</v>
      </c>
      <c r="EB158" s="240">
        <f t="shared" si="335"/>
        <v>9.711178655735786E-2</v>
      </c>
      <c r="EC158" s="240">
        <f t="shared" si="335"/>
        <v>0.68680157500828898</v>
      </c>
      <c r="ED158" s="240">
        <f t="shared" si="335"/>
        <v>0.78966784768004228</v>
      </c>
      <c r="EE158" s="240">
        <f t="shared" ref="EE158:GG158" si="336">100*((EE88/EE37)/(ED88/ED37)-1)</f>
        <v>0.94582226965891358</v>
      </c>
      <c r="EF158" s="240">
        <f t="shared" si="336"/>
        <v>0.38902997296230701</v>
      </c>
      <c r="EG158" s="240">
        <f t="shared" si="336"/>
        <v>0.70373911374423948</v>
      </c>
      <c r="EH158" s="240">
        <f t="shared" si="336"/>
        <v>1.4679938356159772</v>
      </c>
      <c r="EI158" s="240">
        <f t="shared" si="336"/>
        <v>0.41805152841107862</v>
      </c>
      <c r="EJ158" s="240">
        <f t="shared" si="336"/>
        <v>6.8594567887103608E-2</v>
      </c>
      <c r="EK158" s="240">
        <f t="shared" si="336"/>
        <v>0.57271760820725159</v>
      </c>
      <c r="EL158" s="240">
        <f t="shared" si="336"/>
        <v>0.68050793997074255</v>
      </c>
      <c r="EM158" s="240">
        <f t="shared" si="336"/>
        <v>-0.23523671595915285</v>
      </c>
      <c r="EN158" s="240">
        <f t="shared" si="336"/>
        <v>0.74866085476525956</v>
      </c>
      <c r="EO158" s="240">
        <f t="shared" si="336"/>
        <v>0.16942163336330918</v>
      </c>
      <c r="EP158" s="240">
        <f t="shared" si="336"/>
        <v>-0.22360698987103911</v>
      </c>
      <c r="EQ158" s="240">
        <f t="shared" si="336"/>
        <v>-0.53133143695395235</v>
      </c>
      <c r="ER158" s="240">
        <f t="shared" si="336"/>
        <v>-0.20297408748113366</v>
      </c>
      <c r="ES158" s="240">
        <f t="shared" si="336"/>
        <v>-0.36528264142888789</v>
      </c>
      <c r="ET158" s="240">
        <f t="shared" si="336"/>
        <v>-0.24579214836770724</v>
      </c>
      <c r="EU158" s="240">
        <f t="shared" si="336"/>
        <v>-7.6626092159925996E-2</v>
      </c>
      <c r="EV158" s="240">
        <f t="shared" si="336"/>
        <v>0.49900199600798611</v>
      </c>
      <c r="EW158" s="240">
        <f t="shared" si="336"/>
        <v>0.49800796812746739</v>
      </c>
      <c r="EX158" s="240">
        <f t="shared" si="336"/>
        <v>0.49603174603174427</v>
      </c>
      <c r="EY158" s="240">
        <f t="shared" si="336"/>
        <v>0.49627791563273682</v>
      </c>
      <c r="EZ158" s="240">
        <f t="shared" si="336"/>
        <v>0.49652432969218285</v>
      </c>
      <c r="FA158" s="240">
        <f t="shared" si="336"/>
        <v>0.49652432969216065</v>
      </c>
      <c r="FB158" s="240">
        <f t="shared" si="336"/>
        <v>0.49652432969216065</v>
      </c>
      <c r="FC158" s="240">
        <f t="shared" si="336"/>
        <v>0.49652432969218285</v>
      </c>
      <c r="FD158" s="240">
        <f t="shared" si="336"/>
        <v>0.49652432969218285</v>
      </c>
      <c r="FE158" s="240">
        <f t="shared" si="336"/>
        <v>0.49652432969216065</v>
      </c>
      <c r="FF158" s="240">
        <f t="shared" si="336"/>
        <v>0.49652432969213844</v>
      </c>
      <c r="FG158" s="240">
        <f t="shared" si="336"/>
        <v>0.49652432969218285</v>
      </c>
      <c r="FH158" s="240">
        <f t="shared" si="336"/>
        <v>0.49652432969216065</v>
      </c>
      <c r="FI158" s="240">
        <f t="shared" si="336"/>
        <v>0.49652432969216065</v>
      </c>
      <c r="FJ158" s="240">
        <f t="shared" si="336"/>
        <v>0.49652432969216065</v>
      </c>
      <c r="FK158" s="240">
        <f t="shared" si="336"/>
        <v>0.49652432969218285</v>
      </c>
      <c r="FL158" s="240">
        <f t="shared" si="336"/>
        <v>0.49652432969216065</v>
      </c>
      <c r="FM158" s="240">
        <f t="shared" si="336"/>
        <v>0.49652432969216065</v>
      </c>
      <c r="FN158" s="240">
        <f t="shared" si="336"/>
        <v>0.49652432969216065</v>
      </c>
      <c r="FO158" s="240">
        <f t="shared" si="336"/>
        <v>0.49652432969218285</v>
      </c>
      <c r="FP158" s="240">
        <f t="shared" si="336"/>
        <v>0.49652432969216065</v>
      </c>
      <c r="FQ158" s="240">
        <f t="shared" si="336"/>
        <v>0.49652432969218285</v>
      </c>
      <c r="FR158" s="240" t="e">
        <f t="shared" si="336"/>
        <v>#DIV/0!</v>
      </c>
      <c r="FS158" s="240" t="e">
        <f t="shared" si="336"/>
        <v>#DIV/0!</v>
      </c>
      <c r="FT158" s="240" t="e">
        <f t="shared" si="336"/>
        <v>#DIV/0!</v>
      </c>
      <c r="FU158" s="240" t="e">
        <f t="shared" si="336"/>
        <v>#DIV/0!</v>
      </c>
      <c r="FV158" s="240" t="e">
        <f t="shared" si="336"/>
        <v>#DIV/0!</v>
      </c>
      <c r="FW158" s="240" t="e">
        <f t="shared" si="336"/>
        <v>#DIV/0!</v>
      </c>
      <c r="FX158" s="240" t="e">
        <f t="shared" si="336"/>
        <v>#DIV/0!</v>
      </c>
      <c r="FY158" s="240" t="e">
        <f t="shared" si="336"/>
        <v>#DIV/0!</v>
      </c>
      <c r="FZ158" s="240" t="e">
        <f t="shared" si="336"/>
        <v>#DIV/0!</v>
      </c>
      <c r="GA158" s="240" t="e">
        <f t="shared" si="336"/>
        <v>#DIV/0!</v>
      </c>
      <c r="GB158" s="240" t="e">
        <f t="shared" si="336"/>
        <v>#DIV/0!</v>
      </c>
      <c r="GC158" s="240" t="e">
        <f t="shared" si="336"/>
        <v>#DIV/0!</v>
      </c>
      <c r="GD158" s="240" t="e">
        <f t="shared" si="336"/>
        <v>#DIV/0!</v>
      </c>
      <c r="GE158" s="240" t="e">
        <f t="shared" si="336"/>
        <v>#DIV/0!</v>
      </c>
      <c r="GF158" s="240" t="e">
        <f t="shared" si="336"/>
        <v>#DIV/0!</v>
      </c>
      <c r="GG158" s="240" t="e">
        <f t="shared" si="336"/>
        <v>#DIV/0!</v>
      </c>
      <c r="GH158" s="391"/>
    </row>
    <row r="159" spans="1:190" s="360" customFormat="1" ht="16.5" thickBot="1">
      <c r="A159" s="323"/>
      <c r="B159" s="323"/>
      <c r="C159" s="323"/>
      <c r="D159" s="323"/>
      <c r="E159" s="423" t="s">
        <v>51</v>
      </c>
      <c r="F159" s="254"/>
      <c r="G159" s="254">
        <f t="shared" ref="G159:BR159" si="337">100*((G90/G39)/(F90/F39)-1)</f>
        <v>-0.42724266706918312</v>
      </c>
      <c r="H159" s="254">
        <f t="shared" si="337"/>
        <v>-0.92189013132512043</v>
      </c>
      <c r="I159" s="254">
        <f t="shared" si="337"/>
        <v>2.1563113410108858</v>
      </c>
      <c r="J159" s="254">
        <f t="shared" si="337"/>
        <v>1.4879063325496267</v>
      </c>
      <c r="K159" s="254">
        <f t="shared" si="337"/>
        <v>5.7784027877615385</v>
      </c>
      <c r="L159" s="254">
        <f t="shared" si="337"/>
        <v>5.4321875405886066</v>
      </c>
      <c r="M159" s="254">
        <f t="shared" si="337"/>
        <v>3.7784802348428626</v>
      </c>
      <c r="N159" s="254">
        <f t="shared" si="337"/>
        <v>6.5645982125437374</v>
      </c>
      <c r="O159" s="254">
        <f t="shared" si="337"/>
        <v>3.7979355921334834</v>
      </c>
      <c r="P159" s="254">
        <f t="shared" si="337"/>
        <v>2.2918201770725233</v>
      </c>
      <c r="Q159" s="254">
        <f t="shared" si="337"/>
        <v>4.2424531226553652</v>
      </c>
      <c r="R159" s="254">
        <f t="shared" si="337"/>
        <v>4.7686794002202326</v>
      </c>
      <c r="S159" s="254">
        <f t="shared" si="337"/>
        <v>7.1148266508585856</v>
      </c>
      <c r="T159" s="254">
        <f t="shared" si="337"/>
        <v>4.2458439590344899</v>
      </c>
      <c r="U159" s="254">
        <f t="shared" si="337"/>
        <v>1.3485262301786261</v>
      </c>
      <c r="V159" s="254">
        <f t="shared" si="337"/>
        <v>1.3016040146519803</v>
      </c>
      <c r="W159" s="254">
        <f t="shared" si="337"/>
        <v>4.3418827759286627</v>
      </c>
      <c r="X159" s="254">
        <f t="shared" si="337"/>
        <v>5.1866828283552602</v>
      </c>
      <c r="Y159" s="254">
        <f t="shared" si="337"/>
        <v>1.5338961990701838</v>
      </c>
      <c r="Z159" s="254">
        <f t="shared" si="337"/>
        <v>-1.2397831009916649</v>
      </c>
      <c r="AA159" s="254">
        <f t="shared" si="337"/>
        <v>5.2349794628360646</v>
      </c>
      <c r="AB159" s="254">
        <f t="shared" si="337"/>
        <v>0.91558002886118484</v>
      </c>
      <c r="AC159" s="254">
        <f t="shared" si="337"/>
        <v>2.143308753632156</v>
      </c>
      <c r="AD159" s="254">
        <f t="shared" si="337"/>
        <v>2.4912291462475311</v>
      </c>
      <c r="AE159" s="254">
        <f t="shared" si="337"/>
        <v>3.323129709617656</v>
      </c>
      <c r="AF159" s="254">
        <f t="shared" si="337"/>
        <v>2.0909979982755011</v>
      </c>
      <c r="AG159" s="254">
        <f t="shared" si="337"/>
        <v>0.39385032211554094</v>
      </c>
      <c r="AH159" s="254">
        <f t="shared" si="337"/>
        <v>2.7448115465607881</v>
      </c>
      <c r="AI159" s="254">
        <f t="shared" si="337"/>
        <v>-4.5075201734778858E-2</v>
      </c>
      <c r="AJ159" s="254">
        <f t="shared" si="337"/>
        <v>-3.4647301450871248</v>
      </c>
      <c r="AK159" s="254">
        <f t="shared" si="337"/>
        <v>-3.1377478877756881</v>
      </c>
      <c r="AL159" s="254">
        <f t="shared" si="337"/>
        <v>-5.6013911868758477</v>
      </c>
      <c r="AM159" s="254">
        <f t="shared" si="337"/>
        <v>-2.4429219466566954</v>
      </c>
      <c r="AN159" s="254">
        <f t="shared" si="337"/>
        <v>-3.756905191871629</v>
      </c>
      <c r="AO159" s="254">
        <f t="shared" si="337"/>
        <v>-0.1570690351943238</v>
      </c>
      <c r="AP159" s="254">
        <f t="shared" si="337"/>
        <v>0.59684163451125816</v>
      </c>
      <c r="AQ159" s="254">
        <f t="shared" si="337"/>
        <v>0.47581667760188129</v>
      </c>
      <c r="AR159" s="254">
        <f t="shared" si="337"/>
        <v>0.29016482005472799</v>
      </c>
      <c r="AS159" s="254">
        <f t="shared" si="337"/>
        <v>-1.5370698843208963E-2</v>
      </c>
      <c r="AT159" s="254">
        <f t="shared" si="337"/>
        <v>-1.1592760048131701</v>
      </c>
      <c r="AU159" s="254">
        <f t="shared" si="337"/>
        <v>1.2798231106037283</v>
      </c>
      <c r="AV159" s="254">
        <f t="shared" si="337"/>
        <v>1.9559497913337331</v>
      </c>
      <c r="AW159" s="254">
        <f t="shared" si="337"/>
        <v>0.77960110997570276</v>
      </c>
      <c r="AX159" s="254">
        <f t="shared" si="337"/>
        <v>3.1794415105816487</v>
      </c>
      <c r="AY159" s="254">
        <f t="shared" si="337"/>
        <v>1.9737743499535387</v>
      </c>
      <c r="AZ159" s="254">
        <f t="shared" si="337"/>
        <v>-1.0169696243719439</v>
      </c>
      <c r="BA159" s="254">
        <f t="shared" si="337"/>
        <v>-0.27802086926626002</v>
      </c>
      <c r="BB159" s="254">
        <f t="shared" si="337"/>
        <v>-1.1327219700827063</v>
      </c>
      <c r="BC159" s="254">
        <f t="shared" si="337"/>
        <v>-1.8587018452326132</v>
      </c>
      <c r="BD159" s="254">
        <f t="shared" si="337"/>
        <v>0.69519685718564261</v>
      </c>
      <c r="BE159" s="254">
        <f t="shared" si="337"/>
        <v>1.5262050699940577</v>
      </c>
      <c r="BF159" s="254">
        <f t="shared" si="337"/>
        <v>-1.4128283492592986</v>
      </c>
      <c r="BG159" s="254">
        <f t="shared" si="337"/>
        <v>-0.17011385532780254</v>
      </c>
      <c r="BH159" s="254">
        <f t="shared" si="337"/>
        <v>1.2910934047002831</v>
      </c>
      <c r="BI159" s="254">
        <f t="shared" si="337"/>
        <v>2.3187057508122777E-2</v>
      </c>
      <c r="BJ159" s="254">
        <f t="shared" si="337"/>
        <v>-3.2135881052197113</v>
      </c>
      <c r="BK159" s="254">
        <f t="shared" si="337"/>
        <v>-0.67390133419803488</v>
      </c>
      <c r="BL159" s="254">
        <f t="shared" si="337"/>
        <v>0.58826501158046884</v>
      </c>
      <c r="BM159" s="254">
        <f t="shared" si="337"/>
        <v>-0.21364279627128502</v>
      </c>
      <c r="BN159" s="254">
        <f t="shared" si="337"/>
        <v>-2.4632800299641544</v>
      </c>
      <c r="BO159" s="254">
        <f t="shared" si="337"/>
        <v>-1.4823720720711253</v>
      </c>
      <c r="BP159" s="254">
        <f t="shared" si="337"/>
        <v>0.83518856712465617</v>
      </c>
      <c r="BQ159" s="254">
        <f t="shared" si="337"/>
        <v>-0.71030308465216407</v>
      </c>
      <c r="BR159" s="254">
        <f t="shared" si="337"/>
        <v>0.66837902703018592</v>
      </c>
      <c r="BS159" s="254">
        <f t="shared" ref="BS159:ED159" si="338">100*((BS90/BS39)/(BR90/BR39)-1)</f>
        <v>-2.3155673805175248E-3</v>
      </c>
      <c r="BT159" s="254">
        <f t="shared" si="338"/>
        <v>-0.19078571914272757</v>
      </c>
      <c r="BU159" s="254">
        <f t="shared" si="338"/>
        <v>0.17048280147751171</v>
      </c>
      <c r="BV159" s="254">
        <f t="shared" si="338"/>
        <v>0.29186117630612962</v>
      </c>
      <c r="BW159" s="254">
        <f t="shared" si="338"/>
        <v>-0.14859206174192563</v>
      </c>
      <c r="BX159" s="254">
        <f t="shared" si="338"/>
        <v>-0.18077457202507752</v>
      </c>
      <c r="BY159" s="254">
        <f t="shared" si="338"/>
        <v>6.5315991695324982E-2</v>
      </c>
      <c r="BZ159" s="254">
        <f t="shared" si="338"/>
        <v>0.69570280854371891</v>
      </c>
      <c r="CA159" s="254">
        <f t="shared" si="338"/>
        <v>0.729692040677965</v>
      </c>
      <c r="CB159" s="254">
        <f t="shared" si="338"/>
        <v>0.10454094030409866</v>
      </c>
      <c r="CC159" s="254">
        <f t="shared" si="338"/>
        <v>1.2317509025998374</v>
      </c>
      <c r="CD159" s="254">
        <f t="shared" si="338"/>
        <v>0.16439161492418641</v>
      </c>
      <c r="CE159" s="254">
        <f t="shared" si="338"/>
        <v>-0.66574717517497994</v>
      </c>
      <c r="CF159" s="254">
        <f t="shared" si="338"/>
        <v>0.94778571272806644</v>
      </c>
      <c r="CG159" s="254">
        <f t="shared" si="338"/>
        <v>-0.41843972316009115</v>
      </c>
      <c r="CH159" s="254">
        <f t="shared" si="338"/>
        <v>-1.0406210151169049</v>
      </c>
      <c r="CI159" s="254">
        <f t="shared" si="338"/>
        <v>-1.0131811352147468</v>
      </c>
      <c r="CJ159" s="254">
        <f t="shared" si="338"/>
        <v>-1.749791004687018</v>
      </c>
      <c r="CK159" s="254">
        <f t="shared" si="338"/>
        <v>-0.96843514105225958</v>
      </c>
      <c r="CL159" s="254">
        <f t="shared" si="338"/>
        <v>-1.3415930093449102</v>
      </c>
      <c r="CM159" s="254">
        <f t="shared" si="338"/>
        <v>0.50238004579674644</v>
      </c>
      <c r="CN159" s="254">
        <f t="shared" si="338"/>
        <v>1.0225999003783848</v>
      </c>
      <c r="CO159" s="254">
        <f t="shared" si="338"/>
        <v>1.6034460871637624</v>
      </c>
      <c r="CP159" s="254">
        <f t="shared" si="338"/>
        <v>1.7747628814530847</v>
      </c>
      <c r="CQ159" s="254">
        <f t="shared" si="338"/>
        <v>0.7518028416606537</v>
      </c>
      <c r="CR159" s="254">
        <f t="shared" si="338"/>
        <v>1.1473606177488715</v>
      </c>
      <c r="CS159" s="254">
        <f t="shared" si="338"/>
        <v>1.8687283235510055</v>
      </c>
      <c r="CT159" s="254">
        <f t="shared" si="338"/>
        <v>-1.4668357316518943</v>
      </c>
      <c r="CU159" s="254">
        <f t="shared" si="338"/>
        <v>-0.30873652445437827</v>
      </c>
      <c r="CV159" s="254">
        <f t="shared" si="338"/>
        <v>-0.70110199766859616</v>
      </c>
      <c r="CW159" s="254">
        <f t="shared" si="338"/>
        <v>-2.244933605776378</v>
      </c>
      <c r="CX159" s="254">
        <f t="shared" si="338"/>
        <v>-0.34099491331485154</v>
      </c>
      <c r="CY159" s="254">
        <f t="shared" si="338"/>
        <v>-0.22918171847139401</v>
      </c>
      <c r="CZ159" s="254">
        <f t="shared" si="338"/>
        <v>-0.84785426790309204</v>
      </c>
      <c r="DA159" s="254">
        <f t="shared" si="338"/>
        <v>-0.33900189245348322</v>
      </c>
      <c r="DB159" s="254">
        <f t="shared" si="338"/>
        <v>1.0995894835145847</v>
      </c>
      <c r="DC159" s="254">
        <f t="shared" si="338"/>
        <v>-1.9250379672341222</v>
      </c>
      <c r="DD159" s="254">
        <f t="shared" si="338"/>
        <v>-1.2665167235613839</v>
      </c>
      <c r="DE159" s="254">
        <f t="shared" si="338"/>
        <v>0.45232211853278859</v>
      </c>
      <c r="DF159" s="254">
        <f t="shared" si="338"/>
        <v>0.63649409929291689</v>
      </c>
      <c r="DG159" s="254">
        <f t="shared" si="338"/>
        <v>1.1153226493694657</v>
      </c>
      <c r="DH159" s="254">
        <f t="shared" si="338"/>
        <v>0.84918131540359099</v>
      </c>
      <c r="DI159" s="254">
        <f t="shared" si="338"/>
        <v>1.1338192898205035</v>
      </c>
      <c r="DJ159" s="254">
        <f t="shared" si="338"/>
        <v>0.30604280141581786</v>
      </c>
      <c r="DK159" s="254">
        <f t="shared" si="338"/>
        <v>0.48785712607335441</v>
      </c>
      <c r="DL159" s="254">
        <f t="shared" si="338"/>
        <v>1.4833762333415379</v>
      </c>
      <c r="DM159" s="254">
        <f t="shared" si="338"/>
        <v>0.72641081343809422</v>
      </c>
      <c r="DN159" s="254">
        <f t="shared" si="338"/>
        <v>1.705558218395864</v>
      </c>
      <c r="DO159" s="254">
        <f t="shared" si="338"/>
        <v>0.66909293576371542</v>
      </c>
      <c r="DP159" s="254">
        <f t="shared" si="338"/>
        <v>0.16495193200321001</v>
      </c>
      <c r="DQ159" s="254">
        <f t="shared" si="338"/>
        <v>-0.26441846700846483</v>
      </c>
      <c r="DR159" s="254">
        <f t="shared" si="338"/>
        <v>-0.35924803225907409</v>
      </c>
      <c r="DS159" s="254">
        <f t="shared" si="338"/>
        <v>0.52740917167988233</v>
      </c>
      <c r="DT159" s="254">
        <f t="shared" si="338"/>
        <v>0.18433227798999585</v>
      </c>
      <c r="DU159" s="254">
        <f t="shared" si="338"/>
        <v>2.133936487684629</v>
      </c>
      <c r="DV159" s="254">
        <f t="shared" si="338"/>
        <v>1.5041570404687565</v>
      </c>
      <c r="DW159" s="254">
        <f t="shared" si="338"/>
        <v>1.2496815852522047</v>
      </c>
      <c r="DX159" s="254">
        <f t="shared" si="338"/>
        <v>0.91830607191147884</v>
      </c>
      <c r="DY159" s="254">
        <f t="shared" si="338"/>
        <v>-3.84196366313172</v>
      </c>
      <c r="DZ159" s="254">
        <f t="shared" si="338"/>
        <v>-3.8858493167866603</v>
      </c>
      <c r="EA159" s="254">
        <f t="shared" si="338"/>
        <v>-0.48183233645709977</v>
      </c>
      <c r="EB159" s="254">
        <f t="shared" si="338"/>
        <v>0.10164634449423282</v>
      </c>
      <c r="EC159" s="254">
        <f t="shared" si="338"/>
        <v>0.53049915235046097</v>
      </c>
      <c r="ED159" s="254">
        <f t="shared" si="338"/>
        <v>1.5531645741889477</v>
      </c>
      <c r="EE159" s="254">
        <f t="shared" ref="EE159:GG159" si="339">100*((EE90/EE39)/(ED90/ED39)-1)</f>
        <v>1.3561275290866925</v>
      </c>
      <c r="EF159" s="254">
        <f t="shared" si="339"/>
        <v>0.74060891237162085</v>
      </c>
      <c r="EG159" s="254">
        <f t="shared" si="339"/>
        <v>1.1028946584730193</v>
      </c>
      <c r="EH159" s="254">
        <f t="shared" si="339"/>
        <v>2.6606791498784421</v>
      </c>
      <c r="EI159" s="254">
        <f t="shared" si="339"/>
        <v>1.0511315596660076</v>
      </c>
      <c r="EJ159" s="254">
        <f t="shared" si="339"/>
        <v>0.29851010260160127</v>
      </c>
      <c r="EK159" s="254">
        <f t="shared" si="339"/>
        <v>0.99220118429210746</v>
      </c>
      <c r="EL159" s="254">
        <f t="shared" si="339"/>
        <v>0.45250006977999302</v>
      </c>
      <c r="EM159" s="254">
        <f t="shared" si="339"/>
        <v>0.46847060962154075</v>
      </c>
      <c r="EN159" s="254">
        <f t="shared" si="339"/>
        <v>-2.3629904063393603E-2</v>
      </c>
      <c r="EO159" s="254">
        <f t="shared" si="339"/>
        <v>-0.37779610926551577</v>
      </c>
      <c r="EP159" s="254">
        <f t="shared" si="339"/>
        <v>-0.66640588789769195</v>
      </c>
      <c r="EQ159" s="254">
        <f t="shared" si="339"/>
        <v>-0.69702752808901147</v>
      </c>
      <c r="ER159" s="254">
        <f t="shared" si="339"/>
        <v>0.10343296511809985</v>
      </c>
      <c r="ES159" s="254">
        <f t="shared" si="339"/>
        <v>-0.67635158975042353</v>
      </c>
      <c r="ET159" s="254">
        <f t="shared" si="339"/>
        <v>-1.0824099116651498</v>
      </c>
      <c r="EU159" s="254">
        <f t="shared" si="339"/>
        <v>-0.13069593604300156</v>
      </c>
      <c r="EV159" s="254">
        <f t="shared" si="339"/>
        <v>0.39960039960040827</v>
      </c>
      <c r="EW159" s="254">
        <f t="shared" si="339"/>
        <v>0.39880358923229942</v>
      </c>
      <c r="EX159" s="254">
        <f t="shared" si="339"/>
        <v>0.39682539682539542</v>
      </c>
      <c r="EY159" s="254">
        <f t="shared" si="339"/>
        <v>0.39682539682539542</v>
      </c>
      <c r="EZ159" s="254">
        <f t="shared" si="339"/>
        <v>0.39721946375372852</v>
      </c>
      <c r="FA159" s="254">
        <f t="shared" si="339"/>
        <v>0.39721946375372852</v>
      </c>
      <c r="FB159" s="254">
        <f t="shared" si="339"/>
        <v>0.39840637450199168</v>
      </c>
      <c r="FC159" s="254">
        <f t="shared" si="339"/>
        <v>0.39840637450199168</v>
      </c>
      <c r="FD159" s="254">
        <f t="shared" si="339"/>
        <v>0.39840637450196947</v>
      </c>
      <c r="FE159" s="254">
        <f t="shared" si="339"/>
        <v>0.39840637450199168</v>
      </c>
      <c r="FF159" s="254">
        <f t="shared" si="339"/>
        <v>0.39761431411531323</v>
      </c>
      <c r="FG159" s="254">
        <f t="shared" si="339"/>
        <v>0.39761431411529102</v>
      </c>
      <c r="FH159" s="254">
        <f t="shared" si="339"/>
        <v>0.39761431411531323</v>
      </c>
      <c r="FI159" s="254">
        <f t="shared" si="339"/>
        <v>0.39761431411531323</v>
      </c>
      <c r="FJ159" s="254">
        <f t="shared" si="339"/>
        <v>0.39800995024876773</v>
      </c>
      <c r="FK159" s="254">
        <f t="shared" si="339"/>
        <v>0.39800995024876773</v>
      </c>
      <c r="FL159" s="254">
        <f t="shared" si="339"/>
        <v>0.39800995024876773</v>
      </c>
      <c r="FM159" s="254">
        <f t="shared" si="339"/>
        <v>0.39800995024874553</v>
      </c>
      <c r="FN159" s="254">
        <f t="shared" si="339"/>
        <v>0.39761431411531323</v>
      </c>
      <c r="FO159" s="254">
        <f t="shared" si="339"/>
        <v>0.39761431411531323</v>
      </c>
      <c r="FP159" s="254">
        <f t="shared" si="339"/>
        <v>0.39761431411531323</v>
      </c>
      <c r="FQ159" s="254">
        <f t="shared" si="339"/>
        <v>0.39761431411531323</v>
      </c>
      <c r="FR159" s="254" t="e">
        <f t="shared" si="339"/>
        <v>#DIV/0!</v>
      </c>
      <c r="FS159" s="254" t="e">
        <f t="shared" si="339"/>
        <v>#DIV/0!</v>
      </c>
      <c r="FT159" s="254" t="e">
        <f t="shared" si="339"/>
        <v>#DIV/0!</v>
      </c>
      <c r="FU159" s="254" t="e">
        <f t="shared" si="339"/>
        <v>#DIV/0!</v>
      </c>
      <c r="FV159" s="254" t="e">
        <f t="shared" si="339"/>
        <v>#DIV/0!</v>
      </c>
      <c r="FW159" s="254" t="e">
        <f t="shared" si="339"/>
        <v>#DIV/0!</v>
      </c>
      <c r="FX159" s="254" t="e">
        <f t="shared" si="339"/>
        <v>#DIV/0!</v>
      </c>
      <c r="FY159" s="254" t="e">
        <f t="shared" si="339"/>
        <v>#DIV/0!</v>
      </c>
      <c r="FZ159" s="254" t="e">
        <f t="shared" si="339"/>
        <v>#DIV/0!</v>
      </c>
      <c r="GA159" s="254" t="e">
        <f t="shared" si="339"/>
        <v>#DIV/0!</v>
      </c>
      <c r="GB159" s="254" t="e">
        <f t="shared" si="339"/>
        <v>#DIV/0!</v>
      </c>
      <c r="GC159" s="254" t="e">
        <f t="shared" si="339"/>
        <v>#DIV/0!</v>
      </c>
      <c r="GD159" s="254" t="e">
        <f t="shared" si="339"/>
        <v>#DIV/0!</v>
      </c>
      <c r="GE159" s="254" t="e">
        <f t="shared" si="339"/>
        <v>#DIV/0!</v>
      </c>
      <c r="GF159" s="254" t="e">
        <f t="shared" si="339"/>
        <v>#DIV/0!</v>
      </c>
      <c r="GG159" s="254" t="e">
        <f t="shared" si="339"/>
        <v>#DIV/0!</v>
      </c>
      <c r="GH159" s="359"/>
    </row>
    <row r="160" spans="1:190">
      <c r="A160" s="323"/>
      <c r="B160" s="323"/>
      <c r="C160" s="323"/>
      <c r="D160" s="323"/>
      <c r="E160" s="386"/>
      <c r="F160" s="386"/>
      <c r="G160" s="386"/>
      <c r="H160" s="323"/>
      <c r="I160" s="323"/>
      <c r="J160" s="323"/>
      <c r="K160" s="323"/>
      <c r="L160" s="323"/>
      <c r="M160" s="323"/>
      <c r="N160" s="332"/>
      <c r="O160" s="323"/>
      <c r="P160" s="323"/>
      <c r="Q160" s="323"/>
      <c r="R160" s="316"/>
      <c r="S160" s="316"/>
      <c r="T160" s="316"/>
      <c r="U160" s="316"/>
      <c r="V160" s="316"/>
      <c r="W160" s="316"/>
      <c r="X160" s="316"/>
      <c r="Y160" s="316"/>
      <c r="Z160" s="316"/>
      <c r="AA160" s="219"/>
      <c r="AB160" s="219"/>
      <c r="AC160" s="219"/>
      <c r="AD160" s="219"/>
      <c r="AE160" s="219"/>
      <c r="AF160" s="219"/>
      <c r="AG160" s="219"/>
      <c r="AH160" s="219"/>
      <c r="AI160" s="219"/>
      <c r="AJ160" s="219"/>
      <c r="EM160" s="288"/>
      <c r="ER160" s="215">
        <v>1</v>
      </c>
      <c r="ES160" s="215">
        <v>2</v>
      </c>
      <c r="ET160" s="215">
        <f>ES160+1</f>
        <v>3</v>
      </c>
      <c r="EU160" s="215">
        <f t="shared" ref="EU160:FK160" si="340">ET160+1</f>
        <v>4</v>
      </c>
      <c r="EV160" s="215">
        <f t="shared" si="340"/>
        <v>5</v>
      </c>
      <c r="EW160" s="215">
        <f t="shared" si="340"/>
        <v>6</v>
      </c>
      <c r="EX160" s="215">
        <f t="shared" si="340"/>
        <v>7</v>
      </c>
      <c r="EY160" s="215">
        <f t="shared" si="340"/>
        <v>8</v>
      </c>
      <c r="EZ160" s="215">
        <f t="shared" si="340"/>
        <v>9</v>
      </c>
      <c r="FA160" s="215">
        <f t="shared" si="340"/>
        <v>10</v>
      </c>
      <c r="FB160" s="215">
        <f t="shared" si="340"/>
        <v>11</v>
      </c>
      <c r="FC160" s="215">
        <f t="shared" si="340"/>
        <v>12</v>
      </c>
      <c r="FD160" s="215">
        <f t="shared" si="340"/>
        <v>13</v>
      </c>
      <c r="FE160" s="215">
        <f t="shared" si="340"/>
        <v>14</v>
      </c>
      <c r="FF160" s="215">
        <f t="shared" si="340"/>
        <v>15</v>
      </c>
      <c r="FG160" s="215">
        <f t="shared" si="340"/>
        <v>16</v>
      </c>
      <c r="FH160" s="215">
        <f t="shared" si="340"/>
        <v>17</v>
      </c>
      <c r="FI160" s="215">
        <f t="shared" si="340"/>
        <v>18</v>
      </c>
      <c r="FJ160" s="215">
        <f t="shared" si="340"/>
        <v>19</v>
      </c>
      <c r="FK160" s="215">
        <f t="shared" si="340"/>
        <v>20</v>
      </c>
      <c r="FP160" s="215"/>
      <c r="FQ160" s="215"/>
      <c r="FR160" s="215"/>
      <c r="FS160" s="215"/>
      <c r="FT160" s="215"/>
      <c r="FV160" s="215"/>
      <c r="FW160" s="215"/>
      <c r="FX160" s="215"/>
      <c r="FY160" s="215"/>
      <c r="FZ160" s="215"/>
      <c r="GA160" s="215"/>
      <c r="GB160" s="215"/>
      <c r="GC160" s="215"/>
      <c r="GD160" s="215"/>
      <c r="GE160" s="215"/>
      <c r="GF160" s="215"/>
      <c r="GG160" s="215"/>
    </row>
    <row r="161" spans="1:190" ht="16.5" thickBot="1">
      <c r="A161" s="323"/>
      <c r="B161" s="323"/>
      <c r="C161" s="323"/>
      <c r="D161" s="323"/>
      <c r="E161" s="227" t="s">
        <v>201</v>
      </c>
      <c r="F161" s="228">
        <v>28580</v>
      </c>
      <c r="G161" s="228">
        <v>28671</v>
      </c>
      <c r="H161" s="228">
        <v>28763</v>
      </c>
      <c r="I161" s="228">
        <v>28855</v>
      </c>
      <c r="J161" s="228">
        <v>28945</v>
      </c>
      <c r="K161" s="228">
        <v>29036</v>
      </c>
      <c r="L161" s="228">
        <v>29128</v>
      </c>
      <c r="M161" s="228">
        <v>29220</v>
      </c>
      <c r="N161" s="228">
        <v>29311</v>
      </c>
      <c r="O161" s="228">
        <v>29402</v>
      </c>
      <c r="P161" s="228">
        <v>29494</v>
      </c>
      <c r="Q161" s="228">
        <v>29586</v>
      </c>
      <c r="R161" s="228">
        <v>29676</v>
      </c>
      <c r="S161" s="228">
        <v>29767</v>
      </c>
      <c r="T161" s="228">
        <v>29859</v>
      </c>
      <c r="U161" s="228">
        <v>29951</v>
      </c>
      <c r="V161" s="228">
        <v>30041</v>
      </c>
      <c r="W161" s="228">
        <v>30132</v>
      </c>
      <c r="X161" s="228">
        <v>30224</v>
      </c>
      <c r="Y161" s="228">
        <v>30316</v>
      </c>
      <c r="Z161" s="228">
        <v>30406</v>
      </c>
      <c r="AA161" s="228">
        <v>30497</v>
      </c>
      <c r="AB161" s="228">
        <v>30589</v>
      </c>
      <c r="AC161" s="228">
        <v>30681</v>
      </c>
      <c r="AD161" s="228">
        <v>30772</v>
      </c>
      <c r="AE161" s="228">
        <v>30863</v>
      </c>
      <c r="AF161" s="228">
        <v>30955</v>
      </c>
      <c r="AG161" s="228">
        <v>31047</v>
      </c>
      <c r="AH161" s="228">
        <v>31137</v>
      </c>
      <c r="AI161" s="228">
        <v>31228</v>
      </c>
      <c r="AJ161" s="228">
        <v>31320</v>
      </c>
      <c r="AK161" s="228">
        <v>31412</v>
      </c>
      <c r="AL161" s="228">
        <v>31502</v>
      </c>
      <c r="AM161" s="228">
        <v>31593</v>
      </c>
      <c r="AN161" s="228">
        <v>31685</v>
      </c>
      <c r="AO161" s="228">
        <v>31777</v>
      </c>
      <c r="AP161" s="228">
        <v>31867</v>
      </c>
      <c r="AQ161" s="228">
        <v>31958</v>
      </c>
      <c r="AR161" s="228">
        <v>32050</v>
      </c>
      <c r="AS161" s="228">
        <v>32142</v>
      </c>
      <c r="AT161" s="228">
        <v>32233</v>
      </c>
      <c r="AU161" s="228">
        <v>32324</v>
      </c>
      <c r="AV161" s="228">
        <v>32416</v>
      </c>
      <c r="AW161" s="228">
        <v>32508</v>
      </c>
      <c r="AX161" s="228">
        <v>32598</v>
      </c>
      <c r="AY161" s="228">
        <v>32689</v>
      </c>
      <c r="AZ161" s="228">
        <v>32781</v>
      </c>
      <c r="BA161" s="228">
        <v>32873</v>
      </c>
      <c r="BB161" s="228">
        <v>32963</v>
      </c>
      <c r="BC161" s="228">
        <v>33054</v>
      </c>
      <c r="BD161" s="228">
        <v>33146</v>
      </c>
      <c r="BE161" s="228">
        <v>33238</v>
      </c>
      <c r="BF161" s="228">
        <v>33328</v>
      </c>
      <c r="BG161" s="228">
        <v>33419</v>
      </c>
      <c r="BH161" s="228">
        <v>33511</v>
      </c>
      <c r="BI161" s="228">
        <v>33603</v>
      </c>
      <c r="BJ161" s="228">
        <v>33694</v>
      </c>
      <c r="BK161" s="228">
        <v>33785</v>
      </c>
      <c r="BL161" s="228">
        <v>33877</v>
      </c>
      <c r="BM161" s="228">
        <v>33969</v>
      </c>
      <c r="BN161" s="228">
        <v>34059</v>
      </c>
      <c r="BO161" s="228">
        <v>34150</v>
      </c>
      <c r="BP161" s="228">
        <v>34242</v>
      </c>
      <c r="BQ161" s="228">
        <v>34334</v>
      </c>
      <c r="BR161" s="228">
        <v>34424</v>
      </c>
      <c r="BS161" s="228">
        <v>34515</v>
      </c>
      <c r="BT161" s="228">
        <v>34607</v>
      </c>
      <c r="BU161" s="228">
        <v>34699</v>
      </c>
      <c r="BV161" s="228">
        <v>34789</v>
      </c>
      <c r="BW161" s="228">
        <v>34880</v>
      </c>
      <c r="BX161" s="228">
        <v>34972</v>
      </c>
      <c r="BY161" s="228">
        <v>35064</v>
      </c>
      <c r="BZ161" s="228">
        <v>35155</v>
      </c>
      <c r="CA161" s="228">
        <v>35246</v>
      </c>
      <c r="CB161" s="228">
        <v>35338</v>
      </c>
      <c r="CC161" s="228">
        <v>35430</v>
      </c>
      <c r="CD161" s="228">
        <v>35520</v>
      </c>
      <c r="CE161" s="228">
        <v>35611</v>
      </c>
      <c r="CF161" s="228">
        <v>35703</v>
      </c>
      <c r="CG161" s="228">
        <v>35795</v>
      </c>
      <c r="CH161" s="228">
        <v>35885</v>
      </c>
      <c r="CI161" s="228">
        <v>35976</v>
      </c>
      <c r="CJ161" s="228">
        <v>36068</v>
      </c>
      <c r="CK161" s="228">
        <v>36160</v>
      </c>
      <c r="CL161" s="228">
        <v>36250</v>
      </c>
      <c r="CM161" s="228">
        <v>36341</v>
      </c>
      <c r="CN161" s="228">
        <v>36433</v>
      </c>
      <c r="CO161" s="228">
        <v>36525</v>
      </c>
      <c r="CP161" s="228">
        <v>36616</v>
      </c>
      <c r="CQ161" s="228">
        <v>36707</v>
      </c>
      <c r="CR161" s="228">
        <v>36799</v>
      </c>
      <c r="CS161" s="228">
        <v>36891</v>
      </c>
      <c r="CT161" s="228">
        <v>36981</v>
      </c>
      <c r="CU161" s="228">
        <v>37072</v>
      </c>
      <c r="CV161" s="228">
        <v>37164</v>
      </c>
      <c r="CW161" s="228">
        <v>37256</v>
      </c>
      <c r="CX161" s="228">
        <v>37346</v>
      </c>
      <c r="CY161" s="228">
        <v>37437</v>
      </c>
      <c r="CZ161" s="228">
        <v>37529</v>
      </c>
      <c r="DA161" s="228">
        <v>37621</v>
      </c>
      <c r="DB161" s="228">
        <v>37711</v>
      </c>
      <c r="DC161" s="228">
        <v>37802</v>
      </c>
      <c r="DD161" s="228">
        <v>37894</v>
      </c>
      <c r="DE161" s="228">
        <v>37986</v>
      </c>
      <c r="DF161" s="228">
        <v>38077</v>
      </c>
      <c r="DG161" s="228">
        <v>38168</v>
      </c>
      <c r="DH161" s="228">
        <v>38260</v>
      </c>
      <c r="DI161" s="228">
        <v>38352</v>
      </c>
      <c r="DJ161" s="228">
        <v>38442</v>
      </c>
      <c r="DK161" s="228">
        <v>38533</v>
      </c>
      <c r="DL161" s="228">
        <v>38625</v>
      </c>
      <c r="DM161" s="228">
        <v>38717</v>
      </c>
      <c r="DN161" s="228">
        <v>38807</v>
      </c>
      <c r="DO161" s="228">
        <v>38898</v>
      </c>
      <c r="DP161" s="228">
        <v>38990</v>
      </c>
      <c r="DQ161" s="228">
        <v>39082</v>
      </c>
      <c r="DR161" s="228">
        <v>39172</v>
      </c>
      <c r="DS161" s="228">
        <v>39263</v>
      </c>
      <c r="DT161" s="228">
        <v>39355</v>
      </c>
      <c r="DU161" s="228">
        <v>39447</v>
      </c>
      <c r="DV161" s="228">
        <v>39538</v>
      </c>
      <c r="DW161" s="228">
        <v>39629</v>
      </c>
      <c r="DX161" s="228">
        <v>39721</v>
      </c>
      <c r="DY161" s="228">
        <v>39813</v>
      </c>
      <c r="DZ161" s="228">
        <v>39903</v>
      </c>
      <c r="EA161" s="228">
        <v>39994</v>
      </c>
      <c r="EB161" s="228">
        <v>40086</v>
      </c>
      <c r="EC161" s="228">
        <v>40178</v>
      </c>
      <c r="ED161" s="228">
        <v>40268</v>
      </c>
      <c r="EE161" s="228">
        <v>40359</v>
      </c>
      <c r="EF161" s="228">
        <v>40451</v>
      </c>
      <c r="EG161" s="228">
        <v>40543</v>
      </c>
      <c r="EH161" s="228">
        <v>40633</v>
      </c>
      <c r="EI161" s="228">
        <v>40724</v>
      </c>
      <c r="EJ161" s="228">
        <v>40816</v>
      </c>
      <c r="EK161" s="228">
        <v>40908</v>
      </c>
      <c r="EL161" s="228">
        <v>40999</v>
      </c>
      <c r="EM161" s="228">
        <v>41090</v>
      </c>
      <c r="EN161" s="228">
        <v>41182</v>
      </c>
      <c r="EO161" s="228">
        <v>41274</v>
      </c>
      <c r="EP161" s="228">
        <v>41364</v>
      </c>
      <c r="EQ161" s="228">
        <v>41455</v>
      </c>
      <c r="ER161" s="228">
        <v>41547</v>
      </c>
      <c r="ES161" s="228">
        <v>41639</v>
      </c>
      <c r="ET161" s="228">
        <v>41729</v>
      </c>
      <c r="EU161" s="228">
        <v>41820</v>
      </c>
      <c r="EV161" s="228">
        <v>41912</v>
      </c>
      <c r="EW161" s="228">
        <v>42004</v>
      </c>
      <c r="EX161" s="228">
        <v>42094</v>
      </c>
      <c r="EY161" s="228">
        <v>42185</v>
      </c>
      <c r="EZ161" s="228">
        <v>42277</v>
      </c>
      <c r="FA161" s="228">
        <v>42369</v>
      </c>
      <c r="FB161" s="228">
        <v>42460</v>
      </c>
      <c r="FC161" s="228">
        <v>42551</v>
      </c>
      <c r="FD161" s="228">
        <v>42643</v>
      </c>
      <c r="FE161" s="228">
        <v>42735</v>
      </c>
      <c r="FF161" s="228">
        <v>42825</v>
      </c>
      <c r="FG161" s="228">
        <v>42916</v>
      </c>
      <c r="FH161" s="228">
        <v>43008</v>
      </c>
      <c r="FI161" s="228">
        <v>43100</v>
      </c>
      <c r="FJ161" s="228">
        <v>43190</v>
      </c>
      <c r="FK161" s="228">
        <v>43281</v>
      </c>
      <c r="FL161" s="228">
        <v>43373</v>
      </c>
      <c r="FM161" s="228">
        <v>43465</v>
      </c>
      <c r="FN161" s="228">
        <v>43555</v>
      </c>
      <c r="FO161" s="228">
        <v>43646</v>
      </c>
      <c r="FP161" s="228">
        <v>43738</v>
      </c>
      <c r="FQ161" s="228">
        <v>43830</v>
      </c>
      <c r="FR161" s="228">
        <v>43921</v>
      </c>
      <c r="FS161" s="228">
        <v>44012</v>
      </c>
      <c r="FT161" s="228">
        <v>44104</v>
      </c>
      <c r="FU161" s="228">
        <v>44196</v>
      </c>
      <c r="FV161" s="228">
        <v>44286</v>
      </c>
      <c r="FW161" s="228">
        <v>44377</v>
      </c>
      <c r="FX161" s="228">
        <v>44469</v>
      </c>
      <c r="FY161" s="228">
        <v>44561</v>
      </c>
      <c r="FZ161" s="228">
        <v>44651</v>
      </c>
      <c r="GA161" s="228">
        <v>44742</v>
      </c>
      <c r="GB161" s="228">
        <v>44834</v>
      </c>
      <c r="GC161" s="228">
        <v>44926</v>
      </c>
      <c r="GD161" s="228">
        <v>45016</v>
      </c>
      <c r="GE161" s="228">
        <v>45107</v>
      </c>
      <c r="GF161" s="228">
        <v>45199</v>
      </c>
      <c r="GG161" s="228">
        <v>45291</v>
      </c>
    </row>
    <row r="162" spans="1:190" s="374" customFormat="1" ht="13.5">
      <c r="E162" s="418" t="s">
        <v>202</v>
      </c>
      <c r="G162" s="233"/>
      <c r="J162" s="233"/>
      <c r="K162" s="233"/>
      <c r="L162" s="233"/>
      <c r="M162" s="233"/>
      <c r="N162" s="424"/>
      <c r="O162" s="424"/>
      <c r="P162" s="424"/>
      <c r="Q162" s="424"/>
      <c r="R162" s="424"/>
      <c r="S162" s="424"/>
      <c r="T162" s="424"/>
      <c r="U162" s="424"/>
      <c r="V162" s="424"/>
      <c r="W162" s="424">
        <v>15.25</v>
      </c>
      <c r="X162" s="424">
        <v>13.75</v>
      </c>
      <c r="Y162" s="424">
        <v>12.75</v>
      </c>
      <c r="Z162" s="424">
        <v>12.5</v>
      </c>
      <c r="AA162" s="424">
        <v>12.25</v>
      </c>
      <c r="AB162" s="424">
        <v>12.25</v>
      </c>
      <c r="AC162" s="424">
        <v>12</v>
      </c>
      <c r="AD162" s="424">
        <v>12</v>
      </c>
      <c r="AE162" s="424">
        <v>11.5</v>
      </c>
      <c r="AF162" s="424">
        <v>11</v>
      </c>
      <c r="AG162" s="424">
        <v>10.75</v>
      </c>
      <c r="AH162" s="424">
        <v>10.5</v>
      </c>
      <c r="AI162" s="424">
        <v>10.125</v>
      </c>
      <c r="AJ162" s="424">
        <v>9.375</v>
      </c>
      <c r="AK162" s="424">
        <v>8.75</v>
      </c>
      <c r="AL162" s="424">
        <v>8.25</v>
      </c>
      <c r="AM162" s="424">
        <v>7</v>
      </c>
      <c r="AN162" s="424">
        <v>7</v>
      </c>
      <c r="AO162" s="424">
        <v>7.25</v>
      </c>
      <c r="AP162" s="424">
        <v>7.75</v>
      </c>
      <c r="AQ162" s="424">
        <v>7.5</v>
      </c>
      <c r="AR162" s="424">
        <v>7.5</v>
      </c>
      <c r="AS162" s="424">
        <v>7.75</v>
      </c>
      <c r="AT162" s="424">
        <v>7.25</v>
      </c>
      <c r="AU162" s="424">
        <v>7</v>
      </c>
      <c r="AV162" s="424">
        <v>7</v>
      </c>
      <c r="AW162" s="424">
        <v>7.75</v>
      </c>
      <c r="AX162" s="424">
        <v>8.25</v>
      </c>
      <c r="AY162" s="424">
        <v>8.25</v>
      </c>
      <c r="AZ162" s="424">
        <v>8.75</v>
      </c>
      <c r="BA162" s="424">
        <v>10</v>
      </c>
      <c r="BB162" s="424">
        <v>10</v>
      </c>
      <c r="BC162" s="424">
        <v>9.5</v>
      </c>
      <c r="BD162" s="424">
        <v>9.5</v>
      </c>
      <c r="BE162" s="424">
        <v>9.25</v>
      </c>
      <c r="BF162" s="424">
        <v>9</v>
      </c>
      <c r="BG162" s="424">
        <v>9</v>
      </c>
      <c r="BH162" s="424">
        <v>9</v>
      </c>
      <c r="BI162" s="424">
        <v>9.6</v>
      </c>
      <c r="BJ162" s="424">
        <v>9.6</v>
      </c>
      <c r="BK162" s="424">
        <v>9.6</v>
      </c>
      <c r="BL162" s="424">
        <v>9.6</v>
      </c>
      <c r="BM162" s="424">
        <v>9.1</v>
      </c>
      <c r="BN162" s="424">
        <v>9.1</v>
      </c>
      <c r="BO162" s="424">
        <v>7</v>
      </c>
      <c r="BP162" s="424">
        <v>6.75</v>
      </c>
      <c r="BQ162" s="424">
        <v>6.2</v>
      </c>
      <c r="BR162" s="424">
        <v>6</v>
      </c>
      <c r="BS162" s="424">
        <v>5.2</v>
      </c>
      <c r="BT162" s="424">
        <v>5</v>
      </c>
      <c r="BU162" s="424">
        <v>5</v>
      </c>
      <c r="BV162" s="424">
        <v>5</v>
      </c>
      <c r="BW162" s="424">
        <v>5</v>
      </c>
      <c r="BX162" s="424">
        <v>5</v>
      </c>
      <c r="BY162" s="424">
        <v>4.45</v>
      </c>
      <c r="BZ162" s="424">
        <v>3.8</v>
      </c>
      <c r="CA162" s="424">
        <v>3.6</v>
      </c>
      <c r="CB162" s="424">
        <v>3.25</v>
      </c>
      <c r="CC162" s="424">
        <v>3.15</v>
      </c>
      <c r="CD162" s="424">
        <v>3.1</v>
      </c>
      <c r="CE162" s="424">
        <v>3.1</v>
      </c>
      <c r="CF162" s="424">
        <v>3.1</v>
      </c>
      <c r="CG162" s="424">
        <v>3.3</v>
      </c>
      <c r="CH162" s="424">
        <v>3.3</v>
      </c>
      <c r="CI162" s="424">
        <v>3.3</v>
      </c>
      <c r="CJ162" s="424">
        <v>3.3</v>
      </c>
      <c r="CK162" s="424">
        <v>3</v>
      </c>
      <c r="CL162" s="424">
        <v>3</v>
      </c>
      <c r="CM162" s="424">
        <v>2.5</v>
      </c>
      <c r="CN162" s="424">
        <v>2.5</v>
      </c>
      <c r="CO162" s="424">
        <v>3</v>
      </c>
      <c r="CP162" s="424">
        <v>3.5</v>
      </c>
      <c r="CQ162" s="424">
        <v>4.25</v>
      </c>
      <c r="CR162" s="424">
        <v>4.5</v>
      </c>
      <c r="CS162" s="424">
        <v>4.75</v>
      </c>
      <c r="CT162" s="424">
        <v>4.75</v>
      </c>
      <c r="CU162" s="424">
        <v>4.5</v>
      </c>
      <c r="CV162" s="424">
        <v>3.75</v>
      </c>
      <c r="CW162" s="424">
        <v>3.25</v>
      </c>
      <c r="CX162" s="424">
        <v>3.25</v>
      </c>
      <c r="CY162" s="424">
        <v>3.25</v>
      </c>
      <c r="CZ162" s="424">
        <v>3.25</v>
      </c>
      <c r="DA162" s="424">
        <v>2.75</v>
      </c>
      <c r="DB162" s="424">
        <v>2.5</v>
      </c>
      <c r="DC162" s="424">
        <v>2</v>
      </c>
      <c r="DD162" s="424">
        <v>2</v>
      </c>
      <c r="DE162" s="424">
        <v>2</v>
      </c>
      <c r="DF162" s="424">
        <v>2</v>
      </c>
      <c r="DG162" s="424">
        <v>2</v>
      </c>
      <c r="DH162" s="424">
        <v>2</v>
      </c>
      <c r="DI162" s="424">
        <v>2</v>
      </c>
      <c r="DJ162" s="424">
        <v>2</v>
      </c>
      <c r="DK162" s="424">
        <v>2</v>
      </c>
      <c r="DL162" s="424">
        <v>2</v>
      </c>
      <c r="DM162" s="424">
        <v>2.25</v>
      </c>
      <c r="DN162" s="424">
        <v>2.5</v>
      </c>
      <c r="DO162" s="424">
        <v>2.75</v>
      </c>
      <c r="DP162" s="424">
        <v>3</v>
      </c>
      <c r="DQ162" s="424">
        <v>3.5</v>
      </c>
      <c r="DR162" s="424">
        <v>3.75</v>
      </c>
      <c r="DS162" s="424">
        <v>4</v>
      </c>
      <c r="DT162" s="424">
        <v>4</v>
      </c>
      <c r="DU162" s="424">
        <v>4</v>
      </c>
      <c r="DV162" s="424">
        <v>4</v>
      </c>
      <c r="DW162" s="424">
        <v>4</v>
      </c>
      <c r="DX162" s="424">
        <v>4.25</v>
      </c>
      <c r="DY162" s="424">
        <v>2.5</v>
      </c>
      <c r="DZ162" s="424">
        <v>1.5</v>
      </c>
      <c r="EA162" s="424">
        <v>1</v>
      </c>
      <c r="EB162" s="424">
        <v>1</v>
      </c>
      <c r="EC162" s="424">
        <v>1</v>
      </c>
      <c r="ED162" s="424">
        <v>1</v>
      </c>
      <c r="EE162" s="424">
        <v>1</v>
      </c>
      <c r="EF162" s="424">
        <v>1</v>
      </c>
      <c r="EG162" s="424">
        <v>1</v>
      </c>
      <c r="EH162" s="424">
        <v>1</v>
      </c>
      <c r="EI162" s="424">
        <v>1.25</v>
      </c>
      <c r="EJ162" s="424">
        <v>1.5</v>
      </c>
      <c r="EK162" s="424">
        <v>1</v>
      </c>
      <c r="EL162" s="424">
        <v>1</v>
      </c>
      <c r="EM162" s="424">
        <v>1</v>
      </c>
      <c r="EN162" s="424">
        <v>0.75</v>
      </c>
      <c r="EO162" s="424">
        <v>0.75</v>
      </c>
      <c r="EP162" s="424">
        <v>0.75</v>
      </c>
      <c r="EQ162" s="424">
        <v>0.5</v>
      </c>
      <c r="ER162" s="424">
        <v>0.5</v>
      </c>
      <c r="ES162" s="424">
        <v>0.25</v>
      </c>
      <c r="ET162" s="425"/>
      <c r="EU162" s="425"/>
      <c r="EV162" s="425"/>
      <c r="EW162" s="425"/>
      <c r="EX162" s="425"/>
      <c r="EY162" s="425"/>
      <c r="EZ162" s="425"/>
      <c r="FA162" s="425"/>
      <c r="FB162" s="425"/>
      <c r="FC162" s="425"/>
      <c r="FD162" s="425"/>
      <c r="FE162" s="425"/>
      <c r="FF162" s="425"/>
      <c r="FG162" s="425"/>
      <c r="FH162" s="425"/>
      <c r="FI162" s="425"/>
      <c r="FJ162" s="425"/>
      <c r="FK162" s="425"/>
      <c r="FL162" s="425"/>
      <c r="FM162" s="425"/>
      <c r="FN162" s="425"/>
      <c r="FO162" s="425"/>
      <c r="FP162" s="425"/>
      <c r="FQ162" s="425"/>
      <c r="FR162" s="425"/>
      <c r="FS162" s="425"/>
      <c r="FT162" s="425"/>
      <c r="FU162" s="425"/>
      <c r="FV162" s="425"/>
      <c r="FW162" s="425"/>
      <c r="FX162" s="425"/>
      <c r="FY162" s="425"/>
      <c r="FZ162" s="425"/>
      <c r="GA162" s="425"/>
      <c r="GB162" s="425"/>
      <c r="GC162" s="425"/>
      <c r="GD162" s="425"/>
      <c r="GE162" s="425"/>
      <c r="GF162" s="425"/>
      <c r="GG162" s="425"/>
    </row>
    <row r="163" spans="1:190" s="374" customFormat="1" ht="13.5">
      <c r="E163" s="421" t="s">
        <v>203</v>
      </c>
      <c r="F163" s="247"/>
      <c r="G163" s="240"/>
      <c r="CB163" s="374">
        <v>6.1</v>
      </c>
      <c r="CC163" s="374">
        <v>5.76</v>
      </c>
      <c r="CD163" s="374">
        <v>5.76</v>
      </c>
      <c r="CE163" s="374">
        <v>5.55</v>
      </c>
      <c r="CF163" s="374">
        <v>5.49</v>
      </c>
      <c r="CG163" s="374">
        <v>5.36</v>
      </c>
      <c r="CH163" s="374">
        <v>4.97</v>
      </c>
      <c r="CI163" s="374">
        <v>4.84</v>
      </c>
      <c r="CJ163" s="374">
        <v>4.07</v>
      </c>
      <c r="CK163" s="374">
        <v>3.9</v>
      </c>
      <c r="CL163" s="374">
        <v>4.1399999999999997</v>
      </c>
      <c r="CM163" s="374">
        <v>4.62</v>
      </c>
      <c r="CN163" s="374">
        <v>5.26</v>
      </c>
      <c r="CO163" s="374">
        <v>5.45</v>
      </c>
      <c r="CP163" s="374">
        <v>5.33</v>
      </c>
      <c r="CQ163" s="374">
        <v>5.36</v>
      </c>
      <c r="CR163" s="374">
        <v>5.42</v>
      </c>
      <c r="CS163" s="374">
        <v>5.05</v>
      </c>
      <c r="CT163" s="374">
        <v>4.87</v>
      </c>
      <c r="CU163" s="374">
        <v>5.18</v>
      </c>
      <c r="CV163" s="374">
        <v>4.91</v>
      </c>
      <c r="CW163" s="374">
        <v>5</v>
      </c>
      <c r="CX163" s="374">
        <v>5.28</v>
      </c>
      <c r="CY163" s="374">
        <v>5.04</v>
      </c>
      <c r="CZ163" s="374">
        <v>4.4000000000000004</v>
      </c>
      <c r="DA163" s="374">
        <v>4.29</v>
      </c>
      <c r="DB163" s="374">
        <v>4.13</v>
      </c>
      <c r="DC163" s="374">
        <v>3.92</v>
      </c>
      <c r="DD163" s="374">
        <v>4.07</v>
      </c>
      <c r="DE163" s="374">
        <v>4.3099999999999996</v>
      </c>
      <c r="DF163" s="374">
        <v>4.0199999999999996</v>
      </c>
      <c r="DG163" s="374">
        <v>4.38</v>
      </c>
      <c r="DH163" s="374">
        <v>4.04</v>
      </c>
      <c r="DI163" s="374">
        <v>3.71</v>
      </c>
      <c r="DJ163" s="374">
        <v>3.67</v>
      </c>
      <c r="DK163" s="374">
        <v>3.16</v>
      </c>
      <c r="DL163" s="374">
        <v>3.18</v>
      </c>
      <c r="DM163" s="374">
        <v>3.3</v>
      </c>
      <c r="DN163" s="374">
        <v>3.8</v>
      </c>
      <c r="DO163" s="374">
        <v>4.09</v>
      </c>
      <c r="DP163" s="374">
        <v>3.68</v>
      </c>
      <c r="DQ163" s="374">
        <v>3.98</v>
      </c>
      <c r="DR163" s="374">
        <v>4.09</v>
      </c>
      <c r="DS163" s="374">
        <v>4.5999999999999996</v>
      </c>
      <c r="DT163" s="374">
        <v>4.4400000000000004</v>
      </c>
      <c r="DU163" s="374">
        <v>4.47</v>
      </c>
      <c r="DV163" s="374">
        <v>4.17</v>
      </c>
      <c r="DW163" s="374">
        <v>4.74</v>
      </c>
      <c r="DX163" s="374">
        <v>4.3499999999999996</v>
      </c>
      <c r="DY163" s="374">
        <v>3.42</v>
      </c>
      <c r="DZ163" s="374">
        <v>3.64</v>
      </c>
      <c r="EA163" s="374">
        <v>3.72</v>
      </c>
      <c r="EB163" s="374">
        <v>3.53</v>
      </c>
      <c r="EC163" s="374">
        <v>3.59</v>
      </c>
      <c r="ED163" s="374">
        <v>3.42</v>
      </c>
      <c r="EE163" s="374">
        <v>3.09</v>
      </c>
      <c r="EF163" s="374">
        <v>2.66</v>
      </c>
      <c r="EG163" s="374">
        <v>3.32</v>
      </c>
      <c r="EH163" s="374">
        <v>3.69</v>
      </c>
      <c r="EI163" s="374">
        <v>3.42</v>
      </c>
      <c r="EJ163" s="374">
        <v>2.65</v>
      </c>
      <c r="EK163" s="374">
        <v>3.16</v>
      </c>
      <c r="EL163" s="374">
        <v>2.91</v>
      </c>
      <c r="EM163" s="374">
        <v>2.7</v>
      </c>
      <c r="EN163" s="374">
        <v>2.23</v>
      </c>
      <c r="EO163" s="374">
        <v>1.98</v>
      </c>
      <c r="EP163" s="374">
        <v>2.0299999999999998</v>
      </c>
      <c r="EQ163" s="374">
        <v>2.3199999999999998</v>
      </c>
      <c r="ER163" s="374">
        <v>2.4</v>
      </c>
      <c r="ES163" s="374">
        <v>2.5</v>
      </c>
      <c r="ET163" s="425"/>
      <c r="EU163" s="425"/>
      <c r="EV163" s="425"/>
      <c r="EW163" s="425"/>
      <c r="EX163" s="425"/>
      <c r="EY163" s="425"/>
      <c r="EZ163" s="425"/>
      <c r="FA163" s="425"/>
      <c r="FB163" s="425"/>
      <c r="FC163" s="425"/>
      <c r="FD163" s="425"/>
      <c r="FE163" s="425"/>
      <c r="FF163" s="425"/>
      <c r="FG163" s="425"/>
      <c r="FH163" s="425"/>
      <c r="FI163" s="425"/>
      <c r="FJ163" s="425"/>
      <c r="FK163" s="425"/>
      <c r="FL163" s="425"/>
      <c r="FM163" s="425"/>
      <c r="FN163" s="425"/>
      <c r="FO163" s="425"/>
      <c r="FP163" s="425"/>
      <c r="FQ163" s="425"/>
      <c r="FR163" s="425"/>
      <c r="FS163" s="425"/>
      <c r="FT163" s="425"/>
      <c r="FU163" s="425"/>
      <c r="FV163" s="425"/>
      <c r="FW163" s="425"/>
      <c r="FX163" s="425"/>
      <c r="FY163" s="425"/>
      <c r="FZ163" s="425"/>
      <c r="GA163" s="425"/>
      <c r="GB163" s="425"/>
      <c r="GC163" s="425"/>
      <c r="GD163" s="425"/>
      <c r="GE163" s="425"/>
      <c r="GF163" s="425"/>
      <c r="GG163" s="425"/>
    </row>
    <row r="164" spans="1:190" s="374" customFormat="1" ht="13.5">
      <c r="E164" s="349"/>
      <c r="F164" s="247"/>
      <c r="G164" s="240"/>
      <c r="FJ164" s="426"/>
      <c r="FK164" s="427"/>
      <c r="FL164" s="427"/>
      <c r="FM164" s="428"/>
    </row>
    <row r="165" spans="1:190" s="374" customFormat="1" ht="13.5">
      <c r="E165" s="349"/>
      <c r="F165" s="247"/>
      <c r="G165" s="240"/>
      <c r="FJ165" s="426"/>
      <c r="FK165" s="427"/>
      <c r="FL165" s="427"/>
      <c r="FM165" s="428"/>
    </row>
    <row r="166" spans="1:190" s="374" customFormat="1" ht="13.5">
      <c r="E166" s="422"/>
      <c r="F166" s="240"/>
      <c r="G166" s="240"/>
      <c r="FJ166" s="429"/>
      <c r="FK166" s="427"/>
      <c r="FL166" s="427"/>
      <c r="FM166" s="428"/>
    </row>
    <row r="167" spans="1:190" s="374" customFormat="1" ht="14.25" thickBot="1">
      <c r="E167" s="423"/>
      <c r="F167" s="254"/>
      <c r="G167" s="254"/>
      <c r="FJ167" s="430"/>
      <c r="FK167" s="431"/>
      <c r="FL167" s="431"/>
      <c r="FM167" s="428"/>
    </row>
    <row r="168" spans="1:190">
      <c r="A168" s="215"/>
      <c r="B168" s="215"/>
      <c r="C168" s="223"/>
      <c r="D168" s="223"/>
      <c r="E168" s="223"/>
      <c r="F168" s="223"/>
      <c r="G168" s="223"/>
      <c r="H168" s="223"/>
      <c r="I168" s="223"/>
      <c r="J168" s="223"/>
      <c r="K168" s="223"/>
      <c r="L168" s="223"/>
      <c r="M168" s="223"/>
      <c r="N168" s="277"/>
      <c r="O168" s="223"/>
      <c r="P168" s="223"/>
      <c r="Q168" s="223"/>
      <c r="R168" s="432"/>
      <c r="S168" s="432"/>
      <c r="T168" s="432"/>
      <c r="U168" s="432"/>
      <c r="V168" s="432"/>
      <c r="W168" s="215"/>
      <c r="X168" s="219"/>
      <c r="Y168" s="219"/>
      <c r="Z168" s="219"/>
      <c r="AA168" s="219"/>
      <c r="AB168" s="219"/>
      <c r="AC168" s="219"/>
      <c r="AD168" s="219"/>
      <c r="AE168" s="219"/>
      <c r="AF168" s="219"/>
      <c r="AG168" s="219"/>
      <c r="AH168" s="219"/>
      <c r="AI168" s="219"/>
      <c r="AJ168" s="219"/>
    </row>
    <row r="169" spans="1:190">
      <c r="A169" s="215"/>
      <c r="B169" s="215"/>
      <c r="C169" s="223"/>
      <c r="D169" s="223"/>
      <c r="E169" s="223"/>
      <c r="F169" s="223"/>
      <c r="G169" s="223"/>
      <c r="H169" s="223"/>
      <c r="I169" s="223"/>
      <c r="J169" s="223"/>
      <c r="K169" s="223"/>
      <c r="L169" s="223"/>
      <c r="M169" s="223"/>
      <c r="N169" s="277"/>
      <c r="O169" s="223"/>
      <c r="P169" s="223"/>
      <c r="Q169" s="223"/>
      <c r="R169" s="432"/>
      <c r="S169" s="432"/>
      <c r="T169" s="432"/>
      <c r="U169" s="432"/>
      <c r="V169" s="432"/>
      <c r="W169" s="215"/>
      <c r="X169" s="219"/>
      <c r="Y169" s="219"/>
      <c r="Z169" s="219"/>
      <c r="AA169" s="219"/>
      <c r="AB169" s="219"/>
      <c r="AC169" s="219"/>
      <c r="AD169" s="219"/>
      <c r="AE169" s="219"/>
      <c r="AF169" s="219"/>
      <c r="AG169" s="219"/>
      <c r="AH169" s="219"/>
      <c r="AI169" s="219"/>
      <c r="AJ169" s="219"/>
    </row>
    <row r="170" spans="1:190">
      <c r="A170" s="215"/>
      <c r="B170" s="215"/>
      <c r="C170" s="223"/>
      <c r="D170" s="223"/>
      <c r="E170" s="223"/>
      <c r="F170" s="223"/>
      <c r="G170" s="223"/>
      <c r="H170" s="223"/>
      <c r="I170" s="223"/>
      <c r="J170" s="223"/>
      <c r="K170" s="223"/>
      <c r="L170" s="223"/>
      <c r="M170" s="223"/>
      <c r="N170" s="277"/>
      <c r="O170" s="223"/>
      <c r="P170" s="223"/>
      <c r="Q170" s="223"/>
      <c r="R170" s="432"/>
      <c r="S170" s="432"/>
      <c r="T170" s="432"/>
      <c r="U170" s="432"/>
      <c r="V170" s="432"/>
      <c r="W170" s="215"/>
      <c r="X170" s="219"/>
      <c r="Y170" s="219"/>
      <c r="Z170" s="219"/>
      <c r="AA170" s="219"/>
      <c r="AB170" s="219"/>
      <c r="AC170" s="219"/>
      <c r="AD170" s="219"/>
      <c r="AE170" s="219"/>
      <c r="AF170" s="219"/>
      <c r="AG170" s="219"/>
      <c r="AH170" s="219"/>
      <c r="AI170" s="219"/>
      <c r="AJ170" s="219"/>
    </row>
    <row r="171" spans="1:190">
      <c r="A171" s="215"/>
      <c r="B171" s="215"/>
      <c r="C171" s="223"/>
      <c r="D171" s="223"/>
      <c r="E171" s="223"/>
      <c r="F171" s="223"/>
      <c r="G171" s="223"/>
      <c r="H171" s="223"/>
      <c r="I171" s="223"/>
      <c r="J171" s="223"/>
      <c r="K171" s="223"/>
      <c r="L171" s="223"/>
      <c r="M171" s="223"/>
      <c r="N171" s="277"/>
      <c r="O171" s="223"/>
      <c r="P171" s="223"/>
      <c r="Q171" s="223"/>
      <c r="R171" s="432"/>
      <c r="S171" s="432"/>
      <c r="T171" s="432"/>
      <c r="U171" s="432"/>
      <c r="V171" s="432"/>
      <c r="W171" s="215"/>
      <c r="X171" s="219"/>
      <c r="Y171" s="219"/>
      <c r="Z171" s="219"/>
      <c r="AA171" s="219"/>
      <c r="AB171" s="219"/>
      <c r="AC171" s="219"/>
      <c r="AD171" s="219"/>
      <c r="AE171" s="219"/>
      <c r="AF171" s="219"/>
      <c r="AG171" s="219"/>
      <c r="AH171" s="219"/>
      <c r="AI171" s="219"/>
      <c r="AJ171" s="219"/>
    </row>
    <row r="172" spans="1:190">
      <c r="A172" s="215"/>
      <c r="B172" s="215"/>
      <c r="C172" s="223"/>
      <c r="D172" s="223"/>
      <c r="E172" s="223"/>
      <c r="F172" s="223"/>
      <c r="G172" s="223"/>
      <c r="H172" s="223"/>
      <c r="I172" s="223"/>
      <c r="J172" s="223"/>
      <c r="K172" s="223"/>
      <c r="L172" s="223"/>
      <c r="M172" s="223"/>
      <c r="N172" s="277"/>
      <c r="O172" s="223"/>
      <c r="P172" s="223"/>
      <c r="Q172" s="223"/>
      <c r="R172" s="432"/>
      <c r="S172" s="432"/>
      <c r="T172" s="432"/>
      <c r="U172" s="432"/>
      <c r="V172" s="432"/>
      <c r="W172" s="215"/>
      <c r="X172" s="219"/>
      <c r="Y172" s="219"/>
      <c r="Z172" s="219"/>
      <c r="AA172" s="219"/>
      <c r="AB172" s="219"/>
      <c r="AC172" s="219"/>
      <c r="AD172" s="219"/>
      <c r="AE172" s="219"/>
      <c r="AF172" s="219"/>
      <c r="AG172" s="219"/>
      <c r="AH172" s="219"/>
      <c r="AI172" s="219"/>
      <c r="AJ172" s="219"/>
    </row>
    <row r="173" spans="1:190">
      <c r="A173" s="215"/>
      <c r="B173" s="215"/>
      <c r="C173" s="223"/>
      <c r="D173" s="223"/>
      <c r="E173" s="223"/>
      <c r="F173" s="223"/>
      <c r="G173" s="223"/>
      <c r="H173" s="223"/>
      <c r="I173" s="223"/>
      <c r="J173" s="223"/>
      <c r="K173" s="223"/>
      <c r="L173" s="223"/>
      <c r="M173" s="223"/>
      <c r="N173" s="277"/>
      <c r="O173" s="223"/>
      <c r="P173" s="223"/>
      <c r="Q173" s="223"/>
      <c r="R173" s="432"/>
      <c r="S173" s="432"/>
      <c r="T173" s="432"/>
      <c r="U173" s="432"/>
      <c r="V173" s="432"/>
      <c r="W173" s="215"/>
      <c r="X173" s="219"/>
      <c r="Y173" s="219"/>
      <c r="Z173" s="219"/>
      <c r="AA173" s="219"/>
      <c r="AB173" s="219"/>
      <c r="AC173" s="219"/>
      <c r="AD173" s="219"/>
      <c r="AE173" s="219"/>
      <c r="AF173" s="219"/>
      <c r="AG173" s="219"/>
      <c r="AH173" s="219"/>
      <c r="AI173" s="219"/>
      <c r="AJ173" s="219"/>
    </row>
    <row r="174" spans="1:190">
      <c r="A174" s="215"/>
      <c r="B174" s="215"/>
      <c r="C174" s="223"/>
      <c r="D174" s="223"/>
      <c r="E174" s="223"/>
      <c r="F174" s="223"/>
      <c r="G174" s="215"/>
      <c r="H174" s="215"/>
      <c r="I174" s="215"/>
      <c r="J174" s="215"/>
      <c r="K174" s="215"/>
      <c r="L174" s="215"/>
      <c r="M174" s="215"/>
      <c r="N174" s="212"/>
      <c r="O174" s="215"/>
      <c r="P174" s="215"/>
      <c r="Q174" s="215"/>
      <c r="R174" s="217"/>
      <c r="S174" s="217"/>
      <c r="T174" s="217"/>
      <c r="U174" s="217"/>
      <c r="V174" s="217"/>
      <c r="W174" s="215"/>
      <c r="X174" s="219"/>
      <c r="Y174" s="219"/>
      <c r="Z174" s="219"/>
      <c r="AA174" s="219"/>
      <c r="AB174" s="219"/>
      <c r="AC174" s="219"/>
      <c r="AD174" s="219"/>
      <c r="AE174" s="219"/>
      <c r="AF174" s="219"/>
      <c r="AG174" s="219"/>
      <c r="AH174" s="219"/>
      <c r="AI174" s="219"/>
      <c r="AJ174" s="219"/>
    </row>
    <row r="175" spans="1:190" s="244" customFormat="1" ht="15.75" customHeight="1">
      <c r="A175" s="311"/>
      <c r="B175" s="311"/>
      <c r="C175" s="311"/>
      <c r="D175" s="311"/>
      <c r="E175" s="311"/>
      <c r="F175" s="311"/>
      <c r="G175" s="311"/>
      <c r="H175" s="311"/>
      <c r="I175" s="311"/>
      <c r="J175" s="311"/>
      <c r="K175" s="311"/>
      <c r="L175" s="311"/>
      <c r="M175" s="311"/>
      <c r="N175" s="311"/>
      <c r="O175" s="311"/>
      <c r="P175" s="311"/>
      <c r="Q175" s="311"/>
      <c r="R175" s="311"/>
      <c r="S175" s="311"/>
      <c r="T175" s="311"/>
      <c r="U175" s="433"/>
      <c r="V175" s="433"/>
      <c r="W175" s="433"/>
      <c r="X175" s="434"/>
      <c r="Y175" s="434"/>
      <c r="Z175" s="434"/>
      <c r="AA175" s="434"/>
      <c r="AB175" s="434"/>
      <c r="AC175" s="434"/>
      <c r="AD175" s="434"/>
      <c r="AE175" s="434"/>
      <c r="AF175" s="434"/>
      <c r="AG175" s="434"/>
      <c r="AH175" s="434"/>
      <c r="AI175" s="434"/>
      <c r="AJ175" s="434"/>
    </row>
    <row r="176" spans="1:190" s="280" customFormat="1">
      <c r="A176" s="212"/>
      <c r="B176" s="212"/>
      <c r="C176" s="277"/>
      <c r="D176" s="277"/>
      <c r="E176" s="277"/>
      <c r="F176" s="277"/>
      <c r="G176" s="212"/>
      <c r="H176" s="212"/>
      <c r="I176" s="212"/>
      <c r="J176" s="212"/>
      <c r="K176" s="212"/>
      <c r="L176" s="212"/>
      <c r="M176" s="212"/>
      <c r="N176" s="212"/>
      <c r="O176" s="212"/>
      <c r="P176" s="212"/>
      <c r="Q176" s="212"/>
      <c r="R176" s="212"/>
      <c r="S176" s="212"/>
      <c r="T176" s="212"/>
      <c r="U176" s="212"/>
      <c r="V176" s="212"/>
      <c r="W176" s="212"/>
      <c r="X176" s="367"/>
      <c r="Y176" s="367"/>
      <c r="Z176" s="367"/>
      <c r="AA176" s="367"/>
      <c r="AB176" s="367"/>
      <c r="AC176" s="367"/>
      <c r="AD176" s="367"/>
      <c r="AE176" s="367"/>
      <c r="AF176" s="367"/>
      <c r="AG176" s="367"/>
      <c r="AH176" s="367"/>
      <c r="AI176" s="367"/>
      <c r="AJ176" s="367"/>
      <c r="AK176" s="212"/>
      <c r="AL176" s="212"/>
      <c r="AM176" s="212"/>
      <c r="AN176" s="212"/>
      <c r="AO176" s="212"/>
      <c r="AP176" s="212"/>
      <c r="AQ176" s="212"/>
      <c r="AR176" s="212"/>
      <c r="AS176" s="212"/>
      <c r="AT176" s="212"/>
      <c r="AU176" s="212"/>
      <c r="AV176" s="212"/>
      <c r="AW176" s="212"/>
      <c r="AX176" s="212"/>
      <c r="AY176" s="212"/>
      <c r="AZ176" s="212"/>
      <c r="BA176" s="212"/>
      <c r="BB176" s="212"/>
      <c r="BC176" s="212"/>
      <c r="BD176" s="212"/>
      <c r="BE176" s="212"/>
      <c r="BF176" s="212"/>
      <c r="BG176" s="212"/>
      <c r="BH176" s="212"/>
      <c r="BI176" s="212"/>
      <c r="BJ176" s="212"/>
      <c r="BK176" s="212"/>
      <c r="BL176" s="212"/>
      <c r="BM176" s="212"/>
      <c r="BN176" s="212"/>
      <c r="BO176" s="212"/>
      <c r="BP176" s="212"/>
      <c r="BQ176" s="212"/>
      <c r="BR176" s="212"/>
      <c r="BS176" s="212"/>
      <c r="BT176" s="212"/>
      <c r="BU176" s="212"/>
      <c r="BV176" s="212"/>
      <c r="BW176" s="212"/>
      <c r="BX176" s="212"/>
      <c r="BY176" s="212"/>
      <c r="BZ176" s="212"/>
      <c r="CA176" s="212"/>
      <c r="CB176" s="212"/>
      <c r="CC176" s="212"/>
      <c r="CD176" s="212"/>
      <c r="CE176" s="212"/>
      <c r="CF176" s="212"/>
      <c r="CG176" s="212"/>
      <c r="CH176" s="212"/>
      <c r="CI176" s="212"/>
      <c r="CJ176" s="212"/>
      <c r="CK176" s="212"/>
      <c r="CL176" s="212"/>
      <c r="CM176" s="212"/>
      <c r="CN176" s="212"/>
      <c r="CO176" s="212"/>
      <c r="CP176" s="212"/>
      <c r="CQ176" s="212"/>
      <c r="CR176" s="212"/>
      <c r="CS176" s="212"/>
      <c r="CT176" s="212"/>
      <c r="CU176" s="212"/>
      <c r="CV176" s="212"/>
      <c r="CW176" s="212"/>
      <c r="CX176" s="212"/>
      <c r="CY176" s="212"/>
      <c r="CZ176" s="212"/>
      <c r="DA176" s="212"/>
      <c r="DB176" s="212"/>
      <c r="DC176" s="212"/>
      <c r="DD176" s="212"/>
      <c r="DE176" s="212"/>
      <c r="DF176" s="212"/>
      <c r="DG176" s="212"/>
      <c r="DH176" s="212"/>
      <c r="DI176" s="212"/>
      <c r="DJ176" s="212"/>
      <c r="DK176" s="212"/>
      <c r="DL176" s="212"/>
      <c r="DM176" s="212"/>
      <c r="DN176" s="212"/>
      <c r="DO176" s="212"/>
      <c r="DP176" s="212"/>
      <c r="DQ176" s="212"/>
      <c r="DR176" s="212"/>
      <c r="DS176" s="212"/>
      <c r="DT176" s="212"/>
      <c r="DU176" s="212"/>
      <c r="DV176" s="212"/>
      <c r="DW176" s="212"/>
      <c r="DX176" s="212"/>
      <c r="DY176" s="212"/>
      <c r="DZ176" s="212"/>
      <c r="EA176" s="212"/>
      <c r="EB176" s="212"/>
      <c r="EC176" s="212"/>
      <c r="ED176" s="212"/>
      <c r="EE176" s="212"/>
      <c r="EF176" s="212"/>
      <c r="EG176" s="212"/>
      <c r="EH176" s="212"/>
      <c r="EI176" s="212"/>
      <c r="EJ176" s="212"/>
      <c r="EK176" s="212"/>
      <c r="EL176" s="212"/>
      <c r="EM176" s="212"/>
      <c r="EN176" s="212"/>
      <c r="EO176" s="212"/>
      <c r="EP176" s="212"/>
      <c r="EQ176" s="212"/>
      <c r="ER176" s="212"/>
      <c r="ES176" s="212"/>
      <c r="ET176" s="212"/>
      <c r="EU176" s="212"/>
      <c r="EV176" s="212"/>
      <c r="EW176" s="212"/>
      <c r="EX176" s="212"/>
      <c r="EY176" s="212"/>
      <c r="EZ176" s="212"/>
      <c r="FA176" s="212"/>
      <c r="FB176" s="212"/>
      <c r="FC176" s="212"/>
      <c r="FD176" s="212"/>
      <c r="FE176" s="212"/>
      <c r="FF176" s="212"/>
      <c r="FG176" s="212"/>
      <c r="FH176" s="212"/>
      <c r="FI176" s="212"/>
      <c r="FJ176" s="212"/>
      <c r="FK176" s="212"/>
      <c r="FL176" s="212"/>
      <c r="FM176" s="212"/>
      <c r="FN176" s="212"/>
      <c r="FO176" s="212"/>
      <c r="FP176" s="212"/>
      <c r="FQ176" s="212"/>
      <c r="FR176" s="212"/>
      <c r="FU176" s="212"/>
      <c r="FV176" s="367"/>
      <c r="FW176" s="367"/>
      <c r="FX176" s="367"/>
      <c r="FY176" s="367"/>
      <c r="FZ176" s="367"/>
      <c r="GA176" s="368"/>
      <c r="GB176" s="368"/>
      <c r="GC176" s="368"/>
      <c r="GD176" s="368"/>
      <c r="GE176" s="368"/>
      <c r="GF176" s="368"/>
      <c r="GG176" s="368"/>
      <c r="GH176" s="368"/>
    </row>
    <row r="177" spans="1:190" s="280" customFormat="1">
      <c r="A177" s="332"/>
      <c r="B177" s="332"/>
      <c r="C177" s="332"/>
      <c r="D177" s="332"/>
      <c r="E177" s="332"/>
      <c r="F177" s="332"/>
      <c r="G177" s="332"/>
      <c r="H177" s="332"/>
      <c r="I177" s="332"/>
      <c r="J177" s="332"/>
      <c r="K177" s="332"/>
      <c r="L177" s="332"/>
      <c r="M177" s="332"/>
      <c r="N177" s="332"/>
      <c r="O177" s="332"/>
      <c r="P177" s="332"/>
      <c r="Q177" s="332"/>
      <c r="R177" s="332"/>
      <c r="S177" s="332"/>
      <c r="T177" s="332"/>
      <c r="U177" s="332"/>
      <c r="V177" s="332"/>
      <c r="W177" s="332"/>
      <c r="X177" s="332"/>
      <c r="Y177" s="332"/>
      <c r="Z177" s="332"/>
      <c r="AA177" s="332"/>
      <c r="AB177" s="332"/>
      <c r="AC177" s="332"/>
      <c r="AD177" s="332"/>
      <c r="AE177" s="332"/>
      <c r="AF177" s="332"/>
      <c r="AG177" s="435"/>
      <c r="AH177" s="435"/>
      <c r="AI177" s="435"/>
      <c r="AJ177" s="435"/>
      <c r="AK177" s="212"/>
      <c r="AL177" s="212"/>
      <c r="AM177" s="212"/>
      <c r="AN177" s="212"/>
      <c r="AO177" s="212"/>
      <c r="AP177" s="212"/>
      <c r="AQ177" s="212"/>
      <c r="AR177" s="212"/>
      <c r="AS177" s="212"/>
      <c r="AT177" s="212"/>
      <c r="AU177" s="212"/>
      <c r="AV177" s="212"/>
      <c r="AW177" s="212"/>
      <c r="AX177" s="212"/>
      <c r="AY177" s="212"/>
      <c r="AZ177" s="212"/>
      <c r="BA177" s="212"/>
      <c r="BB177" s="212"/>
      <c r="BC177" s="212"/>
      <c r="BD177" s="212"/>
      <c r="BE177" s="212"/>
      <c r="BF177" s="212"/>
      <c r="BG177" s="212"/>
      <c r="BH177" s="212"/>
      <c r="BI177" s="212"/>
      <c r="BJ177" s="212"/>
      <c r="BK177" s="212"/>
      <c r="BL177" s="212"/>
      <c r="BM177" s="212"/>
      <c r="BN177" s="212"/>
      <c r="BO177" s="212"/>
      <c r="BP177" s="212"/>
      <c r="BQ177" s="212"/>
      <c r="BR177" s="212"/>
      <c r="BS177" s="212"/>
      <c r="BT177" s="212"/>
      <c r="BU177" s="212"/>
      <c r="BV177" s="212"/>
      <c r="BW177" s="212"/>
      <c r="BX177" s="212"/>
      <c r="BY177" s="212"/>
      <c r="BZ177" s="212"/>
      <c r="CA177" s="212"/>
      <c r="CB177" s="212"/>
      <c r="CC177" s="212"/>
      <c r="CD177" s="212"/>
      <c r="CE177" s="212"/>
      <c r="CF177" s="212"/>
      <c r="CG177" s="212"/>
      <c r="CH177" s="212"/>
      <c r="CI177" s="212"/>
      <c r="CJ177" s="212"/>
      <c r="CK177" s="212"/>
      <c r="CL177" s="212"/>
      <c r="CM177" s="212"/>
      <c r="CN177" s="212"/>
      <c r="CO177" s="212"/>
      <c r="CP177" s="212"/>
      <c r="CQ177" s="212"/>
      <c r="CR177" s="212"/>
      <c r="CS177" s="212"/>
      <c r="CT177" s="212"/>
      <c r="CU177" s="212"/>
      <c r="CV177" s="212"/>
      <c r="CW177" s="212"/>
      <c r="CX177" s="212"/>
      <c r="CY177" s="212"/>
      <c r="CZ177" s="212"/>
      <c r="DA177" s="212"/>
      <c r="DB177" s="212"/>
      <c r="DC177" s="212"/>
      <c r="DD177" s="212"/>
      <c r="DE177" s="212"/>
      <c r="DF177" s="212"/>
      <c r="DG177" s="212"/>
      <c r="DH177" s="212"/>
      <c r="DI177" s="212"/>
      <c r="DJ177" s="212"/>
      <c r="DK177" s="212"/>
      <c r="DL177" s="212"/>
      <c r="DM177" s="212"/>
      <c r="DN177" s="212"/>
      <c r="DO177" s="212"/>
      <c r="DP177" s="212"/>
      <c r="DQ177" s="212"/>
      <c r="DR177" s="212"/>
      <c r="DS177" s="212"/>
      <c r="DT177" s="212"/>
      <c r="DU177" s="212"/>
      <c r="DV177" s="212"/>
      <c r="DW177" s="212"/>
      <c r="DX177" s="212"/>
      <c r="DY177" s="212"/>
      <c r="DZ177" s="212"/>
      <c r="EA177" s="212"/>
      <c r="EB177" s="212"/>
      <c r="EC177" s="212"/>
      <c r="ED177" s="212"/>
      <c r="EE177" s="212"/>
      <c r="EF177" s="212"/>
      <c r="EG177" s="212"/>
      <c r="EH177" s="212"/>
      <c r="EI177" s="212"/>
      <c r="EJ177" s="212"/>
      <c r="EK177" s="212"/>
      <c r="EL177" s="212"/>
      <c r="EM177" s="212"/>
      <c r="EN177" s="212"/>
      <c r="EO177" s="212"/>
      <c r="EP177" s="212"/>
      <c r="EQ177" s="212"/>
      <c r="ER177" s="212"/>
      <c r="ES177" s="212"/>
      <c r="ET177" s="212"/>
      <c r="EU177" s="212"/>
      <c r="EV177" s="212"/>
      <c r="EW177" s="212"/>
      <c r="EX177" s="212"/>
      <c r="EY177" s="212"/>
      <c r="EZ177" s="212"/>
      <c r="FA177" s="212"/>
      <c r="FB177" s="212"/>
      <c r="FC177" s="212"/>
      <c r="FD177" s="212"/>
      <c r="FE177" s="212"/>
      <c r="FF177" s="212"/>
      <c r="FG177" s="212"/>
      <c r="FH177" s="212"/>
      <c r="FI177" s="212"/>
      <c r="FJ177" s="212"/>
      <c r="FK177" s="212"/>
      <c r="FL177" s="212"/>
      <c r="FM177" s="212"/>
      <c r="FN177" s="212"/>
      <c r="FO177" s="212"/>
      <c r="FP177" s="212"/>
      <c r="FQ177" s="212"/>
      <c r="FR177" s="212"/>
      <c r="FU177" s="212"/>
      <c r="FV177" s="367"/>
      <c r="FW177" s="367"/>
      <c r="FX177" s="367"/>
      <c r="FY177" s="367"/>
      <c r="FZ177" s="367"/>
      <c r="GA177" s="368"/>
      <c r="GB177" s="368"/>
      <c r="GC177" s="368"/>
      <c r="GD177" s="368"/>
      <c r="GE177" s="368"/>
      <c r="GF177" s="368"/>
      <c r="GG177" s="368"/>
      <c r="GH177" s="368"/>
    </row>
    <row r="178" spans="1:190" s="280" customFormat="1">
      <c r="A178" s="332"/>
      <c r="B178" s="332"/>
      <c r="C178" s="332"/>
      <c r="D178" s="332"/>
      <c r="E178" s="332"/>
      <c r="F178" s="332"/>
      <c r="G178" s="332"/>
      <c r="H178" s="332"/>
      <c r="I178" s="332"/>
      <c r="J178" s="332"/>
      <c r="K178" s="332"/>
      <c r="L178" s="332"/>
      <c r="M178" s="332"/>
      <c r="N178" s="332"/>
      <c r="O178" s="332"/>
      <c r="P178" s="332"/>
      <c r="Q178" s="332"/>
      <c r="R178" s="332"/>
      <c r="S178" s="332"/>
      <c r="T178" s="332"/>
      <c r="U178" s="332"/>
      <c r="V178" s="332"/>
      <c r="W178" s="332"/>
      <c r="X178" s="332"/>
      <c r="Y178" s="332"/>
      <c r="Z178" s="332"/>
      <c r="AA178" s="332"/>
      <c r="AB178" s="332"/>
      <c r="AC178" s="332"/>
      <c r="AD178" s="332"/>
      <c r="AE178" s="332"/>
      <c r="AF178" s="332"/>
      <c r="AG178" s="436"/>
      <c r="AH178" s="436"/>
      <c r="AI178" s="436"/>
      <c r="AJ178" s="436"/>
      <c r="AK178" s="212"/>
      <c r="AL178" s="212"/>
      <c r="AM178" s="212"/>
      <c r="AN178" s="212"/>
      <c r="AO178" s="212"/>
      <c r="AP178" s="212"/>
      <c r="AQ178" s="212"/>
      <c r="AR178" s="212"/>
      <c r="AS178" s="212"/>
      <c r="AT178" s="212"/>
      <c r="AU178" s="212"/>
      <c r="AV178" s="212"/>
      <c r="AW178" s="212"/>
      <c r="AX178" s="212"/>
      <c r="AY178" s="212"/>
      <c r="AZ178" s="212"/>
      <c r="BA178" s="212"/>
      <c r="BB178" s="212"/>
      <c r="BC178" s="212"/>
      <c r="BD178" s="212"/>
      <c r="BE178" s="212"/>
      <c r="BF178" s="212"/>
      <c r="BG178" s="212"/>
      <c r="BH178" s="212"/>
      <c r="BI178" s="212"/>
      <c r="BJ178" s="212"/>
      <c r="BK178" s="212"/>
      <c r="BL178" s="212"/>
      <c r="BM178" s="212"/>
      <c r="BN178" s="212"/>
      <c r="BO178" s="212"/>
      <c r="BP178" s="212"/>
      <c r="BQ178" s="212"/>
      <c r="BR178" s="212"/>
      <c r="BS178" s="212"/>
      <c r="BT178" s="212"/>
      <c r="BU178" s="212"/>
      <c r="BV178" s="212"/>
      <c r="BW178" s="212"/>
      <c r="BX178" s="212"/>
      <c r="BY178" s="212"/>
      <c r="BZ178" s="212"/>
      <c r="CA178" s="212"/>
      <c r="CB178" s="212"/>
      <c r="CC178" s="212"/>
      <c r="CD178" s="212"/>
      <c r="CE178" s="212"/>
      <c r="CF178" s="212"/>
      <c r="CG178" s="212"/>
      <c r="CH178" s="212"/>
      <c r="CI178" s="212"/>
      <c r="CJ178" s="212"/>
      <c r="CK178" s="212"/>
      <c r="CL178" s="212"/>
      <c r="CM178" s="212"/>
      <c r="CN178" s="212"/>
      <c r="CO178" s="212"/>
      <c r="CP178" s="212"/>
      <c r="CQ178" s="212"/>
      <c r="CR178" s="212"/>
      <c r="CS178" s="212"/>
      <c r="CT178" s="212"/>
      <c r="CU178" s="212"/>
      <c r="CV178" s="212"/>
      <c r="CW178" s="212"/>
      <c r="CX178" s="212"/>
      <c r="CY178" s="212"/>
      <c r="CZ178" s="212"/>
      <c r="DA178" s="212"/>
      <c r="DB178" s="212"/>
      <c r="DC178" s="212"/>
      <c r="DD178" s="212"/>
      <c r="DE178" s="212"/>
      <c r="DF178" s="212"/>
      <c r="DG178" s="212"/>
      <c r="DH178" s="212"/>
      <c r="DI178" s="212"/>
      <c r="DJ178" s="212"/>
      <c r="DK178" s="212"/>
      <c r="DL178" s="212"/>
      <c r="DM178" s="212"/>
      <c r="DN178" s="212"/>
      <c r="DO178" s="212"/>
      <c r="DP178" s="212"/>
      <c r="DQ178" s="212"/>
      <c r="DR178" s="212"/>
      <c r="DS178" s="212"/>
      <c r="DT178" s="212"/>
      <c r="DU178" s="212"/>
      <c r="DV178" s="212"/>
      <c r="DW178" s="212"/>
      <c r="DX178" s="212"/>
      <c r="DY178" s="212"/>
      <c r="DZ178" s="212"/>
      <c r="EA178" s="212"/>
      <c r="EB178" s="212"/>
      <c r="EC178" s="212"/>
      <c r="ED178" s="212"/>
      <c r="EE178" s="212"/>
      <c r="EF178" s="212"/>
      <c r="EG178" s="212"/>
      <c r="EH178" s="212"/>
      <c r="EI178" s="212"/>
      <c r="EJ178" s="212"/>
      <c r="EK178" s="212"/>
      <c r="EL178" s="212"/>
      <c r="EM178" s="212"/>
      <c r="EN178" s="212"/>
      <c r="EO178" s="212"/>
      <c r="EP178" s="212"/>
      <c r="EQ178" s="212"/>
      <c r="ER178" s="212"/>
      <c r="ES178" s="212"/>
      <c r="ET178" s="212"/>
      <c r="EU178" s="212"/>
      <c r="EV178" s="212"/>
      <c r="EW178" s="212"/>
      <c r="EX178" s="212"/>
      <c r="EY178" s="212"/>
      <c r="EZ178" s="212"/>
      <c r="FA178" s="212"/>
      <c r="FB178" s="212"/>
      <c r="FC178" s="212"/>
      <c r="FD178" s="212"/>
      <c r="FE178" s="212"/>
      <c r="FF178" s="212"/>
      <c r="FG178" s="212"/>
      <c r="FH178" s="212"/>
      <c r="FI178" s="212"/>
      <c r="FJ178" s="212"/>
      <c r="FK178" s="212"/>
      <c r="FL178" s="212"/>
      <c r="FM178" s="212"/>
      <c r="FN178" s="212"/>
      <c r="FO178" s="212"/>
      <c r="FP178" s="212"/>
      <c r="FQ178" s="212"/>
      <c r="FR178" s="212"/>
      <c r="FU178" s="212"/>
      <c r="FV178" s="367"/>
      <c r="FW178" s="367"/>
      <c r="FX178" s="367"/>
      <c r="FY178" s="367"/>
      <c r="FZ178" s="367"/>
      <c r="GA178" s="368"/>
      <c r="GB178" s="368"/>
      <c r="GC178" s="368"/>
      <c r="GD178" s="368"/>
      <c r="GE178" s="368"/>
      <c r="GF178" s="368"/>
      <c r="GG178" s="368"/>
      <c r="GH178" s="368"/>
    </row>
    <row r="179" spans="1:190" s="280" customFormat="1">
      <c r="A179" s="332"/>
      <c r="B179" s="332"/>
      <c r="C179" s="332"/>
      <c r="D179" s="332"/>
      <c r="E179" s="332"/>
      <c r="F179" s="332"/>
      <c r="G179" s="332"/>
      <c r="H179" s="332"/>
      <c r="I179" s="332"/>
      <c r="J179" s="332"/>
      <c r="K179" s="332"/>
      <c r="L179" s="332"/>
      <c r="M179" s="332"/>
      <c r="N179" s="332"/>
      <c r="O179" s="332"/>
      <c r="P179" s="332"/>
      <c r="Q179" s="332"/>
      <c r="R179" s="332"/>
      <c r="S179" s="332"/>
      <c r="T179" s="332"/>
      <c r="U179" s="332"/>
      <c r="V179" s="332"/>
      <c r="W179" s="332"/>
      <c r="X179" s="332"/>
      <c r="Y179" s="332"/>
      <c r="Z179" s="332"/>
      <c r="AA179" s="332"/>
      <c r="AB179" s="332"/>
      <c r="AC179" s="332"/>
      <c r="AD179" s="332"/>
      <c r="AE179" s="332"/>
      <c r="AF179" s="332"/>
      <c r="AG179" s="435"/>
      <c r="AH179" s="435"/>
      <c r="AI179" s="435"/>
      <c r="AJ179" s="435"/>
      <c r="AK179" s="212"/>
      <c r="AL179" s="212"/>
      <c r="AM179" s="212"/>
      <c r="AN179" s="212"/>
      <c r="AO179" s="212"/>
      <c r="AP179" s="212"/>
      <c r="AQ179" s="212"/>
      <c r="AR179" s="212"/>
      <c r="AS179" s="212"/>
      <c r="AT179" s="212"/>
      <c r="AU179" s="212"/>
      <c r="AV179" s="212"/>
      <c r="AW179" s="212"/>
      <c r="AX179" s="212"/>
      <c r="AY179" s="212"/>
      <c r="AZ179" s="212"/>
      <c r="BA179" s="212"/>
      <c r="BB179" s="212"/>
      <c r="BC179" s="212"/>
      <c r="BD179" s="212"/>
      <c r="BE179" s="212"/>
      <c r="BF179" s="212"/>
      <c r="BG179" s="212"/>
      <c r="BH179" s="212"/>
      <c r="BI179" s="212"/>
      <c r="BJ179" s="212"/>
      <c r="BK179" s="212"/>
      <c r="BL179" s="212"/>
      <c r="BM179" s="212"/>
      <c r="BN179" s="212"/>
      <c r="BO179" s="212"/>
      <c r="BP179" s="212"/>
      <c r="BQ179" s="212"/>
      <c r="BR179" s="212"/>
      <c r="BS179" s="212"/>
      <c r="BT179" s="212"/>
      <c r="BU179" s="212"/>
      <c r="BV179" s="212"/>
      <c r="BW179" s="212"/>
      <c r="BX179" s="212"/>
      <c r="BY179" s="212"/>
      <c r="BZ179" s="212"/>
      <c r="CA179" s="212"/>
      <c r="CB179" s="212"/>
      <c r="CC179" s="212"/>
      <c r="CD179" s="212"/>
      <c r="CE179" s="212"/>
      <c r="CF179" s="212"/>
      <c r="CG179" s="212"/>
      <c r="CH179" s="212"/>
      <c r="CI179" s="212"/>
      <c r="CJ179" s="212"/>
      <c r="CK179" s="212"/>
      <c r="CL179" s="212"/>
      <c r="CM179" s="212"/>
      <c r="CN179" s="212"/>
      <c r="CO179" s="212"/>
      <c r="CP179" s="212"/>
      <c r="CQ179" s="212"/>
      <c r="CR179" s="212"/>
      <c r="CS179" s="212"/>
      <c r="CT179" s="212"/>
      <c r="CU179" s="212"/>
      <c r="CV179" s="212"/>
      <c r="CW179" s="212"/>
      <c r="CX179" s="212"/>
      <c r="CY179" s="212"/>
      <c r="CZ179" s="212"/>
      <c r="DA179" s="212"/>
      <c r="DB179" s="212"/>
      <c r="DC179" s="212"/>
      <c r="DD179" s="212"/>
      <c r="DE179" s="212"/>
      <c r="DF179" s="212"/>
      <c r="DG179" s="212"/>
      <c r="DH179" s="212"/>
      <c r="DI179" s="212"/>
      <c r="DJ179" s="212"/>
      <c r="DK179" s="212"/>
      <c r="DL179" s="212"/>
      <c r="DM179" s="212"/>
      <c r="DN179" s="212"/>
      <c r="DO179" s="212"/>
      <c r="DP179" s="212"/>
      <c r="DQ179" s="212"/>
      <c r="DR179" s="212"/>
      <c r="DS179" s="212"/>
      <c r="DT179" s="212"/>
      <c r="DU179" s="212"/>
      <c r="DV179" s="212"/>
      <c r="DW179" s="212"/>
      <c r="DX179" s="212"/>
      <c r="DY179" s="212"/>
      <c r="DZ179" s="212"/>
      <c r="EA179" s="212"/>
      <c r="EB179" s="212"/>
      <c r="EC179" s="212"/>
      <c r="ED179" s="212"/>
      <c r="EE179" s="212"/>
      <c r="EF179" s="212"/>
      <c r="EG179" s="212"/>
      <c r="EH179" s="212"/>
      <c r="EI179" s="212"/>
      <c r="EJ179" s="212"/>
      <c r="EK179" s="212"/>
      <c r="EL179" s="212"/>
      <c r="EM179" s="212"/>
      <c r="EN179" s="212"/>
      <c r="EO179" s="212"/>
      <c r="EP179" s="212"/>
      <c r="EQ179" s="212"/>
      <c r="ER179" s="212"/>
      <c r="ES179" s="212"/>
      <c r="ET179" s="212"/>
      <c r="EU179" s="212"/>
      <c r="EV179" s="212"/>
      <c r="EW179" s="212"/>
      <c r="EX179" s="212"/>
      <c r="EY179" s="212"/>
      <c r="EZ179" s="212"/>
      <c r="FA179" s="212"/>
      <c r="FB179" s="212"/>
      <c r="FC179" s="212"/>
      <c r="FD179" s="212"/>
      <c r="FE179" s="212"/>
      <c r="FF179" s="212"/>
      <c r="FG179" s="212"/>
      <c r="FH179" s="212"/>
      <c r="FI179" s="212"/>
      <c r="FJ179" s="212"/>
      <c r="FK179" s="212"/>
      <c r="FL179" s="212"/>
      <c r="FM179" s="212"/>
      <c r="FN179" s="212"/>
      <c r="FO179" s="212"/>
      <c r="FP179" s="212"/>
      <c r="FQ179" s="212"/>
      <c r="FR179" s="212"/>
      <c r="FU179" s="212"/>
      <c r="FV179" s="367"/>
      <c r="FW179" s="367"/>
      <c r="FX179" s="367"/>
      <c r="FY179" s="367"/>
      <c r="FZ179" s="367"/>
      <c r="GA179" s="368"/>
      <c r="GB179" s="368"/>
      <c r="GC179" s="368"/>
      <c r="GD179" s="368"/>
      <c r="GE179" s="368"/>
      <c r="GF179" s="368"/>
      <c r="GG179" s="368"/>
      <c r="GH179" s="368"/>
    </row>
    <row r="180" spans="1:190" s="212" customFormat="1" ht="12.75">
      <c r="A180" s="332"/>
      <c r="B180" s="332"/>
      <c r="C180" s="332"/>
      <c r="D180" s="332"/>
      <c r="E180" s="332"/>
      <c r="F180" s="332"/>
      <c r="G180" s="332"/>
      <c r="H180" s="332"/>
      <c r="I180" s="332"/>
      <c r="J180" s="332"/>
      <c r="K180" s="332"/>
      <c r="L180" s="332"/>
      <c r="M180" s="332"/>
      <c r="N180" s="332"/>
      <c r="O180" s="332"/>
      <c r="P180" s="332"/>
      <c r="Q180" s="332"/>
      <c r="R180" s="332"/>
      <c r="S180" s="332"/>
      <c r="T180" s="332"/>
      <c r="U180" s="332"/>
      <c r="V180" s="332"/>
      <c r="W180" s="332"/>
      <c r="X180" s="332"/>
      <c r="Y180" s="332"/>
      <c r="Z180" s="332"/>
      <c r="AA180" s="367"/>
      <c r="AB180" s="367"/>
      <c r="AC180" s="437"/>
      <c r="AD180" s="437"/>
      <c r="AE180" s="437"/>
      <c r="AF180" s="437"/>
      <c r="AG180" s="437"/>
      <c r="AH180" s="437"/>
      <c r="AI180" s="437"/>
      <c r="AJ180" s="437"/>
    </row>
    <row r="181" spans="1:190">
      <c r="A181" s="323"/>
      <c r="B181" s="323"/>
      <c r="C181" s="323"/>
      <c r="D181" s="323"/>
      <c r="E181" s="323"/>
      <c r="F181" s="323"/>
      <c r="G181" s="323"/>
      <c r="H181" s="323"/>
      <c r="I181" s="323"/>
      <c r="J181" s="323"/>
      <c r="K181" s="323"/>
      <c r="L181" s="323"/>
      <c r="M181" s="323"/>
      <c r="N181" s="332"/>
      <c r="O181" s="323"/>
      <c r="P181" s="323"/>
      <c r="Q181" s="323"/>
      <c r="R181" s="316"/>
      <c r="S181" s="316"/>
      <c r="T181" s="316"/>
      <c r="U181" s="316"/>
      <c r="V181" s="316"/>
      <c r="W181" s="316"/>
      <c r="X181" s="316"/>
      <c r="Y181" s="316"/>
      <c r="Z181" s="316"/>
      <c r="AA181" s="316"/>
      <c r="AB181" s="316"/>
      <c r="AC181" s="316"/>
      <c r="AD181" s="316"/>
      <c r="AE181" s="316"/>
      <c r="AF181" s="316"/>
      <c r="AG181" s="361"/>
      <c r="AH181" s="361"/>
      <c r="AI181" s="361"/>
      <c r="AJ181" s="361"/>
    </row>
    <row r="182" spans="1:190">
      <c r="A182" s="323"/>
      <c r="B182" s="323"/>
      <c r="C182" s="323"/>
      <c r="D182" s="323"/>
      <c r="E182" s="323"/>
      <c r="F182" s="323"/>
      <c r="G182" s="323"/>
      <c r="H182" s="323"/>
      <c r="I182" s="323"/>
      <c r="J182" s="323"/>
      <c r="K182" s="323"/>
      <c r="L182" s="323"/>
      <c r="M182" s="323"/>
      <c r="N182" s="332"/>
      <c r="O182" s="323"/>
      <c r="P182" s="323"/>
      <c r="Q182" s="323"/>
      <c r="R182" s="438"/>
      <c r="S182" s="438"/>
      <c r="T182" s="438"/>
      <c r="U182" s="438"/>
      <c r="V182" s="438"/>
      <c r="W182" s="438"/>
      <c r="X182" s="438"/>
      <c r="Y182" s="438"/>
      <c r="Z182" s="438"/>
      <c r="AA182" s="438"/>
      <c r="AB182" s="438"/>
      <c r="AC182" s="438"/>
      <c r="AD182" s="438"/>
      <c r="AE182" s="438"/>
      <c r="AF182" s="438"/>
      <c r="AG182" s="438"/>
      <c r="AH182" s="438"/>
      <c r="AI182" s="438"/>
      <c r="AJ182" s="438"/>
    </row>
    <row r="183" spans="1:190">
      <c r="A183" s="323"/>
      <c r="B183" s="323"/>
      <c r="C183" s="323"/>
      <c r="D183" s="323"/>
      <c r="E183" s="323"/>
      <c r="F183" s="323"/>
      <c r="G183" s="323"/>
      <c r="H183" s="323"/>
      <c r="I183" s="323"/>
      <c r="J183" s="323"/>
      <c r="K183" s="323"/>
      <c r="L183" s="323"/>
      <c r="M183" s="323"/>
      <c r="N183" s="332"/>
      <c r="O183" s="323"/>
      <c r="P183" s="323"/>
      <c r="Q183" s="323"/>
      <c r="R183" s="316"/>
      <c r="S183" s="316"/>
      <c r="T183" s="316"/>
      <c r="U183" s="316"/>
      <c r="V183" s="316"/>
      <c r="W183" s="316"/>
      <c r="X183" s="316"/>
      <c r="Y183" s="316"/>
      <c r="Z183" s="316"/>
      <c r="AA183" s="316"/>
      <c r="AB183" s="316"/>
      <c r="AC183" s="316"/>
      <c r="AD183" s="316"/>
      <c r="AE183" s="316"/>
      <c r="AF183" s="316"/>
      <c r="AG183" s="334"/>
      <c r="AH183" s="439"/>
      <c r="AI183" s="439"/>
      <c r="AJ183" s="439"/>
    </row>
    <row r="184" spans="1:190">
      <c r="A184" s="323"/>
      <c r="B184" s="323"/>
      <c r="C184" s="323"/>
      <c r="D184" s="323"/>
      <c r="E184" s="323"/>
      <c r="F184" s="323"/>
      <c r="G184" s="323"/>
      <c r="H184" s="323"/>
      <c r="I184" s="323"/>
      <c r="J184" s="323"/>
      <c r="K184" s="323"/>
      <c r="L184" s="323"/>
      <c r="M184" s="323"/>
      <c r="N184" s="332"/>
      <c r="O184" s="323"/>
      <c r="P184" s="323"/>
      <c r="Q184" s="323"/>
      <c r="R184" s="316"/>
      <c r="S184" s="316"/>
      <c r="T184" s="316"/>
      <c r="U184" s="316"/>
      <c r="V184" s="316"/>
      <c r="W184" s="316"/>
      <c r="X184" s="316"/>
      <c r="Y184" s="316"/>
      <c r="Z184" s="316"/>
      <c r="AA184" s="316"/>
      <c r="AB184" s="316"/>
      <c r="AC184" s="316"/>
      <c r="AD184" s="316"/>
      <c r="AE184" s="316"/>
      <c r="AF184" s="316"/>
      <c r="AG184" s="334"/>
      <c r="AH184" s="334"/>
      <c r="AI184" s="334"/>
      <c r="AJ184" s="334"/>
    </row>
    <row r="185" spans="1:190">
      <c r="A185" s="323"/>
      <c r="B185" s="323"/>
      <c r="C185" s="323"/>
      <c r="D185" s="323"/>
      <c r="E185" s="323"/>
      <c r="F185" s="323"/>
      <c r="G185" s="323"/>
      <c r="H185" s="323"/>
      <c r="I185" s="323"/>
      <c r="J185" s="323"/>
      <c r="K185" s="323"/>
      <c r="L185" s="323"/>
      <c r="M185" s="323"/>
      <c r="N185" s="332"/>
      <c r="O185" s="323"/>
      <c r="P185" s="323"/>
      <c r="Q185" s="323"/>
      <c r="R185" s="316"/>
      <c r="S185" s="316"/>
      <c r="T185" s="316"/>
      <c r="U185" s="316"/>
      <c r="V185" s="316"/>
      <c r="W185" s="316"/>
      <c r="X185" s="316"/>
      <c r="Y185" s="316"/>
      <c r="Z185" s="316"/>
      <c r="AA185" s="316"/>
      <c r="AB185" s="316"/>
      <c r="AC185" s="316"/>
      <c r="AD185" s="316"/>
      <c r="AE185" s="316"/>
      <c r="AF185" s="316"/>
      <c r="AG185" s="439"/>
      <c r="AH185" s="439"/>
      <c r="AI185" s="439"/>
      <c r="AJ185" s="439"/>
    </row>
    <row r="186" spans="1:190">
      <c r="A186" s="323"/>
      <c r="B186" s="323"/>
      <c r="C186" s="323"/>
      <c r="D186" s="323"/>
      <c r="E186" s="323"/>
      <c r="F186" s="323"/>
      <c r="G186" s="323"/>
      <c r="H186" s="323"/>
      <c r="I186" s="323"/>
      <c r="J186" s="323"/>
      <c r="K186" s="323"/>
      <c r="L186" s="323"/>
      <c r="M186" s="323"/>
      <c r="N186" s="332"/>
      <c r="O186" s="323"/>
      <c r="P186" s="323"/>
      <c r="Q186" s="323"/>
      <c r="R186" s="316"/>
      <c r="S186" s="316"/>
      <c r="T186" s="316"/>
      <c r="U186" s="316"/>
      <c r="V186" s="316"/>
      <c r="W186" s="316"/>
      <c r="X186" s="316"/>
      <c r="Y186" s="316"/>
      <c r="Z186" s="316"/>
      <c r="AA186" s="316"/>
      <c r="AB186" s="316"/>
      <c r="AC186" s="316"/>
      <c r="AD186" s="316"/>
      <c r="AE186" s="316"/>
      <c r="AF186" s="316"/>
      <c r="AG186" s="361"/>
      <c r="AH186" s="361"/>
      <c r="AI186" s="361"/>
      <c r="AJ186" s="361"/>
    </row>
    <row r="187" spans="1:190">
      <c r="A187" s="323"/>
      <c r="B187" s="323"/>
      <c r="C187" s="323"/>
      <c r="D187" s="323"/>
      <c r="E187" s="323"/>
      <c r="F187" s="323"/>
      <c r="G187" s="323"/>
      <c r="H187" s="323"/>
      <c r="I187" s="323"/>
      <c r="J187" s="323"/>
      <c r="K187" s="323"/>
      <c r="L187" s="323"/>
      <c r="M187" s="323"/>
      <c r="N187" s="332"/>
      <c r="O187" s="323"/>
      <c r="P187" s="323"/>
      <c r="Q187" s="323"/>
      <c r="R187" s="316"/>
      <c r="S187" s="316"/>
      <c r="T187" s="316"/>
      <c r="U187" s="316"/>
      <c r="V187" s="316"/>
      <c r="W187" s="316"/>
      <c r="X187" s="316"/>
      <c r="Y187" s="316"/>
      <c r="Z187" s="316"/>
      <c r="AA187" s="219"/>
      <c r="AB187" s="219"/>
      <c r="AC187" s="219"/>
      <c r="AD187" s="219"/>
      <c r="AE187" s="219"/>
      <c r="AF187" s="219"/>
      <c r="AG187" s="219"/>
      <c r="AH187" s="219"/>
      <c r="AI187" s="219"/>
      <c r="AJ187" s="219"/>
    </row>
    <row r="188" spans="1:190">
      <c r="A188" s="323"/>
      <c r="B188" s="323"/>
      <c r="C188" s="323"/>
      <c r="D188" s="323"/>
      <c r="E188" s="323"/>
      <c r="F188" s="323"/>
      <c r="G188" s="323"/>
      <c r="H188" s="323"/>
      <c r="I188" s="323"/>
      <c r="J188" s="323"/>
      <c r="K188" s="323"/>
      <c r="L188" s="323"/>
      <c r="M188" s="323"/>
      <c r="N188" s="332"/>
      <c r="O188" s="323"/>
      <c r="P188" s="323"/>
      <c r="Q188" s="323"/>
      <c r="R188" s="316"/>
      <c r="S188" s="316"/>
      <c r="T188" s="316"/>
      <c r="U188" s="316"/>
      <c r="V188" s="316"/>
      <c r="W188" s="316"/>
      <c r="X188" s="316"/>
      <c r="Y188" s="316"/>
      <c r="Z188" s="316"/>
      <c r="AA188" s="316"/>
      <c r="AB188" s="316"/>
      <c r="AC188" s="316"/>
      <c r="AD188" s="316"/>
      <c r="AE188" s="316"/>
      <c r="AF188" s="316"/>
      <c r="AG188" s="334"/>
      <c r="AH188" s="334"/>
      <c r="AI188" s="334"/>
      <c r="AJ188" s="439"/>
    </row>
    <row r="189" spans="1:190">
      <c r="A189" s="323"/>
      <c r="B189" s="323"/>
      <c r="C189" s="323"/>
      <c r="D189" s="323"/>
      <c r="E189" s="323"/>
      <c r="F189" s="323"/>
      <c r="G189" s="323"/>
      <c r="H189" s="323"/>
      <c r="I189" s="323"/>
      <c r="J189" s="323"/>
      <c r="K189" s="323"/>
      <c r="L189" s="323"/>
      <c r="M189" s="323"/>
      <c r="N189" s="332"/>
      <c r="O189" s="323"/>
      <c r="P189" s="323"/>
      <c r="Q189" s="323"/>
      <c r="R189" s="316"/>
      <c r="S189" s="316"/>
      <c r="T189" s="316"/>
      <c r="U189" s="316"/>
      <c r="V189" s="316"/>
      <c r="W189" s="316"/>
      <c r="X189" s="316"/>
      <c r="Y189" s="316"/>
      <c r="Z189" s="316"/>
      <c r="AA189" s="316"/>
      <c r="AB189" s="316"/>
      <c r="AC189" s="316"/>
      <c r="AD189" s="316"/>
      <c r="AE189" s="316"/>
      <c r="AF189" s="316"/>
      <c r="AG189" s="334"/>
      <c r="AH189" s="334"/>
      <c r="AI189" s="334"/>
      <c r="AJ189" s="440"/>
    </row>
    <row r="190" spans="1:190">
      <c r="A190" s="323"/>
      <c r="B190" s="323"/>
      <c r="C190" s="323"/>
      <c r="D190" s="323"/>
      <c r="E190" s="323"/>
      <c r="F190" s="323"/>
      <c r="G190" s="323"/>
      <c r="H190" s="323"/>
      <c r="I190" s="323"/>
      <c r="J190" s="323"/>
      <c r="K190" s="323"/>
      <c r="L190" s="323"/>
      <c r="M190" s="323"/>
      <c r="N190" s="332"/>
      <c r="O190" s="323"/>
      <c r="P190" s="323"/>
      <c r="Q190" s="323"/>
      <c r="R190" s="316"/>
      <c r="S190" s="316"/>
      <c r="T190" s="316"/>
      <c r="U190" s="316"/>
      <c r="V190" s="316"/>
      <c r="W190" s="316"/>
      <c r="X190" s="316"/>
      <c r="Y190" s="316"/>
      <c r="Z190" s="316"/>
      <c r="AA190" s="316"/>
      <c r="AB190" s="316"/>
      <c r="AC190" s="316"/>
      <c r="AD190" s="316"/>
      <c r="AE190" s="316"/>
      <c r="AF190" s="316"/>
      <c r="AG190" s="334"/>
      <c r="AH190" s="334"/>
      <c r="AI190" s="439"/>
      <c r="AJ190" s="439"/>
    </row>
    <row r="191" spans="1:190">
      <c r="A191" s="323"/>
      <c r="B191" s="323"/>
      <c r="C191" s="323"/>
      <c r="D191" s="323"/>
      <c r="E191" s="323"/>
      <c r="F191" s="323"/>
      <c r="G191" s="323"/>
      <c r="H191" s="323"/>
      <c r="I191" s="323"/>
      <c r="J191" s="323"/>
      <c r="K191" s="323"/>
      <c r="L191" s="323"/>
      <c r="M191" s="323"/>
      <c r="N191" s="332"/>
      <c r="O191" s="323"/>
      <c r="P191" s="323"/>
      <c r="Q191" s="323"/>
      <c r="R191" s="316"/>
      <c r="S191" s="316"/>
      <c r="T191" s="316"/>
      <c r="U191" s="316"/>
      <c r="V191" s="316"/>
      <c r="W191" s="316"/>
      <c r="X191" s="316"/>
      <c r="Y191" s="316"/>
      <c r="Z191" s="316"/>
      <c r="AA191" s="316"/>
      <c r="AB191" s="316"/>
      <c r="AC191" s="316"/>
      <c r="AD191" s="316"/>
      <c r="AE191" s="316"/>
      <c r="AF191" s="316"/>
      <c r="AG191" s="334"/>
      <c r="AH191" s="334"/>
      <c r="AI191" s="334"/>
      <c r="AJ191" s="334"/>
    </row>
    <row r="192" spans="1:190">
      <c r="A192" s="323"/>
      <c r="B192" s="323"/>
      <c r="C192" s="323"/>
      <c r="D192" s="323"/>
      <c r="E192" s="323"/>
      <c r="F192" s="323"/>
      <c r="G192" s="323"/>
      <c r="H192" s="323"/>
      <c r="I192" s="323"/>
      <c r="J192" s="323"/>
      <c r="K192" s="323"/>
      <c r="L192" s="323"/>
      <c r="M192" s="323"/>
      <c r="N192" s="332"/>
      <c r="O192" s="323"/>
      <c r="P192" s="323"/>
      <c r="Q192" s="323"/>
      <c r="R192" s="316"/>
      <c r="S192" s="316"/>
      <c r="T192" s="316"/>
      <c r="U192" s="316"/>
      <c r="V192" s="316"/>
      <c r="W192" s="316"/>
      <c r="X192" s="316"/>
      <c r="Y192" s="316"/>
      <c r="Z192" s="316"/>
      <c r="AA192" s="316"/>
      <c r="AB192" s="316"/>
      <c r="AC192" s="316"/>
      <c r="AD192" s="316"/>
      <c r="AE192" s="316"/>
      <c r="AF192" s="316"/>
      <c r="AG192" s="439"/>
      <c r="AH192" s="334"/>
      <c r="AI192" s="439"/>
      <c r="AJ192" s="439"/>
    </row>
    <row r="193" spans="1:190">
      <c r="A193" s="323"/>
      <c r="B193" s="323"/>
      <c r="C193" s="323"/>
      <c r="D193" s="323"/>
      <c r="E193" s="323"/>
      <c r="F193" s="323"/>
      <c r="G193" s="323"/>
      <c r="H193" s="323"/>
      <c r="I193" s="323"/>
      <c r="J193" s="323"/>
      <c r="K193" s="323"/>
      <c r="L193" s="323"/>
      <c r="M193" s="323"/>
      <c r="N193" s="332"/>
      <c r="O193" s="323"/>
      <c r="P193" s="323"/>
      <c r="Q193" s="323"/>
      <c r="R193" s="316"/>
      <c r="S193" s="316"/>
      <c r="T193" s="316"/>
      <c r="U193" s="316"/>
      <c r="V193" s="316"/>
      <c r="W193" s="316"/>
      <c r="X193" s="316"/>
      <c r="Y193" s="316"/>
      <c r="Z193" s="316"/>
      <c r="AA193" s="441"/>
      <c r="AB193" s="441"/>
      <c r="AC193" s="441"/>
      <c r="AD193" s="441"/>
      <c r="AE193" s="441"/>
      <c r="AF193" s="441"/>
      <c r="AG193" s="441"/>
      <c r="AH193" s="441"/>
      <c r="AI193" s="441"/>
      <c r="AJ193" s="441"/>
    </row>
    <row r="194" spans="1:190">
      <c r="A194" s="323"/>
      <c r="B194" s="323"/>
      <c r="C194" s="323"/>
      <c r="D194" s="323"/>
      <c r="E194" s="323"/>
      <c r="F194" s="323"/>
      <c r="G194" s="323"/>
      <c r="H194" s="323"/>
      <c r="I194" s="323"/>
      <c r="J194" s="323"/>
      <c r="K194" s="323"/>
      <c r="L194" s="323"/>
      <c r="M194" s="323"/>
      <c r="N194" s="332"/>
      <c r="O194" s="323"/>
      <c r="P194" s="323"/>
      <c r="Q194" s="323"/>
      <c r="R194" s="316"/>
      <c r="S194" s="316"/>
      <c r="T194" s="316"/>
      <c r="U194" s="316"/>
      <c r="V194" s="316"/>
      <c r="W194" s="316"/>
      <c r="X194" s="316"/>
      <c r="Y194" s="316"/>
      <c r="Z194" s="316"/>
      <c r="AA194" s="316"/>
      <c r="AB194" s="316"/>
      <c r="AC194" s="316"/>
      <c r="AD194" s="316"/>
      <c r="AE194" s="316"/>
      <c r="AF194" s="316"/>
      <c r="AG194" s="361"/>
      <c r="AH194" s="361"/>
      <c r="AI194" s="361"/>
      <c r="AJ194" s="361"/>
    </row>
    <row r="195" spans="1:190">
      <c r="A195" s="215"/>
      <c r="B195" s="215"/>
      <c r="C195" s="215"/>
      <c r="D195" s="215"/>
      <c r="E195" s="215"/>
      <c r="F195" s="215"/>
      <c r="G195" s="215"/>
      <c r="H195" s="215"/>
      <c r="I195" s="215"/>
      <c r="J195" s="215"/>
      <c r="K195" s="215"/>
      <c r="L195" s="215"/>
      <c r="M195" s="215"/>
      <c r="N195" s="212"/>
      <c r="O195" s="215"/>
      <c r="P195" s="215"/>
      <c r="Q195" s="215"/>
      <c r="R195" s="217"/>
      <c r="S195" s="442"/>
      <c r="T195" s="442"/>
      <c r="U195" s="442"/>
      <c r="V195" s="442"/>
      <c r="W195" s="442"/>
      <c r="X195" s="442"/>
      <c r="Y195" s="442"/>
      <c r="Z195" s="442"/>
      <c r="AA195" s="219"/>
      <c r="AB195" s="219"/>
      <c r="AC195" s="219"/>
      <c r="AD195" s="219"/>
      <c r="AE195" s="219"/>
      <c r="AF195" s="219"/>
      <c r="AG195" s="219"/>
      <c r="AH195" s="219"/>
      <c r="AI195" s="219"/>
      <c r="AJ195" s="219"/>
    </row>
    <row r="196" spans="1:190">
      <c r="A196" s="323"/>
      <c r="B196" s="323"/>
      <c r="C196" s="323"/>
      <c r="D196" s="323"/>
      <c r="E196" s="323"/>
      <c r="F196" s="323"/>
      <c r="G196" s="323"/>
      <c r="H196" s="323"/>
      <c r="I196" s="323"/>
      <c r="J196" s="323"/>
      <c r="K196" s="323"/>
      <c r="L196" s="323"/>
      <c r="M196" s="323"/>
      <c r="N196" s="332"/>
      <c r="O196" s="323"/>
      <c r="P196" s="323"/>
      <c r="Q196" s="323"/>
      <c r="R196" s="316"/>
      <c r="S196" s="316"/>
      <c r="T196" s="316"/>
      <c r="U196" s="316"/>
      <c r="V196" s="316"/>
      <c r="W196" s="316"/>
      <c r="X196" s="316"/>
      <c r="Y196" s="316"/>
      <c r="Z196" s="316"/>
      <c r="AA196" s="316"/>
      <c r="AB196" s="316"/>
      <c r="AC196" s="316"/>
      <c r="AD196" s="316"/>
      <c r="AE196" s="316"/>
      <c r="AF196" s="316"/>
      <c r="AG196" s="361"/>
      <c r="AH196" s="361"/>
      <c r="AI196" s="361"/>
      <c r="AJ196" s="361"/>
    </row>
    <row r="197" spans="1:190">
      <c r="A197" s="215"/>
      <c r="B197" s="215"/>
      <c r="C197" s="215"/>
      <c r="D197" s="215"/>
      <c r="E197" s="215"/>
      <c r="F197" s="215"/>
      <c r="G197" s="215"/>
      <c r="H197" s="215"/>
      <c r="I197" s="215"/>
      <c r="J197" s="215"/>
      <c r="K197" s="215"/>
      <c r="L197" s="215"/>
      <c r="M197" s="215"/>
      <c r="N197" s="212"/>
      <c r="O197" s="215"/>
      <c r="P197" s="215"/>
      <c r="Q197" s="215"/>
      <c r="R197" s="217"/>
      <c r="S197" s="217"/>
      <c r="T197" s="217"/>
      <c r="U197" s="217"/>
      <c r="V197" s="217"/>
      <c r="W197" s="215"/>
      <c r="X197" s="219"/>
      <c r="Y197" s="219"/>
      <c r="Z197" s="219"/>
      <c r="AA197" s="219"/>
      <c r="AB197" s="219"/>
      <c r="AC197" s="219"/>
      <c r="AD197" s="219"/>
      <c r="AE197" s="219"/>
      <c r="AF197" s="219"/>
      <c r="AG197" s="219"/>
      <c r="AH197" s="219"/>
      <c r="AI197" s="219"/>
      <c r="AJ197" s="219"/>
    </row>
    <row r="198" spans="1:190">
      <c r="A198" s="215"/>
      <c r="B198" s="215"/>
      <c r="C198" s="215"/>
      <c r="D198" s="215"/>
      <c r="E198" s="215"/>
      <c r="F198" s="215"/>
      <c r="G198" s="215"/>
      <c r="H198" s="215"/>
      <c r="I198" s="215"/>
      <c r="J198" s="215"/>
      <c r="K198" s="215"/>
      <c r="L198" s="215"/>
      <c r="M198" s="215"/>
      <c r="N198" s="212"/>
      <c r="O198" s="215"/>
      <c r="P198" s="215"/>
      <c r="Q198" s="215"/>
      <c r="R198" s="217"/>
      <c r="S198" s="217"/>
      <c r="T198" s="217"/>
      <c r="U198" s="217"/>
      <c r="V198" s="217"/>
      <c r="W198" s="215"/>
      <c r="X198" s="219"/>
      <c r="Y198" s="219"/>
      <c r="Z198" s="219"/>
      <c r="AA198" s="219"/>
      <c r="AB198" s="219"/>
      <c r="AC198" s="219"/>
      <c r="AD198" s="219"/>
      <c r="AE198" s="219"/>
      <c r="AF198" s="219"/>
      <c r="AG198" s="219"/>
      <c r="AH198" s="219"/>
      <c r="AI198" s="219"/>
      <c r="AJ198" s="219"/>
    </row>
    <row r="199" spans="1:190">
      <c r="A199" s="215"/>
      <c r="B199" s="215"/>
      <c r="C199" s="215"/>
      <c r="D199" s="215"/>
      <c r="E199" s="215"/>
      <c r="F199" s="215"/>
      <c r="G199" s="215"/>
      <c r="H199" s="215"/>
      <c r="I199" s="215"/>
      <c r="J199" s="215"/>
      <c r="K199" s="215"/>
      <c r="L199" s="215"/>
      <c r="M199" s="215"/>
      <c r="N199" s="212"/>
      <c r="O199" s="215"/>
      <c r="P199" s="215"/>
      <c r="Q199" s="215"/>
      <c r="R199" s="217"/>
      <c r="S199" s="217"/>
      <c r="T199" s="217"/>
      <c r="U199" s="217"/>
      <c r="V199" s="217"/>
      <c r="W199" s="215"/>
      <c r="X199" s="219"/>
      <c r="Y199" s="219"/>
      <c r="Z199" s="443"/>
      <c r="AA199" s="443"/>
      <c r="AB199" s="443"/>
      <c r="AC199" s="443"/>
      <c r="AD199" s="443"/>
      <c r="AE199" s="443"/>
      <c r="AF199" s="443"/>
      <c r="AG199" s="443"/>
      <c r="AH199" s="443"/>
      <c r="AI199" s="443"/>
      <c r="AJ199" s="443"/>
    </row>
    <row r="200" spans="1:190">
      <c r="A200" s="215"/>
      <c r="B200" s="215"/>
      <c r="C200" s="215"/>
      <c r="D200" s="215"/>
      <c r="E200" s="215"/>
      <c r="F200" s="215"/>
      <c r="G200" s="215"/>
      <c r="H200" s="215"/>
      <c r="I200" s="215"/>
      <c r="J200" s="215"/>
      <c r="K200" s="215"/>
      <c r="L200" s="215"/>
      <c r="M200" s="215"/>
      <c r="N200" s="212"/>
      <c r="O200" s="215"/>
      <c r="P200" s="215"/>
      <c r="Q200" s="215"/>
      <c r="R200" s="217"/>
      <c r="S200" s="217"/>
      <c r="T200" s="217"/>
      <c r="U200" s="217"/>
      <c r="V200" s="217"/>
      <c r="W200" s="215"/>
      <c r="X200" s="219"/>
      <c r="Y200" s="219"/>
      <c r="Z200" s="219"/>
      <c r="AA200" s="444"/>
      <c r="AB200" s="444"/>
      <c r="AC200" s="444"/>
      <c r="AD200" s="444"/>
      <c r="AE200" s="444"/>
      <c r="AF200" s="444"/>
      <c r="AG200" s="444"/>
      <c r="AH200" s="444"/>
      <c r="AI200" s="444"/>
      <c r="AJ200" s="444"/>
    </row>
    <row r="201" spans="1:190">
      <c r="A201" s="215"/>
      <c r="B201" s="215"/>
      <c r="C201" s="215"/>
      <c r="D201" s="215"/>
      <c r="E201" s="215"/>
      <c r="F201" s="215"/>
      <c r="G201" s="215"/>
      <c r="H201" s="215"/>
      <c r="I201" s="215"/>
      <c r="J201" s="215"/>
      <c r="K201" s="215"/>
      <c r="L201" s="215"/>
      <c r="M201" s="215"/>
      <c r="N201" s="212"/>
      <c r="O201" s="215"/>
      <c r="P201" s="215"/>
      <c r="Q201" s="215"/>
      <c r="R201" s="217"/>
      <c r="S201" s="217"/>
      <c r="T201" s="217"/>
      <c r="U201" s="217"/>
      <c r="V201" s="217"/>
      <c r="W201" s="215"/>
      <c r="X201" s="219"/>
      <c r="Y201" s="219"/>
      <c r="Z201" s="219"/>
      <c r="AA201" s="219"/>
      <c r="AB201" s="219"/>
      <c r="AC201" s="219"/>
      <c r="AD201" s="219"/>
      <c r="AE201" s="219"/>
      <c r="AF201" s="219"/>
      <c r="AG201" s="219"/>
      <c r="AH201" s="219"/>
      <c r="AI201" s="219"/>
      <c r="AJ201" s="219"/>
    </row>
    <row r="202" spans="1:190" s="215" customFormat="1" ht="12.75">
      <c r="N202" s="212"/>
      <c r="R202" s="217"/>
      <c r="S202" s="217"/>
      <c r="T202" s="217"/>
      <c r="U202" s="217"/>
      <c r="V202" s="217"/>
      <c r="X202" s="219"/>
      <c r="Y202" s="219"/>
      <c r="Z202" s="219"/>
      <c r="AA202" s="219"/>
      <c r="AB202" s="219"/>
      <c r="AC202" s="219"/>
      <c r="AD202" s="219"/>
      <c r="AE202" s="219"/>
      <c r="AF202" s="219"/>
      <c r="AG202" s="219"/>
      <c r="AH202" s="219"/>
      <c r="AI202" s="219"/>
      <c r="AJ202" s="219"/>
    </row>
    <row r="203" spans="1:190" s="215" customFormat="1" ht="12.75">
      <c r="N203" s="212"/>
      <c r="R203" s="217"/>
      <c r="S203" s="217"/>
      <c r="T203" s="217"/>
      <c r="U203" s="217"/>
      <c r="V203" s="217"/>
      <c r="X203" s="219"/>
      <c r="Y203" s="219"/>
      <c r="Z203" s="219"/>
      <c r="AA203" s="219"/>
      <c r="AB203" s="219"/>
      <c r="AC203" s="219"/>
      <c r="AD203" s="219"/>
      <c r="AE203" s="219"/>
      <c r="AF203" s="219"/>
      <c r="AG203" s="219"/>
      <c r="AH203" s="219"/>
      <c r="AI203" s="219"/>
      <c r="AJ203" s="219"/>
    </row>
    <row r="204" spans="1:190">
      <c r="A204" s="215"/>
      <c r="B204" s="215"/>
      <c r="C204" s="215"/>
      <c r="D204" s="215"/>
      <c r="E204" s="215"/>
      <c r="F204" s="215"/>
      <c r="G204" s="215"/>
      <c r="H204" s="215"/>
      <c r="I204" s="215"/>
      <c r="J204" s="215"/>
      <c r="K204" s="215"/>
      <c r="L204" s="215"/>
      <c r="M204" s="215"/>
      <c r="N204" s="212"/>
      <c r="O204" s="215"/>
      <c r="P204" s="215"/>
      <c r="Q204" s="215"/>
      <c r="R204" s="217"/>
      <c r="S204" s="217"/>
      <c r="T204" s="217"/>
      <c r="U204" s="288"/>
      <c r="V204" s="288"/>
      <c r="W204" s="215"/>
      <c r="X204" s="219"/>
      <c r="Y204" s="219"/>
      <c r="Z204" s="219"/>
      <c r="AA204" s="219"/>
      <c r="AB204" s="219"/>
      <c r="AC204" s="287"/>
      <c r="AD204" s="287"/>
      <c r="AE204" s="287"/>
      <c r="AF204" s="287"/>
      <c r="AG204" s="287"/>
      <c r="AH204" s="287"/>
      <c r="AI204" s="287"/>
      <c r="AJ204" s="287"/>
      <c r="AK204" s="288"/>
      <c r="AL204" s="288"/>
      <c r="AM204" s="288"/>
      <c r="AN204" s="288"/>
      <c r="AO204" s="288"/>
      <c r="AP204" s="288"/>
      <c r="AQ204" s="288"/>
      <c r="AR204" s="288"/>
      <c r="AS204" s="288"/>
      <c r="AT204" s="288"/>
      <c r="AU204" s="288"/>
      <c r="AV204" s="288"/>
      <c r="AW204" s="288"/>
      <c r="AX204" s="288"/>
      <c r="AY204" s="288"/>
      <c r="AZ204" s="288"/>
      <c r="BA204" s="288"/>
      <c r="BB204" s="288"/>
      <c r="BC204" s="288"/>
      <c r="BD204" s="288"/>
      <c r="BE204" s="288"/>
      <c r="BF204" s="288"/>
      <c r="BG204" s="288"/>
      <c r="BH204" s="288"/>
      <c r="BI204" s="288"/>
      <c r="BJ204" s="288"/>
      <c r="BK204" s="288"/>
      <c r="BL204" s="288"/>
      <c r="BM204" s="288"/>
      <c r="BN204" s="288"/>
      <c r="BO204" s="288"/>
      <c r="BP204" s="288"/>
      <c r="BQ204" s="288"/>
      <c r="BR204" s="288"/>
      <c r="BS204" s="288"/>
      <c r="BT204" s="288"/>
      <c r="BU204" s="288"/>
      <c r="BV204" s="288"/>
      <c r="BW204" s="288"/>
      <c r="BX204" s="288"/>
      <c r="BY204" s="288"/>
      <c r="BZ204" s="288"/>
      <c r="CA204" s="288"/>
      <c r="CB204" s="288"/>
      <c r="CC204" s="288"/>
      <c r="CD204" s="288"/>
      <c r="CE204" s="288"/>
      <c r="CF204" s="288"/>
      <c r="CG204" s="288"/>
      <c r="CH204" s="288"/>
      <c r="CI204" s="288"/>
      <c r="CJ204" s="288"/>
      <c r="CK204" s="288"/>
      <c r="CL204" s="288"/>
      <c r="CM204" s="288"/>
      <c r="CN204" s="288"/>
      <c r="CO204" s="288"/>
      <c r="CP204" s="288"/>
      <c r="CQ204" s="288"/>
      <c r="CR204" s="288"/>
      <c r="CS204" s="288"/>
      <c r="CT204" s="288"/>
      <c r="CU204" s="288"/>
      <c r="CV204" s="288"/>
      <c r="CW204" s="288"/>
      <c r="CX204" s="288"/>
      <c r="CY204" s="288"/>
      <c r="CZ204" s="288"/>
      <c r="DA204" s="288"/>
      <c r="DB204" s="288"/>
      <c r="DC204" s="288"/>
      <c r="DD204" s="288"/>
      <c r="DE204" s="288"/>
      <c r="DF204" s="288"/>
      <c r="DG204" s="288"/>
      <c r="DH204" s="288"/>
      <c r="DI204" s="288"/>
      <c r="DJ204" s="288"/>
      <c r="DK204" s="288"/>
      <c r="DL204" s="288"/>
      <c r="DM204" s="288"/>
      <c r="DN204" s="288"/>
      <c r="DO204" s="288"/>
      <c r="DP204" s="288"/>
      <c r="DQ204" s="288"/>
      <c r="DR204" s="288"/>
      <c r="DS204" s="288"/>
      <c r="DT204" s="288"/>
      <c r="DU204" s="288"/>
      <c r="DV204" s="288"/>
      <c r="DW204" s="288"/>
      <c r="DX204" s="288"/>
      <c r="DY204" s="288"/>
      <c r="DZ204" s="288"/>
      <c r="EA204" s="288"/>
      <c r="EB204" s="288"/>
      <c r="EC204" s="288"/>
      <c r="ED204" s="288"/>
      <c r="EE204" s="288"/>
      <c r="EF204" s="288"/>
      <c r="EG204" s="288"/>
      <c r="EH204" s="288"/>
      <c r="EI204" s="288"/>
      <c r="EJ204" s="288"/>
      <c r="EK204" s="288"/>
      <c r="EL204" s="288"/>
      <c r="EM204" s="288"/>
      <c r="EN204" s="288"/>
      <c r="EO204" s="288"/>
      <c r="EP204" s="288"/>
      <c r="EQ204" s="288"/>
      <c r="ER204" s="288"/>
      <c r="ES204" s="288"/>
      <c r="ET204" s="288"/>
      <c r="EU204" s="288"/>
      <c r="EV204" s="288"/>
      <c r="EW204" s="288"/>
      <c r="EX204" s="288"/>
      <c r="EY204" s="288"/>
      <c r="EZ204" s="288"/>
      <c r="FA204" s="288"/>
      <c r="FB204" s="288"/>
      <c r="FC204" s="288"/>
      <c r="FD204" s="288"/>
      <c r="FE204" s="288"/>
      <c r="FF204" s="288"/>
      <c r="FG204" s="288"/>
      <c r="FH204" s="288"/>
      <c r="FI204" s="288"/>
      <c r="FJ204" s="288"/>
      <c r="FK204" s="288"/>
      <c r="FL204" s="288"/>
      <c r="FM204" s="288"/>
      <c r="FN204" s="288"/>
      <c r="FO204" s="288"/>
      <c r="FP204" s="288"/>
      <c r="FQ204" s="288"/>
      <c r="FR204" s="288"/>
      <c r="FU204" s="288"/>
      <c r="FV204" s="288"/>
      <c r="FW204" s="288"/>
      <c r="FX204" s="288"/>
      <c r="FY204" s="288"/>
      <c r="FZ204" s="288"/>
      <c r="GA204" s="288"/>
      <c r="GB204" s="288"/>
      <c r="GC204" s="288"/>
      <c r="GD204" s="288"/>
      <c r="GE204" s="288"/>
      <c r="GF204" s="288"/>
      <c r="GG204" s="288"/>
      <c r="GH204" s="288"/>
    </row>
    <row r="205" spans="1:190">
      <c r="A205" s="215"/>
      <c r="B205" s="215"/>
      <c r="C205" s="215"/>
      <c r="D205" s="215"/>
      <c r="E205" s="215"/>
      <c r="F205" s="215"/>
      <c r="G205" s="215"/>
      <c r="H205" s="215"/>
      <c r="I205" s="215"/>
      <c r="J205" s="215"/>
      <c r="K205" s="215"/>
      <c r="L205" s="215"/>
      <c r="M205" s="215"/>
      <c r="N205" s="212"/>
      <c r="O205" s="215"/>
      <c r="P205" s="215"/>
      <c r="Q205" s="215"/>
      <c r="R205" s="217"/>
      <c r="S205" s="217"/>
      <c r="T205" s="217"/>
      <c r="U205" s="288"/>
      <c r="V205" s="288"/>
      <c r="W205" s="215"/>
      <c r="X205" s="219"/>
      <c r="Y205" s="219"/>
      <c r="Z205" s="219"/>
      <c r="AA205" s="219"/>
      <c r="AB205" s="219"/>
      <c r="AC205" s="287"/>
      <c r="AD205" s="287"/>
      <c r="AE205" s="287"/>
      <c r="AF205" s="287"/>
      <c r="AG205" s="287"/>
      <c r="AH205" s="287"/>
      <c r="AI205" s="287"/>
      <c r="AJ205" s="287"/>
      <c r="AK205" s="288"/>
      <c r="AL205" s="288"/>
      <c r="AM205" s="288"/>
      <c r="AN205" s="288"/>
      <c r="AO205" s="288"/>
      <c r="AP205" s="288"/>
      <c r="AQ205" s="288"/>
      <c r="AR205" s="288"/>
      <c r="AS205" s="288"/>
      <c r="AT205" s="288"/>
      <c r="AU205" s="288"/>
      <c r="AV205" s="288"/>
      <c r="AW205" s="288"/>
      <c r="AX205" s="288"/>
      <c r="AY205" s="288"/>
      <c r="AZ205" s="288"/>
      <c r="BA205" s="288"/>
      <c r="BB205" s="288"/>
      <c r="BC205" s="288"/>
      <c r="BD205" s="288"/>
      <c r="BE205" s="288"/>
      <c r="BF205" s="288"/>
      <c r="BG205" s="288"/>
      <c r="BH205" s="288"/>
      <c r="BI205" s="288"/>
      <c r="BJ205" s="288"/>
      <c r="BK205" s="288"/>
      <c r="BL205" s="288"/>
      <c r="BM205" s="288"/>
      <c r="BN205" s="288"/>
      <c r="BO205" s="288"/>
      <c r="BP205" s="288"/>
      <c r="BQ205" s="288"/>
      <c r="BR205" s="288"/>
      <c r="BS205" s="288"/>
      <c r="BT205" s="288"/>
      <c r="BU205" s="288"/>
      <c r="BV205" s="288"/>
      <c r="BW205" s="288"/>
      <c r="BX205" s="288"/>
      <c r="BY205" s="288"/>
      <c r="BZ205" s="288"/>
      <c r="CA205" s="288"/>
      <c r="CB205" s="288"/>
      <c r="CC205" s="288"/>
      <c r="CD205" s="288"/>
      <c r="CE205" s="288"/>
      <c r="CF205" s="288"/>
      <c r="CG205" s="288"/>
      <c r="CH205" s="288"/>
      <c r="CI205" s="288"/>
      <c r="CJ205" s="288"/>
      <c r="CK205" s="288"/>
      <c r="CL205" s="288"/>
      <c r="CM205" s="288"/>
      <c r="CN205" s="288"/>
      <c r="CO205" s="288"/>
      <c r="CP205" s="288"/>
      <c r="CQ205" s="288"/>
      <c r="CR205" s="288"/>
      <c r="CS205" s="288"/>
      <c r="CT205" s="288"/>
      <c r="CU205" s="288"/>
      <c r="CV205" s="288"/>
      <c r="CW205" s="288"/>
      <c r="CX205" s="288"/>
      <c r="CY205" s="288"/>
      <c r="CZ205" s="288"/>
      <c r="DA205" s="288"/>
      <c r="DB205" s="288"/>
      <c r="DC205" s="288"/>
      <c r="DD205" s="288"/>
      <c r="DE205" s="288"/>
      <c r="DF205" s="288"/>
      <c r="DG205" s="288"/>
      <c r="DH205" s="288"/>
      <c r="DI205" s="288"/>
      <c r="DJ205" s="288"/>
      <c r="DK205" s="288"/>
      <c r="DL205" s="288"/>
      <c r="DM205" s="288"/>
      <c r="DN205" s="288"/>
      <c r="DO205" s="288"/>
      <c r="DP205" s="288"/>
      <c r="DQ205" s="288"/>
      <c r="DR205" s="288"/>
      <c r="DS205" s="288"/>
      <c r="DT205" s="288"/>
      <c r="DU205" s="288"/>
      <c r="DV205" s="288"/>
      <c r="DW205" s="288"/>
      <c r="DX205" s="288"/>
      <c r="DY205" s="288"/>
      <c r="DZ205" s="288"/>
      <c r="EA205" s="288"/>
      <c r="EB205" s="288"/>
      <c r="EC205" s="288"/>
      <c r="ED205" s="288"/>
      <c r="EE205" s="288"/>
      <c r="EF205" s="288"/>
      <c r="EG205" s="288"/>
      <c r="EH205" s="288"/>
      <c r="EI205" s="288"/>
      <c r="EJ205" s="288"/>
      <c r="EK205" s="288"/>
      <c r="EL205" s="288"/>
      <c r="EM205" s="288"/>
      <c r="EN205" s="288"/>
      <c r="EO205" s="288"/>
      <c r="EP205" s="288"/>
      <c r="EQ205" s="288"/>
      <c r="ER205" s="288"/>
      <c r="ES205" s="288"/>
      <c r="ET205" s="288"/>
      <c r="EU205" s="288"/>
      <c r="EV205" s="288"/>
      <c r="EW205" s="288"/>
      <c r="EX205" s="288"/>
      <c r="EY205" s="288"/>
      <c r="EZ205" s="288"/>
      <c r="FA205" s="288"/>
      <c r="FB205" s="288"/>
      <c r="FC205" s="288"/>
      <c r="FD205" s="288"/>
      <c r="FE205" s="288"/>
      <c r="FF205" s="288"/>
      <c r="FG205" s="288"/>
      <c r="FH205" s="288"/>
      <c r="FI205" s="288"/>
      <c r="FJ205" s="288"/>
      <c r="FK205" s="288"/>
      <c r="FL205" s="288"/>
      <c r="FM205" s="288"/>
      <c r="FN205" s="288"/>
      <c r="FO205" s="288"/>
      <c r="FP205" s="288"/>
      <c r="FQ205" s="288"/>
      <c r="FR205" s="288"/>
      <c r="FU205" s="288"/>
      <c r="FV205" s="288"/>
      <c r="FW205" s="288"/>
      <c r="FX205" s="288"/>
      <c r="FY205" s="288"/>
      <c r="FZ205" s="288"/>
      <c r="GA205" s="288"/>
      <c r="GB205" s="288"/>
      <c r="GC205" s="288"/>
      <c r="GD205" s="288"/>
      <c r="GE205" s="288"/>
      <c r="GF205" s="288"/>
      <c r="GG205" s="288"/>
      <c r="GH205" s="288"/>
    </row>
    <row r="206" spans="1:190">
      <c r="A206" s="215"/>
      <c r="B206" s="215"/>
      <c r="C206" s="215"/>
      <c r="D206" s="215"/>
      <c r="E206" s="215"/>
      <c r="F206" s="215"/>
      <c r="G206" s="215"/>
      <c r="H206" s="215"/>
      <c r="I206" s="215"/>
      <c r="J206" s="215"/>
      <c r="K206" s="215"/>
      <c r="L206" s="215"/>
      <c r="M206" s="215"/>
      <c r="N206" s="212"/>
      <c r="O206" s="215"/>
      <c r="P206" s="215"/>
      <c r="Q206" s="215"/>
      <c r="R206" s="217"/>
      <c r="S206" s="217"/>
      <c r="T206" s="217"/>
      <c r="U206" s="288"/>
      <c r="V206" s="288"/>
      <c r="W206" s="215"/>
      <c r="X206" s="219"/>
      <c r="Y206" s="219"/>
      <c r="Z206" s="219"/>
      <c r="AA206" s="219"/>
      <c r="AB206" s="219"/>
      <c r="AC206" s="287"/>
      <c r="AD206" s="287"/>
      <c r="AE206" s="287"/>
      <c r="AF206" s="287"/>
      <c r="AG206" s="287"/>
      <c r="AH206" s="287"/>
      <c r="AI206" s="287"/>
      <c r="AJ206" s="287"/>
      <c r="AK206" s="288"/>
      <c r="AL206" s="288"/>
      <c r="AM206" s="288"/>
      <c r="AN206" s="288"/>
      <c r="AO206" s="288"/>
      <c r="AP206" s="288"/>
      <c r="AQ206" s="288"/>
      <c r="AR206" s="288"/>
      <c r="AS206" s="288"/>
      <c r="AT206" s="288"/>
      <c r="AU206" s="288"/>
      <c r="AV206" s="288"/>
      <c r="AW206" s="288"/>
      <c r="AX206" s="288"/>
      <c r="AY206" s="288"/>
      <c r="AZ206" s="288"/>
      <c r="BA206" s="288"/>
      <c r="BB206" s="288"/>
      <c r="BC206" s="288"/>
      <c r="BD206" s="288"/>
      <c r="BE206" s="288"/>
      <c r="BF206" s="288"/>
      <c r="BG206" s="288"/>
      <c r="BH206" s="288"/>
      <c r="BI206" s="288"/>
      <c r="BJ206" s="288"/>
      <c r="BK206" s="288"/>
      <c r="BL206" s="288"/>
      <c r="BM206" s="288"/>
      <c r="BN206" s="288"/>
      <c r="BO206" s="288"/>
      <c r="BP206" s="288"/>
      <c r="BQ206" s="288"/>
      <c r="BR206" s="288"/>
      <c r="BS206" s="288"/>
      <c r="BT206" s="288"/>
      <c r="BU206" s="288"/>
      <c r="BV206" s="288"/>
      <c r="BW206" s="288"/>
      <c r="BX206" s="288"/>
      <c r="BY206" s="288"/>
      <c r="BZ206" s="288"/>
      <c r="CA206" s="288"/>
      <c r="CB206" s="288"/>
      <c r="CC206" s="288"/>
      <c r="CD206" s="288"/>
      <c r="CE206" s="288"/>
      <c r="CF206" s="288"/>
      <c r="CG206" s="288"/>
      <c r="CH206" s="288"/>
      <c r="CI206" s="288"/>
      <c r="CJ206" s="288"/>
      <c r="CK206" s="288"/>
      <c r="CL206" s="288"/>
      <c r="CM206" s="288"/>
      <c r="CN206" s="288"/>
      <c r="CO206" s="288"/>
      <c r="CP206" s="288"/>
      <c r="CQ206" s="288"/>
      <c r="CR206" s="288"/>
      <c r="CS206" s="288"/>
      <c r="CT206" s="288"/>
      <c r="CU206" s="288"/>
      <c r="CV206" s="288"/>
      <c r="CW206" s="288"/>
      <c r="CX206" s="288"/>
      <c r="CY206" s="288"/>
      <c r="CZ206" s="288"/>
      <c r="DA206" s="288"/>
      <c r="DB206" s="288"/>
      <c r="DC206" s="288"/>
      <c r="DD206" s="288"/>
      <c r="DE206" s="288"/>
      <c r="DF206" s="288"/>
      <c r="DG206" s="288"/>
      <c r="DH206" s="288"/>
      <c r="DI206" s="288"/>
      <c r="DJ206" s="288"/>
      <c r="DK206" s="288"/>
      <c r="DL206" s="288"/>
      <c r="DM206" s="288"/>
      <c r="DN206" s="288"/>
      <c r="DO206" s="288"/>
      <c r="DP206" s="288"/>
      <c r="DQ206" s="288"/>
      <c r="DR206" s="288"/>
      <c r="DS206" s="288"/>
      <c r="DT206" s="288"/>
      <c r="DU206" s="288"/>
      <c r="DV206" s="288"/>
      <c r="DW206" s="288"/>
      <c r="DX206" s="288"/>
      <c r="DY206" s="288"/>
      <c r="DZ206" s="288"/>
      <c r="EA206" s="288"/>
      <c r="EB206" s="288"/>
      <c r="EC206" s="288"/>
      <c r="ED206" s="288"/>
      <c r="EE206" s="288"/>
      <c r="EF206" s="288"/>
      <c r="EG206" s="288"/>
      <c r="EH206" s="288"/>
      <c r="EI206" s="288"/>
      <c r="EJ206" s="288"/>
      <c r="EK206" s="288"/>
      <c r="EL206" s="288"/>
      <c r="EM206" s="288"/>
      <c r="EN206" s="288"/>
      <c r="EO206" s="288"/>
      <c r="EP206" s="288"/>
      <c r="EQ206" s="288"/>
      <c r="ER206" s="288"/>
      <c r="ES206" s="288"/>
      <c r="ET206" s="288"/>
      <c r="EU206" s="288"/>
      <c r="EV206" s="288"/>
      <c r="EW206" s="288"/>
      <c r="EX206" s="288"/>
      <c r="EY206" s="288"/>
      <c r="EZ206" s="288"/>
      <c r="FA206" s="288"/>
      <c r="FB206" s="288"/>
      <c r="FC206" s="288"/>
      <c r="FD206" s="288"/>
      <c r="FE206" s="288"/>
      <c r="FF206" s="288"/>
      <c r="FG206" s="288"/>
      <c r="FH206" s="288"/>
      <c r="FI206" s="288"/>
      <c r="FJ206" s="288"/>
      <c r="FK206" s="288"/>
      <c r="FL206" s="288"/>
      <c r="FM206" s="288"/>
      <c r="FN206" s="288"/>
      <c r="FO206" s="288"/>
      <c r="FP206" s="288"/>
      <c r="FQ206" s="288"/>
      <c r="FR206" s="288"/>
      <c r="FU206" s="288"/>
      <c r="FV206" s="288"/>
      <c r="FW206" s="288"/>
      <c r="FX206" s="288"/>
      <c r="FY206" s="288"/>
      <c r="FZ206" s="288"/>
      <c r="GA206" s="288"/>
      <c r="GB206" s="288"/>
      <c r="GC206" s="288"/>
      <c r="GD206" s="288"/>
      <c r="GE206" s="288"/>
      <c r="GF206" s="288"/>
      <c r="GG206" s="288"/>
      <c r="GH206" s="288"/>
    </row>
    <row r="207" spans="1:190">
      <c r="A207" s="287"/>
      <c r="B207" s="287"/>
      <c r="C207" s="287"/>
      <c r="D207" s="287"/>
      <c r="E207" s="287"/>
      <c r="F207" s="287"/>
      <c r="G207" s="287"/>
      <c r="H207" s="287"/>
      <c r="I207" s="287"/>
      <c r="J207" s="287"/>
      <c r="K207" s="287"/>
      <c r="L207" s="287"/>
      <c r="M207" s="287"/>
      <c r="N207" s="368"/>
      <c r="O207" s="287"/>
      <c r="P207" s="287"/>
      <c r="Q207" s="287"/>
      <c r="R207" s="287"/>
      <c r="S207" s="287"/>
      <c r="T207" s="287"/>
      <c r="U207" s="287"/>
      <c r="V207" s="287"/>
      <c r="W207" s="287"/>
      <c r="X207" s="287"/>
      <c r="Y207" s="287"/>
      <c r="Z207" s="287"/>
      <c r="AA207" s="287"/>
      <c r="AB207" s="287"/>
      <c r="AC207" s="287"/>
      <c r="AD207" s="287"/>
      <c r="AE207" s="287"/>
      <c r="AF207" s="287"/>
      <c r="AG207" s="287"/>
      <c r="AH207" s="287"/>
      <c r="AI207" s="287"/>
      <c r="AJ207" s="287"/>
      <c r="AK207" s="288"/>
      <c r="AL207" s="288"/>
      <c r="AM207" s="288"/>
      <c r="AN207" s="288"/>
      <c r="AO207" s="288"/>
      <c r="AP207" s="288"/>
      <c r="AQ207" s="288"/>
      <c r="AR207" s="288"/>
      <c r="AS207" s="288"/>
      <c r="AT207" s="288"/>
      <c r="AU207" s="288"/>
      <c r="AV207" s="288"/>
      <c r="AW207" s="288"/>
      <c r="AX207" s="288"/>
      <c r="AY207" s="288"/>
      <c r="AZ207" s="288"/>
      <c r="BA207" s="288"/>
      <c r="BB207" s="288"/>
      <c r="BC207" s="288"/>
      <c r="BD207" s="288"/>
      <c r="BE207" s="288"/>
      <c r="BF207" s="288"/>
      <c r="BG207" s="288"/>
      <c r="BH207" s="288"/>
      <c r="BI207" s="288"/>
      <c r="BJ207" s="288"/>
      <c r="BK207" s="288"/>
      <c r="BL207" s="288"/>
      <c r="BM207" s="288"/>
      <c r="BN207" s="288"/>
      <c r="BO207" s="288"/>
      <c r="BP207" s="288"/>
      <c r="BQ207" s="288"/>
      <c r="BR207" s="288"/>
      <c r="BS207" s="288"/>
      <c r="BT207" s="288"/>
      <c r="BU207" s="288"/>
      <c r="BV207" s="288"/>
      <c r="BW207" s="288"/>
      <c r="BX207" s="288"/>
      <c r="BY207" s="288"/>
      <c r="BZ207" s="288"/>
      <c r="CA207" s="288"/>
      <c r="CB207" s="288"/>
      <c r="CC207" s="288"/>
      <c r="CD207" s="288"/>
      <c r="CE207" s="288"/>
      <c r="CF207" s="288"/>
      <c r="CG207" s="288"/>
      <c r="CH207" s="288"/>
      <c r="CI207" s="288"/>
      <c r="CJ207" s="288"/>
      <c r="CK207" s="288"/>
      <c r="CL207" s="288"/>
      <c r="CM207" s="288"/>
      <c r="CN207" s="288"/>
      <c r="CO207" s="288"/>
      <c r="CP207" s="288"/>
      <c r="CQ207" s="288"/>
      <c r="CR207" s="288"/>
      <c r="CS207" s="288"/>
      <c r="CT207" s="288"/>
      <c r="CU207" s="288"/>
      <c r="CV207" s="288"/>
      <c r="CW207" s="288"/>
      <c r="CX207" s="288"/>
      <c r="CY207" s="288"/>
      <c r="CZ207" s="288"/>
      <c r="DA207" s="288"/>
      <c r="DB207" s="288"/>
      <c r="DC207" s="288"/>
      <c r="DD207" s="288"/>
      <c r="DE207" s="288"/>
      <c r="DF207" s="288"/>
      <c r="DG207" s="288"/>
      <c r="DH207" s="288"/>
      <c r="DI207" s="288"/>
      <c r="DJ207" s="288"/>
      <c r="DK207" s="288"/>
      <c r="DL207" s="288"/>
      <c r="DM207" s="288"/>
      <c r="DN207" s="288"/>
      <c r="DO207" s="288"/>
      <c r="DP207" s="288"/>
      <c r="DQ207" s="288"/>
      <c r="DR207" s="288"/>
      <c r="DS207" s="288"/>
      <c r="DT207" s="288"/>
      <c r="DU207" s="288"/>
      <c r="DV207" s="288"/>
      <c r="DW207" s="288"/>
      <c r="DX207" s="288"/>
      <c r="DY207" s="288"/>
      <c r="DZ207" s="288"/>
      <c r="EA207" s="288"/>
      <c r="EB207" s="288"/>
      <c r="EC207" s="288"/>
      <c r="ED207" s="288"/>
      <c r="EE207" s="288"/>
      <c r="EF207" s="288"/>
      <c r="EG207" s="288"/>
      <c r="EH207" s="288"/>
      <c r="EI207" s="288"/>
      <c r="EJ207" s="288"/>
      <c r="EK207" s="288"/>
      <c r="EL207" s="288"/>
      <c r="EM207" s="288"/>
      <c r="EN207" s="288"/>
      <c r="EO207" s="288"/>
      <c r="EP207" s="288"/>
      <c r="EQ207" s="288"/>
      <c r="ER207" s="288"/>
      <c r="ES207" s="288"/>
      <c r="ET207" s="288"/>
      <c r="EU207" s="288"/>
      <c r="EV207" s="288"/>
      <c r="EW207" s="288"/>
      <c r="EX207" s="288"/>
      <c r="EY207" s="288"/>
      <c r="EZ207" s="288"/>
      <c r="FA207" s="288"/>
      <c r="FB207" s="288"/>
      <c r="FC207" s="288"/>
      <c r="FD207" s="288"/>
      <c r="FE207" s="288"/>
      <c r="FF207" s="288"/>
      <c r="FG207" s="288"/>
      <c r="FH207" s="288"/>
      <c r="FI207" s="288"/>
      <c r="FJ207" s="288"/>
      <c r="FK207" s="288"/>
      <c r="FL207" s="288"/>
      <c r="FM207" s="288"/>
      <c r="FN207" s="288"/>
      <c r="FO207" s="288"/>
      <c r="FP207" s="288"/>
      <c r="FQ207" s="288"/>
      <c r="FR207" s="288"/>
      <c r="FU207" s="288"/>
      <c r="FV207" s="288"/>
      <c r="FW207" s="288"/>
      <c r="FX207" s="288"/>
      <c r="FY207" s="288"/>
      <c r="FZ207" s="288"/>
      <c r="GA207" s="288"/>
      <c r="GB207" s="288"/>
      <c r="GC207" s="288"/>
      <c r="GD207" s="288"/>
      <c r="GE207" s="288"/>
      <c r="GF207" s="288"/>
      <c r="GG207" s="288"/>
      <c r="GH207" s="288"/>
    </row>
    <row r="208" spans="1:190">
      <c r="A208" s="215"/>
      <c r="B208" s="215"/>
      <c r="C208" s="215"/>
      <c r="D208" s="215"/>
      <c r="E208" s="215"/>
      <c r="F208" s="215"/>
      <c r="G208" s="215"/>
      <c r="H208" s="215"/>
      <c r="I208" s="215"/>
      <c r="J208" s="215"/>
      <c r="K208" s="215"/>
      <c r="L208" s="215"/>
      <c r="M208" s="215"/>
      <c r="N208" s="212"/>
      <c r="O208" s="215"/>
      <c r="P208" s="215"/>
      <c r="Q208" s="215"/>
      <c r="R208" s="217"/>
      <c r="S208" s="217"/>
      <c r="T208" s="217"/>
      <c r="U208" s="288"/>
      <c r="V208" s="288"/>
      <c r="W208" s="215"/>
      <c r="X208" s="219"/>
      <c r="Y208" s="219"/>
      <c r="Z208" s="219"/>
      <c r="AA208" s="219"/>
      <c r="AB208" s="219"/>
      <c r="AC208" s="287"/>
      <c r="AD208" s="287"/>
      <c r="AE208" s="287"/>
      <c r="AF208" s="287"/>
      <c r="AG208" s="287"/>
      <c r="AH208" s="287"/>
      <c r="AI208" s="287"/>
      <c r="AJ208" s="287"/>
      <c r="AK208" s="288"/>
      <c r="AL208" s="288"/>
      <c r="AM208" s="288"/>
      <c r="AN208" s="288"/>
      <c r="AO208" s="288"/>
      <c r="AP208" s="288"/>
      <c r="AQ208" s="288"/>
      <c r="AR208" s="288"/>
      <c r="AS208" s="288"/>
      <c r="AT208" s="288"/>
      <c r="AU208" s="288"/>
      <c r="AV208" s="288"/>
      <c r="AW208" s="288"/>
      <c r="AX208" s="288"/>
      <c r="AY208" s="288"/>
      <c r="AZ208" s="288"/>
      <c r="BA208" s="288"/>
      <c r="BB208" s="288"/>
      <c r="BC208" s="288"/>
      <c r="BD208" s="288"/>
      <c r="BE208" s="288"/>
      <c r="BF208" s="288"/>
      <c r="BG208" s="288"/>
      <c r="BH208" s="288"/>
      <c r="BI208" s="288"/>
      <c r="BJ208" s="288"/>
      <c r="BK208" s="288"/>
      <c r="BL208" s="288"/>
      <c r="BM208" s="288"/>
      <c r="BN208" s="288"/>
      <c r="BO208" s="288"/>
      <c r="BP208" s="288"/>
      <c r="BQ208" s="288"/>
      <c r="BR208" s="288"/>
      <c r="BS208" s="288"/>
      <c r="BT208" s="288"/>
      <c r="BU208" s="288"/>
      <c r="BV208" s="288"/>
      <c r="BW208" s="288"/>
      <c r="BX208" s="288"/>
      <c r="BY208" s="288"/>
      <c r="BZ208" s="288"/>
      <c r="CA208" s="288"/>
      <c r="CB208" s="288"/>
      <c r="CC208" s="288"/>
      <c r="CD208" s="288"/>
      <c r="CE208" s="288"/>
      <c r="CF208" s="288"/>
      <c r="CG208" s="288"/>
      <c r="CH208" s="288"/>
      <c r="CI208" s="288"/>
      <c r="CJ208" s="288"/>
      <c r="CK208" s="288"/>
      <c r="CL208" s="288"/>
      <c r="CM208" s="288"/>
      <c r="CN208" s="288"/>
      <c r="CO208" s="288"/>
      <c r="CP208" s="288"/>
      <c r="CQ208" s="288"/>
      <c r="CR208" s="288"/>
      <c r="CS208" s="288"/>
      <c r="CT208" s="288"/>
      <c r="CU208" s="288"/>
      <c r="CV208" s="288"/>
      <c r="CW208" s="288"/>
      <c r="CX208" s="288"/>
      <c r="CY208" s="288"/>
      <c r="CZ208" s="288"/>
      <c r="DA208" s="288"/>
      <c r="DB208" s="288"/>
      <c r="DC208" s="288"/>
      <c r="DD208" s="288"/>
      <c r="DE208" s="288"/>
      <c r="DF208" s="288"/>
      <c r="DG208" s="288"/>
      <c r="DH208" s="288"/>
      <c r="DI208" s="288"/>
      <c r="DJ208" s="288"/>
      <c r="DK208" s="288"/>
      <c r="DL208" s="288"/>
      <c r="DM208" s="288"/>
      <c r="DN208" s="288"/>
      <c r="DO208" s="288"/>
      <c r="DP208" s="288"/>
      <c r="DQ208" s="288"/>
      <c r="DR208" s="288"/>
      <c r="DS208" s="288"/>
      <c r="DT208" s="288"/>
      <c r="DU208" s="288"/>
      <c r="DV208" s="288"/>
      <c r="DW208" s="288"/>
      <c r="DX208" s="288"/>
      <c r="DY208" s="288"/>
      <c r="DZ208" s="288"/>
      <c r="EA208" s="288"/>
      <c r="EB208" s="288"/>
      <c r="EC208" s="288"/>
      <c r="ED208" s="288"/>
      <c r="EE208" s="288"/>
      <c r="EF208" s="288"/>
      <c r="EG208" s="288"/>
      <c r="EH208" s="288"/>
      <c r="EI208" s="288"/>
      <c r="EJ208" s="288"/>
      <c r="EK208" s="288"/>
      <c r="EL208" s="288"/>
      <c r="EM208" s="288"/>
      <c r="EN208" s="288"/>
      <c r="EO208" s="288"/>
      <c r="EP208" s="288"/>
      <c r="EQ208" s="288"/>
      <c r="ER208" s="288"/>
      <c r="ES208" s="288"/>
      <c r="ET208" s="288"/>
      <c r="EU208" s="288"/>
      <c r="EV208" s="288"/>
      <c r="EW208" s="288"/>
      <c r="EX208" s="288"/>
      <c r="EY208" s="288"/>
      <c r="EZ208" s="288"/>
      <c r="FA208" s="288"/>
      <c r="FB208" s="288"/>
      <c r="FC208" s="288"/>
      <c r="FD208" s="288"/>
      <c r="FE208" s="288"/>
      <c r="FF208" s="288"/>
      <c r="FG208" s="288"/>
      <c r="FH208" s="288"/>
      <c r="FI208" s="288"/>
      <c r="FJ208" s="288"/>
      <c r="FK208" s="288"/>
      <c r="FL208" s="288"/>
      <c r="FM208" s="288"/>
      <c r="FN208" s="288"/>
      <c r="FO208" s="288"/>
      <c r="FP208" s="288"/>
      <c r="FQ208" s="288"/>
      <c r="FR208" s="288"/>
      <c r="FU208" s="288"/>
      <c r="FV208" s="288"/>
      <c r="FW208" s="288"/>
      <c r="FX208" s="288"/>
      <c r="FY208" s="288"/>
      <c r="FZ208" s="288"/>
      <c r="GA208" s="288"/>
      <c r="GB208" s="288"/>
      <c r="GC208" s="288"/>
      <c r="GD208" s="288"/>
      <c r="GE208" s="288"/>
      <c r="GF208" s="288"/>
      <c r="GG208" s="288"/>
      <c r="GH208" s="288"/>
    </row>
    <row r="209" spans="1:190">
      <c r="A209" s="240"/>
      <c r="B209" s="240"/>
      <c r="C209" s="240"/>
      <c r="D209" s="240"/>
      <c r="E209" s="240"/>
      <c r="F209" s="240"/>
      <c r="G209" s="240"/>
      <c r="H209" s="240"/>
      <c r="I209" s="240"/>
      <c r="J209" s="240"/>
      <c r="K209" s="240"/>
      <c r="L209" s="240"/>
      <c r="M209" s="240"/>
      <c r="N209" s="241"/>
      <c r="O209" s="240"/>
      <c r="P209" s="240"/>
      <c r="Q209" s="240"/>
      <c r="R209" s="240"/>
      <c r="S209" s="240"/>
      <c r="T209" s="240"/>
      <c r="U209" s="240"/>
      <c r="V209" s="240"/>
      <c r="W209" s="240"/>
      <c r="X209" s="240"/>
      <c r="Y209" s="240"/>
      <c r="Z209" s="240"/>
      <c r="AA209" s="240"/>
      <c r="AB209" s="240"/>
      <c r="AC209" s="240"/>
      <c r="AD209" s="240"/>
      <c r="AE209" s="240"/>
      <c r="AF209" s="240"/>
      <c r="AG209" s="240"/>
      <c r="AH209" s="240"/>
      <c r="AI209" s="240"/>
      <c r="AJ209" s="240"/>
      <c r="AK209" s="288"/>
      <c r="AL209" s="288"/>
      <c r="AM209" s="288"/>
      <c r="AN209" s="288"/>
      <c r="AO209" s="288"/>
      <c r="AP209" s="288"/>
      <c r="AQ209" s="288"/>
      <c r="AR209" s="288"/>
      <c r="AS209" s="288"/>
      <c r="AT209" s="288"/>
      <c r="AU209" s="288"/>
      <c r="AV209" s="288"/>
      <c r="AW209" s="288"/>
      <c r="AX209" s="288"/>
      <c r="AY209" s="288"/>
      <c r="AZ209" s="288"/>
      <c r="BA209" s="288"/>
      <c r="BB209" s="288"/>
      <c r="BC209" s="288"/>
      <c r="BD209" s="288"/>
      <c r="BE209" s="288"/>
      <c r="BF209" s="288"/>
      <c r="BG209" s="288"/>
      <c r="BH209" s="288"/>
      <c r="BI209" s="288"/>
      <c r="BJ209" s="288"/>
      <c r="BK209" s="288"/>
      <c r="BL209" s="288"/>
      <c r="BM209" s="288"/>
      <c r="BN209" s="288"/>
      <c r="BO209" s="288"/>
      <c r="BP209" s="288"/>
      <c r="BQ209" s="288"/>
      <c r="BR209" s="288"/>
      <c r="BS209" s="288"/>
      <c r="BT209" s="288"/>
      <c r="BU209" s="288"/>
      <c r="BV209" s="288"/>
      <c r="BW209" s="288"/>
      <c r="BX209" s="288"/>
      <c r="BY209" s="288"/>
      <c r="BZ209" s="288"/>
      <c r="CA209" s="288"/>
      <c r="CB209" s="288"/>
      <c r="CC209" s="288"/>
      <c r="CD209" s="288"/>
      <c r="CE209" s="288"/>
      <c r="CF209" s="288"/>
      <c r="CG209" s="288"/>
      <c r="CH209" s="288"/>
      <c r="CI209" s="288"/>
      <c r="CJ209" s="288"/>
      <c r="CK209" s="288"/>
      <c r="CL209" s="288"/>
      <c r="CM209" s="288"/>
      <c r="CN209" s="288"/>
      <c r="CO209" s="288"/>
      <c r="CP209" s="288"/>
      <c r="CQ209" s="288"/>
      <c r="CR209" s="288"/>
      <c r="CS209" s="288"/>
      <c r="CT209" s="288"/>
      <c r="CU209" s="288"/>
      <c r="CV209" s="288"/>
      <c r="CW209" s="288"/>
      <c r="CX209" s="288"/>
      <c r="CY209" s="288"/>
      <c r="CZ209" s="288"/>
      <c r="DA209" s="288"/>
      <c r="DB209" s="288"/>
      <c r="DC209" s="288"/>
      <c r="DD209" s="288"/>
      <c r="DE209" s="288"/>
      <c r="DF209" s="288"/>
      <c r="DG209" s="288"/>
      <c r="DH209" s="288"/>
      <c r="DI209" s="288"/>
      <c r="DJ209" s="288"/>
      <c r="DK209" s="288"/>
      <c r="DL209" s="288"/>
      <c r="DM209" s="288"/>
      <c r="DN209" s="288"/>
      <c r="DO209" s="288"/>
      <c r="DP209" s="288"/>
      <c r="DQ209" s="288"/>
      <c r="DR209" s="288"/>
      <c r="DS209" s="288"/>
      <c r="DT209" s="288"/>
      <c r="DU209" s="288"/>
      <c r="DV209" s="288"/>
      <c r="DW209" s="288"/>
      <c r="DX209" s="288"/>
      <c r="DY209" s="288"/>
      <c r="DZ209" s="288"/>
      <c r="EA209" s="288"/>
      <c r="EB209" s="288"/>
      <c r="EC209" s="288"/>
      <c r="ED209" s="288"/>
      <c r="EE209" s="288"/>
      <c r="EF209" s="288"/>
      <c r="EG209" s="288"/>
      <c r="EH209" s="288"/>
      <c r="EI209" s="288"/>
      <c r="EJ209" s="288"/>
      <c r="EK209" s="288"/>
      <c r="EL209" s="288"/>
      <c r="EM209" s="288"/>
      <c r="EN209" s="288"/>
      <c r="EO209" s="288"/>
      <c r="EP209" s="288"/>
      <c r="EQ209" s="288"/>
      <c r="ER209" s="288"/>
      <c r="ES209" s="288"/>
      <c r="ET209" s="288"/>
      <c r="EU209" s="288"/>
      <c r="EV209" s="288"/>
      <c r="EW209" s="288"/>
      <c r="EX209" s="288"/>
      <c r="EY209" s="288"/>
      <c r="EZ209" s="288"/>
      <c r="FA209" s="288"/>
      <c r="FB209" s="288"/>
      <c r="FC209" s="288"/>
      <c r="FD209" s="288"/>
      <c r="FE209" s="288"/>
      <c r="FF209" s="288"/>
      <c r="FG209" s="288"/>
      <c r="FH209" s="288"/>
      <c r="FI209" s="288"/>
      <c r="FJ209" s="288"/>
      <c r="FK209" s="288"/>
      <c r="FL209" s="288"/>
      <c r="FM209" s="288"/>
      <c r="FN209" s="288"/>
      <c r="FO209" s="288"/>
      <c r="FP209" s="288"/>
      <c r="FQ209" s="288"/>
      <c r="FR209" s="288"/>
      <c r="FU209" s="288"/>
      <c r="FV209" s="288"/>
      <c r="FW209" s="288"/>
      <c r="FX209" s="288"/>
      <c r="FY209" s="288"/>
      <c r="FZ209" s="288"/>
      <c r="GA209" s="288"/>
      <c r="GB209" s="288"/>
      <c r="GC209" s="288"/>
      <c r="GD209" s="288"/>
      <c r="GE209" s="288"/>
      <c r="GF209" s="288"/>
      <c r="GG209" s="288"/>
      <c r="GH209" s="288"/>
    </row>
    <row r="210" spans="1:190">
      <c r="A210" s="390"/>
      <c r="B210" s="390"/>
      <c r="C210" s="390"/>
      <c r="D210" s="390"/>
      <c r="E210" s="390"/>
      <c r="F210" s="390"/>
      <c r="G210" s="390"/>
      <c r="H210" s="390"/>
      <c r="I210" s="390"/>
      <c r="J210" s="390"/>
      <c r="K210" s="390"/>
      <c r="L210" s="390"/>
      <c r="M210" s="390"/>
      <c r="N210" s="445"/>
      <c r="O210" s="390"/>
      <c r="P210" s="390"/>
      <c r="Q210" s="390"/>
      <c r="R210" s="390"/>
      <c r="S210" s="390"/>
      <c r="T210" s="390"/>
      <c r="U210" s="390"/>
      <c r="V210" s="390"/>
      <c r="W210" s="390"/>
      <c r="X210" s="390"/>
      <c r="Y210" s="390"/>
      <c r="Z210" s="390"/>
      <c r="AA210" s="390"/>
      <c r="AB210" s="390"/>
      <c r="AC210" s="390"/>
      <c r="AD210" s="390"/>
      <c r="AE210" s="390"/>
      <c r="AF210" s="390"/>
      <c r="AG210" s="390"/>
      <c r="AH210" s="390"/>
      <c r="AI210" s="390"/>
      <c r="AJ210" s="390"/>
      <c r="AK210" s="288"/>
      <c r="AL210" s="288"/>
      <c r="AM210" s="288"/>
      <c r="AN210" s="288"/>
      <c r="AO210" s="288"/>
      <c r="AP210" s="288"/>
      <c r="AQ210" s="288"/>
      <c r="AR210" s="288"/>
      <c r="AS210" s="288"/>
      <c r="AT210" s="288"/>
      <c r="AU210" s="288"/>
      <c r="AV210" s="288"/>
      <c r="AW210" s="288"/>
      <c r="AX210" s="288"/>
      <c r="AY210" s="288"/>
      <c r="AZ210" s="288"/>
      <c r="BA210" s="288"/>
      <c r="BB210" s="288"/>
      <c r="BC210" s="288"/>
      <c r="BD210" s="288"/>
      <c r="BE210" s="288"/>
      <c r="BF210" s="288"/>
      <c r="BG210" s="288"/>
      <c r="BH210" s="288"/>
      <c r="BI210" s="288"/>
      <c r="BJ210" s="288"/>
      <c r="BK210" s="288"/>
      <c r="BL210" s="288"/>
      <c r="BM210" s="288"/>
      <c r="BN210" s="288"/>
      <c r="BO210" s="288"/>
      <c r="BP210" s="288"/>
      <c r="BQ210" s="288"/>
      <c r="BR210" s="288"/>
      <c r="BS210" s="288"/>
      <c r="BT210" s="288"/>
      <c r="BU210" s="288"/>
      <c r="BV210" s="288"/>
      <c r="BW210" s="288"/>
      <c r="BX210" s="288"/>
      <c r="BY210" s="288"/>
      <c r="BZ210" s="288"/>
      <c r="CA210" s="288"/>
      <c r="CB210" s="288"/>
      <c r="CC210" s="288"/>
      <c r="CD210" s="288"/>
      <c r="CE210" s="288"/>
      <c r="CF210" s="288"/>
      <c r="CG210" s="288"/>
      <c r="CH210" s="288"/>
      <c r="CI210" s="288"/>
      <c r="CJ210" s="288"/>
      <c r="CK210" s="288"/>
      <c r="CL210" s="288"/>
      <c r="CM210" s="288"/>
      <c r="CN210" s="288"/>
      <c r="CO210" s="288"/>
      <c r="CP210" s="288"/>
      <c r="CQ210" s="288"/>
      <c r="CR210" s="288"/>
      <c r="CS210" s="288"/>
      <c r="CT210" s="288"/>
      <c r="CU210" s="288"/>
      <c r="CV210" s="288"/>
      <c r="CW210" s="288"/>
      <c r="CX210" s="288"/>
      <c r="CY210" s="288"/>
      <c r="CZ210" s="288"/>
      <c r="DA210" s="288"/>
      <c r="DB210" s="288"/>
      <c r="DC210" s="288"/>
      <c r="DD210" s="288"/>
      <c r="DE210" s="288"/>
      <c r="DF210" s="288"/>
      <c r="DG210" s="288"/>
      <c r="DH210" s="288"/>
      <c r="DI210" s="288"/>
      <c r="DJ210" s="288"/>
      <c r="DK210" s="288"/>
      <c r="DL210" s="288"/>
      <c r="DM210" s="288"/>
      <c r="DN210" s="288"/>
      <c r="DO210" s="288"/>
      <c r="DP210" s="288"/>
      <c r="DQ210" s="288"/>
      <c r="DR210" s="288"/>
      <c r="DS210" s="288"/>
      <c r="DT210" s="288"/>
      <c r="DU210" s="288"/>
      <c r="DV210" s="288"/>
      <c r="DW210" s="288"/>
      <c r="DX210" s="288"/>
      <c r="DY210" s="288"/>
      <c r="DZ210" s="288"/>
      <c r="EA210" s="288"/>
      <c r="EB210" s="288"/>
      <c r="EC210" s="288"/>
      <c r="ED210" s="288"/>
      <c r="EE210" s="288"/>
      <c r="EF210" s="288"/>
      <c r="EG210" s="288"/>
      <c r="EH210" s="288"/>
      <c r="EI210" s="288"/>
      <c r="EJ210" s="288"/>
      <c r="EK210" s="288"/>
      <c r="EL210" s="288"/>
      <c r="EM210" s="288"/>
      <c r="EN210" s="288"/>
      <c r="EO210" s="288"/>
      <c r="EP210" s="288"/>
      <c r="EQ210" s="288"/>
      <c r="ER210" s="288"/>
      <c r="ES210" s="288"/>
      <c r="ET210" s="288"/>
      <c r="EU210" s="288"/>
      <c r="EV210" s="288"/>
      <c r="EW210" s="288"/>
      <c r="EX210" s="288"/>
      <c r="EY210" s="288"/>
      <c r="EZ210" s="288"/>
      <c r="FA210" s="288"/>
      <c r="FB210" s="288"/>
      <c r="FC210" s="288"/>
      <c r="FD210" s="288"/>
      <c r="FE210" s="288"/>
      <c r="FF210" s="288"/>
      <c r="FG210" s="288"/>
      <c r="FH210" s="288"/>
      <c r="FI210" s="288"/>
      <c r="FJ210" s="288"/>
      <c r="FK210" s="288"/>
      <c r="FL210" s="288"/>
      <c r="FM210" s="288"/>
      <c r="FN210" s="288"/>
      <c r="FO210" s="288"/>
      <c r="FP210" s="288"/>
      <c r="FQ210" s="288"/>
      <c r="FR210" s="288"/>
      <c r="FU210" s="288"/>
      <c r="FV210" s="288"/>
      <c r="FW210" s="288"/>
      <c r="FX210" s="288"/>
      <c r="FY210" s="288"/>
      <c r="FZ210" s="288"/>
      <c r="GA210" s="288"/>
      <c r="GB210" s="288"/>
      <c r="GC210" s="288"/>
      <c r="GD210" s="288"/>
      <c r="GE210" s="288"/>
      <c r="GF210" s="288"/>
      <c r="GG210" s="288"/>
      <c r="GH210" s="288"/>
    </row>
    <row r="211" spans="1:190">
      <c r="A211" s="389"/>
      <c r="B211" s="389"/>
      <c r="C211" s="389"/>
      <c r="D211" s="389"/>
      <c r="AH211" s="389"/>
      <c r="AI211" s="389"/>
      <c r="AJ211" s="389"/>
      <c r="AK211" s="288"/>
      <c r="AL211" s="288"/>
      <c r="AM211" s="288"/>
      <c r="AN211" s="288"/>
      <c r="AO211" s="288"/>
      <c r="AP211" s="288"/>
      <c r="AQ211" s="288"/>
      <c r="AR211" s="288"/>
      <c r="AS211" s="288"/>
      <c r="AT211" s="288"/>
      <c r="AU211" s="288"/>
      <c r="AV211" s="288"/>
      <c r="AW211" s="288"/>
      <c r="AX211" s="288"/>
      <c r="AY211" s="288"/>
      <c r="AZ211" s="288"/>
      <c r="BA211" s="288"/>
      <c r="BB211" s="288"/>
      <c r="BC211" s="288"/>
      <c r="BD211" s="288"/>
      <c r="BE211" s="288"/>
      <c r="BF211" s="288"/>
      <c r="BG211" s="288"/>
      <c r="BH211" s="288"/>
      <c r="BI211" s="288"/>
      <c r="BJ211" s="288"/>
      <c r="BK211" s="288"/>
      <c r="BL211" s="288"/>
      <c r="BM211" s="288"/>
      <c r="BN211" s="288"/>
      <c r="BO211" s="288"/>
      <c r="BP211" s="288"/>
      <c r="BQ211" s="288"/>
      <c r="BR211" s="288"/>
      <c r="BS211" s="288"/>
      <c r="BT211" s="288"/>
      <c r="BU211" s="288"/>
      <c r="BV211" s="288"/>
      <c r="BW211" s="288"/>
      <c r="BX211" s="288"/>
      <c r="BY211" s="288"/>
      <c r="BZ211" s="288"/>
      <c r="CA211" s="288"/>
      <c r="CB211" s="288"/>
      <c r="CC211" s="288"/>
      <c r="CD211" s="288"/>
      <c r="CE211" s="288"/>
      <c r="CF211" s="288"/>
      <c r="CG211" s="288"/>
      <c r="CH211" s="288"/>
      <c r="CI211" s="288"/>
      <c r="CJ211" s="288"/>
      <c r="CK211" s="288"/>
      <c r="CL211" s="288"/>
      <c r="CM211" s="288"/>
      <c r="CN211" s="288"/>
      <c r="CO211" s="288"/>
      <c r="CP211" s="288"/>
      <c r="CQ211" s="288"/>
      <c r="CR211" s="288"/>
      <c r="CS211" s="288"/>
      <c r="CT211" s="288"/>
      <c r="CU211" s="288"/>
      <c r="CV211" s="288"/>
      <c r="CW211" s="288"/>
      <c r="CX211" s="288"/>
      <c r="CY211" s="288"/>
      <c r="CZ211" s="288"/>
      <c r="DA211" s="288"/>
      <c r="DB211" s="288"/>
      <c r="DC211" s="288"/>
      <c r="DD211" s="288"/>
      <c r="DE211" s="288"/>
      <c r="DF211" s="288"/>
      <c r="DG211" s="288"/>
      <c r="DH211" s="288"/>
      <c r="DI211" s="288"/>
      <c r="DJ211" s="288"/>
      <c r="DK211" s="288"/>
      <c r="DL211" s="288"/>
      <c r="DM211" s="288"/>
      <c r="DN211" s="288"/>
      <c r="DO211" s="288"/>
      <c r="DP211" s="288"/>
      <c r="DQ211" s="288"/>
      <c r="DR211" s="288"/>
      <c r="DS211" s="288"/>
      <c r="DT211" s="288"/>
      <c r="DU211" s="288"/>
      <c r="DV211" s="288"/>
      <c r="DW211" s="288"/>
      <c r="DX211" s="288"/>
      <c r="DY211" s="288"/>
      <c r="DZ211" s="288"/>
      <c r="EA211" s="288"/>
      <c r="EB211" s="288"/>
      <c r="EC211" s="288"/>
      <c r="ED211" s="288"/>
      <c r="EE211" s="288"/>
      <c r="EF211" s="288"/>
      <c r="EG211" s="288"/>
      <c r="EH211" s="288"/>
      <c r="EI211" s="288"/>
      <c r="EJ211" s="288"/>
      <c r="EK211" s="288"/>
      <c r="EL211" s="288"/>
      <c r="EM211" s="288"/>
      <c r="EN211" s="288"/>
      <c r="EO211" s="288"/>
      <c r="EP211" s="288"/>
      <c r="EQ211" s="288"/>
      <c r="ER211" s="288"/>
      <c r="ES211" s="288"/>
      <c r="ET211" s="288"/>
      <c r="EU211" s="288"/>
      <c r="EV211" s="288"/>
      <c r="EW211" s="288"/>
      <c r="EX211" s="288"/>
      <c r="EY211" s="288"/>
      <c r="EZ211" s="288"/>
      <c r="FA211" s="288"/>
      <c r="FB211" s="288"/>
      <c r="FC211" s="288"/>
      <c r="FD211" s="288"/>
      <c r="FE211" s="288"/>
      <c r="FF211" s="288"/>
      <c r="FG211" s="288"/>
      <c r="FH211" s="288"/>
      <c r="FI211" s="288"/>
      <c r="FJ211" s="288"/>
      <c r="FK211" s="288"/>
      <c r="FL211" s="288"/>
      <c r="FM211" s="288"/>
      <c r="FN211" s="288"/>
      <c r="FO211" s="288"/>
      <c r="FP211" s="288"/>
      <c r="FQ211" s="288"/>
      <c r="FR211" s="288"/>
      <c r="FU211" s="288"/>
      <c r="FV211" s="288"/>
      <c r="FW211" s="288"/>
      <c r="FX211" s="288"/>
      <c r="FY211" s="288"/>
      <c r="FZ211" s="288"/>
      <c r="GA211" s="288"/>
      <c r="GB211" s="288"/>
      <c r="GC211" s="288"/>
      <c r="GD211" s="288"/>
      <c r="GE211" s="288"/>
      <c r="GF211" s="288"/>
      <c r="GG211" s="288"/>
      <c r="GH211" s="288"/>
    </row>
    <row r="212" spans="1:190">
      <c r="A212" s="215"/>
      <c r="B212" s="215"/>
      <c r="C212" s="215"/>
      <c r="D212" s="215"/>
      <c r="E212" s="215"/>
      <c r="F212" s="215"/>
      <c r="G212" s="215"/>
      <c r="H212" s="215"/>
      <c r="I212" s="215"/>
      <c r="J212" s="215"/>
      <c r="K212" s="215"/>
      <c r="L212" s="215"/>
      <c r="M212" s="215"/>
      <c r="N212" s="212"/>
      <c r="O212" s="215"/>
      <c r="P212" s="215"/>
      <c r="Q212" s="215"/>
      <c r="R212" s="217"/>
      <c r="S212" s="217"/>
      <c r="T212" s="217"/>
      <c r="U212" s="288"/>
      <c r="V212" s="288"/>
      <c r="W212" s="215"/>
      <c r="X212" s="219"/>
      <c r="Y212" s="219"/>
      <c r="Z212" s="219"/>
      <c r="AA212" s="219"/>
      <c r="AB212" s="219"/>
      <c r="AC212" s="287"/>
      <c r="AD212" s="446"/>
      <c r="AE212" s="446"/>
      <c r="AF212" s="446"/>
      <c r="AG212" s="446"/>
      <c r="AH212" s="446"/>
      <c r="AI212" s="446"/>
      <c r="AJ212" s="446"/>
      <c r="AK212" s="288"/>
      <c r="AL212" s="288"/>
      <c r="AM212" s="288"/>
      <c r="AN212" s="288"/>
      <c r="AO212" s="288"/>
      <c r="AP212" s="288"/>
      <c r="AQ212" s="288"/>
      <c r="AR212" s="288"/>
      <c r="AS212" s="288"/>
      <c r="AT212" s="288"/>
      <c r="AU212" s="288"/>
      <c r="AV212" s="288"/>
      <c r="AW212" s="288"/>
      <c r="AX212" s="288"/>
      <c r="AY212" s="288"/>
      <c r="AZ212" s="288"/>
      <c r="BA212" s="288"/>
      <c r="BB212" s="288"/>
      <c r="BC212" s="288"/>
      <c r="BD212" s="288"/>
      <c r="BE212" s="288"/>
      <c r="BF212" s="288"/>
      <c r="BG212" s="288"/>
      <c r="BH212" s="288"/>
      <c r="BI212" s="288"/>
      <c r="BJ212" s="288"/>
      <c r="BK212" s="288"/>
      <c r="BL212" s="288"/>
      <c r="BM212" s="288"/>
      <c r="BN212" s="288"/>
      <c r="BO212" s="288"/>
      <c r="BP212" s="288"/>
      <c r="BQ212" s="288"/>
      <c r="BR212" s="288"/>
      <c r="BS212" s="288"/>
      <c r="BT212" s="288"/>
      <c r="BU212" s="288"/>
      <c r="BV212" s="288"/>
      <c r="BW212" s="288"/>
      <c r="BX212" s="288"/>
      <c r="BY212" s="288"/>
      <c r="BZ212" s="288"/>
      <c r="CA212" s="288"/>
      <c r="CB212" s="288"/>
      <c r="CC212" s="288"/>
      <c r="CD212" s="288"/>
      <c r="CE212" s="288"/>
      <c r="CF212" s="288"/>
      <c r="CG212" s="288"/>
      <c r="CH212" s="288"/>
      <c r="CI212" s="288"/>
      <c r="CJ212" s="288"/>
      <c r="CK212" s="288"/>
      <c r="CL212" s="288"/>
      <c r="CM212" s="288"/>
      <c r="CN212" s="288"/>
      <c r="CO212" s="288"/>
      <c r="CP212" s="288"/>
      <c r="CQ212" s="288"/>
      <c r="CR212" s="288"/>
      <c r="CS212" s="288"/>
      <c r="CT212" s="288"/>
      <c r="CU212" s="288"/>
      <c r="CV212" s="288"/>
      <c r="CW212" s="288"/>
      <c r="CX212" s="288"/>
      <c r="CY212" s="288"/>
      <c r="CZ212" s="288"/>
      <c r="DA212" s="288"/>
      <c r="DB212" s="288"/>
      <c r="DC212" s="288"/>
      <c r="DD212" s="288"/>
      <c r="DE212" s="288"/>
      <c r="DF212" s="288"/>
      <c r="DG212" s="288"/>
      <c r="DH212" s="288"/>
      <c r="DI212" s="288"/>
      <c r="DJ212" s="288"/>
      <c r="DK212" s="288"/>
      <c r="DL212" s="288"/>
      <c r="DM212" s="288"/>
      <c r="DN212" s="288"/>
      <c r="DO212" s="288"/>
      <c r="DP212" s="288"/>
      <c r="DQ212" s="288"/>
      <c r="DR212" s="288"/>
      <c r="DS212" s="288"/>
      <c r="DT212" s="288"/>
      <c r="DU212" s="288"/>
      <c r="DV212" s="288"/>
      <c r="DW212" s="288"/>
      <c r="DX212" s="288"/>
      <c r="DY212" s="288"/>
      <c r="DZ212" s="288"/>
      <c r="EA212" s="288"/>
      <c r="EB212" s="288"/>
      <c r="EC212" s="288"/>
      <c r="ED212" s="288"/>
      <c r="EE212" s="288"/>
      <c r="EF212" s="288"/>
      <c r="EG212" s="288"/>
      <c r="EH212" s="288"/>
      <c r="EI212" s="288"/>
      <c r="EJ212" s="288"/>
      <c r="EK212" s="288"/>
      <c r="EL212" s="288"/>
      <c r="EM212" s="288"/>
      <c r="EN212" s="288"/>
      <c r="EO212" s="288"/>
      <c r="EP212" s="288"/>
      <c r="EQ212" s="288"/>
      <c r="ER212" s="288"/>
      <c r="ES212" s="288"/>
      <c r="ET212" s="288"/>
      <c r="EU212" s="288"/>
      <c r="EV212" s="288"/>
      <c r="EW212" s="288"/>
      <c r="EX212" s="288"/>
      <c r="EY212" s="288"/>
      <c r="EZ212" s="288"/>
      <c r="FA212" s="288"/>
      <c r="FB212" s="288"/>
      <c r="FC212" s="288"/>
      <c r="FD212" s="288"/>
      <c r="FE212" s="288"/>
      <c r="FF212" s="288"/>
      <c r="FG212" s="288"/>
      <c r="FH212" s="288"/>
      <c r="FI212" s="288"/>
      <c r="FJ212" s="288"/>
      <c r="FK212" s="288"/>
      <c r="FL212" s="288"/>
      <c r="FM212" s="288"/>
      <c r="FN212" s="288"/>
      <c r="FO212" s="288"/>
      <c r="FP212" s="288"/>
      <c r="FQ212" s="288"/>
      <c r="FR212" s="288"/>
      <c r="FU212" s="288"/>
      <c r="FV212" s="288"/>
      <c r="FW212" s="288"/>
      <c r="FX212" s="288"/>
      <c r="FY212" s="288"/>
      <c r="FZ212" s="288"/>
      <c r="GA212" s="288"/>
      <c r="GB212" s="288"/>
      <c r="GC212" s="288"/>
      <c r="GD212" s="288"/>
      <c r="GE212" s="288"/>
      <c r="GF212" s="288"/>
      <c r="GG212" s="288"/>
      <c r="GH212" s="288"/>
    </row>
    <row r="213" spans="1:190">
      <c r="A213" s="215"/>
      <c r="B213" s="215"/>
      <c r="C213" s="215"/>
      <c r="D213" s="215"/>
      <c r="E213" s="215"/>
      <c r="F213" s="215"/>
      <c r="G213" s="215"/>
      <c r="H213" s="215"/>
      <c r="I213" s="215"/>
      <c r="J213" s="215"/>
      <c r="K213" s="215"/>
      <c r="L213" s="215"/>
      <c r="M213" s="215"/>
      <c r="N213" s="212"/>
      <c r="O213" s="215"/>
      <c r="P213" s="215"/>
      <c r="Q213" s="215"/>
      <c r="R213" s="217"/>
      <c r="S213" s="217"/>
      <c r="T213" s="217"/>
      <c r="U213" s="288"/>
      <c r="V213" s="288"/>
      <c r="W213" s="215"/>
      <c r="X213" s="219"/>
      <c r="Y213" s="219"/>
      <c r="Z213" s="219"/>
      <c r="AA213" s="219"/>
      <c r="AB213" s="219"/>
      <c r="AC213" s="287"/>
      <c r="AD213" s="287"/>
      <c r="AE213" s="287"/>
      <c r="AF213" s="287"/>
      <c r="AG213" s="287"/>
      <c r="AH213" s="287"/>
      <c r="AI213" s="287"/>
      <c r="AJ213" s="287"/>
      <c r="AK213" s="288"/>
      <c r="AL213" s="288"/>
      <c r="AM213" s="288"/>
      <c r="AN213" s="288"/>
      <c r="AO213" s="288"/>
      <c r="AP213" s="288"/>
      <c r="AQ213" s="288"/>
      <c r="AR213" s="288"/>
      <c r="AS213" s="288"/>
      <c r="AT213" s="288"/>
      <c r="AU213" s="288"/>
      <c r="AV213" s="288"/>
      <c r="AW213" s="288"/>
      <c r="AX213" s="288"/>
      <c r="AY213" s="288"/>
      <c r="AZ213" s="288"/>
      <c r="BA213" s="288"/>
      <c r="BB213" s="288"/>
      <c r="BC213" s="288"/>
      <c r="BD213" s="288"/>
      <c r="BE213" s="288"/>
      <c r="BF213" s="288"/>
      <c r="BG213" s="288"/>
      <c r="BH213" s="288"/>
      <c r="BI213" s="288"/>
      <c r="BJ213" s="288"/>
      <c r="BK213" s="288"/>
      <c r="BL213" s="288"/>
      <c r="BM213" s="288"/>
      <c r="BN213" s="288"/>
      <c r="BO213" s="288"/>
      <c r="BP213" s="288"/>
      <c r="BQ213" s="288"/>
      <c r="BR213" s="288"/>
      <c r="BS213" s="288"/>
      <c r="BT213" s="288"/>
      <c r="BU213" s="288"/>
      <c r="BV213" s="288"/>
      <c r="BW213" s="288"/>
      <c r="BX213" s="288"/>
      <c r="BY213" s="288"/>
      <c r="BZ213" s="288"/>
      <c r="CA213" s="288"/>
      <c r="CB213" s="288"/>
      <c r="CC213" s="288"/>
      <c r="CD213" s="288"/>
      <c r="CE213" s="288"/>
      <c r="CF213" s="288"/>
      <c r="CG213" s="288"/>
      <c r="CH213" s="288"/>
      <c r="CI213" s="288"/>
      <c r="CJ213" s="288"/>
      <c r="CK213" s="288"/>
      <c r="CL213" s="288"/>
      <c r="CM213" s="288"/>
      <c r="CN213" s="288"/>
      <c r="CO213" s="288"/>
      <c r="CP213" s="288"/>
      <c r="CQ213" s="288"/>
      <c r="CR213" s="288"/>
      <c r="CS213" s="288"/>
      <c r="CT213" s="288"/>
      <c r="CU213" s="288"/>
      <c r="CV213" s="288"/>
      <c r="CW213" s="288"/>
      <c r="CX213" s="288"/>
      <c r="CY213" s="288"/>
      <c r="CZ213" s="288"/>
      <c r="DA213" s="288"/>
      <c r="DB213" s="288"/>
      <c r="DC213" s="288"/>
      <c r="DD213" s="288"/>
      <c r="DE213" s="288"/>
      <c r="DF213" s="288"/>
      <c r="DG213" s="288"/>
      <c r="DH213" s="288"/>
      <c r="DI213" s="288"/>
      <c r="DJ213" s="288"/>
      <c r="DK213" s="288"/>
      <c r="DL213" s="288"/>
      <c r="DM213" s="288"/>
      <c r="DN213" s="288"/>
      <c r="DO213" s="288"/>
      <c r="DP213" s="288"/>
      <c r="DQ213" s="288"/>
      <c r="DR213" s="288"/>
      <c r="DS213" s="288"/>
      <c r="DT213" s="288"/>
      <c r="DU213" s="288"/>
      <c r="DV213" s="288"/>
      <c r="DW213" s="288"/>
      <c r="DX213" s="288"/>
      <c r="DY213" s="288"/>
      <c r="DZ213" s="288"/>
      <c r="EA213" s="288"/>
      <c r="EB213" s="288"/>
      <c r="EC213" s="288"/>
      <c r="ED213" s="288"/>
      <c r="EE213" s="288"/>
      <c r="EF213" s="288"/>
      <c r="EG213" s="288"/>
      <c r="EH213" s="288"/>
      <c r="EI213" s="288"/>
      <c r="EJ213" s="288"/>
      <c r="EK213" s="288"/>
      <c r="EL213" s="288"/>
      <c r="EM213" s="288"/>
      <c r="EN213" s="288"/>
      <c r="EO213" s="288"/>
      <c r="EP213" s="288"/>
      <c r="EQ213" s="288"/>
      <c r="ER213" s="288"/>
      <c r="ES213" s="288"/>
      <c r="ET213" s="288"/>
      <c r="EU213" s="288"/>
      <c r="EV213" s="288"/>
      <c r="EW213" s="288"/>
      <c r="EX213" s="288"/>
      <c r="EY213" s="288"/>
      <c r="EZ213" s="288"/>
      <c r="FA213" s="288"/>
      <c r="FB213" s="288"/>
      <c r="FC213" s="288"/>
      <c r="FD213" s="288"/>
      <c r="FE213" s="288"/>
      <c r="FF213" s="288"/>
      <c r="FG213" s="288"/>
      <c r="FH213" s="288"/>
      <c r="FI213" s="288"/>
      <c r="FJ213" s="288"/>
      <c r="FK213" s="288"/>
      <c r="FL213" s="288"/>
      <c r="FM213" s="288"/>
      <c r="FN213" s="288"/>
      <c r="FO213" s="288"/>
      <c r="FP213" s="288"/>
      <c r="FQ213" s="288"/>
      <c r="FR213" s="288"/>
      <c r="FU213" s="288"/>
      <c r="FV213" s="288"/>
      <c r="FW213" s="288"/>
      <c r="FX213" s="288"/>
      <c r="FY213" s="288"/>
      <c r="FZ213" s="288"/>
      <c r="GA213" s="288"/>
      <c r="GB213" s="288"/>
      <c r="GC213" s="288"/>
      <c r="GD213" s="288"/>
      <c r="GE213" s="288"/>
      <c r="GF213" s="288"/>
      <c r="GG213" s="288"/>
      <c r="GH213" s="288"/>
    </row>
    <row r="214" spans="1:190">
      <c r="A214" s="215"/>
      <c r="B214" s="215"/>
      <c r="C214" s="215"/>
      <c r="D214" s="215"/>
      <c r="E214" s="215"/>
      <c r="F214" s="215"/>
      <c r="G214" s="215"/>
      <c r="H214" s="215"/>
      <c r="I214" s="215"/>
      <c r="J214" s="215"/>
      <c r="K214" s="215"/>
      <c r="L214" s="215"/>
      <c r="M214" s="215"/>
      <c r="N214" s="212"/>
      <c r="O214" s="215"/>
      <c r="P214" s="215"/>
      <c r="Q214" s="215"/>
      <c r="R214" s="217"/>
      <c r="S214" s="217"/>
      <c r="T214" s="217"/>
      <c r="U214" s="288"/>
      <c r="V214" s="288"/>
      <c r="W214" s="215"/>
      <c r="X214" s="219"/>
      <c r="Y214" s="219"/>
      <c r="Z214" s="219"/>
      <c r="AA214" s="219"/>
      <c r="AB214" s="219"/>
      <c r="AC214" s="287"/>
      <c r="AD214" s="287"/>
      <c r="AE214" s="287"/>
      <c r="AF214" s="287"/>
      <c r="AG214" s="287"/>
      <c r="AH214" s="287"/>
      <c r="AI214" s="287"/>
      <c r="AJ214" s="287"/>
      <c r="AK214" s="288"/>
      <c r="AL214" s="288"/>
      <c r="AM214" s="288"/>
      <c r="AN214" s="288"/>
      <c r="AO214" s="288"/>
      <c r="AP214" s="288"/>
      <c r="AQ214" s="288"/>
      <c r="AR214" s="288"/>
      <c r="AS214" s="288"/>
      <c r="AT214" s="288"/>
      <c r="AU214" s="288"/>
      <c r="AV214" s="288"/>
      <c r="AW214" s="288"/>
      <c r="AX214" s="288"/>
      <c r="AY214" s="288"/>
      <c r="AZ214" s="288"/>
      <c r="BA214" s="288"/>
      <c r="BB214" s="288"/>
      <c r="BC214" s="288"/>
      <c r="BD214" s="288"/>
      <c r="BE214" s="288"/>
      <c r="BF214" s="288"/>
      <c r="BG214" s="288"/>
      <c r="BH214" s="288"/>
      <c r="BI214" s="288"/>
      <c r="BJ214" s="288"/>
      <c r="BK214" s="288"/>
      <c r="BL214" s="288"/>
      <c r="BM214" s="288"/>
      <c r="BN214" s="288"/>
      <c r="BO214" s="288"/>
      <c r="BP214" s="288"/>
      <c r="BQ214" s="288"/>
      <c r="BR214" s="288"/>
      <c r="BS214" s="288"/>
      <c r="BT214" s="288"/>
      <c r="BU214" s="288"/>
      <c r="BV214" s="288"/>
      <c r="BW214" s="288"/>
      <c r="BX214" s="288"/>
      <c r="BY214" s="288"/>
      <c r="BZ214" s="288"/>
      <c r="CA214" s="288"/>
      <c r="CB214" s="288"/>
      <c r="CC214" s="288"/>
      <c r="CD214" s="288"/>
      <c r="CE214" s="288"/>
      <c r="CF214" s="288"/>
      <c r="CG214" s="288"/>
      <c r="CH214" s="288"/>
      <c r="CI214" s="288"/>
      <c r="CJ214" s="288"/>
      <c r="CK214" s="288"/>
      <c r="CL214" s="288"/>
      <c r="CM214" s="288"/>
      <c r="CN214" s="288"/>
      <c r="CO214" s="288"/>
      <c r="CP214" s="288"/>
      <c r="CQ214" s="288"/>
      <c r="CR214" s="288"/>
      <c r="CS214" s="288"/>
      <c r="CT214" s="288"/>
      <c r="CU214" s="288"/>
      <c r="CV214" s="288"/>
      <c r="CW214" s="288"/>
      <c r="CX214" s="288"/>
      <c r="CY214" s="288"/>
      <c r="CZ214" s="288"/>
      <c r="DA214" s="288"/>
      <c r="DB214" s="288"/>
      <c r="DC214" s="288"/>
      <c r="DD214" s="288"/>
      <c r="DE214" s="288"/>
      <c r="DF214" s="288"/>
      <c r="DG214" s="288"/>
      <c r="DH214" s="288"/>
      <c r="DI214" s="288"/>
      <c r="DJ214" s="288"/>
      <c r="DK214" s="288"/>
      <c r="DL214" s="288"/>
      <c r="DM214" s="288"/>
      <c r="DN214" s="288"/>
      <c r="DO214" s="288"/>
      <c r="DP214" s="288"/>
      <c r="DQ214" s="288"/>
      <c r="DR214" s="288"/>
      <c r="DS214" s="288"/>
      <c r="DT214" s="288"/>
      <c r="DU214" s="288"/>
      <c r="DV214" s="288"/>
      <c r="DW214" s="288"/>
      <c r="DX214" s="288"/>
      <c r="DY214" s="288"/>
      <c r="DZ214" s="288"/>
      <c r="EA214" s="288"/>
      <c r="EB214" s="288"/>
      <c r="EC214" s="288"/>
      <c r="ED214" s="288"/>
      <c r="EE214" s="288"/>
      <c r="EF214" s="288"/>
      <c r="EG214" s="288"/>
      <c r="EH214" s="288"/>
      <c r="EI214" s="288"/>
      <c r="EJ214" s="288"/>
      <c r="EK214" s="288"/>
      <c r="EL214" s="288"/>
      <c r="EM214" s="288"/>
      <c r="EN214" s="288"/>
      <c r="EO214" s="288"/>
      <c r="EP214" s="288"/>
      <c r="EQ214" s="288"/>
      <c r="ER214" s="288"/>
      <c r="ES214" s="288"/>
      <c r="ET214" s="288"/>
      <c r="EU214" s="288"/>
      <c r="EV214" s="288"/>
      <c r="EW214" s="288"/>
      <c r="EX214" s="288"/>
      <c r="EY214" s="288"/>
      <c r="EZ214" s="288"/>
      <c r="FA214" s="288"/>
      <c r="FB214" s="288"/>
      <c r="FC214" s="288"/>
      <c r="FD214" s="288"/>
      <c r="FE214" s="288"/>
      <c r="FF214" s="288"/>
      <c r="FG214" s="288"/>
      <c r="FH214" s="288"/>
      <c r="FI214" s="288"/>
      <c r="FJ214" s="288"/>
      <c r="FK214" s="288"/>
      <c r="FL214" s="288"/>
      <c r="FM214" s="288"/>
      <c r="FN214" s="288"/>
      <c r="FO214" s="288"/>
      <c r="FP214" s="288"/>
      <c r="FQ214" s="288"/>
      <c r="FR214" s="288"/>
      <c r="FU214" s="288"/>
      <c r="FV214" s="288"/>
      <c r="FW214" s="288"/>
      <c r="FX214" s="288"/>
      <c r="FY214" s="288"/>
      <c r="FZ214" s="288"/>
      <c r="GA214" s="288"/>
      <c r="GB214" s="288"/>
      <c r="GC214" s="288"/>
      <c r="GD214" s="288"/>
      <c r="GE214" s="288"/>
      <c r="GF214" s="288"/>
      <c r="GG214" s="288"/>
      <c r="GH214" s="288"/>
    </row>
    <row r="215" spans="1:190">
      <c r="A215" s="215"/>
      <c r="B215" s="215"/>
      <c r="C215" s="215"/>
      <c r="D215" s="215"/>
      <c r="E215" s="215"/>
      <c r="F215" s="215"/>
      <c r="G215" s="215"/>
      <c r="H215" s="215"/>
      <c r="I215" s="215"/>
      <c r="J215" s="215"/>
      <c r="K215" s="215"/>
      <c r="L215" s="215"/>
      <c r="M215" s="215"/>
      <c r="N215" s="212"/>
      <c r="O215" s="215"/>
      <c r="P215" s="215"/>
      <c r="Q215" s="215"/>
      <c r="R215" s="217"/>
      <c r="S215" s="217"/>
      <c r="T215" s="217"/>
      <c r="U215" s="288"/>
      <c r="V215" s="288"/>
      <c r="W215" s="215"/>
      <c r="X215" s="219"/>
      <c r="Y215" s="219"/>
      <c r="Z215" s="219"/>
      <c r="AA215" s="219"/>
      <c r="AB215" s="219"/>
      <c r="AC215" s="287"/>
      <c r="AD215" s="287"/>
      <c r="AE215" s="287"/>
      <c r="AF215" s="287"/>
      <c r="AG215" s="287"/>
      <c r="AH215" s="287"/>
      <c r="AI215" s="287"/>
      <c r="AJ215" s="287"/>
      <c r="AK215" s="288"/>
      <c r="AL215" s="288"/>
      <c r="AM215" s="288"/>
      <c r="AN215" s="288"/>
      <c r="AO215" s="288"/>
      <c r="AP215" s="288"/>
      <c r="AQ215" s="288"/>
      <c r="AR215" s="288"/>
      <c r="AS215" s="288"/>
      <c r="AT215" s="288"/>
      <c r="AU215" s="288"/>
      <c r="AV215" s="288"/>
      <c r="AW215" s="288"/>
      <c r="AX215" s="288"/>
      <c r="AY215" s="288"/>
      <c r="AZ215" s="288"/>
      <c r="BA215" s="288"/>
      <c r="BB215" s="288"/>
      <c r="BC215" s="288"/>
      <c r="BD215" s="288"/>
      <c r="BE215" s="288"/>
      <c r="BF215" s="288"/>
      <c r="BG215" s="288"/>
      <c r="BH215" s="288"/>
      <c r="BI215" s="288"/>
      <c r="BJ215" s="288"/>
      <c r="BK215" s="288"/>
      <c r="BL215" s="288"/>
      <c r="BM215" s="288"/>
      <c r="BN215" s="288"/>
      <c r="BO215" s="288"/>
      <c r="BP215" s="288"/>
      <c r="BQ215" s="288"/>
      <c r="BR215" s="288"/>
      <c r="BS215" s="288"/>
      <c r="BT215" s="288"/>
      <c r="BU215" s="288"/>
      <c r="BV215" s="288"/>
      <c r="BW215" s="288"/>
      <c r="BX215" s="288"/>
      <c r="BY215" s="288"/>
      <c r="BZ215" s="288"/>
      <c r="CA215" s="288"/>
      <c r="CB215" s="288"/>
      <c r="CC215" s="288"/>
      <c r="CD215" s="288"/>
      <c r="CE215" s="288"/>
      <c r="CF215" s="288"/>
      <c r="CG215" s="288"/>
      <c r="CH215" s="288"/>
      <c r="CI215" s="288"/>
      <c r="CJ215" s="288"/>
      <c r="CK215" s="288"/>
      <c r="CL215" s="288"/>
      <c r="CM215" s="288"/>
      <c r="CN215" s="288"/>
      <c r="CO215" s="288"/>
      <c r="CP215" s="288"/>
      <c r="CQ215" s="288"/>
      <c r="CR215" s="288"/>
      <c r="CS215" s="288"/>
      <c r="CT215" s="288"/>
      <c r="CU215" s="288"/>
      <c r="CV215" s="288"/>
      <c r="CW215" s="288"/>
      <c r="CX215" s="288"/>
      <c r="CY215" s="288"/>
      <c r="CZ215" s="288"/>
      <c r="DA215" s="288"/>
      <c r="DB215" s="288"/>
      <c r="DC215" s="288"/>
      <c r="DD215" s="288"/>
      <c r="DE215" s="288"/>
      <c r="DF215" s="288"/>
      <c r="DG215" s="288"/>
      <c r="DH215" s="288"/>
      <c r="DI215" s="288"/>
      <c r="DJ215" s="288"/>
      <c r="DK215" s="288"/>
      <c r="DL215" s="288"/>
      <c r="DM215" s="288"/>
      <c r="DN215" s="288"/>
      <c r="DO215" s="288"/>
      <c r="DP215" s="288"/>
      <c r="DQ215" s="288"/>
      <c r="DR215" s="288"/>
      <c r="DS215" s="288"/>
      <c r="DT215" s="288"/>
      <c r="DU215" s="288"/>
      <c r="DV215" s="288"/>
      <c r="DW215" s="288"/>
      <c r="DX215" s="288"/>
      <c r="DY215" s="288"/>
      <c r="DZ215" s="288"/>
      <c r="EA215" s="288"/>
      <c r="EB215" s="288"/>
      <c r="EC215" s="288"/>
      <c r="ED215" s="288"/>
      <c r="EE215" s="288"/>
      <c r="EF215" s="288"/>
      <c r="EG215" s="288"/>
      <c r="EH215" s="288"/>
      <c r="EI215" s="288"/>
      <c r="EJ215" s="288"/>
      <c r="EK215" s="288"/>
      <c r="EL215" s="288"/>
      <c r="EM215" s="288"/>
      <c r="EN215" s="288"/>
      <c r="EO215" s="288"/>
      <c r="EP215" s="288"/>
      <c r="EQ215" s="288"/>
      <c r="ER215" s="288"/>
      <c r="ES215" s="288"/>
      <c r="ET215" s="288"/>
      <c r="EU215" s="288"/>
      <c r="EV215" s="288"/>
      <c r="EW215" s="288"/>
      <c r="EX215" s="288"/>
      <c r="EY215" s="288"/>
      <c r="EZ215" s="288"/>
      <c r="FA215" s="288"/>
      <c r="FB215" s="288"/>
      <c r="FC215" s="288"/>
      <c r="FD215" s="288"/>
      <c r="FE215" s="288"/>
      <c r="FF215" s="288"/>
      <c r="FG215" s="288"/>
      <c r="FH215" s="288"/>
      <c r="FI215" s="288"/>
      <c r="FJ215" s="288"/>
      <c r="FK215" s="288"/>
      <c r="FL215" s="288"/>
      <c r="FM215" s="288"/>
      <c r="FN215" s="288"/>
      <c r="FO215" s="288"/>
      <c r="FP215" s="288"/>
      <c r="FQ215" s="288"/>
      <c r="FR215" s="288"/>
      <c r="FU215" s="288"/>
      <c r="FV215" s="288"/>
      <c r="FW215" s="288"/>
      <c r="FX215" s="288"/>
      <c r="FY215" s="288"/>
      <c r="FZ215" s="288"/>
      <c r="GA215" s="288"/>
      <c r="GB215" s="288"/>
      <c r="GC215" s="288"/>
      <c r="GD215" s="288"/>
      <c r="GE215" s="288"/>
      <c r="GF215" s="288"/>
      <c r="GG215" s="288"/>
      <c r="GH215" s="288"/>
    </row>
    <row r="216" spans="1:190">
      <c r="A216" s="215"/>
      <c r="B216" s="215"/>
      <c r="C216" s="215"/>
      <c r="D216" s="215"/>
      <c r="E216" s="215"/>
      <c r="F216" s="215"/>
      <c r="G216" s="215"/>
      <c r="H216" s="215"/>
      <c r="I216" s="215"/>
      <c r="J216" s="215"/>
      <c r="K216" s="215"/>
      <c r="L216" s="215"/>
      <c r="M216" s="215"/>
      <c r="N216" s="212"/>
      <c r="O216" s="215"/>
      <c r="P216" s="215"/>
      <c r="Q216" s="215"/>
      <c r="R216" s="217"/>
      <c r="S216" s="217"/>
      <c r="T216" s="217"/>
      <c r="U216" s="288"/>
      <c r="V216" s="288"/>
      <c r="W216" s="215"/>
      <c r="X216" s="219"/>
      <c r="Y216" s="219"/>
      <c r="Z216" s="219"/>
      <c r="AA216" s="219"/>
      <c r="AB216" s="219"/>
      <c r="AC216" s="287"/>
      <c r="AD216" s="287"/>
      <c r="AE216" s="287"/>
      <c r="AF216" s="287"/>
      <c r="AG216" s="287"/>
      <c r="AH216" s="287"/>
      <c r="AI216" s="287"/>
      <c r="AJ216" s="287"/>
      <c r="AK216" s="288"/>
      <c r="AL216" s="288"/>
      <c r="AM216" s="288"/>
      <c r="AN216" s="288"/>
      <c r="AO216" s="288"/>
      <c r="AP216" s="288"/>
      <c r="AQ216" s="288"/>
      <c r="AR216" s="288"/>
      <c r="AS216" s="288"/>
      <c r="AT216" s="288"/>
      <c r="AU216" s="288"/>
      <c r="AV216" s="288"/>
      <c r="AW216" s="288"/>
      <c r="AX216" s="288"/>
      <c r="AY216" s="288"/>
      <c r="AZ216" s="288"/>
      <c r="BA216" s="288"/>
      <c r="BB216" s="288"/>
      <c r="BC216" s="288"/>
      <c r="BD216" s="288"/>
      <c r="BE216" s="288"/>
      <c r="BF216" s="288"/>
      <c r="BG216" s="288"/>
      <c r="BH216" s="288"/>
      <c r="BI216" s="288"/>
      <c r="BJ216" s="288"/>
      <c r="BK216" s="288"/>
      <c r="BL216" s="288"/>
      <c r="BM216" s="288"/>
      <c r="BN216" s="288"/>
      <c r="BO216" s="288"/>
      <c r="BP216" s="288"/>
      <c r="BQ216" s="288"/>
      <c r="BR216" s="288"/>
      <c r="BS216" s="288"/>
      <c r="BT216" s="288"/>
      <c r="BU216" s="288"/>
      <c r="BV216" s="288"/>
      <c r="BW216" s="288"/>
      <c r="BX216" s="288"/>
      <c r="BY216" s="288"/>
      <c r="BZ216" s="288"/>
      <c r="CA216" s="288"/>
      <c r="CB216" s="288"/>
      <c r="CC216" s="288"/>
      <c r="CD216" s="288"/>
      <c r="CE216" s="288"/>
      <c r="CF216" s="288"/>
      <c r="CG216" s="288"/>
      <c r="CH216" s="288"/>
      <c r="CI216" s="288"/>
      <c r="CJ216" s="288"/>
      <c r="CK216" s="288"/>
      <c r="CL216" s="288"/>
      <c r="CM216" s="288"/>
      <c r="CN216" s="288"/>
      <c r="CO216" s="288"/>
      <c r="CP216" s="288"/>
      <c r="CQ216" s="288"/>
      <c r="CR216" s="288"/>
      <c r="CS216" s="288"/>
      <c r="CT216" s="288"/>
      <c r="CU216" s="288"/>
      <c r="CV216" s="288"/>
      <c r="CW216" s="288"/>
      <c r="CX216" s="288"/>
      <c r="CY216" s="288"/>
      <c r="CZ216" s="288"/>
      <c r="DA216" s="288"/>
      <c r="DB216" s="288"/>
      <c r="DC216" s="288"/>
      <c r="DD216" s="288"/>
      <c r="DE216" s="288"/>
      <c r="DF216" s="288"/>
      <c r="DG216" s="288"/>
      <c r="DH216" s="288"/>
      <c r="DI216" s="288"/>
      <c r="DJ216" s="288"/>
      <c r="DK216" s="288"/>
      <c r="DL216" s="288"/>
      <c r="DM216" s="288"/>
      <c r="DN216" s="288"/>
      <c r="DO216" s="288"/>
      <c r="DP216" s="288"/>
      <c r="DQ216" s="288"/>
      <c r="DR216" s="288"/>
      <c r="DS216" s="288"/>
      <c r="DT216" s="288"/>
      <c r="DU216" s="288"/>
      <c r="DV216" s="288"/>
      <c r="DW216" s="288"/>
      <c r="DX216" s="288"/>
      <c r="DY216" s="288"/>
      <c r="DZ216" s="288"/>
      <c r="EA216" s="288"/>
      <c r="EB216" s="288"/>
      <c r="EC216" s="288"/>
      <c r="ED216" s="288"/>
      <c r="EE216" s="288"/>
      <c r="EF216" s="288"/>
      <c r="EG216" s="288"/>
      <c r="EH216" s="288"/>
      <c r="EI216" s="288"/>
      <c r="EJ216" s="288"/>
      <c r="EK216" s="288"/>
      <c r="EL216" s="288"/>
      <c r="EM216" s="288"/>
      <c r="EN216" s="288"/>
      <c r="EO216" s="288"/>
      <c r="EP216" s="288"/>
      <c r="EQ216" s="288"/>
      <c r="ER216" s="288"/>
      <c r="ES216" s="288"/>
      <c r="ET216" s="288"/>
      <c r="EU216" s="288"/>
      <c r="EV216" s="288"/>
      <c r="EW216" s="288"/>
      <c r="EX216" s="288"/>
      <c r="EY216" s="288"/>
      <c r="EZ216" s="288"/>
      <c r="FA216" s="288"/>
      <c r="FB216" s="288"/>
      <c r="FC216" s="288"/>
      <c r="FD216" s="288"/>
      <c r="FE216" s="288"/>
      <c r="FF216" s="288"/>
      <c r="FG216" s="288"/>
      <c r="FH216" s="288"/>
      <c r="FI216" s="288"/>
      <c r="FJ216" s="288"/>
      <c r="FK216" s="288"/>
      <c r="FL216" s="288"/>
      <c r="FM216" s="288"/>
      <c r="FN216" s="288"/>
      <c r="FO216" s="288"/>
      <c r="FP216" s="288"/>
      <c r="FQ216" s="288"/>
      <c r="FR216" s="288"/>
      <c r="FU216" s="288"/>
      <c r="FV216" s="288"/>
      <c r="FW216" s="288"/>
      <c r="FX216" s="288"/>
      <c r="FY216" s="288"/>
      <c r="FZ216" s="288"/>
      <c r="GA216" s="288"/>
      <c r="GB216" s="288"/>
      <c r="GC216" s="288"/>
      <c r="GD216" s="288"/>
      <c r="GE216" s="288"/>
      <c r="GF216" s="288"/>
      <c r="GG216" s="288"/>
      <c r="GH216" s="288"/>
    </row>
    <row r="217" spans="1:190">
      <c r="A217" s="215"/>
      <c r="B217" s="215"/>
      <c r="C217" s="215"/>
      <c r="D217" s="215"/>
      <c r="E217" s="215"/>
      <c r="F217" s="215"/>
      <c r="G217" s="215"/>
      <c r="H217" s="215"/>
      <c r="I217" s="215"/>
      <c r="J217" s="215"/>
      <c r="K217" s="215"/>
      <c r="L217" s="215"/>
      <c r="M217" s="215"/>
      <c r="N217" s="212"/>
      <c r="O217" s="215"/>
      <c r="P217" s="215"/>
      <c r="Q217" s="215"/>
      <c r="R217" s="217"/>
      <c r="S217" s="217"/>
      <c r="T217" s="217"/>
      <c r="U217" s="288"/>
      <c r="V217" s="288"/>
      <c r="W217" s="215"/>
      <c r="X217" s="219"/>
      <c r="Y217" s="219"/>
      <c r="Z217" s="219"/>
      <c r="AA217" s="219"/>
      <c r="AB217" s="219"/>
      <c r="AC217" s="287"/>
      <c r="AD217" s="287"/>
      <c r="AE217" s="287"/>
      <c r="AF217" s="287"/>
      <c r="AG217" s="287"/>
      <c r="AH217" s="287"/>
      <c r="AI217" s="287"/>
      <c r="AJ217" s="287"/>
      <c r="AK217" s="288"/>
      <c r="AL217" s="288"/>
      <c r="AM217" s="288"/>
      <c r="AN217" s="288"/>
      <c r="AO217" s="288"/>
      <c r="AP217" s="288"/>
      <c r="AQ217" s="288"/>
      <c r="AR217" s="288"/>
      <c r="AS217" s="288"/>
      <c r="AT217" s="288"/>
      <c r="AU217" s="288"/>
      <c r="AV217" s="288"/>
      <c r="AW217" s="288"/>
      <c r="AX217" s="288"/>
      <c r="AY217" s="288"/>
      <c r="AZ217" s="288"/>
      <c r="BA217" s="288"/>
      <c r="BB217" s="288"/>
      <c r="BC217" s="288"/>
      <c r="BD217" s="288"/>
      <c r="BE217" s="288"/>
      <c r="BF217" s="288"/>
      <c r="BG217" s="288"/>
      <c r="BH217" s="288"/>
      <c r="BI217" s="288"/>
      <c r="BJ217" s="288"/>
      <c r="BK217" s="288"/>
      <c r="BL217" s="288"/>
      <c r="BM217" s="288"/>
      <c r="BN217" s="288"/>
      <c r="BO217" s="288"/>
      <c r="BP217" s="288"/>
      <c r="BQ217" s="288"/>
      <c r="BR217" s="288"/>
      <c r="BS217" s="288"/>
      <c r="BT217" s="288"/>
      <c r="BU217" s="288"/>
      <c r="BV217" s="288"/>
      <c r="BW217" s="288"/>
      <c r="BX217" s="288"/>
      <c r="BY217" s="288"/>
      <c r="BZ217" s="288"/>
      <c r="CA217" s="288"/>
      <c r="CB217" s="288"/>
      <c r="CC217" s="288"/>
      <c r="CD217" s="288"/>
      <c r="CE217" s="288"/>
      <c r="CF217" s="288"/>
      <c r="CG217" s="288"/>
      <c r="CH217" s="288"/>
      <c r="CI217" s="288"/>
      <c r="CJ217" s="288"/>
      <c r="CK217" s="288"/>
      <c r="CL217" s="288"/>
      <c r="CM217" s="288"/>
      <c r="CN217" s="288"/>
      <c r="CO217" s="288"/>
      <c r="CP217" s="288"/>
      <c r="CQ217" s="288"/>
      <c r="CR217" s="288"/>
      <c r="CS217" s="288"/>
      <c r="CT217" s="288"/>
      <c r="CU217" s="288"/>
      <c r="CV217" s="288"/>
      <c r="CW217" s="288"/>
      <c r="CX217" s="288"/>
      <c r="CY217" s="288"/>
      <c r="CZ217" s="288"/>
      <c r="DA217" s="288"/>
      <c r="DB217" s="288"/>
      <c r="DC217" s="288"/>
      <c r="DD217" s="288"/>
      <c r="DE217" s="288"/>
      <c r="DF217" s="288"/>
      <c r="DG217" s="288"/>
      <c r="DH217" s="288"/>
      <c r="DI217" s="288"/>
      <c r="DJ217" s="288"/>
      <c r="DK217" s="288"/>
      <c r="DL217" s="288"/>
      <c r="DM217" s="288"/>
      <c r="DN217" s="288"/>
      <c r="DO217" s="288"/>
      <c r="DP217" s="288"/>
      <c r="DQ217" s="288"/>
      <c r="DR217" s="288"/>
      <c r="DS217" s="288"/>
      <c r="DT217" s="288"/>
      <c r="DU217" s="288"/>
      <c r="DV217" s="288"/>
      <c r="DW217" s="288"/>
      <c r="DX217" s="288"/>
      <c r="DY217" s="288"/>
      <c r="DZ217" s="288"/>
      <c r="EA217" s="288"/>
      <c r="EB217" s="288"/>
      <c r="EC217" s="288"/>
      <c r="ED217" s="288"/>
      <c r="EE217" s="288"/>
      <c r="EF217" s="288"/>
      <c r="EG217" s="288"/>
      <c r="EH217" s="288"/>
      <c r="EI217" s="288"/>
      <c r="EJ217" s="288"/>
      <c r="EK217" s="288"/>
      <c r="EL217" s="288"/>
      <c r="EM217" s="288"/>
      <c r="EN217" s="288"/>
      <c r="EO217" s="288"/>
      <c r="EP217" s="288"/>
      <c r="EQ217" s="288"/>
      <c r="ER217" s="288"/>
      <c r="ES217" s="288"/>
      <c r="ET217" s="288"/>
      <c r="EU217" s="288"/>
      <c r="EV217" s="288"/>
      <c r="EW217" s="288"/>
      <c r="EX217" s="288"/>
      <c r="EY217" s="288"/>
      <c r="EZ217" s="288"/>
      <c r="FA217" s="288"/>
      <c r="FB217" s="288"/>
      <c r="FC217" s="288"/>
      <c r="FD217" s="288"/>
      <c r="FE217" s="288"/>
      <c r="FF217" s="288"/>
      <c r="FG217" s="288"/>
      <c r="FH217" s="288"/>
      <c r="FI217" s="288"/>
      <c r="FJ217" s="288"/>
      <c r="FK217" s="288"/>
      <c r="FL217" s="288"/>
      <c r="FM217" s="288"/>
      <c r="FN217" s="288"/>
      <c r="FO217" s="288"/>
      <c r="FP217" s="288"/>
      <c r="FQ217" s="288"/>
      <c r="FR217" s="288"/>
      <c r="FU217" s="288"/>
      <c r="FV217" s="288"/>
      <c r="FW217" s="288"/>
      <c r="FX217" s="288"/>
      <c r="FY217" s="288"/>
      <c r="FZ217" s="288"/>
      <c r="GA217" s="288"/>
      <c r="GB217" s="288"/>
      <c r="GC217" s="288"/>
      <c r="GD217" s="288"/>
      <c r="GE217" s="288"/>
      <c r="GF217" s="288"/>
      <c r="GG217" s="288"/>
      <c r="GH217" s="288"/>
    </row>
    <row r="218" spans="1:190">
      <c r="A218" s="215"/>
      <c r="B218" s="215"/>
      <c r="C218" s="215"/>
      <c r="D218" s="215"/>
      <c r="E218" s="215"/>
      <c r="F218" s="215"/>
      <c r="G218" s="215"/>
      <c r="H218" s="215"/>
      <c r="I218" s="215"/>
      <c r="J218" s="215"/>
      <c r="K218" s="215"/>
      <c r="L218" s="215"/>
      <c r="M218" s="215"/>
      <c r="N218" s="212"/>
      <c r="O218" s="215"/>
      <c r="P218" s="215"/>
      <c r="Q218" s="215"/>
      <c r="R218" s="217"/>
      <c r="S218" s="217"/>
      <c r="T218" s="217"/>
      <c r="U218" s="288"/>
      <c r="V218" s="288"/>
      <c r="W218" s="215"/>
      <c r="X218" s="219"/>
      <c r="Y218" s="219"/>
      <c r="Z218" s="219"/>
      <c r="AA218" s="219"/>
      <c r="AB218" s="219"/>
      <c r="AC218" s="287"/>
      <c r="AD218" s="287"/>
      <c r="AE218" s="287"/>
      <c r="AF218" s="287"/>
      <c r="AG218" s="287"/>
      <c r="AH218" s="287"/>
      <c r="AI218" s="287"/>
      <c r="AJ218" s="287"/>
      <c r="AK218" s="288"/>
      <c r="AL218" s="288"/>
      <c r="AM218" s="288"/>
      <c r="AN218" s="288"/>
      <c r="AO218" s="288"/>
      <c r="AP218" s="288"/>
      <c r="AQ218" s="288"/>
      <c r="AR218" s="288"/>
      <c r="AS218" s="288"/>
      <c r="AT218" s="288"/>
      <c r="AU218" s="288"/>
      <c r="AV218" s="288"/>
      <c r="AW218" s="288"/>
      <c r="AX218" s="288"/>
      <c r="AY218" s="288"/>
      <c r="AZ218" s="288"/>
      <c r="BA218" s="288"/>
      <c r="BB218" s="288"/>
      <c r="BC218" s="288"/>
      <c r="BD218" s="288"/>
      <c r="BE218" s="288"/>
      <c r="BF218" s="288"/>
      <c r="BG218" s="288"/>
      <c r="BH218" s="288"/>
      <c r="BI218" s="288"/>
      <c r="BJ218" s="288"/>
      <c r="BK218" s="288"/>
      <c r="BL218" s="288"/>
      <c r="BM218" s="288"/>
      <c r="BN218" s="288"/>
      <c r="BO218" s="288"/>
      <c r="BP218" s="288"/>
      <c r="BQ218" s="288"/>
      <c r="BR218" s="288"/>
      <c r="BS218" s="288"/>
      <c r="BT218" s="288"/>
      <c r="BU218" s="288"/>
      <c r="BV218" s="288"/>
      <c r="BW218" s="288"/>
      <c r="BX218" s="288"/>
      <c r="BY218" s="288"/>
      <c r="BZ218" s="288"/>
      <c r="CA218" s="288"/>
      <c r="CB218" s="288"/>
      <c r="CC218" s="288"/>
      <c r="CD218" s="288"/>
      <c r="CE218" s="288"/>
      <c r="CF218" s="288"/>
      <c r="CG218" s="288"/>
      <c r="CH218" s="288"/>
      <c r="CI218" s="288"/>
      <c r="CJ218" s="288"/>
      <c r="CK218" s="288"/>
      <c r="CL218" s="288"/>
      <c r="CM218" s="288"/>
      <c r="CN218" s="288"/>
      <c r="CO218" s="288"/>
      <c r="CP218" s="288"/>
      <c r="CQ218" s="288"/>
      <c r="CR218" s="288"/>
      <c r="CS218" s="288"/>
      <c r="CT218" s="288"/>
      <c r="CU218" s="288"/>
      <c r="CV218" s="288"/>
      <c r="CW218" s="288"/>
      <c r="CX218" s="288"/>
      <c r="CY218" s="288"/>
      <c r="CZ218" s="288"/>
      <c r="DA218" s="288"/>
      <c r="DB218" s="288"/>
      <c r="DC218" s="288"/>
      <c r="DD218" s="288"/>
      <c r="DE218" s="288"/>
      <c r="DF218" s="288"/>
      <c r="DG218" s="288"/>
      <c r="DH218" s="288"/>
      <c r="DI218" s="288"/>
      <c r="DJ218" s="288"/>
      <c r="DK218" s="288"/>
      <c r="DL218" s="288"/>
      <c r="DM218" s="288"/>
      <c r="DN218" s="288"/>
      <c r="DO218" s="288"/>
      <c r="DP218" s="288"/>
      <c r="DQ218" s="288"/>
      <c r="DR218" s="288"/>
      <c r="DS218" s="288"/>
      <c r="DT218" s="288"/>
      <c r="DU218" s="288"/>
      <c r="DV218" s="288"/>
      <c r="DW218" s="288"/>
      <c r="DX218" s="288"/>
      <c r="DY218" s="288"/>
      <c r="DZ218" s="288"/>
      <c r="EA218" s="288"/>
      <c r="EB218" s="288"/>
      <c r="EC218" s="288"/>
      <c r="ED218" s="288"/>
      <c r="EE218" s="288"/>
      <c r="EF218" s="288"/>
      <c r="EG218" s="288"/>
      <c r="EH218" s="288"/>
      <c r="EI218" s="288"/>
      <c r="EJ218" s="288"/>
      <c r="EK218" s="288"/>
      <c r="EL218" s="288"/>
      <c r="EM218" s="288"/>
      <c r="EN218" s="288"/>
      <c r="EO218" s="288"/>
      <c r="EP218" s="288"/>
      <c r="EQ218" s="288"/>
      <c r="ER218" s="288"/>
      <c r="ES218" s="288"/>
      <c r="ET218" s="288"/>
      <c r="EU218" s="288"/>
      <c r="EV218" s="288"/>
      <c r="EW218" s="288"/>
      <c r="EX218" s="288"/>
      <c r="EY218" s="288"/>
      <c r="EZ218" s="288"/>
      <c r="FA218" s="288"/>
      <c r="FB218" s="288"/>
      <c r="FC218" s="288"/>
      <c r="FD218" s="288"/>
      <c r="FE218" s="288"/>
      <c r="FF218" s="288"/>
      <c r="FG218" s="288"/>
      <c r="FH218" s="288"/>
      <c r="FI218" s="288"/>
      <c r="FJ218" s="288"/>
      <c r="FK218" s="288"/>
      <c r="FL218" s="288"/>
      <c r="FM218" s="288"/>
      <c r="FN218" s="288"/>
      <c r="FO218" s="288"/>
      <c r="FP218" s="288"/>
      <c r="FQ218" s="288"/>
      <c r="FR218" s="288"/>
      <c r="FU218" s="288"/>
      <c r="FV218" s="288"/>
      <c r="FW218" s="288"/>
      <c r="FX218" s="288"/>
      <c r="FY218" s="288"/>
      <c r="FZ218" s="288"/>
      <c r="GA218" s="288"/>
      <c r="GB218" s="288"/>
      <c r="GC218" s="288"/>
      <c r="GD218" s="288"/>
      <c r="GE218" s="288"/>
      <c r="GF218" s="288"/>
      <c r="GG218" s="288"/>
      <c r="GH218" s="288"/>
    </row>
    <row r="219" spans="1:190">
      <c r="A219" s="215"/>
      <c r="B219" s="215"/>
      <c r="C219" s="215"/>
      <c r="D219" s="215"/>
      <c r="E219" s="215"/>
      <c r="F219" s="215"/>
      <c r="G219" s="215"/>
      <c r="H219" s="215"/>
      <c r="I219" s="215"/>
      <c r="J219" s="215"/>
      <c r="K219" s="215"/>
      <c r="L219" s="215"/>
      <c r="M219" s="215"/>
      <c r="N219" s="212"/>
      <c r="O219" s="215"/>
      <c r="P219" s="215"/>
      <c r="Q219" s="215"/>
      <c r="R219" s="217"/>
      <c r="S219" s="217"/>
      <c r="T219" s="217"/>
      <c r="U219" s="288"/>
      <c r="V219" s="288"/>
      <c r="W219" s="215"/>
      <c r="X219" s="219"/>
      <c r="Y219" s="219"/>
      <c r="Z219" s="219"/>
      <c r="AA219" s="219"/>
      <c r="AB219" s="219"/>
      <c r="AC219" s="287"/>
      <c r="AD219" s="287"/>
      <c r="AE219" s="287"/>
      <c r="AF219" s="287"/>
      <c r="AG219" s="287"/>
      <c r="AH219" s="287"/>
      <c r="AI219" s="287"/>
      <c r="AJ219" s="287"/>
      <c r="AK219" s="288"/>
      <c r="AL219" s="288"/>
      <c r="AM219" s="288"/>
      <c r="AN219" s="288"/>
      <c r="AO219" s="288"/>
      <c r="AP219" s="288"/>
      <c r="AQ219" s="288"/>
      <c r="AR219" s="288"/>
      <c r="AS219" s="288"/>
      <c r="AT219" s="288"/>
      <c r="AU219" s="288"/>
      <c r="AV219" s="288"/>
      <c r="AW219" s="288"/>
      <c r="AX219" s="288"/>
      <c r="AY219" s="288"/>
      <c r="AZ219" s="288"/>
      <c r="BA219" s="288"/>
      <c r="BB219" s="288"/>
      <c r="BC219" s="288"/>
      <c r="BD219" s="288"/>
      <c r="BE219" s="288"/>
      <c r="BF219" s="288"/>
      <c r="BG219" s="288"/>
      <c r="BH219" s="288"/>
      <c r="BI219" s="288"/>
      <c r="BJ219" s="288"/>
      <c r="BK219" s="288"/>
      <c r="BL219" s="288"/>
      <c r="BM219" s="288"/>
      <c r="BN219" s="288"/>
      <c r="BO219" s="288"/>
      <c r="BP219" s="288"/>
      <c r="BQ219" s="288"/>
      <c r="BR219" s="288"/>
      <c r="BS219" s="288"/>
      <c r="BT219" s="288"/>
      <c r="BU219" s="288"/>
      <c r="BV219" s="288"/>
      <c r="BW219" s="288"/>
      <c r="BX219" s="288"/>
      <c r="BY219" s="288"/>
      <c r="BZ219" s="288"/>
      <c r="CA219" s="288"/>
      <c r="CB219" s="288"/>
      <c r="CC219" s="288"/>
      <c r="CD219" s="288"/>
      <c r="CE219" s="288"/>
      <c r="CF219" s="288"/>
      <c r="CG219" s="288"/>
      <c r="CH219" s="288"/>
      <c r="CI219" s="288"/>
      <c r="CJ219" s="288"/>
      <c r="CK219" s="288"/>
      <c r="CL219" s="288"/>
      <c r="CM219" s="288"/>
      <c r="CN219" s="288"/>
      <c r="CO219" s="288"/>
      <c r="CP219" s="288"/>
      <c r="CQ219" s="288"/>
      <c r="CR219" s="288"/>
      <c r="CS219" s="288"/>
      <c r="CT219" s="288"/>
      <c r="CU219" s="288"/>
      <c r="CV219" s="288"/>
      <c r="CW219" s="288"/>
      <c r="CX219" s="288"/>
      <c r="CY219" s="288"/>
      <c r="CZ219" s="288"/>
      <c r="DA219" s="288"/>
      <c r="DB219" s="288"/>
      <c r="DC219" s="288"/>
      <c r="DD219" s="288"/>
      <c r="DE219" s="288"/>
      <c r="DF219" s="288"/>
      <c r="DG219" s="288"/>
      <c r="DH219" s="288"/>
      <c r="DI219" s="288"/>
      <c r="DJ219" s="288"/>
      <c r="DK219" s="288"/>
      <c r="DL219" s="288"/>
      <c r="DM219" s="288"/>
      <c r="DN219" s="288"/>
      <c r="DO219" s="288"/>
      <c r="DP219" s="288"/>
      <c r="DQ219" s="288"/>
      <c r="DR219" s="288"/>
      <c r="DS219" s="288"/>
      <c r="DT219" s="288"/>
      <c r="DU219" s="288"/>
      <c r="DV219" s="288"/>
      <c r="DW219" s="288"/>
      <c r="DX219" s="288"/>
      <c r="DY219" s="288"/>
      <c r="DZ219" s="288"/>
      <c r="EA219" s="288"/>
      <c r="EB219" s="288"/>
      <c r="EC219" s="288"/>
      <c r="ED219" s="288"/>
      <c r="EE219" s="288"/>
      <c r="EF219" s="288"/>
      <c r="EG219" s="288"/>
      <c r="EH219" s="288"/>
      <c r="EI219" s="288"/>
      <c r="EJ219" s="288"/>
      <c r="EK219" s="288"/>
      <c r="EL219" s="288"/>
      <c r="EM219" s="288"/>
      <c r="EN219" s="288"/>
      <c r="EO219" s="288"/>
      <c r="EP219" s="288"/>
      <c r="EQ219" s="288"/>
      <c r="ER219" s="288"/>
      <c r="ES219" s="288"/>
      <c r="ET219" s="288"/>
      <c r="EU219" s="288"/>
      <c r="EV219" s="288"/>
      <c r="EW219" s="288"/>
      <c r="EX219" s="288"/>
      <c r="EY219" s="288"/>
      <c r="EZ219" s="288"/>
      <c r="FA219" s="288"/>
      <c r="FB219" s="288"/>
      <c r="FC219" s="288"/>
      <c r="FD219" s="288"/>
      <c r="FE219" s="288"/>
      <c r="FF219" s="288"/>
      <c r="FG219" s="288"/>
      <c r="FH219" s="288"/>
      <c r="FI219" s="288"/>
      <c r="FJ219" s="288"/>
      <c r="FK219" s="288"/>
      <c r="FL219" s="288"/>
      <c r="FM219" s="288"/>
      <c r="FN219" s="288"/>
      <c r="FO219" s="288"/>
      <c r="FP219" s="288"/>
      <c r="FQ219" s="288"/>
      <c r="FR219" s="288"/>
      <c r="FU219" s="288"/>
      <c r="FV219" s="288"/>
      <c r="FW219" s="288"/>
      <c r="FX219" s="288"/>
      <c r="FY219" s="288"/>
      <c r="FZ219" s="288"/>
      <c r="GA219" s="288"/>
      <c r="GB219" s="288"/>
      <c r="GC219" s="288"/>
      <c r="GD219" s="288"/>
      <c r="GE219" s="288"/>
      <c r="GF219" s="288"/>
      <c r="GG219" s="288"/>
      <c r="GH219" s="288"/>
    </row>
    <row r="220" spans="1:190">
      <c r="A220" s="215"/>
      <c r="B220" s="215"/>
      <c r="C220" s="215"/>
      <c r="D220" s="215"/>
      <c r="E220" s="215"/>
      <c r="F220" s="215"/>
      <c r="G220" s="215"/>
      <c r="H220" s="215"/>
      <c r="I220" s="215"/>
      <c r="J220" s="215"/>
      <c r="K220" s="215"/>
      <c r="L220" s="215"/>
      <c r="M220" s="215"/>
      <c r="N220" s="212"/>
      <c r="O220" s="215"/>
      <c r="P220" s="215"/>
      <c r="Q220" s="215"/>
      <c r="R220" s="217"/>
      <c r="S220" s="217"/>
      <c r="T220" s="217"/>
      <c r="U220" s="288"/>
      <c r="V220" s="288"/>
      <c r="W220" s="215"/>
      <c r="X220" s="219"/>
      <c r="Y220" s="219"/>
      <c r="Z220" s="219"/>
      <c r="AA220" s="219"/>
      <c r="AB220" s="219"/>
      <c r="AC220" s="287"/>
      <c r="AD220" s="287"/>
      <c r="AE220" s="287"/>
      <c r="AF220" s="287"/>
      <c r="AG220" s="287"/>
      <c r="AH220" s="287"/>
      <c r="AI220" s="287"/>
      <c r="AJ220" s="287"/>
      <c r="AK220" s="288"/>
      <c r="AL220" s="288"/>
      <c r="AM220" s="288"/>
      <c r="AN220" s="288"/>
      <c r="AO220" s="288"/>
      <c r="AP220" s="288"/>
      <c r="AQ220" s="288"/>
      <c r="AR220" s="288"/>
      <c r="AS220" s="288"/>
      <c r="AT220" s="288"/>
      <c r="AU220" s="288"/>
      <c r="AV220" s="288"/>
      <c r="AW220" s="288"/>
      <c r="AX220" s="288"/>
      <c r="AY220" s="288"/>
      <c r="AZ220" s="288"/>
      <c r="BA220" s="288"/>
      <c r="BB220" s="288"/>
      <c r="BC220" s="288"/>
      <c r="BD220" s="288"/>
      <c r="BE220" s="288"/>
      <c r="BF220" s="288"/>
      <c r="BG220" s="288"/>
      <c r="BH220" s="288"/>
      <c r="BI220" s="288"/>
      <c r="BJ220" s="288"/>
      <c r="BK220" s="288"/>
      <c r="BL220" s="288"/>
      <c r="BM220" s="288"/>
      <c r="BN220" s="288"/>
      <c r="BO220" s="288"/>
      <c r="BP220" s="288"/>
      <c r="BQ220" s="288"/>
      <c r="BR220" s="288"/>
      <c r="BS220" s="288"/>
      <c r="BT220" s="288"/>
      <c r="BU220" s="288"/>
      <c r="BV220" s="288"/>
      <c r="BW220" s="288"/>
      <c r="BX220" s="288"/>
      <c r="BY220" s="288"/>
      <c r="BZ220" s="288"/>
      <c r="CA220" s="288"/>
      <c r="CB220" s="288"/>
      <c r="CC220" s="288"/>
      <c r="CD220" s="288"/>
      <c r="CE220" s="288"/>
      <c r="CF220" s="288"/>
      <c r="CG220" s="288"/>
      <c r="CH220" s="288"/>
      <c r="CI220" s="288"/>
      <c r="CJ220" s="288"/>
      <c r="CK220" s="288"/>
      <c r="CL220" s="288"/>
      <c r="CM220" s="288"/>
      <c r="CN220" s="288"/>
      <c r="CO220" s="288"/>
      <c r="CP220" s="288"/>
      <c r="CQ220" s="288"/>
      <c r="CR220" s="288"/>
      <c r="CS220" s="288"/>
      <c r="CT220" s="288"/>
      <c r="CU220" s="288"/>
      <c r="CV220" s="288"/>
      <c r="CW220" s="288"/>
      <c r="CX220" s="288"/>
      <c r="CY220" s="288"/>
      <c r="CZ220" s="288"/>
      <c r="DA220" s="288"/>
      <c r="DB220" s="288"/>
      <c r="DC220" s="288"/>
      <c r="DD220" s="288"/>
      <c r="DE220" s="288"/>
      <c r="DF220" s="288"/>
      <c r="DG220" s="288"/>
      <c r="DH220" s="288"/>
      <c r="DI220" s="288"/>
      <c r="DJ220" s="288"/>
      <c r="DK220" s="288"/>
      <c r="DL220" s="288"/>
      <c r="DM220" s="288"/>
      <c r="DN220" s="288"/>
      <c r="DO220" s="288"/>
      <c r="DP220" s="288"/>
      <c r="DQ220" s="288"/>
      <c r="DR220" s="288"/>
      <c r="DS220" s="288"/>
      <c r="DT220" s="288"/>
      <c r="DU220" s="288"/>
      <c r="DV220" s="288"/>
      <c r="DW220" s="288"/>
      <c r="DX220" s="288"/>
      <c r="DY220" s="288"/>
      <c r="DZ220" s="288"/>
      <c r="EA220" s="288"/>
      <c r="EB220" s="288"/>
      <c r="EC220" s="288"/>
      <c r="ED220" s="288"/>
      <c r="EE220" s="288"/>
      <c r="EF220" s="288"/>
      <c r="EG220" s="288"/>
      <c r="EH220" s="288"/>
      <c r="EI220" s="288"/>
      <c r="EJ220" s="288"/>
      <c r="EK220" s="288"/>
      <c r="EL220" s="288"/>
      <c r="EM220" s="288"/>
      <c r="EN220" s="288"/>
      <c r="EO220" s="288"/>
      <c r="EP220" s="288"/>
      <c r="EQ220" s="288"/>
      <c r="ER220" s="288"/>
      <c r="ES220" s="288"/>
      <c r="ET220" s="288"/>
      <c r="EU220" s="288"/>
      <c r="EV220" s="288"/>
      <c r="EW220" s="288"/>
      <c r="EX220" s="288"/>
      <c r="EY220" s="288"/>
      <c r="EZ220" s="288"/>
      <c r="FA220" s="288"/>
      <c r="FB220" s="288"/>
      <c r="FC220" s="288"/>
      <c r="FD220" s="288"/>
      <c r="FE220" s="288"/>
      <c r="FF220" s="288"/>
      <c r="FG220" s="288"/>
      <c r="FH220" s="288"/>
      <c r="FI220" s="288"/>
      <c r="FJ220" s="288"/>
      <c r="FK220" s="288"/>
      <c r="FL220" s="288"/>
      <c r="FM220" s="288"/>
      <c r="FN220" s="288"/>
      <c r="FO220" s="288"/>
      <c r="FP220" s="288"/>
      <c r="FQ220" s="288"/>
      <c r="FR220" s="288"/>
      <c r="FU220" s="288"/>
      <c r="FV220" s="288"/>
      <c r="FW220" s="288"/>
      <c r="FX220" s="288"/>
      <c r="FY220" s="288"/>
      <c r="FZ220" s="288"/>
      <c r="GA220" s="288"/>
      <c r="GB220" s="288"/>
      <c r="GC220" s="288"/>
      <c r="GD220" s="288"/>
      <c r="GE220" s="288"/>
      <c r="GF220" s="288"/>
      <c r="GG220" s="288"/>
      <c r="GH220" s="288"/>
    </row>
    <row r="221" spans="1:190">
      <c r="A221" s="215"/>
      <c r="B221" s="215"/>
      <c r="C221" s="215"/>
      <c r="D221" s="215"/>
      <c r="E221" s="215"/>
      <c r="F221" s="215"/>
      <c r="G221" s="215"/>
      <c r="H221" s="215"/>
      <c r="I221" s="215"/>
      <c r="J221" s="215"/>
      <c r="K221" s="215"/>
      <c r="L221" s="215"/>
      <c r="M221" s="215"/>
      <c r="N221" s="212"/>
      <c r="O221" s="215"/>
      <c r="P221" s="215"/>
      <c r="Q221" s="215"/>
      <c r="R221" s="217"/>
      <c r="S221" s="217"/>
      <c r="T221" s="217"/>
      <c r="U221" s="288"/>
      <c r="V221" s="288"/>
      <c r="W221" s="215"/>
      <c r="X221" s="219"/>
      <c r="Y221" s="219"/>
      <c r="Z221" s="219"/>
      <c r="AA221" s="219"/>
      <c r="AB221" s="219"/>
      <c r="AC221" s="287"/>
      <c r="AD221" s="287"/>
      <c r="AE221" s="287"/>
      <c r="AF221" s="287"/>
      <c r="AG221" s="287"/>
      <c r="AH221" s="287"/>
      <c r="AI221" s="287"/>
      <c r="AJ221" s="287"/>
      <c r="AK221" s="288"/>
      <c r="AL221" s="288"/>
      <c r="AM221" s="288"/>
      <c r="AN221" s="288"/>
      <c r="AO221" s="288"/>
      <c r="AP221" s="288"/>
      <c r="AQ221" s="288"/>
      <c r="AR221" s="288"/>
      <c r="AS221" s="288"/>
      <c r="AT221" s="288"/>
      <c r="AU221" s="288"/>
      <c r="AV221" s="288"/>
      <c r="AW221" s="288"/>
      <c r="AX221" s="288"/>
      <c r="AY221" s="288"/>
      <c r="AZ221" s="288"/>
      <c r="BA221" s="288"/>
      <c r="BB221" s="288"/>
      <c r="BC221" s="288"/>
      <c r="BD221" s="288"/>
      <c r="BE221" s="288"/>
      <c r="BF221" s="288"/>
      <c r="BG221" s="288"/>
      <c r="BH221" s="288"/>
      <c r="BI221" s="288"/>
      <c r="BJ221" s="288"/>
      <c r="BK221" s="288"/>
      <c r="BL221" s="288"/>
      <c r="BM221" s="288"/>
      <c r="BN221" s="288"/>
      <c r="BO221" s="288"/>
      <c r="BP221" s="288"/>
      <c r="BQ221" s="288"/>
      <c r="BR221" s="288"/>
      <c r="BS221" s="288"/>
      <c r="BT221" s="288"/>
      <c r="BU221" s="288"/>
      <c r="BV221" s="288"/>
      <c r="BW221" s="288"/>
      <c r="BX221" s="288"/>
      <c r="BY221" s="288"/>
      <c r="BZ221" s="288"/>
      <c r="CA221" s="288"/>
      <c r="CB221" s="288"/>
      <c r="CC221" s="288"/>
      <c r="CD221" s="288"/>
      <c r="CE221" s="288"/>
      <c r="CF221" s="288"/>
      <c r="CG221" s="288"/>
      <c r="CH221" s="288"/>
      <c r="CI221" s="288"/>
      <c r="CJ221" s="288"/>
      <c r="CK221" s="288"/>
      <c r="CL221" s="288"/>
      <c r="CM221" s="288"/>
      <c r="CN221" s="288"/>
      <c r="CO221" s="288"/>
      <c r="CP221" s="288"/>
      <c r="CQ221" s="288"/>
      <c r="CR221" s="288"/>
      <c r="CS221" s="288"/>
      <c r="CT221" s="288"/>
      <c r="CU221" s="288"/>
      <c r="CV221" s="288"/>
      <c r="CW221" s="288"/>
      <c r="CX221" s="288"/>
      <c r="CY221" s="288"/>
      <c r="CZ221" s="288"/>
      <c r="DA221" s="288"/>
      <c r="DB221" s="288"/>
      <c r="DC221" s="288"/>
      <c r="DD221" s="288"/>
      <c r="DE221" s="288"/>
      <c r="DF221" s="288"/>
      <c r="DG221" s="288"/>
      <c r="DH221" s="288"/>
      <c r="DI221" s="288"/>
      <c r="DJ221" s="288"/>
      <c r="DK221" s="288"/>
      <c r="DL221" s="288"/>
      <c r="DM221" s="288"/>
      <c r="DN221" s="288"/>
      <c r="DO221" s="288"/>
      <c r="DP221" s="288"/>
      <c r="DQ221" s="288"/>
      <c r="DR221" s="288"/>
      <c r="DS221" s="288"/>
      <c r="DT221" s="288"/>
      <c r="DU221" s="288"/>
      <c r="DV221" s="288"/>
      <c r="DW221" s="288"/>
      <c r="DX221" s="288"/>
      <c r="DY221" s="288"/>
      <c r="DZ221" s="288"/>
      <c r="EA221" s="288"/>
      <c r="EB221" s="288"/>
      <c r="EC221" s="288"/>
      <c r="ED221" s="288"/>
      <c r="EE221" s="288"/>
      <c r="EF221" s="288"/>
      <c r="EG221" s="288"/>
      <c r="EH221" s="288"/>
      <c r="EI221" s="288"/>
      <c r="EJ221" s="288"/>
      <c r="EK221" s="288"/>
      <c r="EL221" s="288"/>
      <c r="EM221" s="288"/>
      <c r="EN221" s="288"/>
      <c r="EO221" s="288"/>
      <c r="EP221" s="288"/>
      <c r="EQ221" s="288"/>
      <c r="ER221" s="288"/>
      <c r="ES221" s="288"/>
      <c r="ET221" s="288"/>
      <c r="EU221" s="288"/>
      <c r="EV221" s="288"/>
      <c r="EW221" s="288"/>
      <c r="EX221" s="288"/>
      <c r="EY221" s="288"/>
      <c r="EZ221" s="288"/>
      <c r="FA221" s="288"/>
      <c r="FB221" s="288"/>
      <c r="FC221" s="288"/>
      <c r="FD221" s="288"/>
      <c r="FE221" s="288"/>
      <c r="FF221" s="288"/>
      <c r="FG221" s="288"/>
      <c r="FH221" s="288"/>
      <c r="FI221" s="288"/>
      <c r="FJ221" s="288"/>
      <c r="FK221" s="288"/>
      <c r="FL221" s="288"/>
      <c r="FM221" s="288"/>
      <c r="FN221" s="288"/>
      <c r="FO221" s="288"/>
      <c r="FP221" s="288"/>
      <c r="FQ221" s="288"/>
      <c r="FR221" s="288"/>
      <c r="FU221" s="288"/>
      <c r="FV221" s="288"/>
      <c r="FW221" s="288"/>
      <c r="FX221" s="288"/>
      <c r="FY221" s="288"/>
      <c r="FZ221" s="288"/>
      <c r="GA221" s="288"/>
      <c r="GB221" s="288"/>
      <c r="GC221" s="288"/>
      <c r="GD221" s="288"/>
      <c r="GE221" s="288"/>
      <c r="GF221" s="288"/>
      <c r="GG221" s="288"/>
      <c r="GH221" s="288"/>
    </row>
    <row r="222" spans="1:190">
      <c r="A222" s="215"/>
      <c r="B222" s="215"/>
      <c r="C222" s="215"/>
      <c r="D222" s="215"/>
      <c r="E222" s="215"/>
      <c r="F222" s="215"/>
      <c r="G222" s="215"/>
      <c r="H222" s="215"/>
      <c r="I222" s="215"/>
      <c r="J222" s="215"/>
      <c r="K222" s="215"/>
      <c r="L222" s="215"/>
      <c r="M222" s="215"/>
      <c r="N222" s="212"/>
      <c r="O222" s="215"/>
      <c r="P222" s="215"/>
      <c r="Q222" s="215"/>
      <c r="R222" s="217"/>
      <c r="S222" s="217"/>
      <c r="T222" s="217"/>
      <c r="U222" s="288"/>
      <c r="V222" s="288"/>
      <c r="W222" s="215"/>
      <c r="X222" s="219"/>
      <c r="Y222" s="219"/>
      <c r="Z222" s="219"/>
      <c r="AA222" s="219"/>
      <c r="AB222" s="219"/>
      <c r="AC222" s="287"/>
      <c r="AD222" s="287"/>
      <c r="AE222" s="287"/>
      <c r="AF222" s="287"/>
      <c r="AG222" s="287"/>
      <c r="AH222" s="287"/>
      <c r="AI222" s="287"/>
      <c r="AJ222" s="287"/>
      <c r="AK222" s="288"/>
      <c r="AL222" s="288"/>
      <c r="AM222" s="288"/>
      <c r="AN222" s="288"/>
      <c r="AO222" s="288"/>
      <c r="AP222" s="288"/>
      <c r="AQ222" s="288"/>
      <c r="AR222" s="288"/>
      <c r="AS222" s="288"/>
      <c r="AT222" s="288"/>
      <c r="AU222" s="288"/>
      <c r="AV222" s="288"/>
      <c r="AW222" s="288"/>
      <c r="AX222" s="288"/>
      <c r="AY222" s="288"/>
      <c r="AZ222" s="288"/>
      <c r="BA222" s="288"/>
      <c r="BB222" s="288"/>
      <c r="BC222" s="288"/>
      <c r="BD222" s="288"/>
      <c r="BE222" s="288"/>
      <c r="BF222" s="288"/>
      <c r="BG222" s="288"/>
      <c r="BH222" s="288"/>
      <c r="BI222" s="288"/>
      <c r="BJ222" s="288"/>
      <c r="BK222" s="288"/>
      <c r="BL222" s="288"/>
      <c r="BM222" s="288"/>
      <c r="BN222" s="288"/>
      <c r="BO222" s="288"/>
      <c r="BP222" s="288"/>
      <c r="BQ222" s="288"/>
      <c r="BR222" s="288"/>
      <c r="BS222" s="288"/>
      <c r="BT222" s="288"/>
      <c r="BU222" s="288"/>
      <c r="BV222" s="288"/>
      <c r="BW222" s="288"/>
      <c r="BX222" s="288"/>
      <c r="BY222" s="288"/>
      <c r="BZ222" s="288"/>
      <c r="CA222" s="288"/>
      <c r="CB222" s="288"/>
      <c r="CC222" s="288"/>
      <c r="CD222" s="288"/>
      <c r="CE222" s="288"/>
      <c r="CF222" s="288"/>
      <c r="CG222" s="288"/>
      <c r="CH222" s="288"/>
      <c r="CI222" s="288"/>
      <c r="CJ222" s="288"/>
      <c r="CK222" s="288"/>
      <c r="CL222" s="288"/>
      <c r="CM222" s="288"/>
      <c r="CN222" s="288"/>
      <c r="CO222" s="288"/>
      <c r="CP222" s="288"/>
      <c r="CQ222" s="288"/>
      <c r="CR222" s="288"/>
      <c r="CS222" s="288"/>
      <c r="CT222" s="288"/>
      <c r="CU222" s="288"/>
      <c r="CV222" s="288"/>
      <c r="CW222" s="288"/>
      <c r="CX222" s="288"/>
      <c r="CY222" s="288"/>
      <c r="CZ222" s="288"/>
      <c r="DA222" s="288"/>
      <c r="DB222" s="288"/>
      <c r="DC222" s="288"/>
      <c r="DD222" s="288"/>
      <c r="DE222" s="288"/>
      <c r="DF222" s="288"/>
      <c r="DG222" s="288"/>
      <c r="DH222" s="288"/>
      <c r="DI222" s="288"/>
      <c r="DJ222" s="288"/>
      <c r="DK222" s="288"/>
      <c r="DL222" s="288"/>
      <c r="DM222" s="288"/>
      <c r="DN222" s="288"/>
      <c r="DO222" s="288"/>
      <c r="DP222" s="288"/>
      <c r="DQ222" s="288"/>
      <c r="DR222" s="288"/>
      <c r="DS222" s="288"/>
      <c r="DT222" s="288"/>
      <c r="DU222" s="288"/>
      <c r="DV222" s="288"/>
      <c r="DW222" s="288"/>
      <c r="DX222" s="288"/>
      <c r="DY222" s="288"/>
      <c r="DZ222" s="288"/>
      <c r="EA222" s="288"/>
      <c r="EB222" s="288"/>
      <c r="EC222" s="288"/>
      <c r="ED222" s="288"/>
      <c r="EE222" s="288"/>
      <c r="EF222" s="288"/>
      <c r="EG222" s="288"/>
      <c r="EH222" s="288"/>
      <c r="EI222" s="288"/>
      <c r="EJ222" s="288"/>
      <c r="EK222" s="288"/>
      <c r="EL222" s="288"/>
      <c r="EM222" s="288"/>
      <c r="EN222" s="288"/>
      <c r="EO222" s="288"/>
      <c r="EP222" s="288"/>
      <c r="EQ222" s="288"/>
      <c r="ER222" s="288"/>
      <c r="ES222" s="288"/>
      <c r="ET222" s="288"/>
      <c r="EU222" s="288"/>
      <c r="EV222" s="288"/>
      <c r="EW222" s="288"/>
      <c r="EX222" s="288"/>
      <c r="EY222" s="288"/>
      <c r="EZ222" s="288"/>
      <c r="FA222" s="288"/>
      <c r="FB222" s="288"/>
      <c r="FC222" s="288"/>
      <c r="FD222" s="288"/>
      <c r="FE222" s="288"/>
      <c r="FF222" s="288"/>
      <c r="FG222" s="288"/>
      <c r="FH222" s="288"/>
      <c r="FI222" s="288"/>
      <c r="FJ222" s="288"/>
      <c r="FK222" s="288"/>
      <c r="FL222" s="288"/>
      <c r="FM222" s="288"/>
      <c r="FN222" s="288"/>
      <c r="FO222" s="288"/>
      <c r="FP222" s="288"/>
      <c r="FQ222" s="288"/>
      <c r="FR222" s="288"/>
      <c r="FU222" s="288"/>
      <c r="FV222" s="288"/>
      <c r="FW222" s="288"/>
      <c r="FX222" s="288"/>
      <c r="FY222" s="288"/>
      <c r="FZ222" s="288"/>
      <c r="GA222" s="288"/>
      <c r="GB222" s="288"/>
      <c r="GC222" s="288"/>
      <c r="GD222" s="288"/>
      <c r="GE222" s="288"/>
      <c r="GF222" s="288"/>
      <c r="GG222" s="288"/>
      <c r="GH222" s="288"/>
    </row>
    <row r="223" spans="1:190">
      <c r="A223" s="215"/>
      <c r="B223" s="215"/>
      <c r="C223" s="215"/>
      <c r="D223" s="215"/>
      <c r="E223" s="215"/>
      <c r="F223" s="215"/>
      <c r="G223" s="215"/>
      <c r="H223" s="215"/>
      <c r="I223" s="215"/>
      <c r="J223" s="215"/>
      <c r="K223" s="215"/>
      <c r="L223" s="215"/>
      <c r="M223" s="215"/>
      <c r="N223" s="212"/>
      <c r="O223" s="215"/>
      <c r="P223" s="215"/>
      <c r="Q223" s="215"/>
      <c r="R223" s="217"/>
      <c r="S223" s="217"/>
      <c r="T223" s="217"/>
      <c r="U223" s="288"/>
      <c r="V223" s="288"/>
      <c r="W223" s="215"/>
      <c r="X223" s="219"/>
      <c r="Y223" s="219"/>
      <c r="Z223" s="219"/>
      <c r="AA223" s="219"/>
      <c r="AB223" s="219"/>
      <c r="AC223" s="287"/>
      <c r="AD223" s="287"/>
      <c r="AE223" s="287"/>
      <c r="AF223" s="287"/>
      <c r="AG223" s="287"/>
      <c r="AH223" s="287"/>
      <c r="AI223" s="287"/>
      <c r="AJ223" s="287"/>
      <c r="AK223" s="288"/>
      <c r="AL223" s="288"/>
      <c r="AM223" s="288"/>
      <c r="AN223" s="288"/>
      <c r="AO223" s="288"/>
      <c r="AP223" s="288"/>
      <c r="AQ223" s="288"/>
      <c r="AR223" s="288"/>
      <c r="AS223" s="288"/>
      <c r="AT223" s="288"/>
      <c r="AU223" s="288"/>
      <c r="AV223" s="288"/>
      <c r="AW223" s="288"/>
      <c r="AX223" s="288"/>
      <c r="AY223" s="288"/>
      <c r="AZ223" s="288"/>
      <c r="BA223" s="288"/>
      <c r="BB223" s="288"/>
      <c r="BC223" s="288"/>
      <c r="BD223" s="288"/>
      <c r="BE223" s="288"/>
      <c r="BF223" s="288"/>
      <c r="BG223" s="288"/>
      <c r="BH223" s="288"/>
      <c r="BI223" s="288"/>
      <c r="BJ223" s="288"/>
      <c r="BK223" s="288"/>
      <c r="BL223" s="288"/>
      <c r="BM223" s="288"/>
      <c r="BN223" s="288"/>
      <c r="BO223" s="288"/>
      <c r="BP223" s="288"/>
      <c r="BQ223" s="288"/>
      <c r="BR223" s="288"/>
      <c r="BS223" s="288"/>
      <c r="BT223" s="288"/>
      <c r="BU223" s="288"/>
      <c r="BV223" s="288"/>
      <c r="BW223" s="288"/>
      <c r="BX223" s="288"/>
      <c r="BY223" s="288"/>
      <c r="BZ223" s="288"/>
      <c r="CA223" s="288"/>
      <c r="CB223" s="288"/>
      <c r="CC223" s="288"/>
      <c r="CD223" s="288"/>
      <c r="CE223" s="288"/>
      <c r="CF223" s="288"/>
      <c r="CG223" s="288"/>
      <c r="CH223" s="288"/>
      <c r="CI223" s="288"/>
      <c r="CJ223" s="288"/>
      <c r="CK223" s="288"/>
      <c r="CL223" s="288"/>
      <c r="CM223" s="288"/>
      <c r="CN223" s="288"/>
      <c r="CO223" s="288"/>
      <c r="CP223" s="288"/>
      <c r="CQ223" s="288"/>
      <c r="CR223" s="288"/>
      <c r="CS223" s="288"/>
      <c r="CT223" s="288"/>
      <c r="CU223" s="288"/>
      <c r="CV223" s="288"/>
      <c r="CW223" s="288"/>
      <c r="CX223" s="288"/>
      <c r="CY223" s="288"/>
      <c r="CZ223" s="288"/>
      <c r="DA223" s="288"/>
      <c r="DB223" s="288"/>
      <c r="DC223" s="288"/>
      <c r="DD223" s="288"/>
      <c r="DE223" s="288"/>
      <c r="DF223" s="288"/>
      <c r="DG223" s="288"/>
      <c r="DH223" s="288"/>
      <c r="DI223" s="288"/>
      <c r="DJ223" s="288"/>
      <c r="DK223" s="288"/>
      <c r="DL223" s="288"/>
      <c r="DM223" s="288"/>
      <c r="DN223" s="288"/>
      <c r="DO223" s="288"/>
      <c r="DP223" s="288"/>
      <c r="DQ223" s="288"/>
      <c r="DR223" s="288"/>
      <c r="DS223" s="288"/>
      <c r="DT223" s="288"/>
      <c r="DU223" s="288"/>
      <c r="DV223" s="288"/>
      <c r="DW223" s="288"/>
      <c r="DX223" s="288"/>
      <c r="DY223" s="288"/>
      <c r="DZ223" s="288"/>
      <c r="EA223" s="288"/>
      <c r="EB223" s="288"/>
      <c r="EC223" s="288"/>
      <c r="ED223" s="288"/>
      <c r="EE223" s="288"/>
      <c r="EF223" s="288"/>
      <c r="EG223" s="288"/>
      <c r="EH223" s="288"/>
      <c r="EI223" s="288"/>
      <c r="EJ223" s="288"/>
      <c r="EK223" s="288"/>
      <c r="EL223" s="288"/>
      <c r="EM223" s="288"/>
      <c r="EN223" s="288"/>
      <c r="EO223" s="288"/>
      <c r="EP223" s="288"/>
      <c r="EQ223" s="288"/>
      <c r="ER223" s="288"/>
      <c r="ES223" s="288"/>
      <c r="ET223" s="288"/>
      <c r="EU223" s="288"/>
      <c r="EV223" s="288"/>
      <c r="EW223" s="288"/>
      <c r="EX223" s="288"/>
      <c r="EY223" s="288"/>
      <c r="EZ223" s="288"/>
      <c r="FA223" s="288"/>
      <c r="FB223" s="288"/>
      <c r="FC223" s="288"/>
      <c r="FD223" s="288"/>
      <c r="FE223" s="288"/>
      <c r="FF223" s="288"/>
      <c r="FG223" s="288"/>
      <c r="FH223" s="288"/>
      <c r="FI223" s="288"/>
      <c r="FJ223" s="288"/>
      <c r="FK223" s="288"/>
      <c r="FL223" s="288"/>
      <c r="FM223" s="288"/>
      <c r="FN223" s="288"/>
      <c r="FO223" s="288"/>
      <c r="FP223" s="288"/>
      <c r="FQ223" s="288"/>
      <c r="FR223" s="288"/>
      <c r="FU223" s="288"/>
      <c r="FV223" s="288"/>
      <c r="FW223" s="288"/>
      <c r="FX223" s="288"/>
      <c r="FY223" s="288"/>
      <c r="FZ223" s="288"/>
      <c r="GA223" s="288"/>
      <c r="GB223" s="288"/>
      <c r="GC223" s="288"/>
      <c r="GD223" s="288"/>
      <c r="GE223" s="288"/>
      <c r="GF223" s="288"/>
      <c r="GG223" s="288"/>
      <c r="GH223" s="288"/>
    </row>
    <row r="224" spans="1:190">
      <c r="A224" s="215"/>
      <c r="B224" s="215"/>
      <c r="C224" s="215"/>
      <c r="D224" s="215"/>
      <c r="E224" s="215"/>
      <c r="F224" s="215"/>
      <c r="G224" s="215"/>
      <c r="H224" s="215"/>
      <c r="I224" s="215"/>
      <c r="J224" s="215"/>
      <c r="K224" s="215"/>
      <c r="L224" s="215"/>
      <c r="M224" s="215"/>
      <c r="N224" s="212"/>
      <c r="O224" s="215"/>
      <c r="P224" s="215"/>
      <c r="Q224" s="215"/>
      <c r="R224" s="217"/>
      <c r="S224" s="217"/>
      <c r="T224" s="217"/>
      <c r="U224" s="288"/>
      <c r="V224" s="288"/>
      <c r="W224" s="215"/>
      <c r="X224" s="219"/>
      <c r="Y224" s="219"/>
      <c r="Z224" s="219"/>
      <c r="AA224" s="219"/>
      <c r="AB224" s="219"/>
      <c r="AC224" s="287"/>
      <c r="AD224" s="287"/>
      <c r="AE224" s="287"/>
      <c r="AF224" s="287"/>
      <c r="AG224" s="287"/>
      <c r="AH224" s="287"/>
      <c r="AI224" s="287"/>
      <c r="AJ224" s="287"/>
      <c r="AK224" s="288"/>
      <c r="AL224" s="288"/>
      <c r="AM224" s="288"/>
      <c r="AN224" s="288"/>
      <c r="AO224" s="288"/>
      <c r="AP224" s="288"/>
      <c r="AQ224" s="288"/>
      <c r="AR224" s="288"/>
      <c r="AS224" s="288"/>
      <c r="AT224" s="288"/>
      <c r="AU224" s="288"/>
      <c r="AV224" s="288"/>
      <c r="AW224" s="288"/>
      <c r="AX224" s="288"/>
      <c r="AY224" s="288"/>
      <c r="AZ224" s="288"/>
      <c r="BA224" s="288"/>
      <c r="BB224" s="288"/>
      <c r="BC224" s="288"/>
      <c r="BD224" s="288"/>
      <c r="BE224" s="288"/>
      <c r="BF224" s="288"/>
      <c r="BG224" s="288"/>
      <c r="BH224" s="288"/>
      <c r="BI224" s="288"/>
      <c r="BJ224" s="288"/>
      <c r="BK224" s="288"/>
      <c r="BL224" s="288"/>
      <c r="BM224" s="288"/>
      <c r="BN224" s="288"/>
      <c r="BO224" s="288"/>
      <c r="BP224" s="288"/>
      <c r="BQ224" s="288"/>
      <c r="BR224" s="288"/>
      <c r="BS224" s="288"/>
      <c r="BT224" s="288"/>
      <c r="BU224" s="288"/>
      <c r="BV224" s="288"/>
      <c r="BW224" s="288"/>
      <c r="BX224" s="288"/>
      <c r="BY224" s="288"/>
      <c r="BZ224" s="288"/>
      <c r="CA224" s="288"/>
      <c r="CB224" s="288"/>
      <c r="CC224" s="288"/>
      <c r="CD224" s="288"/>
      <c r="CE224" s="288"/>
      <c r="CF224" s="288"/>
      <c r="CG224" s="288"/>
      <c r="CH224" s="288"/>
      <c r="CI224" s="288"/>
      <c r="CJ224" s="288"/>
      <c r="CK224" s="288"/>
      <c r="CL224" s="288"/>
      <c r="CM224" s="288"/>
      <c r="CN224" s="288"/>
      <c r="CO224" s="288"/>
      <c r="CP224" s="288"/>
      <c r="CQ224" s="288"/>
      <c r="CR224" s="288"/>
      <c r="CS224" s="288"/>
      <c r="CT224" s="288"/>
      <c r="CU224" s="288"/>
      <c r="CV224" s="288"/>
      <c r="CW224" s="288"/>
      <c r="CX224" s="288"/>
      <c r="CY224" s="288"/>
      <c r="CZ224" s="288"/>
      <c r="DA224" s="288"/>
      <c r="DB224" s="288"/>
      <c r="DC224" s="288"/>
      <c r="DD224" s="288"/>
      <c r="DE224" s="288"/>
      <c r="DF224" s="288"/>
      <c r="DG224" s="288"/>
      <c r="DH224" s="288"/>
      <c r="DI224" s="288"/>
      <c r="DJ224" s="288"/>
      <c r="DK224" s="288"/>
      <c r="DL224" s="288"/>
      <c r="DM224" s="288"/>
      <c r="DN224" s="288"/>
      <c r="DO224" s="288"/>
      <c r="DP224" s="288"/>
      <c r="DQ224" s="288"/>
      <c r="DR224" s="288"/>
      <c r="DS224" s="288"/>
      <c r="DT224" s="288"/>
      <c r="DU224" s="288"/>
      <c r="DV224" s="288"/>
      <c r="DW224" s="288"/>
      <c r="DX224" s="288"/>
      <c r="DY224" s="288"/>
      <c r="DZ224" s="288"/>
      <c r="EA224" s="288"/>
      <c r="EB224" s="288"/>
      <c r="EC224" s="288"/>
      <c r="ED224" s="288"/>
      <c r="EE224" s="288"/>
      <c r="EF224" s="288"/>
      <c r="EG224" s="288"/>
      <c r="EH224" s="288"/>
      <c r="EI224" s="288"/>
      <c r="EJ224" s="288"/>
      <c r="EK224" s="288"/>
      <c r="EL224" s="288"/>
      <c r="EM224" s="288"/>
      <c r="EN224" s="288"/>
      <c r="EO224" s="288"/>
      <c r="EP224" s="288"/>
      <c r="EQ224" s="288"/>
      <c r="ER224" s="288"/>
      <c r="ES224" s="288"/>
      <c r="ET224" s="288"/>
      <c r="EU224" s="288"/>
      <c r="EV224" s="288"/>
      <c r="EW224" s="288"/>
      <c r="EX224" s="288"/>
      <c r="EY224" s="288"/>
      <c r="EZ224" s="288"/>
      <c r="FA224" s="288"/>
      <c r="FB224" s="288"/>
      <c r="FC224" s="288"/>
      <c r="FD224" s="288"/>
      <c r="FE224" s="288"/>
      <c r="FF224" s="288"/>
      <c r="FG224" s="288"/>
      <c r="FH224" s="288"/>
      <c r="FI224" s="288"/>
      <c r="FJ224" s="288"/>
      <c r="FK224" s="288"/>
      <c r="FL224" s="288"/>
      <c r="FM224" s="288"/>
      <c r="FN224" s="288"/>
      <c r="FO224" s="288"/>
      <c r="FP224" s="288"/>
      <c r="FQ224" s="288"/>
      <c r="FR224" s="288"/>
      <c r="FU224" s="288"/>
      <c r="FV224" s="288"/>
      <c r="FW224" s="288"/>
      <c r="FX224" s="288"/>
      <c r="FY224" s="288"/>
      <c r="FZ224" s="288"/>
      <c r="GA224" s="288"/>
      <c r="GB224" s="288"/>
      <c r="GC224" s="288"/>
      <c r="GD224" s="288"/>
      <c r="GE224" s="288"/>
      <c r="GF224" s="288"/>
      <c r="GG224" s="288"/>
      <c r="GH224" s="288"/>
    </row>
    <row r="225" spans="1:190">
      <c r="A225" s="215"/>
      <c r="B225" s="215"/>
      <c r="C225" s="215"/>
      <c r="D225" s="215"/>
      <c r="E225" s="215"/>
      <c r="F225" s="215"/>
      <c r="G225" s="215"/>
      <c r="H225" s="215"/>
      <c r="I225" s="215"/>
      <c r="J225" s="215"/>
      <c r="K225" s="215"/>
      <c r="L225" s="215"/>
      <c r="M225" s="215"/>
      <c r="N225" s="212"/>
      <c r="O225" s="215"/>
      <c r="P225" s="215"/>
      <c r="Q225" s="215"/>
      <c r="R225" s="217"/>
      <c r="S225" s="217"/>
      <c r="T225" s="217"/>
      <c r="U225" s="288"/>
      <c r="V225" s="288"/>
      <c r="W225" s="215"/>
      <c r="X225" s="219"/>
      <c r="Y225" s="219"/>
      <c r="Z225" s="219"/>
      <c r="AA225" s="219"/>
      <c r="AB225" s="219"/>
      <c r="AC225" s="287"/>
      <c r="AD225" s="287"/>
      <c r="AE225" s="287"/>
      <c r="AF225" s="287"/>
      <c r="AG225" s="287"/>
      <c r="AH225" s="287"/>
      <c r="AI225" s="287"/>
      <c r="AJ225" s="287"/>
      <c r="AK225" s="288"/>
      <c r="AL225" s="288"/>
      <c r="AM225" s="288"/>
      <c r="AN225" s="288"/>
      <c r="AO225" s="288"/>
      <c r="AP225" s="288"/>
      <c r="AQ225" s="288"/>
      <c r="AR225" s="288"/>
      <c r="AS225" s="288"/>
      <c r="AT225" s="288"/>
      <c r="AU225" s="288"/>
      <c r="AV225" s="288"/>
      <c r="AW225" s="288"/>
      <c r="AX225" s="288"/>
      <c r="AY225" s="288"/>
      <c r="AZ225" s="288"/>
      <c r="BA225" s="288"/>
      <c r="BB225" s="288"/>
      <c r="BC225" s="288"/>
      <c r="BD225" s="288"/>
      <c r="BE225" s="288"/>
      <c r="BF225" s="288"/>
      <c r="BG225" s="288"/>
      <c r="BH225" s="288"/>
      <c r="BI225" s="288"/>
      <c r="BJ225" s="288"/>
      <c r="BK225" s="288"/>
      <c r="BL225" s="288"/>
      <c r="BM225" s="288"/>
      <c r="BN225" s="288"/>
      <c r="BO225" s="288"/>
      <c r="BP225" s="288"/>
      <c r="BQ225" s="288"/>
      <c r="BR225" s="288"/>
      <c r="BS225" s="288"/>
      <c r="BT225" s="288"/>
      <c r="BU225" s="288"/>
      <c r="BV225" s="288"/>
      <c r="BW225" s="288"/>
      <c r="BX225" s="288"/>
      <c r="BY225" s="288"/>
      <c r="BZ225" s="288"/>
      <c r="CA225" s="288"/>
      <c r="CB225" s="288"/>
      <c r="CC225" s="288"/>
      <c r="CD225" s="288"/>
      <c r="CE225" s="288"/>
      <c r="CF225" s="288"/>
      <c r="CG225" s="288"/>
      <c r="CH225" s="288"/>
      <c r="CI225" s="288"/>
      <c r="CJ225" s="288"/>
      <c r="CK225" s="288"/>
      <c r="CL225" s="288"/>
      <c r="CM225" s="288"/>
      <c r="CN225" s="288"/>
      <c r="CO225" s="288"/>
      <c r="CP225" s="288"/>
      <c r="CQ225" s="288"/>
      <c r="CR225" s="288"/>
      <c r="CS225" s="288"/>
      <c r="CT225" s="288"/>
      <c r="CU225" s="288"/>
      <c r="CV225" s="288"/>
      <c r="CW225" s="288"/>
      <c r="CX225" s="288"/>
      <c r="CY225" s="288"/>
      <c r="CZ225" s="288"/>
      <c r="DA225" s="288"/>
      <c r="DB225" s="288"/>
      <c r="DC225" s="288"/>
      <c r="DD225" s="288"/>
      <c r="DE225" s="288"/>
      <c r="DF225" s="288"/>
      <c r="DG225" s="288"/>
      <c r="DH225" s="288"/>
      <c r="DI225" s="288"/>
      <c r="DJ225" s="288"/>
      <c r="DK225" s="288"/>
      <c r="DL225" s="288"/>
      <c r="DM225" s="288"/>
      <c r="DN225" s="288"/>
      <c r="DO225" s="288"/>
      <c r="DP225" s="288"/>
      <c r="DQ225" s="288"/>
      <c r="DR225" s="288"/>
      <c r="DS225" s="288"/>
      <c r="DT225" s="288"/>
      <c r="DU225" s="288"/>
      <c r="DV225" s="288"/>
      <c r="DW225" s="288"/>
      <c r="DX225" s="288"/>
      <c r="DY225" s="288"/>
      <c r="DZ225" s="288"/>
      <c r="EA225" s="288"/>
      <c r="EB225" s="288"/>
      <c r="EC225" s="288"/>
      <c r="ED225" s="288"/>
      <c r="EE225" s="288"/>
      <c r="EF225" s="288"/>
      <c r="EG225" s="288"/>
      <c r="EH225" s="288"/>
      <c r="EI225" s="288"/>
      <c r="EJ225" s="288"/>
      <c r="EK225" s="288"/>
      <c r="EL225" s="288"/>
      <c r="EM225" s="288"/>
      <c r="EN225" s="288"/>
      <c r="EO225" s="288"/>
      <c r="EP225" s="288"/>
      <c r="EQ225" s="288"/>
      <c r="ER225" s="288"/>
      <c r="ES225" s="288"/>
      <c r="ET225" s="288"/>
      <c r="EU225" s="288"/>
      <c r="EV225" s="288"/>
      <c r="EW225" s="288"/>
      <c r="EX225" s="288"/>
      <c r="EY225" s="288"/>
      <c r="EZ225" s="288"/>
      <c r="FA225" s="288"/>
      <c r="FB225" s="288"/>
      <c r="FC225" s="288"/>
      <c r="FD225" s="288"/>
      <c r="FE225" s="288"/>
      <c r="FF225" s="288"/>
      <c r="FG225" s="288"/>
      <c r="FH225" s="288"/>
      <c r="FI225" s="288"/>
      <c r="FJ225" s="288"/>
      <c r="FK225" s="288"/>
      <c r="FL225" s="288"/>
      <c r="FM225" s="288"/>
      <c r="FN225" s="288"/>
      <c r="FO225" s="288"/>
      <c r="FP225" s="288"/>
      <c r="FQ225" s="288"/>
      <c r="FR225" s="288"/>
      <c r="FU225" s="288"/>
      <c r="FV225" s="288"/>
      <c r="FW225" s="288"/>
      <c r="FX225" s="288"/>
      <c r="FY225" s="288"/>
      <c r="FZ225" s="288"/>
      <c r="GA225" s="288"/>
      <c r="GB225" s="288"/>
      <c r="GC225" s="288"/>
      <c r="GD225" s="288"/>
      <c r="GE225" s="288"/>
      <c r="GF225" s="288"/>
      <c r="GG225" s="288"/>
      <c r="GH225" s="288"/>
    </row>
    <row r="226" spans="1:190">
      <c r="A226" s="215"/>
      <c r="B226" s="215"/>
      <c r="C226" s="215"/>
      <c r="D226" s="215"/>
      <c r="E226" s="215"/>
      <c r="F226" s="215"/>
      <c r="G226" s="215"/>
      <c r="H226" s="215"/>
      <c r="I226" s="215"/>
      <c r="J226" s="215"/>
      <c r="K226" s="215"/>
      <c r="L226" s="215"/>
      <c r="M226" s="215"/>
      <c r="N226" s="212"/>
      <c r="O226" s="215"/>
      <c r="P226" s="215"/>
      <c r="Q226" s="215"/>
      <c r="R226" s="217"/>
      <c r="S226" s="217"/>
      <c r="T226" s="217"/>
      <c r="U226" s="288"/>
      <c r="V226" s="288"/>
      <c r="W226" s="215"/>
      <c r="X226" s="219"/>
      <c r="Y226" s="219"/>
      <c r="Z226" s="219"/>
      <c r="AA226" s="219"/>
      <c r="AB226" s="219"/>
      <c r="AC226" s="287"/>
      <c r="AD226" s="287"/>
      <c r="AE226" s="287"/>
      <c r="AF226" s="287"/>
      <c r="AG226" s="287"/>
      <c r="AH226" s="287"/>
      <c r="AI226" s="287"/>
      <c r="AJ226" s="287"/>
      <c r="AK226" s="288"/>
      <c r="AL226" s="288"/>
      <c r="AM226" s="288"/>
      <c r="AN226" s="288"/>
      <c r="AO226" s="288"/>
      <c r="AP226" s="288"/>
      <c r="AQ226" s="288"/>
      <c r="AR226" s="288"/>
      <c r="AS226" s="288"/>
      <c r="AT226" s="288"/>
      <c r="AU226" s="288"/>
      <c r="AV226" s="288"/>
      <c r="AW226" s="288"/>
      <c r="AX226" s="288"/>
      <c r="AY226" s="288"/>
      <c r="AZ226" s="288"/>
      <c r="BA226" s="288"/>
      <c r="BB226" s="288"/>
      <c r="BC226" s="288"/>
      <c r="BD226" s="288"/>
      <c r="BE226" s="288"/>
      <c r="BF226" s="288"/>
      <c r="BG226" s="288"/>
      <c r="BH226" s="288"/>
      <c r="BI226" s="288"/>
      <c r="BJ226" s="288"/>
      <c r="BK226" s="288"/>
      <c r="BL226" s="288"/>
      <c r="BM226" s="288"/>
      <c r="BN226" s="288"/>
      <c r="BO226" s="288"/>
      <c r="BP226" s="288"/>
      <c r="BQ226" s="288"/>
      <c r="BR226" s="288"/>
      <c r="BS226" s="288"/>
      <c r="BT226" s="288"/>
      <c r="BU226" s="288"/>
      <c r="BV226" s="288"/>
      <c r="BW226" s="288"/>
      <c r="BX226" s="288"/>
      <c r="BY226" s="288"/>
      <c r="BZ226" s="288"/>
      <c r="CA226" s="288"/>
      <c r="CB226" s="288"/>
      <c r="CC226" s="288"/>
      <c r="CD226" s="288"/>
      <c r="CE226" s="288"/>
      <c r="CF226" s="288"/>
      <c r="CG226" s="288"/>
      <c r="CH226" s="288"/>
      <c r="CI226" s="288"/>
      <c r="CJ226" s="288"/>
      <c r="CK226" s="288"/>
      <c r="CL226" s="288"/>
      <c r="CM226" s="288"/>
      <c r="CN226" s="288"/>
      <c r="CO226" s="288"/>
      <c r="CP226" s="288"/>
      <c r="CQ226" s="288"/>
      <c r="CR226" s="288"/>
      <c r="CS226" s="288"/>
      <c r="CT226" s="288"/>
      <c r="CU226" s="288"/>
      <c r="CV226" s="288"/>
      <c r="CW226" s="288"/>
      <c r="CX226" s="288"/>
      <c r="CY226" s="288"/>
      <c r="CZ226" s="288"/>
      <c r="DA226" s="288"/>
      <c r="DB226" s="288"/>
      <c r="DC226" s="288"/>
      <c r="DD226" s="288"/>
      <c r="DE226" s="288"/>
      <c r="DF226" s="288"/>
      <c r="DG226" s="288"/>
      <c r="DH226" s="288"/>
      <c r="DI226" s="288"/>
      <c r="DJ226" s="288"/>
      <c r="DK226" s="288"/>
      <c r="DL226" s="288"/>
      <c r="DM226" s="288"/>
      <c r="DN226" s="288"/>
      <c r="DO226" s="288"/>
      <c r="DP226" s="288"/>
      <c r="DQ226" s="288"/>
      <c r="DR226" s="288"/>
      <c r="DS226" s="288"/>
      <c r="DT226" s="288"/>
      <c r="DU226" s="288"/>
      <c r="DV226" s="288"/>
      <c r="DW226" s="288"/>
      <c r="DX226" s="288"/>
      <c r="DY226" s="288"/>
      <c r="DZ226" s="288"/>
      <c r="EA226" s="288"/>
      <c r="EB226" s="288"/>
      <c r="EC226" s="288"/>
      <c r="ED226" s="288"/>
      <c r="EE226" s="288"/>
      <c r="EF226" s="288"/>
      <c r="EG226" s="288"/>
      <c r="EH226" s="288"/>
      <c r="EI226" s="288"/>
      <c r="EJ226" s="288"/>
      <c r="EK226" s="288"/>
      <c r="EL226" s="288"/>
      <c r="EM226" s="288"/>
      <c r="EN226" s="288"/>
      <c r="EO226" s="288"/>
      <c r="EP226" s="288"/>
      <c r="EQ226" s="288"/>
      <c r="ER226" s="288"/>
      <c r="ES226" s="288"/>
      <c r="ET226" s="288"/>
      <c r="EU226" s="288"/>
      <c r="EV226" s="288"/>
      <c r="EW226" s="288"/>
      <c r="EX226" s="288"/>
      <c r="EY226" s="288"/>
      <c r="EZ226" s="288"/>
      <c r="FA226" s="288"/>
      <c r="FB226" s="288"/>
      <c r="FC226" s="288"/>
      <c r="FD226" s="288"/>
      <c r="FE226" s="288"/>
      <c r="FF226" s="288"/>
      <c r="FG226" s="288"/>
      <c r="FH226" s="288"/>
      <c r="FI226" s="288"/>
      <c r="FJ226" s="288"/>
      <c r="FK226" s="288"/>
      <c r="FL226" s="288"/>
      <c r="FM226" s="288"/>
      <c r="FN226" s="288"/>
      <c r="FO226" s="288"/>
      <c r="FP226" s="288"/>
      <c r="FQ226" s="288"/>
      <c r="FR226" s="288"/>
      <c r="FU226" s="288"/>
      <c r="FV226" s="288"/>
      <c r="FW226" s="288"/>
      <c r="FX226" s="288"/>
      <c r="FY226" s="288"/>
      <c r="FZ226" s="288"/>
      <c r="GA226" s="288"/>
      <c r="GB226" s="288"/>
      <c r="GC226" s="288"/>
      <c r="GD226" s="288"/>
      <c r="GE226" s="288"/>
      <c r="GF226" s="288"/>
      <c r="GG226" s="288"/>
      <c r="GH226" s="288"/>
    </row>
    <row r="227" spans="1:190">
      <c r="A227" s="215"/>
      <c r="B227" s="215"/>
      <c r="C227" s="215"/>
      <c r="D227" s="215"/>
      <c r="E227" s="215"/>
      <c r="F227" s="215"/>
      <c r="G227" s="215"/>
      <c r="H227" s="215"/>
      <c r="I227" s="215"/>
      <c r="J227" s="215"/>
      <c r="K227" s="215"/>
      <c r="L227" s="215"/>
      <c r="M227" s="215"/>
      <c r="N227" s="212"/>
      <c r="O227" s="215"/>
      <c r="P227" s="215"/>
      <c r="Q227" s="215"/>
      <c r="R227" s="217"/>
      <c r="S227" s="217"/>
      <c r="T227" s="217"/>
      <c r="U227" s="288"/>
      <c r="V227" s="288"/>
      <c r="W227" s="215"/>
      <c r="X227" s="219"/>
      <c r="Y227" s="219"/>
      <c r="Z227" s="219"/>
      <c r="AA227" s="219"/>
      <c r="AB227" s="219"/>
      <c r="AC227" s="287"/>
      <c r="AD227" s="287"/>
      <c r="AE227" s="287"/>
      <c r="AF227" s="287"/>
      <c r="AG227" s="287"/>
      <c r="AH227" s="287"/>
      <c r="AI227" s="287"/>
      <c r="AJ227" s="287"/>
      <c r="AK227" s="288"/>
      <c r="AL227" s="288"/>
      <c r="AM227" s="288"/>
      <c r="AN227" s="288"/>
      <c r="AO227" s="288"/>
      <c r="AP227" s="288"/>
      <c r="AQ227" s="288"/>
      <c r="AR227" s="288"/>
      <c r="AS227" s="288"/>
      <c r="AT227" s="288"/>
      <c r="AU227" s="288"/>
      <c r="AV227" s="288"/>
      <c r="AW227" s="288"/>
      <c r="AX227" s="288"/>
      <c r="AY227" s="288"/>
      <c r="AZ227" s="288"/>
      <c r="BA227" s="288"/>
      <c r="BB227" s="288"/>
      <c r="BC227" s="288"/>
      <c r="BD227" s="288"/>
      <c r="BE227" s="288"/>
      <c r="BF227" s="288"/>
      <c r="BG227" s="288"/>
      <c r="BH227" s="288"/>
      <c r="BI227" s="288"/>
      <c r="BJ227" s="288"/>
      <c r="BK227" s="288"/>
      <c r="BL227" s="288"/>
      <c r="BM227" s="288"/>
      <c r="BN227" s="288"/>
      <c r="BO227" s="288"/>
      <c r="BP227" s="288"/>
      <c r="BQ227" s="288"/>
      <c r="BR227" s="288"/>
      <c r="BS227" s="288"/>
      <c r="BT227" s="288"/>
      <c r="BU227" s="288"/>
      <c r="BV227" s="288"/>
      <c r="BW227" s="288"/>
      <c r="BX227" s="288"/>
      <c r="BY227" s="288"/>
      <c r="BZ227" s="288"/>
      <c r="CA227" s="288"/>
      <c r="CB227" s="288"/>
      <c r="CC227" s="288"/>
      <c r="CD227" s="288"/>
      <c r="CE227" s="288"/>
      <c r="CF227" s="288"/>
      <c r="CG227" s="288"/>
      <c r="CH227" s="288"/>
      <c r="CI227" s="288"/>
      <c r="CJ227" s="288"/>
      <c r="CK227" s="288"/>
      <c r="CL227" s="288"/>
      <c r="CM227" s="288"/>
      <c r="CN227" s="288"/>
      <c r="CO227" s="288"/>
      <c r="CP227" s="288"/>
      <c r="CQ227" s="288"/>
      <c r="CR227" s="288"/>
      <c r="CS227" s="288"/>
      <c r="CT227" s="288"/>
      <c r="CU227" s="288"/>
      <c r="CV227" s="288"/>
      <c r="CW227" s="288"/>
      <c r="CX227" s="288"/>
      <c r="CY227" s="288"/>
      <c r="CZ227" s="288"/>
      <c r="DA227" s="288"/>
      <c r="DB227" s="288"/>
      <c r="DC227" s="288"/>
      <c r="DD227" s="288"/>
      <c r="DE227" s="288"/>
      <c r="DF227" s="288"/>
      <c r="DG227" s="288"/>
      <c r="DH227" s="288"/>
      <c r="DI227" s="288"/>
      <c r="DJ227" s="288"/>
      <c r="DK227" s="288"/>
      <c r="DL227" s="288"/>
      <c r="DM227" s="288"/>
      <c r="DN227" s="288"/>
      <c r="DO227" s="288"/>
      <c r="DP227" s="288"/>
      <c r="DQ227" s="288"/>
      <c r="DR227" s="288"/>
      <c r="DS227" s="288"/>
      <c r="DT227" s="288"/>
      <c r="DU227" s="288"/>
      <c r="DV227" s="288"/>
      <c r="DW227" s="288"/>
      <c r="DX227" s="288"/>
      <c r="DY227" s="288"/>
      <c r="DZ227" s="288"/>
      <c r="EA227" s="288"/>
      <c r="EB227" s="288"/>
      <c r="EC227" s="288"/>
      <c r="ED227" s="288"/>
      <c r="EE227" s="288"/>
      <c r="EF227" s="288"/>
      <c r="EG227" s="288"/>
      <c r="EH227" s="288"/>
      <c r="EI227" s="288"/>
      <c r="EJ227" s="288"/>
      <c r="EK227" s="288"/>
      <c r="EL227" s="288"/>
      <c r="EM227" s="288"/>
      <c r="EN227" s="288"/>
      <c r="EO227" s="288"/>
      <c r="EP227" s="288"/>
      <c r="EQ227" s="288"/>
      <c r="ER227" s="288"/>
      <c r="ES227" s="288"/>
      <c r="ET227" s="288"/>
      <c r="EU227" s="288"/>
      <c r="EV227" s="288"/>
      <c r="EW227" s="288"/>
      <c r="EX227" s="288"/>
      <c r="EY227" s="288"/>
      <c r="EZ227" s="288"/>
      <c r="FA227" s="288"/>
      <c r="FB227" s="288"/>
      <c r="FC227" s="288"/>
      <c r="FD227" s="288"/>
      <c r="FE227" s="288"/>
      <c r="FF227" s="288"/>
      <c r="FG227" s="288"/>
      <c r="FH227" s="288"/>
      <c r="FI227" s="288"/>
      <c r="FJ227" s="288"/>
      <c r="FK227" s="288"/>
      <c r="FL227" s="288"/>
      <c r="FM227" s="288"/>
      <c r="FN227" s="288"/>
      <c r="FO227" s="288"/>
      <c r="FP227" s="288"/>
      <c r="FQ227" s="288"/>
      <c r="FR227" s="288"/>
      <c r="FU227" s="288"/>
      <c r="FV227" s="288"/>
      <c r="FW227" s="288"/>
      <c r="FX227" s="288"/>
      <c r="FY227" s="288"/>
      <c r="FZ227" s="288"/>
      <c r="GA227" s="288"/>
      <c r="GB227" s="288"/>
      <c r="GC227" s="288"/>
      <c r="GD227" s="288"/>
      <c r="GE227" s="288"/>
      <c r="GF227" s="288"/>
      <c r="GG227" s="288"/>
      <c r="GH227" s="288"/>
    </row>
    <row r="228" spans="1:190">
      <c r="A228" s="215"/>
      <c r="B228" s="215"/>
      <c r="C228" s="215"/>
      <c r="D228" s="215"/>
      <c r="E228" s="215"/>
      <c r="F228" s="215"/>
      <c r="G228" s="215"/>
      <c r="H228" s="215"/>
      <c r="I228" s="215"/>
      <c r="J228" s="215"/>
      <c r="K228" s="215"/>
      <c r="L228" s="215"/>
      <c r="M228" s="215"/>
      <c r="N228" s="212"/>
      <c r="O228" s="215"/>
      <c r="P228" s="215"/>
      <c r="Q228" s="215"/>
      <c r="R228" s="217"/>
      <c r="S228" s="217"/>
      <c r="T228" s="217"/>
      <c r="U228" s="288"/>
      <c r="V228" s="288"/>
      <c r="W228" s="215"/>
      <c r="X228" s="219"/>
      <c r="Y228" s="219"/>
      <c r="Z228" s="219"/>
      <c r="AA228" s="219"/>
      <c r="AB228" s="219"/>
      <c r="AC228" s="287"/>
      <c r="AD228" s="287"/>
      <c r="AE228" s="287"/>
      <c r="AF228" s="287"/>
      <c r="AG228" s="287"/>
      <c r="AH228" s="287"/>
      <c r="AI228" s="287"/>
      <c r="AJ228" s="287"/>
      <c r="AK228" s="288"/>
      <c r="AL228" s="288"/>
      <c r="AM228" s="288"/>
      <c r="AN228" s="288"/>
      <c r="AO228" s="288"/>
      <c r="AP228" s="288"/>
      <c r="AQ228" s="288"/>
      <c r="AR228" s="288"/>
      <c r="AS228" s="288"/>
      <c r="AT228" s="288"/>
      <c r="AU228" s="288"/>
      <c r="AV228" s="288"/>
      <c r="AW228" s="288"/>
      <c r="AX228" s="288"/>
      <c r="AY228" s="288"/>
      <c r="AZ228" s="288"/>
      <c r="BA228" s="288"/>
      <c r="BB228" s="288"/>
      <c r="BC228" s="288"/>
      <c r="BD228" s="288"/>
      <c r="BE228" s="288"/>
      <c r="BF228" s="288"/>
      <c r="BG228" s="288"/>
      <c r="BH228" s="288"/>
      <c r="BI228" s="288"/>
      <c r="BJ228" s="288"/>
      <c r="BK228" s="288"/>
      <c r="BL228" s="288"/>
      <c r="BM228" s="288"/>
      <c r="BN228" s="288"/>
      <c r="BO228" s="288"/>
      <c r="BP228" s="288"/>
      <c r="BQ228" s="288"/>
      <c r="BR228" s="288"/>
      <c r="BS228" s="288"/>
      <c r="BT228" s="288"/>
      <c r="BU228" s="288"/>
      <c r="BV228" s="288"/>
      <c r="BW228" s="288"/>
      <c r="BX228" s="288"/>
      <c r="BY228" s="288"/>
      <c r="BZ228" s="288"/>
      <c r="CA228" s="288"/>
      <c r="CB228" s="288"/>
      <c r="CC228" s="288"/>
      <c r="CD228" s="288"/>
      <c r="CE228" s="288"/>
      <c r="CF228" s="288"/>
      <c r="CG228" s="288"/>
      <c r="CH228" s="288"/>
      <c r="CI228" s="288"/>
      <c r="CJ228" s="288"/>
      <c r="CK228" s="288"/>
      <c r="CL228" s="288"/>
      <c r="CM228" s="288"/>
      <c r="CN228" s="288"/>
      <c r="CO228" s="288"/>
      <c r="CP228" s="288"/>
      <c r="CQ228" s="288"/>
      <c r="CR228" s="288"/>
      <c r="CS228" s="288"/>
      <c r="CT228" s="288"/>
      <c r="CU228" s="288"/>
      <c r="CV228" s="288"/>
      <c r="CW228" s="288"/>
      <c r="CX228" s="288"/>
      <c r="CY228" s="288"/>
      <c r="CZ228" s="288"/>
      <c r="DA228" s="288"/>
      <c r="DB228" s="288"/>
      <c r="DC228" s="288"/>
      <c r="DD228" s="288"/>
      <c r="DE228" s="288"/>
      <c r="DF228" s="288"/>
      <c r="DG228" s="288"/>
      <c r="DH228" s="288"/>
      <c r="DI228" s="288"/>
      <c r="DJ228" s="288"/>
      <c r="DK228" s="288"/>
      <c r="DL228" s="288"/>
      <c r="DM228" s="288"/>
      <c r="DN228" s="288"/>
      <c r="DO228" s="288"/>
      <c r="DP228" s="288"/>
      <c r="DQ228" s="288"/>
      <c r="DR228" s="288"/>
      <c r="DS228" s="288"/>
      <c r="DT228" s="288"/>
      <c r="DU228" s="288"/>
      <c r="DV228" s="288"/>
      <c r="DW228" s="288"/>
      <c r="DX228" s="288"/>
      <c r="DY228" s="288"/>
      <c r="DZ228" s="288"/>
      <c r="EA228" s="288"/>
      <c r="EB228" s="288"/>
      <c r="EC228" s="288"/>
      <c r="ED228" s="288"/>
      <c r="EE228" s="288"/>
      <c r="EF228" s="288"/>
      <c r="EG228" s="288"/>
      <c r="EH228" s="288"/>
      <c r="EI228" s="288"/>
      <c r="EJ228" s="288"/>
      <c r="EK228" s="288"/>
      <c r="EL228" s="288"/>
      <c r="EM228" s="288"/>
      <c r="EN228" s="288"/>
      <c r="EO228" s="288"/>
      <c r="EP228" s="288"/>
      <c r="EQ228" s="288"/>
      <c r="ER228" s="288"/>
      <c r="ES228" s="288"/>
      <c r="ET228" s="288"/>
      <c r="EU228" s="288"/>
      <c r="EV228" s="288"/>
      <c r="EW228" s="288"/>
      <c r="EX228" s="288"/>
      <c r="EY228" s="288"/>
      <c r="EZ228" s="288"/>
      <c r="FA228" s="288"/>
      <c r="FB228" s="288"/>
      <c r="FC228" s="288"/>
      <c r="FD228" s="288"/>
      <c r="FE228" s="288"/>
      <c r="FF228" s="288"/>
      <c r="FG228" s="288"/>
      <c r="FH228" s="288"/>
      <c r="FI228" s="288"/>
      <c r="FJ228" s="288"/>
      <c r="FK228" s="288"/>
      <c r="FL228" s="288"/>
      <c r="FM228" s="288"/>
      <c r="FN228" s="288"/>
      <c r="FO228" s="288"/>
      <c r="FP228" s="288"/>
      <c r="FQ228" s="288"/>
      <c r="FR228" s="288"/>
      <c r="FU228" s="288"/>
      <c r="FV228" s="288"/>
      <c r="FW228" s="288"/>
      <c r="FX228" s="288"/>
      <c r="FY228" s="288"/>
      <c r="FZ228" s="288"/>
      <c r="GA228" s="288"/>
      <c r="GB228" s="288"/>
      <c r="GC228" s="288"/>
      <c r="GD228" s="288"/>
      <c r="GE228" s="288"/>
      <c r="GF228" s="288"/>
      <c r="GG228" s="288"/>
      <c r="GH228" s="288"/>
    </row>
    <row r="229" spans="1:190">
      <c r="A229" s="215"/>
      <c r="B229" s="215"/>
      <c r="C229" s="215"/>
      <c r="D229" s="215"/>
      <c r="E229" s="215"/>
      <c r="F229" s="215"/>
      <c r="G229" s="215"/>
      <c r="H229" s="215"/>
      <c r="I229" s="215"/>
      <c r="J229" s="215"/>
      <c r="K229" s="215"/>
      <c r="L229" s="215"/>
      <c r="M229" s="215"/>
      <c r="N229" s="212"/>
      <c r="O229" s="215"/>
      <c r="P229" s="215"/>
      <c r="Q229" s="215"/>
      <c r="R229" s="217"/>
      <c r="S229" s="217"/>
      <c r="T229" s="217"/>
      <c r="U229" s="288"/>
      <c r="V229" s="288"/>
      <c r="W229" s="215"/>
      <c r="X229" s="219"/>
      <c r="Y229" s="219"/>
      <c r="Z229" s="219"/>
      <c r="AA229" s="219"/>
      <c r="AB229" s="219"/>
      <c r="AC229" s="287"/>
      <c r="AD229" s="287"/>
      <c r="AE229" s="287"/>
      <c r="AF229" s="287"/>
      <c r="AG229" s="287"/>
      <c r="AH229" s="287"/>
      <c r="AI229" s="287"/>
      <c r="AJ229" s="287"/>
      <c r="AK229" s="288"/>
      <c r="AL229" s="288"/>
      <c r="AM229" s="288"/>
      <c r="AN229" s="288"/>
      <c r="AO229" s="288"/>
      <c r="AP229" s="288"/>
      <c r="AQ229" s="288"/>
      <c r="AR229" s="288"/>
      <c r="AS229" s="288"/>
      <c r="AT229" s="288"/>
      <c r="AU229" s="288"/>
      <c r="AV229" s="288"/>
      <c r="AW229" s="288"/>
      <c r="AX229" s="288"/>
      <c r="AY229" s="288"/>
      <c r="AZ229" s="288"/>
      <c r="BA229" s="288"/>
      <c r="BB229" s="288"/>
      <c r="BC229" s="288"/>
      <c r="BD229" s="288"/>
      <c r="BE229" s="288"/>
      <c r="BF229" s="288"/>
      <c r="BG229" s="288"/>
      <c r="BH229" s="288"/>
      <c r="BI229" s="288"/>
      <c r="BJ229" s="288"/>
      <c r="BK229" s="288"/>
      <c r="BL229" s="288"/>
      <c r="BM229" s="288"/>
      <c r="BN229" s="288"/>
      <c r="BO229" s="288"/>
      <c r="BP229" s="288"/>
      <c r="BQ229" s="288"/>
      <c r="BR229" s="288"/>
      <c r="BS229" s="288"/>
      <c r="BT229" s="288"/>
      <c r="BU229" s="288"/>
      <c r="BV229" s="288"/>
      <c r="BW229" s="288"/>
      <c r="BX229" s="288"/>
      <c r="BY229" s="288"/>
      <c r="BZ229" s="288"/>
      <c r="CA229" s="288"/>
      <c r="CB229" s="288"/>
      <c r="CC229" s="288"/>
      <c r="CD229" s="288"/>
      <c r="CE229" s="288"/>
      <c r="CF229" s="288"/>
      <c r="CG229" s="288"/>
      <c r="CH229" s="288"/>
      <c r="CI229" s="288"/>
      <c r="CJ229" s="288"/>
      <c r="CK229" s="288"/>
      <c r="CL229" s="288"/>
      <c r="CM229" s="288"/>
      <c r="CN229" s="288"/>
      <c r="CO229" s="288"/>
      <c r="CP229" s="288"/>
      <c r="CQ229" s="288"/>
      <c r="CR229" s="288"/>
      <c r="CS229" s="288"/>
      <c r="CT229" s="288"/>
      <c r="CU229" s="288"/>
      <c r="CV229" s="288"/>
      <c r="CW229" s="288"/>
      <c r="CX229" s="288"/>
      <c r="CY229" s="288"/>
      <c r="CZ229" s="288"/>
      <c r="DA229" s="288"/>
      <c r="DB229" s="288"/>
      <c r="DC229" s="288"/>
      <c r="DD229" s="288"/>
      <c r="DE229" s="288"/>
      <c r="DF229" s="288"/>
      <c r="DG229" s="288"/>
      <c r="DH229" s="288"/>
      <c r="DI229" s="288"/>
      <c r="DJ229" s="288"/>
      <c r="DK229" s="288"/>
      <c r="DL229" s="288"/>
      <c r="DM229" s="288"/>
      <c r="DN229" s="288"/>
      <c r="DO229" s="288"/>
      <c r="DP229" s="288"/>
      <c r="DQ229" s="288"/>
      <c r="DR229" s="288"/>
      <c r="DS229" s="288"/>
      <c r="DT229" s="288"/>
      <c r="DU229" s="288"/>
      <c r="DV229" s="288"/>
      <c r="DW229" s="288"/>
      <c r="DX229" s="288"/>
      <c r="DY229" s="288"/>
      <c r="DZ229" s="288"/>
      <c r="EA229" s="288"/>
      <c r="EB229" s="288"/>
      <c r="EC229" s="288"/>
      <c r="ED229" s="288"/>
      <c r="EE229" s="288"/>
      <c r="EF229" s="288"/>
      <c r="EG229" s="288"/>
      <c r="EH229" s="288"/>
      <c r="EI229" s="288"/>
      <c r="EJ229" s="288"/>
      <c r="EK229" s="288"/>
      <c r="EL229" s="288"/>
      <c r="EM229" s="288"/>
      <c r="EN229" s="288"/>
      <c r="EO229" s="288"/>
      <c r="EP229" s="288"/>
      <c r="EQ229" s="288"/>
      <c r="ER229" s="288"/>
      <c r="ES229" s="288"/>
      <c r="ET229" s="288"/>
      <c r="EU229" s="288"/>
      <c r="EV229" s="288"/>
      <c r="EW229" s="288"/>
      <c r="EX229" s="288"/>
      <c r="EY229" s="288"/>
      <c r="EZ229" s="288"/>
      <c r="FA229" s="288"/>
      <c r="FB229" s="288"/>
      <c r="FC229" s="288"/>
      <c r="FD229" s="288"/>
      <c r="FE229" s="288"/>
      <c r="FF229" s="288"/>
      <c r="FG229" s="288"/>
      <c r="FH229" s="288"/>
      <c r="FI229" s="288"/>
      <c r="FJ229" s="288"/>
      <c r="FK229" s="288"/>
      <c r="FL229" s="288"/>
      <c r="FM229" s="288"/>
      <c r="FN229" s="288"/>
      <c r="FO229" s="288"/>
      <c r="FP229" s="288"/>
      <c r="FQ229" s="288"/>
      <c r="FR229" s="288"/>
      <c r="FU229" s="288"/>
      <c r="FV229" s="288"/>
      <c r="FW229" s="288"/>
      <c r="FX229" s="288"/>
      <c r="FY229" s="288"/>
      <c r="FZ229" s="288"/>
      <c r="GA229" s="288"/>
      <c r="GB229" s="288"/>
      <c r="GC229" s="288"/>
      <c r="GD229" s="288"/>
      <c r="GE229" s="288"/>
      <c r="GF229" s="288"/>
      <c r="GG229" s="288"/>
      <c r="GH229" s="288"/>
    </row>
    <row r="230" spans="1:190">
      <c r="A230" s="215"/>
      <c r="B230" s="215"/>
      <c r="C230" s="215"/>
      <c r="D230" s="215"/>
      <c r="E230" s="215"/>
      <c r="F230" s="215"/>
      <c r="G230" s="215"/>
      <c r="H230" s="215"/>
      <c r="I230" s="215"/>
      <c r="J230" s="215"/>
      <c r="K230" s="215"/>
      <c r="L230" s="215"/>
      <c r="M230" s="215"/>
      <c r="N230" s="212"/>
      <c r="O230" s="215"/>
      <c r="P230" s="215"/>
      <c r="Q230" s="215"/>
      <c r="R230" s="217"/>
      <c r="S230" s="217"/>
      <c r="T230" s="217"/>
      <c r="U230" s="288"/>
      <c r="V230" s="288"/>
      <c r="W230" s="215"/>
      <c r="X230" s="219"/>
      <c r="Y230" s="219"/>
      <c r="Z230" s="219"/>
      <c r="AA230" s="219"/>
      <c r="AB230" s="219"/>
      <c r="AC230" s="287"/>
      <c r="AD230" s="287"/>
      <c r="AE230" s="287"/>
      <c r="AF230" s="287"/>
      <c r="AG230" s="287"/>
      <c r="AH230" s="287"/>
      <c r="AI230" s="287"/>
      <c r="AJ230" s="287"/>
      <c r="AK230" s="288"/>
      <c r="AL230" s="288"/>
      <c r="AM230" s="288"/>
      <c r="AN230" s="288"/>
      <c r="AO230" s="288"/>
      <c r="AP230" s="288"/>
      <c r="AQ230" s="288"/>
      <c r="AR230" s="288"/>
      <c r="AS230" s="288"/>
      <c r="AT230" s="288"/>
      <c r="AU230" s="288"/>
      <c r="AV230" s="288"/>
      <c r="AW230" s="288"/>
      <c r="AX230" s="288"/>
      <c r="AY230" s="288"/>
      <c r="AZ230" s="288"/>
      <c r="BA230" s="288"/>
      <c r="BB230" s="288"/>
      <c r="BC230" s="288"/>
      <c r="BD230" s="288"/>
      <c r="BE230" s="288"/>
      <c r="BF230" s="288"/>
      <c r="BG230" s="288"/>
      <c r="BH230" s="288"/>
      <c r="BI230" s="288"/>
      <c r="BJ230" s="288"/>
      <c r="BK230" s="288"/>
      <c r="BL230" s="288"/>
      <c r="BM230" s="288"/>
      <c r="BN230" s="288"/>
      <c r="BO230" s="288"/>
      <c r="BP230" s="288"/>
      <c r="BQ230" s="288"/>
      <c r="BR230" s="288"/>
      <c r="BS230" s="288"/>
      <c r="BT230" s="288"/>
      <c r="BU230" s="288"/>
      <c r="BV230" s="288"/>
      <c r="BW230" s="288"/>
      <c r="BX230" s="288"/>
      <c r="BY230" s="288"/>
      <c r="BZ230" s="288"/>
      <c r="CA230" s="288"/>
      <c r="CB230" s="288"/>
      <c r="CC230" s="288"/>
      <c r="CD230" s="288"/>
      <c r="CE230" s="288"/>
      <c r="CF230" s="288"/>
      <c r="CG230" s="288"/>
      <c r="CH230" s="288"/>
      <c r="CI230" s="288"/>
      <c r="CJ230" s="288"/>
      <c r="CK230" s="288"/>
      <c r="CL230" s="288"/>
      <c r="CM230" s="288"/>
      <c r="CN230" s="288"/>
      <c r="CO230" s="288"/>
      <c r="CP230" s="288"/>
      <c r="CQ230" s="288"/>
      <c r="CR230" s="288"/>
      <c r="CS230" s="288"/>
      <c r="CT230" s="288"/>
      <c r="CU230" s="288"/>
      <c r="CV230" s="288"/>
      <c r="CW230" s="288"/>
      <c r="CX230" s="288"/>
      <c r="CY230" s="288"/>
      <c r="CZ230" s="288"/>
      <c r="DA230" s="288"/>
      <c r="DB230" s="288"/>
      <c r="DC230" s="288"/>
      <c r="DD230" s="288"/>
      <c r="DE230" s="288"/>
      <c r="DF230" s="288"/>
      <c r="DG230" s="288"/>
      <c r="DH230" s="288"/>
      <c r="DI230" s="288"/>
      <c r="DJ230" s="288"/>
      <c r="DK230" s="288"/>
      <c r="DL230" s="288"/>
      <c r="DM230" s="288"/>
      <c r="DN230" s="288"/>
      <c r="DO230" s="288"/>
      <c r="DP230" s="288"/>
      <c r="DQ230" s="288"/>
      <c r="DR230" s="288"/>
      <c r="DS230" s="288"/>
      <c r="DT230" s="288"/>
      <c r="DU230" s="288"/>
      <c r="DV230" s="288"/>
      <c r="DW230" s="288"/>
      <c r="DX230" s="288"/>
      <c r="DY230" s="288"/>
      <c r="DZ230" s="288"/>
      <c r="EA230" s="288"/>
      <c r="EB230" s="288"/>
      <c r="EC230" s="288"/>
      <c r="ED230" s="288"/>
      <c r="EE230" s="288"/>
      <c r="EF230" s="288"/>
      <c r="EG230" s="288"/>
      <c r="EH230" s="288"/>
      <c r="EI230" s="288"/>
      <c r="EJ230" s="288"/>
      <c r="EK230" s="288"/>
      <c r="EL230" s="288"/>
      <c r="EM230" s="288"/>
      <c r="EN230" s="288"/>
      <c r="EO230" s="288"/>
      <c r="EP230" s="288"/>
      <c r="EQ230" s="288"/>
      <c r="ER230" s="288"/>
      <c r="ES230" s="288"/>
      <c r="ET230" s="288"/>
      <c r="EU230" s="288"/>
      <c r="EV230" s="288"/>
      <c r="EW230" s="288"/>
      <c r="EX230" s="288"/>
      <c r="EY230" s="288"/>
      <c r="EZ230" s="288"/>
      <c r="FA230" s="288"/>
      <c r="FB230" s="288"/>
      <c r="FC230" s="288"/>
      <c r="FD230" s="288"/>
      <c r="FE230" s="288"/>
      <c r="FF230" s="288"/>
      <c r="FG230" s="288"/>
      <c r="FH230" s="288"/>
      <c r="FI230" s="288"/>
      <c r="FJ230" s="288"/>
      <c r="FK230" s="288"/>
      <c r="FL230" s="288"/>
      <c r="FM230" s="288"/>
      <c r="FN230" s="288"/>
      <c r="FO230" s="288"/>
      <c r="FP230" s="288"/>
      <c r="FQ230" s="288"/>
      <c r="FR230" s="288"/>
      <c r="FU230" s="288"/>
      <c r="FV230" s="288"/>
      <c r="FW230" s="288"/>
      <c r="FX230" s="288"/>
      <c r="FY230" s="288"/>
      <c r="FZ230" s="288"/>
      <c r="GA230" s="288"/>
      <c r="GB230" s="288"/>
      <c r="GC230" s="288"/>
      <c r="GD230" s="288"/>
      <c r="GE230" s="288"/>
      <c r="GF230" s="288"/>
      <c r="GG230" s="288"/>
      <c r="GH230" s="288"/>
    </row>
    <row r="231" spans="1:190">
      <c r="A231" s="215"/>
      <c r="B231" s="215"/>
      <c r="C231" s="215"/>
      <c r="D231" s="215"/>
      <c r="E231" s="215"/>
      <c r="F231" s="215"/>
      <c r="G231" s="215"/>
      <c r="H231" s="215"/>
      <c r="I231" s="215"/>
      <c r="J231" s="215"/>
      <c r="K231" s="215"/>
      <c r="L231" s="215"/>
      <c r="M231" s="215"/>
      <c r="N231" s="212"/>
      <c r="O231" s="215"/>
      <c r="P231" s="215"/>
      <c r="Q231" s="215"/>
      <c r="R231" s="217"/>
      <c r="S231" s="217"/>
      <c r="T231" s="217"/>
      <c r="U231" s="288"/>
      <c r="V231" s="288"/>
      <c r="W231" s="215"/>
      <c r="X231" s="219"/>
      <c r="Y231" s="219"/>
      <c r="Z231" s="219"/>
      <c r="AA231" s="219"/>
      <c r="AB231" s="219"/>
      <c r="AC231" s="287"/>
      <c r="AD231" s="287"/>
      <c r="AE231" s="287"/>
      <c r="AF231" s="287"/>
      <c r="AG231" s="287"/>
      <c r="AH231" s="287"/>
      <c r="AI231" s="287"/>
      <c r="AJ231" s="287"/>
      <c r="AK231" s="288"/>
      <c r="AL231" s="288"/>
      <c r="AM231" s="288"/>
      <c r="AN231" s="288"/>
      <c r="AO231" s="288"/>
      <c r="AP231" s="288"/>
      <c r="AQ231" s="288"/>
      <c r="AR231" s="288"/>
      <c r="AS231" s="288"/>
      <c r="AT231" s="288"/>
      <c r="AU231" s="288"/>
      <c r="AV231" s="288"/>
      <c r="AW231" s="288"/>
      <c r="AX231" s="288"/>
      <c r="AY231" s="288"/>
      <c r="AZ231" s="288"/>
      <c r="BA231" s="288"/>
      <c r="BB231" s="288"/>
      <c r="BC231" s="288"/>
      <c r="BD231" s="288"/>
      <c r="BE231" s="288"/>
      <c r="BF231" s="288"/>
      <c r="BG231" s="288"/>
      <c r="BH231" s="288"/>
      <c r="BI231" s="288"/>
      <c r="BJ231" s="288"/>
      <c r="BK231" s="288"/>
      <c r="BL231" s="288"/>
      <c r="BM231" s="288"/>
      <c r="BN231" s="288"/>
      <c r="BO231" s="288"/>
      <c r="BP231" s="288"/>
      <c r="BQ231" s="288"/>
      <c r="BR231" s="288"/>
      <c r="BS231" s="288"/>
      <c r="BT231" s="288"/>
      <c r="BU231" s="288"/>
      <c r="BV231" s="288"/>
      <c r="BW231" s="288"/>
      <c r="BX231" s="288"/>
      <c r="BY231" s="288"/>
      <c r="BZ231" s="288"/>
      <c r="CA231" s="288"/>
      <c r="CB231" s="288"/>
      <c r="CC231" s="288"/>
      <c r="CD231" s="288"/>
      <c r="CE231" s="288"/>
      <c r="CF231" s="288"/>
      <c r="CG231" s="288"/>
      <c r="CH231" s="288"/>
      <c r="CI231" s="288"/>
      <c r="CJ231" s="288"/>
      <c r="CK231" s="288"/>
      <c r="CL231" s="288"/>
      <c r="CM231" s="288"/>
      <c r="CN231" s="288"/>
      <c r="CO231" s="288"/>
      <c r="CP231" s="288"/>
      <c r="CQ231" s="288"/>
      <c r="CR231" s="288"/>
      <c r="CS231" s="288"/>
      <c r="CT231" s="288"/>
      <c r="CU231" s="288"/>
      <c r="CV231" s="288"/>
      <c r="CW231" s="288"/>
      <c r="CX231" s="288"/>
      <c r="CY231" s="288"/>
      <c r="CZ231" s="288"/>
      <c r="DA231" s="288"/>
      <c r="DB231" s="288"/>
      <c r="DC231" s="288"/>
      <c r="DD231" s="288"/>
      <c r="DE231" s="288"/>
      <c r="DF231" s="288"/>
      <c r="DG231" s="288"/>
      <c r="DH231" s="288"/>
      <c r="DI231" s="288"/>
      <c r="DJ231" s="288"/>
      <c r="DK231" s="288"/>
      <c r="DL231" s="288"/>
      <c r="DM231" s="288"/>
      <c r="DN231" s="288"/>
      <c r="DO231" s="288"/>
      <c r="DP231" s="288"/>
      <c r="DQ231" s="288"/>
      <c r="DR231" s="288"/>
      <c r="DS231" s="288"/>
      <c r="DT231" s="288"/>
      <c r="DU231" s="288"/>
      <c r="DV231" s="288"/>
      <c r="DW231" s="288"/>
      <c r="DX231" s="288"/>
      <c r="DY231" s="288"/>
      <c r="DZ231" s="288"/>
      <c r="EA231" s="288"/>
      <c r="EB231" s="288"/>
      <c r="EC231" s="288"/>
      <c r="ED231" s="288"/>
      <c r="EE231" s="288"/>
      <c r="EF231" s="288"/>
      <c r="EG231" s="288"/>
      <c r="EH231" s="288"/>
      <c r="EI231" s="288"/>
      <c r="EJ231" s="288"/>
      <c r="EK231" s="288"/>
      <c r="EL231" s="288"/>
      <c r="EM231" s="288"/>
      <c r="EN231" s="288"/>
      <c r="EO231" s="288"/>
      <c r="EP231" s="288"/>
      <c r="EQ231" s="288"/>
      <c r="ER231" s="288"/>
      <c r="ES231" s="288"/>
      <c r="ET231" s="288"/>
      <c r="EU231" s="288"/>
      <c r="EV231" s="288"/>
      <c r="EW231" s="288"/>
      <c r="EX231" s="288"/>
      <c r="EY231" s="288"/>
      <c r="EZ231" s="288"/>
      <c r="FA231" s="288"/>
      <c r="FB231" s="288"/>
      <c r="FC231" s="288"/>
      <c r="FD231" s="288"/>
      <c r="FE231" s="288"/>
      <c r="FF231" s="288"/>
      <c r="FG231" s="288"/>
      <c r="FH231" s="288"/>
      <c r="FI231" s="288"/>
      <c r="FJ231" s="288"/>
      <c r="FK231" s="288"/>
      <c r="FL231" s="288"/>
      <c r="FM231" s="288"/>
      <c r="FN231" s="288"/>
      <c r="FO231" s="288"/>
      <c r="FP231" s="288"/>
      <c r="FQ231" s="288"/>
      <c r="FR231" s="288"/>
      <c r="FU231" s="288"/>
      <c r="FV231" s="288"/>
      <c r="FW231" s="288"/>
      <c r="FX231" s="288"/>
      <c r="FY231" s="288"/>
      <c r="FZ231" s="288"/>
      <c r="GA231" s="288"/>
      <c r="GB231" s="288"/>
      <c r="GC231" s="288"/>
      <c r="GD231" s="288"/>
      <c r="GE231" s="288"/>
      <c r="GF231" s="288"/>
      <c r="GG231" s="288"/>
      <c r="GH231" s="288"/>
    </row>
    <row r="232" spans="1:190">
      <c r="A232" s="215"/>
      <c r="B232" s="215"/>
      <c r="C232" s="215"/>
      <c r="D232" s="215"/>
      <c r="E232" s="215"/>
      <c r="F232" s="215"/>
      <c r="G232" s="215"/>
      <c r="H232" s="215"/>
      <c r="I232" s="215"/>
      <c r="J232" s="215"/>
      <c r="K232" s="215"/>
      <c r="L232" s="215"/>
      <c r="M232" s="215"/>
      <c r="N232" s="212"/>
      <c r="O232" s="215"/>
      <c r="P232" s="215"/>
      <c r="Q232" s="215"/>
      <c r="R232" s="217"/>
      <c r="S232" s="217"/>
      <c r="T232" s="217"/>
      <c r="U232" s="288"/>
      <c r="V232" s="288"/>
      <c r="W232" s="215"/>
      <c r="X232" s="219"/>
      <c r="Y232" s="219"/>
      <c r="Z232" s="219"/>
      <c r="AA232" s="219"/>
      <c r="AB232" s="219"/>
      <c r="AC232" s="287"/>
      <c r="AD232" s="287"/>
      <c r="AE232" s="287"/>
      <c r="AF232" s="287"/>
      <c r="AG232" s="287"/>
      <c r="AH232" s="287"/>
      <c r="AI232" s="287"/>
      <c r="AJ232" s="287"/>
      <c r="AK232" s="288"/>
      <c r="AL232" s="288"/>
      <c r="AM232" s="288"/>
      <c r="AN232" s="288"/>
      <c r="AO232" s="288"/>
      <c r="AP232" s="288"/>
      <c r="AQ232" s="288"/>
      <c r="AR232" s="288"/>
      <c r="AS232" s="288"/>
      <c r="AT232" s="288"/>
      <c r="AU232" s="288"/>
      <c r="AV232" s="288"/>
      <c r="AW232" s="288"/>
      <c r="AX232" s="288"/>
      <c r="AY232" s="288"/>
      <c r="AZ232" s="288"/>
      <c r="BA232" s="288"/>
      <c r="BB232" s="288"/>
      <c r="BC232" s="288"/>
      <c r="BD232" s="288"/>
      <c r="BE232" s="288"/>
      <c r="BF232" s="288"/>
      <c r="BG232" s="288"/>
      <c r="BH232" s="288"/>
      <c r="BI232" s="288"/>
      <c r="BJ232" s="288"/>
      <c r="BK232" s="288"/>
      <c r="BL232" s="288"/>
      <c r="BM232" s="288"/>
      <c r="BN232" s="288"/>
      <c r="BO232" s="288"/>
      <c r="BP232" s="288"/>
      <c r="BQ232" s="288"/>
      <c r="BR232" s="288"/>
      <c r="BS232" s="288"/>
      <c r="BT232" s="288"/>
      <c r="BU232" s="288"/>
      <c r="BV232" s="288"/>
      <c r="BW232" s="288"/>
      <c r="BX232" s="288"/>
      <c r="BY232" s="288"/>
      <c r="BZ232" s="288"/>
      <c r="CA232" s="288"/>
      <c r="CB232" s="288"/>
      <c r="CC232" s="288"/>
      <c r="CD232" s="288"/>
      <c r="CE232" s="288"/>
      <c r="CF232" s="288"/>
      <c r="CG232" s="288"/>
      <c r="CH232" s="288"/>
      <c r="CI232" s="288"/>
      <c r="CJ232" s="288"/>
      <c r="CK232" s="288"/>
      <c r="CL232" s="288"/>
      <c r="CM232" s="288"/>
      <c r="CN232" s="288"/>
      <c r="CO232" s="288"/>
      <c r="CP232" s="288"/>
      <c r="CQ232" s="288"/>
      <c r="CR232" s="288"/>
      <c r="CS232" s="288"/>
      <c r="CT232" s="288"/>
      <c r="CU232" s="288"/>
      <c r="CV232" s="288"/>
      <c r="CW232" s="288"/>
      <c r="CX232" s="288"/>
      <c r="CY232" s="288"/>
      <c r="CZ232" s="288"/>
      <c r="DA232" s="288"/>
      <c r="DB232" s="288"/>
      <c r="DC232" s="288"/>
      <c r="DD232" s="288"/>
      <c r="DE232" s="288"/>
      <c r="DF232" s="288"/>
      <c r="DG232" s="288"/>
      <c r="DH232" s="288"/>
      <c r="DI232" s="288"/>
      <c r="DJ232" s="288"/>
      <c r="DK232" s="288"/>
      <c r="DL232" s="288"/>
      <c r="DM232" s="288"/>
      <c r="DN232" s="288"/>
      <c r="DO232" s="288"/>
      <c r="DP232" s="288"/>
      <c r="DQ232" s="288"/>
      <c r="DR232" s="288"/>
      <c r="DS232" s="288"/>
      <c r="DT232" s="288"/>
      <c r="DU232" s="288"/>
      <c r="DV232" s="288"/>
      <c r="DW232" s="288"/>
      <c r="DX232" s="288"/>
      <c r="DY232" s="288"/>
      <c r="DZ232" s="288"/>
      <c r="EA232" s="288"/>
      <c r="EB232" s="288"/>
      <c r="EC232" s="288"/>
      <c r="ED232" s="288"/>
      <c r="EE232" s="288"/>
      <c r="EF232" s="288"/>
      <c r="EG232" s="288"/>
      <c r="EH232" s="288"/>
      <c r="EI232" s="288"/>
      <c r="EJ232" s="288"/>
      <c r="EK232" s="288"/>
      <c r="EL232" s="288"/>
      <c r="EM232" s="288"/>
      <c r="EN232" s="288"/>
      <c r="EO232" s="288"/>
      <c r="EP232" s="288"/>
      <c r="EQ232" s="288"/>
      <c r="ER232" s="288"/>
      <c r="ES232" s="288"/>
      <c r="ET232" s="288"/>
      <c r="EU232" s="288"/>
      <c r="EV232" s="288"/>
      <c r="EW232" s="288"/>
      <c r="EX232" s="288"/>
      <c r="EY232" s="288"/>
      <c r="EZ232" s="288"/>
      <c r="FA232" s="288"/>
      <c r="FB232" s="288"/>
      <c r="FC232" s="288"/>
      <c r="FD232" s="288"/>
      <c r="FE232" s="288"/>
      <c r="FF232" s="288"/>
      <c r="FG232" s="288"/>
      <c r="FH232" s="288"/>
      <c r="FI232" s="288"/>
      <c r="FJ232" s="288"/>
      <c r="FK232" s="288"/>
      <c r="FL232" s="288"/>
      <c r="FM232" s="288"/>
      <c r="FN232" s="288"/>
      <c r="FO232" s="288"/>
      <c r="FP232" s="288"/>
      <c r="FQ232" s="288"/>
      <c r="FR232" s="288"/>
      <c r="FU232" s="288"/>
      <c r="FV232" s="288"/>
      <c r="FW232" s="288"/>
      <c r="FX232" s="288"/>
      <c r="FY232" s="288"/>
      <c r="FZ232" s="288"/>
      <c r="GA232" s="288"/>
      <c r="GB232" s="288"/>
      <c r="GC232" s="288"/>
      <c r="GD232" s="288"/>
      <c r="GE232" s="288"/>
      <c r="GF232" s="288"/>
      <c r="GG232" s="288"/>
      <c r="GH232" s="288"/>
    </row>
    <row r="233" spans="1:190">
      <c r="A233" s="215"/>
      <c r="B233" s="215"/>
      <c r="C233" s="215"/>
      <c r="D233" s="215"/>
      <c r="E233" s="215"/>
      <c r="F233" s="215"/>
      <c r="G233" s="215"/>
      <c r="H233" s="215"/>
      <c r="I233" s="215"/>
      <c r="J233" s="215"/>
      <c r="K233" s="215"/>
      <c r="L233" s="215"/>
      <c r="M233" s="215"/>
      <c r="N233" s="212"/>
      <c r="O233" s="215"/>
      <c r="P233" s="215"/>
      <c r="Q233" s="215"/>
      <c r="R233" s="217"/>
      <c r="S233" s="217"/>
      <c r="T233" s="217"/>
      <c r="U233" s="288"/>
      <c r="V233" s="288"/>
      <c r="W233" s="215"/>
      <c r="X233" s="219"/>
      <c r="Y233" s="219"/>
      <c r="Z233" s="219"/>
      <c r="AA233" s="219"/>
      <c r="AB233" s="219"/>
      <c r="AC233" s="287"/>
      <c r="AD233" s="287"/>
      <c r="AE233" s="287"/>
      <c r="AF233" s="287"/>
      <c r="AG233" s="287"/>
      <c r="AH233" s="287"/>
      <c r="AI233" s="287"/>
      <c r="AJ233" s="287"/>
      <c r="AK233" s="288"/>
      <c r="AL233" s="288"/>
      <c r="AM233" s="288"/>
      <c r="AN233" s="288"/>
      <c r="AO233" s="288"/>
      <c r="AP233" s="288"/>
      <c r="AQ233" s="288"/>
      <c r="AR233" s="288"/>
      <c r="AS233" s="288"/>
      <c r="AT233" s="288"/>
      <c r="AU233" s="288"/>
      <c r="AV233" s="288"/>
      <c r="AW233" s="288"/>
      <c r="AX233" s="288"/>
      <c r="AY233" s="288"/>
      <c r="AZ233" s="288"/>
      <c r="BA233" s="288"/>
      <c r="BB233" s="288"/>
      <c r="BC233" s="288"/>
      <c r="BD233" s="288"/>
      <c r="BE233" s="288"/>
      <c r="BF233" s="288"/>
      <c r="BG233" s="288"/>
      <c r="BH233" s="288"/>
      <c r="BI233" s="288"/>
      <c r="BJ233" s="288"/>
      <c r="BK233" s="288"/>
      <c r="BL233" s="288"/>
      <c r="BM233" s="288"/>
      <c r="BN233" s="288"/>
      <c r="BO233" s="288"/>
      <c r="BP233" s="288"/>
      <c r="BQ233" s="288"/>
      <c r="BR233" s="288"/>
      <c r="BS233" s="288"/>
      <c r="BT233" s="288"/>
      <c r="BU233" s="288"/>
      <c r="BV233" s="288"/>
      <c r="BW233" s="288"/>
      <c r="BX233" s="288"/>
      <c r="BY233" s="288"/>
      <c r="BZ233" s="288"/>
      <c r="CA233" s="288"/>
      <c r="CB233" s="288"/>
      <c r="CC233" s="288"/>
      <c r="CD233" s="288"/>
      <c r="CE233" s="288"/>
      <c r="CF233" s="288"/>
      <c r="CG233" s="288"/>
      <c r="CH233" s="288"/>
      <c r="CI233" s="288"/>
      <c r="CJ233" s="288"/>
      <c r="CK233" s="288"/>
      <c r="CL233" s="288"/>
      <c r="CM233" s="288"/>
      <c r="CN233" s="288"/>
      <c r="CO233" s="288"/>
      <c r="CP233" s="288"/>
      <c r="CQ233" s="288"/>
      <c r="CR233" s="288"/>
      <c r="CS233" s="288"/>
      <c r="CT233" s="288"/>
      <c r="CU233" s="288"/>
      <c r="CV233" s="288"/>
      <c r="CW233" s="288"/>
      <c r="CX233" s="288"/>
      <c r="CY233" s="288"/>
      <c r="CZ233" s="288"/>
      <c r="DA233" s="288"/>
      <c r="DB233" s="288"/>
      <c r="DC233" s="288"/>
      <c r="DD233" s="288"/>
      <c r="DE233" s="288"/>
      <c r="DF233" s="288"/>
      <c r="DG233" s="288"/>
      <c r="DH233" s="288"/>
      <c r="DI233" s="288"/>
      <c r="DJ233" s="288"/>
      <c r="DK233" s="288"/>
      <c r="DL233" s="288"/>
      <c r="DM233" s="288"/>
      <c r="DN233" s="288"/>
      <c r="DO233" s="288"/>
      <c r="DP233" s="288"/>
      <c r="DQ233" s="288"/>
      <c r="DR233" s="288"/>
      <c r="DS233" s="288"/>
      <c r="DT233" s="288"/>
      <c r="DU233" s="288"/>
      <c r="DV233" s="288"/>
      <c r="DW233" s="288"/>
      <c r="DX233" s="288"/>
      <c r="DY233" s="288"/>
      <c r="DZ233" s="288"/>
      <c r="EA233" s="288"/>
      <c r="EB233" s="288"/>
      <c r="EC233" s="288"/>
      <c r="ED233" s="288"/>
      <c r="EE233" s="288"/>
      <c r="EF233" s="288"/>
      <c r="EG233" s="288"/>
      <c r="EH233" s="288"/>
      <c r="EI233" s="288"/>
      <c r="EJ233" s="288"/>
      <c r="EK233" s="288"/>
      <c r="EL233" s="288"/>
      <c r="EM233" s="288"/>
      <c r="EN233" s="288"/>
      <c r="EO233" s="288"/>
      <c r="EP233" s="288"/>
      <c r="EQ233" s="288"/>
      <c r="ER233" s="288"/>
      <c r="ES233" s="288"/>
      <c r="ET233" s="288"/>
      <c r="EU233" s="288"/>
      <c r="EV233" s="288"/>
      <c r="EW233" s="288"/>
      <c r="EX233" s="288"/>
      <c r="EY233" s="288"/>
      <c r="EZ233" s="288"/>
      <c r="FA233" s="288"/>
      <c r="FB233" s="288"/>
      <c r="FC233" s="288"/>
      <c r="FD233" s="288"/>
      <c r="FE233" s="288"/>
      <c r="FF233" s="288"/>
      <c r="FG233" s="288"/>
      <c r="FH233" s="288"/>
      <c r="FI233" s="288"/>
      <c r="FJ233" s="288"/>
      <c r="FK233" s="288"/>
      <c r="FL233" s="288"/>
      <c r="FM233" s="288"/>
      <c r="FN233" s="288"/>
      <c r="FO233" s="288"/>
      <c r="FP233" s="288"/>
      <c r="FQ233" s="288"/>
      <c r="FR233" s="288"/>
      <c r="FU233" s="288"/>
      <c r="FV233" s="288"/>
      <c r="FW233" s="288"/>
      <c r="FX233" s="288"/>
      <c r="FY233" s="288"/>
      <c r="FZ233" s="288"/>
      <c r="GA233" s="288"/>
      <c r="GB233" s="288"/>
      <c r="GC233" s="288"/>
      <c r="GD233" s="288"/>
      <c r="GE233" s="288"/>
      <c r="GF233" s="288"/>
      <c r="GG233" s="288"/>
      <c r="GH233" s="288"/>
    </row>
    <row r="234" spans="1:190">
      <c r="A234" s="215"/>
      <c r="B234" s="215"/>
      <c r="C234" s="215"/>
      <c r="D234" s="215"/>
      <c r="E234" s="215"/>
      <c r="F234" s="215"/>
      <c r="G234" s="215"/>
      <c r="H234" s="215"/>
      <c r="I234" s="215"/>
      <c r="J234" s="215"/>
      <c r="K234" s="215"/>
      <c r="L234" s="215"/>
      <c r="M234" s="215"/>
      <c r="N234" s="212"/>
      <c r="O234" s="215"/>
      <c r="P234" s="215"/>
      <c r="Q234" s="215"/>
      <c r="R234" s="217"/>
      <c r="S234" s="217"/>
      <c r="T234" s="217"/>
      <c r="U234" s="288"/>
      <c r="V234" s="288"/>
      <c r="W234" s="215"/>
      <c r="X234" s="219"/>
      <c r="Y234" s="219"/>
      <c r="Z234" s="219"/>
      <c r="AA234" s="219"/>
      <c r="AB234" s="219"/>
      <c r="AC234" s="287"/>
      <c r="AD234" s="287"/>
      <c r="AE234" s="287"/>
      <c r="AF234" s="287"/>
      <c r="AG234" s="287"/>
      <c r="AH234" s="287"/>
      <c r="AI234" s="287"/>
      <c r="AJ234" s="287"/>
      <c r="AK234" s="288"/>
      <c r="AL234" s="288"/>
      <c r="AM234" s="288"/>
      <c r="AN234" s="288"/>
      <c r="AO234" s="288"/>
      <c r="AP234" s="288"/>
      <c r="AQ234" s="288"/>
      <c r="AR234" s="288"/>
      <c r="AS234" s="288"/>
      <c r="AT234" s="288"/>
      <c r="AU234" s="288"/>
      <c r="AV234" s="288"/>
      <c r="AW234" s="288"/>
      <c r="AX234" s="288"/>
      <c r="AY234" s="288"/>
      <c r="AZ234" s="288"/>
      <c r="BA234" s="288"/>
      <c r="BB234" s="288"/>
      <c r="BC234" s="288"/>
      <c r="BD234" s="288"/>
      <c r="BE234" s="288"/>
      <c r="BF234" s="288"/>
      <c r="BG234" s="288"/>
      <c r="BH234" s="288"/>
      <c r="BI234" s="288"/>
      <c r="BJ234" s="288"/>
      <c r="BK234" s="288"/>
      <c r="BL234" s="288"/>
      <c r="BM234" s="288"/>
      <c r="BN234" s="288"/>
      <c r="BO234" s="288"/>
      <c r="BP234" s="288"/>
      <c r="BQ234" s="288"/>
      <c r="BR234" s="288"/>
      <c r="BS234" s="288"/>
      <c r="BT234" s="288"/>
      <c r="BU234" s="288"/>
      <c r="BV234" s="288"/>
      <c r="BW234" s="288"/>
      <c r="BX234" s="288"/>
      <c r="BY234" s="288"/>
      <c r="BZ234" s="288"/>
      <c r="CA234" s="288"/>
      <c r="CB234" s="288"/>
      <c r="CC234" s="288"/>
      <c r="CD234" s="288"/>
      <c r="CE234" s="288"/>
      <c r="CF234" s="288"/>
      <c r="CG234" s="288"/>
      <c r="CH234" s="288"/>
      <c r="CI234" s="288"/>
      <c r="CJ234" s="288"/>
      <c r="CK234" s="288"/>
      <c r="CL234" s="288"/>
      <c r="CM234" s="288"/>
      <c r="CN234" s="288"/>
      <c r="CO234" s="288"/>
      <c r="CP234" s="288"/>
      <c r="CQ234" s="288"/>
      <c r="CR234" s="288"/>
      <c r="CS234" s="288"/>
      <c r="CT234" s="288"/>
      <c r="CU234" s="288"/>
      <c r="CV234" s="288"/>
      <c r="CW234" s="288"/>
      <c r="CX234" s="288"/>
      <c r="CY234" s="288"/>
      <c r="CZ234" s="288"/>
      <c r="DA234" s="288"/>
      <c r="DB234" s="288"/>
      <c r="DC234" s="288"/>
      <c r="DD234" s="288"/>
      <c r="DE234" s="288"/>
      <c r="DF234" s="288"/>
      <c r="DG234" s="288"/>
      <c r="DH234" s="288"/>
      <c r="DI234" s="288"/>
      <c r="DJ234" s="288"/>
      <c r="DK234" s="288"/>
      <c r="DL234" s="288"/>
      <c r="DM234" s="288"/>
      <c r="DN234" s="288"/>
      <c r="DO234" s="288"/>
      <c r="DP234" s="288"/>
      <c r="DQ234" s="288"/>
      <c r="DR234" s="288"/>
      <c r="DS234" s="288"/>
      <c r="DT234" s="288"/>
      <c r="DU234" s="288"/>
      <c r="DV234" s="288"/>
      <c r="DW234" s="288"/>
      <c r="DX234" s="288"/>
      <c r="DY234" s="288"/>
      <c r="DZ234" s="288"/>
      <c r="EA234" s="288"/>
      <c r="EB234" s="288"/>
      <c r="EC234" s="288"/>
      <c r="ED234" s="288"/>
      <c r="EE234" s="288"/>
      <c r="EF234" s="288"/>
      <c r="EG234" s="288"/>
      <c r="EH234" s="288"/>
      <c r="EI234" s="288"/>
      <c r="EJ234" s="288"/>
      <c r="EK234" s="288"/>
      <c r="EL234" s="288"/>
      <c r="EM234" s="288"/>
      <c r="EN234" s="288"/>
      <c r="EO234" s="288"/>
      <c r="EP234" s="288"/>
      <c r="EQ234" s="288"/>
      <c r="ER234" s="288"/>
      <c r="ES234" s="288"/>
      <c r="ET234" s="288"/>
      <c r="EU234" s="288"/>
      <c r="EV234" s="288"/>
      <c r="EW234" s="288"/>
      <c r="EX234" s="288"/>
      <c r="EY234" s="288"/>
      <c r="EZ234" s="288"/>
      <c r="FA234" s="288"/>
      <c r="FB234" s="288"/>
      <c r="FC234" s="288"/>
      <c r="FD234" s="288"/>
      <c r="FE234" s="288"/>
      <c r="FF234" s="288"/>
      <c r="FG234" s="288"/>
      <c r="FH234" s="288"/>
      <c r="FI234" s="288"/>
      <c r="FJ234" s="288"/>
      <c r="FK234" s="288"/>
      <c r="FL234" s="288"/>
      <c r="FM234" s="288"/>
      <c r="FN234" s="288"/>
      <c r="FO234" s="288"/>
      <c r="FP234" s="288"/>
      <c r="FQ234" s="288"/>
      <c r="FR234" s="288"/>
      <c r="FU234" s="288"/>
      <c r="FV234" s="288"/>
      <c r="FW234" s="288"/>
      <c r="FX234" s="288"/>
      <c r="FY234" s="288"/>
      <c r="FZ234" s="288"/>
      <c r="GA234" s="288"/>
      <c r="GB234" s="288"/>
      <c r="GC234" s="288"/>
      <c r="GD234" s="288"/>
      <c r="GE234" s="288"/>
      <c r="GF234" s="288"/>
      <c r="GG234" s="288"/>
      <c r="GH234" s="288"/>
    </row>
    <row r="235" spans="1:190">
      <c r="A235" s="215"/>
      <c r="B235" s="215"/>
      <c r="C235" s="215"/>
      <c r="D235" s="215"/>
      <c r="E235" s="215"/>
      <c r="F235" s="215"/>
      <c r="G235" s="215"/>
      <c r="H235" s="215"/>
      <c r="I235" s="215"/>
      <c r="J235" s="215"/>
      <c r="K235" s="215"/>
      <c r="L235" s="215"/>
      <c r="M235" s="215"/>
      <c r="N235" s="212"/>
      <c r="O235" s="215"/>
      <c r="P235" s="215"/>
      <c r="Q235" s="215"/>
      <c r="R235" s="217"/>
      <c r="S235" s="217"/>
      <c r="T235" s="217"/>
      <c r="U235" s="288"/>
      <c r="V235" s="288"/>
      <c r="W235" s="215"/>
      <c r="X235" s="219"/>
      <c r="Y235" s="219"/>
      <c r="Z235" s="219"/>
      <c r="AA235" s="219"/>
      <c r="AB235" s="219"/>
      <c r="AC235" s="287"/>
      <c r="AD235" s="287"/>
      <c r="AE235" s="287"/>
      <c r="AF235" s="287"/>
      <c r="AG235" s="287"/>
      <c r="AH235" s="287"/>
      <c r="AI235" s="287"/>
      <c r="AJ235" s="287"/>
      <c r="AK235" s="288"/>
      <c r="AL235" s="288"/>
      <c r="AM235" s="288"/>
      <c r="AN235" s="288"/>
      <c r="AO235" s="288"/>
      <c r="AP235" s="288"/>
      <c r="AQ235" s="288"/>
      <c r="AR235" s="288"/>
      <c r="AS235" s="288"/>
      <c r="AT235" s="288"/>
      <c r="AU235" s="288"/>
      <c r="AV235" s="288"/>
      <c r="AW235" s="288"/>
      <c r="AX235" s="288"/>
      <c r="AY235" s="288"/>
      <c r="AZ235" s="288"/>
      <c r="BA235" s="288"/>
      <c r="BB235" s="288"/>
      <c r="BC235" s="288"/>
      <c r="BD235" s="288"/>
      <c r="BE235" s="288"/>
      <c r="BF235" s="288"/>
      <c r="BG235" s="288"/>
      <c r="BH235" s="288"/>
      <c r="BI235" s="288"/>
      <c r="BJ235" s="288"/>
      <c r="BK235" s="288"/>
      <c r="BL235" s="288"/>
      <c r="BM235" s="288"/>
      <c r="BN235" s="288"/>
      <c r="BO235" s="288"/>
      <c r="BP235" s="288"/>
      <c r="BQ235" s="288"/>
      <c r="BR235" s="288"/>
      <c r="BS235" s="288"/>
      <c r="BT235" s="288"/>
      <c r="BU235" s="288"/>
      <c r="BV235" s="288"/>
      <c r="BW235" s="288"/>
      <c r="BX235" s="288"/>
      <c r="BY235" s="288"/>
      <c r="BZ235" s="288"/>
      <c r="CA235" s="288"/>
      <c r="CB235" s="288"/>
      <c r="CC235" s="288"/>
      <c r="CD235" s="288"/>
      <c r="CE235" s="288"/>
      <c r="CF235" s="288"/>
      <c r="CG235" s="288"/>
      <c r="CH235" s="288"/>
      <c r="CI235" s="288"/>
      <c r="CJ235" s="288"/>
      <c r="CK235" s="288"/>
      <c r="CL235" s="288"/>
      <c r="CM235" s="288"/>
      <c r="CN235" s="288"/>
      <c r="CO235" s="288"/>
      <c r="CP235" s="288"/>
      <c r="CQ235" s="288"/>
      <c r="CR235" s="288"/>
      <c r="CS235" s="288"/>
      <c r="CT235" s="288"/>
      <c r="CU235" s="288"/>
      <c r="CV235" s="288"/>
      <c r="CW235" s="288"/>
      <c r="CX235" s="288"/>
      <c r="CY235" s="288"/>
      <c r="CZ235" s="288"/>
      <c r="DA235" s="288"/>
      <c r="DB235" s="288"/>
      <c r="DC235" s="288"/>
      <c r="DD235" s="288"/>
      <c r="DE235" s="288"/>
      <c r="DF235" s="288"/>
      <c r="DG235" s="288"/>
      <c r="DH235" s="288"/>
      <c r="DI235" s="288"/>
      <c r="DJ235" s="288"/>
      <c r="DK235" s="288"/>
      <c r="DL235" s="288"/>
      <c r="DM235" s="288"/>
      <c r="DN235" s="288"/>
      <c r="DO235" s="288"/>
      <c r="DP235" s="288"/>
      <c r="DQ235" s="288"/>
      <c r="DR235" s="288"/>
      <c r="DS235" s="288"/>
      <c r="DT235" s="288"/>
      <c r="DU235" s="288"/>
      <c r="DV235" s="288"/>
      <c r="DW235" s="288"/>
      <c r="DX235" s="288"/>
      <c r="DY235" s="288"/>
      <c r="DZ235" s="288"/>
      <c r="EA235" s="288"/>
      <c r="EB235" s="288"/>
      <c r="EC235" s="288"/>
      <c r="ED235" s="288"/>
      <c r="EE235" s="288"/>
      <c r="EF235" s="288"/>
      <c r="EG235" s="288"/>
      <c r="EH235" s="288"/>
      <c r="EI235" s="288"/>
      <c r="EJ235" s="288"/>
      <c r="EK235" s="288"/>
      <c r="EL235" s="288"/>
      <c r="EM235" s="288"/>
      <c r="EN235" s="288"/>
      <c r="EO235" s="288"/>
      <c r="EP235" s="288"/>
      <c r="EQ235" s="288"/>
      <c r="ER235" s="288"/>
      <c r="ES235" s="288"/>
      <c r="ET235" s="288"/>
      <c r="EU235" s="288"/>
      <c r="EV235" s="288"/>
      <c r="EW235" s="288"/>
      <c r="EX235" s="288"/>
      <c r="EY235" s="288"/>
      <c r="EZ235" s="288"/>
      <c r="FA235" s="288"/>
      <c r="FB235" s="288"/>
      <c r="FC235" s="288"/>
      <c r="FD235" s="288"/>
      <c r="FE235" s="288"/>
      <c r="FF235" s="288"/>
      <c r="FG235" s="288"/>
      <c r="FH235" s="288"/>
      <c r="FI235" s="288"/>
      <c r="FJ235" s="288"/>
      <c r="FK235" s="288"/>
      <c r="FL235" s="288"/>
      <c r="FM235" s="288"/>
      <c r="FN235" s="288"/>
      <c r="FO235" s="288"/>
      <c r="FP235" s="288"/>
      <c r="FQ235" s="288"/>
      <c r="FR235" s="288"/>
      <c r="FU235" s="288"/>
      <c r="FV235" s="288"/>
      <c r="FW235" s="288"/>
      <c r="FX235" s="288"/>
      <c r="FY235" s="288"/>
      <c r="FZ235" s="288"/>
      <c r="GA235" s="288"/>
      <c r="GB235" s="288"/>
      <c r="GC235" s="288"/>
      <c r="GD235" s="288"/>
      <c r="GE235" s="288"/>
      <c r="GF235" s="288"/>
      <c r="GG235" s="288"/>
      <c r="GH235" s="288"/>
    </row>
    <row r="236" spans="1:190">
      <c r="A236" s="215"/>
      <c r="B236" s="215"/>
      <c r="C236" s="215"/>
      <c r="D236" s="215"/>
      <c r="E236" s="215"/>
      <c r="F236" s="215"/>
      <c r="G236" s="215"/>
      <c r="H236" s="215"/>
      <c r="I236" s="215"/>
      <c r="J236" s="215"/>
      <c r="K236" s="215"/>
      <c r="L236" s="215"/>
      <c r="M236" s="215"/>
      <c r="N236" s="212"/>
      <c r="O236" s="215"/>
      <c r="P236" s="215"/>
      <c r="Q236" s="215"/>
      <c r="R236" s="217"/>
      <c r="S236" s="217"/>
      <c r="T236" s="217"/>
      <c r="U236" s="288"/>
      <c r="V236" s="288"/>
      <c r="W236" s="215"/>
      <c r="X236" s="219"/>
      <c r="Y236" s="219"/>
      <c r="Z236" s="219"/>
      <c r="AA236" s="219"/>
      <c r="AB236" s="219"/>
      <c r="AC236" s="287"/>
      <c r="AD236" s="287"/>
      <c r="AE236" s="287"/>
      <c r="AF236" s="287"/>
      <c r="AG236" s="287"/>
      <c r="AH236" s="287"/>
      <c r="AI236" s="287"/>
      <c r="AJ236" s="287"/>
      <c r="AK236" s="288"/>
      <c r="AL236" s="288"/>
      <c r="AM236" s="288"/>
      <c r="AN236" s="288"/>
      <c r="AO236" s="288"/>
      <c r="AP236" s="288"/>
      <c r="AQ236" s="288"/>
      <c r="AR236" s="288"/>
      <c r="AS236" s="288"/>
      <c r="AT236" s="288"/>
      <c r="AU236" s="288"/>
      <c r="AV236" s="288"/>
      <c r="AW236" s="288"/>
      <c r="AX236" s="288"/>
      <c r="AY236" s="288"/>
      <c r="AZ236" s="288"/>
      <c r="BA236" s="288"/>
      <c r="BB236" s="288"/>
      <c r="BC236" s="288"/>
      <c r="BD236" s="288"/>
      <c r="BE236" s="288"/>
      <c r="BF236" s="288"/>
      <c r="BG236" s="288"/>
      <c r="BH236" s="288"/>
      <c r="BI236" s="288"/>
      <c r="BJ236" s="288"/>
      <c r="BK236" s="288"/>
      <c r="BL236" s="288"/>
      <c r="BM236" s="288"/>
      <c r="BN236" s="288"/>
      <c r="BO236" s="288"/>
      <c r="BP236" s="288"/>
      <c r="BQ236" s="288"/>
      <c r="BR236" s="288"/>
      <c r="BS236" s="288"/>
      <c r="BT236" s="288"/>
      <c r="BU236" s="288"/>
      <c r="BV236" s="288"/>
      <c r="BW236" s="288"/>
      <c r="BX236" s="288"/>
      <c r="BY236" s="288"/>
      <c r="BZ236" s="288"/>
      <c r="CA236" s="288"/>
      <c r="CB236" s="288"/>
      <c r="CC236" s="288"/>
      <c r="CD236" s="288"/>
      <c r="CE236" s="288"/>
      <c r="CF236" s="288"/>
      <c r="CG236" s="288"/>
      <c r="CH236" s="288"/>
      <c r="CI236" s="288"/>
      <c r="CJ236" s="288"/>
      <c r="CK236" s="288"/>
      <c r="CL236" s="288"/>
      <c r="CM236" s="288"/>
      <c r="CN236" s="288"/>
      <c r="CO236" s="288"/>
      <c r="CP236" s="288"/>
      <c r="CQ236" s="288"/>
      <c r="CR236" s="288"/>
      <c r="CS236" s="288"/>
      <c r="CT236" s="288"/>
      <c r="CU236" s="288"/>
      <c r="CV236" s="288"/>
      <c r="CW236" s="288"/>
      <c r="CX236" s="288"/>
      <c r="CY236" s="288"/>
      <c r="CZ236" s="288"/>
      <c r="DA236" s="288"/>
      <c r="DB236" s="288"/>
      <c r="DC236" s="288"/>
      <c r="DD236" s="288"/>
      <c r="DE236" s="288"/>
      <c r="DF236" s="288"/>
      <c r="DG236" s="288"/>
      <c r="DH236" s="288"/>
      <c r="DI236" s="288"/>
      <c r="DJ236" s="288"/>
      <c r="DK236" s="288"/>
      <c r="DL236" s="288"/>
      <c r="DM236" s="288"/>
      <c r="DN236" s="288"/>
      <c r="DO236" s="288"/>
      <c r="DP236" s="288"/>
      <c r="DQ236" s="288"/>
      <c r="DR236" s="288"/>
      <c r="DS236" s="288"/>
      <c r="DT236" s="288"/>
      <c r="DU236" s="288"/>
      <c r="DV236" s="288"/>
      <c r="DW236" s="288"/>
      <c r="DX236" s="288"/>
      <c r="DY236" s="288"/>
      <c r="DZ236" s="288"/>
      <c r="EA236" s="288"/>
      <c r="EB236" s="288"/>
      <c r="EC236" s="288"/>
      <c r="ED236" s="288"/>
      <c r="EE236" s="288"/>
      <c r="EF236" s="288"/>
      <c r="EG236" s="288"/>
      <c r="EH236" s="288"/>
      <c r="EI236" s="288"/>
      <c r="EJ236" s="288"/>
      <c r="EK236" s="288"/>
      <c r="EL236" s="288"/>
      <c r="EM236" s="288"/>
      <c r="EN236" s="288"/>
      <c r="EO236" s="288"/>
      <c r="EP236" s="288"/>
      <c r="EQ236" s="288"/>
      <c r="ER236" s="288"/>
      <c r="ES236" s="288"/>
      <c r="ET236" s="288"/>
      <c r="EU236" s="288"/>
      <c r="EV236" s="288"/>
      <c r="EW236" s="288"/>
      <c r="EX236" s="288"/>
      <c r="EY236" s="288"/>
      <c r="EZ236" s="288"/>
      <c r="FA236" s="288"/>
      <c r="FB236" s="288"/>
      <c r="FC236" s="288"/>
      <c r="FD236" s="288"/>
      <c r="FE236" s="288"/>
      <c r="FF236" s="288"/>
      <c r="FG236" s="288"/>
      <c r="FH236" s="288"/>
      <c r="FI236" s="288"/>
      <c r="FJ236" s="288"/>
      <c r="FK236" s="288"/>
      <c r="FL236" s="288"/>
      <c r="FM236" s="288"/>
      <c r="FN236" s="288"/>
      <c r="FO236" s="288"/>
      <c r="FP236" s="288"/>
      <c r="FQ236" s="288"/>
      <c r="FR236" s="288"/>
      <c r="FU236" s="288"/>
      <c r="FV236" s="288"/>
      <c r="FW236" s="288"/>
      <c r="FX236" s="288"/>
      <c r="FY236" s="288"/>
      <c r="FZ236" s="288"/>
      <c r="GA236" s="288"/>
      <c r="GB236" s="288"/>
      <c r="GC236" s="288"/>
      <c r="GD236" s="288"/>
      <c r="GE236" s="288"/>
      <c r="GF236" s="288"/>
      <c r="GG236" s="288"/>
      <c r="GH236" s="288"/>
    </row>
    <row r="237" spans="1:190">
      <c r="A237" s="215"/>
      <c r="B237" s="215"/>
      <c r="C237" s="215"/>
      <c r="D237" s="215"/>
      <c r="E237" s="215"/>
      <c r="F237" s="215"/>
      <c r="G237" s="215"/>
      <c r="H237" s="215"/>
      <c r="I237" s="215"/>
      <c r="J237" s="215"/>
      <c r="K237" s="215"/>
      <c r="L237" s="215"/>
      <c r="M237" s="215"/>
      <c r="N237" s="212"/>
      <c r="O237" s="215"/>
      <c r="P237" s="215"/>
      <c r="Q237" s="215"/>
      <c r="R237" s="217"/>
      <c r="S237" s="217"/>
      <c r="T237" s="217"/>
      <c r="U237" s="288"/>
      <c r="V237" s="288"/>
      <c r="W237" s="215"/>
      <c r="X237" s="219"/>
      <c r="Y237" s="219"/>
      <c r="Z237" s="219"/>
      <c r="AA237" s="219"/>
      <c r="AB237" s="219"/>
      <c r="AC237" s="287"/>
      <c r="AD237" s="287"/>
      <c r="AE237" s="287"/>
      <c r="AF237" s="287"/>
      <c r="AG237" s="287"/>
      <c r="AH237" s="287"/>
      <c r="AI237" s="287"/>
      <c r="AJ237" s="287"/>
      <c r="AK237" s="288"/>
      <c r="AL237" s="288"/>
      <c r="AM237" s="288"/>
      <c r="AN237" s="288"/>
      <c r="AO237" s="288"/>
      <c r="AP237" s="288"/>
      <c r="AQ237" s="288"/>
      <c r="AR237" s="288"/>
      <c r="AS237" s="288"/>
      <c r="AT237" s="288"/>
      <c r="AU237" s="288"/>
      <c r="AV237" s="288"/>
      <c r="AW237" s="288"/>
      <c r="AX237" s="288"/>
      <c r="AY237" s="288"/>
      <c r="AZ237" s="288"/>
      <c r="BA237" s="288"/>
      <c r="BB237" s="288"/>
      <c r="BC237" s="288"/>
      <c r="BD237" s="288"/>
      <c r="BE237" s="288"/>
      <c r="BF237" s="288"/>
      <c r="BG237" s="288"/>
      <c r="BH237" s="288"/>
      <c r="BI237" s="288"/>
      <c r="BJ237" s="288"/>
      <c r="BK237" s="288"/>
      <c r="BL237" s="288"/>
      <c r="BM237" s="288"/>
      <c r="BN237" s="288"/>
      <c r="BO237" s="288"/>
      <c r="BP237" s="288"/>
      <c r="BQ237" s="288"/>
      <c r="BR237" s="288"/>
      <c r="BS237" s="288"/>
      <c r="BT237" s="288"/>
      <c r="BU237" s="288"/>
      <c r="BV237" s="288"/>
      <c r="BW237" s="288"/>
      <c r="BX237" s="288"/>
      <c r="BY237" s="288"/>
      <c r="BZ237" s="288"/>
      <c r="CA237" s="288"/>
      <c r="CB237" s="288"/>
      <c r="CC237" s="288"/>
      <c r="CD237" s="288"/>
      <c r="CE237" s="288"/>
      <c r="CF237" s="288"/>
      <c r="CG237" s="288"/>
      <c r="CH237" s="288"/>
      <c r="CI237" s="288"/>
      <c r="CJ237" s="288"/>
      <c r="CK237" s="288"/>
      <c r="CL237" s="288"/>
      <c r="CM237" s="288"/>
      <c r="CN237" s="288"/>
      <c r="CO237" s="288"/>
      <c r="CP237" s="288"/>
      <c r="CQ237" s="288"/>
      <c r="CR237" s="288"/>
      <c r="CS237" s="288"/>
      <c r="CT237" s="288"/>
      <c r="CU237" s="288"/>
      <c r="CV237" s="288"/>
      <c r="CW237" s="288"/>
      <c r="CX237" s="288"/>
      <c r="CY237" s="288"/>
      <c r="CZ237" s="288"/>
      <c r="DA237" s="288"/>
      <c r="DB237" s="288"/>
      <c r="DC237" s="288"/>
      <c r="DD237" s="288"/>
      <c r="DE237" s="288"/>
      <c r="DF237" s="288"/>
      <c r="DG237" s="288"/>
      <c r="DH237" s="288"/>
      <c r="DI237" s="288"/>
      <c r="DJ237" s="288"/>
      <c r="DK237" s="288"/>
      <c r="DL237" s="288"/>
      <c r="DM237" s="288"/>
      <c r="DN237" s="288"/>
      <c r="DO237" s="288"/>
      <c r="DP237" s="288"/>
      <c r="DQ237" s="288"/>
      <c r="DR237" s="288"/>
      <c r="DS237" s="288"/>
      <c r="DT237" s="288"/>
      <c r="DU237" s="288"/>
      <c r="DV237" s="288"/>
      <c r="DW237" s="288"/>
      <c r="DX237" s="288"/>
      <c r="DY237" s="288"/>
      <c r="DZ237" s="288"/>
      <c r="EA237" s="288"/>
      <c r="EB237" s="288"/>
      <c r="EC237" s="288"/>
      <c r="ED237" s="288"/>
      <c r="EE237" s="288"/>
      <c r="EF237" s="288"/>
      <c r="EG237" s="288"/>
      <c r="EH237" s="288"/>
      <c r="EI237" s="288"/>
      <c r="EJ237" s="288"/>
      <c r="EK237" s="288"/>
      <c r="EL237" s="288"/>
      <c r="EM237" s="288"/>
      <c r="EN237" s="288"/>
      <c r="EO237" s="288"/>
      <c r="EP237" s="288"/>
      <c r="EQ237" s="288"/>
      <c r="ER237" s="288"/>
      <c r="ES237" s="288"/>
      <c r="ET237" s="288"/>
      <c r="EU237" s="288"/>
      <c r="EV237" s="288"/>
      <c r="EW237" s="288"/>
      <c r="EX237" s="288"/>
      <c r="EY237" s="288"/>
      <c r="EZ237" s="288"/>
      <c r="FA237" s="288"/>
      <c r="FB237" s="288"/>
      <c r="FC237" s="288"/>
      <c r="FD237" s="288"/>
      <c r="FE237" s="288"/>
      <c r="FF237" s="288"/>
      <c r="FG237" s="288"/>
      <c r="FH237" s="288"/>
      <c r="FI237" s="288"/>
      <c r="FJ237" s="288"/>
      <c r="FK237" s="288"/>
      <c r="FL237" s="288"/>
      <c r="FM237" s="288"/>
      <c r="FN237" s="288"/>
      <c r="FO237" s="288"/>
      <c r="FP237" s="288"/>
      <c r="FQ237" s="288"/>
      <c r="FR237" s="288"/>
      <c r="FU237" s="288"/>
      <c r="FV237" s="288"/>
      <c r="FW237" s="288"/>
      <c r="FX237" s="288"/>
      <c r="FY237" s="288"/>
      <c r="FZ237" s="288"/>
      <c r="GA237" s="288"/>
      <c r="GB237" s="288"/>
      <c r="GC237" s="288"/>
      <c r="GD237" s="288"/>
      <c r="GE237" s="288"/>
      <c r="GF237" s="288"/>
      <c r="GG237" s="288"/>
      <c r="GH237" s="288"/>
    </row>
    <row r="238" spans="1:190">
      <c r="A238" s="215"/>
      <c r="B238" s="215"/>
      <c r="C238" s="215"/>
      <c r="D238" s="215"/>
      <c r="E238" s="215"/>
      <c r="F238" s="215"/>
      <c r="G238" s="215"/>
      <c r="H238" s="215"/>
      <c r="I238" s="215"/>
      <c r="J238" s="215"/>
      <c r="K238" s="215"/>
      <c r="L238" s="215"/>
      <c r="M238" s="215"/>
      <c r="N238" s="212"/>
      <c r="O238" s="215"/>
      <c r="P238" s="215"/>
      <c r="Q238" s="215"/>
      <c r="R238" s="217"/>
      <c r="S238" s="217"/>
      <c r="T238" s="217"/>
      <c r="U238" s="288"/>
      <c r="V238" s="288"/>
      <c r="W238" s="215"/>
      <c r="X238" s="219"/>
      <c r="Y238" s="219"/>
      <c r="Z238" s="219"/>
      <c r="AA238" s="219"/>
      <c r="AB238" s="219"/>
      <c r="AC238" s="287"/>
      <c r="AD238" s="287"/>
      <c r="AE238" s="287"/>
      <c r="AF238" s="287"/>
      <c r="AG238" s="287"/>
      <c r="AH238" s="287"/>
      <c r="AI238" s="287"/>
      <c r="AJ238" s="287"/>
      <c r="AK238" s="288"/>
      <c r="AL238" s="288"/>
      <c r="AM238" s="288"/>
      <c r="AN238" s="288"/>
      <c r="AO238" s="288"/>
      <c r="AP238" s="288"/>
      <c r="AQ238" s="288"/>
      <c r="AR238" s="288"/>
      <c r="AS238" s="288"/>
      <c r="AT238" s="288"/>
      <c r="AU238" s="288"/>
      <c r="AV238" s="288"/>
      <c r="AW238" s="288"/>
      <c r="AX238" s="288"/>
      <c r="AY238" s="288"/>
      <c r="AZ238" s="288"/>
      <c r="BA238" s="288"/>
      <c r="BB238" s="288"/>
      <c r="BC238" s="288"/>
      <c r="BD238" s="288"/>
      <c r="BE238" s="288"/>
      <c r="BF238" s="288"/>
      <c r="BG238" s="288"/>
      <c r="BH238" s="288"/>
      <c r="BI238" s="288"/>
      <c r="BJ238" s="288"/>
      <c r="BK238" s="288"/>
      <c r="BL238" s="288"/>
      <c r="BM238" s="288"/>
      <c r="BN238" s="288"/>
      <c r="BO238" s="288"/>
      <c r="BP238" s="288"/>
      <c r="BQ238" s="288"/>
      <c r="BR238" s="288"/>
      <c r="BS238" s="288"/>
      <c r="BT238" s="288"/>
      <c r="BU238" s="288"/>
      <c r="BV238" s="288"/>
      <c r="BW238" s="288"/>
      <c r="BX238" s="288"/>
      <c r="BY238" s="288"/>
      <c r="BZ238" s="288"/>
      <c r="CA238" s="288"/>
      <c r="CB238" s="288"/>
      <c r="CC238" s="288"/>
      <c r="CD238" s="288"/>
      <c r="CE238" s="288"/>
      <c r="CF238" s="288"/>
      <c r="CG238" s="288"/>
      <c r="CH238" s="288"/>
      <c r="CI238" s="288"/>
      <c r="CJ238" s="288"/>
      <c r="CK238" s="288"/>
      <c r="CL238" s="288"/>
      <c r="CM238" s="288"/>
      <c r="CN238" s="288"/>
      <c r="CO238" s="288"/>
      <c r="CP238" s="288"/>
      <c r="CQ238" s="288"/>
      <c r="CR238" s="288"/>
      <c r="CS238" s="288"/>
      <c r="CT238" s="288"/>
      <c r="CU238" s="288"/>
      <c r="CV238" s="288"/>
      <c r="CW238" s="288"/>
      <c r="CX238" s="288"/>
      <c r="CY238" s="288"/>
      <c r="CZ238" s="288"/>
      <c r="DA238" s="288"/>
      <c r="DB238" s="288"/>
      <c r="DC238" s="288"/>
      <c r="DD238" s="288"/>
      <c r="DE238" s="288"/>
      <c r="DF238" s="288"/>
      <c r="DG238" s="288"/>
      <c r="DH238" s="288"/>
      <c r="DI238" s="288"/>
      <c r="DJ238" s="288"/>
      <c r="DK238" s="288"/>
      <c r="DL238" s="288"/>
      <c r="DM238" s="288"/>
      <c r="DN238" s="288"/>
      <c r="DO238" s="288"/>
      <c r="DP238" s="288"/>
      <c r="DQ238" s="288"/>
      <c r="DR238" s="288"/>
      <c r="DS238" s="288"/>
      <c r="DT238" s="288"/>
      <c r="DU238" s="288"/>
      <c r="DV238" s="288"/>
      <c r="DW238" s="288"/>
      <c r="DX238" s="288"/>
      <c r="DY238" s="288"/>
      <c r="DZ238" s="288"/>
      <c r="EA238" s="288"/>
      <c r="EB238" s="288"/>
      <c r="EC238" s="288"/>
      <c r="ED238" s="288"/>
      <c r="EE238" s="288"/>
      <c r="EF238" s="288"/>
      <c r="EG238" s="288"/>
      <c r="EH238" s="288"/>
      <c r="EI238" s="288"/>
      <c r="EJ238" s="288"/>
      <c r="EK238" s="288"/>
      <c r="EL238" s="288"/>
      <c r="EM238" s="288"/>
      <c r="EN238" s="288"/>
      <c r="EO238" s="288"/>
      <c r="EP238" s="288"/>
      <c r="EQ238" s="288"/>
      <c r="ER238" s="288"/>
      <c r="ES238" s="288"/>
      <c r="ET238" s="288"/>
      <c r="EU238" s="288"/>
      <c r="EV238" s="288"/>
      <c r="EW238" s="288"/>
      <c r="EX238" s="288"/>
      <c r="EY238" s="288"/>
      <c r="EZ238" s="288"/>
      <c r="FA238" s="288"/>
      <c r="FB238" s="288"/>
      <c r="FC238" s="288"/>
      <c r="FD238" s="288"/>
      <c r="FE238" s="288"/>
      <c r="FF238" s="288"/>
      <c r="FG238" s="288"/>
      <c r="FH238" s="288"/>
      <c r="FI238" s="288"/>
      <c r="FJ238" s="288"/>
      <c r="FK238" s="288"/>
      <c r="FL238" s="288"/>
      <c r="FM238" s="288"/>
      <c r="FN238" s="288"/>
      <c r="FO238" s="288"/>
      <c r="FP238" s="288"/>
      <c r="FQ238" s="288"/>
      <c r="FR238" s="288"/>
      <c r="FU238" s="288"/>
      <c r="FV238" s="288"/>
      <c r="FW238" s="288"/>
      <c r="FX238" s="288"/>
      <c r="FY238" s="288"/>
      <c r="FZ238" s="288"/>
      <c r="GA238" s="288"/>
      <c r="GB238" s="288"/>
      <c r="GC238" s="288"/>
      <c r="GD238" s="288"/>
      <c r="GE238" s="288"/>
      <c r="GF238" s="288"/>
      <c r="GG238" s="288"/>
      <c r="GH238" s="288"/>
    </row>
    <row r="239" spans="1:190">
      <c r="A239" s="215"/>
      <c r="B239" s="215"/>
      <c r="C239" s="215"/>
      <c r="D239" s="215"/>
      <c r="E239" s="215"/>
      <c r="F239" s="215"/>
      <c r="G239" s="215"/>
      <c r="H239" s="215"/>
      <c r="I239" s="215"/>
      <c r="J239" s="215"/>
      <c r="K239" s="215"/>
      <c r="L239" s="215"/>
      <c r="M239" s="215"/>
      <c r="N239" s="212"/>
      <c r="O239" s="215"/>
      <c r="P239" s="215"/>
      <c r="Q239" s="215"/>
      <c r="R239" s="217"/>
      <c r="S239" s="217"/>
      <c r="T239" s="217"/>
      <c r="U239" s="288"/>
      <c r="V239" s="288"/>
      <c r="W239" s="215"/>
      <c r="X239" s="219"/>
      <c r="Y239" s="219"/>
      <c r="Z239" s="219"/>
      <c r="AA239" s="219"/>
      <c r="AB239" s="219"/>
      <c r="AC239" s="287"/>
      <c r="AD239" s="287"/>
      <c r="AE239" s="287"/>
      <c r="AF239" s="287"/>
      <c r="AG239" s="287"/>
      <c r="AH239" s="287"/>
      <c r="AI239" s="287"/>
      <c r="AJ239" s="287"/>
      <c r="AK239" s="288"/>
      <c r="AL239" s="288"/>
      <c r="AM239" s="288"/>
      <c r="AN239" s="288"/>
      <c r="AO239" s="288"/>
      <c r="AP239" s="288"/>
      <c r="AQ239" s="288"/>
      <c r="AR239" s="288"/>
      <c r="AS239" s="288"/>
      <c r="AT239" s="288"/>
      <c r="AU239" s="288"/>
      <c r="AV239" s="288"/>
      <c r="AW239" s="288"/>
      <c r="AX239" s="288"/>
      <c r="AY239" s="288"/>
      <c r="AZ239" s="288"/>
      <c r="BA239" s="288"/>
      <c r="BB239" s="288"/>
      <c r="BC239" s="288"/>
      <c r="BD239" s="288"/>
      <c r="BE239" s="288"/>
      <c r="BF239" s="288"/>
      <c r="BG239" s="288"/>
      <c r="BH239" s="288"/>
      <c r="BI239" s="288"/>
      <c r="BJ239" s="288"/>
      <c r="BK239" s="288"/>
      <c r="BL239" s="288"/>
      <c r="BM239" s="288"/>
      <c r="BN239" s="288"/>
      <c r="BO239" s="288"/>
      <c r="BP239" s="288"/>
      <c r="BQ239" s="288"/>
      <c r="BR239" s="288"/>
      <c r="BS239" s="288"/>
      <c r="BT239" s="288"/>
      <c r="BU239" s="288"/>
      <c r="BV239" s="288"/>
      <c r="BW239" s="288"/>
      <c r="BX239" s="288"/>
      <c r="BY239" s="288"/>
      <c r="BZ239" s="288"/>
      <c r="CA239" s="288"/>
      <c r="CB239" s="288"/>
      <c r="CC239" s="288"/>
      <c r="CD239" s="288"/>
      <c r="CE239" s="288"/>
      <c r="CF239" s="288"/>
      <c r="CG239" s="288"/>
      <c r="CH239" s="288"/>
      <c r="CI239" s="288"/>
      <c r="CJ239" s="288"/>
      <c r="CK239" s="288"/>
      <c r="CL239" s="288"/>
      <c r="CM239" s="288"/>
      <c r="CN239" s="288"/>
      <c r="CO239" s="288"/>
      <c r="CP239" s="288"/>
      <c r="CQ239" s="288"/>
      <c r="CR239" s="288"/>
      <c r="CS239" s="288"/>
      <c r="CT239" s="288"/>
      <c r="CU239" s="288"/>
      <c r="CV239" s="288"/>
      <c r="CW239" s="288"/>
      <c r="CX239" s="288"/>
      <c r="CY239" s="288"/>
      <c r="CZ239" s="288"/>
      <c r="DA239" s="288"/>
      <c r="DB239" s="288"/>
      <c r="DC239" s="288"/>
      <c r="DD239" s="288"/>
      <c r="DE239" s="288"/>
      <c r="DF239" s="288"/>
      <c r="DG239" s="288"/>
      <c r="DH239" s="288"/>
      <c r="DI239" s="288"/>
      <c r="DJ239" s="288"/>
      <c r="DK239" s="288"/>
      <c r="DL239" s="288"/>
      <c r="DM239" s="288"/>
      <c r="DN239" s="288"/>
      <c r="DO239" s="288"/>
      <c r="DP239" s="288"/>
      <c r="DQ239" s="288"/>
      <c r="DR239" s="288"/>
      <c r="DS239" s="288"/>
      <c r="DT239" s="288"/>
      <c r="DU239" s="288"/>
      <c r="DV239" s="288"/>
      <c r="DW239" s="288"/>
      <c r="DX239" s="288"/>
      <c r="DY239" s="288"/>
      <c r="DZ239" s="288"/>
      <c r="EA239" s="288"/>
      <c r="EB239" s="288"/>
      <c r="EC239" s="288"/>
      <c r="ED239" s="288"/>
      <c r="EE239" s="288"/>
      <c r="EF239" s="288"/>
      <c r="EG239" s="288"/>
      <c r="EH239" s="288"/>
      <c r="EI239" s="288"/>
      <c r="EJ239" s="288"/>
      <c r="EK239" s="288"/>
      <c r="EL239" s="288"/>
      <c r="EM239" s="288"/>
      <c r="EN239" s="288"/>
      <c r="EO239" s="288"/>
      <c r="EP239" s="288"/>
      <c r="EQ239" s="288"/>
      <c r="ER239" s="288"/>
      <c r="ES239" s="288"/>
      <c r="ET239" s="288"/>
      <c r="EU239" s="288"/>
      <c r="EV239" s="288"/>
      <c r="EW239" s="288"/>
      <c r="EX239" s="288"/>
      <c r="EY239" s="288"/>
      <c r="EZ239" s="288"/>
      <c r="FA239" s="288"/>
      <c r="FB239" s="288"/>
      <c r="FC239" s="288"/>
      <c r="FD239" s="288"/>
      <c r="FE239" s="288"/>
      <c r="FF239" s="288"/>
      <c r="FG239" s="288"/>
      <c r="FH239" s="288"/>
      <c r="FI239" s="288"/>
      <c r="FJ239" s="288"/>
      <c r="FK239" s="288"/>
      <c r="FL239" s="288"/>
      <c r="FM239" s="288"/>
      <c r="FN239" s="288"/>
      <c r="FO239" s="288"/>
      <c r="FP239" s="288"/>
      <c r="FQ239" s="288"/>
      <c r="FR239" s="288"/>
      <c r="FU239" s="288"/>
      <c r="FV239" s="288"/>
      <c r="FW239" s="288"/>
      <c r="FX239" s="288"/>
      <c r="FY239" s="288"/>
      <c r="FZ239" s="288"/>
      <c r="GA239" s="288"/>
      <c r="GB239" s="288"/>
      <c r="GC239" s="288"/>
      <c r="GD239" s="288"/>
      <c r="GE239" s="288"/>
      <c r="GF239" s="288"/>
      <c r="GG239" s="288"/>
      <c r="GH239" s="288"/>
    </row>
    <row r="240" spans="1:190">
      <c r="A240" s="215"/>
      <c r="B240" s="215"/>
      <c r="C240" s="215"/>
      <c r="D240" s="215"/>
      <c r="E240" s="215"/>
      <c r="F240" s="215"/>
      <c r="G240" s="215"/>
      <c r="H240" s="215"/>
      <c r="I240" s="215"/>
      <c r="J240" s="215"/>
      <c r="K240" s="215"/>
      <c r="L240" s="215"/>
      <c r="M240" s="215"/>
      <c r="N240" s="212"/>
      <c r="O240" s="215"/>
      <c r="P240" s="215"/>
      <c r="Q240" s="215"/>
      <c r="R240" s="217"/>
      <c r="S240" s="217"/>
      <c r="T240" s="217"/>
      <c r="U240" s="288"/>
      <c r="V240" s="288"/>
      <c r="W240" s="215"/>
      <c r="X240" s="219"/>
      <c r="Y240" s="219"/>
      <c r="Z240" s="219"/>
      <c r="AA240" s="219"/>
      <c r="AB240" s="219"/>
      <c r="AC240" s="287"/>
      <c r="AD240" s="287"/>
      <c r="AE240" s="287"/>
      <c r="AF240" s="287"/>
      <c r="AG240" s="287"/>
      <c r="AH240" s="287"/>
      <c r="AI240" s="287"/>
      <c r="AJ240" s="287"/>
      <c r="AK240" s="288"/>
      <c r="AL240" s="288"/>
      <c r="AM240" s="288"/>
      <c r="AN240" s="288"/>
      <c r="AO240" s="288"/>
      <c r="AP240" s="288"/>
      <c r="AQ240" s="288"/>
      <c r="AR240" s="288"/>
      <c r="AS240" s="288"/>
      <c r="AT240" s="288"/>
      <c r="AU240" s="288"/>
      <c r="AV240" s="288"/>
      <c r="AW240" s="288"/>
      <c r="AX240" s="288"/>
      <c r="AY240" s="288"/>
      <c r="AZ240" s="288"/>
      <c r="BA240" s="288"/>
      <c r="BB240" s="288"/>
      <c r="BC240" s="288"/>
      <c r="BD240" s="288"/>
      <c r="BE240" s="288"/>
      <c r="BF240" s="288"/>
      <c r="BG240" s="288"/>
      <c r="BH240" s="288"/>
      <c r="BI240" s="288"/>
      <c r="BJ240" s="288"/>
      <c r="BK240" s="288"/>
      <c r="BL240" s="288"/>
      <c r="BM240" s="288"/>
      <c r="BN240" s="288"/>
      <c r="BO240" s="288"/>
      <c r="BP240" s="288"/>
      <c r="BQ240" s="288"/>
      <c r="BR240" s="288"/>
      <c r="BS240" s="288"/>
      <c r="BT240" s="288"/>
      <c r="BU240" s="288"/>
      <c r="BV240" s="288"/>
      <c r="BW240" s="288"/>
      <c r="BX240" s="288"/>
      <c r="BY240" s="288"/>
      <c r="BZ240" s="288"/>
      <c r="CA240" s="288"/>
      <c r="CB240" s="288"/>
      <c r="CC240" s="288"/>
      <c r="CD240" s="288"/>
      <c r="CE240" s="288"/>
      <c r="CF240" s="288"/>
      <c r="CG240" s="288"/>
      <c r="CH240" s="288"/>
      <c r="CI240" s="288"/>
      <c r="CJ240" s="288"/>
      <c r="CK240" s="288"/>
      <c r="CL240" s="288"/>
      <c r="CM240" s="288"/>
      <c r="CN240" s="288"/>
      <c r="CO240" s="288"/>
      <c r="CP240" s="288"/>
      <c r="CQ240" s="288"/>
      <c r="CR240" s="288"/>
      <c r="CS240" s="288"/>
      <c r="CT240" s="288"/>
      <c r="CU240" s="288"/>
      <c r="CV240" s="288"/>
      <c r="CW240" s="288"/>
      <c r="CX240" s="288"/>
      <c r="CY240" s="288"/>
      <c r="CZ240" s="288"/>
      <c r="DA240" s="288"/>
      <c r="DB240" s="288"/>
      <c r="DC240" s="288"/>
      <c r="DD240" s="288"/>
      <c r="DE240" s="288"/>
      <c r="DF240" s="288"/>
      <c r="DG240" s="288"/>
      <c r="DH240" s="288"/>
      <c r="DI240" s="288"/>
      <c r="DJ240" s="288"/>
      <c r="DK240" s="288"/>
      <c r="DL240" s="288"/>
      <c r="DM240" s="288"/>
      <c r="DN240" s="288"/>
      <c r="DO240" s="288"/>
      <c r="DP240" s="288"/>
      <c r="DQ240" s="288"/>
      <c r="DR240" s="288"/>
      <c r="DS240" s="288"/>
      <c r="DT240" s="288"/>
      <c r="DU240" s="288"/>
      <c r="DV240" s="288"/>
      <c r="DW240" s="288"/>
      <c r="DX240" s="288"/>
      <c r="DY240" s="288"/>
      <c r="DZ240" s="288"/>
      <c r="EA240" s="288"/>
      <c r="EB240" s="288"/>
      <c r="EC240" s="288"/>
      <c r="ED240" s="288"/>
      <c r="EE240" s="288"/>
      <c r="EF240" s="288"/>
      <c r="EG240" s="288"/>
      <c r="EH240" s="288"/>
      <c r="EI240" s="288"/>
      <c r="EJ240" s="288"/>
      <c r="EK240" s="288"/>
      <c r="EL240" s="288"/>
      <c r="EM240" s="288"/>
      <c r="EN240" s="288"/>
      <c r="EO240" s="288"/>
      <c r="EP240" s="288"/>
      <c r="EQ240" s="288"/>
      <c r="ER240" s="288"/>
      <c r="ES240" s="288"/>
      <c r="ET240" s="288"/>
      <c r="EU240" s="288"/>
      <c r="EV240" s="288"/>
      <c r="EW240" s="288"/>
      <c r="EX240" s="288"/>
      <c r="EY240" s="288"/>
      <c r="EZ240" s="288"/>
      <c r="FA240" s="288"/>
      <c r="FB240" s="288"/>
      <c r="FC240" s="288"/>
      <c r="FD240" s="288"/>
      <c r="FE240" s="288"/>
      <c r="FF240" s="288"/>
      <c r="FG240" s="288"/>
      <c r="FH240" s="288"/>
      <c r="FI240" s="288"/>
      <c r="FJ240" s="288"/>
      <c r="FK240" s="288"/>
      <c r="FL240" s="288"/>
      <c r="FM240" s="288"/>
      <c r="FN240" s="288"/>
      <c r="FO240" s="288"/>
      <c r="FP240" s="288"/>
      <c r="FQ240" s="288"/>
      <c r="FR240" s="288"/>
      <c r="FU240" s="288"/>
      <c r="FV240" s="288"/>
      <c r="FW240" s="288"/>
      <c r="FX240" s="288"/>
      <c r="FY240" s="288"/>
      <c r="FZ240" s="288"/>
      <c r="GA240" s="288"/>
      <c r="GB240" s="288"/>
      <c r="GC240" s="288"/>
      <c r="GD240" s="288"/>
      <c r="GE240" s="288"/>
      <c r="GF240" s="288"/>
      <c r="GG240" s="288"/>
      <c r="GH240" s="288"/>
    </row>
    <row r="241" spans="1:190">
      <c r="A241" s="215"/>
      <c r="B241" s="215"/>
      <c r="C241" s="215"/>
      <c r="D241" s="215"/>
      <c r="E241" s="215"/>
      <c r="F241" s="215"/>
      <c r="G241" s="215"/>
      <c r="H241" s="215"/>
      <c r="I241" s="215"/>
      <c r="J241" s="215"/>
      <c r="K241" s="215"/>
      <c r="L241" s="215"/>
      <c r="M241" s="215"/>
      <c r="N241" s="212"/>
      <c r="O241" s="215"/>
      <c r="P241" s="215"/>
      <c r="Q241" s="215"/>
      <c r="R241" s="217"/>
      <c r="S241" s="217"/>
      <c r="T241" s="217"/>
      <c r="U241" s="288"/>
      <c r="V241" s="288"/>
      <c r="W241" s="215"/>
      <c r="X241" s="219"/>
      <c r="Y241" s="219"/>
      <c r="Z241" s="219"/>
      <c r="AA241" s="219"/>
      <c r="AB241" s="219"/>
      <c r="AC241" s="287"/>
      <c r="AD241" s="287"/>
      <c r="AE241" s="287"/>
      <c r="AF241" s="287"/>
      <c r="AG241" s="287"/>
      <c r="AH241" s="287"/>
      <c r="AI241" s="287"/>
      <c r="AJ241" s="287"/>
      <c r="AK241" s="288"/>
      <c r="AL241" s="288"/>
      <c r="AM241" s="288"/>
      <c r="AN241" s="288"/>
      <c r="AO241" s="288"/>
      <c r="AP241" s="288"/>
      <c r="AQ241" s="288"/>
      <c r="AR241" s="288"/>
      <c r="AS241" s="288"/>
      <c r="AT241" s="288"/>
      <c r="AU241" s="288"/>
      <c r="AV241" s="288"/>
      <c r="AW241" s="288"/>
      <c r="AX241" s="288"/>
      <c r="AY241" s="288"/>
      <c r="AZ241" s="288"/>
      <c r="BA241" s="288"/>
      <c r="BB241" s="288"/>
      <c r="BC241" s="288"/>
      <c r="BD241" s="288"/>
      <c r="BE241" s="288"/>
      <c r="BF241" s="288"/>
      <c r="BG241" s="288"/>
      <c r="BH241" s="288"/>
      <c r="BI241" s="288"/>
      <c r="BJ241" s="288"/>
      <c r="BK241" s="288"/>
      <c r="BL241" s="288"/>
      <c r="BM241" s="288"/>
      <c r="BN241" s="288"/>
      <c r="BO241" s="288"/>
      <c r="BP241" s="288"/>
      <c r="BQ241" s="288"/>
      <c r="BR241" s="288"/>
      <c r="BS241" s="288"/>
      <c r="BT241" s="288"/>
      <c r="BU241" s="288"/>
      <c r="BV241" s="288"/>
      <c r="BW241" s="288"/>
      <c r="BX241" s="288"/>
      <c r="BY241" s="288"/>
      <c r="BZ241" s="288"/>
      <c r="CA241" s="288"/>
      <c r="CB241" s="288"/>
      <c r="CC241" s="288"/>
      <c r="CD241" s="288"/>
      <c r="CE241" s="288"/>
      <c r="CF241" s="288"/>
      <c r="CG241" s="288"/>
      <c r="CH241" s="288"/>
      <c r="CI241" s="288"/>
      <c r="CJ241" s="288"/>
      <c r="CK241" s="288"/>
      <c r="CL241" s="288"/>
      <c r="CM241" s="288"/>
      <c r="CN241" s="288"/>
      <c r="CO241" s="288"/>
      <c r="CP241" s="288"/>
      <c r="CQ241" s="288"/>
      <c r="CR241" s="288"/>
      <c r="CS241" s="288"/>
      <c r="CT241" s="288"/>
      <c r="CU241" s="288"/>
      <c r="CV241" s="288"/>
      <c r="CW241" s="288"/>
      <c r="CX241" s="288"/>
      <c r="CY241" s="288"/>
      <c r="CZ241" s="288"/>
      <c r="DA241" s="288"/>
      <c r="DB241" s="288"/>
      <c r="DC241" s="288"/>
      <c r="DD241" s="288"/>
      <c r="DE241" s="288"/>
      <c r="DF241" s="288"/>
      <c r="DG241" s="288"/>
      <c r="DH241" s="288"/>
      <c r="DI241" s="288"/>
      <c r="DJ241" s="288"/>
      <c r="DK241" s="288"/>
      <c r="DL241" s="288"/>
      <c r="DM241" s="288"/>
      <c r="DN241" s="288"/>
      <c r="DO241" s="288"/>
      <c r="DP241" s="288"/>
      <c r="DQ241" s="288"/>
      <c r="DR241" s="288"/>
      <c r="DS241" s="288"/>
      <c r="DT241" s="288"/>
      <c r="DU241" s="288"/>
      <c r="DV241" s="288"/>
      <c r="DW241" s="288"/>
      <c r="DX241" s="288"/>
      <c r="DY241" s="288"/>
      <c r="DZ241" s="288"/>
      <c r="EA241" s="288"/>
      <c r="EB241" s="288"/>
      <c r="EC241" s="288"/>
      <c r="ED241" s="288"/>
      <c r="EE241" s="288"/>
      <c r="EF241" s="288"/>
      <c r="EG241" s="288"/>
      <c r="EH241" s="288"/>
      <c r="EI241" s="288"/>
      <c r="EJ241" s="288"/>
      <c r="EK241" s="288"/>
      <c r="EL241" s="288"/>
      <c r="EM241" s="288"/>
      <c r="EN241" s="288"/>
      <c r="EO241" s="288"/>
      <c r="EP241" s="288"/>
      <c r="EQ241" s="288"/>
      <c r="ER241" s="288"/>
      <c r="ES241" s="288"/>
      <c r="ET241" s="288"/>
      <c r="EU241" s="288"/>
      <c r="EV241" s="288"/>
      <c r="EW241" s="288"/>
      <c r="EX241" s="288"/>
      <c r="EY241" s="288"/>
      <c r="EZ241" s="288"/>
      <c r="FA241" s="288"/>
      <c r="FB241" s="288"/>
      <c r="FC241" s="288"/>
      <c r="FD241" s="288"/>
      <c r="FE241" s="288"/>
      <c r="FF241" s="288"/>
      <c r="FG241" s="288"/>
      <c r="FH241" s="288"/>
      <c r="FI241" s="288"/>
      <c r="FJ241" s="288"/>
      <c r="FK241" s="288"/>
      <c r="FL241" s="288"/>
      <c r="FM241" s="288"/>
      <c r="FN241" s="288"/>
      <c r="FO241" s="288"/>
      <c r="FP241" s="288"/>
      <c r="FQ241" s="288"/>
      <c r="FR241" s="288"/>
      <c r="FU241" s="288"/>
      <c r="FV241" s="288"/>
      <c r="FW241" s="288"/>
      <c r="FX241" s="288"/>
      <c r="FY241" s="288"/>
      <c r="FZ241" s="288"/>
      <c r="GA241" s="288"/>
      <c r="GB241" s="288"/>
      <c r="GC241" s="288"/>
      <c r="GD241" s="288"/>
      <c r="GE241" s="288"/>
      <c r="GF241" s="288"/>
      <c r="GG241" s="288"/>
      <c r="GH241" s="288"/>
    </row>
    <row r="242" spans="1:190">
      <c r="A242" s="215"/>
      <c r="B242" s="215"/>
      <c r="C242" s="215"/>
      <c r="D242" s="215"/>
      <c r="E242" s="215"/>
      <c r="F242" s="215"/>
      <c r="G242" s="215"/>
      <c r="H242" s="215"/>
      <c r="I242" s="215"/>
      <c r="J242" s="215"/>
      <c r="K242" s="215"/>
      <c r="L242" s="215"/>
      <c r="M242" s="215"/>
      <c r="N242" s="212"/>
      <c r="O242" s="215"/>
      <c r="P242" s="215"/>
      <c r="Q242" s="215"/>
      <c r="R242" s="217"/>
      <c r="S242" s="217"/>
      <c r="T242" s="217"/>
      <c r="U242" s="288"/>
      <c r="V242" s="288"/>
      <c r="W242" s="215"/>
      <c r="X242" s="219"/>
      <c r="Y242" s="219"/>
      <c r="Z242" s="219"/>
      <c r="AA242" s="219"/>
      <c r="AB242" s="219"/>
      <c r="AC242" s="287"/>
      <c r="AD242" s="287"/>
      <c r="AE242" s="287"/>
      <c r="AF242" s="287"/>
      <c r="AG242" s="287"/>
      <c r="AH242" s="287"/>
      <c r="AI242" s="287"/>
      <c r="AJ242" s="287"/>
      <c r="AK242" s="288"/>
      <c r="AL242" s="288"/>
      <c r="AM242" s="288"/>
      <c r="AN242" s="288"/>
      <c r="AO242" s="288"/>
      <c r="AP242" s="288"/>
      <c r="AQ242" s="288"/>
      <c r="AR242" s="288"/>
      <c r="AS242" s="288"/>
      <c r="AT242" s="288"/>
      <c r="AU242" s="288"/>
      <c r="AV242" s="288"/>
      <c r="AW242" s="288"/>
      <c r="AX242" s="288"/>
      <c r="AY242" s="288"/>
      <c r="AZ242" s="288"/>
      <c r="BA242" s="288"/>
      <c r="BB242" s="288"/>
      <c r="BC242" s="288"/>
      <c r="BD242" s="288"/>
      <c r="BE242" s="288"/>
      <c r="BF242" s="288"/>
      <c r="BG242" s="288"/>
      <c r="BH242" s="288"/>
      <c r="BI242" s="288"/>
      <c r="BJ242" s="288"/>
      <c r="BK242" s="288"/>
      <c r="BL242" s="288"/>
      <c r="BM242" s="288"/>
      <c r="BN242" s="288"/>
      <c r="BO242" s="288"/>
      <c r="BP242" s="288"/>
      <c r="BQ242" s="288"/>
      <c r="BR242" s="288"/>
      <c r="BS242" s="288"/>
      <c r="BT242" s="288"/>
      <c r="BU242" s="288"/>
      <c r="BV242" s="288"/>
      <c r="BW242" s="288"/>
      <c r="BX242" s="288"/>
      <c r="BY242" s="288"/>
      <c r="BZ242" s="288"/>
      <c r="CA242" s="288"/>
      <c r="CB242" s="288"/>
      <c r="CC242" s="288"/>
      <c r="CD242" s="288"/>
      <c r="CE242" s="288"/>
      <c r="CF242" s="288"/>
      <c r="CG242" s="288"/>
      <c r="CH242" s="288"/>
      <c r="CI242" s="288"/>
      <c r="CJ242" s="288"/>
      <c r="CK242" s="288"/>
      <c r="CL242" s="288"/>
      <c r="CM242" s="288"/>
      <c r="CN242" s="288"/>
      <c r="CO242" s="288"/>
      <c r="CP242" s="288"/>
      <c r="CQ242" s="288"/>
      <c r="CR242" s="288"/>
      <c r="CS242" s="288"/>
      <c r="CT242" s="288"/>
      <c r="CU242" s="288"/>
      <c r="CV242" s="288"/>
      <c r="CW242" s="288"/>
      <c r="CX242" s="288"/>
      <c r="CY242" s="288"/>
      <c r="CZ242" s="288"/>
      <c r="DA242" s="288"/>
      <c r="DB242" s="288"/>
      <c r="DC242" s="288"/>
      <c r="DD242" s="288"/>
      <c r="DE242" s="288"/>
      <c r="DF242" s="288"/>
      <c r="DG242" s="288"/>
      <c r="DH242" s="288"/>
      <c r="DI242" s="288"/>
      <c r="DJ242" s="288"/>
      <c r="DK242" s="288"/>
      <c r="DL242" s="288"/>
      <c r="DM242" s="288"/>
      <c r="DN242" s="288"/>
      <c r="DO242" s="288"/>
      <c r="DP242" s="288"/>
      <c r="DQ242" s="288"/>
      <c r="DR242" s="288"/>
      <c r="DS242" s="288"/>
      <c r="DT242" s="288"/>
      <c r="DU242" s="288"/>
      <c r="DV242" s="288"/>
      <c r="DW242" s="288"/>
      <c r="DX242" s="288"/>
      <c r="DY242" s="288"/>
      <c r="DZ242" s="288"/>
      <c r="EA242" s="288"/>
      <c r="EB242" s="288"/>
      <c r="EC242" s="288"/>
      <c r="ED242" s="288"/>
      <c r="EE242" s="288"/>
      <c r="EF242" s="288"/>
      <c r="EG242" s="288"/>
      <c r="EH242" s="288"/>
      <c r="EI242" s="288"/>
      <c r="EJ242" s="288"/>
      <c r="EK242" s="288"/>
      <c r="EL242" s="288"/>
      <c r="EM242" s="288"/>
      <c r="EN242" s="288"/>
      <c r="EO242" s="288"/>
      <c r="EP242" s="288"/>
      <c r="EQ242" s="288"/>
      <c r="ER242" s="288"/>
      <c r="ES242" s="288"/>
      <c r="ET242" s="288"/>
      <c r="EU242" s="288"/>
      <c r="EV242" s="288"/>
      <c r="EW242" s="288"/>
      <c r="EX242" s="288"/>
      <c r="EY242" s="288"/>
      <c r="EZ242" s="288"/>
      <c r="FA242" s="288"/>
      <c r="FB242" s="288"/>
      <c r="FC242" s="288"/>
      <c r="FD242" s="288"/>
      <c r="FE242" s="288"/>
      <c r="FF242" s="288"/>
      <c r="FG242" s="288"/>
      <c r="FH242" s="288"/>
      <c r="FI242" s="288"/>
      <c r="FJ242" s="288"/>
      <c r="FK242" s="288"/>
      <c r="FL242" s="288"/>
      <c r="FM242" s="288"/>
      <c r="FN242" s="288"/>
      <c r="FO242" s="288"/>
      <c r="FP242" s="288"/>
      <c r="FQ242" s="288"/>
      <c r="FR242" s="288"/>
      <c r="FU242" s="288"/>
      <c r="FV242" s="288"/>
      <c r="FW242" s="288"/>
      <c r="FX242" s="288"/>
      <c r="FY242" s="288"/>
      <c r="FZ242" s="288"/>
      <c r="GA242" s="288"/>
      <c r="GB242" s="288"/>
      <c r="GC242" s="288"/>
      <c r="GD242" s="288"/>
      <c r="GE242" s="288"/>
      <c r="GF242" s="288"/>
      <c r="GG242" s="288"/>
      <c r="GH242" s="288"/>
    </row>
    <row r="243" spans="1:190">
      <c r="A243" s="215"/>
      <c r="B243" s="215"/>
      <c r="C243" s="215"/>
      <c r="D243" s="215"/>
      <c r="E243" s="215"/>
      <c r="F243" s="215"/>
      <c r="G243" s="215"/>
      <c r="H243" s="215"/>
      <c r="I243" s="215"/>
      <c r="J243" s="215"/>
      <c r="K243" s="215"/>
      <c r="L243" s="215"/>
      <c r="M243" s="215"/>
      <c r="N243" s="212"/>
      <c r="O243" s="215"/>
      <c r="P243" s="215"/>
      <c r="Q243" s="215"/>
      <c r="R243" s="217"/>
      <c r="S243" s="217"/>
      <c r="T243" s="217"/>
      <c r="U243" s="288"/>
      <c r="V243" s="288"/>
      <c r="W243" s="215"/>
      <c r="X243" s="219"/>
      <c r="Y243" s="219"/>
      <c r="Z243" s="219"/>
      <c r="AA243" s="219"/>
      <c r="AB243" s="219"/>
      <c r="AC243" s="287"/>
      <c r="AD243" s="287"/>
      <c r="AE243" s="287"/>
      <c r="AF243" s="287"/>
      <c r="AG243" s="287"/>
      <c r="AH243" s="287"/>
      <c r="AI243" s="287"/>
      <c r="AJ243" s="287"/>
      <c r="AK243" s="288"/>
      <c r="AL243" s="288"/>
      <c r="AM243" s="288"/>
      <c r="AN243" s="288"/>
      <c r="AO243" s="288"/>
      <c r="AP243" s="288"/>
      <c r="AQ243" s="288"/>
      <c r="AR243" s="288"/>
      <c r="AS243" s="288"/>
      <c r="AT243" s="288"/>
      <c r="AU243" s="288"/>
      <c r="AV243" s="288"/>
      <c r="AW243" s="288"/>
      <c r="AX243" s="288"/>
      <c r="AY243" s="288"/>
      <c r="AZ243" s="288"/>
      <c r="BA243" s="288"/>
      <c r="BB243" s="288"/>
      <c r="BC243" s="288"/>
      <c r="BD243" s="288"/>
      <c r="BE243" s="288"/>
      <c r="BF243" s="288"/>
      <c r="BG243" s="288"/>
      <c r="BH243" s="288"/>
      <c r="BI243" s="288"/>
      <c r="BJ243" s="288"/>
      <c r="BK243" s="288"/>
      <c r="BL243" s="288"/>
      <c r="BM243" s="288"/>
      <c r="BN243" s="288"/>
      <c r="BO243" s="288"/>
      <c r="BP243" s="288"/>
      <c r="BQ243" s="288"/>
      <c r="BR243" s="288"/>
      <c r="BS243" s="288"/>
      <c r="BT243" s="288"/>
      <c r="BU243" s="288"/>
      <c r="BV243" s="288"/>
      <c r="BW243" s="288"/>
      <c r="BX243" s="288"/>
      <c r="BY243" s="288"/>
      <c r="BZ243" s="288"/>
      <c r="CA243" s="288"/>
      <c r="CB243" s="288"/>
      <c r="CC243" s="288"/>
      <c r="CD243" s="288"/>
      <c r="CE243" s="288"/>
      <c r="CF243" s="288"/>
      <c r="CG243" s="288"/>
      <c r="CH243" s="288"/>
      <c r="CI243" s="288"/>
      <c r="CJ243" s="288"/>
      <c r="CK243" s="288"/>
      <c r="CL243" s="288"/>
      <c r="CM243" s="288"/>
      <c r="CN243" s="288"/>
      <c r="CO243" s="288"/>
      <c r="CP243" s="288"/>
      <c r="CQ243" s="288"/>
      <c r="CR243" s="288"/>
      <c r="CS243" s="288"/>
      <c r="CT243" s="288"/>
      <c r="CU243" s="288"/>
      <c r="CV243" s="288"/>
      <c r="CW243" s="288"/>
      <c r="CX243" s="288"/>
      <c r="CY243" s="288"/>
      <c r="CZ243" s="288"/>
      <c r="DA243" s="288"/>
      <c r="DB243" s="288"/>
      <c r="DC243" s="288"/>
      <c r="DD243" s="288"/>
      <c r="DE243" s="288"/>
      <c r="DF243" s="288"/>
      <c r="DG243" s="288"/>
      <c r="DH243" s="288"/>
      <c r="DI243" s="288"/>
      <c r="DJ243" s="288"/>
      <c r="DK243" s="288"/>
      <c r="DL243" s="288"/>
      <c r="DM243" s="288"/>
      <c r="DN243" s="288"/>
      <c r="DO243" s="288"/>
      <c r="DP243" s="288"/>
      <c r="DQ243" s="288"/>
      <c r="DR243" s="288"/>
      <c r="DS243" s="288"/>
      <c r="DT243" s="288"/>
      <c r="DU243" s="288"/>
      <c r="DV243" s="288"/>
      <c r="DW243" s="288"/>
      <c r="DX243" s="288"/>
      <c r="DY243" s="288"/>
      <c r="DZ243" s="288"/>
      <c r="EA243" s="288"/>
      <c r="EB243" s="288"/>
      <c r="EC243" s="288"/>
      <c r="ED243" s="288"/>
      <c r="EE243" s="288"/>
      <c r="EF243" s="288"/>
      <c r="EG243" s="288"/>
      <c r="EH243" s="288"/>
      <c r="EI243" s="288"/>
      <c r="EJ243" s="288"/>
      <c r="EK243" s="288"/>
      <c r="EL243" s="288"/>
      <c r="EM243" s="288"/>
      <c r="EN243" s="288"/>
      <c r="EO243" s="288"/>
      <c r="EP243" s="288"/>
      <c r="EQ243" s="288"/>
      <c r="ER243" s="288"/>
      <c r="ES243" s="288"/>
      <c r="ET243" s="288"/>
      <c r="EU243" s="288"/>
      <c r="EV243" s="288"/>
      <c r="EW243" s="288"/>
      <c r="EX243" s="288"/>
      <c r="EY243" s="288"/>
      <c r="EZ243" s="288"/>
      <c r="FA243" s="288"/>
      <c r="FB243" s="288"/>
      <c r="FC243" s="288"/>
      <c r="FD243" s="288"/>
      <c r="FE243" s="288"/>
      <c r="FF243" s="288"/>
      <c r="FG243" s="288"/>
      <c r="FH243" s="288"/>
      <c r="FI243" s="288"/>
      <c r="FJ243" s="288"/>
      <c r="FK243" s="288"/>
      <c r="FL243" s="288"/>
      <c r="FM243" s="288"/>
      <c r="FN243" s="288"/>
      <c r="FO243" s="288"/>
      <c r="FP243" s="288"/>
      <c r="FQ243" s="288"/>
      <c r="FR243" s="288"/>
      <c r="FU243" s="288"/>
      <c r="FV243" s="288"/>
      <c r="FW243" s="288"/>
      <c r="FX243" s="288"/>
      <c r="FY243" s="288"/>
      <c r="FZ243" s="288"/>
      <c r="GA243" s="288"/>
      <c r="GB243" s="288"/>
      <c r="GC243" s="288"/>
      <c r="GD243" s="288"/>
      <c r="GE243" s="288"/>
      <c r="GF243" s="288"/>
      <c r="GG243" s="288"/>
      <c r="GH243" s="288"/>
    </row>
    <row r="244" spans="1:190">
      <c r="A244" s="215"/>
      <c r="B244" s="215"/>
      <c r="C244" s="215"/>
      <c r="D244" s="215"/>
      <c r="E244" s="215"/>
      <c r="F244" s="215"/>
      <c r="G244" s="215"/>
      <c r="H244" s="215"/>
      <c r="I244" s="215"/>
      <c r="J244" s="215"/>
      <c r="K244" s="215"/>
      <c r="L244" s="215"/>
      <c r="M244" s="215"/>
      <c r="N244" s="212"/>
      <c r="O244" s="215"/>
      <c r="P244" s="215"/>
      <c r="Q244" s="215"/>
      <c r="R244" s="217"/>
      <c r="S244" s="217"/>
      <c r="T244" s="217"/>
      <c r="U244" s="288"/>
      <c r="V244" s="288"/>
      <c r="W244" s="215"/>
      <c r="X244" s="219"/>
      <c r="Y244" s="219"/>
      <c r="Z244" s="219"/>
      <c r="AA244" s="219"/>
      <c r="AB244" s="219"/>
      <c r="AC244" s="287"/>
      <c r="AD244" s="287"/>
      <c r="AE244" s="287"/>
      <c r="AF244" s="287"/>
      <c r="AG244" s="287"/>
      <c r="AH244" s="287"/>
      <c r="AI244" s="287"/>
      <c r="AJ244" s="287"/>
      <c r="AK244" s="288"/>
      <c r="AL244" s="288"/>
      <c r="AM244" s="288"/>
      <c r="AN244" s="288"/>
      <c r="AO244" s="288"/>
      <c r="AP244" s="288"/>
      <c r="AQ244" s="288"/>
      <c r="AR244" s="288"/>
      <c r="AS244" s="288"/>
      <c r="AT244" s="288"/>
      <c r="AU244" s="288"/>
      <c r="AV244" s="288"/>
      <c r="AW244" s="288"/>
      <c r="AX244" s="288"/>
      <c r="AY244" s="288"/>
      <c r="AZ244" s="288"/>
      <c r="BA244" s="288"/>
      <c r="BB244" s="288"/>
      <c r="BC244" s="288"/>
      <c r="BD244" s="288"/>
      <c r="BE244" s="288"/>
      <c r="BF244" s="288"/>
      <c r="BG244" s="288"/>
      <c r="BH244" s="288"/>
      <c r="BI244" s="288"/>
      <c r="BJ244" s="288"/>
      <c r="BK244" s="288"/>
      <c r="BL244" s="288"/>
      <c r="BM244" s="288"/>
      <c r="BN244" s="288"/>
      <c r="BO244" s="288"/>
      <c r="BP244" s="288"/>
      <c r="BQ244" s="288"/>
      <c r="BR244" s="288"/>
      <c r="BS244" s="288"/>
      <c r="BT244" s="288"/>
      <c r="BU244" s="288"/>
      <c r="BV244" s="288"/>
      <c r="BW244" s="288"/>
      <c r="BX244" s="288"/>
      <c r="BY244" s="288"/>
      <c r="BZ244" s="288"/>
      <c r="CA244" s="288"/>
      <c r="CB244" s="288"/>
      <c r="CC244" s="288"/>
      <c r="CD244" s="288"/>
      <c r="CE244" s="288"/>
      <c r="CF244" s="288"/>
      <c r="CG244" s="288"/>
      <c r="CH244" s="288"/>
      <c r="CI244" s="288"/>
      <c r="CJ244" s="288"/>
      <c r="CK244" s="288"/>
      <c r="CL244" s="288"/>
      <c r="CM244" s="288"/>
      <c r="CN244" s="288"/>
      <c r="CO244" s="288"/>
      <c r="CP244" s="288"/>
      <c r="CQ244" s="288"/>
      <c r="CR244" s="288"/>
      <c r="CS244" s="288"/>
      <c r="CT244" s="288"/>
      <c r="CU244" s="288"/>
      <c r="CV244" s="288"/>
      <c r="CW244" s="288"/>
      <c r="CX244" s="288"/>
      <c r="CY244" s="288"/>
      <c r="CZ244" s="288"/>
      <c r="DA244" s="288"/>
      <c r="DB244" s="288"/>
      <c r="DC244" s="288"/>
      <c r="DD244" s="288"/>
      <c r="DE244" s="288"/>
      <c r="DF244" s="288"/>
      <c r="DG244" s="288"/>
      <c r="DH244" s="288"/>
      <c r="DI244" s="288"/>
      <c r="DJ244" s="288"/>
      <c r="DK244" s="288"/>
      <c r="DL244" s="288"/>
      <c r="DM244" s="288"/>
      <c r="DN244" s="288"/>
      <c r="DO244" s="288"/>
      <c r="DP244" s="288"/>
      <c r="DQ244" s="288"/>
      <c r="DR244" s="288"/>
      <c r="DS244" s="288"/>
      <c r="DT244" s="288"/>
      <c r="DU244" s="288"/>
      <c r="DV244" s="288"/>
      <c r="DW244" s="288"/>
      <c r="DX244" s="288"/>
      <c r="DY244" s="288"/>
      <c r="DZ244" s="288"/>
      <c r="EA244" s="288"/>
      <c r="EB244" s="288"/>
      <c r="EC244" s="288"/>
      <c r="ED244" s="288"/>
      <c r="EE244" s="288"/>
      <c r="EF244" s="288"/>
      <c r="EG244" s="288"/>
      <c r="EH244" s="288"/>
      <c r="EI244" s="288"/>
      <c r="EJ244" s="288"/>
      <c r="EK244" s="288"/>
      <c r="EL244" s="288"/>
      <c r="EM244" s="288"/>
      <c r="EN244" s="288"/>
      <c r="EO244" s="288"/>
      <c r="EP244" s="288"/>
      <c r="EQ244" s="288"/>
      <c r="ER244" s="288"/>
      <c r="ES244" s="288"/>
      <c r="ET244" s="288"/>
      <c r="EU244" s="288"/>
      <c r="EV244" s="288"/>
      <c r="EW244" s="288"/>
      <c r="EX244" s="288"/>
      <c r="EY244" s="288"/>
      <c r="EZ244" s="288"/>
      <c r="FA244" s="288"/>
      <c r="FB244" s="288"/>
      <c r="FC244" s="288"/>
      <c r="FD244" s="288"/>
      <c r="FE244" s="288"/>
      <c r="FF244" s="288"/>
      <c r="FG244" s="288"/>
      <c r="FH244" s="288"/>
      <c r="FI244" s="288"/>
      <c r="FJ244" s="288"/>
      <c r="FK244" s="288"/>
      <c r="FL244" s="288"/>
      <c r="FM244" s="288"/>
      <c r="FN244" s="288"/>
      <c r="FO244" s="288"/>
      <c r="FP244" s="288"/>
      <c r="FQ244" s="288"/>
      <c r="FR244" s="288"/>
      <c r="FU244" s="288"/>
      <c r="FV244" s="288"/>
      <c r="FW244" s="288"/>
      <c r="FX244" s="288"/>
      <c r="FY244" s="288"/>
      <c r="FZ244" s="288"/>
      <c r="GA244" s="288"/>
      <c r="GB244" s="288"/>
      <c r="GC244" s="288"/>
      <c r="GD244" s="288"/>
      <c r="GE244" s="288"/>
      <c r="GF244" s="288"/>
      <c r="GG244" s="288"/>
      <c r="GH244" s="288"/>
    </row>
    <row r="245" spans="1:190">
      <c r="A245" s="215"/>
      <c r="B245" s="215"/>
      <c r="C245" s="215"/>
      <c r="D245" s="215"/>
      <c r="E245" s="215"/>
      <c r="F245" s="215"/>
      <c r="G245" s="215"/>
      <c r="H245" s="215"/>
      <c r="I245" s="215"/>
      <c r="J245" s="215"/>
      <c r="K245" s="215"/>
      <c r="L245" s="215"/>
      <c r="M245" s="215"/>
      <c r="N245" s="212"/>
      <c r="O245" s="215"/>
      <c r="P245" s="215"/>
      <c r="Q245" s="215"/>
      <c r="R245" s="217"/>
      <c r="S245" s="217"/>
      <c r="T245" s="217"/>
      <c r="U245" s="288"/>
      <c r="V245" s="288"/>
      <c r="W245" s="215"/>
      <c r="X245" s="219"/>
      <c r="Y245" s="219"/>
      <c r="Z245" s="219"/>
      <c r="AA245" s="219"/>
      <c r="AB245" s="219"/>
      <c r="AC245" s="287"/>
      <c r="AD245" s="287"/>
      <c r="AE245" s="287"/>
      <c r="AF245" s="287"/>
      <c r="AG245" s="287"/>
      <c r="AH245" s="287"/>
      <c r="AI245" s="287"/>
      <c r="AJ245" s="287"/>
      <c r="AK245" s="288"/>
      <c r="AL245" s="288"/>
      <c r="AM245" s="288"/>
      <c r="AN245" s="288"/>
      <c r="AO245" s="288"/>
      <c r="AP245" s="288"/>
      <c r="AQ245" s="288"/>
      <c r="AR245" s="288"/>
      <c r="AS245" s="288"/>
      <c r="AT245" s="288"/>
      <c r="AU245" s="288"/>
      <c r="AV245" s="288"/>
      <c r="AW245" s="288"/>
      <c r="AX245" s="288"/>
      <c r="AY245" s="288"/>
      <c r="AZ245" s="288"/>
      <c r="BA245" s="288"/>
      <c r="BB245" s="288"/>
      <c r="BC245" s="288"/>
      <c r="BD245" s="288"/>
      <c r="BE245" s="288"/>
      <c r="BF245" s="288"/>
      <c r="BG245" s="288"/>
      <c r="BH245" s="288"/>
      <c r="BI245" s="288"/>
      <c r="BJ245" s="288"/>
      <c r="BK245" s="288"/>
      <c r="BL245" s="288"/>
      <c r="BM245" s="288"/>
      <c r="BN245" s="288"/>
      <c r="BO245" s="288"/>
      <c r="BP245" s="288"/>
      <c r="BQ245" s="288"/>
      <c r="BR245" s="288"/>
      <c r="BS245" s="288"/>
      <c r="BT245" s="288"/>
      <c r="BU245" s="288"/>
      <c r="BV245" s="288"/>
      <c r="BW245" s="288"/>
      <c r="BX245" s="288"/>
      <c r="BY245" s="288"/>
      <c r="BZ245" s="288"/>
      <c r="CA245" s="288"/>
      <c r="CB245" s="288"/>
      <c r="CC245" s="288"/>
      <c r="CD245" s="288"/>
      <c r="CE245" s="288"/>
      <c r="CF245" s="288"/>
      <c r="CG245" s="288"/>
      <c r="CH245" s="288"/>
      <c r="CI245" s="288"/>
      <c r="CJ245" s="288"/>
      <c r="CK245" s="288"/>
      <c r="CL245" s="288"/>
      <c r="CM245" s="288"/>
      <c r="CN245" s="288"/>
      <c r="CO245" s="288"/>
      <c r="CP245" s="288"/>
      <c r="CQ245" s="288"/>
      <c r="CR245" s="288"/>
      <c r="CS245" s="288"/>
      <c r="CT245" s="288"/>
      <c r="CU245" s="288"/>
      <c r="CV245" s="288"/>
      <c r="CW245" s="288"/>
      <c r="CX245" s="288"/>
      <c r="CY245" s="288"/>
      <c r="CZ245" s="288"/>
      <c r="DA245" s="288"/>
      <c r="DB245" s="288"/>
      <c r="DC245" s="288"/>
      <c r="DD245" s="288"/>
      <c r="DE245" s="288"/>
      <c r="DF245" s="288"/>
      <c r="DG245" s="288"/>
      <c r="DH245" s="288"/>
      <c r="DI245" s="288"/>
      <c r="DJ245" s="288"/>
      <c r="DK245" s="288"/>
      <c r="DL245" s="288"/>
      <c r="DM245" s="288"/>
      <c r="DN245" s="288"/>
      <c r="DO245" s="288"/>
      <c r="DP245" s="288"/>
      <c r="DQ245" s="288"/>
      <c r="DR245" s="288"/>
      <c r="DS245" s="288"/>
      <c r="DT245" s="288"/>
      <c r="DU245" s="288"/>
      <c r="DV245" s="288"/>
      <c r="DW245" s="288"/>
      <c r="DX245" s="288"/>
      <c r="DY245" s="288"/>
      <c r="DZ245" s="288"/>
      <c r="EA245" s="288"/>
      <c r="EB245" s="288"/>
      <c r="EC245" s="288"/>
      <c r="ED245" s="288"/>
      <c r="EE245" s="288"/>
      <c r="EF245" s="288"/>
      <c r="EG245" s="288"/>
      <c r="EH245" s="288"/>
      <c r="EI245" s="288"/>
      <c r="EJ245" s="288"/>
      <c r="EK245" s="288"/>
      <c r="EL245" s="288"/>
      <c r="EM245" s="288"/>
      <c r="EN245" s="288"/>
      <c r="EO245" s="288"/>
      <c r="EP245" s="288"/>
      <c r="EQ245" s="288"/>
      <c r="ER245" s="288"/>
      <c r="ES245" s="288"/>
      <c r="ET245" s="288"/>
      <c r="EU245" s="288"/>
      <c r="EV245" s="288"/>
      <c r="EW245" s="288"/>
      <c r="EX245" s="288"/>
      <c r="EY245" s="288"/>
      <c r="EZ245" s="288"/>
      <c r="FA245" s="288"/>
      <c r="FB245" s="288"/>
      <c r="FC245" s="288"/>
      <c r="FD245" s="288"/>
      <c r="FE245" s="288"/>
      <c r="FF245" s="288"/>
      <c r="FG245" s="288"/>
      <c r="FH245" s="288"/>
      <c r="FI245" s="288"/>
      <c r="FJ245" s="288"/>
      <c r="FK245" s="288"/>
      <c r="FL245" s="288"/>
      <c r="FM245" s="288"/>
      <c r="FN245" s="288"/>
      <c r="FO245" s="288"/>
      <c r="FP245" s="288"/>
      <c r="FQ245" s="288"/>
      <c r="FR245" s="288"/>
      <c r="FU245" s="288"/>
      <c r="FV245" s="288"/>
      <c r="FW245" s="288"/>
      <c r="FX245" s="288"/>
      <c r="FY245" s="288"/>
      <c r="FZ245" s="288"/>
      <c r="GA245" s="288"/>
      <c r="GB245" s="288"/>
      <c r="GC245" s="288"/>
      <c r="GD245" s="288"/>
      <c r="GE245" s="288"/>
      <c r="GF245" s="288"/>
      <c r="GG245" s="288"/>
      <c r="GH245" s="288"/>
    </row>
    <row r="246" spans="1:190">
      <c r="A246" s="215"/>
      <c r="B246" s="215"/>
      <c r="C246" s="215"/>
      <c r="D246" s="215"/>
      <c r="E246" s="215"/>
      <c r="F246" s="215"/>
      <c r="G246" s="215"/>
      <c r="H246" s="215"/>
      <c r="I246" s="215"/>
      <c r="J246" s="215"/>
      <c r="K246" s="215"/>
      <c r="L246" s="215"/>
      <c r="M246" s="215"/>
      <c r="N246" s="212"/>
      <c r="O246" s="215"/>
      <c r="P246" s="215"/>
      <c r="Q246" s="215"/>
      <c r="R246" s="217"/>
      <c r="S246" s="217"/>
      <c r="T246" s="217"/>
      <c r="U246" s="288"/>
      <c r="V246" s="288"/>
      <c r="W246" s="215"/>
      <c r="X246" s="219"/>
      <c r="Y246" s="219"/>
      <c r="Z246" s="219"/>
      <c r="AA246" s="219"/>
      <c r="AB246" s="219"/>
      <c r="AC246" s="287"/>
      <c r="AD246" s="287"/>
      <c r="AE246" s="287"/>
      <c r="AF246" s="287"/>
      <c r="AG246" s="287"/>
      <c r="AH246" s="287"/>
      <c r="AI246" s="287"/>
      <c r="AJ246" s="287"/>
      <c r="AK246" s="288"/>
      <c r="AL246" s="288"/>
      <c r="AM246" s="288"/>
      <c r="AN246" s="288"/>
      <c r="AO246" s="288"/>
      <c r="AP246" s="288"/>
      <c r="AQ246" s="288"/>
      <c r="AR246" s="288"/>
      <c r="AS246" s="288"/>
      <c r="AT246" s="288"/>
      <c r="AU246" s="288"/>
      <c r="AV246" s="288"/>
      <c r="AW246" s="288"/>
      <c r="AX246" s="288"/>
      <c r="AY246" s="288"/>
      <c r="AZ246" s="288"/>
      <c r="BA246" s="288"/>
      <c r="BB246" s="288"/>
      <c r="BC246" s="288"/>
      <c r="BD246" s="288"/>
      <c r="BE246" s="288"/>
      <c r="BF246" s="288"/>
      <c r="BG246" s="288"/>
      <c r="BH246" s="288"/>
      <c r="BI246" s="288"/>
      <c r="BJ246" s="288"/>
      <c r="BK246" s="288"/>
      <c r="BL246" s="288"/>
      <c r="BM246" s="288"/>
      <c r="BN246" s="288"/>
      <c r="BO246" s="288"/>
      <c r="BP246" s="288"/>
      <c r="BQ246" s="288"/>
      <c r="BR246" s="288"/>
      <c r="BS246" s="288"/>
      <c r="BT246" s="288"/>
      <c r="BU246" s="288"/>
      <c r="BV246" s="288"/>
      <c r="BW246" s="288"/>
      <c r="BX246" s="288"/>
      <c r="BY246" s="288"/>
      <c r="BZ246" s="288"/>
      <c r="CA246" s="288"/>
      <c r="CB246" s="288"/>
      <c r="CC246" s="288"/>
      <c r="CD246" s="288"/>
      <c r="CE246" s="288"/>
      <c r="CF246" s="288"/>
      <c r="CG246" s="288"/>
      <c r="CH246" s="288"/>
      <c r="CI246" s="288"/>
      <c r="CJ246" s="288"/>
      <c r="CK246" s="288"/>
      <c r="CL246" s="288"/>
      <c r="CM246" s="288"/>
      <c r="CN246" s="288"/>
      <c r="CO246" s="288"/>
      <c r="CP246" s="288"/>
      <c r="CQ246" s="288"/>
      <c r="CR246" s="288"/>
      <c r="CS246" s="288"/>
      <c r="CT246" s="288"/>
      <c r="CU246" s="288"/>
      <c r="CV246" s="288"/>
      <c r="CW246" s="288"/>
      <c r="CX246" s="288"/>
      <c r="CY246" s="288"/>
      <c r="CZ246" s="288"/>
      <c r="DA246" s="288"/>
      <c r="DB246" s="288"/>
      <c r="DC246" s="288"/>
      <c r="DD246" s="288"/>
      <c r="DE246" s="288"/>
      <c r="DF246" s="288"/>
      <c r="DG246" s="288"/>
      <c r="DH246" s="288"/>
      <c r="DI246" s="288"/>
      <c r="DJ246" s="288"/>
      <c r="DK246" s="288"/>
      <c r="DL246" s="288"/>
      <c r="DM246" s="288"/>
      <c r="DN246" s="288"/>
      <c r="DO246" s="288"/>
      <c r="DP246" s="288"/>
      <c r="DQ246" s="288"/>
      <c r="DR246" s="288"/>
      <c r="DS246" s="288"/>
      <c r="DT246" s="288"/>
      <c r="DU246" s="288"/>
      <c r="DV246" s="288"/>
      <c r="DW246" s="288"/>
      <c r="DX246" s="288"/>
      <c r="DY246" s="288"/>
      <c r="DZ246" s="288"/>
      <c r="EA246" s="288"/>
      <c r="EB246" s="288"/>
      <c r="EC246" s="288"/>
      <c r="ED246" s="288"/>
      <c r="EE246" s="288"/>
      <c r="EF246" s="288"/>
      <c r="EG246" s="288"/>
      <c r="EH246" s="288"/>
      <c r="EI246" s="288"/>
      <c r="EJ246" s="288"/>
      <c r="EK246" s="288"/>
      <c r="EL246" s="288"/>
      <c r="EM246" s="288"/>
      <c r="EN246" s="288"/>
      <c r="EO246" s="288"/>
      <c r="EP246" s="288"/>
      <c r="EQ246" s="288"/>
      <c r="ER246" s="288"/>
      <c r="ES246" s="288"/>
      <c r="ET246" s="288"/>
      <c r="EU246" s="288"/>
      <c r="EV246" s="288"/>
      <c r="EW246" s="288"/>
      <c r="EX246" s="288"/>
      <c r="EY246" s="288"/>
      <c r="EZ246" s="288"/>
      <c r="FA246" s="288"/>
      <c r="FB246" s="288"/>
      <c r="FC246" s="288"/>
      <c r="FD246" s="288"/>
      <c r="FE246" s="288"/>
      <c r="FF246" s="288"/>
      <c r="FG246" s="288"/>
      <c r="FH246" s="288"/>
      <c r="FI246" s="288"/>
      <c r="FJ246" s="288"/>
      <c r="FK246" s="288"/>
      <c r="FL246" s="288"/>
      <c r="FM246" s="288"/>
      <c r="FN246" s="288"/>
      <c r="FO246" s="288"/>
      <c r="FP246" s="288"/>
      <c r="FQ246" s="288"/>
      <c r="FR246" s="288"/>
      <c r="FU246" s="288"/>
      <c r="FV246" s="288"/>
      <c r="FW246" s="288"/>
      <c r="FX246" s="288"/>
      <c r="FY246" s="288"/>
      <c r="FZ246" s="288"/>
      <c r="GA246" s="288"/>
      <c r="GB246" s="288"/>
      <c r="GC246" s="288"/>
      <c r="GD246" s="288"/>
      <c r="GE246" s="288"/>
      <c r="GF246" s="288"/>
      <c r="GG246" s="288"/>
      <c r="GH246" s="288"/>
    </row>
    <row r="247" spans="1:190">
      <c r="A247" s="215"/>
      <c r="B247" s="215"/>
      <c r="C247" s="215"/>
      <c r="D247" s="215"/>
      <c r="E247" s="215"/>
      <c r="F247" s="215"/>
      <c r="G247" s="215"/>
      <c r="H247" s="215"/>
      <c r="I247" s="215"/>
      <c r="J247" s="215"/>
      <c r="K247" s="215"/>
      <c r="L247" s="215"/>
      <c r="M247" s="215"/>
      <c r="N247" s="212"/>
      <c r="O247" s="215"/>
      <c r="P247" s="215"/>
      <c r="Q247" s="215"/>
      <c r="R247" s="217"/>
      <c r="S247" s="217"/>
      <c r="T247" s="217"/>
      <c r="U247" s="288"/>
      <c r="V247" s="288"/>
      <c r="W247" s="215"/>
      <c r="X247" s="219"/>
      <c r="Y247" s="219"/>
      <c r="Z247" s="219"/>
      <c r="AA247" s="219"/>
      <c r="AB247" s="219"/>
      <c r="AC247" s="287"/>
      <c r="AD247" s="287"/>
      <c r="AE247" s="287"/>
      <c r="AF247" s="287"/>
      <c r="AG247" s="287"/>
      <c r="AH247" s="287"/>
      <c r="AI247" s="287"/>
      <c r="AJ247" s="287"/>
      <c r="AK247" s="288"/>
      <c r="AL247" s="288"/>
      <c r="AM247" s="288"/>
      <c r="AN247" s="288"/>
      <c r="AO247" s="288"/>
      <c r="AP247" s="288"/>
      <c r="AQ247" s="288"/>
      <c r="AR247" s="288"/>
      <c r="AS247" s="288"/>
      <c r="AT247" s="288"/>
      <c r="AU247" s="288"/>
      <c r="AV247" s="288"/>
      <c r="AW247" s="288"/>
      <c r="AX247" s="288"/>
      <c r="AY247" s="288"/>
      <c r="AZ247" s="288"/>
      <c r="BA247" s="288"/>
      <c r="BB247" s="288"/>
      <c r="BC247" s="288"/>
      <c r="BD247" s="288"/>
      <c r="BE247" s="288"/>
      <c r="BF247" s="288"/>
      <c r="BG247" s="288"/>
      <c r="BH247" s="288"/>
      <c r="BI247" s="288"/>
      <c r="BJ247" s="288"/>
      <c r="BK247" s="288"/>
      <c r="BL247" s="288"/>
      <c r="BM247" s="288"/>
      <c r="BN247" s="288"/>
      <c r="BO247" s="288"/>
      <c r="BP247" s="288"/>
      <c r="BQ247" s="288"/>
      <c r="BR247" s="288"/>
      <c r="BS247" s="288"/>
      <c r="BT247" s="288"/>
      <c r="BU247" s="288"/>
      <c r="BV247" s="288"/>
      <c r="BW247" s="288"/>
      <c r="BX247" s="288"/>
      <c r="BY247" s="288"/>
      <c r="BZ247" s="288"/>
      <c r="CA247" s="288"/>
      <c r="CB247" s="288"/>
      <c r="CC247" s="288"/>
      <c r="CD247" s="288"/>
      <c r="CE247" s="288"/>
      <c r="CF247" s="288"/>
      <c r="CG247" s="288"/>
      <c r="CH247" s="288"/>
      <c r="CI247" s="288"/>
      <c r="CJ247" s="288"/>
      <c r="CK247" s="288"/>
      <c r="CL247" s="288"/>
      <c r="CM247" s="288"/>
      <c r="CN247" s="288"/>
      <c r="CO247" s="288"/>
      <c r="CP247" s="288"/>
      <c r="CQ247" s="288"/>
      <c r="CR247" s="288"/>
      <c r="CS247" s="288"/>
      <c r="CT247" s="288"/>
      <c r="CU247" s="288"/>
      <c r="CV247" s="288"/>
      <c r="CW247" s="288"/>
      <c r="CX247" s="288"/>
      <c r="CY247" s="288"/>
      <c r="CZ247" s="288"/>
      <c r="DA247" s="288"/>
      <c r="DB247" s="288"/>
      <c r="DC247" s="288"/>
      <c r="DD247" s="288"/>
      <c r="DE247" s="288"/>
      <c r="DF247" s="288"/>
      <c r="DG247" s="288"/>
      <c r="DH247" s="288"/>
      <c r="DI247" s="288"/>
      <c r="DJ247" s="288"/>
      <c r="DK247" s="288"/>
      <c r="DL247" s="288"/>
      <c r="DM247" s="288"/>
      <c r="DN247" s="288"/>
      <c r="DO247" s="288"/>
      <c r="DP247" s="288"/>
      <c r="DQ247" s="288"/>
      <c r="DR247" s="288"/>
      <c r="DS247" s="288"/>
      <c r="DT247" s="288"/>
      <c r="DU247" s="288"/>
      <c r="DV247" s="288"/>
      <c r="DW247" s="288"/>
      <c r="DX247" s="288"/>
      <c r="DY247" s="288"/>
      <c r="DZ247" s="288"/>
      <c r="EA247" s="288"/>
      <c r="EB247" s="288"/>
      <c r="EC247" s="288"/>
      <c r="ED247" s="288"/>
      <c r="EE247" s="288"/>
      <c r="EF247" s="288"/>
      <c r="EG247" s="288"/>
      <c r="EH247" s="288"/>
      <c r="EI247" s="288"/>
      <c r="EJ247" s="288"/>
      <c r="EK247" s="288"/>
      <c r="EL247" s="288"/>
      <c r="EM247" s="288"/>
      <c r="EN247" s="288"/>
      <c r="EO247" s="288"/>
      <c r="EP247" s="288"/>
      <c r="EQ247" s="288"/>
      <c r="ER247" s="288"/>
      <c r="ES247" s="288"/>
      <c r="ET247" s="288"/>
      <c r="EU247" s="288"/>
      <c r="EV247" s="288"/>
      <c r="EW247" s="288"/>
      <c r="EX247" s="288"/>
      <c r="EY247" s="288"/>
      <c r="EZ247" s="288"/>
      <c r="FA247" s="288"/>
      <c r="FB247" s="288"/>
      <c r="FC247" s="288"/>
      <c r="FD247" s="288"/>
      <c r="FE247" s="288"/>
      <c r="FF247" s="288"/>
      <c r="FG247" s="288"/>
      <c r="FH247" s="288"/>
      <c r="FI247" s="288"/>
      <c r="FJ247" s="288"/>
      <c r="FK247" s="288"/>
      <c r="FL247" s="288"/>
      <c r="FM247" s="288"/>
      <c r="FN247" s="288"/>
      <c r="FO247" s="288"/>
      <c r="FP247" s="288"/>
      <c r="FQ247" s="288"/>
      <c r="FR247" s="288"/>
      <c r="FU247" s="288"/>
      <c r="FV247" s="288"/>
      <c r="FW247" s="288"/>
      <c r="FX247" s="288"/>
      <c r="FY247" s="288"/>
      <c r="FZ247" s="288"/>
      <c r="GA247" s="288"/>
      <c r="GB247" s="288"/>
      <c r="GC247" s="288"/>
      <c r="GD247" s="288"/>
      <c r="GE247" s="288"/>
      <c r="GF247" s="288"/>
      <c r="GG247" s="288"/>
      <c r="GH247" s="288"/>
    </row>
    <row r="248" spans="1:190">
      <c r="A248" s="215"/>
      <c r="B248" s="215"/>
      <c r="C248" s="215"/>
      <c r="D248" s="215"/>
      <c r="E248" s="215"/>
      <c r="F248" s="215"/>
      <c r="G248" s="215"/>
      <c r="H248" s="215"/>
      <c r="I248" s="215"/>
      <c r="J248" s="215"/>
      <c r="K248" s="215"/>
      <c r="L248" s="215"/>
      <c r="M248" s="215"/>
      <c r="N248" s="212"/>
      <c r="O248" s="215"/>
      <c r="P248" s="215"/>
      <c r="Q248" s="215"/>
      <c r="R248" s="217"/>
      <c r="S248" s="217"/>
      <c r="T248" s="217"/>
      <c r="U248" s="288"/>
      <c r="V248" s="288"/>
      <c r="W248" s="215"/>
      <c r="X248" s="219"/>
      <c r="Y248" s="219"/>
      <c r="Z248" s="219"/>
      <c r="AA248" s="219"/>
      <c r="AB248" s="219"/>
      <c r="AC248" s="287"/>
      <c r="AD248" s="287"/>
      <c r="AE248" s="287"/>
      <c r="AF248" s="287"/>
      <c r="AG248" s="287"/>
      <c r="AH248" s="287"/>
      <c r="AI248" s="287"/>
      <c r="AJ248" s="287"/>
      <c r="AK248" s="288"/>
      <c r="AL248" s="288"/>
      <c r="AM248" s="288"/>
      <c r="AN248" s="288"/>
      <c r="AO248" s="288"/>
      <c r="AP248" s="288"/>
      <c r="AQ248" s="288"/>
      <c r="AR248" s="288"/>
      <c r="AS248" s="288"/>
      <c r="AT248" s="288"/>
      <c r="AU248" s="288"/>
      <c r="AV248" s="288"/>
      <c r="AW248" s="288"/>
      <c r="AX248" s="288"/>
      <c r="AY248" s="288"/>
      <c r="AZ248" s="288"/>
      <c r="BA248" s="288"/>
      <c r="BB248" s="288"/>
      <c r="BC248" s="288"/>
      <c r="BD248" s="288"/>
      <c r="BE248" s="288"/>
      <c r="BF248" s="288"/>
      <c r="BG248" s="288"/>
      <c r="BH248" s="288"/>
      <c r="BI248" s="288"/>
      <c r="BJ248" s="288"/>
      <c r="BK248" s="288"/>
      <c r="BL248" s="288"/>
      <c r="BM248" s="288"/>
      <c r="BN248" s="288"/>
      <c r="BO248" s="288"/>
      <c r="BP248" s="288"/>
      <c r="BQ248" s="288"/>
      <c r="BR248" s="288"/>
      <c r="BS248" s="288"/>
      <c r="BT248" s="288"/>
      <c r="BU248" s="288"/>
      <c r="BV248" s="288"/>
      <c r="BW248" s="288"/>
      <c r="BX248" s="288"/>
      <c r="BY248" s="288"/>
      <c r="BZ248" s="288"/>
      <c r="CA248" s="288"/>
      <c r="CB248" s="288"/>
      <c r="CC248" s="288"/>
      <c r="CD248" s="288"/>
      <c r="CE248" s="288"/>
      <c r="CF248" s="288"/>
      <c r="CG248" s="288"/>
      <c r="CH248" s="288"/>
      <c r="CI248" s="288"/>
      <c r="CJ248" s="288"/>
      <c r="CK248" s="288"/>
      <c r="CL248" s="288"/>
      <c r="CM248" s="288"/>
      <c r="CN248" s="288"/>
      <c r="CO248" s="288"/>
      <c r="CP248" s="288"/>
      <c r="CQ248" s="288"/>
      <c r="CR248" s="288"/>
      <c r="CS248" s="288"/>
      <c r="CT248" s="288"/>
      <c r="CU248" s="288"/>
      <c r="CV248" s="288"/>
      <c r="CW248" s="288"/>
      <c r="CX248" s="288"/>
      <c r="CY248" s="288"/>
      <c r="CZ248" s="288"/>
      <c r="DA248" s="288"/>
      <c r="DB248" s="288"/>
      <c r="DC248" s="288"/>
      <c r="DD248" s="288"/>
      <c r="DE248" s="288"/>
      <c r="DF248" s="288"/>
      <c r="DG248" s="288"/>
      <c r="DH248" s="288"/>
      <c r="DI248" s="288"/>
      <c r="DJ248" s="288"/>
      <c r="DK248" s="288"/>
      <c r="DL248" s="288"/>
      <c r="DM248" s="288"/>
      <c r="DN248" s="288"/>
      <c r="DO248" s="288"/>
      <c r="DP248" s="288"/>
      <c r="DQ248" s="288"/>
      <c r="DR248" s="288"/>
      <c r="DS248" s="288"/>
      <c r="DT248" s="288"/>
      <c r="DU248" s="288"/>
      <c r="DV248" s="288"/>
      <c r="DW248" s="288"/>
      <c r="DX248" s="288"/>
      <c r="DY248" s="288"/>
      <c r="DZ248" s="288"/>
      <c r="EA248" s="288"/>
      <c r="EB248" s="288"/>
      <c r="EC248" s="288"/>
      <c r="ED248" s="288"/>
      <c r="EE248" s="288"/>
      <c r="EF248" s="288"/>
      <c r="EG248" s="288"/>
      <c r="EH248" s="288"/>
      <c r="EI248" s="288"/>
      <c r="EJ248" s="288"/>
      <c r="EK248" s="288"/>
      <c r="EL248" s="288"/>
      <c r="EM248" s="288"/>
      <c r="EN248" s="288"/>
      <c r="EO248" s="288"/>
      <c r="EP248" s="288"/>
      <c r="EQ248" s="288"/>
      <c r="ER248" s="288"/>
      <c r="ES248" s="288"/>
      <c r="ET248" s="288"/>
      <c r="EU248" s="288"/>
      <c r="EV248" s="288"/>
      <c r="EW248" s="288"/>
      <c r="EX248" s="288"/>
      <c r="EY248" s="288"/>
      <c r="EZ248" s="288"/>
      <c r="FA248" s="288"/>
      <c r="FB248" s="288"/>
      <c r="FC248" s="288"/>
      <c r="FD248" s="288"/>
      <c r="FE248" s="288"/>
      <c r="FF248" s="288"/>
      <c r="FG248" s="288"/>
      <c r="FH248" s="288"/>
      <c r="FI248" s="288"/>
      <c r="FJ248" s="288"/>
      <c r="FK248" s="288"/>
      <c r="FL248" s="288"/>
      <c r="FM248" s="288"/>
      <c r="FN248" s="288"/>
      <c r="FO248" s="288"/>
      <c r="FP248" s="288"/>
      <c r="FQ248" s="288"/>
      <c r="FR248" s="288"/>
      <c r="FU248" s="288"/>
      <c r="FV248" s="288"/>
      <c r="FW248" s="288"/>
      <c r="FX248" s="288"/>
      <c r="FY248" s="288"/>
      <c r="FZ248" s="288"/>
      <c r="GA248" s="288"/>
      <c r="GB248" s="288"/>
      <c r="GC248" s="288"/>
      <c r="GD248" s="288"/>
      <c r="GE248" s="288"/>
      <c r="GF248" s="288"/>
      <c r="GG248" s="288"/>
      <c r="GH248" s="288"/>
    </row>
    <row r="249" spans="1:190">
      <c r="A249" s="215"/>
      <c r="B249" s="215"/>
      <c r="C249" s="215"/>
      <c r="D249" s="215"/>
      <c r="E249" s="215"/>
      <c r="F249" s="215"/>
      <c r="G249" s="215"/>
      <c r="H249" s="215"/>
      <c r="I249" s="215"/>
      <c r="J249" s="215"/>
      <c r="K249" s="215"/>
      <c r="L249" s="215"/>
      <c r="M249" s="215"/>
      <c r="N249" s="212"/>
      <c r="O249" s="215"/>
      <c r="P249" s="215"/>
      <c r="Q249" s="215"/>
      <c r="R249" s="217"/>
      <c r="S249" s="217"/>
      <c r="T249" s="217"/>
      <c r="U249" s="288"/>
      <c r="V249" s="288"/>
      <c r="W249" s="215"/>
      <c r="X249" s="219"/>
      <c r="Y249" s="219"/>
      <c r="Z249" s="219"/>
      <c r="AA249" s="219"/>
      <c r="AB249" s="219"/>
      <c r="AC249" s="287"/>
      <c r="AD249" s="287"/>
      <c r="AE249" s="287"/>
      <c r="AF249" s="287"/>
      <c r="AG249" s="287"/>
      <c r="AH249" s="287"/>
      <c r="AI249" s="287"/>
      <c r="AJ249" s="287"/>
      <c r="AK249" s="288"/>
      <c r="AL249" s="288"/>
      <c r="AM249" s="288"/>
      <c r="AN249" s="288"/>
      <c r="AO249" s="288"/>
      <c r="AP249" s="288"/>
      <c r="AQ249" s="288"/>
      <c r="AR249" s="288"/>
      <c r="AS249" s="288"/>
      <c r="AT249" s="288"/>
      <c r="AU249" s="288"/>
      <c r="AV249" s="288"/>
      <c r="AW249" s="288"/>
      <c r="AX249" s="288"/>
      <c r="AY249" s="288"/>
      <c r="AZ249" s="288"/>
      <c r="BA249" s="288"/>
      <c r="BB249" s="288"/>
      <c r="BC249" s="288"/>
      <c r="BD249" s="288"/>
      <c r="BE249" s="288"/>
      <c r="BF249" s="288"/>
      <c r="BG249" s="288"/>
      <c r="BH249" s="288"/>
      <c r="BI249" s="288"/>
      <c r="BJ249" s="288"/>
      <c r="BK249" s="288"/>
      <c r="BL249" s="288"/>
      <c r="BM249" s="288"/>
      <c r="BN249" s="288"/>
      <c r="BO249" s="288"/>
      <c r="BP249" s="288"/>
      <c r="BQ249" s="288"/>
      <c r="BR249" s="288"/>
      <c r="BS249" s="288"/>
      <c r="BT249" s="288"/>
      <c r="BU249" s="288"/>
      <c r="BV249" s="288"/>
      <c r="BW249" s="288"/>
      <c r="BX249" s="288"/>
      <c r="BY249" s="288"/>
      <c r="BZ249" s="288"/>
      <c r="CA249" s="288"/>
      <c r="CB249" s="288"/>
      <c r="CC249" s="288"/>
      <c r="CD249" s="288"/>
      <c r="CE249" s="288"/>
      <c r="CF249" s="288"/>
      <c r="CG249" s="288"/>
      <c r="CH249" s="288"/>
      <c r="CI249" s="288"/>
      <c r="CJ249" s="288"/>
      <c r="CK249" s="288"/>
      <c r="CL249" s="288"/>
      <c r="CM249" s="288"/>
      <c r="CN249" s="288"/>
      <c r="CO249" s="288"/>
      <c r="CP249" s="288"/>
      <c r="CQ249" s="288"/>
      <c r="CR249" s="288"/>
      <c r="CS249" s="288"/>
      <c r="CT249" s="288"/>
      <c r="CU249" s="288"/>
      <c r="CV249" s="288"/>
      <c r="CW249" s="288"/>
      <c r="CX249" s="288"/>
      <c r="CY249" s="288"/>
      <c r="CZ249" s="288"/>
      <c r="DA249" s="288"/>
      <c r="DB249" s="288"/>
      <c r="DC249" s="288"/>
      <c r="DD249" s="288"/>
      <c r="DE249" s="288"/>
      <c r="DF249" s="288"/>
      <c r="DG249" s="288"/>
      <c r="DH249" s="288"/>
      <c r="DI249" s="288"/>
      <c r="DJ249" s="288"/>
      <c r="DK249" s="288"/>
      <c r="DL249" s="288"/>
      <c r="DM249" s="288"/>
      <c r="DN249" s="288"/>
      <c r="DO249" s="288"/>
      <c r="DP249" s="288"/>
      <c r="DQ249" s="288"/>
      <c r="DR249" s="288"/>
      <c r="DS249" s="288"/>
      <c r="DT249" s="288"/>
      <c r="DU249" s="288"/>
      <c r="DV249" s="288"/>
      <c r="DW249" s="288"/>
      <c r="DX249" s="288"/>
      <c r="DY249" s="288"/>
      <c r="DZ249" s="288"/>
      <c r="EA249" s="288"/>
      <c r="EB249" s="288"/>
      <c r="EC249" s="288"/>
      <c r="ED249" s="288"/>
      <c r="EE249" s="288"/>
      <c r="EF249" s="288"/>
      <c r="EG249" s="288"/>
      <c r="EH249" s="288"/>
      <c r="EI249" s="288"/>
      <c r="EJ249" s="288"/>
      <c r="EK249" s="288"/>
      <c r="EL249" s="288"/>
      <c r="EM249" s="288"/>
      <c r="EN249" s="288"/>
      <c r="EO249" s="288"/>
      <c r="EP249" s="288"/>
      <c r="EQ249" s="288"/>
      <c r="ER249" s="288"/>
      <c r="ES249" s="288"/>
      <c r="ET249" s="288"/>
      <c r="EU249" s="288"/>
      <c r="EV249" s="288"/>
      <c r="EW249" s="288"/>
      <c r="EX249" s="288"/>
      <c r="EY249" s="288"/>
      <c r="EZ249" s="288"/>
      <c r="FA249" s="288"/>
      <c r="FB249" s="288"/>
      <c r="FC249" s="288"/>
      <c r="FD249" s="288"/>
      <c r="FE249" s="288"/>
      <c r="FF249" s="288"/>
      <c r="FG249" s="288"/>
      <c r="FH249" s="288"/>
      <c r="FI249" s="288"/>
      <c r="FJ249" s="288"/>
      <c r="FK249" s="288"/>
      <c r="FL249" s="288"/>
      <c r="FM249" s="288"/>
      <c r="FN249" s="288"/>
      <c r="FO249" s="288"/>
      <c r="FP249" s="288"/>
      <c r="FQ249" s="288"/>
      <c r="FR249" s="288"/>
      <c r="FU249" s="288"/>
      <c r="FV249" s="288"/>
      <c r="FW249" s="288"/>
      <c r="FX249" s="288"/>
      <c r="FY249" s="288"/>
      <c r="FZ249" s="288"/>
      <c r="GA249" s="288"/>
      <c r="GB249" s="288"/>
      <c r="GC249" s="288"/>
      <c r="GD249" s="288"/>
      <c r="GE249" s="288"/>
      <c r="GF249" s="288"/>
      <c r="GG249" s="288"/>
      <c r="GH249" s="288"/>
    </row>
    <row r="250" spans="1:190">
      <c r="A250" s="215"/>
      <c r="B250" s="215"/>
      <c r="C250" s="215"/>
      <c r="D250" s="215"/>
      <c r="E250" s="215"/>
      <c r="F250" s="215"/>
      <c r="G250" s="215"/>
      <c r="H250" s="215"/>
      <c r="I250" s="215"/>
      <c r="J250" s="215"/>
      <c r="K250" s="215"/>
      <c r="L250" s="215"/>
      <c r="M250" s="215"/>
      <c r="N250" s="212"/>
      <c r="O250" s="215"/>
      <c r="P250" s="215"/>
      <c r="Q250" s="215"/>
      <c r="R250" s="217"/>
      <c r="S250" s="217"/>
      <c r="T250" s="217"/>
      <c r="U250" s="288"/>
      <c r="V250" s="288"/>
      <c r="W250" s="215"/>
      <c r="X250" s="219"/>
      <c r="Y250" s="219"/>
      <c r="Z250" s="219"/>
      <c r="AA250" s="219"/>
      <c r="AB250" s="219"/>
      <c r="AC250" s="287"/>
      <c r="AD250" s="287"/>
      <c r="AE250" s="287"/>
      <c r="AF250" s="287"/>
      <c r="AG250" s="287"/>
      <c r="AH250" s="287"/>
      <c r="AI250" s="287"/>
      <c r="AJ250" s="287"/>
      <c r="AK250" s="288"/>
      <c r="AL250" s="288"/>
      <c r="AM250" s="288"/>
      <c r="AN250" s="288"/>
      <c r="AO250" s="288"/>
      <c r="AP250" s="288"/>
      <c r="AQ250" s="288"/>
      <c r="AR250" s="288"/>
      <c r="AS250" s="288"/>
      <c r="AT250" s="288"/>
      <c r="AU250" s="288"/>
      <c r="AV250" s="288"/>
      <c r="AW250" s="288"/>
      <c r="AX250" s="288"/>
      <c r="AY250" s="288"/>
      <c r="AZ250" s="288"/>
      <c r="BA250" s="288"/>
      <c r="BB250" s="288"/>
      <c r="BC250" s="288"/>
      <c r="BD250" s="288"/>
      <c r="BE250" s="288"/>
      <c r="BF250" s="288"/>
      <c r="BG250" s="288"/>
      <c r="BH250" s="288"/>
      <c r="BI250" s="288"/>
      <c r="BJ250" s="288"/>
      <c r="BK250" s="288"/>
      <c r="BL250" s="288"/>
      <c r="BM250" s="288"/>
      <c r="BN250" s="288"/>
      <c r="BO250" s="288"/>
      <c r="BP250" s="288"/>
      <c r="BQ250" s="288"/>
      <c r="BR250" s="288"/>
      <c r="BS250" s="288"/>
      <c r="BT250" s="288"/>
      <c r="BU250" s="288"/>
      <c r="BV250" s="288"/>
      <c r="BW250" s="288"/>
      <c r="BX250" s="288"/>
      <c r="BY250" s="288"/>
      <c r="BZ250" s="288"/>
      <c r="CA250" s="288"/>
      <c r="CB250" s="288"/>
      <c r="CC250" s="288"/>
      <c r="CD250" s="288"/>
      <c r="CE250" s="288"/>
      <c r="CF250" s="288"/>
      <c r="CG250" s="288"/>
      <c r="CH250" s="288"/>
      <c r="CI250" s="288"/>
      <c r="CJ250" s="288"/>
      <c r="CK250" s="288"/>
      <c r="CL250" s="288"/>
      <c r="CM250" s="288"/>
      <c r="CN250" s="288"/>
      <c r="CO250" s="288"/>
      <c r="CP250" s="288"/>
      <c r="CQ250" s="288"/>
      <c r="CR250" s="288"/>
      <c r="CS250" s="288"/>
      <c r="CT250" s="288"/>
      <c r="CU250" s="288"/>
      <c r="CV250" s="288"/>
      <c r="CW250" s="288"/>
      <c r="CX250" s="288"/>
      <c r="CY250" s="288"/>
      <c r="CZ250" s="288"/>
      <c r="DA250" s="288"/>
      <c r="DB250" s="288"/>
      <c r="DC250" s="288"/>
      <c r="DD250" s="288"/>
      <c r="DE250" s="288"/>
      <c r="DF250" s="288"/>
      <c r="DG250" s="288"/>
      <c r="DH250" s="288"/>
      <c r="DI250" s="288"/>
      <c r="DJ250" s="288"/>
      <c r="DK250" s="288"/>
      <c r="DL250" s="288"/>
      <c r="DM250" s="288"/>
      <c r="DN250" s="288"/>
      <c r="DO250" s="288"/>
      <c r="DP250" s="288"/>
      <c r="DQ250" s="288"/>
      <c r="DR250" s="288"/>
      <c r="DS250" s="288"/>
      <c r="DT250" s="288"/>
      <c r="DU250" s="288"/>
      <c r="DV250" s="288"/>
      <c r="DW250" s="288"/>
      <c r="DX250" s="288"/>
      <c r="DY250" s="288"/>
      <c r="DZ250" s="288"/>
      <c r="EA250" s="288"/>
      <c r="EB250" s="288"/>
      <c r="EC250" s="288"/>
      <c r="ED250" s="288"/>
      <c r="EE250" s="288"/>
      <c r="EF250" s="288"/>
      <c r="EG250" s="288"/>
      <c r="EH250" s="288"/>
      <c r="EI250" s="288"/>
      <c r="EJ250" s="288"/>
      <c r="EK250" s="288"/>
      <c r="EL250" s="288"/>
      <c r="EM250" s="288"/>
      <c r="EN250" s="288"/>
      <c r="EO250" s="288"/>
      <c r="EP250" s="288"/>
      <c r="EQ250" s="288"/>
      <c r="ER250" s="288"/>
      <c r="ES250" s="288"/>
      <c r="ET250" s="288"/>
      <c r="EU250" s="288"/>
      <c r="EV250" s="288"/>
      <c r="EW250" s="288"/>
      <c r="EX250" s="288"/>
      <c r="EY250" s="288"/>
      <c r="EZ250" s="288"/>
      <c r="FA250" s="288"/>
      <c r="FB250" s="288"/>
      <c r="FC250" s="288"/>
      <c r="FD250" s="288"/>
      <c r="FE250" s="288"/>
      <c r="FF250" s="288"/>
      <c r="FG250" s="288"/>
      <c r="FH250" s="288"/>
      <c r="FI250" s="288"/>
      <c r="FJ250" s="288"/>
      <c r="FK250" s="288"/>
      <c r="FL250" s="288"/>
      <c r="FM250" s="288"/>
      <c r="FN250" s="288"/>
      <c r="FO250" s="288"/>
      <c r="FP250" s="288"/>
      <c r="FQ250" s="288"/>
      <c r="FR250" s="288"/>
      <c r="FU250" s="288"/>
      <c r="FV250" s="288"/>
      <c r="FW250" s="288"/>
      <c r="FX250" s="288"/>
      <c r="FY250" s="288"/>
      <c r="FZ250" s="288"/>
      <c r="GA250" s="288"/>
      <c r="GB250" s="288"/>
      <c r="GC250" s="288"/>
      <c r="GD250" s="288"/>
      <c r="GE250" s="288"/>
      <c r="GF250" s="288"/>
      <c r="GG250" s="288"/>
      <c r="GH250" s="288"/>
    </row>
    <row r="251" spans="1:190">
      <c r="A251" s="215"/>
      <c r="B251" s="215"/>
      <c r="C251" s="215"/>
      <c r="D251" s="215"/>
      <c r="E251" s="215"/>
      <c r="F251" s="215"/>
      <c r="G251" s="215"/>
      <c r="H251" s="215"/>
      <c r="I251" s="215"/>
      <c r="J251" s="215"/>
      <c r="K251" s="215"/>
      <c r="L251" s="215"/>
      <c r="M251" s="215"/>
      <c r="N251" s="212"/>
      <c r="O251" s="215"/>
      <c r="P251" s="215"/>
      <c r="Q251" s="215"/>
      <c r="R251" s="217"/>
      <c r="S251" s="217"/>
      <c r="T251" s="217"/>
      <c r="U251" s="288"/>
      <c r="V251" s="288"/>
      <c r="W251" s="215"/>
      <c r="X251" s="219"/>
      <c r="Y251" s="219"/>
      <c r="Z251" s="219"/>
      <c r="AA251" s="219"/>
      <c r="AB251" s="219"/>
      <c r="AC251" s="287"/>
      <c r="AD251" s="287"/>
      <c r="AE251" s="287"/>
      <c r="AF251" s="287"/>
      <c r="AG251" s="287"/>
      <c r="AH251" s="287"/>
      <c r="AI251" s="287"/>
      <c r="AJ251" s="287"/>
      <c r="AK251" s="288"/>
      <c r="AL251" s="288"/>
      <c r="AM251" s="288"/>
      <c r="AN251" s="288"/>
      <c r="AO251" s="288"/>
      <c r="AP251" s="288"/>
      <c r="AQ251" s="288"/>
      <c r="AR251" s="288"/>
      <c r="AS251" s="288"/>
      <c r="AT251" s="288"/>
      <c r="AU251" s="288"/>
      <c r="AV251" s="288"/>
      <c r="AW251" s="288"/>
      <c r="AX251" s="288"/>
      <c r="AY251" s="288"/>
      <c r="AZ251" s="288"/>
      <c r="BA251" s="288"/>
      <c r="BB251" s="288"/>
      <c r="BC251" s="288"/>
      <c r="BD251" s="288"/>
      <c r="BE251" s="288"/>
      <c r="BF251" s="288"/>
      <c r="BG251" s="288"/>
      <c r="BH251" s="288"/>
      <c r="BI251" s="288"/>
      <c r="BJ251" s="288"/>
      <c r="BK251" s="288"/>
      <c r="BL251" s="288"/>
      <c r="BM251" s="288"/>
      <c r="BN251" s="288"/>
      <c r="BO251" s="288"/>
      <c r="BP251" s="288"/>
      <c r="BQ251" s="288"/>
      <c r="BR251" s="288"/>
      <c r="BS251" s="288"/>
      <c r="BT251" s="288"/>
      <c r="BU251" s="288"/>
      <c r="BV251" s="288"/>
      <c r="BW251" s="288"/>
      <c r="BX251" s="288"/>
      <c r="BY251" s="288"/>
      <c r="BZ251" s="288"/>
      <c r="CA251" s="288"/>
      <c r="CB251" s="288"/>
      <c r="CC251" s="288"/>
      <c r="CD251" s="288"/>
      <c r="CE251" s="288"/>
      <c r="CF251" s="288"/>
      <c r="CG251" s="288"/>
      <c r="CH251" s="288"/>
      <c r="CI251" s="288"/>
      <c r="CJ251" s="288"/>
      <c r="CK251" s="288"/>
      <c r="CL251" s="288"/>
      <c r="CM251" s="288"/>
      <c r="CN251" s="288"/>
      <c r="CO251" s="288"/>
      <c r="CP251" s="288"/>
      <c r="CQ251" s="288"/>
      <c r="CR251" s="288"/>
      <c r="CS251" s="288"/>
      <c r="CT251" s="288"/>
      <c r="CU251" s="288"/>
      <c r="CV251" s="288"/>
      <c r="CW251" s="288"/>
      <c r="CX251" s="288"/>
      <c r="CY251" s="288"/>
      <c r="CZ251" s="288"/>
      <c r="DA251" s="288"/>
      <c r="DB251" s="288"/>
      <c r="DC251" s="288"/>
      <c r="DD251" s="288"/>
      <c r="DE251" s="288"/>
      <c r="DF251" s="288"/>
      <c r="DG251" s="288"/>
      <c r="DH251" s="288"/>
      <c r="DI251" s="288"/>
      <c r="DJ251" s="288"/>
      <c r="DK251" s="288"/>
      <c r="DL251" s="288"/>
      <c r="DM251" s="288"/>
      <c r="DN251" s="288"/>
      <c r="DO251" s="288"/>
      <c r="DP251" s="288"/>
      <c r="DQ251" s="288"/>
      <c r="DR251" s="288"/>
      <c r="DS251" s="288"/>
      <c r="DT251" s="288"/>
      <c r="DU251" s="288"/>
      <c r="DV251" s="288"/>
      <c r="DW251" s="288"/>
      <c r="DX251" s="288"/>
      <c r="DY251" s="288"/>
      <c r="DZ251" s="288"/>
      <c r="EA251" s="288"/>
      <c r="EB251" s="288"/>
      <c r="EC251" s="288"/>
      <c r="ED251" s="288"/>
      <c r="EE251" s="288"/>
      <c r="EF251" s="288"/>
      <c r="EG251" s="288"/>
      <c r="EH251" s="288"/>
      <c r="EI251" s="288"/>
      <c r="EJ251" s="288"/>
      <c r="EK251" s="288"/>
      <c r="EL251" s="288"/>
      <c r="EM251" s="288"/>
      <c r="EN251" s="288"/>
      <c r="EO251" s="288"/>
      <c r="EP251" s="288"/>
      <c r="EQ251" s="288"/>
      <c r="ER251" s="288"/>
      <c r="ES251" s="288"/>
      <c r="ET251" s="288"/>
      <c r="EU251" s="288"/>
      <c r="EV251" s="288"/>
      <c r="EW251" s="288"/>
      <c r="EX251" s="288"/>
      <c r="EY251" s="288"/>
      <c r="EZ251" s="288"/>
      <c r="FA251" s="288"/>
      <c r="FB251" s="288"/>
      <c r="FC251" s="288"/>
      <c r="FD251" s="288"/>
      <c r="FE251" s="288"/>
      <c r="FF251" s="288"/>
      <c r="FG251" s="288"/>
      <c r="FH251" s="288"/>
      <c r="FI251" s="288"/>
      <c r="FJ251" s="288"/>
      <c r="FK251" s="288"/>
      <c r="FL251" s="288"/>
      <c r="FM251" s="288"/>
      <c r="FN251" s="288"/>
      <c r="FO251" s="288"/>
      <c r="FP251" s="288"/>
      <c r="FQ251" s="288"/>
      <c r="FR251" s="288"/>
      <c r="FU251" s="288"/>
      <c r="FV251" s="288"/>
      <c r="FW251" s="288"/>
      <c r="FX251" s="288"/>
      <c r="FY251" s="288"/>
      <c r="FZ251" s="288"/>
      <c r="GA251" s="288"/>
      <c r="GB251" s="288"/>
      <c r="GC251" s="288"/>
      <c r="GD251" s="288"/>
      <c r="GE251" s="288"/>
      <c r="GF251" s="288"/>
      <c r="GG251" s="288"/>
      <c r="GH251" s="288"/>
    </row>
    <row r="252" spans="1:190">
      <c r="A252" s="215"/>
      <c r="B252" s="215"/>
      <c r="C252" s="215"/>
      <c r="D252" s="215"/>
      <c r="E252" s="215"/>
      <c r="F252" s="215"/>
      <c r="G252" s="215"/>
      <c r="H252" s="215"/>
      <c r="I252" s="215"/>
      <c r="J252" s="215"/>
      <c r="K252" s="215"/>
      <c r="L252" s="215"/>
      <c r="M252" s="215"/>
      <c r="N252" s="212"/>
      <c r="O252" s="215"/>
      <c r="P252" s="215"/>
      <c r="Q252" s="215"/>
      <c r="R252" s="217"/>
      <c r="S252" s="217"/>
      <c r="T252" s="217"/>
      <c r="U252" s="288"/>
      <c r="V252" s="288"/>
      <c r="W252" s="215"/>
      <c r="X252" s="219"/>
      <c r="Y252" s="219"/>
      <c r="Z252" s="219"/>
      <c r="AA252" s="219"/>
      <c r="AB252" s="219"/>
      <c r="AC252" s="287"/>
      <c r="AD252" s="287"/>
      <c r="AE252" s="287"/>
      <c r="AF252" s="287"/>
      <c r="AG252" s="287"/>
      <c r="AH252" s="287"/>
      <c r="AI252" s="287"/>
      <c r="AJ252" s="287"/>
      <c r="AK252" s="288"/>
      <c r="AL252" s="288"/>
      <c r="AM252" s="288"/>
      <c r="AN252" s="288"/>
      <c r="AO252" s="288"/>
      <c r="AP252" s="288"/>
      <c r="AQ252" s="288"/>
      <c r="AR252" s="288"/>
      <c r="AS252" s="288"/>
      <c r="AT252" s="288"/>
      <c r="AU252" s="288"/>
      <c r="AV252" s="288"/>
      <c r="AW252" s="288"/>
      <c r="AX252" s="288"/>
      <c r="AY252" s="288"/>
      <c r="AZ252" s="288"/>
      <c r="BA252" s="288"/>
      <c r="BB252" s="288"/>
      <c r="BC252" s="288"/>
      <c r="BD252" s="288"/>
      <c r="BE252" s="288"/>
      <c r="BF252" s="288"/>
      <c r="BG252" s="288"/>
      <c r="BH252" s="288"/>
      <c r="BI252" s="288"/>
      <c r="BJ252" s="288"/>
      <c r="BK252" s="288"/>
      <c r="BL252" s="288"/>
      <c r="BM252" s="288"/>
      <c r="BN252" s="288"/>
      <c r="BO252" s="288"/>
      <c r="BP252" s="288"/>
      <c r="BQ252" s="288"/>
      <c r="BR252" s="288"/>
      <c r="BS252" s="288"/>
      <c r="BT252" s="288"/>
      <c r="BU252" s="288"/>
      <c r="BV252" s="288"/>
      <c r="BW252" s="288"/>
      <c r="BX252" s="288"/>
      <c r="BY252" s="288"/>
      <c r="BZ252" s="288"/>
      <c r="CA252" s="288"/>
      <c r="CB252" s="288"/>
      <c r="CC252" s="288"/>
      <c r="CD252" s="288"/>
      <c r="CE252" s="288"/>
      <c r="CF252" s="288"/>
      <c r="CG252" s="288"/>
      <c r="CH252" s="288"/>
      <c r="CI252" s="288"/>
      <c r="CJ252" s="288"/>
      <c r="CK252" s="288"/>
      <c r="CL252" s="288"/>
      <c r="CM252" s="288"/>
      <c r="CN252" s="288"/>
      <c r="CO252" s="288"/>
      <c r="CP252" s="288"/>
      <c r="CQ252" s="288"/>
      <c r="CR252" s="288"/>
      <c r="CS252" s="288"/>
      <c r="CT252" s="288"/>
      <c r="CU252" s="288"/>
      <c r="CV252" s="288"/>
      <c r="CW252" s="288"/>
      <c r="CX252" s="288"/>
      <c r="CY252" s="288"/>
      <c r="CZ252" s="288"/>
      <c r="DA252" s="288"/>
      <c r="DB252" s="288"/>
      <c r="DC252" s="288"/>
      <c r="DD252" s="288"/>
      <c r="DE252" s="288"/>
      <c r="DF252" s="288"/>
      <c r="DG252" s="288"/>
      <c r="DH252" s="288"/>
      <c r="DI252" s="288"/>
      <c r="DJ252" s="288"/>
      <c r="DK252" s="288"/>
      <c r="DL252" s="288"/>
      <c r="DM252" s="288"/>
      <c r="DN252" s="288"/>
      <c r="DO252" s="288"/>
      <c r="DP252" s="288"/>
      <c r="DQ252" s="288"/>
      <c r="DR252" s="288"/>
      <c r="DS252" s="288"/>
      <c r="DT252" s="288"/>
      <c r="DU252" s="288"/>
      <c r="DV252" s="288"/>
      <c r="DW252" s="288"/>
      <c r="DX252" s="288"/>
      <c r="DY252" s="288"/>
      <c r="DZ252" s="288"/>
      <c r="EA252" s="288"/>
      <c r="EB252" s="288"/>
      <c r="EC252" s="288"/>
      <c r="ED252" s="288"/>
      <c r="EE252" s="288"/>
      <c r="EF252" s="288"/>
      <c r="EG252" s="288"/>
      <c r="EH252" s="288"/>
      <c r="EI252" s="288"/>
      <c r="EJ252" s="288"/>
      <c r="EK252" s="288"/>
      <c r="EL252" s="288"/>
      <c r="EM252" s="288"/>
      <c r="EN252" s="288"/>
      <c r="EO252" s="288"/>
      <c r="EP252" s="288"/>
      <c r="EQ252" s="288"/>
      <c r="ER252" s="288"/>
      <c r="ES252" s="288"/>
      <c r="ET252" s="288"/>
      <c r="EU252" s="288"/>
      <c r="EV252" s="288"/>
      <c r="EW252" s="288"/>
      <c r="EX252" s="288"/>
      <c r="EY252" s="288"/>
      <c r="EZ252" s="288"/>
      <c r="FA252" s="288"/>
      <c r="FB252" s="288"/>
      <c r="FC252" s="288"/>
      <c r="FD252" s="288"/>
      <c r="FE252" s="288"/>
      <c r="FF252" s="288"/>
      <c r="FG252" s="288"/>
      <c r="FH252" s="288"/>
      <c r="FI252" s="288"/>
      <c r="FJ252" s="288"/>
      <c r="FK252" s="288"/>
      <c r="FL252" s="288"/>
      <c r="FM252" s="288"/>
      <c r="FN252" s="288"/>
      <c r="FO252" s="288"/>
      <c r="FP252" s="288"/>
      <c r="FQ252" s="288"/>
      <c r="FR252" s="288"/>
      <c r="FU252" s="288"/>
      <c r="FV252" s="288"/>
      <c r="FW252" s="288"/>
      <c r="FX252" s="288"/>
      <c r="FY252" s="288"/>
      <c r="FZ252" s="288"/>
      <c r="GA252" s="288"/>
      <c r="GB252" s="288"/>
      <c r="GC252" s="288"/>
      <c r="GD252" s="288"/>
      <c r="GE252" s="288"/>
      <c r="GF252" s="288"/>
      <c r="GG252" s="288"/>
      <c r="GH252" s="288"/>
    </row>
    <row r="253" spans="1:190">
      <c r="A253" s="215"/>
      <c r="B253" s="215"/>
      <c r="C253" s="215"/>
      <c r="D253" s="215"/>
      <c r="E253" s="215"/>
      <c r="F253" s="215"/>
      <c r="G253" s="215"/>
      <c r="H253" s="215"/>
      <c r="I253" s="215"/>
      <c r="J253" s="215"/>
      <c r="K253" s="215"/>
      <c r="L253" s="215"/>
      <c r="M253" s="215"/>
      <c r="N253" s="212"/>
      <c r="O253" s="215"/>
      <c r="P253" s="215"/>
      <c r="Q253" s="215"/>
      <c r="R253" s="217"/>
      <c r="S253" s="217"/>
      <c r="T253" s="217"/>
      <c r="U253" s="288"/>
      <c r="V253" s="288"/>
      <c r="W253" s="215"/>
      <c r="X253" s="219"/>
      <c r="Y253" s="219"/>
      <c r="Z253" s="219"/>
      <c r="AA253" s="219"/>
      <c r="AB253" s="219"/>
      <c r="AC253" s="287"/>
      <c r="AD253" s="287"/>
      <c r="AE253" s="287"/>
      <c r="AF253" s="287"/>
      <c r="AG253" s="287"/>
      <c r="AH253" s="287"/>
      <c r="AI253" s="287"/>
      <c r="AJ253" s="287"/>
      <c r="AK253" s="288"/>
      <c r="AL253" s="288"/>
      <c r="AM253" s="288"/>
      <c r="AN253" s="288"/>
      <c r="AO253" s="288"/>
      <c r="AP253" s="288"/>
      <c r="AQ253" s="288"/>
      <c r="AR253" s="288"/>
      <c r="AS253" s="288"/>
      <c r="AT253" s="288"/>
      <c r="AU253" s="288"/>
      <c r="AV253" s="288"/>
      <c r="AW253" s="288"/>
      <c r="AX253" s="288"/>
      <c r="AY253" s="288"/>
      <c r="AZ253" s="288"/>
      <c r="BA253" s="288"/>
      <c r="BB253" s="288"/>
      <c r="BC253" s="288"/>
      <c r="BD253" s="288"/>
      <c r="BE253" s="288"/>
      <c r="BF253" s="288"/>
      <c r="BG253" s="288"/>
      <c r="BH253" s="288"/>
      <c r="BI253" s="288"/>
      <c r="BJ253" s="288"/>
      <c r="BK253" s="288"/>
      <c r="BL253" s="288"/>
      <c r="BM253" s="288"/>
      <c r="BN253" s="288"/>
      <c r="BO253" s="288"/>
      <c r="BP253" s="288"/>
      <c r="BQ253" s="288"/>
      <c r="BR253" s="288"/>
      <c r="BS253" s="288"/>
      <c r="BT253" s="288"/>
      <c r="BU253" s="288"/>
      <c r="BV253" s="288"/>
      <c r="BW253" s="288"/>
      <c r="BX253" s="288"/>
      <c r="BY253" s="288"/>
      <c r="BZ253" s="288"/>
      <c r="CA253" s="288"/>
      <c r="CB253" s="288"/>
      <c r="CC253" s="288"/>
      <c r="CD253" s="288"/>
      <c r="CE253" s="288"/>
      <c r="CF253" s="288"/>
      <c r="CG253" s="288"/>
      <c r="CH253" s="288"/>
      <c r="CI253" s="288"/>
      <c r="CJ253" s="288"/>
      <c r="CK253" s="288"/>
      <c r="CL253" s="288"/>
      <c r="CM253" s="288"/>
      <c r="CN253" s="288"/>
      <c r="CO253" s="288"/>
      <c r="CP253" s="288"/>
      <c r="CQ253" s="288"/>
      <c r="CR253" s="288"/>
      <c r="CS253" s="288"/>
      <c r="CT253" s="288"/>
      <c r="CU253" s="288"/>
      <c r="CV253" s="288"/>
      <c r="CW253" s="288"/>
      <c r="CX253" s="288"/>
      <c r="CY253" s="288"/>
      <c r="CZ253" s="288"/>
      <c r="DA253" s="288"/>
      <c r="DB253" s="288"/>
      <c r="DC253" s="288"/>
      <c r="DD253" s="288"/>
      <c r="DE253" s="288"/>
      <c r="DF253" s="288"/>
      <c r="DG253" s="288"/>
      <c r="DH253" s="288"/>
      <c r="DI253" s="288"/>
      <c r="DJ253" s="288"/>
      <c r="DK253" s="288"/>
      <c r="DL253" s="288"/>
      <c r="DM253" s="288"/>
      <c r="DN253" s="288"/>
      <c r="DO253" s="288"/>
      <c r="DP253" s="288"/>
      <c r="DQ253" s="288"/>
      <c r="DR253" s="288"/>
      <c r="DS253" s="288"/>
      <c r="DT253" s="288"/>
      <c r="DU253" s="288"/>
      <c r="DV253" s="288"/>
      <c r="DW253" s="288"/>
      <c r="DX253" s="288"/>
      <c r="DY253" s="288"/>
      <c r="DZ253" s="288"/>
      <c r="EA253" s="288"/>
      <c r="EB253" s="288"/>
      <c r="EC253" s="288"/>
      <c r="ED253" s="288"/>
      <c r="EE253" s="288"/>
      <c r="EF253" s="288"/>
      <c r="EG253" s="288"/>
      <c r="EH253" s="288"/>
      <c r="EI253" s="288"/>
      <c r="EJ253" s="288"/>
      <c r="EK253" s="288"/>
      <c r="EL253" s="288"/>
      <c r="EM253" s="288"/>
      <c r="EN253" s="288"/>
      <c r="EO253" s="288"/>
      <c r="EP253" s="288"/>
      <c r="EQ253" s="288"/>
      <c r="ER253" s="288"/>
      <c r="ES253" s="288"/>
      <c r="ET253" s="288"/>
      <c r="EU253" s="288"/>
      <c r="EV253" s="288"/>
      <c r="EW253" s="288"/>
      <c r="EX253" s="288"/>
      <c r="EY253" s="288"/>
      <c r="EZ253" s="288"/>
      <c r="FA253" s="288"/>
      <c r="FB253" s="288"/>
      <c r="FC253" s="288"/>
      <c r="FD253" s="288"/>
      <c r="FE253" s="288"/>
      <c r="FF253" s="288"/>
      <c r="FG253" s="288"/>
      <c r="FH253" s="288"/>
      <c r="FI253" s="288"/>
      <c r="FJ253" s="288"/>
      <c r="FK253" s="288"/>
      <c r="FL253" s="288"/>
      <c r="FM253" s="288"/>
      <c r="FN253" s="288"/>
      <c r="FO253" s="288"/>
      <c r="FP253" s="288"/>
      <c r="FQ253" s="288"/>
      <c r="FR253" s="288"/>
      <c r="FU253" s="288"/>
      <c r="FV253" s="288"/>
      <c r="FW253" s="288"/>
      <c r="FX253" s="288"/>
      <c r="FY253" s="288"/>
      <c r="FZ253" s="288"/>
      <c r="GA253" s="288"/>
      <c r="GB253" s="288"/>
      <c r="GC253" s="288"/>
      <c r="GD253" s="288"/>
      <c r="GE253" s="288"/>
      <c r="GF253" s="288"/>
      <c r="GG253" s="288"/>
      <c r="GH253" s="288"/>
    </row>
    <row r="254" spans="1:190">
      <c r="A254" s="215"/>
      <c r="B254" s="215"/>
      <c r="C254" s="215"/>
      <c r="D254" s="215"/>
      <c r="E254" s="215"/>
      <c r="F254" s="215"/>
      <c r="G254" s="215"/>
      <c r="H254" s="215"/>
      <c r="I254" s="215"/>
      <c r="J254" s="215"/>
      <c r="K254" s="215"/>
      <c r="L254" s="215"/>
      <c r="M254" s="215"/>
      <c r="N254" s="212"/>
      <c r="O254" s="215"/>
      <c r="P254" s="215"/>
      <c r="Q254" s="215"/>
      <c r="R254" s="217"/>
      <c r="S254" s="217"/>
      <c r="T254" s="217"/>
      <c r="U254" s="288"/>
      <c r="V254" s="288"/>
      <c r="W254" s="215"/>
      <c r="X254" s="219"/>
      <c r="Y254" s="219"/>
      <c r="Z254" s="219"/>
      <c r="AA254" s="219"/>
      <c r="AB254" s="219"/>
      <c r="AC254" s="287"/>
      <c r="AD254" s="287"/>
      <c r="AE254" s="287"/>
      <c r="AF254" s="287"/>
      <c r="AG254" s="287"/>
      <c r="AH254" s="287"/>
      <c r="AI254" s="287"/>
      <c r="AJ254" s="287"/>
      <c r="AK254" s="288"/>
      <c r="AL254" s="288"/>
      <c r="AM254" s="288"/>
      <c r="AN254" s="288"/>
      <c r="AO254" s="288"/>
      <c r="AP254" s="288"/>
      <c r="AQ254" s="288"/>
      <c r="AR254" s="288"/>
      <c r="AS254" s="288"/>
      <c r="AT254" s="288"/>
      <c r="AU254" s="288"/>
      <c r="AV254" s="288"/>
      <c r="AW254" s="288"/>
      <c r="AX254" s="288"/>
      <c r="AY254" s="288"/>
      <c r="AZ254" s="288"/>
      <c r="BA254" s="288"/>
      <c r="BB254" s="288"/>
      <c r="BC254" s="288"/>
      <c r="BD254" s="288"/>
      <c r="BE254" s="288"/>
      <c r="BF254" s="288"/>
      <c r="BG254" s="288"/>
      <c r="BH254" s="288"/>
      <c r="BI254" s="288"/>
      <c r="BJ254" s="288"/>
      <c r="BK254" s="288"/>
      <c r="BL254" s="288"/>
      <c r="BM254" s="288"/>
      <c r="BN254" s="288"/>
      <c r="BO254" s="288"/>
      <c r="BP254" s="288"/>
      <c r="BQ254" s="288"/>
      <c r="BR254" s="288"/>
      <c r="BS254" s="288"/>
      <c r="BT254" s="288"/>
      <c r="BU254" s="288"/>
      <c r="BV254" s="288"/>
      <c r="BW254" s="288"/>
      <c r="BX254" s="288"/>
      <c r="BY254" s="288"/>
      <c r="BZ254" s="288"/>
      <c r="CA254" s="288"/>
      <c r="CB254" s="288"/>
      <c r="CC254" s="288"/>
      <c r="CD254" s="288"/>
      <c r="CE254" s="288"/>
      <c r="CF254" s="288"/>
      <c r="CG254" s="288"/>
      <c r="CH254" s="288"/>
      <c r="CI254" s="288"/>
      <c r="CJ254" s="288"/>
      <c r="CK254" s="288"/>
      <c r="CL254" s="288"/>
      <c r="CM254" s="288"/>
      <c r="CN254" s="288"/>
      <c r="CO254" s="288"/>
      <c r="CP254" s="288"/>
      <c r="CQ254" s="288"/>
      <c r="CR254" s="288"/>
      <c r="CS254" s="288"/>
      <c r="CT254" s="288"/>
      <c r="CU254" s="288"/>
      <c r="CV254" s="288"/>
      <c r="CW254" s="288"/>
      <c r="CX254" s="288"/>
      <c r="CY254" s="288"/>
      <c r="CZ254" s="288"/>
      <c r="DA254" s="288"/>
      <c r="DB254" s="288"/>
      <c r="DC254" s="288"/>
      <c r="DD254" s="288"/>
      <c r="DE254" s="288"/>
      <c r="DF254" s="288"/>
      <c r="DG254" s="288"/>
      <c r="DH254" s="288"/>
      <c r="DI254" s="288"/>
      <c r="DJ254" s="288"/>
      <c r="DK254" s="288"/>
      <c r="DL254" s="288"/>
      <c r="DM254" s="288"/>
      <c r="DN254" s="288"/>
      <c r="DO254" s="288"/>
      <c r="DP254" s="288"/>
      <c r="DQ254" s="288"/>
      <c r="DR254" s="288"/>
      <c r="DS254" s="288"/>
      <c r="DT254" s="288"/>
      <c r="DU254" s="288"/>
      <c r="DV254" s="288"/>
      <c r="DW254" s="288"/>
      <c r="DX254" s="288"/>
      <c r="DY254" s="288"/>
      <c r="DZ254" s="288"/>
      <c r="EA254" s="288"/>
      <c r="EB254" s="288"/>
      <c r="EC254" s="288"/>
      <c r="ED254" s="288"/>
      <c r="EE254" s="288"/>
      <c r="EF254" s="288"/>
      <c r="EG254" s="288"/>
      <c r="EH254" s="288"/>
      <c r="EI254" s="288"/>
      <c r="EJ254" s="288"/>
      <c r="EK254" s="288"/>
      <c r="EL254" s="288"/>
      <c r="EM254" s="288"/>
      <c r="EN254" s="288"/>
      <c r="EO254" s="288"/>
      <c r="EP254" s="288"/>
      <c r="EQ254" s="288"/>
      <c r="ER254" s="288"/>
      <c r="ES254" s="288"/>
      <c r="ET254" s="288"/>
      <c r="EU254" s="288"/>
      <c r="EV254" s="288"/>
      <c r="EW254" s="288"/>
      <c r="EX254" s="288"/>
      <c r="EY254" s="288"/>
      <c r="EZ254" s="288"/>
      <c r="FA254" s="288"/>
      <c r="FB254" s="288"/>
      <c r="FC254" s="288"/>
      <c r="FD254" s="288"/>
      <c r="FE254" s="288"/>
      <c r="FF254" s="288"/>
      <c r="FG254" s="288"/>
      <c r="FH254" s="288"/>
      <c r="FI254" s="288"/>
      <c r="FJ254" s="288"/>
      <c r="FK254" s="288"/>
      <c r="FL254" s="288"/>
      <c r="FM254" s="288"/>
      <c r="FN254" s="288"/>
      <c r="FO254" s="288"/>
      <c r="FP254" s="288"/>
      <c r="FQ254" s="288"/>
      <c r="FR254" s="288"/>
      <c r="FU254" s="288"/>
      <c r="FV254" s="288"/>
      <c r="FW254" s="288"/>
      <c r="FX254" s="288"/>
      <c r="FY254" s="288"/>
      <c r="FZ254" s="288"/>
      <c r="GA254" s="288"/>
      <c r="GB254" s="288"/>
      <c r="GC254" s="288"/>
      <c r="GD254" s="288"/>
      <c r="GE254" s="288"/>
      <c r="GF254" s="288"/>
      <c r="GG254" s="288"/>
      <c r="GH254" s="288"/>
    </row>
    <row r="255" spans="1:190">
      <c r="A255" s="215"/>
      <c r="B255" s="215"/>
      <c r="C255" s="215"/>
      <c r="D255" s="215"/>
      <c r="E255" s="215"/>
      <c r="F255" s="215"/>
      <c r="G255" s="215"/>
      <c r="H255" s="215"/>
      <c r="I255" s="215"/>
      <c r="J255" s="215"/>
      <c r="K255" s="215"/>
      <c r="L255" s="215"/>
      <c r="M255" s="215"/>
      <c r="N255" s="212"/>
      <c r="O255" s="215"/>
      <c r="P255" s="215"/>
      <c r="Q255" s="215"/>
      <c r="R255" s="217"/>
      <c r="S255" s="217"/>
      <c r="T255" s="217"/>
      <c r="U255" s="288"/>
      <c r="V255" s="288"/>
      <c r="W255" s="215"/>
      <c r="X255" s="219"/>
      <c r="Y255" s="219"/>
      <c r="Z255" s="219"/>
      <c r="AA255" s="219"/>
      <c r="AB255" s="219"/>
      <c r="AC255" s="287"/>
      <c r="AD255" s="287"/>
      <c r="AE255" s="287"/>
      <c r="AF255" s="287"/>
      <c r="AG255" s="287"/>
      <c r="AH255" s="287"/>
      <c r="AI255" s="287"/>
      <c r="AJ255" s="287"/>
      <c r="AK255" s="288"/>
      <c r="AL255" s="288"/>
      <c r="AM255" s="288"/>
      <c r="AN255" s="288"/>
      <c r="AO255" s="288"/>
      <c r="AP255" s="288"/>
      <c r="AQ255" s="288"/>
      <c r="AR255" s="288"/>
      <c r="AS255" s="288"/>
      <c r="AT255" s="288"/>
      <c r="AU255" s="288"/>
      <c r="AV255" s="288"/>
      <c r="AW255" s="288"/>
      <c r="AX255" s="288"/>
      <c r="AY255" s="288"/>
      <c r="AZ255" s="288"/>
      <c r="BA255" s="288"/>
      <c r="BB255" s="288"/>
      <c r="BC255" s="288"/>
      <c r="BD255" s="288"/>
      <c r="BE255" s="288"/>
      <c r="BF255" s="288"/>
      <c r="BG255" s="288"/>
      <c r="BH255" s="288"/>
      <c r="BI255" s="288"/>
      <c r="BJ255" s="288"/>
      <c r="BK255" s="288"/>
      <c r="BL255" s="288"/>
      <c r="BM255" s="288"/>
      <c r="BN255" s="288"/>
      <c r="BO255" s="288"/>
      <c r="BP255" s="288"/>
      <c r="BQ255" s="288"/>
      <c r="BR255" s="288"/>
      <c r="BS255" s="288"/>
      <c r="BT255" s="288"/>
      <c r="BU255" s="288"/>
      <c r="BV255" s="288"/>
      <c r="BW255" s="288"/>
      <c r="BX255" s="288"/>
      <c r="BY255" s="288"/>
      <c r="BZ255" s="288"/>
      <c r="CA255" s="288"/>
      <c r="CB255" s="288"/>
      <c r="CC255" s="288"/>
      <c r="CD255" s="288"/>
      <c r="CE255" s="288"/>
      <c r="CF255" s="288"/>
      <c r="CG255" s="288"/>
      <c r="CH255" s="288"/>
      <c r="CI255" s="288"/>
      <c r="CJ255" s="288"/>
      <c r="CK255" s="288"/>
      <c r="CL255" s="288"/>
      <c r="CM255" s="288"/>
      <c r="CN255" s="288"/>
      <c r="CO255" s="288"/>
      <c r="CP255" s="288"/>
      <c r="CQ255" s="288"/>
      <c r="CR255" s="288"/>
      <c r="CS255" s="288"/>
      <c r="CT255" s="288"/>
      <c r="CU255" s="288"/>
      <c r="CV255" s="288"/>
      <c r="CW255" s="288"/>
      <c r="CX255" s="288"/>
      <c r="CY255" s="288"/>
      <c r="CZ255" s="288"/>
      <c r="DA255" s="288"/>
      <c r="DB255" s="288"/>
      <c r="DC255" s="288"/>
      <c r="DD255" s="288"/>
      <c r="DE255" s="288"/>
      <c r="DF255" s="288"/>
      <c r="DG255" s="288"/>
      <c r="DH255" s="288"/>
      <c r="DI255" s="288"/>
      <c r="DJ255" s="288"/>
      <c r="DK255" s="288"/>
      <c r="DL255" s="288"/>
      <c r="DM255" s="288"/>
      <c r="DN255" s="288"/>
      <c r="DO255" s="288"/>
      <c r="DP255" s="288"/>
      <c r="DQ255" s="288"/>
      <c r="DR255" s="288"/>
      <c r="DS255" s="288"/>
      <c r="DT255" s="288"/>
      <c r="DU255" s="288"/>
      <c r="DV255" s="288"/>
      <c r="DW255" s="288"/>
      <c r="DX255" s="288"/>
      <c r="DY255" s="288"/>
      <c r="DZ255" s="288"/>
      <c r="EA255" s="288"/>
      <c r="EB255" s="288"/>
      <c r="EC255" s="288"/>
      <c r="ED255" s="288"/>
      <c r="EE255" s="288"/>
      <c r="EF255" s="288"/>
      <c r="EG255" s="288"/>
      <c r="EH255" s="288"/>
      <c r="EI255" s="288"/>
      <c r="EJ255" s="288"/>
      <c r="EK255" s="288"/>
      <c r="EL255" s="288"/>
      <c r="EM255" s="288"/>
      <c r="EN255" s="288"/>
      <c r="EO255" s="288"/>
      <c r="EP255" s="288"/>
      <c r="EQ255" s="288"/>
      <c r="ER255" s="288"/>
      <c r="ES255" s="288"/>
      <c r="ET255" s="288"/>
      <c r="EU255" s="288"/>
      <c r="EV255" s="288"/>
      <c r="EW255" s="288"/>
      <c r="EX255" s="288"/>
      <c r="EY255" s="288"/>
      <c r="EZ255" s="288"/>
      <c r="FA255" s="288"/>
      <c r="FB255" s="288"/>
      <c r="FC255" s="288"/>
      <c r="FD255" s="288"/>
      <c r="FE255" s="288"/>
      <c r="FF255" s="288"/>
      <c r="FG255" s="288"/>
      <c r="FH255" s="288"/>
      <c r="FI255" s="288"/>
      <c r="FJ255" s="288"/>
      <c r="FK255" s="288"/>
      <c r="FL255" s="288"/>
      <c r="FM255" s="288"/>
      <c r="FN255" s="288"/>
      <c r="FO255" s="288"/>
      <c r="FP255" s="288"/>
      <c r="FQ255" s="288"/>
      <c r="FR255" s="288"/>
      <c r="FU255" s="288"/>
      <c r="FV255" s="288"/>
      <c r="FW255" s="288"/>
      <c r="FX255" s="288"/>
      <c r="FY255" s="288"/>
      <c r="FZ255" s="288"/>
      <c r="GA255" s="288"/>
      <c r="GB255" s="288"/>
      <c r="GC255" s="288"/>
      <c r="GD255" s="288"/>
      <c r="GE255" s="288"/>
      <c r="GF255" s="288"/>
      <c r="GG255" s="288"/>
      <c r="GH255" s="288"/>
    </row>
    <row r="256" spans="1:190">
      <c r="A256" s="215"/>
      <c r="B256" s="215"/>
      <c r="C256" s="215"/>
      <c r="D256" s="215"/>
      <c r="E256" s="215"/>
      <c r="F256" s="215"/>
      <c r="G256" s="215"/>
      <c r="H256" s="215"/>
      <c r="I256" s="215"/>
      <c r="J256" s="215"/>
      <c r="K256" s="215"/>
      <c r="L256" s="215"/>
      <c r="M256" s="215"/>
      <c r="N256" s="212"/>
      <c r="O256" s="215"/>
      <c r="P256" s="215"/>
      <c r="Q256" s="215"/>
      <c r="R256" s="217"/>
      <c r="S256" s="217"/>
      <c r="T256" s="217"/>
      <c r="U256" s="288"/>
      <c r="V256" s="288"/>
      <c r="W256" s="215"/>
      <c r="X256" s="219"/>
      <c r="Y256" s="219"/>
      <c r="Z256" s="219"/>
      <c r="AA256" s="219"/>
      <c r="AB256" s="219"/>
      <c r="AC256" s="287"/>
      <c r="AD256" s="287"/>
      <c r="AE256" s="287"/>
      <c r="AF256" s="287"/>
      <c r="AG256" s="287"/>
      <c r="AH256" s="287"/>
      <c r="AI256" s="287"/>
      <c r="AJ256" s="287"/>
      <c r="AK256" s="288"/>
      <c r="AL256" s="288"/>
      <c r="AM256" s="288"/>
      <c r="AN256" s="288"/>
      <c r="AO256" s="288"/>
      <c r="AP256" s="288"/>
      <c r="AQ256" s="288"/>
      <c r="AR256" s="288"/>
      <c r="AS256" s="288"/>
      <c r="AT256" s="288"/>
      <c r="AU256" s="288"/>
      <c r="AV256" s="288"/>
      <c r="AW256" s="288"/>
      <c r="AX256" s="288"/>
      <c r="AY256" s="288"/>
      <c r="AZ256" s="288"/>
      <c r="BA256" s="288"/>
      <c r="BB256" s="288"/>
      <c r="BC256" s="288"/>
      <c r="BD256" s="288"/>
      <c r="BE256" s="288"/>
      <c r="BF256" s="288"/>
      <c r="BG256" s="288"/>
      <c r="BH256" s="288"/>
      <c r="BI256" s="288"/>
      <c r="BJ256" s="288"/>
      <c r="BK256" s="288"/>
      <c r="BL256" s="288"/>
      <c r="BM256" s="288"/>
      <c r="BN256" s="288"/>
      <c r="BO256" s="288"/>
      <c r="BP256" s="288"/>
      <c r="BQ256" s="288"/>
      <c r="BR256" s="288"/>
      <c r="BS256" s="288"/>
      <c r="BT256" s="288"/>
      <c r="BU256" s="288"/>
      <c r="BV256" s="288"/>
      <c r="BW256" s="288"/>
      <c r="BX256" s="288"/>
      <c r="BY256" s="288"/>
      <c r="BZ256" s="288"/>
      <c r="CA256" s="288"/>
      <c r="CB256" s="288"/>
      <c r="CC256" s="288"/>
      <c r="CD256" s="288"/>
      <c r="CE256" s="288"/>
      <c r="CF256" s="288"/>
      <c r="CG256" s="288"/>
      <c r="CH256" s="288"/>
      <c r="CI256" s="288"/>
      <c r="CJ256" s="288"/>
      <c r="CK256" s="288"/>
      <c r="CL256" s="288"/>
      <c r="CM256" s="288"/>
      <c r="CN256" s="288"/>
      <c r="CO256" s="288"/>
      <c r="CP256" s="288"/>
      <c r="CQ256" s="288"/>
      <c r="CR256" s="288"/>
      <c r="CS256" s="288"/>
      <c r="CT256" s="288"/>
      <c r="CU256" s="288"/>
      <c r="CV256" s="288"/>
      <c r="CW256" s="288"/>
      <c r="CX256" s="288"/>
      <c r="CY256" s="288"/>
      <c r="CZ256" s="288"/>
      <c r="DA256" s="288"/>
      <c r="DB256" s="288"/>
      <c r="DC256" s="288"/>
      <c r="DD256" s="288"/>
      <c r="DE256" s="288"/>
      <c r="DF256" s="288"/>
      <c r="DG256" s="288"/>
      <c r="DH256" s="288"/>
      <c r="DI256" s="288"/>
      <c r="DJ256" s="288"/>
      <c r="DK256" s="288"/>
      <c r="DL256" s="288"/>
      <c r="DM256" s="288"/>
      <c r="DN256" s="288"/>
      <c r="DO256" s="288"/>
      <c r="DP256" s="288"/>
      <c r="DQ256" s="288"/>
      <c r="DR256" s="288"/>
      <c r="DS256" s="288"/>
      <c r="DT256" s="288"/>
      <c r="DU256" s="288"/>
      <c r="DV256" s="288"/>
      <c r="DW256" s="288"/>
      <c r="DX256" s="288"/>
      <c r="DY256" s="288"/>
      <c r="DZ256" s="288"/>
      <c r="EA256" s="288"/>
      <c r="EB256" s="288"/>
      <c r="EC256" s="288"/>
      <c r="ED256" s="288"/>
      <c r="EE256" s="288"/>
      <c r="EF256" s="288"/>
      <c r="EG256" s="288"/>
      <c r="EH256" s="288"/>
      <c r="EI256" s="288"/>
      <c r="EJ256" s="288"/>
      <c r="EK256" s="288"/>
      <c r="EL256" s="288"/>
      <c r="EM256" s="288"/>
      <c r="EN256" s="288"/>
      <c r="EO256" s="288"/>
      <c r="EP256" s="288"/>
      <c r="EQ256" s="288"/>
      <c r="ER256" s="288"/>
      <c r="ES256" s="288"/>
      <c r="ET256" s="288"/>
      <c r="EU256" s="288"/>
      <c r="EV256" s="288"/>
      <c r="EW256" s="288"/>
      <c r="EX256" s="288"/>
      <c r="EY256" s="288"/>
      <c r="EZ256" s="288"/>
      <c r="FA256" s="288"/>
      <c r="FB256" s="288"/>
      <c r="FC256" s="288"/>
      <c r="FD256" s="288"/>
      <c r="FE256" s="288"/>
      <c r="FF256" s="288"/>
      <c r="FG256" s="288"/>
      <c r="FH256" s="288"/>
      <c r="FI256" s="288"/>
      <c r="FJ256" s="288"/>
      <c r="FK256" s="288"/>
      <c r="FL256" s="288"/>
      <c r="FM256" s="288"/>
      <c r="FN256" s="288"/>
      <c r="FO256" s="288"/>
      <c r="FP256" s="288"/>
      <c r="FQ256" s="288"/>
      <c r="FR256" s="288"/>
      <c r="FU256" s="288"/>
      <c r="FV256" s="288"/>
      <c r="FW256" s="288"/>
      <c r="FX256" s="288"/>
      <c r="FY256" s="288"/>
      <c r="FZ256" s="288"/>
      <c r="GA256" s="288"/>
      <c r="GB256" s="288"/>
      <c r="GC256" s="288"/>
      <c r="GD256" s="288"/>
      <c r="GE256" s="288"/>
      <c r="GF256" s="288"/>
      <c r="GG256" s="288"/>
      <c r="GH256" s="288"/>
    </row>
    <row r="257" spans="1:190">
      <c r="A257" s="215"/>
      <c r="B257" s="215"/>
      <c r="C257" s="215"/>
      <c r="D257" s="215"/>
      <c r="E257" s="215"/>
      <c r="F257" s="215"/>
      <c r="G257" s="215"/>
      <c r="H257" s="215"/>
      <c r="I257" s="215"/>
      <c r="J257" s="215"/>
      <c r="K257" s="215"/>
      <c r="L257" s="215"/>
      <c r="M257" s="215"/>
      <c r="N257" s="212"/>
      <c r="O257" s="215"/>
      <c r="P257" s="215"/>
      <c r="Q257" s="215"/>
      <c r="R257" s="217"/>
      <c r="S257" s="217"/>
      <c r="T257" s="217"/>
      <c r="U257" s="288"/>
      <c r="V257" s="288"/>
      <c r="W257" s="215"/>
      <c r="X257" s="219"/>
      <c r="Y257" s="219"/>
      <c r="Z257" s="219"/>
      <c r="AA257" s="219"/>
      <c r="AB257" s="219"/>
      <c r="AC257" s="287"/>
      <c r="AD257" s="287"/>
      <c r="AE257" s="287"/>
      <c r="AF257" s="287"/>
      <c r="AG257" s="287"/>
      <c r="AH257" s="287"/>
      <c r="AI257" s="287"/>
      <c r="AJ257" s="287"/>
      <c r="AK257" s="288"/>
      <c r="AL257" s="288"/>
      <c r="AM257" s="288"/>
      <c r="AN257" s="288"/>
      <c r="AO257" s="288"/>
      <c r="AP257" s="288"/>
      <c r="AQ257" s="288"/>
      <c r="AR257" s="288"/>
      <c r="AS257" s="288"/>
      <c r="AT257" s="288"/>
      <c r="AU257" s="288"/>
      <c r="AV257" s="288"/>
      <c r="AW257" s="288"/>
      <c r="AX257" s="288"/>
      <c r="AY257" s="288"/>
      <c r="AZ257" s="288"/>
      <c r="BA257" s="288"/>
      <c r="BB257" s="288"/>
      <c r="BC257" s="288"/>
      <c r="BD257" s="288"/>
      <c r="BE257" s="288"/>
      <c r="BF257" s="288"/>
      <c r="BG257" s="288"/>
      <c r="BH257" s="288"/>
      <c r="BI257" s="288"/>
      <c r="BJ257" s="288"/>
      <c r="BK257" s="288"/>
      <c r="BL257" s="288"/>
      <c r="BM257" s="288"/>
      <c r="BN257" s="288"/>
      <c r="BO257" s="288"/>
      <c r="BP257" s="288"/>
      <c r="BQ257" s="288"/>
      <c r="BR257" s="288"/>
      <c r="BS257" s="288"/>
      <c r="BT257" s="288"/>
      <c r="BU257" s="288"/>
      <c r="BV257" s="288"/>
      <c r="BW257" s="288"/>
      <c r="BX257" s="288"/>
      <c r="BY257" s="288"/>
      <c r="BZ257" s="288"/>
      <c r="CA257" s="288"/>
      <c r="CB257" s="288"/>
      <c r="CC257" s="288"/>
      <c r="CD257" s="288"/>
      <c r="CE257" s="288"/>
      <c r="CF257" s="288"/>
      <c r="CG257" s="288"/>
      <c r="CH257" s="288"/>
      <c r="CI257" s="288"/>
      <c r="CJ257" s="288"/>
      <c r="CK257" s="288"/>
      <c r="CL257" s="288"/>
      <c r="CM257" s="288"/>
      <c r="CN257" s="288"/>
      <c r="CO257" s="288"/>
      <c r="CP257" s="288"/>
      <c r="CQ257" s="288"/>
      <c r="CR257" s="288"/>
      <c r="CS257" s="288"/>
      <c r="CT257" s="288"/>
      <c r="CU257" s="288"/>
      <c r="CV257" s="288"/>
      <c r="CW257" s="288"/>
      <c r="CX257" s="288"/>
      <c r="CY257" s="288"/>
      <c r="CZ257" s="288"/>
      <c r="DA257" s="288"/>
      <c r="DB257" s="288"/>
      <c r="DC257" s="288"/>
      <c r="DD257" s="288"/>
      <c r="DE257" s="288"/>
      <c r="DF257" s="288"/>
      <c r="DG257" s="288"/>
      <c r="DH257" s="288"/>
      <c r="DI257" s="288"/>
      <c r="DJ257" s="288"/>
      <c r="DK257" s="288"/>
      <c r="DL257" s="288"/>
      <c r="DM257" s="288"/>
      <c r="DN257" s="288"/>
      <c r="DO257" s="288"/>
      <c r="DP257" s="288"/>
      <c r="DQ257" s="288"/>
      <c r="DR257" s="288"/>
      <c r="DS257" s="288"/>
      <c r="DT257" s="288"/>
      <c r="DU257" s="288"/>
      <c r="DV257" s="288"/>
      <c r="DW257" s="288"/>
      <c r="DX257" s="288"/>
      <c r="DY257" s="288"/>
      <c r="DZ257" s="288"/>
      <c r="EA257" s="288"/>
      <c r="EB257" s="288"/>
      <c r="EC257" s="288"/>
      <c r="ED257" s="288"/>
      <c r="EE257" s="288"/>
      <c r="EF257" s="288"/>
      <c r="EG257" s="288"/>
      <c r="EH257" s="288"/>
      <c r="EI257" s="288"/>
      <c r="EJ257" s="288"/>
      <c r="EK257" s="288"/>
      <c r="EL257" s="288"/>
      <c r="EM257" s="288"/>
      <c r="EN257" s="288"/>
      <c r="EO257" s="288"/>
      <c r="EP257" s="288"/>
      <c r="EQ257" s="288"/>
      <c r="ER257" s="288"/>
      <c r="ES257" s="288"/>
      <c r="ET257" s="288"/>
      <c r="EU257" s="288"/>
      <c r="EV257" s="288"/>
      <c r="EW257" s="288"/>
      <c r="EX257" s="288"/>
      <c r="EY257" s="288"/>
      <c r="EZ257" s="288"/>
      <c r="FA257" s="288"/>
      <c r="FB257" s="288"/>
      <c r="FC257" s="288"/>
      <c r="FD257" s="288"/>
      <c r="FE257" s="288"/>
      <c r="FF257" s="288"/>
      <c r="FG257" s="288"/>
      <c r="FH257" s="288"/>
      <c r="FI257" s="288"/>
      <c r="FJ257" s="288"/>
      <c r="FK257" s="288"/>
      <c r="FL257" s="288"/>
      <c r="FM257" s="288"/>
      <c r="FN257" s="288"/>
      <c r="FO257" s="288"/>
      <c r="FP257" s="288"/>
      <c r="FQ257" s="288"/>
      <c r="FR257" s="288"/>
      <c r="FU257" s="288"/>
      <c r="FV257" s="288"/>
      <c r="FW257" s="288"/>
      <c r="FX257" s="288"/>
      <c r="FY257" s="288"/>
      <c r="FZ257" s="288"/>
      <c r="GA257" s="288"/>
      <c r="GB257" s="288"/>
      <c r="GC257" s="288"/>
      <c r="GD257" s="288"/>
      <c r="GE257" s="288"/>
      <c r="GF257" s="288"/>
      <c r="GG257" s="288"/>
      <c r="GH257" s="288"/>
    </row>
    <row r="258" spans="1:190">
      <c r="A258" s="215"/>
      <c r="B258" s="215"/>
      <c r="C258" s="215"/>
      <c r="D258" s="215"/>
      <c r="E258" s="215"/>
      <c r="F258" s="215"/>
      <c r="G258" s="215"/>
      <c r="H258" s="215"/>
      <c r="I258" s="215"/>
      <c r="J258" s="215"/>
      <c r="K258" s="215"/>
      <c r="L258" s="215"/>
      <c r="M258" s="215"/>
      <c r="N258" s="212"/>
      <c r="O258" s="215"/>
      <c r="P258" s="215"/>
      <c r="Q258" s="215"/>
      <c r="R258" s="217"/>
      <c r="S258" s="217"/>
      <c r="T258" s="217"/>
      <c r="U258" s="288"/>
      <c r="V258" s="288"/>
      <c r="W258" s="215"/>
      <c r="X258" s="219"/>
      <c r="Y258" s="219"/>
      <c r="Z258" s="219"/>
      <c r="AA258" s="219"/>
      <c r="AB258" s="219"/>
      <c r="AC258" s="287"/>
      <c r="AD258" s="287"/>
      <c r="AE258" s="287"/>
      <c r="AF258" s="287"/>
      <c r="AG258" s="287"/>
      <c r="AH258" s="287"/>
      <c r="AI258" s="287"/>
      <c r="AJ258" s="287"/>
      <c r="AK258" s="288"/>
      <c r="AL258" s="288"/>
      <c r="AM258" s="288"/>
      <c r="AN258" s="288"/>
      <c r="AO258" s="288"/>
      <c r="AP258" s="288"/>
      <c r="AQ258" s="288"/>
      <c r="AR258" s="288"/>
      <c r="AS258" s="288"/>
      <c r="AT258" s="288"/>
      <c r="AU258" s="288"/>
      <c r="AV258" s="288"/>
      <c r="AW258" s="288"/>
      <c r="AX258" s="288"/>
      <c r="AY258" s="288"/>
      <c r="AZ258" s="288"/>
      <c r="BA258" s="288"/>
      <c r="BB258" s="288"/>
      <c r="BC258" s="288"/>
      <c r="BD258" s="288"/>
      <c r="BE258" s="288"/>
      <c r="BF258" s="288"/>
      <c r="BG258" s="288"/>
      <c r="BH258" s="288"/>
      <c r="BI258" s="288"/>
      <c r="BJ258" s="288"/>
      <c r="BK258" s="288"/>
      <c r="BL258" s="288"/>
      <c r="BM258" s="288"/>
      <c r="BN258" s="288"/>
      <c r="BO258" s="288"/>
      <c r="BP258" s="288"/>
      <c r="BQ258" s="288"/>
      <c r="BR258" s="288"/>
      <c r="BS258" s="288"/>
      <c r="BT258" s="288"/>
      <c r="BU258" s="288"/>
      <c r="BV258" s="288"/>
      <c r="BW258" s="288"/>
      <c r="BX258" s="288"/>
      <c r="BY258" s="288"/>
      <c r="BZ258" s="288"/>
      <c r="CA258" s="288"/>
      <c r="CB258" s="288"/>
      <c r="CC258" s="288"/>
      <c r="CD258" s="288"/>
      <c r="CE258" s="288"/>
      <c r="CF258" s="288"/>
      <c r="CG258" s="288"/>
      <c r="CH258" s="288"/>
      <c r="CI258" s="288"/>
      <c r="CJ258" s="288"/>
      <c r="CK258" s="288"/>
      <c r="CL258" s="288"/>
      <c r="CM258" s="288"/>
      <c r="CN258" s="288"/>
      <c r="CO258" s="288"/>
      <c r="CP258" s="288"/>
      <c r="CQ258" s="288"/>
      <c r="CR258" s="288"/>
      <c r="CS258" s="288"/>
      <c r="CT258" s="288"/>
      <c r="CU258" s="288"/>
      <c r="CV258" s="288"/>
      <c r="CW258" s="288"/>
      <c r="CX258" s="288"/>
      <c r="CY258" s="288"/>
      <c r="CZ258" s="288"/>
      <c r="DA258" s="288"/>
      <c r="DB258" s="288"/>
      <c r="DC258" s="288"/>
      <c r="DD258" s="288"/>
      <c r="DE258" s="288"/>
      <c r="DF258" s="288"/>
      <c r="DG258" s="288"/>
      <c r="DH258" s="288"/>
      <c r="DI258" s="288"/>
      <c r="DJ258" s="288"/>
      <c r="DK258" s="288"/>
      <c r="DL258" s="288"/>
      <c r="DM258" s="288"/>
      <c r="DN258" s="288"/>
      <c r="DO258" s="288"/>
      <c r="DP258" s="288"/>
      <c r="DQ258" s="288"/>
      <c r="DR258" s="288"/>
      <c r="DS258" s="288"/>
      <c r="DT258" s="288"/>
      <c r="DU258" s="288"/>
      <c r="DV258" s="288"/>
      <c r="DW258" s="288"/>
      <c r="DX258" s="288"/>
      <c r="DY258" s="288"/>
      <c r="DZ258" s="288"/>
      <c r="EA258" s="288"/>
      <c r="EB258" s="288"/>
      <c r="EC258" s="288"/>
      <c r="ED258" s="288"/>
      <c r="EE258" s="288"/>
      <c r="EF258" s="288"/>
      <c r="EG258" s="288"/>
      <c r="EH258" s="288"/>
      <c r="EI258" s="288"/>
      <c r="EJ258" s="288"/>
      <c r="EK258" s="288"/>
      <c r="EL258" s="288"/>
      <c r="EM258" s="288"/>
      <c r="EN258" s="288"/>
      <c r="EO258" s="288"/>
      <c r="EP258" s="288"/>
      <c r="EQ258" s="288"/>
      <c r="ER258" s="288"/>
      <c r="ES258" s="288"/>
      <c r="ET258" s="288"/>
      <c r="EU258" s="288"/>
      <c r="EV258" s="288"/>
      <c r="EW258" s="288"/>
      <c r="EX258" s="288"/>
      <c r="EY258" s="288"/>
      <c r="EZ258" s="288"/>
      <c r="FA258" s="288"/>
      <c r="FB258" s="288"/>
      <c r="FC258" s="288"/>
      <c r="FD258" s="288"/>
      <c r="FE258" s="288"/>
      <c r="FF258" s="288"/>
      <c r="FG258" s="288"/>
      <c r="FH258" s="288"/>
      <c r="FI258" s="288"/>
      <c r="FJ258" s="288"/>
      <c r="FK258" s="288"/>
      <c r="FL258" s="288"/>
      <c r="FM258" s="288"/>
      <c r="FN258" s="288"/>
      <c r="FO258" s="288"/>
      <c r="FP258" s="288"/>
      <c r="FQ258" s="288"/>
      <c r="FR258" s="288"/>
      <c r="FU258" s="288"/>
      <c r="FV258" s="288"/>
      <c r="FW258" s="288"/>
      <c r="FX258" s="288"/>
      <c r="FY258" s="288"/>
      <c r="FZ258" s="288"/>
      <c r="GA258" s="288"/>
      <c r="GB258" s="288"/>
      <c r="GC258" s="288"/>
      <c r="GD258" s="288"/>
      <c r="GE258" s="288"/>
      <c r="GF258" s="288"/>
      <c r="GG258" s="288"/>
      <c r="GH258" s="288"/>
    </row>
    <row r="259" spans="1:190">
      <c r="A259" s="215"/>
      <c r="B259" s="215"/>
      <c r="C259" s="215"/>
      <c r="D259" s="215"/>
      <c r="E259" s="215"/>
      <c r="F259" s="215"/>
      <c r="G259" s="215"/>
      <c r="H259" s="215"/>
      <c r="I259" s="215"/>
      <c r="J259" s="215"/>
      <c r="K259" s="215"/>
      <c r="L259" s="215"/>
      <c r="M259" s="215"/>
      <c r="N259" s="212"/>
      <c r="O259" s="215"/>
      <c r="P259" s="215"/>
      <c r="Q259" s="215"/>
      <c r="R259" s="217"/>
      <c r="S259" s="217"/>
      <c r="T259" s="217"/>
      <c r="U259" s="288"/>
      <c r="V259" s="288"/>
      <c r="W259" s="215"/>
      <c r="X259" s="219"/>
      <c r="Y259" s="219"/>
      <c r="Z259" s="219"/>
      <c r="AA259" s="219"/>
      <c r="AB259" s="219"/>
      <c r="AC259" s="287"/>
      <c r="AD259" s="287"/>
      <c r="AE259" s="287"/>
      <c r="AF259" s="287"/>
      <c r="AG259" s="287"/>
      <c r="AH259" s="287"/>
      <c r="AI259" s="287"/>
      <c r="AJ259" s="287"/>
      <c r="AK259" s="288"/>
      <c r="AL259" s="288"/>
      <c r="AM259" s="288"/>
      <c r="AN259" s="288"/>
      <c r="AO259" s="288"/>
      <c r="AP259" s="288"/>
      <c r="AQ259" s="288"/>
      <c r="AR259" s="288"/>
      <c r="AS259" s="288"/>
      <c r="AT259" s="288"/>
      <c r="AU259" s="288"/>
      <c r="AV259" s="288"/>
      <c r="AW259" s="288"/>
      <c r="AX259" s="288"/>
      <c r="AY259" s="288"/>
      <c r="AZ259" s="288"/>
      <c r="BA259" s="288"/>
      <c r="BB259" s="288"/>
      <c r="BC259" s="288"/>
      <c r="BD259" s="288"/>
      <c r="BE259" s="288"/>
      <c r="BF259" s="288"/>
      <c r="BG259" s="288"/>
      <c r="BH259" s="288"/>
      <c r="BI259" s="288"/>
      <c r="BJ259" s="288"/>
      <c r="BK259" s="288"/>
      <c r="BL259" s="288"/>
      <c r="BM259" s="288"/>
      <c r="BN259" s="288"/>
      <c r="BO259" s="288"/>
      <c r="BP259" s="288"/>
      <c r="BQ259" s="288"/>
      <c r="BR259" s="288"/>
      <c r="BS259" s="288"/>
      <c r="BT259" s="288"/>
      <c r="BU259" s="288"/>
      <c r="BV259" s="288"/>
      <c r="BW259" s="288"/>
      <c r="BX259" s="288"/>
      <c r="BY259" s="288"/>
      <c r="BZ259" s="288"/>
      <c r="CA259" s="288"/>
      <c r="CB259" s="288"/>
      <c r="CC259" s="288"/>
      <c r="CD259" s="288"/>
      <c r="CE259" s="288"/>
      <c r="CF259" s="288"/>
      <c r="CG259" s="288"/>
      <c r="CH259" s="288"/>
      <c r="CI259" s="288"/>
      <c r="CJ259" s="288"/>
      <c r="CK259" s="288"/>
      <c r="CL259" s="288"/>
      <c r="CM259" s="288"/>
      <c r="CN259" s="288"/>
      <c r="CO259" s="288"/>
      <c r="CP259" s="288"/>
      <c r="CQ259" s="288"/>
      <c r="CR259" s="288"/>
      <c r="CS259" s="288"/>
      <c r="CT259" s="288"/>
      <c r="CU259" s="288"/>
      <c r="CV259" s="288"/>
      <c r="CW259" s="288"/>
      <c r="CX259" s="288"/>
      <c r="CY259" s="288"/>
      <c r="CZ259" s="288"/>
      <c r="DA259" s="288"/>
      <c r="DB259" s="288"/>
      <c r="DC259" s="288"/>
      <c r="DD259" s="288"/>
      <c r="DE259" s="288"/>
      <c r="DF259" s="288"/>
      <c r="DG259" s="288"/>
      <c r="DH259" s="288"/>
      <c r="DI259" s="288"/>
      <c r="DJ259" s="288"/>
      <c r="DK259" s="288"/>
      <c r="DL259" s="288"/>
      <c r="DM259" s="288"/>
      <c r="DN259" s="288"/>
      <c r="DO259" s="288"/>
      <c r="DP259" s="288"/>
      <c r="DQ259" s="288"/>
      <c r="DR259" s="288"/>
      <c r="DS259" s="288"/>
      <c r="DT259" s="288"/>
      <c r="DU259" s="288"/>
      <c r="DV259" s="288"/>
      <c r="DW259" s="288"/>
      <c r="DX259" s="288"/>
      <c r="DY259" s="288"/>
      <c r="DZ259" s="288"/>
      <c r="EA259" s="288"/>
      <c r="EB259" s="288"/>
      <c r="EC259" s="288"/>
      <c r="ED259" s="288"/>
      <c r="EE259" s="288"/>
      <c r="EF259" s="288"/>
      <c r="EG259" s="288"/>
      <c r="EH259" s="288"/>
      <c r="EI259" s="288"/>
      <c r="EJ259" s="288"/>
      <c r="EK259" s="288"/>
      <c r="EL259" s="288"/>
      <c r="EM259" s="288"/>
      <c r="EN259" s="288"/>
      <c r="EO259" s="288"/>
      <c r="EP259" s="288"/>
      <c r="EQ259" s="288"/>
      <c r="ER259" s="288"/>
      <c r="ES259" s="288"/>
      <c r="ET259" s="288"/>
      <c r="EU259" s="288"/>
      <c r="EV259" s="288"/>
      <c r="EW259" s="288"/>
      <c r="EX259" s="288"/>
      <c r="EY259" s="288"/>
      <c r="EZ259" s="288"/>
      <c r="FA259" s="288"/>
      <c r="FB259" s="288"/>
      <c r="FC259" s="288"/>
      <c r="FD259" s="288"/>
      <c r="FE259" s="288"/>
      <c r="FF259" s="288"/>
      <c r="FG259" s="288"/>
      <c r="FH259" s="288"/>
      <c r="FI259" s="288"/>
      <c r="FJ259" s="288"/>
      <c r="FK259" s="288"/>
      <c r="FL259" s="288"/>
      <c r="FM259" s="288"/>
      <c r="FN259" s="288"/>
      <c r="FO259" s="288"/>
      <c r="FP259" s="288"/>
      <c r="FQ259" s="288"/>
      <c r="FR259" s="288"/>
      <c r="FU259" s="288"/>
      <c r="FV259" s="288"/>
      <c r="FW259" s="288"/>
      <c r="FX259" s="288"/>
      <c r="FY259" s="288"/>
      <c r="FZ259" s="288"/>
      <c r="GA259" s="288"/>
      <c r="GB259" s="288"/>
      <c r="GC259" s="288"/>
      <c r="GD259" s="288"/>
      <c r="GE259" s="288"/>
      <c r="GF259" s="288"/>
      <c r="GG259" s="288"/>
      <c r="GH259" s="288"/>
    </row>
    <row r="260" spans="1:190">
      <c r="A260" s="215"/>
      <c r="B260" s="215"/>
      <c r="C260" s="215"/>
      <c r="D260" s="215"/>
      <c r="E260" s="215"/>
      <c r="F260" s="215"/>
      <c r="G260" s="215"/>
      <c r="H260" s="215"/>
      <c r="I260" s="215"/>
      <c r="J260" s="215"/>
      <c r="K260" s="215"/>
      <c r="L260" s="215"/>
      <c r="M260" s="215"/>
      <c r="N260" s="212"/>
      <c r="O260" s="215"/>
      <c r="P260" s="215"/>
      <c r="Q260" s="215"/>
      <c r="R260" s="217"/>
      <c r="S260" s="217"/>
      <c r="T260" s="217"/>
      <c r="U260" s="288"/>
      <c r="V260" s="288"/>
      <c r="W260" s="215"/>
      <c r="X260" s="219"/>
      <c r="Y260" s="219"/>
      <c r="Z260" s="219"/>
      <c r="AA260" s="219"/>
      <c r="AB260" s="219"/>
      <c r="AC260" s="287"/>
      <c r="AD260" s="287"/>
      <c r="AE260" s="287"/>
      <c r="AF260" s="287"/>
      <c r="AG260" s="287"/>
      <c r="AH260" s="287"/>
      <c r="AI260" s="287"/>
      <c r="AJ260" s="287"/>
      <c r="AK260" s="288"/>
      <c r="AL260" s="288"/>
      <c r="AM260" s="288"/>
      <c r="AN260" s="288"/>
      <c r="AO260" s="288"/>
      <c r="AP260" s="288"/>
      <c r="AQ260" s="288"/>
      <c r="AR260" s="288"/>
      <c r="AS260" s="288"/>
      <c r="AT260" s="288"/>
      <c r="AU260" s="288"/>
      <c r="AV260" s="288"/>
      <c r="AW260" s="288"/>
      <c r="AX260" s="288"/>
      <c r="AY260" s="288"/>
      <c r="AZ260" s="288"/>
      <c r="BA260" s="288"/>
      <c r="BB260" s="288"/>
      <c r="BC260" s="288"/>
      <c r="BD260" s="288"/>
      <c r="BE260" s="288"/>
      <c r="BF260" s="288"/>
      <c r="BG260" s="288"/>
      <c r="BH260" s="288"/>
      <c r="BI260" s="288"/>
      <c r="BJ260" s="288"/>
      <c r="BK260" s="288"/>
      <c r="BL260" s="288"/>
      <c r="BM260" s="288"/>
      <c r="BN260" s="288"/>
      <c r="BO260" s="288"/>
      <c r="BP260" s="288"/>
      <c r="BQ260" s="288"/>
      <c r="BR260" s="288"/>
      <c r="BS260" s="288"/>
      <c r="BT260" s="288"/>
      <c r="BU260" s="288"/>
      <c r="BV260" s="288"/>
      <c r="BW260" s="288"/>
      <c r="BX260" s="288"/>
      <c r="BY260" s="288"/>
      <c r="BZ260" s="288"/>
      <c r="CA260" s="288"/>
      <c r="CB260" s="288"/>
      <c r="CC260" s="288"/>
      <c r="CD260" s="288"/>
      <c r="CE260" s="288"/>
      <c r="CF260" s="288"/>
      <c r="CG260" s="288"/>
      <c r="CH260" s="288"/>
      <c r="CI260" s="288"/>
      <c r="CJ260" s="288"/>
      <c r="CK260" s="288"/>
      <c r="CL260" s="288"/>
      <c r="CM260" s="288"/>
      <c r="CN260" s="288"/>
      <c r="CO260" s="288"/>
      <c r="CP260" s="288"/>
      <c r="CQ260" s="288"/>
      <c r="CR260" s="288"/>
      <c r="CS260" s="288"/>
      <c r="CT260" s="288"/>
      <c r="CU260" s="288"/>
      <c r="CV260" s="288"/>
      <c r="CW260" s="288"/>
      <c r="CX260" s="288"/>
      <c r="CY260" s="288"/>
      <c r="CZ260" s="288"/>
      <c r="DA260" s="288"/>
      <c r="DB260" s="288"/>
      <c r="DC260" s="288"/>
      <c r="DD260" s="288"/>
      <c r="DE260" s="288"/>
      <c r="DF260" s="288"/>
      <c r="DG260" s="288"/>
      <c r="DH260" s="288"/>
      <c r="DI260" s="288"/>
      <c r="DJ260" s="288"/>
      <c r="DK260" s="288"/>
      <c r="DL260" s="288"/>
      <c r="DM260" s="288"/>
      <c r="DN260" s="288"/>
      <c r="DO260" s="288"/>
      <c r="DP260" s="288"/>
      <c r="DQ260" s="288"/>
      <c r="DR260" s="288"/>
      <c r="DS260" s="288"/>
      <c r="DT260" s="288"/>
      <c r="DU260" s="288"/>
      <c r="DV260" s="288"/>
      <c r="DW260" s="288"/>
      <c r="DX260" s="288"/>
      <c r="DY260" s="288"/>
      <c r="DZ260" s="288"/>
      <c r="EA260" s="288"/>
      <c r="EB260" s="288"/>
      <c r="EC260" s="288"/>
      <c r="ED260" s="288"/>
      <c r="EE260" s="288"/>
      <c r="EF260" s="288"/>
      <c r="EG260" s="288"/>
      <c r="EH260" s="288"/>
      <c r="EI260" s="288"/>
      <c r="EJ260" s="288"/>
      <c r="EK260" s="288"/>
      <c r="EL260" s="288"/>
      <c r="EM260" s="288"/>
      <c r="EN260" s="288"/>
      <c r="EO260" s="288"/>
      <c r="EP260" s="288"/>
      <c r="EQ260" s="288"/>
      <c r="ER260" s="288"/>
      <c r="ES260" s="288"/>
      <c r="ET260" s="288"/>
      <c r="EU260" s="288"/>
      <c r="EV260" s="288"/>
      <c r="EW260" s="288"/>
      <c r="EX260" s="288"/>
      <c r="EY260" s="288"/>
      <c r="EZ260" s="288"/>
      <c r="FA260" s="288"/>
      <c r="FB260" s="288"/>
      <c r="FC260" s="288"/>
      <c r="FD260" s="288"/>
      <c r="FE260" s="288"/>
      <c r="FF260" s="288"/>
      <c r="FG260" s="288"/>
      <c r="FH260" s="288"/>
      <c r="FI260" s="288"/>
      <c r="FJ260" s="288"/>
      <c r="FK260" s="288"/>
      <c r="FL260" s="288"/>
      <c r="FM260" s="288"/>
      <c r="FN260" s="288"/>
      <c r="FO260" s="288"/>
      <c r="FP260" s="288"/>
      <c r="FQ260" s="288"/>
      <c r="FR260" s="288"/>
      <c r="FU260" s="288"/>
      <c r="FV260" s="288"/>
      <c r="FW260" s="288"/>
      <c r="FX260" s="288"/>
      <c r="FY260" s="288"/>
      <c r="FZ260" s="288"/>
      <c r="GA260" s="288"/>
      <c r="GB260" s="288"/>
      <c r="GC260" s="288"/>
      <c r="GD260" s="288"/>
      <c r="GE260" s="288"/>
      <c r="GF260" s="288"/>
      <c r="GG260" s="288"/>
      <c r="GH260" s="288"/>
    </row>
    <row r="261" spans="1:190">
      <c r="A261" s="215"/>
      <c r="B261" s="215"/>
      <c r="C261" s="215"/>
      <c r="D261" s="215"/>
      <c r="E261" s="215"/>
      <c r="F261" s="215"/>
      <c r="G261" s="215"/>
      <c r="H261" s="215"/>
      <c r="I261" s="215"/>
      <c r="J261" s="215"/>
      <c r="K261" s="215"/>
      <c r="L261" s="215"/>
      <c r="M261" s="215"/>
      <c r="N261" s="212"/>
      <c r="O261" s="215"/>
      <c r="P261" s="215"/>
      <c r="Q261" s="215"/>
      <c r="R261" s="217"/>
      <c r="S261" s="217"/>
      <c r="T261" s="217"/>
      <c r="U261" s="288"/>
      <c r="V261" s="288"/>
      <c r="W261" s="215"/>
      <c r="X261" s="219"/>
      <c r="Y261" s="219"/>
      <c r="Z261" s="219"/>
      <c r="AA261" s="219"/>
      <c r="AB261" s="219"/>
      <c r="AC261" s="287"/>
      <c r="AD261" s="287"/>
      <c r="AE261" s="287"/>
      <c r="AF261" s="287"/>
      <c r="AG261" s="287"/>
      <c r="AH261" s="287"/>
      <c r="AI261" s="287"/>
      <c r="AJ261" s="287"/>
      <c r="AK261" s="288"/>
      <c r="AL261" s="288"/>
      <c r="AM261" s="288"/>
      <c r="AN261" s="288"/>
      <c r="AO261" s="288"/>
      <c r="AP261" s="288"/>
      <c r="AQ261" s="288"/>
      <c r="AR261" s="288"/>
      <c r="AS261" s="288"/>
      <c r="AT261" s="288"/>
      <c r="AU261" s="288"/>
      <c r="AV261" s="288"/>
      <c r="AW261" s="288"/>
      <c r="AX261" s="288"/>
      <c r="AY261" s="288"/>
      <c r="AZ261" s="288"/>
      <c r="BA261" s="288"/>
      <c r="BB261" s="288"/>
      <c r="BC261" s="288"/>
      <c r="BD261" s="288"/>
      <c r="BE261" s="288"/>
      <c r="BF261" s="288"/>
      <c r="BG261" s="288"/>
      <c r="BH261" s="288"/>
      <c r="BI261" s="288"/>
      <c r="BJ261" s="288"/>
      <c r="BK261" s="288"/>
      <c r="BL261" s="288"/>
      <c r="BM261" s="288"/>
      <c r="BN261" s="288"/>
      <c r="BO261" s="288"/>
      <c r="BP261" s="288"/>
      <c r="BQ261" s="288"/>
      <c r="BR261" s="288"/>
      <c r="BS261" s="288"/>
      <c r="BT261" s="288"/>
      <c r="BU261" s="288"/>
      <c r="BV261" s="288"/>
      <c r="BW261" s="288"/>
      <c r="BX261" s="288"/>
      <c r="BY261" s="288"/>
      <c r="BZ261" s="288"/>
      <c r="CA261" s="288"/>
      <c r="CB261" s="288"/>
      <c r="CC261" s="288"/>
      <c r="CD261" s="288"/>
      <c r="CE261" s="288"/>
      <c r="CF261" s="288"/>
      <c r="CG261" s="288"/>
      <c r="CH261" s="288"/>
      <c r="CI261" s="288"/>
      <c r="CJ261" s="288"/>
      <c r="CK261" s="288"/>
      <c r="CL261" s="288"/>
      <c r="CM261" s="288"/>
      <c r="CN261" s="288"/>
      <c r="CO261" s="288"/>
      <c r="CP261" s="288"/>
      <c r="CQ261" s="288"/>
      <c r="CR261" s="288"/>
      <c r="CS261" s="288"/>
      <c r="CT261" s="288"/>
      <c r="CU261" s="288"/>
      <c r="CV261" s="288"/>
      <c r="CW261" s="288"/>
      <c r="CX261" s="288"/>
      <c r="CY261" s="288"/>
      <c r="CZ261" s="288"/>
      <c r="DA261" s="288"/>
      <c r="DB261" s="288"/>
      <c r="DC261" s="288"/>
      <c r="DD261" s="288"/>
      <c r="DE261" s="288"/>
      <c r="DF261" s="288"/>
      <c r="DG261" s="288"/>
      <c r="DH261" s="288"/>
      <c r="DI261" s="288"/>
      <c r="DJ261" s="288"/>
      <c r="DK261" s="288"/>
      <c r="DL261" s="288"/>
      <c r="DM261" s="288"/>
      <c r="DN261" s="288"/>
      <c r="DO261" s="288"/>
      <c r="DP261" s="288"/>
      <c r="DQ261" s="288"/>
      <c r="DR261" s="288"/>
      <c r="DS261" s="288"/>
      <c r="DT261" s="288"/>
      <c r="DU261" s="288"/>
      <c r="DV261" s="288"/>
      <c r="DW261" s="288"/>
      <c r="DX261" s="288"/>
      <c r="DY261" s="288"/>
      <c r="DZ261" s="288"/>
      <c r="EA261" s="288"/>
      <c r="EB261" s="288"/>
      <c r="EC261" s="288"/>
      <c r="ED261" s="288"/>
      <c r="EE261" s="288"/>
      <c r="EF261" s="288"/>
      <c r="EG261" s="288"/>
      <c r="EH261" s="288"/>
      <c r="EI261" s="288"/>
      <c r="EJ261" s="288"/>
      <c r="EK261" s="288"/>
      <c r="EL261" s="288"/>
      <c r="EM261" s="288"/>
      <c r="EN261" s="288"/>
      <c r="EO261" s="288"/>
      <c r="EP261" s="288"/>
      <c r="EQ261" s="288"/>
      <c r="ER261" s="288"/>
      <c r="ES261" s="288"/>
      <c r="ET261" s="288"/>
      <c r="EU261" s="288"/>
      <c r="EV261" s="288"/>
      <c r="EW261" s="288"/>
      <c r="EX261" s="288"/>
      <c r="EY261" s="288"/>
      <c r="EZ261" s="288"/>
      <c r="FA261" s="288"/>
      <c r="FB261" s="288"/>
      <c r="FC261" s="288"/>
      <c r="FD261" s="288"/>
      <c r="FE261" s="288"/>
      <c r="FF261" s="288"/>
      <c r="FG261" s="288"/>
      <c r="FH261" s="288"/>
      <c r="FI261" s="288"/>
      <c r="FJ261" s="288"/>
      <c r="FK261" s="288"/>
      <c r="FL261" s="288"/>
      <c r="FM261" s="288"/>
      <c r="FN261" s="288"/>
      <c r="FO261" s="288"/>
      <c r="FP261" s="288"/>
      <c r="FQ261" s="288"/>
      <c r="FR261" s="288"/>
      <c r="FU261" s="288"/>
      <c r="FV261" s="288"/>
      <c r="FW261" s="288"/>
      <c r="FX261" s="288"/>
      <c r="FY261" s="288"/>
      <c r="FZ261" s="288"/>
      <c r="GA261" s="288"/>
      <c r="GB261" s="288"/>
      <c r="GC261" s="288"/>
      <c r="GD261" s="288"/>
      <c r="GE261" s="288"/>
      <c r="GF261" s="288"/>
      <c r="GG261" s="288"/>
      <c r="GH261" s="288"/>
    </row>
    <row r="262" spans="1:190">
      <c r="A262" s="215"/>
      <c r="B262" s="215"/>
      <c r="C262" s="215"/>
      <c r="D262" s="215"/>
      <c r="E262" s="215"/>
      <c r="F262" s="215"/>
      <c r="G262" s="215"/>
      <c r="H262" s="215"/>
      <c r="I262" s="215"/>
      <c r="J262" s="215"/>
      <c r="K262" s="215"/>
      <c r="L262" s="215"/>
      <c r="M262" s="215"/>
      <c r="N262" s="212"/>
      <c r="O262" s="215"/>
      <c r="P262" s="215"/>
      <c r="Q262" s="215"/>
      <c r="R262" s="217"/>
      <c r="S262" s="217"/>
      <c r="T262" s="217"/>
      <c r="U262" s="288"/>
      <c r="V262" s="288"/>
      <c r="W262" s="215"/>
      <c r="X262" s="219"/>
      <c r="Y262" s="219"/>
      <c r="Z262" s="219"/>
      <c r="AA262" s="219"/>
      <c r="AB262" s="219"/>
      <c r="AC262" s="287"/>
      <c r="AD262" s="287"/>
      <c r="AE262" s="287"/>
      <c r="AF262" s="287"/>
      <c r="AG262" s="287"/>
      <c r="AH262" s="287"/>
      <c r="AI262" s="287"/>
      <c r="AJ262" s="287"/>
      <c r="AK262" s="288"/>
      <c r="AL262" s="288"/>
      <c r="AM262" s="288"/>
      <c r="AN262" s="288"/>
      <c r="AO262" s="288"/>
      <c r="AP262" s="288"/>
      <c r="AQ262" s="288"/>
      <c r="AR262" s="288"/>
      <c r="AS262" s="288"/>
      <c r="AT262" s="288"/>
      <c r="AU262" s="288"/>
      <c r="AV262" s="288"/>
      <c r="AW262" s="288"/>
      <c r="AX262" s="288"/>
      <c r="AY262" s="288"/>
      <c r="AZ262" s="288"/>
      <c r="BA262" s="288"/>
      <c r="BB262" s="288"/>
      <c r="BC262" s="288"/>
      <c r="BD262" s="288"/>
      <c r="BE262" s="288"/>
      <c r="BF262" s="288"/>
      <c r="BG262" s="288"/>
      <c r="BH262" s="288"/>
      <c r="BI262" s="288"/>
      <c r="BJ262" s="288"/>
      <c r="BK262" s="288"/>
      <c r="BL262" s="288"/>
      <c r="BM262" s="288"/>
      <c r="BN262" s="288"/>
      <c r="BO262" s="288"/>
      <c r="BP262" s="288"/>
      <c r="BQ262" s="288"/>
      <c r="BR262" s="288"/>
      <c r="BS262" s="288"/>
      <c r="BT262" s="288"/>
      <c r="BU262" s="288"/>
      <c r="BV262" s="288"/>
      <c r="BW262" s="288"/>
      <c r="BX262" s="288"/>
      <c r="BY262" s="288"/>
      <c r="BZ262" s="288"/>
      <c r="CA262" s="288"/>
      <c r="CB262" s="288"/>
      <c r="CC262" s="288"/>
      <c r="CD262" s="288"/>
      <c r="CE262" s="288"/>
      <c r="CF262" s="288"/>
      <c r="CG262" s="288"/>
      <c r="CH262" s="288"/>
      <c r="CI262" s="288"/>
      <c r="CJ262" s="288"/>
      <c r="CK262" s="288"/>
      <c r="CL262" s="288"/>
      <c r="CM262" s="288"/>
      <c r="CN262" s="288"/>
      <c r="CO262" s="288"/>
      <c r="CP262" s="288"/>
      <c r="CQ262" s="288"/>
      <c r="CR262" s="288"/>
      <c r="CS262" s="288"/>
      <c r="CT262" s="288"/>
      <c r="CU262" s="288"/>
      <c r="CV262" s="288"/>
      <c r="CW262" s="288"/>
      <c r="CX262" s="288"/>
      <c r="CY262" s="288"/>
      <c r="CZ262" s="288"/>
      <c r="DA262" s="288"/>
      <c r="DB262" s="288"/>
      <c r="DC262" s="288"/>
      <c r="DD262" s="288"/>
      <c r="DE262" s="288"/>
      <c r="DF262" s="288"/>
      <c r="DG262" s="288"/>
      <c r="DH262" s="288"/>
      <c r="DI262" s="288"/>
      <c r="DJ262" s="288"/>
      <c r="DK262" s="288"/>
      <c r="DL262" s="288"/>
      <c r="DM262" s="288"/>
      <c r="DN262" s="288"/>
      <c r="DO262" s="288"/>
      <c r="DP262" s="288"/>
      <c r="DQ262" s="288"/>
      <c r="DR262" s="288"/>
      <c r="DS262" s="288"/>
      <c r="DT262" s="288"/>
      <c r="DU262" s="288"/>
      <c r="DV262" s="288"/>
      <c r="DW262" s="288"/>
      <c r="DX262" s="288"/>
      <c r="DY262" s="288"/>
      <c r="DZ262" s="288"/>
      <c r="EA262" s="288"/>
      <c r="EB262" s="288"/>
      <c r="EC262" s="288"/>
      <c r="ED262" s="288"/>
      <c r="EE262" s="288"/>
      <c r="EF262" s="288"/>
      <c r="EG262" s="288"/>
      <c r="EH262" s="288"/>
      <c r="EI262" s="288"/>
      <c r="EJ262" s="288"/>
      <c r="EK262" s="288"/>
      <c r="EL262" s="288"/>
      <c r="EM262" s="288"/>
      <c r="EN262" s="288"/>
      <c r="EO262" s="288"/>
      <c r="EP262" s="288"/>
      <c r="EQ262" s="288"/>
      <c r="ER262" s="288"/>
      <c r="ES262" s="288"/>
      <c r="ET262" s="288"/>
      <c r="EU262" s="288"/>
      <c r="EV262" s="288"/>
      <c r="EW262" s="288"/>
      <c r="EX262" s="288"/>
      <c r="EY262" s="288"/>
      <c r="EZ262" s="288"/>
      <c r="FA262" s="288"/>
      <c r="FB262" s="288"/>
      <c r="FC262" s="288"/>
      <c r="FD262" s="288"/>
      <c r="FE262" s="288"/>
      <c r="FF262" s="288"/>
      <c r="FG262" s="288"/>
      <c r="FH262" s="288"/>
      <c r="FI262" s="288"/>
      <c r="FJ262" s="288"/>
      <c r="FK262" s="288"/>
      <c r="FL262" s="288"/>
      <c r="FM262" s="288"/>
      <c r="FN262" s="288"/>
      <c r="FO262" s="288"/>
      <c r="FP262" s="288"/>
      <c r="FQ262" s="288"/>
      <c r="FR262" s="288"/>
      <c r="FU262" s="288"/>
      <c r="FV262" s="288"/>
      <c r="FW262" s="288"/>
      <c r="FX262" s="288"/>
      <c r="FY262" s="288"/>
      <c r="FZ262" s="288"/>
      <c r="GA262" s="288"/>
      <c r="GB262" s="288"/>
      <c r="GC262" s="288"/>
      <c r="GD262" s="288"/>
      <c r="GE262" s="288"/>
      <c r="GF262" s="288"/>
      <c r="GG262" s="288"/>
      <c r="GH262" s="288"/>
    </row>
    <row r="263" spans="1:190">
      <c r="A263" s="215"/>
      <c r="B263" s="215"/>
      <c r="C263" s="215"/>
      <c r="D263" s="215"/>
      <c r="E263" s="215"/>
      <c r="F263" s="215"/>
      <c r="G263" s="215"/>
      <c r="H263" s="215"/>
      <c r="I263" s="215"/>
      <c r="J263" s="215"/>
      <c r="K263" s="215"/>
      <c r="L263" s="215"/>
      <c r="M263" s="215"/>
      <c r="N263" s="212"/>
      <c r="O263" s="215"/>
      <c r="P263" s="215"/>
      <c r="Q263" s="215"/>
      <c r="R263" s="217"/>
      <c r="S263" s="217"/>
      <c r="T263" s="217"/>
      <c r="U263" s="288"/>
      <c r="V263" s="288"/>
      <c r="W263" s="215"/>
      <c r="X263" s="219"/>
      <c r="Y263" s="219"/>
      <c r="Z263" s="219"/>
      <c r="AA263" s="219"/>
      <c r="AB263" s="219"/>
      <c r="AC263" s="287"/>
      <c r="AD263" s="287"/>
      <c r="AE263" s="287"/>
      <c r="AF263" s="287"/>
      <c r="AG263" s="287"/>
      <c r="AH263" s="287"/>
      <c r="AI263" s="287"/>
      <c r="AJ263" s="287"/>
      <c r="AK263" s="288"/>
      <c r="AL263" s="288"/>
      <c r="AM263" s="288"/>
      <c r="AN263" s="288"/>
      <c r="AO263" s="288"/>
      <c r="AP263" s="288"/>
      <c r="AQ263" s="288"/>
      <c r="AR263" s="288"/>
      <c r="AS263" s="288"/>
      <c r="AT263" s="288"/>
      <c r="AU263" s="288"/>
      <c r="AV263" s="288"/>
      <c r="AW263" s="288"/>
      <c r="AX263" s="288"/>
      <c r="AY263" s="288"/>
      <c r="AZ263" s="288"/>
      <c r="BA263" s="288"/>
      <c r="BB263" s="288"/>
      <c r="BC263" s="288"/>
      <c r="BD263" s="288"/>
      <c r="BE263" s="288"/>
      <c r="BF263" s="288"/>
      <c r="BG263" s="288"/>
      <c r="BH263" s="288"/>
      <c r="BI263" s="288"/>
      <c r="BJ263" s="288"/>
      <c r="BK263" s="288"/>
      <c r="BL263" s="288"/>
      <c r="BM263" s="288"/>
      <c r="BN263" s="288"/>
      <c r="BO263" s="288"/>
      <c r="BP263" s="288"/>
      <c r="BQ263" s="288"/>
      <c r="BR263" s="288"/>
      <c r="BS263" s="288"/>
      <c r="BT263" s="288"/>
      <c r="BU263" s="288"/>
      <c r="BV263" s="288"/>
      <c r="BW263" s="288"/>
      <c r="BX263" s="288"/>
      <c r="BY263" s="288"/>
      <c r="BZ263" s="288"/>
      <c r="CA263" s="288"/>
      <c r="CB263" s="288"/>
      <c r="CC263" s="288"/>
      <c r="CD263" s="288"/>
      <c r="CE263" s="288"/>
      <c r="CF263" s="288"/>
      <c r="CG263" s="288"/>
      <c r="CH263" s="288"/>
      <c r="CI263" s="288"/>
      <c r="CJ263" s="288"/>
      <c r="CK263" s="288"/>
      <c r="CL263" s="288"/>
      <c r="CM263" s="288"/>
      <c r="CN263" s="288"/>
      <c r="CO263" s="288"/>
      <c r="CP263" s="288"/>
      <c r="CQ263" s="288"/>
      <c r="CR263" s="288"/>
      <c r="CS263" s="288"/>
      <c r="CT263" s="288"/>
      <c r="CU263" s="288"/>
      <c r="CV263" s="288"/>
      <c r="CW263" s="288"/>
      <c r="CX263" s="288"/>
      <c r="CY263" s="288"/>
      <c r="CZ263" s="288"/>
      <c r="DA263" s="288"/>
      <c r="DB263" s="288"/>
      <c r="DC263" s="288"/>
      <c r="DD263" s="288"/>
      <c r="DE263" s="288"/>
      <c r="DF263" s="288"/>
      <c r="DG263" s="288"/>
      <c r="DH263" s="288"/>
      <c r="DI263" s="288"/>
      <c r="DJ263" s="288"/>
      <c r="DK263" s="288"/>
      <c r="DL263" s="288"/>
      <c r="DM263" s="288"/>
      <c r="DN263" s="288"/>
      <c r="DO263" s="288"/>
      <c r="DP263" s="288"/>
      <c r="DQ263" s="288"/>
      <c r="DR263" s="288"/>
      <c r="DS263" s="288"/>
      <c r="DT263" s="288"/>
      <c r="DU263" s="288"/>
      <c r="DV263" s="288"/>
      <c r="DW263" s="288"/>
      <c r="DX263" s="288"/>
      <c r="DY263" s="288"/>
      <c r="DZ263" s="288"/>
      <c r="EA263" s="288"/>
      <c r="EB263" s="288"/>
      <c r="EC263" s="288"/>
      <c r="ED263" s="288"/>
      <c r="EE263" s="288"/>
      <c r="EF263" s="288"/>
      <c r="EG263" s="288"/>
      <c r="EH263" s="288"/>
      <c r="EI263" s="288"/>
      <c r="EJ263" s="288"/>
      <c r="EK263" s="288"/>
      <c r="EL263" s="288"/>
      <c r="EM263" s="288"/>
      <c r="EN263" s="288"/>
      <c r="EO263" s="288"/>
      <c r="EP263" s="288"/>
      <c r="EQ263" s="288"/>
      <c r="ER263" s="288"/>
      <c r="ES263" s="288"/>
      <c r="ET263" s="288"/>
      <c r="EU263" s="288"/>
      <c r="EV263" s="288"/>
      <c r="EW263" s="288"/>
      <c r="EX263" s="288"/>
      <c r="EY263" s="288"/>
      <c r="EZ263" s="288"/>
      <c r="FA263" s="288"/>
      <c r="FB263" s="288"/>
      <c r="FC263" s="288"/>
      <c r="FD263" s="288"/>
      <c r="FE263" s="288"/>
      <c r="FF263" s="288"/>
      <c r="FG263" s="288"/>
      <c r="FH263" s="288"/>
      <c r="FI263" s="288"/>
      <c r="FJ263" s="288"/>
      <c r="FK263" s="288"/>
      <c r="FL263" s="288"/>
      <c r="FM263" s="288"/>
      <c r="FN263" s="288"/>
      <c r="FO263" s="288"/>
      <c r="FP263" s="288"/>
      <c r="FQ263" s="288"/>
      <c r="FR263" s="288"/>
      <c r="FU263" s="288"/>
      <c r="FV263" s="288"/>
      <c r="FW263" s="288"/>
      <c r="FX263" s="288"/>
      <c r="FY263" s="288"/>
      <c r="FZ263" s="288"/>
      <c r="GA263" s="288"/>
      <c r="GB263" s="288"/>
      <c r="GC263" s="288"/>
      <c r="GD263" s="288"/>
      <c r="GE263" s="288"/>
      <c r="GF263" s="288"/>
      <c r="GG263" s="288"/>
      <c r="GH263" s="288"/>
    </row>
    <row r="264" spans="1:190">
      <c r="A264" s="215"/>
      <c r="B264" s="215"/>
      <c r="C264" s="215"/>
      <c r="D264" s="215"/>
      <c r="E264" s="215"/>
      <c r="F264" s="215"/>
      <c r="G264" s="215"/>
      <c r="H264" s="215"/>
      <c r="I264" s="215"/>
      <c r="J264" s="215"/>
      <c r="K264" s="215"/>
      <c r="L264" s="215"/>
      <c r="M264" s="215"/>
      <c r="N264" s="212"/>
      <c r="O264" s="215"/>
      <c r="P264" s="215"/>
      <c r="Q264" s="215"/>
      <c r="R264" s="217"/>
      <c r="S264" s="217"/>
      <c r="T264" s="217"/>
      <c r="U264" s="288"/>
      <c r="V264" s="288"/>
      <c r="W264" s="215"/>
      <c r="X264" s="219"/>
      <c r="Y264" s="219"/>
      <c r="Z264" s="219"/>
      <c r="AA264" s="219"/>
      <c r="AB264" s="219"/>
      <c r="AC264" s="287"/>
      <c r="AD264" s="287"/>
      <c r="AE264" s="287"/>
      <c r="AF264" s="287"/>
      <c r="AG264" s="287"/>
      <c r="AH264" s="287"/>
      <c r="AI264" s="287"/>
      <c r="AJ264" s="287"/>
      <c r="AK264" s="288"/>
      <c r="AL264" s="288"/>
      <c r="AM264" s="288"/>
      <c r="AN264" s="288"/>
      <c r="AO264" s="288"/>
      <c r="AP264" s="288"/>
      <c r="AQ264" s="288"/>
      <c r="AR264" s="288"/>
      <c r="AS264" s="288"/>
      <c r="AT264" s="288"/>
      <c r="AU264" s="288"/>
      <c r="AV264" s="288"/>
      <c r="AW264" s="288"/>
      <c r="AX264" s="288"/>
      <c r="AY264" s="288"/>
      <c r="AZ264" s="288"/>
      <c r="BA264" s="288"/>
      <c r="BB264" s="288"/>
      <c r="BC264" s="288"/>
      <c r="BD264" s="288"/>
      <c r="BE264" s="288"/>
      <c r="BF264" s="288"/>
      <c r="BG264" s="288"/>
      <c r="BH264" s="288"/>
      <c r="BI264" s="288"/>
      <c r="BJ264" s="288"/>
      <c r="BK264" s="288"/>
      <c r="BL264" s="288"/>
      <c r="BM264" s="288"/>
      <c r="BN264" s="288"/>
      <c r="BO264" s="288"/>
      <c r="BP264" s="288"/>
      <c r="BQ264" s="288"/>
      <c r="BR264" s="288"/>
      <c r="BS264" s="288"/>
      <c r="BT264" s="288"/>
      <c r="BU264" s="288"/>
      <c r="BV264" s="288"/>
      <c r="BW264" s="288"/>
      <c r="BX264" s="288"/>
      <c r="BY264" s="288"/>
      <c r="BZ264" s="288"/>
      <c r="CA264" s="288"/>
      <c r="CB264" s="288"/>
      <c r="CC264" s="288"/>
      <c r="CD264" s="288"/>
      <c r="CE264" s="288"/>
      <c r="CF264" s="288"/>
      <c r="CG264" s="288"/>
      <c r="CH264" s="288"/>
      <c r="CI264" s="288"/>
      <c r="CJ264" s="288"/>
      <c r="CK264" s="288"/>
      <c r="CL264" s="288"/>
      <c r="CM264" s="288"/>
      <c r="CN264" s="288"/>
      <c r="CO264" s="288"/>
      <c r="CP264" s="288"/>
      <c r="CQ264" s="288"/>
      <c r="CR264" s="288"/>
      <c r="CS264" s="288"/>
      <c r="CT264" s="288"/>
      <c r="CU264" s="288"/>
      <c r="CV264" s="288"/>
      <c r="CW264" s="288"/>
      <c r="CX264" s="288"/>
      <c r="CY264" s="288"/>
      <c r="CZ264" s="288"/>
      <c r="DA264" s="288"/>
      <c r="DB264" s="288"/>
      <c r="DC264" s="288"/>
      <c r="DD264" s="288"/>
      <c r="DE264" s="288"/>
      <c r="DF264" s="288"/>
      <c r="DG264" s="288"/>
      <c r="DH264" s="288"/>
      <c r="DI264" s="288"/>
      <c r="DJ264" s="288"/>
      <c r="DK264" s="288"/>
      <c r="DL264" s="288"/>
      <c r="DM264" s="288"/>
      <c r="DN264" s="288"/>
      <c r="DO264" s="288"/>
      <c r="DP264" s="288"/>
      <c r="DQ264" s="288"/>
      <c r="DR264" s="288"/>
      <c r="DS264" s="288"/>
      <c r="DT264" s="288"/>
      <c r="DU264" s="288"/>
      <c r="DV264" s="288"/>
      <c r="DW264" s="288"/>
      <c r="DX264" s="288"/>
      <c r="DY264" s="288"/>
      <c r="DZ264" s="288"/>
      <c r="EA264" s="288"/>
      <c r="EB264" s="288"/>
      <c r="EC264" s="288"/>
      <c r="ED264" s="288"/>
      <c r="EE264" s="288"/>
      <c r="EF264" s="288"/>
      <c r="EG264" s="288"/>
      <c r="EH264" s="288"/>
      <c r="EI264" s="288"/>
      <c r="EJ264" s="288"/>
      <c r="EK264" s="288"/>
      <c r="EL264" s="288"/>
      <c r="EM264" s="288"/>
      <c r="EN264" s="288"/>
      <c r="EO264" s="288"/>
      <c r="EP264" s="288"/>
      <c r="EQ264" s="288"/>
      <c r="ER264" s="288"/>
      <c r="ES264" s="288"/>
      <c r="ET264" s="288"/>
      <c r="EU264" s="288"/>
      <c r="EV264" s="288"/>
      <c r="EW264" s="288"/>
      <c r="EX264" s="288"/>
      <c r="EY264" s="288"/>
      <c r="EZ264" s="288"/>
      <c r="FA264" s="288"/>
      <c r="FB264" s="288"/>
      <c r="FC264" s="288"/>
      <c r="FD264" s="288"/>
      <c r="FE264" s="288"/>
      <c r="FF264" s="288"/>
      <c r="FG264" s="288"/>
      <c r="FH264" s="288"/>
      <c r="FI264" s="288"/>
      <c r="FJ264" s="288"/>
      <c r="FK264" s="288"/>
      <c r="FL264" s="288"/>
      <c r="FM264" s="288"/>
      <c r="FN264" s="288"/>
      <c r="FO264" s="288"/>
      <c r="FP264" s="288"/>
      <c r="FQ264" s="288"/>
      <c r="FR264" s="288"/>
      <c r="FU264" s="288"/>
      <c r="FV264" s="288"/>
      <c r="FW264" s="288"/>
      <c r="FX264" s="288"/>
      <c r="FY264" s="288"/>
      <c r="FZ264" s="288"/>
      <c r="GA264" s="288"/>
      <c r="GB264" s="288"/>
      <c r="GC264" s="288"/>
      <c r="GD264" s="288"/>
      <c r="GE264" s="288"/>
      <c r="GF264" s="288"/>
      <c r="GG264" s="288"/>
      <c r="GH264" s="288"/>
    </row>
    <row r="265" spans="1:190">
      <c r="A265" s="215"/>
      <c r="B265" s="215"/>
      <c r="C265" s="215"/>
      <c r="D265" s="215"/>
      <c r="E265" s="215"/>
      <c r="F265" s="215"/>
      <c r="G265" s="215"/>
      <c r="H265" s="215"/>
      <c r="I265" s="215"/>
      <c r="J265" s="215"/>
      <c r="K265" s="215"/>
      <c r="L265" s="215"/>
      <c r="M265" s="215"/>
      <c r="N265" s="212"/>
      <c r="O265" s="215"/>
      <c r="P265" s="215"/>
      <c r="Q265" s="215"/>
      <c r="R265" s="217"/>
      <c r="S265" s="217"/>
      <c r="T265" s="217"/>
      <c r="U265" s="288"/>
      <c r="V265" s="288"/>
      <c r="W265" s="215"/>
      <c r="X265" s="219"/>
      <c r="Y265" s="219"/>
      <c r="Z265" s="219"/>
      <c r="AA265" s="219"/>
      <c r="AB265" s="219"/>
      <c r="AC265" s="287"/>
      <c r="AD265" s="287"/>
      <c r="AE265" s="287"/>
      <c r="AF265" s="287"/>
      <c r="AG265" s="287"/>
      <c r="AH265" s="287"/>
      <c r="AI265" s="287"/>
      <c r="AJ265" s="287"/>
      <c r="AK265" s="288"/>
      <c r="AL265" s="288"/>
      <c r="AM265" s="288"/>
      <c r="AN265" s="288"/>
      <c r="AO265" s="288"/>
      <c r="AP265" s="288"/>
      <c r="AQ265" s="288"/>
      <c r="AR265" s="288"/>
      <c r="AS265" s="288"/>
      <c r="AT265" s="288"/>
      <c r="AU265" s="288"/>
      <c r="AV265" s="288"/>
      <c r="AW265" s="288"/>
      <c r="AX265" s="288"/>
      <c r="AY265" s="288"/>
      <c r="AZ265" s="288"/>
      <c r="BA265" s="288"/>
      <c r="BB265" s="288"/>
      <c r="BC265" s="288"/>
      <c r="BD265" s="288"/>
      <c r="BE265" s="288"/>
      <c r="BF265" s="288"/>
      <c r="BG265" s="288"/>
      <c r="BH265" s="288"/>
      <c r="BI265" s="288"/>
      <c r="BJ265" s="288"/>
      <c r="BK265" s="288"/>
      <c r="BL265" s="288"/>
      <c r="BM265" s="288"/>
      <c r="BN265" s="288"/>
      <c r="BO265" s="288"/>
      <c r="BP265" s="288"/>
      <c r="BQ265" s="288"/>
      <c r="BR265" s="288"/>
      <c r="BS265" s="288"/>
      <c r="BT265" s="288"/>
      <c r="BU265" s="288"/>
      <c r="BV265" s="288"/>
      <c r="BW265" s="288"/>
      <c r="BX265" s="288"/>
      <c r="BY265" s="288"/>
      <c r="BZ265" s="288"/>
      <c r="CA265" s="288"/>
      <c r="CB265" s="288"/>
      <c r="CC265" s="288"/>
      <c r="CD265" s="288"/>
      <c r="CE265" s="288"/>
      <c r="CF265" s="288"/>
      <c r="CG265" s="288"/>
      <c r="CH265" s="288"/>
      <c r="CI265" s="288"/>
      <c r="CJ265" s="288"/>
      <c r="CK265" s="288"/>
      <c r="CL265" s="288"/>
      <c r="CM265" s="288"/>
      <c r="CN265" s="288"/>
      <c r="CO265" s="288"/>
      <c r="CP265" s="288"/>
      <c r="CQ265" s="288"/>
      <c r="CR265" s="288"/>
      <c r="CS265" s="288"/>
      <c r="CT265" s="288"/>
      <c r="CU265" s="288"/>
      <c r="CV265" s="288"/>
      <c r="CW265" s="288"/>
      <c r="CX265" s="288"/>
      <c r="CY265" s="288"/>
      <c r="CZ265" s="288"/>
      <c r="DA265" s="288"/>
      <c r="DB265" s="288"/>
      <c r="DC265" s="288"/>
      <c r="DD265" s="288"/>
      <c r="DE265" s="288"/>
      <c r="DF265" s="288"/>
      <c r="DG265" s="288"/>
      <c r="DH265" s="288"/>
      <c r="DI265" s="288"/>
      <c r="DJ265" s="288"/>
      <c r="DK265" s="288"/>
      <c r="DL265" s="288"/>
      <c r="DM265" s="288"/>
      <c r="DN265" s="288"/>
      <c r="DO265" s="288"/>
      <c r="DP265" s="288"/>
      <c r="DQ265" s="288"/>
      <c r="DR265" s="288"/>
      <c r="DS265" s="288"/>
      <c r="DT265" s="288"/>
      <c r="DU265" s="288"/>
      <c r="DV265" s="288"/>
      <c r="DW265" s="288"/>
      <c r="DX265" s="288"/>
      <c r="DY265" s="288"/>
      <c r="DZ265" s="288"/>
      <c r="EA265" s="288"/>
      <c r="EB265" s="288"/>
      <c r="EC265" s="288"/>
      <c r="ED265" s="288"/>
      <c r="EE265" s="288"/>
      <c r="EF265" s="288"/>
      <c r="EG265" s="288"/>
      <c r="EH265" s="288"/>
      <c r="EI265" s="288"/>
      <c r="EJ265" s="288"/>
      <c r="EK265" s="288"/>
      <c r="EL265" s="288"/>
      <c r="EM265" s="288"/>
      <c r="EN265" s="288"/>
      <c r="EO265" s="288"/>
      <c r="EP265" s="288"/>
      <c r="EQ265" s="288"/>
      <c r="ER265" s="288"/>
      <c r="ES265" s="288"/>
      <c r="ET265" s="288"/>
      <c r="EU265" s="288"/>
      <c r="EV265" s="288"/>
      <c r="EW265" s="288"/>
      <c r="EX265" s="288"/>
      <c r="EY265" s="288"/>
      <c r="EZ265" s="288"/>
      <c r="FA265" s="288"/>
      <c r="FB265" s="288"/>
      <c r="FC265" s="288"/>
      <c r="FD265" s="288"/>
      <c r="FE265" s="288"/>
      <c r="FF265" s="288"/>
      <c r="FG265" s="288"/>
      <c r="FH265" s="288"/>
      <c r="FI265" s="288"/>
      <c r="FJ265" s="288"/>
      <c r="FK265" s="288"/>
      <c r="FL265" s="288"/>
      <c r="FM265" s="288"/>
      <c r="FN265" s="288"/>
      <c r="FO265" s="288"/>
      <c r="FP265" s="288"/>
      <c r="FQ265" s="288"/>
      <c r="FR265" s="288"/>
      <c r="FU265" s="288"/>
      <c r="FV265" s="288"/>
      <c r="FW265" s="288"/>
      <c r="FX265" s="288"/>
      <c r="FY265" s="288"/>
      <c r="FZ265" s="288"/>
      <c r="GA265" s="288"/>
      <c r="GB265" s="288"/>
      <c r="GC265" s="288"/>
      <c r="GD265" s="288"/>
      <c r="GE265" s="288"/>
      <c r="GF265" s="288"/>
      <c r="GG265" s="288"/>
      <c r="GH265" s="288"/>
    </row>
    <row r="266" spans="1:190">
      <c r="A266" s="215"/>
      <c r="B266" s="215"/>
      <c r="C266" s="215"/>
      <c r="D266" s="215"/>
      <c r="E266" s="215"/>
      <c r="F266" s="215"/>
      <c r="G266" s="215"/>
      <c r="H266" s="215"/>
      <c r="I266" s="215"/>
      <c r="J266" s="215"/>
      <c r="K266" s="215"/>
      <c r="L266" s="215"/>
      <c r="M266" s="215"/>
      <c r="N266" s="212"/>
      <c r="O266" s="215"/>
      <c r="P266" s="215"/>
      <c r="Q266" s="215"/>
      <c r="R266" s="217"/>
      <c r="S266" s="217"/>
      <c r="T266" s="217"/>
      <c r="U266" s="288"/>
      <c r="V266" s="288"/>
      <c r="W266" s="215"/>
      <c r="X266" s="219"/>
      <c r="Y266" s="219"/>
      <c r="Z266" s="219"/>
      <c r="AA266" s="219"/>
      <c r="AB266" s="219"/>
      <c r="AC266" s="287"/>
      <c r="AD266" s="287"/>
      <c r="AE266" s="287"/>
      <c r="AF266" s="287"/>
      <c r="AG266" s="287"/>
      <c r="AH266" s="287"/>
      <c r="AI266" s="287"/>
      <c r="AJ266" s="287"/>
      <c r="AK266" s="288"/>
      <c r="AL266" s="288"/>
      <c r="AM266" s="288"/>
      <c r="AN266" s="288"/>
      <c r="AO266" s="288"/>
      <c r="AP266" s="288"/>
      <c r="AQ266" s="288"/>
      <c r="AR266" s="288"/>
      <c r="AS266" s="288"/>
      <c r="AT266" s="288"/>
      <c r="AU266" s="288"/>
      <c r="AV266" s="288"/>
      <c r="AW266" s="288"/>
      <c r="AX266" s="288"/>
      <c r="AY266" s="288"/>
      <c r="AZ266" s="288"/>
      <c r="BA266" s="288"/>
      <c r="BB266" s="288"/>
      <c r="BC266" s="288"/>
      <c r="BD266" s="288"/>
      <c r="BE266" s="288"/>
      <c r="BF266" s="288"/>
      <c r="BG266" s="288"/>
      <c r="BH266" s="288"/>
      <c r="BI266" s="288"/>
      <c r="BJ266" s="288"/>
      <c r="BK266" s="288"/>
      <c r="BL266" s="288"/>
      <c r="BM266" s="288"/>
      <c r="BN266" s="288"/>
      <c r="BO266" s="288"/>
      <c r="BP266" s="288"/>
      <c r="BQ266" s="288"/>
      <c r="BR266" s="288"/>
      <c r="BS266" s="288"/>
      <c r="BT266" s="288"/>
      <c r="BU266" s="288"/>
      <c r="BV266" s="288"/>
      <c r="BW266" s="288"/>
      <c r="BX266" s="288"/>
      <c r="BY266" s="288"/>
      <c r="BZ266" s="288"/>
      <c r="CA266" s="288"/>
      <c r="CB266" s="288"/>
      <c r="CC266" s="288"/>
      <c r="CD266" s="288"/>
      <c r="CE266" s="288"/>
      <c r="CF266" s="288"/>
      <c r="CG266" s="288"/>
      <c r="CH266" s="288"/>
      <c r="CI266" s="288"/>
      <c r="CJ266" s="288"/>
      <c r="CK266" s="288"/>
      <c r="CL266" s="288"/>
      <c r="CM266" s="288"/>
      <c r="CN266" s="288"/>
      <c r="CO266" s="288"/>
      <c r="CP266" s="288"/>
      <c r="CQ266" s="288"/>
      <c r="CR266" s="288"/>
      <c r="CS266" s="288"/>
      <c r="CT266" s="288"/>
      <c r="CU266" s="288"/>
      <c r="CV266" s="288"/>
      <c r="CW266" s="288"/>
      <c r="CX266" s="288"/>
      <c r="CY266" s="288"/>
      <c r="CZ266" s="288"/>
      <c r="DA266" s="288"/>
      <c r="DB266" s="288"/>
      <c r="DC266" s="288"/>
      <c r="DD266" s="288"/>
      <c r="DE266" s="288"/>
      <c r="DF266" s="288"/>
      <c r="DG266" s="288"/>
      <c r="DH266" s="288"/>
      <c r="DI266" s="288"/>
      <c r="DJ266" s="288"/>
      <c r="DK266" s="288"/>
      <c r="DL266" s="288"/>
      <c r="DM266" s="288"/>
      <c r="DN266" s="288"/>
      <c r="DO266" s="288"/>
      <c r="DP266" s="288"/>
      <c r="DQ266" s="288"/>
      <c r="DR266" s="288"/>
      <c r="DS266" s="288"/>
      <c r="DT266" s="288"/>
      <c r="DU266" s="288"/>
      <c r="DV266" s="288"/>
      <c r="DW266" s="288"/>
      <c r="DX266" s="288"/>
      <c r="DY266" s="288"/>
      <c r="DZ266" s="288"/>
      <c r="EA266" s="288"/>
      <c r="EB266" s="288"/>
      <c r="EC266" s="288"/>
      <c r="ED266" s="288"/>
      <c r="EE266" s="288"/>
      <c r="EF266" s="288"/>
      <c r="EG266" s="288"/>
      <c r="EH266" s="288"/>
      <c r="EI266" s="288"/>
      <c r="EJ266" s="288"/>
      <c r="EK266" s="288"/>
      <c r="EL266" s="288"/>
      <c r="EM266" s="288"/>
      <c r="EN266" s="288"/>
      <c r="EO266" s="288"/>
      <c r="EP266" s="288"/>
      <c r="EQ266" s="288"/>
      <c r="ER266" s="288"/>
      <c r="ES266" s="288"/>
      <c r="ET266" s="288"/>
      <c r="EU266" s="288"/>
      <c r="EV266" s="288"/>
      <c r="EW266" s="288"/>
      <c r="EX266" s="288"/>
      <c r="EY266" s="288"/>
      <c r="EZ266" s="288"/>
      <c r="FA266" s="288"/>
      <c r="FB266" s="288"/>
      <c r="FC266" s="288"/>
      <c r="FD266" s="288"/>
      <c r="FE266" s="288"/>
      <c r="FF266" s="288"/>
      <c r="FG266" s="288"/>
      <c r="FH266" s="288"/>
      <c r="FI266" s="288"/>
      <c r="FJ266" s="288"/>
      <c r="FK266" s="288"/>
      <c r="FL266" s="288"/>
      <c r="FM266" s="288"/>
      <c r="FN266" s="288"/>
      <c r="FO266" s="288"/>
      <c r="FP266" s="288"/>
      <c r="FQ266" s="288"/>
      <c r="FR266" s="288"/>
      <c r="FU266" s="288"/>
      <c r="FV266" s="288"/>
      <c r="FW266" s="288"/>
      <c r="FX266" s="288"/>
      <c r="FY266" s="288"/>
      <c r="FZ266" s="288"/>
      <c r="GA266" s="288"/>
      <c r="GB266" s="288"/>
      <c r="GC266" s="288"/>
      <c r="GD266" s="288"/>
      <c r="GE266" s="288"/>
      <c r="GF266" s="288"/>
      <c r="GG266" s="288"/>
      <c r="GH266" s="288"/>
    </row>
    <row r="267" spans="1:190">
      <c r="A267" s="215"/>
      <c r="B267" s="215"/>
      <c r="C267" s="215"/>
      <c r="D267" s="215"/>
      <c r="E267" s="215"/>
      <c r="F267" s="215"/>
      <c r="G267" s="215"/>
      <c r="H267" s="215"/>
      <c r="I267" s="215"/>
      <c r="J267" s="215"/>
      <c r="K267" s="215"/>
      <c r="L267" s="215"/>
      <c r="M267" s="215"/>
      <c r="N267" s="212"/>
      <c r="O267" s="215"/>
      <c r="P267" s="215"/>
      <c r="Q267" s="215"/>
      <c r="R267" s="217"/>
      <c r="S267" s="217"/>
      <c r="T267" s="217"/>
      <c r="U267" s="288"/>
      <c r="V267" s="288"/>
      <c r="W267" s="215"/>
      <c r="X267" s="219"/>
      <c r="Y267" s="219"/>
      <c r="Z267" s="219"/>
      <c r="AA267" s="219"/>
      <c r="AB267" s="219"/>
      <c r="AC267" s="287"/>
      <c r="AD267" s="287"/>
      <c r="AE267" s="287"/>
      <c r="AF267" s="287"/>
      <c r="AG267" s="287"/>
      <c r="AH267" s="287"/>
      <c r="AI267" s="287"/>
      <c r="AJ267" s="287"/>
      <c r="AK267" s="288"/>
      <c r="AL267" s="288"/>
      <c r="AM267" s="288"/>
      <c r="AN267" s="288"/>
      <c r="AO267" s="288"/>
      <c r="AP267" s="288"/>
      <c r="AQ267" s="288"/>
      <c r="AR267" s="288"/>
      <c r="AS267" s="288"/>
      <c r="AT267" s="288"/>
      <c r="AU267" s="288"/>
      <c r="AV267" s="288"/>
      <c r="AW267" s="288"/>
      <c r="AX267" s="288"/>
      <c r="AY267" s="288"/>
      <c r="AZ267" s="288"/>
      <c r="BA267" s="288"/>
      <c r="BB267" s="288"/>
      <c r="BC267" s="288"/>
      <c r="BD267" s="288"/>
      <c r="BE267" s="288"/>
      <c r="BF267" s="288"/>
      <c r="BG267" s="288"/>
      <c r="BH267" s="288"/>
      <c r="BI267" s="288"/>
      <c r="BJ267" s="288"/>
      <c r="BK267" s="288"/>
      <c r="BL267" s="288"/>
      <c r="BM267" s="288"/>
      <c r="BN267" s="288"/>
      <c r="BO267" s="288"/>
      <c r="BP267" s="288"/>
      <c r="BQ267" s="288"/>
      <c r="BR267" s="288"/>
      <c r="BS267" s="288"/>
      <c r="BT267" s="288"/>
      <c r="BU267" s="288"/>
      <c r="BV267" s="288"/>
      <c r="BW267" s="288"/>
      <c r="BX267" s="288"/>
      <c r="BY267" s="288"/>
      <c r="BZ267" s="288"/>
      <c r="CA267" s="288"/>
      <c r="CB267" s="288"/>
      <c r="CC267" s="288"/>
      <c r="CD267" s="288"/>
      <c r="CE267" s="288"/>
      <c r="CF267" s="288"/>
      <c r="CG267" s="288"/>
      <c r="CH267" s="288"/>
      <c r="CI267" s="288"/>
      <c r="CJ267" s="288"/>
      <c r="CK267" s="288"/>
      <c r="CL267" s="288"/>
      <c r="CM267" s="288"/>
      <c r="CN267" s="288"/>
      <c r="CO267" s="288"/>
      <c r="CP267" s="288"/>
      <c r="CQ267" s="288"/>
      <c r="CR267" s="288"/>
      <c r="CS267" s="288"/>
      <c r="CT267" s="288"/>
      <c r="CU267" s="288"/>
      <c r="CV267" s="288"/>
      <c r="CW267" s="288"/>
      <c r="CX267" s="288"/>
      <c r="CY267" s="288"/>
      <c r="CZ267" s="288"/>
      <c r="DA267" s="288"/>
      <c r="DB267" s="288"/>
      <c r="DC267" s="288"/>
      <c r="DD267" s="288"/>
      <c r="DE267" s="288"/>
      <c r="DF267" s="288"/>
      <c r="DG267" s="288"/>
      <c r="DH267" s="288"/>
      <c r="DI267" s="288"/>
      <c r="DJ267" s="288"/>
      <c r="DK267" s="288"/>
      <c r="DL267" s="288"/>
      <c r="DM267" s="288"/>
      <c r="DN267" s="288"/>
      <c r="DO267" s="288"/>
      <c r="DP267" s="288"/>
      <c r="DQ267" s="288"/>
      <c r="DR267" s="288"/>
      <c r="DS267" s="288"/>
      <c r="DT267" s="288"/>
      <c r="DU267" s="288"/>
      <c r="DV267" s="288"/>
      <c r="DW267" s="288"/>
      <c r="DX267" s="288"/>
      <c r="DY267" s="288"/>
      <c r="DZ267" s="288"/>
      <c r="EA267" s="288"/>
      <c r="EB267" s="288"/>
      <c r="EC267" s="288"/>
      <c r="ED267" s="288"/>
      <c r="EE267" s="288"/>
      <c r="EF267" s="288"/>
      <c r="EG267" s="288"/>
      <c r="EH267" s="288"/>
      <c r="EI267" s="288"/>
      <c r="EJ267" s="288"/>
      <c r="EK267" s="288"/>
      <c r="EL267" s="288"/>
      <c r="EM267" s="288"/>
      <c r="EN267" s="288"/>
      <c r="EO267" s="288"/>
      <c r="EP267" s="288"/>
      <c r="EQ267" s="288"/>
      <c r="ER267" s="288"/>
      <c r="ES267" s="288"/>
      <c r="ET267" s="288"/>
      <c r="EU267" s="288"/>
      <c r="EV267" s="288"/>
      <c r="EW267" s="288"/>
      <c r="EX267" s="288"/>
      <c r="EY267" s="288"/>
      <c r="EZ267" s="288"/>
      <c r="FA267" s="288"/>
      <c r="FB267" s="288"/>
      <c r="FC267" s="288"/>
      <c r="FD267" s="288"/>
      <c r="FE267" s="288"/>
      <c r="FF267" s="288"/>
      <c r="FG267" s="288"/>
      <c r="FH267" s="288"/>
      <c r="FI267" s="288"/>
      <c r="FJ267" s="288"/>
      <c r="FK267" s="288"/>
      <c r="FL267" s="288"/>
      <c r="FM267" s="288"/>
      <c r="FN267" s="288"/>
      <c r="FO267" s="288"/>
      <c r="FP267" s="288"/>
      <c r="FQ267" s="288"/>
      <c r="FR267" s="288"/>
      <c r="FU267" s="288"/>
      <c r="FV267" s="288"/>
      <c r="FW267" s="288"/>
      <c r="FX267" s="288"/>
      <c r="FY267" s="288"/>
      <c r="FZ267" s="288"/>
      <c r="GA267" s="288"/>
      <c r="GB267" s="288"/>
      <c r="GC267" s="288"/>
      <c r="GD267" s="288"/>
      <c r="GE267" s="288"/>
      <c r="GF267" s="288"/>
      <c r="GG267" s="288"/>
      <c r="GH267" s="288"/>
    </row>
    <row r="268" spans="1:190">
      <c r="A268" s="215"/>
      <c r="B268" s="215"/>
      <c r="C268" s="215"/>
      <c r="D268" s="215"/>
      <c r="E268" s="215"/>
      <c r="F268" s="215"/>
      <c r="G268" s="215"/>
      <c r="H268" s="215"/>
      <c r="I268" s="215"/>
      <c r="J268" s="215"/>
      <c r="K268" s="215"/>
      <c r="L268" s="215"/>
      <c r="M268" s="215"/>
      <c r="N268" s="212"/>
      <c r="O268" s="215"/>
      <c r="P268" s="215"/>
      <c r="Q268" s="215"/>
      <c r="R268" s="217"/>
      <c r="S268" s="217"/>
      <c r="T268" s="217"/>
      <c r="U268" s="288"/>
      <c r="V268" s="288"/>
      <c r="W268" s="215"/>
      <c r="X268" s="219"/>
      <c r="Y268" s="219"/>
      <c r="Z268" s="219"/>
      <c r="AA268" s="219"/>
      <c r="AB268" s="219"/>
      <c r="AC268" s="287"/>
      <c r="AD268" s="287"/>
      <c r="AE268" s="287"/>
      <c r="AF268" s="287"/>
      <c r="AG268" s="287"/>
      <c r="AH268" s="287"/>
      <c r="AI268" s="287"/>
      <c r="AJ268" s="287"/>
      <c r="AK268" s="288"/>
      <c r="AL268" s="288"/>
      <c r="AM268" s="288"/>
      <c r="AN268" s="288"/>
      <c r="AO268" s="288"/>
      <c r="AP268" s="288"/>
      <c r="AQ268" s="288"/>
      <c r="AR268" s="288"/>
      <c r="AS268" s="288"/>
      <c r="AT268" s="288"/>
      <c r="AU268" s="288"/>
      <c r="AV268" s="288"/>
      <c r="AW268" s="288"/>
      <c r="AX268" s="288"/>
      <c r="AY268" s="288"/>
      <c r="AZ268" s="288"/>
      <c r="BA268" s="288"/>
      <c r="BB268" s="288"/>
      <c r="BC268" s="288"/>
      <c r="BD268" s="288"/>
      <c r="BE268" s="288"/>
      <c r="BF268" s="288"/>
      <c r="BG268" s="288"/>
      <c r="BH268" s="288"/>
      <c r="BI268" s="288"/>
      <c r="BJ268" s="288"/>
      <c r="BK268" s="288"/>
      <c r="BL268" s="288"/>
      <c r="BM268" s="288"/>
      <c r="BN268" s="288"/>
      <c r="BO268" s="288"/>
      <c r="BP268" s="288"/>
      <c r="BQ268" s="288"/>
      <c r="BR268" s="288"/>
      <c r="BS268" s="288"/>
      <c r="BT268" s="288"/>
      <c r="BU268" s="288"/>
      <c r="BV268" s="288"/>
      <c r="BW268" s="288"/>
      <c r="BX268" s="288"/>
      <c r="BY268" s="288"/>
      <c r="BZ268" s="288"/>
      <c r="CA268" s="288"/>
      <c r="CB268" s="288"/>
      <c r="CC268" s="288"/>
      <c r="CD268" s="288"/>
      <c r="CE268" s="288"/>
      <c r="CF268" s="288"/>
      <c r="CG268" s="288"/>
      <c r="CH268" s="288"/>
      <c r="CI268" s="288"/>
      <c r="CJ268" s="288"/>
      <c r="CK268" s="288"/>
      <c r="CL268" s="288"/>
      <c r="CM268" s="288"/>
      <c r="CN268" s="288"/>
      <c r="CO268" s="288"/>
      <c r="CP268" s="288"/>
      <c r="CQ268" s="288"/>
      <c r="CR268" s="288"/>
      <c r="CS268" s="288"/>
      <c r="CT268" s="288"/>
      <c r="CU268" s="288"/>
      <c r="CV268" s="288"/>
      <c r="CW268" s="288"/>
      <c r="CX268" s="288"/>
      <c r="CY268" s="288"/>
      <c r="CZ268" s="288"/>
      <c r="DA268" s="288"/>
      <c r="DB268" s="288"/>
      <c r="DC268" s="288"/>
      <c r="DD268" s="288"/>
      <c r="DE268" s="288"/>
      <c r="DF268" s="288"/>
      <c r="DG268" s="288"/>
      <c r="DH268" s="288"/>
      <c r="DI268" s="288"/>
      <c r="DJ268" s="288"/>
      <c r="DK268" s="288"/>
      <c r="DL268" s="288"/>
      <c r="DM268" s="288"/>
      <c r="DN268" s="288"/>
      <c r="DO268" s="288"/>
      <c r="DP268" s="288"/>
      <c r="DQ268" s="288"/>
      <c r="DR268" s="288"/>
      <c r="DS268" s="288"/>
      <c r="DT268" s="288"/>
      <c r="DU268" s="288"/>
      <c r="DV268" s="288"/>
      <c r="DW268" s="288"/>
      <c r="DX268" s="288"/>
      <c r="DY268" s="288"/>
      <c r="DZ268" s="288"/>
      <c r="EA268" s="288"/>
      <c r="EB268" s="288"/>
      <c r="EC268" s="288"/>
      <c r="ED268" s="288"/>
      <c r="EE268" s="288"/>
      <c r="EF268" s="288"/>
      <c r="EG268" s="288"/>
      <c r="EH268" s="288"/>
      <c r="EI268" s="288"/>
      <c r="EJ268" s="288"/>
      <c r="EK268" s="288"/>
      <c r="EL268" s="288"/>
      <c r="EM268" s="288"/>
      <c r="EN268" s="288"/>
      <c r="EO268" s="288"/>
      <c r="EP268" s="288"/>
      <c r="EQ268" s="288"/>
      <c r="ER268" s="288"/>
      <c r="ES268" s="288"/>
      <c r="ET268" s="288"/>
      <c r="EU268" s="288"/>
      <c r="EV268" s="288"/>
      <c r="EW268" s="288"/>
      <c r="EX268" s="288"/>
      <c r="EY268" s="288"/>
      <c r="EZ268" s="288"/>
      <c r="FA268" s="288"/>
      <c r="FB268" s="288"/>
      <c r="FC268" s="288"/>
      <c r="FD268" s="288"/>
      <c r="FE268" s="288"/>
      <c r="FF268" s="288"/>
      <c r="FG268" s="288"/>
      <c r="FH268" s="288"/>
      <c r="FI268" s="288"/>
      <c r="FJ268" s="288"/>
      <c r="FK268" s="288"/>
      <c r="FL268" s="288"/>
      <c r="FM268" s="288"/>
      <c r="FN268" s="288"/>
      <c r="FO268" s="288"/>
      <c r="FP268" s="288"/>
      <c r="FQ268" s="288"/>
      <c r="FR268" s="288"/>
      <c r="FU268" s="288"/>
      <c r="FV268" s="288"/>
      <c r="FW268" s="288"/>
      <c r="FX268" s="288"/>
      <c r="FY268" s="288"/>
      <c r="FZ268" s="288"/>
      <c r="GA268" s="288"/>
      <c r="GB268" s="288"/>
      <c r="GC268" s="288"/>
      <c r="GD268" s="288"/>
      <c r="GE268" s="288"/>
      <c r="GF268" s="288"/>
      <c r="GG268" s="288"/>
      <c r="GH268" s="288"/>
    </row>
    <row r="269" spans="1:190">
      <c r="A269" s="215"/>
      <c r="B269" s="215"/>
      <c r="C269" s="215"/>
      <c r="D269" s="215"/>
      <c r="E269" s="215"/>
      <c r="F269" s="215"/>
      <c r="G269" s="215"/>
      <c r="H269" s="215"/>
      <c r="I269" s="215"/>
      <c r="J269" s="215"/>
      <c r="K269" s="215"/>
      <c r="L269" s="215"/>
      <c r="M269" s="215"/>
      <c r="N269" s="212"/>
      <c r="O269" s="215"/>
      <c r="P269" s="215"/>
      <c r="Q269" s="215"/>
      <c r="R269" s="217"/>
      <c r="S269" s="217"/>
      <c r="T269" s="217"/>
      <c r="U269" s="288"/>
      <c r="V269" s="288"/>
      <c r="W269" s="215"/>
      <c r="X269" s="219"/>
      <c r="Y269" s="219"/>
      <c r="Z269" s="219"/>
      <c r="AA269" s="219"/>
      <c r="AB269" s="219"/>
      <c r="AC269" s="287"/>
      <c r="AD269" s="287"/>
      <c r="AE269" s="287"/>
      <c r="AF269" s="287"/>
      <c r="AG269" s="287"/>
      <c r="AH269" s="287"/>
      <c r="AI269" s="287"/>
      <c r="AJ269" s="287"/>
      <c r="AK269" s="288"/>
      <c r="AL269" s="288"/>
      <c r="AM269" s="288"/>
      <c r="AN269" s="288"/>
      <c r="AO269" s="288"/>
      <c r="AP269" s="288"/>
      <c r="AQ269" s="288"/>
      <c r="AR269" s="288"/>
      <c r="AS269" s="288"/>
      <c r="AT269" s="288"/>
      <c r="AU269" s="288"/>
      <c r="AV269" s="288"/>
      <c r="AW269" s="288"/>
      <c r="AX269" s="288"/>
      <c r="AY269" s="288"/>
      <c r="AZ269" s="288"/>
      <c r="BA269" s="288"/>
      <c r="BB269" s="288"/>
      <c r="BC269" s="288"/>
      <c r="BD269" s="288"/>
      <c r="BE269" s="288"/>
      <c r="BF269" s="288"/>
      <c r="BG269" s="288"/>
      <c r="BH269" s="288"/>
      <c r="BI269" s="288"/>
      <c r="BJ269" s="288"/>
      <c r="BK269" s="288"/>
      <c r="BL269" s="288"/>
      <c r="BM269" s="288"/>
      <c r="BN269" s="288"/>
      <c r="BO269" s="288"/>
      <c r="BP269" s="288"/>
      <c r="BQ269" s="288"/>
      <c r="BR269" s="288"/>
      <c r="BS269" s="288"/>
      <c r="BT269" s="288"/>
      <c r="BU269" s="288"/>
      <c r="BV269" s="288"/>
      <c r="BW269" s="288"/>
      <c r="BX269" s="288"/>
      <c r="BY269" s="288"/>
      <c r="BZ269" s="288"/>
      <c r="CA269" s="288"/>
      <c r="CB269" s="288"/>
      <c r="CC269" s="288"/>
      <c r="CD269" s="288"/>
      <c r="CE269" s="288"/>
      <c r="CF269" s="288"/>
      <c r="CG269" s="288"/>
      <c r="CH269" s="288"/>
      <c r="CI269" s="288"/>
      <c r="CJ269" s="288"/>
      <c r="CK269" s="288"/>
      <c r="CL269" s="288"/>
      <c r="CM269" s="288"/>
      <c r="CN269" s="288"/>
      <c r="CO269" s="288"/>
      <c r="CP269" s="288"/>
      <c r="CQ269" s="288"/>
      <c r="CR269" s="288"/>
      <c r="CS269" s="288"/>
      <c r="CT269" s="288"/>
      <c r="CU269" s="288"/>
      <c r="CV269" s="288"/>
      <c r="CW269" s="288"/>
      <c r="CX269" s="288"/>
      <c r="CY269" s="288"/>
      <c r="CZ269" s="288"/>
      <c r="DA269" s="288"/>
      <c r="DB269" s="288"/>
      <c r="DC269" s="288"/>
      <c r="DD269" s="288"/>
      <c r="DE269" s="288"/>
      <c r="DF269" s="288"/>
      <c r="DG269" s="288"/>
      <c r="DH269" s="288"/>
      <c r="DI269" s="288"/>
      <c r="DJ269" s="288"/>
      <c r="DK269" s="288"/>
      <c r="DL269" s="288"/>
      <c r="DM269" s="288"/>
      <c r="DN269" s="288"/>
      <c r="DO269" s="288"/>
      <c r="DP269" s="288"/>
      <c r="DQ269" s="288"/>
      <c r="DR269" s="288"/>
      <c r="DS269" s="288"/>
      <c r="DT269" s="288"/>
      <c r="DU269" s="288"/>
      <c r="DV269" s="288"/>
      <c r="DW269" s="288"/>
      <c r="DX269" s="288"/>
      <c r="DY269" s="288"/>
      <c r="DZ269" s="288"/>
      <c r="EA269" s="288"/>
      <c r="EB269" s="288"/>
      <c r="EC269" s="288"/>
      <c r="ED269" s="288"/>
      <c r="EE269" s="288"/>
      <c r="EF269" s="288"/>
      <c r="EG269" s="288"/>
      <c r="EH269" s="288"/>
      <c r="EI269" s="288"/>
      <c r="EJ269" s="288"/>
      <c r="EK269" s="288"/>
      <c r="EL269" s="288"/>
      <c r="EM269" s="288"/>
      <c r="EN269" s="288"/>
      <c r="EO269" s="288"/>
      <c r="EP269" s="288"/>
      <c r="EQ269" s="288"/>
      <c r="ER269" s="288"/>
      <c r="ES269" s="288"/>
      <c r="ET269" s="288"/>
      <c r="EU269" s="288"/>
      <c r="EV269" s="288"/>
      <c r="EW269" s="288"/>
      <c r="EX269" s="288"/>
      <c r="EY269" s="288"/>
      <c r="EZ269" s="288"/>
      <c r="FA269" s="288"/>
      <c r="FB269" s="288"/>
      <c r="FC269" s="288"/>
      <c r="FD269" s="288"/>
      <c r="FE269" s="288"/>
      <c r="FF269" s="288"/>
      <c r="FG269" s="288"/>
      <c r="FH269" s="288"/>
      <c r="FI269" s="288"/>
      <c r="FJ269" s="288"/>
      <c r="FK269" s="288"/>
      <c r="FL269" s="288"/>
      <c r="FM269" s="288"/>
      <c r="FN269" s="288"/>
      <c r="FO269" s="288"/>
      <c r="FP269" s="288"/>
      <c r="FQ269" s="288"/>
      <c r="FR269" s="288"/>
      <c r="FU269" s="288"/>
      <c r="FV269" s="288"/>
      <c r="FW269" s="288"/>
      <c r="FX269" s="288"/>
      <c r="FY269" s="288"/>
      <c r="FZ269" s="288"/>
      <c r="GA269" s="288"/>
      <c r="GB269" s="288"/>
      <c r="GC269" s="288"/>
      <c r="GD269" s="288"/>
      <c r="GE269" s="288"/>
      <c r="GF269" s="288"/>
      <c r="GG269" s="288"/>
      <c r="GH269" s="288"/>
    </row>
    <row r="270" spans="1:190">
      <c r="A270" s="215"/>
      <c r="B270" s="215"/>
      <c r="C270" s="215"/>
      <c r="D270" s="215"/>
      <c r="E270" s="215"/>
      <c r="F270" s="215"/>
      <c r="G270" s="215"/>
      <c r="H270" s="215"/>
      <c r="I270" s="215"/>
      <c r="J270" s="215"/>
      <c r="K270" s="215"/>
      <c r="L270" s="215"/>
      <c r="M270" s="215"/>
      <c r="N270" s="212"/>
      <c r="O270" s="215"/>
      <c r="P270" s="215"/>
      <c r="Q270" s="215"/>
      <c r="R270" s="217"/>
      <c r="S270" s="217"/>
      <c r="T270" s="217"/>
      <c r="U270" s="288"/>
      <c r="V270" s="288"/>
      <c r="W270" s="215"/>
      <c r="X270" s="219"/>
      <c r="Y270" s="219"/>
      <c r="Z270" s="219"/>
      <c r="AA270" s="219"/>
      <c r="AB270" s="219"/>
      <c r="AC270" s="287"/>
      <c r="AD270" s="287"/>
      <c r="AE270" s="287"/>
      <c r="AF270" s="287"/>
      <c r="AG270" s="287"/>
      <c r="AH270" s="287"/>
      <c r="AI270" s="287"/>
      <c r="AJ270" s="287"/>
      <c r="AK270" s="288"/>
      <c r="AL270" s="288"/>
      <c r="AM270" s="288"/>
      <c r="AN270" s="288"/>
      <c r="AO270" s="288"/>
      <c r="AP270" s="288"/>
      <c r="AQ270" s="288"/>
      <c r="AR270" s="288"/>
      <c r="AS270" s="288"/>
      <c r="AT270" s="288"/>
      <c r="AU270" s="288"/>
      <c r="AV270" s="288"/>
      <c r="AW270" s="288"/>
      <c r="AX270" s="288"/>
      <c r="AY270" s="288"/>
      <c r="AZ270" s="288"/>
      <c r="BA270" s="288"/>
      <c r="BB270" s="288"/>
      <c r="BC270" s="288"/>
      <c r="BD270" s="288"/>
      <c r="BE270" s="288"/>
      <c r="BF270" s="288"/>
      <c r="BG270" s="288"/>
      <c r="BH270" s="288"/>
      <c r="BI270" s="288"/>
      <c r="BJ270" s="288"/>
      <c r="BK270" s="288"/>
      <c r="BL270" s="288"/>
      <c r="BM270" s="288"/>
      <c r="BN270" s="288"/>
      <c r="BO270" s="288"/>
      <c r="BP270" s="288"/>
      <c r="BQ270" s="288"/>
      <c r="BR270" s="288"/>
      <c r="BS270" s="288"/>
      <c r="BT270" s="288"/>
      <c r="BU270" s="288"/>
      <c r="BV270" s="288"/>
      <c r="BW270" s="288"/>
      <c r="BX270" s="288"/>
      <c r="BY270" s="288"/>
      <c r="BZ270" s="288"/>
      <c r="CA270" s="288"/>
      <c r="CB270" s="288"/>
      <c r="CC270" s="288"/>
      <c r="CD270" s="288"/>
      <c r="CE270" s="288"/>
      <c r="CF270" s="288"/>
      <c r="CG270" s="288"/>
      <c r="CH270" s="288"/>
      <c r="CI270" s="288"/>
      <c r="CJ270" s="288"/>
      <c r="CK270" s="288"/>
      <c r="CL270" s="288"/>
      <c r="CM270" s="288"/>
      <c r="CN270" s="288"/>
      <c r="CO270" s="288"/>
      <c r="CP270" s="288"/>
      <c r="CQ270" s="288"/>
      <c r="CR270" s="288"/>
      <c r="CS270" s="288"/>
      <c r="CT270" s="288"/>
      <c r="CU270" s="288"/>
      <c r="CV270" s="288"/>
      <c r="CW270" s="288"/>
      <c r="CX270" s="288"/>
      <c r="CY270" s="288"/>
      <c r="CZ270" s="288"/>
      <c r="DA270" s="288"/>
      <c r="DB270" s="288"/>
      <c r="DC270" s="288"/>
      <c r="DD270" s="288"/>
      <c r="DE270" s="288"/>
      <c r="DF270" s="288"/>
      <c r="DG270" s="288"/>
      <c r="DH270" s="288"/>
      <c r="DI270" s="288"/>
      <c r="DJ270" s="288"/>
      <c r="DK270" s="288"/>
      <c r="DL270" s="288"/>
      <c r="DM270" s="288"/>
      <c r="DN270" s="288"/>
      <c r="DO270" s="288"/>
      <c r="DP270" s="288"/>
      <c r="DQ270" s="288"/>
      <c r="DR270" s="288"/>
      <c r="DS270" s="288"/>
      <c r="DT270" s="288"/>
      <c r="DU270" s="288"/>
      <c r="DV270" s="288"/>
      <c r="DW270" s="288"/>
      <c r="DX270" s="288"/>
      <c r="DY270" s="288"/>
      <c r="DZ270" s="288"/>
      <c r="EA270" s="288"/>
      <c r="EB270" s="288"/>
      <c r="EC270" s="288"/>
      <c r="ED270" s="288"/>
      <c r="EE270" s="288"/>
      <c r="EF270" s="288"/>
      <c r="EG270" s="288"/>
      <c r="EH270" s="288"/>
      <c r="EI270" s="288"/>
      <c r="EJ270" s="288"/>
      <c r="EK270" s="288"/>
      <c r="EL270" s="288"/>
      <c r="EM270" s="288"/>
      <c r="EN270" s="288"/>
      <c r="EO270" s="288"/>
      <c r="EP270" s="288"/>
      <c r="EQ270" s="288"/>
      <c r="ER270" s="288"/>
      <c r="ES270" s="288"/>
      <c r="ET270" s="288"/>
      <c r="EU270" s="288"/>
      <c r="EV270" s="288"/>
      <c r="EW270" s="288"/>
      <c r="EX270" s="288"/>
      <c r="EY270" s="288"/>
      <c r="EZ270" s="288"/>
      <c r="FA270" s="288"/>
      <c r="FB270" s="288"/>
      <c r="FC270" s="288"/>
      <c r="FD270" s="288"/>
      <c r="FE270" s="288"/>
      <c r="FF270" s="288"/>
      <c r="FG270" s="288"/>
      <c r="FH270" s="288"/>
      <c r="FI270" s="288"/>
      <c r="FJ270" s="288"/>
      <c r="FK270" s="288"/>
      <c r="FL270" s="288"/>
      <c r="FM270" s="288"/>
      <c r="FN270" s="288"/>
      <c r="FO270" s="288"/>
      <c r="FP270" s="288"/>
      <c r="FQ270" s="288"/>
      <c r="FR270" s="288"/>
      <c r="FU270" s="288"/>
      <c r="FV270" s="288"/>
      <c r="FW270" s="288"/>
      <c r="FX270" s="288"/>
      <c r="FY270" s="288"/>
      <c r="FZ270" s="288"/>
      <c r="GA270" s="288"/>
      <c r="GB270" s="288"/>
      <c r="GC270" s="288"/>
      <c r="GD270" s="288"/>
      <c r="GE270" s="288"/>
      <c r="GF270" s="288"/>
      <c r="GG270" s="288"/>
      <c r="GH270" s="288"/>
    </row>
    <row r="271" spans="1:190">
      <c r="A271" s="215"/>
      <c r="B271" s="215"/>
      <c r="C271" s="215"/>
      <c r="D271" s="215"/>
      <c r="E271" s="215"/>
      <c r="F271" s="215"/>
      <c r="G271" s="215"/>
      <c r="H271" s="215"/>
      <c r="I271" s="215"/>
      <c r="J271" s="215"/>
      <c r="K271" s="215"/>
      <c r="L271" s="215"/>
      <c r="M271" s="215"/>
      <c r="N271" s="212"/>
      <c r="O271" s="215"/>
      <c r="P271" s="215"/>
      <c r="Q271" s="215"/>
      <c r="R271" s="217"/>
      <c r="S271" s="217"/>
      <c r="T271" s="217"/>
      <c r="U271" s="288"/>
      <c r="V271" s="288"/>
      <c r="W271" s="215"/>
      <c r="X271" s="219"/>
      <c r="Y271" s="219"/>
      <c r="Z271" s="219"/>
      <c r="AA271" s="219"/>
      <c r="AB271" s="219"/>
      <c r="AC271" s="287"/>
      <c r="AD271" s="287"/>
      <c r="AE271" s="287"/>
      <c r="AF271" s="287"/>
      <c r="AG271" s="287"/>
      <c r="AH271" s="287"/>
      <c r="AI271" s="287"/>
      <c r="AJ271" s="287"/>
      <c r="AK271" s="288"/>
      <c r="AL271" s="288"/>
      <c r="AM271" s="288"/>
      <c r="AN271" s="288"/>
      <c r="AO271" s="288"/>
      <c r="AP271" s="288"/>
      <c r="AQ271" s="288"/>
      <c r="AR271" s="288"/>
      <c r="AS271" s="288"/>
      <c r="AT271" s="288"/>
      <c r="AU271" s="288"/>
      <c r="AV271" s="288"/>
      <c r="AW271" s="288"/>
      <c r="AX271" s="288"/>
      <c r="AY271" s="288"/>
      <c r="AZ271" s="288"/>
      <c r="BA271" s="288"/>
      <c r="BB271" s="288"/>
      <c r="BC271" s="288"/>
      <c r="BD271" s="288"/>
      <c r="BE271" s="288"/>
      <c r="BF271" s="288"/>
      <c r="BG271" s="288"/>
      <c r="BH271" s="288"/>
      <c r="BI271" s="288"/>
      <c r="BJ271" s="288"/>
      <c r="BK271" s="288"/>
      <c r="BL271" s="288"/>
      <c r="BM271" s="288"/>
      <c r="BN271" s="288"/>
      <c r="BO271" s="288"/>
      <c r="BP271" s="288"/>
      <c r="BQ271" s="288"/>
      <c r="BR271" s="288"/>
      <c r="BS271" s="288"/>
      <c r="BT271" s="288"/>
      <c r="BU271" s="288"/>
      <c r="BV271" s="288"/>
      <c r="BW271" s="288"/>
      <c r="BX271" s="288"/>
      <c r="BY271" s="288"/>
      <c r="BZ271" s="288"/>
      <c r="CA271" s="288"/>
      <c r="CB271" s="288"/>
      <c r="CC271" s="288"/>
      <c r="CD271" s="288"/>
      <c r="CE271" s="288"/>
      <c r="CF271" s="288"/>
      <c r="CG271" s="288"/>
      <c r="CH271" s="288"/>
      <c r="CI271" s="288"/>
      <c r="CJ271" s="288"/>
      <c r="CK271" s="288"/>
      <c r="CL271" s="288"/>
      <c r="CM271" s="288"/>
      <c r="CN271" s="288"/>
      <c r="CO271" s="288"/>
      <c r="CP271" s="288"/>
      <c r="CQ271" s="288"/>
      <c r="CR271" s="288"/>
      <c r="CS271" s="288"/>
      <c r="CT271" s="288"/>
      <c r="CU271" s="288"/>
      <c r="CV271" s="288"/>
      <c r="CW271" s="288"/>
      <c r="CX271" s="288"/>
      <c r="CY271" s="288"/>
      <c r="CZ271" s="288"/>
      <c r="DA271" s="288"/>
      <c r="DB271" s="288"/>
      <c r="DC271" s="288"/>
      <c r="DD271" s="288"/>
      <c r="DE271" s="288"/>
      <c r="DF271" s="288"/>
      <c r="DG271" s="288"/>
      <c r="DH271" s="288"/>
      <c r="DI271" s="288"/>
      <c r="DJ271" s="288"/>
      <c r="DK271" s="288"/>
      <c r="DL271" s="288"/>
      <c r="DM271" s="288"/>
      <c r="DN271" s="288"/>
      <c r="DO271" s="288"/>
      <c r="DP271" s="288"/>
      <c r="DQ271" s="288"/>
      <c r="DR271" s="288"/>
      <c r="DS271" s="288"/>
      <c r="DT271" s="288"/>
      <c r="DU271" s="288"/>
      <c r="DV271" s="288"/>
      <c r="DW271" s="288"/>
      <c r="DX271" s="288"/>
      <c r="DY271" s="288"/>
      <c r="DZ271" s="288"/>
      <c r="EA271" s="288"/>
      <c r="EB271" s="288"/>
      <c r="EC271" s="288"/>
      <c r="ED271" s="288"/>
      <c r="EE271" s="288"/>
      <c r="EF271" s="288"/>
      <c r="EG271" s="288"/>
      <c r="EH271" s="288"/>
      <c r="EI271" s="288"/>
      <c r="EJ271" s="288"/>
      <c r="EK271" s="288"/>
      <c r="EL271" s="288"/>
      <c r="EM271" s="288"/>
      <c r="EN271" s="288"/>
      <c r="EO271" s="288"/>
      <c r="EP271" s="288"/>
      <c r="EQ271" s="288"/>
      <c r="ER271" s="288"/>
      <c r="ES271" s="288"/>
      <c r="ET271" s="288"/>
      <c r="EU271" s="288"/>
      <c r="EV271" s="288"/>
      <c r="EW271" s="288"/>
      <c r="EX271" s="288"/>
      <c r="EY271" s="288"/>
      <c r="EZ271" s="288"/>
      <c r="FA271" s="288"/>
      <c r="FB271" s="288"/>
      <c r="FC271" s="288"/>
      <c r="FD271" s="288"/>
      <c r="FE271" s="288"/>
      <c r="FF271" s="288"/>
      <c r="FG271" s="288"/>
      <c r="FH271" s="288"/>
      <c r="FI271" s="288"/>
      <c r="FJ271" s="288"/>
      <c r="FK271" s="288"/>
      <c r="FL271" s="288"/>
      <c r="FM271" s="288"/>
      <c r="FN271" s="288"/>
      <c r="FO271" s="288"/>
      <c r="FP271" s="288"/>
      <c r="FQ271" s="288"/>
      <c r="FR271" s="288"/>
      <c r="FU271" s="288"/>
      <c r="FV271" s="288"/>
      <c r="FW271" s="288"/>
      <c r="FX271" s="288"/>
      <c r="FY271" s="288"/>
      <c r="FZ271" s="288"/>
      <c r="GA271" s="288"/>
      <c r="GB271" s="288"/>
      <c r="GC271" s="288"/>
      <c r="GD271" s="288"/>
      <c r="GE271" s="288"/>
      <c r="GF271" s="288"/>
      <c r="GG271" s="288"/>
      <c r="GH271" s="288"/>
    </row>
    <row r="272" spans="1:190">
      <c r="A272" s="215"/>
      <c r="B272" s="215"/>
      <c r="C272" s="215"/>
      <c r="D272" s="215"/>
      <c r="E272" s="215"/>
      <c r="F272" s="215"/>
      <c r="G272" s="215"/>
      <c r="H272" s="215"/>
      <c r="I272" s="215"/>
      <c r="J272" s="215"/>
      <c r="K272" s="215"/>
      <c r="L272" s="215"/>
      <c r="M272" s="215"/>
      <c r="N272" s="212"/>
      <c r="O272" s="215"/>
      <c r="P272" s="215"/>
      <c r="Q272" s="215"/>
      <c r="R272" s="217"/>
      <c r="S272" s="217"/>
      <c r="T272" s="217"/>
      <c r="U272" s="288"/>
      <c r="V272" s="288"/>
      <c r="W272" s="215"/>
      <c r="X272" s="219"/>
      <c r="Y272" s="219"/>
      <c r="Z272" s="219"/>
      <c r="AA272" s="219"/>
      <c r="AB272" s="219"/>
      <c r="AC272" s="287"/>
      <c r="AD272" s="287"/>
      <c r="AE272" s="287"/>
      <c r="AF272" s="287"/>
      <c r="AG272" s="287"/>
      <c r="AH272" s="287"/>
      <c r="AI272" s="287"/>
      <c r="AJ272" s="287"/>
      <c r="AK272" s="288"/>
      <c r="AL272" s="288"/>
      <c r="AM272" s="288"/>
      <c r="AN272" s="288"/>
      <c r="AO272" s="288"/>
      <c r="AP272" s="288"/>
      <c r="AQ272" s="288"/>
      <c r="AR272" s="288"/>
      <c r="AS272" s="288"/>
      <c r="AT272" s="288"/>
      <c r="AU272" s="288"/>
      <c r="AV272" s="288"/>
      <c r="AW272" s="288"/>
      <c r="AX272" s="288"/>
      <c r="AY272" s="288"/>
      <c r="AZ272" s="288"/>
      <c r="BA272" s="288"/>
      <c r="BB272" s="288"/>
      <c r="BC272" s="288"/>
      <c r="BD272" s="288"/>
      <c r="BE272" s="288"/>
      <c r="BF272" s="288"/>
      <c r="BG272" s="288"/>
      <c r="BH272" s="288"/>
      <c r="BI272" s="288"/>
      <c r="BJ272" s="288"/>
      <c r="BK272" s="288"/>
      <c r="BL272" s="288"/>
      <c r="BM272" s="288"/>
      <c r="BN272" s="288"/>
      <c r="BO272" s="288"/>
      <c r="BP272" s="288"/>
      <c r="BQ272" s="288"/>
      <c r="BR272" s="288"/>
      <c r="BS272" s="288"/>
      <c r="BT272" s="288"/>
      <c r="BU272" s="288"/>
      <c r="BV272" s="288"/>
      <c r="BW272" s="288"/>
      <c r="BX272" s="288"/>
      <c r="BY272" s="288"/>
      <c r="BZ272" s="288"/>
      <c r="CA272" s="288"/>
      <c r="CB272" s="288"/>
      <c r="CC272" s="288"/>
      <c r="CD272" s="288"/>
      <c r="CE272" s="288"/>
      <c r="CF272" s="288"/>
      <c r="CG272" s="288"/>
      <c r="CH272" s="288"/>
      <c r="CI272" s="288"/>
      <c r="CJ272" s="288"/>
      <c r="CK272" s="288"/>
      <c r="CL272" s="288"/>
      <c r="CM272" s="288"/>
      <c r="CN272" s="288"/>
      <c r="CO272" s="288"/>
      <c r="CP272" s="288"/>
      <c r="CQ272" s="288"/>
      <c r="CR272" s="288"/>
      <c r="CS272" s="288"/>
      <c r="CT272" s="288"/>
      <c r="CU272" s="288"/>
      <c r="CV272" s="288"/>
      <c r="CW272" s="288"/>
      <c r="CX272" s="288"/>
      <c r="CY272" s="288"/>
      <c r="CZ272" s="288"/>
      <c r="DA272" s="288"/>
      <c r="DB272" s="288"/>
      <c r="DC272" s="288"/>
      <c r="DD272" s="288"/>
      <c r="DE272" s="288"/>
      <c r="DF272" s="288"/>
      <c r="DG272" s="288"/>
      <c r="DH272" s="288"/>
      <c r="DI272" s="288"/>
      <c r="DJ272" s="288"/>
      <c r="DK272" s="288"/>
      <c r="DL272" s="288"/>
      <c r="DM272" s="288"/>
      <c r="DN272" s="288"/>
      <c r="DO272" s="288"/>
      <c r="DP272" s="288"/>
      <c r="DQ272" s="288"/>
      <c r="DR272" s="288"/>
      <c r="DS272" s="288"/>
      <c r="DT272" s="288"/>
      <c r="DU272" s="288"/>
      <c r="DV272" s="288"/>
      <c r="DW272" s="288"/>
      <c r="DX272" s="288"/>
      <c r="DY272" s="288"/>
      <c r="DZ272" s="288"/>
      <c r="EA272" s="288"/>
      <c r="EB272" s="288"/>
      <c r="EC272" s="288"/>
      <c r="ED272" s="288"/>
      <c r="EE272" s="288"/>
      <c r="EF272" s="288"/>
      <c r="EG272" s="288"/>
      <c r="EH272" s="288"/>
      <c r="EI272" s="288"/>
      <c r="EJ272" s="288"/>
      <c r="EK272" s="288"/>
      <c r="EL272" s="288"/>
      <c r="EM272" s="288"/>
      <c r="EN272" s="288"/>
      <c r="EO272" s="288"/>
      <c r="EP272" s="288"/>
      <c r="EQ272" s="288"/>
      <c r="ER272" s="288"/>
      <c r="ES272" s="288"/>
      <c r="ET272" s="288"/>
      <c r="EU272" s="288"/>
      <c r="EV272" s="288"/>
      <c r="EW272" s="288"/>
      <c r="EX272" s="288"/>
      <c r="EY272" s="288"/>
      <c r="EZ272" s="288"/>
      <c r="FA272" s="288"/>
      <c r="FB272" s="288"/>
      <c r="FC272" s="288"/>
      <c r="FD272" s="288"/>
      <c r="FE272" s="288"/>
      <c r="FF272" s="288"/>
      <c r="FG272" s="288"/>
      <c r="FH272" s="288"/>
      <c r="FI272" s="288"/>
      <c r="FJ272" s="288"/>
      <c r="FK272" s="288"/>
      <c r="FL272" s="288"/>
      <c r="FM272" s="288"/>
      <c r="FN272" s="288"/>
      <c r="FO272" s="288"/>
      <c r="FP272" s="288"/>
      <c r="FQ272" s="288"/>
      <c r="FR272" s="288"/>
      <c r="FU272" s="288"/>
      <c r="FV272" s="288"/>
      <c r="FW272" s="288"/>
      <c r="FX272" s="288"/>
      <c r="FY272" s="288"/>
      <c r="FZ272" s="288"/>
      <c r="GA272" s="288"/>
      <c r="GB272" s="288"/>
      <c r="GC272" s="288"/>
      <c r="GD272" s="288"/>
      <c r="GE272" s="288"/>
      <c r="GF272" s="288"/>
      <c r="GG272" s="288"/>
      <c r="GH272" s="288"/>
    </row>
    <row r="273" spans="1:190">
      <c r="A273" s="215"/>
      <c r="B273" s="215"/>
      <c r="C273" s="215"/>
      <c r="D273" s="215"/>
      <c r="E273" s="215"/>
      <c r="F273" s="215"/>
      <c r="G273" s="215"/>
      <c r="H273" s="215"/>
      <c r="I273" s="215"/>
      <c r="J273" s="215"/>
      <c r="K273" s="215"/>
      <c r="L273" s="215"/>
      <c r="M273" s="215"/>
      <c r="N273" s="212"/>
      <c r="O273" s="215"/>
      <c r="P273" s="215"/>
      <c r="Q273" s="215"/>
      <c r="R273" s="217"/>
      <c r="S273" s="217"/>
      <c r="T273" s="217"/>
      <c r="U273" s="288"/>
      <c r="V273" s="288"/>
      <c r="W273" s="215"/>
      <c r="X273" s="219"/>
      <c r="Y273" s="219"/>
      <c r="Z273" s="219"/>
      <c r="AA273" s="219"/>
      <c r="AB273" s="219"/>
      <c r="AC273" s="287"/>
      <c r="AD273" s="287"/>
      <c r="AE273" s="287"/>
      <c r="AF273" s="287"/>
      <c r="AG273" s="287"/>
      <c r="AH273" s="287"/>
      <c r="AI273" s="287"/>
      <c r="AJ273" s="287"/>
      <c r="AK273" s="288"/>
      <c r="AL273" s="288"/>
      <c r="AM273" s="288"/>
      <c r="AN273" s="288"/>
      <c r="AO273" s="288"/>
      <c r="AP273" s="288"/>
      <c r="AQ273" s="288"/>
      <c r="AR273" s="288"/>
      <c r="AS273" s="288"/>
      <c r="AT273" s="288"/>
      <c r="AU273" s="288"/>
      <c r="AV273" s="288"/>
      <c r="AW273" s="288"/>
      <c r="AX273" s="288"/>
      <c r="AY273" s="288"/>
      <c r="AZ273" s="288"/>
      <c r="BA273" s="288"/>
      <c r="BB273" s="288"/>
      <c r="BC273" s="288"/>
      <c r="BD273" s="288"/>
      <c r="BE273" s="288"/>
      <c r="BF273" s="288"/>
      <c r="BG273" s="288"/>
      <c r="BH273" s="288"/>
      <c r="BI273" s="288"/>
      <c r="BJ273" s="288"/>
      <c r="BK273" s="288"/>
      <c r="BL273" s="288"/>
      <c r="BM273" s="288"/>
      <c r="BN273" s="288"/>
      <c r="BO273" s="288"/>
      <c r="BP273" s="288"/>
      <c r="BQ273" s="288"/>
      <c r="BR273" s="288"/>
      <c r="BS273" s="288"/>
      <c r="BT273" s="288"/>
      <c r="BU273" s="288"/>
      <c r="BV273" s="288"/>
      <c r="BW273" s="288"/>
      <c r="BX273" s="288"/>
      <c r="BY273" s="288"/>
      <c r="BZ273" s="288"/>
      <c r="CA273" s="288"/>
      <c r="CB273" s="288"/>
      <c r="CC273" s="288"/>
      <c r="CD273" s="288"/>
      <c r="CE273" s="288"/>
      <c r="CF273" s="288"/>
      <c r="CG273" s="288"/>
      <c r="CH273" s="288"/>
      <c r="CI273" s="288"/>
      <c r="CJ273" s="288"/>
      <c r="CK273" s="288"/>
      <c r="CL273" s="288"/>
      <c r="CM273" s="288"/>
      <c r="CN273" s="288"/>
      <c r="CO273" s="288"/>
      <c r="CP273" s="288"/>
      <c r="CQ273" s="288"/>
      <c r="CR273" s="288"/>
      <c r="CS273" s="288"/>
      <c r="CT273" s="288"/>
      <c r="CU273" s="288"/>
      <c r="CV273" s="288"/>
      <c r="CW273" s="288"/>
      <c r="CX273" s="288"/>
      <c r="CY273" s="288"/>
      <c r="CZ273" s="288"/>
      <c r="DA273" s="288"/>
      <c r="DB273" s="288"/>
      <c r="DC273" s="288"/>
      <c r="DD273" s="288"/>
      <c r="DE273" s="288"/>
      <c r="DF273" s="288"/>
      <c r="DG273" s="288"/>
      <c r="DH273" s="288"/>
      <c r="DI273" s="288"/>
      <c r="DJ273" s="288"/>
      <c r="DK273" s="288"/>
      <c r="DL273" s="288"/>
      <c r="DM273" s="288"/>
      <c r="DN273" s="288"/>
      <c r="DO273" s="288"/>
      <c r="DP273" s="288"/>
      <c r="DQ273" s="288"/>
      <c r="DR273" s="288"/>
      <c r="DS273" s="288"/>
      <c r="DT273" s="288"/>
      <c r="DU273" s="288"/>
      <c r="DV273" s="288"/>
      <c r="DW273" s="288"/>
      <c r="DX273" s="288"/>
      <c r="DY273" s="288"/>
      <c r="DZ273" s="288"/>
      <c r="EA273" s="288"/>
      <c r="EB273" s="288"/>
      <c r="EC273" s="288"/>
      <c r="ED273" s="288"/>
      <c r="EE273" s="288"/>
      <c r="EF273" s="288"/>
      <c r="EG273" s="288"/>
      <c r="EH273" s="288"/>
      <c r="EI273" s="288"/>
      <c r="EJ273" s="288"/>
      <c r="EK273" s="288"/>
      <c r="EL273" s="288"/>
      <c r="EM273" s="288"/>
      <c r="EN273" s="288"/>
      <c r="EO273" s="288"/>
      <c r="EP273" s="288"/>
      <c r="EQ273" s="288"/>
      <c r="ER273" s="288"/>
      <c r="ES273" s="288"/>
      <c r="ET273" s="288"/>
      <c r="EU273" s="288"/>
      <c r="EV273" s="288"/>
      <c r="EW273" s="288"/>
      <c r="EX273" s="288"/>
      <c r="EY273" s="288"/>
      <c r="EZ273" s="288"/>
      <c r="FA273" s="288"/>
      <c r="FB273" s="288"/>
      <c r="FC273" s="288"/>
      <c r="FD273" s="288"/>
      <c r="FE273" s="288"/>
      <c r="FF273" s="288"/>
      <c r="FG273" s="288"/>
      <c r="FH273" s="288"/>
      <c r="FI273" s="288"/>
      <c r="FJ273" s="288"/>
      <c r="FK273" s="288"/>
      <c r="FL273" s="288"/>
      <c r="FM273" s="288"/>
      <c r="FN273" s="288"/>
      <c r="FO273" s="288"/>
      <c r="FP273" s="288"/>
      <c r="FQ273" s="288"/>
      <c r="FR273" s="288"/>
      <c r="FU273" s="288"/>
      <c r="FV273" s="288"/>
      <c r="FW273" s="288"/>
      <c r="FX273" s="288"/>
      <c r="FY273" s="288"/>
      <c r="FZ273" s="288"/>
      <c r="GA273" s="288"/>
      <c r="GB273" s="288"/>
      <c r="GC273" s="288"/>
      <c r="GD273" s="288"/>
      <c r="GE273" s="288"/>
      <c r="GF273" s="288"/>
      <c r="GG273" s="288"/>
      <c r="GH273" s="288"/>
    </row>
    <row r="274" spans="1:190">
      <c r="A274" s="215"/>
      <c r="B274" s="215"/>
      <c r="C274" s="215"/>
      <c r="D274" s="215"/>
      <c r="E274" s="215"/>
      <c r="F274" s="215"/>
      <c r="G274" s="215"/>
      <c r="H274" s="215"/>
      <c r="I274" s="215"/>
      <c r="J274" s="215"/>
      <c r="K274" s="215"/>
      <c r="L274" s="215"/>
      <c r="M274" s="215"/>
      <c r="N274" s="212"/>
      <c r="O274" s="215"/>
      <c r="P274" s="215"/>
      <c r="Q274" s="215"/>
      <c r="R274" s="217"/>
      <c r="S274" s="217"/>
      <c r="T274" s="217"/>
      <c r="U274" s="288"/>
      <c r="V274" s="288"/>
      <c r="W274" s="215"/>
      <c r="X274" s="219"/>
      <c r="Y274" s="219"/>
      <c r="Z274" s="219"/>
      <c r="AA274" s="219"/>
      <c r="AB274" s="219"/>
      <c r="AC274" s="287"/>
      <c r="AD274" s="287"/>
      <c r="AE274" s="287"/>
      <c r="AF274" s="287"/>
      <c r="AG274" s="287"/>
      <c r="AH274" s="287"/>
      <c r="AI274" s="287"/>
      <c r="AJ274" s="287"/>
      <c r="AK274" s="288"/>
      <c r="AL274" s="288"/>
      <c r="AM274" s="288"/>
      <c r="AN274" s="288"/>
      <c r="AO274" s="288"/>
      <c r="AP274" s="288"/>
      <c r="AQ274" s="288"/>
      <c r="AR274" s="288"/>
      <c r="AS274" s="288"/>
      <c r="AT274" s="288"/>
      <c r="AU274" s="288"/>
      <c r="AV274" s="288"/>
      <c r="AW274" s="288"/>
      <c r="AX274" s="288"/>
      <c r="AY274" s="288"/>
      <c r="AZ274" s="288"/>
      <c r="BA274" s="288"/>
      <c r="BB274" s="288"/>
      <c r="BC274" s="288"/>
      <c r="BD274" s="288"/>
      <c r="BE274" s="288"/>
      <c r="BF274" s="288"/>
      <c r="BG274" s="288"/>
      <c r="BH274" s="288"/>
      <c r="BI274" s="288"/>
      <c r="BJ274" s="288"/>
      <c r="BK274" s="288"/>
      <c r="BL274" s="288"/>
      <c r="BM274" s="288"/>
      <c r="BN274" s="288"/>
      <c r="BO274" s="288"/>
      <c r="BP274" s="288"/>
      <c r="BQ274" s="288"/>
      <c r="BR274" s="288"/>
      <c r="BS274" s="288"/>
      <c r="BT274" s="288"/>
      <c r="BU274" s="288"/>
      <c r="BV274" s="288"/>
      <c r="BW274" s="288"/>
      <c r="BX274" s="288"/>
      <c r="BY274" s="288"/>
      <c r="BZ274" s="288"/>
      <c r="CA274" s="288"/>
      <c r="CB274" s="288"/>
      <c r="CC274" s="288"/>
      <c r="CD274" s="288"/>
      <c r="CE274" s="288"/>
      <c r="CF274" s="288"/>
      <c r="CG274" s="288"/>
      <c r="CH274" s="288"/>
      <c r="CI274" s="288"/>
      <c r="CJ274" s="288"/>
      <c r="CK274" s="288"/>
      <c r="CL274" s="288"/>
      <c r="CM274" s="288"/>
      <c r="CN274" s="288"/>
      <c r="CO274" s="288"/>
      <c r="CP274" s="288"/>
      <c r="CQ274" s="288"/>
      <c r="CR274" s="288"/>
      <c r="CS274" s="288"/>
      <c r="CT274" s="288"/>
      <c r="CU274" s="288"/>
      <c r="CV274" s="288"/>
      <c r="CW274" s="288"/>
      <c r="CX274" s="288"/>
      <c r="CY274" s="288"/>
      <c r="CZ274" s="288"/>
      <c r="DA274" s="288"/>
      <c r="DB274" s="288"/>
      <c r="DC274" s="288"/>
      <c r="DD274" s="288"/>
      <c r="DE274" s="288"/>
      <c r="DF274" s="288"/>
      <c r="DG274" s="288"/>
      <c r="DH274" s="288"/>
      <c r="DI274" s="288"/>
      <c r="DJ274" s="288"/>
      <c r="DK274" s="288"/>
      <c r="DL274" s="288"/>
      <c r="DM274" s="288"/>
      <c r="DN274" s="288"/>
      <c r="DO274" s="288"/>
      <c r="DP274" s="288"/>
      <c r="DQ274" s="288"/>
      <c r="DR274" s="288"/>
      <c r="DS274" s="288"/>
      <c r="DT274" s="288"/>
      <c r="DU274" s="288"/>
      <c r="DV274" s="288"/>
      <c r="DW274" s="288"/>
      <c r="DX274" s="288"/>
      <c r="DY274" s="288"/>
      <c r="DZ274" s="288"/>
      <c r="EA274" s="288"/>
      <c r="EB274" s="288"/>
      <c r="EC274" s="288"/>
      <c r="ED274" s="288"/>
      <c r="EE274" s="288"/>
      <c r="EF274" s="288"/>
      <c r="EG274" s="288"/>
      <c r="EH274" s="288"/>
      <c r="EI274" s="288"/>
      <c r="EJ274" s="288"/>
      <c r="EK274" s="288"/>
      <c r="EL274" s="288"/>
      <c r="EM274" s="288"/>
      <c r="EN274" s="288"/>
      <c r="EO274" s="288"/>
      <c r="EP274" s="288"/>
      <c r="EQ274" s="288"/>
      <c r="ER274" s="288"/>
      <c r="ES274" s="288"/>
      <c r="ET274" s="288"/>
      <c r="EU274" s="288"/>
      <c r="EV274" s="288"/>
      <c r="EW274" s="288"/>
      <c r="EX274" s="288"/>
      <c r="EY274" s="288"/>
      <c r="EZ274" s="288"/>
      <c r="FA274" s="288"/>
      <c r="FB274" s="288"/>
      <c r="FC274" s="288"/>
      <c r="FD274" s="288"/>
      <c r="FE274" s="288"/>
      <c r="FF274" s="288"/>
      <c r="FG274" s="288"/>
      <c r="FH274" s="288"/>
      <c r="FI274" s="288"/>
      <c r="FJ274" s="288"/>
      <c r="FK274" s="288"/>
      <c r="FL274" s="288"/>
      <c r="FM274" s="288"/>
      <c r="FN274" s="288"/>
      <c r="FO274" s="288"/>
      <c r="FP274" s="288"/>
      <c r="FQ274" s="288"/>
      <c r="FR274" s="288"/>
      <c r="FU274" s="288"/>
      <c r="FV274" s="288"/>
      <c r="FW274" s="288"/>
      <c r="FX274" s="288"/>
      <c r="FY274" s="288"/>
      <c r="FZ274" s="288"/>
      <c r="GA274" s="288"/>
      <c r="GB274" s="288"/>
      <c r="GC274" s="288"/>
      <c r="GD274" s="288"/>
      <c r="GE274" s="288"/>
      <c r="GF274" s="288"/>
      <c r="GG274" s="288"/>
      <c r="GH274" s="288"/>
    </row>
    <row r="275" spans="1:190">
      <c r="A275" s="215"/>
      <c r="B275" s="215"/>
      <c r="C275" s="215"/>
      <c r="D275" s="215"/>
      <c r="E275" s="215"/>
      <c r="F275" s="215"/>
      <c r="G275" s="215"/>
      <c r="H275" s="215"/>
      <c r="I275" s="215"/>
      <c r="J275" s="215"/>
      <c r="K275" s="215"/>
      <c r="L275" s="215"/>
      <c r="M275" s="215"/>
      <c r="N275" s="212"/>
      <c r="O275" s="215"/>
      <c r="P275" s="215"/>
      <c r="Q275" s="215"/>
      <c r="R275" s="217"/>
      <c r="S275" s="217"/>
      <c r="T275" s="217"/>
      <c r="U275" s="288"/>
      <c r="V275" s="288"/>
      <c r="W275" s="215"/>
      <c r="X275" s="219"/>
      <c r="Y275" s="219"/>
      <c r="Z275" s="219"/>
      <c r="AA275" s="219"/>
      <c r="AB275" s="219"/>
      <c r="AC275" s="287"/>
      <c r="AD275" s="287"/>
      <c r="AE275" s="287"/>
      <c r="AF275" s="287"/>
      <c r="AG275" s="287"/>
      <c r="AH275" s="287"/>
      <c r="AI275" s="287"/>
      <c r="AJ275" s="287"/>
      <c r="AK275" s="288"/>
      <c r="AL275" s="288"/>
      <c r="AM275" s="288"/>
      <c r="AN275" s="288"/>
      <c r="AO275" s="288"/>
      <c r="AP275" s="288"/>
      <c r="AQ275" s="288"/>
      <c r="AR275" s="288"/>
      <c r="AS275" s="288"/>
      <c r="AT275" s="288"/>
      <c r="AU275" s="288"/>
      <c r="AV275" s="288"/>
      <c r="AW275" s="288"/>
      <c r="AX275" s="288"/>
      <c r="AY275" s="288"/>
      <c r="AZ275" s="288"/>
      <c r="BA275" s="288"/>
      <c r="BB275" s="288"/>
      <c r="BC275" s="288"/>
      <c r="BD275" s="288"/>
      <c r="BE275" s="288"/>
      <c r="BF275" s="288"/>
      <c r="BG275" s="288"/>
      <c r="BH275" s="288"/>
      <c r="BI275" s="288"/>
      <c r="BJ275" s="288"/>
      <c r="BK275" s="288"/>
      <c r="BL275" s="288"/>
      <c r="BM275" s="288"/>
      <c r="BN275" s="288"/>
      <c r="BO275" s="288"/>
      <c r="BP275" s="288"/>
      <c r="BQ275" s="288"/>
      <c r="BR275" s="288"/>
      <c r="BS275" s="288"/>
      <c r="BT275" s="288"/>
      <c r="BU275" s="288"/>
      <c r="BV275" s="288"/>
      <c r="BW275" s="288"/>
      <c r="BX275" s="288"/>
      <c r="BY275" s="288"/>
      <c r="BZ275" s="288"/>
      <c r="CA275" s="288"/>
      <c r="CB275" s="288"/>
      <c r="CC275" s="288"/>
      <c r="CD275" s="288"/>
      <c r="CE275" s="288"/>
      <c r="CF275" s="288"/>
      <c r="CG275" s="288"/>
      <c r="CH275" s="288"/>
      <c r="CI275" s="288"/>
      <c r="CJ275" s="288"/>
      <c r="CK275" s="288"/>
      <c r="CL275" s="288"/>
      <c r="CM275" s="288"/>
      <c r="CN275" s="288"/>
      <c r="CO275" s="288"/>
      <c r="CP275" s="288"/>
      <c r="CQ275" s="288"/>
      <c r="CR275" s="288"/>
      <c r="CS275" s="288"/>
      <c r="CT275" s="288"/>
      <c r="CU275" s="288"/>
      <c r="CV275" s="288"/>
      <c r="CW275" s="288"/>
      <c r="CX275" s="288"/>
      <c r="CY275" s="288"/>
      <c r="CZ275" s="288"/>
      <c r="DA275" s="288"/>
      <c r="DB275" s="288"/>
      <c r="DC275" s="288"/>
      <c r="DD275" s="288"/>
      <c r="DE275" s="288"/>
      <c r="DF275" s="288"/>
      <c r="DG275" s="288"/>
      <c r="DH275" s="288"/>
      <c r="DI275" s="288"/>
      <c r="DJ275" s="288"/>
      <c r="DK275" s="288"/>
      <c r="DL275" s="288"/>
      <c r="DM275" s="288"/>
      <c r="DN275" s="288"/>
      <c r="DO275" s="288"/>
      <c r="DP275" s="288"/>
      <c r="DQ275" s="288"/>
      <c r="DR275" s="288"/>
      <c r="DS275" s="288"/>
      <c r="DT275" s="288"/>
      <c r="DU275" s="288"/>
      <c r="DV275" s="288"/>
      <c r="DW275" s="288"/>
      <c r="DX275" s="288"/>
      <c r="DY275" s="288"/>
      <c r="DZ275" s="288"/>
      <c r="EA275" s="288"/>
      <c r="EB275" s="288"/>
      <c r="EC275" s="288"/>
      <c r="ED275" s="288"/>
      <c r="EE275" s="288"/>
      <c r="EF275" s="288"/>
      <c r="EG275" s="288"/>
      <c r="EH275" s="288"/>
      <c r="EI275" s="288"/>
      <c r="EJ275" s="288"/>
      <c r="EK275" s="288"/>
      <c r="EL275" s="288"/>
      <c r="EM275" s="288"/>
      <c r="EN275" s="288"/>
      <c r="EO275" s="288"/>
      <c r="EP275" s="288"/>
      <c r="EQ275" s="288"/>
      <c r="ER275" s="288"/>
      <c r="ES275" s="288"/>
      <c r="ET275" s="288"/>
      <c r="EU275" s="288"/>
      <c r="EV275" s="288"/>
      <c r="EW275" s="288"/>
      <c r="EX275" s="288"/>
      <c r="EY275" s="288"/>
      <c r="EZ275" s="288"/>
      <c r="FA275" s="288"/>
      <c r="FB275" s="288"/>
      <c r="FC275" s="288"/>
      <c r="FD275" s="288"/>
      <c r="FE275" s="288"/>
      <c r="FF275" s="288"/>
      <c r="FG275" s="288"/>
      <c r="FH275" s="288"/>
      <c r="FI275" s="288"/>
      <c r="FJ275" s="288"/>
      <c r="FK275" s="288"/>
      <c r="FL275" s="288"/>
      <c r="FM275" s="288"/>
      <c r="FN275" s="288"/>
      <c r="FO275" s="288"/>
      <c r="FP275" s="288"/>
      <c r="FQ275" s="288"/>
      <c r="FR275" s="288"/>
      <c r="FU275" s="288"/>
      <c r="FV275" s="288"/>
      <c r="FW275" s="288"/>
      <c r="FX275" s="288"/>
      <c r="FY275" s="288"/>
      <c r="FZ275" s="288"/>
      <c r="GA275" s="288"/>
      <c r="GB275" s="288"/>
      <c r="GC275" s="288"/>
      <c r="GD275" s="288"/>
      <c r="GE275" s="288"/>
      <c r="GF275" s="288"/>
      <c r="GG275" s="288"/>
      <c r="GH275" s="288"/>
    </row>
    <row r="276" spans="1:190">
      <c r="A276" s="215"/>
      <c r="B276" s="215"/>
      <c r="C276" s="215"/>
      <c r="D276" s="215"/>
      <c r="E276" s="215"/>
      <c r="F276" s="215"/>
      <c r="G276" s="215"/>
      <c r="H276" s="215"/>
      <c r="I276" s="215"/>
      <c r="J276" s="215"/>
      <c r="K276" s="215"/>
      <c r="L276" s="215"/>
      <c r="M276" s="215"/>
      <c r="N276" s="212"/>
      <c r="O276" s="215"/>
      <c r="P276" s="215"/>
      <c r="Q276" s="215"/>
      <c r="R276" s="217"/>
      <c r="S276" s="217"/>
      <c r="T276" s="217"/>
      <c r="U276" s="288"/>
      <c r="V276" s="288"/>
      <c r="W276" s="215"/>
      <c r="X276" s="219"/>
      <c r="Y276" s="219"/>
      <c r="Z276" s="219"/>
      <c r="AA276" s="219"/>
      <c r="AB276" s="219"/>
      <c r="AC276" s="287"/>
      <c r="AD276" s="287"/>
      <c r="AE276" s="287"/>
      <c r="AF276" s="287"/>
      <c r="AG276" s="287"/>
      <c r="AH276" s="287"/>
      <c r="AI276" s="287"/>
      <c r="AJ276" s="287"/>
      <c r="AK276" s="288"/>
      <c r="AL276" s="288"/>
      <c r="AM276" s="288"/>
      <c r="AN276" s="288"/>
      <c r="AO276" s="288"/>
      <c r="AP276" s="288"/>
      <c r="AQ276" s="288"/>
      <c r="AR276" s="288"/>
      <c r="AS276" s="288"/>
      <c r="AT276" s="288"/>
      <c r="AU276" s="288"/>
      <c r="AV276" s="288"/>
      <c r="AW276" s="288"/>
      <c r="AX276" s="288"/>
      <c r="AY276" s="288"/>
      <c r="AZ276" s="288"/>
      <c r="BA276" s="288"/>
      <c r="BB276" s="288"/>
      <c r="BC276" s="288"/>
      <c r="BD276" s="288"/>
      <c r="BE276" s="288"/>
      <c r="BF276" s="288"/>
      <c r="BG276" s="288"/>
      <c r="BH276" s="288"/>
      <c r="BI276" s="288"/>
      <c r="BJ276" s="288"/>
      <c r="BK276" s="288"/>
      <c r="BL276" s="288"/>
      <c r="BM276" s="288"/>
      <c r="BN276" s="288"/>
      <c r="BO276" s="288"/>
      <c r="BP276" s="288"/>
      <c r="BQ276" s="288"/>
      <c r="BR276" s="288"/>
      <c r="BS276" s="288"/>
      <c r="BT276" s="288"/>
      <c r="BU276" s="288"/>
      <c r="BV276" s="288"/>
      <c r="BW276" s="288"/>
      <c r="BX276" s="288"/>
      <c r="BY276" s="288"/>
      <c r="BZ276" s="288"/>
      <c r="CA276" s="288"/>
      <c r="CB276" s="288"/>
      <c r="CC276" s="288"/>
      <c r="CD276" s="288"/>
      <c r="CE276" s="288"/>
      <c r="CF276" s="288"/>
      <c r="CG276" s="288"/>
      <c r="CH276" s="288"/>
      <c r="CI276" s="288"/>
      <c r="CJ276" s="288"/>
      <c r="CK276" s="288"/>
      <c r="CL276" s="288"/>
      <c r="CM276" s="288"/>
      <c r="CN276" s="288"/>
      <c r="CO276" s="288"/>
      <c r="CP276" s="288"/>
      <c r="CQ276" s="288"/>
      <c r="CR276" s="288"/>
      <c r="CS276" s="288"/>
      <c r="CT276" s="288"/>
      <c r="CU276" s="288"/>
      <c r="CV276" s="288"/>
      <c r="CW276" s="288"/>
      <c r="CX276" s="288"/>
      <c r="CY276" s="288"/>
      <c r="CZ276" s="288"/>
      <c r="DA276" s="288"/>
      <c r="DB276" s="288"/>
      <c r="DC276" s="288"/>
      <c r="DD276" s="288"/>
      <c r="DE276" s="288"/>
      <c r="DF276" s="288"/>
      <c r="DG276" s="288"/>
      <c r="DH276" s="288"/>
      <c r="DI276" s="288"/>
      <c r="DJ276" s="288"/>
      <c r="DK276" s="288"/>
      <c r="DL276" s="288"/>
      <c r="DM276" s="288"/>
      <c r="DN276" s="288"/>
      <c r="DO276" s="288"/>
      <c r="DP276" s="288"/>
      <c r="DQ276" s="288"/>
      <c r="DR276" s="288"/>
      <c r="DS276" s="288"/>
      <c r="DT276" s="288"/>
      <c r="DU276" s="288"/>
      <c r="DV276" s="288"/>
      <c r="DW276" s="288"/>
      <c r="DX276" s="288"/>
      <c r="DY276" s="288"/>
      <c r="DZ276" s="288"/>
      <c r="EA276" s="288"/>
      <c r="EB276" s="288"/>
      <c r="EC276" s="288"/>
      <c r="ED276" s="288"/>
      <c r="EE276" s="288"/>
      <c r="EF276" s="288"/>
      <c r="EG276" s="288"/>
      <c r="EH276" s="288"/>
      <c r="EI276" s="288"/>
      <c r="EJ276" s="288"/>
      <c r="EK276" s="288"/>
      <c r="EL276" s="288"/>
      <c r="EM276" s="288"/>
      <c r="EN276" s="288"/>
      <c r="EO276" s="288"/>
      <c r="EP276" s="288"/>
      <c r="EQ276" s="288"/>
      <c r="ER276" s="288"/>
      <c r="ES276" s="288"/>
      <c r="ET276" s="288"/>
      <c r="EU276" s="288"/>
      <c r="EV276" s="288"/>
      <c r="EW276" s="288"/>
      <c r="EX276" s="288"/>
      <c r="EY276" s="288"/>
      <c r="EZ276" s="288"/>
      <c r="FA276" s="288"/>
      <c r="FB276" s="288"/>
      <c r="FC276" s="288"/>
      <c r="FD276" s="288"/>
      <c r="FE276" s="288"/>
      <c r="FF276" s="288"/>
      <c r="FG276" s="288"/>
      <c r="FH276" s="288"/>
      <c r="FI276" s="288"/>
      <c r="FJ276" s="288"/>
      <c r="FK276" s="288"/>
      <c r="FL276" s="288"/>
      <c r="FM276" s="288"/>
      <c r="FN276" s="288"/>
      <c r="FO276" s="288"/>
      <c r="FP276" s="288"/>
      <c r="FQ276" s="288"/>
      <c r="FR276" s="288"/>
      <c r="FU276" s="288"/>
      <c r="FV276" s="288"/>
      <c r="FW276" s="288"/>
      <c r="FX276" s="288"/>
      <c r="FY276" s="288"/>
      <c r="FZ276" s="288"/>
      <c r="GA276" s="288"/>
      <c r="GB276" s="288"/>
      <c r="GC276" s="288"/>
      <c r="GD276" s="288"/>
      <c r="GE276" s="288"/>
      <c r="GF276" s="288"/>
      <c r="GG276" s="288"/>
      <c r="GH276" s="288"/>
    </row>
    <row r="277" spans="1:190">
      <c r="A277" s="215"/>
      <c r="B277" s="215"/>
      <c r="C277" s="215"/>
      <c r="D277" s="215"/>
      <c r="E277" s="215"/>
      <c r="F277" s="215"/>
      <c r="G277" s="215"/>
      <c r="H277" s="215"/>
      <c r="I277" s="215"/>
      <c r="J277" s="215"/>
      <c r="K277" s="215"/>
      <c r="L277" s="215"/>
      <c r="M277" s="215"/>
      <c r="N277" s="212"/>
      <c r="O277" s="215"/>
      <c r="P277" s="215"/>
      <c r="Q277" s="215"/>
      <c r="R277" s="217"/>
      <c r="S277" s="217"/>
      <c r="T277" s="217"/>
      <c r="U277" s="288"/>
      <c r="V277" s="288"/>
      <c r="W277" s="215"/>
      <c r="X277" s="219"/>
      <c r="Y277" s="219"/>
      <c r="Z277" s="219"/>
      <c r="AA277" s="219"/>
      <c r="AB277" s="219"/>
      <c r="AC277" s="287"/>
      <c r="AD277" s="287"/>
      <c r="AE277" s="287"/>
      <c r="AF277" s="287"/>
      <c r="AG277" s="287"/>
      <c r="AH277" s="287"/>
      <c r="AI277" s="287"/>
      <c r="AJ277" s="287"/>
      <c r="AK277" s="288"/>
      <c r="AL277" s="288"/>
      <c r="AM277" s="288"/>
      <c r="AN277" s="288"/>
      <c r="AO277" s="288"/>
      <c r="AP277" s="288"/>
      <c r="AQ277" s="288"/>
      <c r="AR277" s="288"/>
      <c r="AS277" s="288"/>
      <c r="AT277" s="288"/>
      <c r="AU277" s="288"/>
      <c r="AV277" s="288"/>
      <c r="AW277" s="288"/>
      <c r="AX277" s="288"/>
      <c r="AY277" s="288"/>
      <c r="AZ277" s="288"/>
      <c r="BA277" s="288"/>
      <c r="BB277" s="288"/>
      <c r="BC277" s="288"/>
      <c r="BD277" s="288"/>
      <c r="BE277" s="288"/>
      <c r="BF277" s="288"/>
      <c r="BG277" s="288"/>
      <c r="BH277" s="288"/>
      <c r="BI277" s="288"/>
      <c r="BJ277" s="288"/>
      <c r="BK277" s="288"/>
      <c r="BL277" s="288"/>
      <c r="BM277" s="288"/>
      <c r="BN277" s="288"/>
      <c r="BO277" s="288"/>
      <c r="BP277" s="288"/>
      <c r="BQ277" s="288"/>
      <c r="BR277" s="288"/>
      <c r="BS277" s="288"/>
      <c r="BT277" s="288"/>
      <c r="BU277" s="288"/>
      <c r="BV277" s="288"/>
      <c r="BW277" s="288"/>
      <c r="BX277" s="288"/>
      <c r="BY277" s="288"/>
      <c r="BZ277" s="288"/>
      <c r="CA277" s="288"/>
      <c r="CB277" s="288"/>
      <c r="CC277" s="288"/>
      <c r="CD277" s="288"/>
      <c r="CE277" s="288"/>
      <c r="CF277" s="288"/>
      <c r="CG277" s="288"/>
      <c r="CH277" s="288"/>
      <c r="CI277" s="288"/>
      <c r="CJ277" s="288"/>
      <c r="CK277" s="288"/>
      <c r="CL277" s="288"/>
      <c r="CM277" s="288"/>
      <c r="CN277" s="288"/>
      <c r="CO277" s="288"/>
      <c r="CP277" s="288"/>
      <c r="CQ277" s="288"/>
      <c r="CR277" s="288"/>
      <c r="CS277" s="288"/>
      <c r="CT277" s="288"/>
      <c r="CU277" s="288"/>
      <c r="CV277" s="288"/>
      <c r="CW277" s="288"/>
      <c r="CX277" s="288"/>
      <c r="CY277" s="288"/>
      <c r="CZ277" s="288"/>
      <c r="DA277" s="288"/>
      <c r="DB277" s="288"/>
      <c r="DC277" s="288"/>
      <c r="DD277" s="288"/>
      <c r="DE277" s="288"/>
      <c r="DF277" s="288"/>
      <c r="DG277" s="288"/>
      <c r="DH277" s="288"/>
      <c r="DI277" s="288"/>
      <c r="DJ277" s="288"/>
      <c r="DK277" s="288"/>
      <c r="DL277" s="288"/>
      <c r="DM277" s="288"/>
      <c r="DN277" s="288"/>
      <c r="DO277" s="288"/>
      <c r="DP277" s="288"/>
      <c r="DQ277" s="288"/>
      <c r="DR277" s="288"/>
      <c r="DS277" s="288"/>
      <c r="DT277" s="288"/>
      <c r="DU277" s="288"/>
      <c r="DV277" s="288"/>
      <c r="DW277" s="288"/>
      <c r="DX277" s="288"/>
      <c r="DY277" s="288"/>
      <c r="DZ277" s="288"/>
      <c r="EA277" s="288"/>
      <c r="EB277" s="288"/>
      <c r="EC277" s="288"/>
      <c r="ED277" s="288"/>
      <c r="EE277" s="288"/>
      <c r="EF277" s="288"/>
      <c r="EG277" s="288"/>
      <c r="EH277" s="288"/>
      <c r="EI277" s="288"/>
      <c r="EJ277" s="288"/>
      <c r="EK277" s="288"/>
      <c r="EL277" s="288"/>
      <c r="EM277" s="288"/>
      <c r="EN277" s="288"/>
      <c r="EO277" s="288"/>
      <c r="EP277" s="288"/>
      <c r="EQ277" s="288"/>
      <c r="ER277" s="288"/>
      <c r="ES277" s="288"/>
      <c r="ET277" s="288"/>
      <c r="EU277" s="288"/>
      <c r="EV277" s="288"/>
      <c r="EW277" s="288"/>
      <c r="EX277" s="288"/>
      <c r="EY277" s="288"/>
      <c r="EZ277" s="288"/>
      <c r="FA277" s="288"/>
      <c r="FB277" s="288"/>
      <c r="FC277" s="288"/>
      <c r="FD277" s="288"/>
      <c r="FE277" s="288"/>
      <c r="FF277" s="288"/>
      <c r="FG277" s="288"/>
      <c r="FH277" s="288"/>
      <c r="FI277" s="288"/>
      <c r="FJ277" s="288"/>
      <c r="FK277" s="288"/>
      <c r="FL277" s="288"/>
      <c r="FM277" s="288"/>
      <c r="FN277" s="288"/>
      <c r="FO277" s="288"/>
      <c r="FP277" s="288"/>
      <c r="FQ277" s="288"/>
      <c r="FR277" s="288"/>
      <c r="FU277" s="288"/>
      <c r="FV277" s="288"/>
      <c r="FW277" s="288"/>
      <c r="FX277" s="288"/>
      <c r="FY277" s="288"/>
      <c r="FZ277" s="288"/>
      <c r="GA277" s="288"/>
      <c r="GB277" s="288"/>
      <c r="GC277" s="288"/>
      <c r="GD277" s="288"/>
      <c r="GE277" s="288"/>
      <c r="GF277" s="288"/>
      <c r="GG277" s="288"/>
      <c r="GH277" s="288"/>
    </row>
    <row r="278" spans="1:190">
      <c r="A278" s="215"/>
      <c r="B278" s="215"/>
      <c r="C278" s="215"/>
      <c r="D278" s="215"/>
      <c r="E278" s="215"/>
      <c r="F278" s="215"/>
      <c r="G278" s="215"/>
      <c r="H278" s="215"/>
      <c r="I278" s="215"/>
      <c r="J278" s="215"/>
      <c r="K278" s="215"/>
      <c r="L278" s="215"/>
      <c r="M278" s="215"/>
      <c r="N278" s="212"/>
      <c r="O278" s="215"/>
      <c r="P278" s="215"/>
      <c r="Q278" s="215"/>
      <c r="R278" s="217"/>
      <c r="S278" s="217"/>
      <c r="T278" s="217"/>
      <c r="U278" s="288"/>
      <c r="V278" s="288"/>
      <c r="W278" s="215"/>
      <c r="X278" s="219"/>
      <c r="Y278" s="219"/>
      <c r="Z278" s="219"/>
      <c r="AA278" s="219"/>
      <c r="AB278" s="219"/>
      <c r="AC278" s="287"/>
      <c r="AD278" s="287"/>
      <c r="AE278" s="287"/>
      <c r="AF278" s="287"/>
      <c r="AG278" s="287"/>
      <c r="AH278" s="287"/>
      <c r="AI278" s="287"/>
      <c r="AJ278" s="287"/>
      <c r="AK278" s="288"/>
      <c r="AL278" s="288"/>
      <c r="AM278" s="288"/>
      <c r="AN278" s="288"/>
      <c r="AO278" s="288"/>
      <c r="AP278" s="288"/>
      <c r="AQ278" s="288"/>
      <c r="AR278" s="288"/>
      <c r="AS278" s="288"/>
      <c r="AT278" s="288"/>
      <c r="AU278" s="288"/>
      <c r="AV278" s="288"/>
      <c r="AW278" s="288"/>
      <c r="AX278" s="288"/>
      <c r="AY278" s="288"/>
      <c r="AZ278" s="288"/>
      <c r="BA278" s="288"/>
      <c r="BB278" s="288"/>
      <c r="BC278" s="288"/>
      <c r="BD278" s="288"/>
      <c r="BE278" s="288"/>
      <c r="BF278" s="288"/>
      <c r="BG278" s="288"/>
      <c r="BH278" s="288"/>
      <c r="BI278" s="288"/>
      <c r="BJ278" s="288"/>
      <c r="BK278" s="288"/>
      <c r="BL278" s="288"/>
      <c r="BM278" s="288"/>
      <c r="BN278" s="288"/>
      <c r="BO278" s="288"/>
      <c r="BP278" s="288"/>
      <c r="BQ278" s="288"/>
      <c r="BR278" s="288"/>
      <c r="BS278" s="288"/>
      <c r="BT278" s="288"/>
      <c r="BU278" s="288"/>
      <c r="BV278" s="288"/>
      <c r="BW278" s="288"/>
      <c r="BX278" s="288"/>
      <c r="BY278" s="288"/>
      <c r="BZ278" s="288"/>
      <c r="CA278" s="288"/>
      <c r="CB278" s="288"/>
      <c r="CC278" s="288"/>
      <c r="CD278" s="288"/>
      <c r="CE278" s="288"/>
      <c r="CF278" s="288"/>
      <c r="CG278" s="288"/>
      <c r="CH278" s="288"/>
      <c r="CI278" s="288"/>
      <c r="CJ278" s="288"/>
      <c r="CK278" s="288"/>
      <c r="CL278" s="288"/>
      <c r="CM278" s="288"/>
      <c r="CN278" s="288"/>
      <c r="CO278" s="288"/>
      <c r="CP278" s="288"/>
      <c r="CQ278" s="288"/>
      <c r="CR278" s="288"/>
      <c r="CS278" s="288"/>
      <c r="CT278" s="288"/>
      <c r="CU278" s="288"/>
      <c r="CV278" s="288"/>
      <c r="CW278" s="288"/>
      <c r="CX278" s="288"/>
      <c r="CY278" s="288"/>
      <c r="CZ278" s="288"/>
      <c r="DA278" s="288"/>
      <c r="DB278" s="288"/>
      <c r="DC278" s="288"/>
      <c r="DD278" s="288"/>
      <c r="DE278" s="288"/>
      <c r="DF278" s="288"/>
      <c r="DG278" s="288"/>
      <c r="DH278" s="288"/>
      <c r="DI278" s="288"/>
      <c r="DJ278" s="288"/>
      <c r="DK278" s="288"/>
      <c r="DL278" s="288"/>
      <c r="DM278" s="288"/>
      <c r="DN278" s="288"/>
      <c r="DO278" s="288"/>
      <c r="DP278" s="288"/>
      <c r="DQ278" s="288"/>
      <c r="DR278" s="288"/>
      <c r="DS278" s="288"/>
      <c r="DT278" s="288"/>
      <c r="DU278" s="288"/>
      <c r="DV278" s="288"/>
      <c r="DW278" s="288"/>
      <c r="DX278" s="288"/>
      <c r="DY278" s="288"/>
      <c r="DZ278" s="288"/>
      <c r="EA278" s="288"/>
      <c r="EB278" s="288"/>
      <c r="EC278" s="288"/>
      <c r="ED278" s="288"/>
      <c r="EE278" s="288"/>
      <c r="EF278" s="288"/>
      <c r="EG278" s="288"/>
      <c r="EH278" s="288"/>
      <c r="EI278" s="288"/>
      <c r="EJ278" s="288"/>
      <c r="EK278" s="288"/>
      <c r="EL278" s="288"/>
      <c r="EM278" s="288"/>
      <c r="EN278" s="288"/>
      <c r="EO278" s="288"/>
      <c r="EP278" s="288"/>
      <c r="EQ278" s="288"/>
      <c r="ER278" s="288"/>
      <c r="ES278" s="288"/>
      <c r="ET278" s="288"/>
      <c r="EU278" s="288"/>
      <c r="EV278" s="288"/>
      <c r="EW278" s="288"/>
      <c r="EX278" s="288"/>
      <c r="EY278" s="288"/>
      <c r="EZ278" s="288"/>
      <c r="FA278" s="288"/>
      <c r="FB278" s="288"/>
      <c r="FC278" s="288"/>
      <c r="FD278" s="288"/>
      <c r="FE278" s="288"/>
      <c r="FF278" s="288"/>
      <c r="FG278" s="288"/>
      <c r="FH278" s="288"/>
      <c r="FI278" s="288"/>
      <c r="FJ278" s="288"/>
      <c r="FK278" s="288"/>
      <c r="FL278" s="288"/>
      <c r="FM278" s="288"/>
      <c r="FN278" s="288"/>
      <c r="FO278" s="288"/>
      <c r="FP278" s="288"/>
      <c r="FQ278" s="288"/>
      <c r="FR278" s="288"/>
      <c r="FU278" s="288"/>
      <c r="FV278" s="288"/>
      <c r="FW278" s="288"/>
      <c r="FX278" s="288"/>
      <c r="FY278" s="288"/>
      <c r="FZ278" s="288"/>
      <c r="GA278" s="288"/>
      <c r="GB278" s="288"/>
      <c r="GC278" s="288"/>
      <c r="GD278" s="288"/>
      <c r="GE278" s="288"/>
      <c r="GF278" s="288"/>
      <c r="GG278" s="288"/>
      <c r="GH278" s="288"/>
    </row>
    <row r="279" spans="1:190">
      <c r="A279" s="215"/>
      <c r="B279" s="215"/>
      <c r="C279" s="215"/>
      <c r="D279" s="215"/>
      <c r="E279" s="215"/>
      <c r="F279" s="215"/>
      <c r="G279" s="215"/>
      <c r="H279" s="215"/>
      <c r="I279" s="215"/>
      <c r="J279" s="215"/>
      <c r="K279" s="215"/>
      <c r="L279" s="215"/>
      <c r="M279" s="215"/>
      <c r="N279" s="212"/>
      <c r="O279" s="215"/>
      <c r="P279" s="215"/>
      <c r="Q279" s="215"/>
      <c r="R279" s="217"/>
      <c r="S279" s="217"/>
      <c r="T279" s="217"/>
      <c r="U279" s="288"/>
      <c r="V279" s="288"/>
      <c r="W279" s="215"/>
      <c r="X279" s="219"/>
      <c r="Y279" s="219"/>
      <c r="Z279" s="219"/>
      <c r="AA279" s="219"/>
      <c r="AB279" s="219"/>
      <c r="AC279" s="287"/>
      <c r="AD279" s="287"/>
      <c r="AE279" s="287"/>
      <c r="AF279" s="287"/>
      <c r="AG279" s="287"/>
      <c r="AH279" s="287"/>
      <c r="AI279" s="287"/>
      <c r="AJ279" s="287"/>
      <c r="AK279" s="288"/>
      <c r="AL279" s="288"/>
      <c r="AM279" s="288"/>
      <c r="AN279" s="288"/>
      <c r="AO279" s="288"/>
      <c r="AP279" s="288"/>
      <c r="AQ279" s="288"/>
      <c r="AR279" s="288"/>
      <c r="AS279" s="288"/>
      <c r="AT279" s="288"/>
      <c r="AU279" s="288"/>
      <c r="AV279" s="288"/>
      <c r="AW279" s="288"/>
      <c r="AX279" s="288"/>
      <c r="AY279" s="288"/>
      <c r="AZ279" s="288"/>
      <c r="BA279" s="288"/>
      <c r="BB279" s="288"/>
      <c r="BC279" s="288"/>
      <c r="BD279" s="288"/>
      <c r="BE279" s="288"/>
      <c r="BF279" s="288"/>
      <c r="BG279" s="288"/>
      <c r="BH279" s="288"/>
      <c r="BI279" s="288"/>
      <c r="BJ279" s="288"/>
      <c r="BK279" s="288"/>
      <c r="BL279" s="288"/>
      <c r="BM279" s="288"/>
      <c r="BN279" s="288"/>
      <c r="BO279" s="288"/>
      <c r="BP279" s="288"/>
      <c r="BQ279" s="288"/>
      <c r="BR279" s="288"/>
      <c r="BS279" s="288"/>
      <c r="BT279" s="288"/>
      <c r="BU279" s="288"/>
      <c r="BV279" s="288"/>
      <c r="BW279" s="288"/>
      <c r="BX279" s="288"/>
      <c r="BY279" s="288"/>
      <c r="BZ279" s="288"/>
      <c r="CA279" s="288"/>
      <c r="CB279" s="288"/>
      <c r="CC279" s="288"/>
      <c r="CD279" s="288"/>
      <c r="CE279" s="288"/>
      <c r="CF279" s="288"/>
      <c r="CG279" s="288"/>
      <c r="CH279" s="288"/>
      <c r="CI279" s="288"/>
      <c r="CJ279" s="288"/>
      <c r="CK279" s="288"/>
      <c r="CL279" s="288"/>
      <c r="CM279" s="288"/>
      <c r="CN279" s="288"/>
      <c r="CO279" s="288"/>
      <c r="CP279" s="288"/>
      <c r="CQ279" s="288"/>
      <c r="CR279" s="288"/>
      <c r="CS279" s="288"/>
      <c r="CT279" s="288"/>
      <c r="CU279" s="288"/>
      <c r="CV279" s="288"/>
      <c r="CW279" s="288"/>
      <c r="CX279" s="288"/>
      <c r="CY279" s="288"/>
      <c r="CZ279" s="288"/>
      <c r="DA279" s="288"/>
      <c r="DB279" s="288"/>
      <c r="DC279" s="288"/>
      <c r="DD279" s="288"/>
      <c r="DE279" s="288"/>
      <c r="DF279" s="288"/>
      <c r="DG279" s="288"/>
      <c r="DH279" s="288"/>
      <c r="DI279" s="288"/>
      <c r="DJ279" s="288"/>
      <c r="DK279" s="288"/>
      <c r="DL279" s="288"/>
      <c r="DM279" s="288"/>
      <c r="DN279" s="288"/>
      <c r="DO279" s="288"/>
      <c r="DP279" s="288"/>
      <c r="DQ279" s="288"/>
      <c r="DR279" s="288"/>
      <c r="DS279" s="288"/>
      <c r="DT279" s="288"/>
      <c r="DU279" s="288"/>
      <c r="DV279" s="288"/>
      <c r="DW279" s="288"/>
      <c r="DX279" s="288"/>
      <c r="DY279" s="288"/>
      <c r="DZ279" s="288"/>
      <c r="EA279" s="288"/>
      <c r="EB279" s="288"/>
      <c r="EC279" s="288"/>
      <c r="ED279" s="288"/>
      <c r="EE279" s="288"/>
      <c r="EF279" s="288"/>
      <c r="EG279" s="288"/>
      <c r="EH279" s="288"/>
      <c r="EI279" s="288"/>
      <c r="EJ279" s="288"/>
      <c r="EK279" s="288"/>
      <c r="EL279" s="288"/>
      <c r="EM279" s="288"/>
      <c r="EN279" s="288"/>
      <c r="EO279" s="288"/>
      <c r="EP279" s="288"/>
      <c r="EQ279" s="288"/>
      <c r="ER279" s="288"/>
      <c r="ES279" s="288"/>
      <c r="ET279" s="288"/>
      <c r="EU279" s="288"/>
      <c r="EV279" s="288"/>
      <c r="EW279" s="288"/>
      <c r="EX279" s="288"/>
      <c r="EY279" s="288"/>
      <c r="EZ279" s="288"/>
      <c r="FA279" s="288"/>
      <c r="FB279" s="288"/>
      <c r="FC279" s="288"/>
      <c r="FD279" s="288"/>
      <c r="FE279" s="288"/>
      <c r="FF279" s="288"/>
      <c r="FG279" s="288"/>
      <c r="FH279" s="288"/>
      <c r="FI279" s="288"/>
      <c r="FJ279" s="288"/>
      <c r="FK279" s="288"/>
      <c r="FL279" s="288"/>
      <c r="FM279" s="288"/>
      <c r="FN279" s="288"/>
      <c r="FO279" s="288"/>
      <c r="FP279" s="288"/>
      <c r="FQ279" s="288"/>
      <c r="FR279" s="288"/>
      <c r="FU279" s="288"/>
      <c r="FV279" s="288"/>
      <c r="FW279" s="288"/>
      <c r="FX279" s="288"/>
      <c r="FY279" s="288"/>
      <c r="FZ279" s="288"/>
      <c r="GA279" s="288"/>
      <c r="GB279" s="288"/>
      <c r="GC279" s="288"/>
      <c r="GD279" s="288"/>
      <c r="GE279" s="288"/>
      <c r="GF279" s="288"/>
      <c r="GG279" s="288"/>
      <c r="GH279" s="288"/>
    </row>
    <row r="280" spans="1:190">
      <c r="A280" s="215"/>
      <c r="B280" s="215"/>
      <c r="C280" s="215"/>
      <c r="D280" s="215"/>
      <c r="E280" s="215"/>
      <c r="F280" s="215"/>
      <c r="G280" s="215"/>
      <c r="H280" s="215"/>
      <c r="I280" s="215"/>
      <c r="J280" s="215"/>
      <c r="K280" s="215"/>
      <c r="L280" s="215"/>
      <c r="M280" s="215"/>
      <c r="N280" s="212"/>
      <c r="O280" s="215"/>
      <c r="P280" s="215"/>
      <c r="Q280" s="215"/>
      <c r="R280" s="217"/>
      <c r="S280" s="217"/>
      <c r="T280" s="217"/>
      <c r="U280" s="288"/>
      <c r="V280" s="288"/>
      <c r="W280" s="215"/>
      <c r="X280" s="219"/>
      <c r="Y280" s="219"/>
      <c r="Z280" s="219"/>
      <c r="AA280" s="219"/>
      <c r="AB280" s="219"/>
      <c r="AC280" s="287"/>
      <c r="AD280" s="287"/>
      <c r="AE280" s="287"/>
      <c r="AF280" s="287"/>
      <c r="AG280" s="287"/>
      <c r="AH280" s="287"/>
      <c r="AI280" s="287"/>
      <c r="AJ280" s="287"/>
      <c r="AK280" s="288"/>
      <c r="AL280" s="288"/>
      <c r="AM280" s="288"/>
      <c r="AN280" s="288"/>
      <c r="AO280" s="288"/>
      <c r="AP280" s="288"/>
      <c r="AQ280" s="288"/>
      <c r="AR280" s="288"/>
      <c r="AS280" s="288"/>
      <c r="AT280" s="288"/>
      <c r="AU280" s="288"/>
      <c r="AV280" s="288"/>
      <c r="AW280" s="288"/>
      <c r="AX280" s="288"/>
      <c r="AY280" s="288"/>
      <c r="AZ280" s="288"/>
      <c r="BA280" s="288"/>
      <c r="BB280" s="288"/>
      <c r="BC280" s="288"/>
      <c r="BD280" s="288"/>
      <c r="BE280" s="288"/>
      <c r="BF280" s="288"/>
      <c r="BG280" s="288"/>
      <c r="BH280" s="288"/>
      <c r="BI280" s="288"/>
      <c r="BJ280" s="288"/>
      <c r="BK280" s="288"/>
      <c r="BL280" s="288"/>
      <c r="BM280" s="288"/>
      <c r="BN280" s="288"/>
      <c r="BO280" s="288"/>
      <c r="BP280" s="288"/>
      <c r="BQ280" s="288"/>
      <c r="BR280" s="288"/>
      <c r="BS280" s="288"/>
      <c r="BT280" s="288"/>
      <c r="BU280" s="288"/>
      <c r="BV280" s="288"/>
      <c r="BW280" s="288"/>
      <c r="BX280" s="288"/>
      <c r="BY280" s="288"/>
      <c r="BZ280" s="288"/>
      <c r="CA280" s="288"/>
      <c r="CB280" s="288"/>
      <c r="CC280" s="288"/>
      <c r="CD280" s="288"/>
      <c r="CE280" s="288"/>
      <c r="CF280" s="288"/>
      <c r="CG280" s="288"/>
      <c r="CH280" s="288"/>
      <c r="CI280" s="288"/>
      <c r="CJ280" s="288"/>
      <c r="CK280" s="288"/>
      <c r="CL280" s="288"/>
      <c r="CM280" s="288"/>
      <c r="CN280" s="288"/>
      <c r="CO280" s="288"/>
      <c r="CP280" s="288"/>
      <c r="CQ280" s="288"/>
      <c r="CR280" s="288"/>
      <c r="CS280" s="288"/>
      <c r="CT280" s="288"/>
      <c r="CU280" s="288"/>
      <c r="CV280" s="288"/>
      <c r="CW280" s="288"/>
      <c r="CX280" s="288"/>
      <c r="CY280" s="288"/>
      <c r="CZ280" s="288"/>
      <c r="DA280" s="288"/>
      <c r="DB280" s="288"/>
      <c r="DC280" s="288"/>
      <c r="DD280" s="288"/>
      <c r="DE280" s="288"/>
      <c r="DF280" s="288"/>
      <c r="DG280" s="288"/>
      <c r="DH280" s="288"/>
      <c r="DI280" s="288"/>
      <c r="DJ280" s="288"/>
      <c r="DK280" s="288"/>
      <c r="DL280" s="288"/>
      <c r="DM280" s="288"/>
      <c r="DN280" s="288"/>
      <c r="DO280" s="288"/>
      <c r="DP280" s="288"/>
      <c r="DQ280" s="288"/>
      <c r="DR280" s="288"/>
      <c r="DS280" s="288"/>
      <c r="DT280" s="288"/>
      <c r="DU280" s="288"/>
      <c r="DV280" s="288"/>
      <c r="DW280" s="288"/>
      <c r="DX280" s="288"/>
      <c r="DY280" s="288"/>
      <c r="DZ280" s="288"/>
      <c r="EA280" s="288"/>
      <c r="EB280" s="288"/>
      <c r="EC280" s="288"/>
      <c r="ED280" s="288"/>
      <c r="EE280" s="288"/>
      <c r="EF280" s="288"/>
      <c r="EG280" s="288"/>
      <c r="EH280" s="288"/>
      <c r="EI280" s="288"/>
      <c r="EJ280" s="288"/>
      <c r="EK280" s="288"/>
      <c r="EL280" s="288"/>
      <c r="EM280" s="288"/>
      <c r="EN280" s="288"/>
      <c r="EO280" s="288"/>
      <c r="EP280" s="288"/>
      <c r="EQ280" s="288"/>
      <c r="ER280" s="288"/>
      <c r="ES280" s="288"/>
      <c r="ET280" s="288"/>
      <c r="EU280" s="288"/>
      <c r="EV280" s="288"/>
      <c r="EW280" s="288"/>
      <c r="EX280" s="288"/>
      <c r="EY280" s="288"/>
      <c r="EZ280" s="288"/>
      <c r="FA280" s="288"/>
      <c r="FB280" s="288"/>
      <c r="FC280" s="288"/>
      <c r="FD280" s="288"/>
      <c r="FE280" s="288"/>
      <c r="FF280" s="288"/>
      <c r="FG280" s="288"/>
      <c r="FH280" s="288"/>
      <c r="FI280" s="288"/>
      <c r="FJ280" s="288"/>
      <c r="FK280" s="288"/>
      <c r="FL280" s="288"/>
      <c r="FM280" s="288"/>
      <c r="FN280" s="288"/>
      <c r="FO280" s="288"/>
      <c r="FP280" s="288"/>
      <c r="FQ280" s="288"/>
      <c r="FR280" s="288"/>
      <c r="FU280" s="288"/>
      <c r="FV280" s="288"/>
      <c r="FW280" s="288"/>
      <c r="FX280" s="288"/>
      <c r="FY280" s="288"/>
      <c r="FZ280" s="288"/>
      <c r="GA280" s="288"/>
      <c r="GB280" s="288"/>
      <c r="GC280" s="288"/>
      <c r="GD280" s="288"/>
      <c r="GE280" s="288"/>
      <c r="GF280" s="288"/>
      <c r="GG280" s="288"/>
      <c r="GH280" s="288"/>
    </row>
    <row r="281" spans="1:190">
      <c r="A281" s="215"/>
      <c r="B281" s="215"/>
      <c r="C281" s="215"/>
      <c r="D281" s="215"/>
      <c r="E281" s="215"/>
      <c r="F281" s="215"/>
      <c r="G281" s="215"/>
      <c r="H281" s="215"/>
      <c r="I281" s="215"/>
      <c r="J281" s="215"/>
      <c r="K281" s="215"/>
      <c r="L281" s="215"/>
      <c r="M281" s="215"/>
      <c r="N281" s="212"/>
      <c r="O281" s="215"/>
      <c r="P281" s="215"/>
      <c r="Q281" s="215"/>
      <c r="R281" s="217"/>
      <c r="S281" s="217"/>
      <c r="T281" s="217"/>
      <c r="U281" s="288"/>
      <c r="V281" s="288"/>
      <c r="W281" s="215"/>
      <c r="X281" s="219"/>
      <c r="Y281" s="219"/>
      <c r="Z281" s="219"/>
      <c r="AA281" s="219"/>
      <c r="AB281" s="219"/>
      <c r="AC281" s="287"/>
      <c r="AD281" s="287"/>
      <c r="AE281" s="287"/>
      <c r="AF281" s="287"/>
      <c r="AG281" s="287"/>
      <c r="AH281" s="287"/>
      <c r="AI281" s="287"/>
      <c r="AJ281" s="287"/>
      <c r="AK281" s="288"/>
      <c r="AL281" s="288"/>
      <c r="AM281" s="288"/>
      <c r="AN281" s="288"/>
      <c r="AO281" s="288"/>
      <c r="AP281" s="288"/>
      <c r="AQ281" s="288"/>
      <c r="AR281" s="288"/>
      <c r="AS281" s="288"/>
      <c r="AT281" s="288"/>
      <c r="AU281" s="288"/>
      <c r="AV281" s="288"/>
      <c r="AW281" s="288"/>
      <c r="AX281" s="288"/>
      <c r="AY281" s="288"/>
      <c r="AZ281" s="288"/>
      <c r="BA281" s="288"/>
      <c r="BB281" s="288"/>
      <c r="BC281" s="288"/>
      <c r="BD281" s="288"/>
      <c r="BE281" s="288"/>
      <c r="BF281" s="288"/>
      <c r="BG281" s="288"/>
      <c r="BH281" s="288"/>
      <c r="BI281" s="288"/>
      <c r="BJ281" s="288"/>
      <c r="BK281" s="288"/>
      <c r="BL281" s="288"/>
      <c r="BM281" s="288"/>
      <c r="BN281" s="288"/>
      <c r="BO281" s="288"/>
      <c r="BP281" s="288"/>
      <c r="BQ281" s="288"/>
      <c r="BR281" s="288"/>
      <c r="BS281" s="288"/>
      <c r="BT281" s="288"/>
      <c r="BU281" s="288"/>
      <c r="BV281" s="288"/>
      <c r="BW281" s="288"/>
      <c r="BX281" s="288"/>
      <c r="BY281" s="288"/>
      <c r="BZ281" s="288"/>
      <c r="CA281" s="288"/>
      <c r="CB281" s="288"/>
      <c r="CC281" s="288"/>
      <c r="CD281" s="288"/>
      <c r="CE281" s="288"/>
      <c r="CF281" s="288"/>
      <c r="CG281" s="288"/>
      <c r="CH281" s="288"/>
      <c r="CI281" s="288"/>
      <c r="CJ281" s="288"/>
      <c r="CK281" s="288"/>
      <c r="CL281" s="288"/>
      <c r="CM281" s="288"/>
      <c r="CN281" s="288"/>
      <c r="CO281" s="288"/>
      <c r="CP281" s="288"/>
      <c r="CQ281" s="288"/>
      <c r="CR281" s="288"/>
      <c r="CS281" s="288"/>
      <c r="CT281" s="288"/>
      <c r="CU281" s="288"/>
      <c r="CV281" s="288"/>
      <c r="CW281" s="288"/>
      <c r="CX281" s="288"/>
      <c r="CY281" s="288"/>
      <c r="CZ281" s="288"/>
      <c r="DA281" s="288"/>
      <c r="DB281" s="288"/>
      <c r="DC281" s="288"/>
      <c r="DD281" s="288"/>
      <c r="DE281" s="288"/>
      <c r="DF281" s="288"/>
      <c r="DG281" s="288"/>
      <c r="DH281" s="288"/>
      <c r="DI281" s="288"/>
      <c r="DJ281" s="288"/>
      <c r="DK281" s="288"/>
      <c r="DL281" s="288"/>
      <c r="DM281" s="288"/>
      <c r="DN281" s="288"/>
      <c r="DO281" s="288"/>
      <c r="DP281" s="288"/>
      <c r="DQ281" s="288"/>
      <c r="DR281" s="288"/>
      <c r="DS281" s="288"/>
      <c r="DT281" s="288"/>
      <c r="DU281" s="288"/>
      <c r="DV281" s="288"/>
      <c r="DW281" s="288"/>
      <c r="DX281" s="288"/>
      <c r="DY281" s="288"/>
      <c r="DZ281" s="288"/>
      <c r="EA281" s="288"/>
      <c r="EB281" s="288"/>
      <c r="EC281" s="288"/>
      <c r="ED281" s="288"/>
      <c r="EE281" s="288"/>
      <c r="EF281" s="288"/>
      <c r="EG281" s="288"/>
      <c r="EH281" s="288"/>
      <c r="EI281" s="288"/>
      <c r="EJ281" s="288"/>
      <c r="EK281" s="288"/>
      <c r="EL281" s="288"/>
      <c r="EM281" s="288"/>
      <c r="EN281" s="288"/>
      <c r="EO281" s="288"/>
      <c r="EP281" s="288"/>
      <c r="EQ281" s="288"/>
      <c r="ER281" s="288"/>
      <c r="ES281" s="288"/>
      <c r="ET281" s="288"/>
      <c r="EU281" s="288"/>
      <c r="EV281" s="288"/>
      <c r="EW281" s="288"/>
      <c r="EX281" s="288"/>
      <c r="EY281" s="288"/>
      <c r="EZ281" s="288"/>
      <c r="FA281" s="288"/>
      <c r="FB281" s="288"/>
      <c r="FC281" s="288"/>
      <c r="FD281" s="288"/>
      <c r="FE281" s="288"/>
      <c r="FF281" s="288"/>
      <c r="FG281" s="288"/>
      <c r="FH281" s="288"/>
      <c r="FI281" s="288"/>
      <c r="FJ281" s="288"/>
      <c r="FK281" s="288"/>
      <c r="FL281" s="288"/>
      <c r="FM281" s="288"/>
      <c r="FN281" s="288"/>
      <c r="FO281" s="288"/>
      <c r="FP281" s="288"/>
      <c r="FQ281" s="288"/>
      <c r="FR281" s="288"/>
      <c r="FU281" s="288"/>
      <c r="FV281" s="288"/>
      <c r="FW281" s="288"/>
      <c r="FX281" s="288"/>
      <c r="FY281" s="288"/>
      <c r="FZ281" s="288"/>
      <c r="GA281" s="288"/>
      <c r="GB281" s="288"/>
      <c r="GC281" s="288"/>
      <c r="GD281" s="288"/>
      <c r="GE281" s="288"/>
      <c r="GF281" s="288"/>
      <c r="GG281" s="288"/>
      <c r="GH281" s="288"/>
    </row>
    <row r="282" spans="1:190">
      <c r="A282" s="215"/>
      <c r="B282" s="215"/>
      <c r="C282" s="215"/>
      <c r="D282" s="215"/>
      <c r="E282" s="215"/>
      <c r="F282" s="215"/>
      <c r="G282" s="215"/>
      <c r="H282" s="215"/>
      <c r="I282" s="215"/>
      <c r="J282" s="215"/>
      <c r="K282" s="215"/>
      <c r="L282" s="215"/>
      <c r="M282" s="215"/>
      <c r="N282" s="212"/>
      <c r="O282" s="215"/>
      <c r="P282" s="215"/>
      <c r="Q282" s="215"/>
      <c r="R282" s="217"/>
      <c r="S282" s="217"/>
      <c r="T282" s="217"/>
      <c r="U282" s="288"/>
      <c r="V282" s="288"/>
      <c r="W282" s="215"/>
      <c r="X282" s="219"/>
      <c r="Y282" s="219"/>
      <c r="Z282" s="219"/>
      <c r="AA282" s="219"/>
      <c r="AB282" s="219"/>
      <c r="AC282" s="287"/>
      <c r="AD282" s="287"/>
      <c r="AE282" s="287"/>
      <c r="AF282" s="287"/>
      <c r="AG282" s="287"/>
      <c r="AH282" s="287"/>
      <c r="AI282" s="287"/>
      <c r="AJ282" s="287"/>
      <c r="AK282" s="288"/>
      <c r="AL282" s="288"/>
      <c r="AM282" s="288"/>
      <c r="AN282" s="288"/>
      <c r="AO282" s="288"/>
      <c r="AP282" s="288"/>
      <c r="AQ282" s="288"/>
      <c r="AR282" s="288"/>
      <c r="AS282" s="288"/>
      <c r="AT282" s="288"/>
      <c r="AU282" s="288"/>
      <c r="AV282" s="288"/>
      <c r="AW282" s="288"/>
      <c r="AX282" s="288"/>
      <c r="AY282" s="288"/>
      <c r="AZ282" s="288"/>
      <c r="BA282" s="288"/>
      <c r="BB282" s="288"/>
      <c r="BC282" s="288"/>
      <c r="BD282" s="288"/>
      <c r="BE282" s="288"/>
      <c r="BF282" s="288"/>
      <c r="BG282" s="288"/>
      <c r="BH282" s="288"/>
      <c r="BI282" s="288"/>
      <c r="BJ282" s="288"/>
      <c r="BK282" s="288"/>
      <c r="BL282" s="288"/>
      <c r="BM282" s="288"/>
      <c r="BN282" s="288"/>
      <c r="BO282" s="288"/>
      <c r="BP282" s="288"/>
      <c r="BQ282" s="288"/>
      <c r="BR282" s="288"/>
      <c r="BS282" s="288"/>
      <c r="BT282" s="288"/>
      <c r="BU282" s="288"/>
      <c r="BV282" s="288"/>
      <c r="BW282" s="288"/>
      <c r="BX282" s="288"/>
      <c r="BY282" s="288"/>
      <c r="BZ282" s="288"/>
      <c r="CA282" s="288"/>
      <c r="CB282" s="288"/>
      <c r="CC282" s="288"/>
      <c r="CD282" s="288"/>
      <c r="CE282" s="288"/>
      <c r="CF282" s="288"/>
      <c r="CG282" s="288"/>
      <c r="CH282" s="288"/>
      <c r="CI282" s="288"/>
      <c r="CJ282" s="288"/>
      <c r="CK282" s="288"/>
      <c r="CL282" s="288"/>
      <c r="CM282" s="288"/>
      <c r="CN282" s="288"/>
      <c r="CO282" s="288"/>
      <c r="CP282" s="288"/>
      <c r="CQ282" s="288"/>
      <c r="CR282" s="288"/>
      <c r="CS282" s="288"/>
      <c r="CT282" s="288"/>
      <c r="CU282" s="288"/>
      <c r="CV282" s="288"/>
      <c r="CW282" s="288"/>
      <c r="CX282" s="288"/>
      <c r="CY282" s="288"/>
      <c r="CZ282" s="288"/>
      <c r="DA282" s="288"/>
      <c r="DB282" s="288"/>
      <c r="DC282" s="288"/>
      <c r="DD282" s="288"/>
      <c r="DE282" s="288"/>
      <c r="DF282" s="288"/>
      <c r="DG282" s="288"/>
      <c r="DH282" s="288"/>
      <c r="DI282" s="288"/>
      <c r="DJ282" s="288"/>
      <c r="DK282" s="288"/>
      <c r="DL282" s="288"/>
      <c r="DM282" s="288"/>
      <c r="DN282" s="288"/>
      <c r="DO282" s="288"/>
      <c r="DP282" s="288"/>
      <c r="DQ282" s="288"/>
      <c r="DR282" s="288"/>
      <c r="DS282" s="288"/>
      <c r="DT282" s="288"/>
      <c r="DU282" s="288"/>
      <c r="DV282" s="288"/>
      <c r="DW282" s="288"/>
      <c r="DX282" s="288"/>
      <c r="DY282" s="288"/>
      <c r="DZ282" s="288"/>
      <c r="EA282" s="288"/>
      <c r="EB282" s="288"/>
      <c r="EC282" s="288"/>
      <c r="ED282" s="288"/>
      <c r="EE282" s="288"/>
      <c r="EF282" s="288"/>
      <c r="EG282" s="288"/>
      <c r="EH282" s="288"/>
      <c r="EI282" s="288"/>
      <c r="EJ282" s="288"/>
      <c r="EK282" s="288"/>
      <c r="EL282" s="288"/>
      <c r="EM282" s="288"/>
      <c r="EN282" s="288"/>
      <c r="EO282" s="288"/>
      <c r="EP282" s="288"/>
      <c r="EQ282" s="288"/>
      <c r="ER282" s="288"/>
      <c r="ES282" s="288"/>
      <c r="ET282" s="288"/>
      <c r="EU282" s="288"/>
      <c r="EV282" s="288"/>
      <c r="EW282" s="288"/>
      <c r="EX282" s="288"/>
      <c r="EY282" s="288"/>
      <c r="EZ282" s="288"/>
      <c r="FA282" s="288"/>
      <c r="FB282" s="288"/>
      <c r="FC282" s="288"/>
      <c r="FD282" s="288"/>
      <c r="FE282" s="288"/>
      <c r="FF282" s="288"/>
      <c r="FG282" s="288"/>
      <c r="FH282" s="288"/>
      <c r="FI282" s="288"/>
      <c r="FJ282" s="288"/>
      <c r="FK282" s="288"/>
      <c r="FL282" s="288"/>
      <c r="FM282" s="288"/>
      <c r="FN282" s="288"/>
      <c r="FO282" s="288"/>
      <c r="FP282" s="288"/>
      <c r="FQ282" s="288"/>
      <c r="FR282" s="288"/>
      <c r="FU282" s="288"/>
      <c r="FV282" s="288"/>
      <c r="FW282" s="288"/>
      <c r="FX282" s="288"/>
      <c r="FY282" s="288"/>
      <c r="FZ282" s="288"/>
      <c r="GA282" s="288"/>
      <c r="GB282" s="288"/>
      <c r="GC282" s="288"/>
      <c r="GD282" s="288"/>
      <c r="GE282" s="288"/>
      <c r="GF282" s="288"/>
      <c r="GG282" s="288"/>
      <c r="GH282" s="288"/>
    </row>
    <row r="283" spans="1:190">
      <c r="A283" s="215"/>
      <c r="B283" s="215"/>
      <c r="C283" s="215"/>
      <c r="D283" s="215"/>
      <c r="E283" s="215"/>
      <c r="F283" s="215"/>
      <c r="G283" s="215"/>
      <c r="H283" s="215"/>
      <c r="I283" s="215"/>
      <c r="J283" s="215"/>
      <c r="K283" s="215"/>
      <c r="L283" s="215"/>
      <c r="M283" s="215"/>
      <c r="N283" s="212"/>
      <c r="O283" s="215"/>
      <c r="P283" s="215"/>
      <c r="Q283" s="215"/>
      <c r="R283" s="217"/>
      <c r="S283" s="217"/>
      <c r="T283" s="217"/>
      <c r="U283" s="288"/>
      <c r="V283" s="288"/>
      <c r="W283" s="215"/>
      <c r="X283" s="219"/>
      <c r="Y283" s="219"/>
      <c r="Z283" s="219"/>
      <c r="AA283" s="219"/>
      <c r="AB283" s="219"/>
      <c r="AC283" s="287"/>
      <c r="AD283" s="287"/>
      <c r="AE283" s="287"/>
      <c r="AF283" s="287"/>
      <c r="AG283" s="287"/>
      <c r="AH283" s="287"/>
      <c r="AI283" s="287"/>
      <c r="AJ283" s="287"/>
      <c r="AK283" s="288"/>
      <c r="AL283" s="288"/>
      <c r="AM283" s="288"/>
      <c r="AN283" s="288"/>
      <c r="AO283" s="288"/>
      <c r="AP283" s="288"/>
      <c r="AQ283" s="288"/>
      <c r="AR283" s="288"/>
      <c r="AS283" s="288"/>
      <c r="AT283" s="288"/>
      <c r="AU283" s="288"/>
      <c r="AV283" s="288"/>
      <c r="AW283" s="288"/>
      <c r="AX283" s="288"/>
      <c r="AY283" s="288"/>
      <c r="AZ283" s="288"/>
      <c r="BA283" s="288"/>
      <c r="BB283" s="288"/>
      <c r="BC283" s="288"/>
      <c r="BD283" s="288"/>
      <c r="BE283" s="288"/>
      <c r="BF283" s="288"/>
      <c r="BG283" s="288"/>
      <c r="BH283" s="288"/>
      <c r="BI283" s="288"/>
      <c r="BJ283" s="288"/>
      <c r="BK283" s="288"/>
      <c r="BL283" s="288"/>
      <c r="BM283" s="288"/>
      <c r="BN283" s="288"/>
      <c r="BO283" s="288"/>
      <c r="BP283" s="288"/>
      <c r="BQ283" s="288"/>
      <c r="BR283" s="288"/>
      <c r="BS283" s="288"/>
      <c r="BT283" s="288"/>
      <c r="BU283" s="288"/>
      <c r="BV283" s="288"/>
      <c r="BW283" s="288"/>
      <c r="BX283" s="288"/>
      <c r="BY283" s="288"/>
      <c r="BZ283" s="288"/>
      <c r="CA283" s="288"/>
      <c r="CB283" s="288"/>
      <c r="CC283" s="288"/>
      <c r="CD283" s="288"/>
      <c r="CE283" s="288"/>
      <c r="CF283" s="288"/>
      <c r="CG283" s="288"/>
      <c r="CH283" s="288"/>
      <c r="CI283" s="288"/>
      <c r="CJ283" s="288"/>
      <c r="CK283" s="288"/>
      <c r="CL283" s="288"/>
      <c r="CM283" s="288"/>
      <c r="CN283" s="288"/>
      <c r="CO283" s="288"/>
      <c r="CP283" s="288"/>
      <c r="CQ283" s="288"/>
      <c r="CR283" s="288"/>
      <c r="CS283" s="288"/>
      <c r="CT283" s="288"/>
      <c r="CU283" s="288"/>
      <c r="CV283" s="288"/>
      <c r="CW283" s="288"/>
      <c r="CX283" s="288"/>
      <c r="CY283" s="288"/>
      <c r="CZ283" s="288"/>
      <c r="DA283" s="288"/>
      <c r="DB283" s="288"/>
      <c r="DC283" s="288"/>
      <c r="DD283" s="288"/>
      <c r="DE283" s="288"/>
      <c r="DF283" s="288"/>
      <c r="DG283" s="288"/>
      <c r="DH283" s="288"/>
      <c r="DI283" s="288"/>
      <c r="DJ283" s="288"/>
      <c r="DK283" s="288"/>
      <c r="DL283" s="288"/>
      <c r="DM283" s="288"/>
      <c r="DN283" s="288"/>
      <c r="DO283" s="288"/>
      <c r="DP283" s="288"/>
      <c r="DQ283" s="288"/>
      <c r="DR283" s="288"/>
      <c r="DS283" s="288"/>
      <c r="DT283" s="288"/>
      <c r="DU283" s="288"/>
      <c r="DV283" s="288"/>
      <c r="DW283" s="288"/>
      <c r="DX283" s="288"/>
      <c r="DY283" s="288"/>
      <c r="DZ283" s="288"/>
      <c r="EA283" s="288"/>
      <c r="EB283" s="288"/>
      <c r="EC283" s="288"/>
      <c r="ED283" s="288"/>
      <c r="EE283" s="288"/>
      <c r="EF283" s="288"/>
      <c r="EG283" s="288"/>
      <c r="EH283" s="288"/>
      <c r="EI283" s="288"/>
      <c r="EJ283" s="288"/>
      <c r="EK283" s="288"/>
      <c r="EL283" s="288"/>
      <c r="EM283" s="288"/>
      <c r="EN283" s="288"/>
      <c r="EO283" s="288"/>
      <c r="EP283" s="288"/>
      <c r="EQ283" s="288"/>
      <c r="ER283" s="288"/>
      <c r="ES283" s="288"/>
      <c r="ET283" s="288"/>
      <c r="EU283" s="288"/>
      <c r="EV283" s="288"/>
      <c r="EW283" s="288"/>
      <c r="EX283" s="288"/>
      <c r="EY283" s="288"/>
      <c r="EZ283" s="288"/>
      <c r="FA283" s="288"/>
      <c r="FB283" s="288"/>
      <c r="FC283" s="288"/>
      <c r="FD283" s="288"/>
      <c r="FE283" s="288"/>
      <c r="FF283" s="288"/>
      <c r="FG283" s="288"/>
      <c r="FH283" s="288"/>
      <c r="FI283" s="288"/>
      <c r="FJ283" s="288"/>
      <c r="FK283" s="288"/>
      <c r="FL283" s="288"/>
      <c r="FM283" s="288"/>
      <c r="FN283" s="288"/>
      <c r="FO283" s="288"/>
      <c r="FP283" s="288"/>
      <c r="FQ283" s="288"/>
      <c r="FR283" s="288"/>
      <c r="FU283" s="288"/>
      <c r="FV283" s="288"/>
      <c r="FW283" s="288"/>
      <c r="FX283" s="288"/>
      <c r="FY283" s="288"/>
      <c r="FZ283" s="288"/>
      <c r="GA283" s="288"/>
      <c r="GB283" s="288"/>
      <c r="GC283" s="288"/>
      <c r="GD283" s="288"/>
      <c r="GE283" s="288"/>
      <c r="GF283" s="288"/>
      <c r="GG283" s="288"/>
      <c r="GH283" s="288"/>
    </row>
    <row r="284" spans="1:190">
      <c r="A284" s="215"/>
      <c r="B284" s="215"/>
      <c r="C284" s="215"/>
      <c r="D284" s="215"/>
      <c r="E284" s="215"/>
      <c r="F284" s="215"/>
      <c r="G284" s="215"/>
      <c r="H284" s="215"/>
      <c r="I284" s="215"/>
      <c r="J284" s="215"/>
      <c r="K284" s="215"/>
      <c r="L284" s="215"/>
      <c r="M284" s="215"/>
      <c r="N284" s="212"/>
      <c r="O284" s="215"/>
      <c r="P284" s="215"/>
      <c r="Q284" s="215"/>
      <c r="R284" s="217"/>
      <c r="S284" s="217"/>
      <c r="T284" s="217"/>
      <c r="U284" s="288"/>
      <c r="V284" s="288"/>
      <c r="W284" s="215"/>
      <c r="X284" s="219"/>
      <c r="Y284" s="219"/>
      <c r="Z284" s="219"/>
      <c r="AA284" s="219"/>
      <c r="AB284" s="219"/>
      <c r="AC284" s="287"/>
      <c r="AD284" s="287"/>
      <c r="AE284" s="287"/>
      <c r="AF284" s="287"/>
      <c r="AG284" s="287"/>
      <c r="AH284" s="287"/>
      <c r="AI284" s="287"/>
      <c r="AJ284" s="287"/>
      <c r="AK284" s="288"/>
      <c r="AL284" s="288"/>
      <c r="AM284" s="288"/>
      <c r="AN284" s="288"/>
      <c r="AO284" s="288"/>
      <c r="AP284" s="288"/>
      <c r="AQ284" s="288"/>
      <c r="AR284" s="288"/>
      <c r="AS284" s="288"/>
      <c r="AT284" s="288"/>
      <c r="AU284" s="288"/>
      <c r="AV284" s="288"/>
      <c r="AW284" s="288"/>
      <c r="AX284" s="288"/>
      <c r="AY284" s="288"/>
      <c r="AZ284" s="288"/>
      <c r="BA284" s="288"/>
      <c r="BB284" s="288"/>
      <c r="BC284" s="288"/>
      <c r="BD284" s="288"/>
      <c r="BE284" s="288"/>
      <c r="BF284" s="288"/>
      <c r="BG284" s="288"/>
      <c r="BH284" s="288"/>
      <c r="BI284" s="288"/>
      <c r="BJ284" s="288"/>
      <c r="BK284" s="288"/>
      <c r="BL284" s="288"/>
      <c r="BM284" s="288"/>
      <c r="BN284" s="288"/>
      <c r="BO284" s="288"/>
      <c r="BP284" s="288"/>
      <c r="BQ284" s="288"/>
      <c r="BR284" s="288"/>
      <c r="BS284" s="288"/>
      <c r="BT284" s="288"/>
      <c r="BU284" s="288"/>
      <c r="BV284" s="288"/>
      <c r="BW284" s="288"/>
      <c r="BX284" s="288"/>
      <c r="BY284" s="288"/>
      <c r="BZ284" s="288"/>
      <c r="CA284" s="288"/>
      <c r="CB284" s="288"/>
      <c r="CC284" s="288"/>
      <c r="CD284" s="288"/>
      <c r="CE284" s="288"/>
      <c r="CF284" s="288"/>
      <c r="CG284" s="288"/>
      <c r="CH284" s="288"/>
      <c r="CI284" s="288"/>
      <c r="CJ284" s="288"/>
      <c r="CK284" s="288"/>
      <c r="CL284" s="288"/>
      <c r="CM284" s="288"/>
      <c r="CN284" s="288"/>
      <c r="CO284" s="288"/>
      <c r="CP284" s="288"/>
      <c r="CQ284" s="288"/>
      <c r="CR284" s="288"/>
      <c r="CS284" s="288"/>
      <c r="CT284" s="288"/>
      <c r="CU284" s="288"/>
      <c r="CV284" s="288"/>
      <c r="CW284" s="288"/>
      <c r="CX284" s="288"/>
      <c r="CY284" s="288"/>
      <c r="CZ284" s="288"/>
      <c r="DA284" s="288"/>
      <c r="DB284" s="288"/>
      <c r="DC284" s="288"/>
      <c r="DD284" s="288"/>
      <c r="DE284" s="288"/>
      <c r="DF284" s="288"/>
      <c r="DG284" s="288"/>
      <c r="DH284" s="288"/>
      <c r="DI284" s="288"/>
      <c r="DJ284" s="288"/>
      <c r="DK284" s="288"/>
      <c r="DL284" s="288"/>
      <c r="DM284" s="288"/>
      <c r="DN284" s="288"/>
      <c r="DO284" s="288"/>
      <c r="DP284" s="288"/>
      <c r="DQ284" s="288"/>
      <c r="DR284" s="288"/>
      <c r="DS284" s="288"/>
      <c r="DT284" s="288"/>
      <c r="DU284" s="288"/>
      <c r="DV284" s="288"/>
      <c r="DW284" s="288"/>
      <c r="DX284" s="288"/>
      <c r="DY284" s="288"/>
      <c r="DZ284" s="288"/>
      <c r="EA284" s="288"/>
      <c r="EB284" s="288"/>
      <c r="EC284" s="288"/>
      <c r="ED284" s="288"/>
      <c r="EE284" s="288"/>
      <c r="EF284" s="288"/>
      <c r="EG284" s="288"/>
      <c r="EH284" s="288"/>
      <c r="EI284" s="288"/>
      <c r="EJ284" s="288"/>
      <c r="EK284" s="288"/>
      <c r="EL284" s="288"/>
      <c r="EM284" s="288"/>
      <c r="EN284" s="288"/>
      <c r="EO284" s="288"/>
      <c r="EP284" s="288"/>
      <c r="EQ284" s="288"/>
      <c r="ER284" s="288"/>
      <c r="ES284" s="288"/>
      <c r="ET284" s="288"/>
      <c r="EU284" s="288"/>
      <c r="EV284" s="288"/>
      <c r="EW284" s="288"/>
      <c r="EX284" s="288"/>
      <c r="EY284" s="288"/>
      <c r="EZ284" s="288"/>
      <c r="FA284" s="288"/>
      <c r="FB284" s="288"/>
      <c r="FC284" s="288"/>
      <c r="FD284" s="288"/>
      <c r="FE284" s="288"/>
      <c r="FF284" s="288"/>
      <c r="FG284" s="288"/>
      <c r="FH284" s="288"/>
      <c r="FI284" s="288"/>
      <c r="FJ284" s="288"/>
      <c r="FK284" s="288"/>
      <c r="FL284" s="288"/>
      <c r="FM284" s="288"/>
      <c r="FN284" s="288"/>
      <c r="FO284" s="288"/>
      <c r="FP284" s="288"/>
      <c r="FQ284" s="288"/>
      <c r="FR284" s="288"/>
      <c r="FU284" s="288"/>
      <c r="FV284" s="288"/>
      <c r="FW284" s="288"/>
      <c r="FX284" s="288"/>
      <c r="FY284" s="288"/>
      <c r="FZ284" s="288"/>
      <c r="GA284" s="288"/>
      <c r="GB284" s="288"/>
      <c r="GC284" s="288"/>
      <c r="GD284" s="288"/>
      <c r="GE284" s="288"/>
      <c r="GF284" s="288"/>
      <c r="GG284" s="288"/>
      <c r="GH284" s="288"/>
    </row>
    <row r="285" spans="1:190">
      <c r="A285" s="215"/>
      <c r="B285" s="215"/>
      <c r="C285" s="215"/>
      <c r="D285" s="215"/>
      <c r="E285" s="215"/>
      <c r="F285" s="215"/>
      <c r="G285" s="215"/>
      <c r="H285" s="215"/>
      <c r="I285" s="215"/>
      <c r="J285" s="215"/>
      <c r="K285" s="215"/>
      <c r="L285" s="215"/>
      <c r="M285" s="215"/>
      <c r="N285" s="212"/>
      <c r="O285" s="215"/>
      <c r="P285" s="215"/>
      <c r="Q285" s="215"/>
      <c r="R285" s="217"/>
      <c r="S285" s="217"/>
      <c r="T285" s="217"/>
      <c r="U285" s="288"/>
      <c r="V285" s="288"/>
      <c r="W285" s="215"/>
      <c r="X285" s="219"/>
      <c r="Y285" s="219"/>
      <c r="Z285" s="219"/>
      <c r="AA285" s="219"/>
      <c r="AB285" s="219"/>
      <c r="AC285" s="287"/>
      <c r="AD285" s="287"/>
      <c r="AE285" s="287"/>
      <c r="AF285" s="287"/>
      <c r="AG285" s="287"/>
      <c r="AH285" s="287"/>
      <c r="AI285" s="287"/>
      <c r="AJ285" s="287"/>
      <c r="AK285" s="288"/>
      <c r="AL285" s="288"/>
      <c r="AM285" s="288"/>
      <c r="AN285" s="288"/>
      <c r="AO285" s="288"/>
      <c r="AP285" s="288"/>
      <c r="AQ285" s="288"/>
      <c r="AR285" s="288"/>
      <c r="AS285" s="288"/>
      <c r="AT285" s="288"/>
      <c r="AU285" s="288"/>
      <c r="AV285" s="288"/>
      <c r="AW285" s="288"/>
      <c r="AX285" s="288"/>
      <c r="AY285" s="288"/>
      <c r="AZ285" s="288"/>
      <c r="BA285" s="288"/>
      <c r="BB285" s="288"/>
      <c r="BC285" s="288"/>
      <c r="BD285" s="288"/>
      <c r="BE285" s="288"/>
      <c r="BF285" s="288"/>
      <c r="BG285" s="288"/>
      <c r="BH285" s="288"/>
      <c r="BI285" s="288"/>
      <c r="BJ285" s="288"/>
      <c r="BK285" s="288"/>
      <c r="BL285" s="288"/>
      <c r="BM285" s="288"/>
      <c r="BN285" s="288"/>
      <c r="BO285" s="288"/>
      <c r="BP285" s="288"/>
      <c r="BQ285" s="288"/>
      <c r="BR285" s="288"/>
      <c r="BS285" s="288"/>
      <c r="BT285" s="288"/>
      <c r="BU285" s="288"/>
      <c r="BV285" s="288"/>
      <c r="BW285" s="288"/>
      <c r="BX285" s="288"/>
      <c r="BY285" s="288"/>
      <c r="BZ285" s="288"/>
      <c r="CA285" s="288"/>
      <c r="CB285" s="288"/>
      <c r="CC285" s="288"/>
      <c r="CD285" s="288"/>
      <c r="CE285" s="288"/>
      <c r="CF285" s="288"/>
      <c r="CG285" s="288"/>
      <c r="CH285" s="288"/>
      <c r="CI285" s="288"/>
      <c r="CJ285" s="288"/>
      <c r="CK285" s="288"/>
      <c r="CL285" s="288"/>
      <c r="CM285" s="288"/>
      <c r="CN285" s="288"/>
      <c r="CO285" s="288"/>
      <c r="CP285" s="288"/>
      <c r="CQ285" s="288"/>
      <c r="CR285" s="288"/>
      <c r="CS285" s="288"/>
      <c r="CT285" s="288"/>
      <c r="CU285" s="288"/>
      <c r="CV285" s="288"/>
      <c r="CW285" s="288"/>
      <c r="CX285" s="288"/>
      <c r="CY285" s="288"/>
      <c r="CZ285" s="288"/>
      <c r="DA285" s="288"/>
      <c r="DB285" s="288"/>
      <c r="DC285" s="288"/>
      <c r="DD285" s="288"/>
      <c r="DE285" s="288"/>
      <c r="DF285" s="288"/>
      <c r="DG285" s="288"/>
      <c r="DH285" s="288"/>
      <c r="DI285" s="288"/>
      <c r="DJ285" s="288"/>
      <c r="DK285" s="288"/>
      <c r="DL285" s="288"/>
      <c r="DM285" s="288"/>
      <c r="DN285" s="288"/>
      <c r="DO285" s="288"/>
      <c r="DP285" s="288"/>
      <c r="DQ285" s="288"/>
      <c r="DR285" s="288"/>
      <c r="DS285" s="288"/>
      <c r="DT285" s="288"/>
      <c r="DU285" s="288"/>
      <c r="DV285" s="288"/>
      <c r="DW285" s="288"/>
      <c r="DX285" s="288"/>
      <c r="DY285" s="288"/>
      <c r="DZ285" s="288"/>
      <c r="EA285" s="288"/>
      <c r="EB285" s="288"/>
      <c r="EC285" s="288"/>
      <c r="ED285" s="288"/>
      <c r="EE285" s="288"/>
      <c r="EF285" s="288"/>
      <c r="EG285" s="288"/>
      <c r="EH285" s="288"/>
      <c r="EI285" s="288"/>
      <c r="EJ285" s="288"/>
      <c r="EK285" s="288"/>
      <c r="EL285" s="288"/>
      <c r="EM285" s="288"/>
      <c r="EN285" s="288"/>
      <c r="EO285" s="288"/>
      <c r="EP285" s="288"/>
      <c r="EQ285" s="288"/>
      <c r="ER285" s="288"/>
      <c r="ES285" s="288"/>
      <c r="ET285" s="288"/>
      <c r="EU285" s="288"/>
      <c r="EV285" s="288"/>
      <c r="EW285" s="288"/>
      <c r="EX285" s="288"/>
      <c r="EY285" s="288"/>
      <c r="EZ285" s="288"/>
      <c r="FA285" s="288"/>
      <c r="FB285" s="288"/>
      <c r="FC285" s="288"/>
      <c r="FD285" s="288"/>
      <c r="FE285" s="288"/>
      <c r="FF285" s="288"/>
      <c r="FG285" s="288"/>
      <c r="FH285" s="288"/>
      <c r="FI285" s="288"/>
      <c r="FJ285" s="288"/>
      <c r="FK285" s="288"/>
      <c r="FL285" s="288"/>
      <c r="FM285" s="288"/>
      <c r="FN285" s="288"/>
      <c r="FO285" s="288"/>
      <c r="FP285" s="288"/>
      <c r="FQ285" s="288"/>
      <c r="FR285" s="288"/>
      <c r="FU285" s="288"/>
      <c r="FV285" s="288"/>
      <c r="FW285" s="288"/>
      <c r="FX285" s="288"/>
      <c r="FY285" s="288"/>
      <c r="FZ285" s="288"/>
      <c r="GA285" s="288"/>
      <c r="GB285" s="288"/>
      <c r="GC285" s="288"/>
      <c r="GD285" s="288"/>
      <c r="GE285" s="288"/>
      <c r="GF285" s="288"/>
      <c r="GG285" s="288"/>
      <c r="GH285" s="288"/>
    </row>
    <row r="286" spans="1:190">
      <c r="A286" s="215"/>
      <c r="B286" s="215"/>
      <c r="C286" s="215"/>
      <c r="D286" s="215"/>
      <c r="E286" s="215"/>
      <c r="F286" s="215"/>
      <c r="G286" s="215"/>
      <c r="H286" s="215"/>
      <c r="I286" s="215"/>
      <c r="J286" s="215"/>
      <c r="K286" s="215"/>
      <c r="L286" s="215"/>
      <c r="M286" s="215"/>
      <c r="N286" s="212"/>
      <c r="O286" s="215"/>
      <c r="P286" s="215"/>
      <c r="Q286" s="215"/>
      <c r="R286" s="217"/>
      <c r="S286" s="217"/>
      <c r="T286" s="217"/>
      <c r="U286" s="288"/>
      <c r="V286" s="288"/>
      <c r="W286" s="215"/>
      <c r="X286" s="219"/>
      <c r="Y286" s="219"/>
      <c r="Z286" s="219"/>
      <c r="AA286" s="219"/>
      <c r="AB286" s="219"/>
      <c r="AC286" s="287"/>
      <c r="AD286" s="287"/>
      <c r="AE286" s="287"/>
      <c r="AF286" s="287"/>
      <c r="AG286" s="287"/>
      <c r="AH286" s="287"/>
      <c r="AI286" s="287"/>
      <c r="AJ286" s="287"/>
      <c r="AK286" s="288"/>
      <c r="AL286" s="288"/>
      <c r="AM286" s="288"/>
      <c r="AN286" s="288"/>
      <c r="AO286" s="288"/>
      <c r="AP286" s="288"/>
      <c r="AQ286" s="288"/>
      <c r="AR286" s="288"/>
      <c r="AS286" s="288"/>
      <c r="AT286" s="288"/>
      <c r="AU286" s="288"/>
      <c r="AV286" s="288"/>
      <c r="AW286" s="288"/>
      <c r="AX286" s="288"/>
      <c r="AY286" s="288"/>
      <c r="AZ286" s="288"/>
      <c r="BA286" s="288"/>
      <c r="BB286" s="288"/>
      <c r="BC286" s="288"/>
      <c r="BD286" s="288"/>
      <c r="BE286" s="288"/>
      <c r="BF286" s="288"/>
      <c r="BG286" s="288"/>
      <c r="BH286" s="288"/>
      <c r="BI286" s="288"/>
      <c r="BJ286" s="288"/>
      <c r="BK286" s="288"/>
      <c r="BL286" s="288"/>
      <c r="BM286" s="288"/>
      <c r="BN286" s="288"/>
      <c r="BO286" s="288"/>
      <c r="BP286" s="288"/>
      <c r="BQ286" s="288"/>
      <c r="BR286" s="288"/>
      <c r="BS286" s="288"/>
      <c r="BT286" s="288"/>
      <c r="BU286" s="288"/>
      <c r="BV286" s="288"/>
      <c r="BW286" s="288"/>
      <c r="BX286" s="288"/>
      <c r="BY286" s="288"/>
      <c r="BZ286" s="288"/>
      <c r="CA286" s="288"/>
      <c r="CB286" s="288"/>
      <c r="CC286" s="288"/>
      <c r="CD286" s="288"/>
      <c r="CE286" s="288"/>
      <c r="CF286" s="288"/>
      <c r="CG286" s="288"/>
      <c r="CH286" s="288"/>
      <c r="CI286" s="288"/>
      <c r="CJ286" s="288"/>
      <c r="CK286" s="288"/>
      <c r="CL286" s="288"/>
      <c r="CM286" s="288"/>
      <c r="CN286" s="288"/>
      <c r="CO286" s="288"/>
      <c r="CP286" s="288"/>
      <c r="CQ286" s="288"/>
      <c r="CR286" s="288"/>
      <c r="CS286" s="288"/>
      <c r="CT286" s="288"/>
      <c r="CU286" s="288"/>
      <c r="CV286" s="288"/>
      <c r="CW286" s="288"/>
      <c r="CX286" s="288"/>
      <c r="CY286" s="288"/>
      <c r="CZ286" s="288"/>
      <c r="DA286" s="288"/>
      <c r="DB286" s="288"/>
      <c r="DC286" s="288"/>
      <c r="DD286" s="288"/>
      <c r="DE286" s="288"/>
      <c r="DF286" s="288"/>
      <c r="DG286" s="288"/>
      <c r="DH286" s="288"/>
      <c r="DI286" s="288"/>
      <c r="DJ286" s="288"/>
      <c r="DK286" s="288"/>
      <c r="DL286" s="288"/>
      <c r="DM286" s="288"/>
      <c r="DN286" s="288"/>
      <c r="DO286" s="288"/>
      <c r="DP286" s="288"/>
      <c r="DQ286" s="288"/>
      <c r="DR286" s="288"/>
      <c r="DS286" s="288"/>
      <c r="DT286" s="288"/>
      <c r="DU286" s="288"/>
      <c r="DV286" s="288"/>
      <c r="DW286" s="288"/>
      <c r="DX286" s="288"/>
      <c r="DY286" s="288"/>
      <c r="DZ286" s="288"/>
      <c r="EA286" s="288"/>
      <c r="EB286" s="288"/>
      <c r="EC286" s="288"/>
      <c r="ED286" s="288"/>
      <c r="EE286" s="288"/>
      <c r="EF286" s="288"/>
      <c r="EG286" s="288"/>
      <c r="EH286" s="288"/>
      <c r="EI286" s="288"/>
      <c r="EJ286" s="288"/>
      <c r="EK286" s="288"/>
      <c r="EL286" s="288"/>
      <c r="EM286" s="288"/>
      <c r="EN286" s="288"/>
      <c r="EO286" s="288"/>
      <c r="EP286" s="288"/>
      <c r="EQ286" s="288"/>
      <c r="ER286" s="288"/>
      <c r="ES286" s="288"/>
      <c r="ET286" s="288"/>
      <c r="EU286" s="288"/>
      <c r="EV286" s="288"/>
      <c r="EW286" s="288"/>
      <c r="EX286" s="288"/>
      <c r="EY286" s="288"/>
      <c r="EZ286" s="288"/>
      <c r="FA286" s="288"/>
      <c r="FB286" s="288"/>
      <c r="FC286" s="288"/>
      <c r="FD286" s="288"/>
      <c r="FE286" s="288"/>
      <c r="FF286" s="288"/>
      <c r="FG286" s="288"/>
      <c r="FH286" s="288"/>
      <c r="FI286" s="288"/>
      <c r="FJ286" s="288"/>
      <c r="FK286" s="288"/>
      <c r="FL286" s="288"/>
      <c r="FM286" s="288"/>
      <c r="FN286" s="288"/>
      <c r="FO286" s="288"/>
      <c r="FP286" s="288"/>
      <c r="FQ286" s="288"/>
      <c r="FR286" s="288"/>
      <c r="FU286" s="288"/>
      <c r="FV286" s="288"/>
      <c r="FW286" s="288"/>
      <c r="FX286" s="288"/>
      <c r="FY286" s="288"/>
      <c r="FZ286" s="288"/>
      <c r="GA286" s="288"/>
      <c r="GB286" s="288"/>
      <c r="GC286" s="288"/>
      <c r="GD286" s="288"/>
      <c r="GE286" s="288"/>
      <c r="GF286" s="288"/>
      <c r="GG286" s="288"/>
      <c r="GH286" s="288"/>
    </row>
    <row r="287" spans="1:190">
      <c r="A287" s="215"/>
      <c r="B287" s="215"/>
      <c r="C287" s="215"/>
      <c r="D287" s="215"/>
      <c r="E287" s="215"/>
      <c r="F287" s="215"/>
      <c r="G287" s="215"/>
      <c r="H287" s="215"/>
      <c r="I287" s="215"/>
      <c r="J287" s="215"/>
      <c r="K287" s="215"/>
      <c r="L287" s="215"/>
      <c r="M287" s="215"/>
      <c r="N287" s="212"/>
      <c r="O287" s="215"/>
      <c r="P287" s="215"/>
      <c r="Q287" s="215"/>
      <c r="R287" s="217"/>
      <c r="S287" s="217"/>
      <c r="T287" s="217"/>
      <c r="U287" s="288"/>
      <c r="V287" s="288"/>
      <c r="W287" s="215"/>
      <c r="X287" s="219"/>
      <c r="Y287" s="219"/>
      <c r="Z287" s="219"/>
      <c r="AA287" s="219"/>
      <c r="AB287" s="219"/>
      <c r="AC287" s="287"/>
      <c r="AD287" s="287"/>
      <c r="AE287" s="287"/>
      <c r="AF287" s="287"/>
      <c r="AG287" s="287"/>
      <c r="AH287" s="287"/>
      <c r="AI287" s="287"/>
      <c r="AJ287" s="287"/>
      <c r="AK287" s="288"/>
      <c r="AL287" s="288"/>
      <c r="AM287" s="288"/>
      <c r="AN287" s="288"/>
      <c r="AO287" s="288"/>
      <c r="AP287" s="288"/>
      <c r="AQ287" s="288"/>
      <c r="AR287" s="288"/>
      <c r="AS287" s="288"/>
      <c r="AT287" s="288"/>
      <c r="AU287" s="288"/>
      <c r="AV287" s="288"/>
      <c r="AW287" s="288"/>
      <c r="AX287" s="288"/>
      <c r="AY287" s="288"/>
      <c r="AZ287" s="288"/>
      <c r="BA287" s="288"/>
      <c r="BB287" s="288"/>
      <c r="BC287" s="288"/>
      <c r="BD287" s="288"/>
      <c r="BE287" s="288"/>
      <c r="BF287" s="288"/>
      <c r="BG287" s="288"/>
      <c r="BH287" s="288"/>
      <c r="BI287" s="288"/>
      <c r="BJ287" s="288"/>
      <c r="BK287" s="288"/>
      <c r="BL287" s="288"/>
      <c r="BM287" s="288"/>
      <c r="BN287" s="288"/>
      <c r="BO287" s="288"/>
      <c r="BP287" s="288"/>
      <c r="BQ287" s="288"/>
      <c r="BR287" s="288"/>
      <c r="BS287" s="288"/>
      <c r="BT287" s="288"/>
      <c r="BU287" s="288"/>
      <c r="BV287" s="288"/>
      <c r="BW287" s="288"/>
      <c r="BX287" s="288"/>
      <c r="BY287" s="288"/>
      <c r="BZ287" s="288"/>
      <c r="CA287" s="288"/>
      <c r="CB287" s="288"/>
      <c r="CC287" s="288"/>
      <c r="CD287" s="288"/>
      <c r="CE287" s="288"/>
      <c r="CF287" s="288"/>
      <c r="CG287" s="288"/>
      <c r="CH287" s="288"/>
      <c r="CI287" s="288"/>
      <c r="CJ287" s="288"/>
      <c r="CK287" s="288"/>
      <c r="CL287" s="288"/>
      <c r="CM287" s="288"/>
      <c r="CN287" s="288"/>
      <c r="CO287" s="288"/>
      <c r="CP287" s="288"/>
      <c r="CQ287" s="288"/>
      <c r="CR287" s="288"/>
      <c r="CS287" s="288"/>
      <c r="CT287" s="288"/>
      <c r="CU287" s="288"/>
      <c r="CV287" s="288"/>
      <c r="CW287" s="288"/>
      <c r="CX287" s="288"/>
      <c r="CY287" s="288"/>
      <c r="CZ287" s="288"/>
      <c r="DA287" s="288"/>
      <c r="DB287" s="288"/>
      <c r="DC287" s="288"/>
      <c r="DD287" s="288"/>
      <c r="DE287" s="288"/>
      <c r="DF287" s="288"/>
      <c r="DG287" s="288"/>
      <c r="DH287" s="288"/>
      <c r="DI287" s="288"/>
      <c r="DJ287" s="288"/>
      <c r="DK287" s="288"/>
      <c r="DL287" s="288"/>
      <c r="DM287" s="288"/>
      <c r="DN287" s="288"/>
      <c r="DO287" s="288"/>
      <c r="DP287" s="288"/>
      <c r="DQ287" s="288"/>
      <c r="DR287" s="288"/>
      <c r="DS287" s="288"/>
      <c r="DT287" s="288"/>
      <c r="DU287" s="288"/>
      <c r="DV287" s="288"/>
      <c r="DW287" s="288"/>
      <c r="DX287" s="288"/>
      <c r="DY287" s="288"/>
      <c r="DZ287" s="288"/>
      <c r="EA287" s="288"/>
      <c r="EB287" s="288"/>
      <c r="EC287" s="288"/>
      <c r="ED287" s="288"/>
      <c r="EE287" s="288"/>
      <c r="EF287" s="288"/>
      <c r="EG287" s="288"/>
      <c r="EH287" s="288"/>
      <c r="EI287" s="288"/>
      <c r="EJ287" s="288"/>
      <c r="EK287" s="288"/>
      <c r="EL287" s="288"/>
      <c r="EM287" s="288"/>
      <c r="EN287" s="288"/>
      <c r="EO287" s="288"/>
      <c r="EP287" s="288"/>
      <c r="EQ287" s="288"/>
      <c r="ER287" s="288"/>
      <c r="ES287" s="288"/>
      <c r="ET287" s="288"/>
      <c r="EU287" s="288"/>
      <c r="EV287" s="288"/>
      <c r="EW287" s="288"/>
      <c r="EX287" s="288"/>
      <c r="EY287" s="288"/>
      <c r="EZ287" s="288"/>
      <c r="FA287" s="288"/>
      <c r="FB287" s="288"/>
      <c r="FC287" s="288"/>
      <c r="FD287" s="288"/>
      <c r="FE287" s="288"/>
      <c r="FF287" s="288"/>
      <c r="FG287" s="288"/>
      <c r="FH287" s="288"/>
      <c r="FI287" s="288"/>
      <c r="FJ287" s="288"/>
      <c r="FK287" s="288"/>
      <c r="FL287" s="288"/>
      <c r="FM287" s="288"/>
      <c r="FN287" s="288"/>
      <c r="FO287" s="288"/>
      <c r="FP287" s="288"/>
      <c r="FQ287" s="288"/>
      <c r="FR287" s="288"/>
      <c r="FU287" s="288"/>
      <c r="FV287" s="288"/>
      <c r="FW287" s="288"/>
      <c r="FX287" s="288"/>
      <c r="FY287" s="288"/>
      <c r="FZ287" s="288"/>
      <c r="GA287" s="288"/>
      <c r="GB287" s="288"/>
      <c r="GC287" s="288"/>
      <c r="GD287" s="288"/>
      <c r="GE287" s="288"/>
      <c r="GF287" s="288"/>
      <c r="GG287" s="288"/>
      <c r="GH287" s="288"/>
    </row>
    <row r="288" spans="1:190">
      <c r="A288" s="215"/>
      <c r="B288" s="215"/>
      <c r="C288" s="215"/>
      <c r="D288" s="215"/>
      <c r="E288" s="215"/>
      <c r="F288" s="215"/>
      <c r="G288" s="215"/>
      <c r="H288" s="215"/>
      <c r="I288" s="215"/>
      <c r="J288" s="215"/>
      <c r="K288" s="215"/>
      <c r="L288" s="215"/>
      <c r="M288" s="215"/>
      <c r="N288" s="212"/>
      <c r="O288" s="215"/>
      <c r="P288" s="215"/>
      <c r="Q288" s="215"/>
      <c r="R288" s="217"/>
      <c r="S288" s="217"/>
      <c r="T288" s="217"/>
      <c r="U288" s="288"/>
      <c r="V288" s="288"/>
      <c r="W288" s="215"/>
      <c r="X288" s="219"/>
      <c r="Y288" s="219"/>
      <c r="Z288" s="219"/>
      <c r="AA288" s="219"/>
      <c r="AB288" s="219"/>
      <c r="AC288" s="287"/>
      <c r="AD288" s="287"/>
      <c r="AE288" s="287"/>
      <c r="AF288" s="287"/>
      <c r="AG288" s="287"/>
      <c r="AH288" s="287"/>
      <c r="AI288" s="287"/>
      <c r="AJ288" s="287"/>
      <c r="AK288" s="288"/>
      <c r="AL288" s="288"/>
      <c r="AM288" s="288"/>
      <c r="AN288" s="288"/>
      <c r="AO288" s="288"/>
      <c r="AP288" s="288"/>
      <c r="AQ288" s="288"/>
      <c r="AR288" s="288"/>
      <c r="AS288" s="288"/>
      <c r="AT288" s="288"/>
      <c r="AU288" s="288"/>
      <c r="AV288" s="288"/>
      <c r="AW288" s="288"/>
      <c r="AX288" s="288"/>
      <c r="AY288" s="288"/>
      <c r="AZ288" s="288"/>
      <c r="BA288" s="288"/>
      <c r="BB288" s="288"/>
      <c r="BC288" s="288"/>
      <c r="BD288" s="288"/>
      <c r="BE288" s="288"/>
      <c r="BF288" s="288"/>
      <c r="BG288" s="288"/>
      <c r="BH288" s="288"/>
      <c r="BI288" s="288"/>
      <c r="BJ288" s="288"/>
      <c r="BK288" s="288"/>
      <c r="BL288" s="288"/>
      <c r="BM288" s="288"/>
      <c r="BN288" s="288"/>
      <c r="BO288" s="288"/>
      <c r="BP288" s="288"/>
      <c r="BQ288" s="288"/>
      <c r="BR288" s="288"/>
      <c r="BS288" s="288"/>
      <c r="BT288" s="288"/>
      <c r="BU288" s="288"/>
      <c r="BV288" s="288"/>
      <c r="BW288" s="288"/>
      <c r="BX288" s="288"/>
      <c r="BY288" s="288"/>
      <c r="BZ288" s="288"/>
      <c r="CA288" s="288"/>
      <c r="CB288" s="288"/>
      <c r="CC288" s="288"/>
      <c r="CD288" s="288"/>
      <c r="CE288" s="288"/>
      <c r="CF288" s="288"/>
      <c r="CG288" s="288"/>
      <c r="CH288" s="288"/>
      <c r="CI288" s="288"/>
      <c r="CJ288" s="288"/>
      <c r="CK288" s="288"/>
      <c r="CL288" s="288"/>
      <c r="CM288" s="288"/>
      <c r="CN288" s="288"/>
      <c r="CO288" s="288"/>
      <c r="CP288" s="288"/>
      <c r="CQ288" s="288"/>
      <c r="CR288" s="288"/>
      <c r="CS288" s="288"/>
      <c r="CT288" s="288"/>
      <c r="CU288" s="288"/>
      <c r="CV288" s="288"/>
      <c r="CW288" s="288"/>
      <c r="CX288" s="288"/>
      <c r="CY288" s="288"/>
      <c r="CZ288" s="288"/>
      <c r="DA288" s="288"/>
      <c r="DB288" s="288"/>
      <c r="DC288" s="288"/>
      <c r="DD288" s="288"/>
      <c r="DE288" s="288"/>
      <c r="DF288" s="288"/>
      <c r="DG288" s="288"/>
      <c r="DH288" s="288"/>
      <c r="DI288" s="288"/>
      <c r="DJ288" s="288"/>
      <c r="DK288" s="288"/>
      <c r="DL288" s="288"/>
      <c r="DM288" s="288"/>
      <c r="DN288" s="288"/>
      <c r="DO288" s="288"/>
      <c r="DP288" s="288"/>
      <c r="DQ288" s="288"/>
      <c r="DR288" s="288"/>
      <c r="DS288" s="288"/>
      <c r="DT288" s="288"/>
      <c r="DU288" s="288"/>
      <c r="DV288" s="288"/>
      <c r="DW288" s="288"/>
      <c r="DX288" s="288"/>
      <c r="DY288" s="288"/>
      <c r="DZ288" s="288"/>
      <c r="EA288" s="288"/>
      <c r="EB288" s="288"/>
      <c r="EC288" s="288"/>
      <c r="ED288" s="288"/>
      <c r="EE288" s="288"/>
      <c r="EF288" s="288"/>
      <c r="EG288" s="288"/>
      <c r="EH288" s="288"/>
      <c r="EI288" s="288"/>
      <c r="EJ288" s="288"/>
      <c r="EK288" s="288"/>
      <c r="EL288" s="288"/>
      <c r="EM288" s="288"/>
      <c r="EN288" s="288"/>
      <c r="EO288" s="288"/>
      <c r="EP288" s="288"/>
      <c r="EQ288" s="288"/>
      <c r="ER288" s="288"/>
      <c r="ES288" s="288"/>
      <c r="ET288" s="288"/>
      <c r="EU288" s="288"/>
      <c r="EV288" s="288"/>
      <c r="EW288" s="288"/>
      <c r="EX288" s="288"/>
      <c r="EY288" s="288"/>
      <c r="EZ288" s="288"/>
      <c r="FA288" s="288"/>
      <c r="FB288" s="288"/>
      <c r="FC288" s="288"/>
      <c r="FD288" s="288"/>
      <c r="FE288" s="288"/>
      <c r="FF288" s="288"/>
      <c r="FG288" s="288"/>
      <c r="FH288" s="288"/>
      <c r="FI288" s="288"/>
      <c r="FJ288" s="288"/>
      <c r="FK288" s="288"/>
      <c r="FL288" s="288"/>
      <c r="FM288" s="288"/>
      <c r="FN288" s="288"/>
      <c r="FO288" s="288"/>
      <c r="FP288" s="288"/>
      <c r="FQ288" s="288"/>
      <c r="FR288" s="288"/>
      <c r="FU288" s="288"/>
      <c r="FV288" s="288"/>
      <c r="FW288" s="288"/>
      <c r="FX288" s="288"/>
      <c r="FY288" s="288"/>
      <c r="FZ288" s="288"/>
      <c r="GA288" s="288"/>
      <c r="GB288" s="288"/>
      <c r="GC288" s="288"/>
      <c r="GD288" s="288"/>
      <c r="GE288" s="288"/>
      <c r="GF288" s="288"/>
      <c r="GG288" s="288"/>
      <c r="GH288" s="288"/>
    </row>
    <row r="289" spans="1:190">
      <c r="A289" s="215"/>
      <c r="B289" s="215"/>
      <c r="C289" s="215"/>
      <c r="D289" s="215"/>
      <c r="E289" s="215"/>
      <c r="F289" s="215"/>
      <c r="G289" s="215"/>
      <c r="H289" s="215"/>
      <c r="I289" s="215"/>
      <c r="J289" s="215"/>
      <c r="K289" s="215"/>
      <c r="L289" s="215"/>
      <c r="M289" s="215"/>
      <c r="N289" s="212"/>
      <c r="O289" s="215"/>
      <c r="P289" s="215"/>
      <c r="Q289" s="215"/>
      <c r="R289" s="217"/>
      <c r="S289" s="217"/>
      <c r="T289" s="217"/>
      <c r="U289" s="288"/>
      <c r="V289" s="288"/>
      <c r="W289" s="215"/>
      <c r="X289" s="219"/>
      <c r="Y289" s="219"/>
      <c r="Z289" s="219"/>
      <c r="AA289" s="219"/>
      <c r="AB289" s="219"/>
      <c r="AC289" s="287"/>
      <c r="AD289" s="287"/>
      <c r="AE289" s="287"/>
      <c r="AF289" s="287"/>
      <c r="AG289" s="287"/>
      <c r="AH289" s="287"/>
      <c r="AI289" s="287"/>
      <c r="AJ289" s="287"/>
      <c r="AK289" s="288"/>
      <c r="AL289" s="288"/>
      <c r="AM289" s="288"/>
      <c r="AN289" s="288"/>
      <c r="AO289" s="288"/>
      <c r="AP289" s="288"/>
      <c r="AQ289" s="288"/>
      <c r="AR289" s="288"/>
      <c r="AS289" s="288"/>
      <c r="AT289" s="288"/>
      <c r="AU289" s="288"/>
      <c r="AV289" s="288"/>
      <c r="AW289" s="288"/>
      <c r="AX289" s="288"/>
      <c r="AY289" s="288"/>
      <c r="AZ289" s="288"/>
      <c r="BA289" s="288"/>
      <c r="BB289" s="288"/>
      <c r="BC289" s="288"/>
      <c r="BD289" s="288"/>
      <c r="BE289" s="288"/>
      <c r="BF289" s="288"/>
      <c r="BG289" s="288"/>
      <c r="BH289" s="288"/>
      <c r="BI289" s="288"/>
      <c r="BJ289" s="288"/>
      <c r="BK289" s="288"/>
      <c r="BL289" s="288"/>
      <c r="BM289" s="288"/>
      <c r="BN289" s="288"/>
      <c r="BO289" s="288"/>
      <c r="BP289" s="288"/>
      <c r="BQ289" s="288"/>
      <c r="BR289" s="288"/>
      <c r="BS289" s="288"/>
      <c r="BT289" s="288"/>
      <c r="BU289" s="288"/>
      <c r="BV289" s="288"/>
      <c r="BW289" s="288"/>
      <c r="BX289" s="288"/>
      <c r="BY289" s="288"/>
      <c r="BZ289" s="288"/>
      <c r="CA289" s="288"/>
      <c r="CB289" s="288"/>
      <c r="CC289" s="288"/>
      <c r="CD289" s="288"/>
      <c r="CE289" s="288"/>
      <c r="CF289" s="288"/>
      <c r="CG289" s="288"/>
      <c r="CH289" s="288"/>
      <c r="CI289" s="288"/>
      <c r="CJ289" s="288"/>
      <c r="CK289" s="288"/>
      <c r="CL289" s="288"/>
      <c r="CM289" s="288"/>
      <c r="CN289" s="288"/>
      <c r="CO289" s="288"/>
      <c r="CP289" s="288"/>
      <c r="CQ289" s="288"/>
      <c r="CR289" s="288"/>
      <c r="CS289" s="288"/>
      <c r="CT289" s="288"/>
      <c r="CU289" s="288"/>
      <c r="CV289" s="288"/>
      <c r="CW289" s="288"/>
      <c r="CX289" s="288"/>
      <c r="CY289" s="288"/>
      <c r="CZ289" s="288"/>
      <c r="DA289" s="288"/>
      <c r="DB289" s="288"/>
      <c r="DC289" s="288"/>
      <c r="DD289" s="288"/>
      <c r="DE289" s="288"/>
      <c r="DF289" s="288"/>
      <c r="DG289" s="288"/>
      <c r="DH289" s="288"/>
      <c r="DI289" s="288"/>
      <c r="DJ289" s="288"/>
      <c r="DK289" s="288"/>
      <c r="DL289" s="288"/>
      <c r="DM289" s="288"/>
      <c r="DN289" s="288"/>
      <c r="DO289" s="288"/>
      <c r="DP289" s="288"/>
      <c r="DQ289" s="288"/>
      <c r="DR289" s="288"/>
      <c r="DS289" s="288"/>
      <c r="DT289" s="288"/>
      <c r="DU289" s="288"/>
      <c r="DV289" s="288"/>
      <c r="DW289" s="288"/>
      <c r="DX289" s="288"/>
      <c r="DY289" s="288"/>
      <c r="DZ289" s="288"/>
      <c r="EA289" s="288"/>
      <c r="EB289" s="288"/>
      <c r="EC289" s="288"/>
      <c r="ED289" s="288"/>
      <c r="EE289" s="288"/>
      <c r="EF289" s="288"/>
      <c r="EG289" s="288"/>
      <c r="EH289" s="288"/>
      <c r="EI289" s="288"/>
      <c r="EJ289" s="288"/>
      <c r="EK289" s="288"/>
      <c r="EL289" s="288"/>
      <c r="EM289" s="288"/>
      <c r="EN289" s="288"/>
      <c r="EO289" s="288"/>
      <c r="EP289" s="288"/>
      <c r="EQ289" s="288"/>
      <c r="ER289" s="288"/>
      <c r="ES289" s="288"/>
      <c r="ET289" s="288"/>
      <c r="EU289" s="288"/>
      <c r="EV289" s="288"/>
      <c r="EW289" s="288"/>
      <c r="EX289" s="288"/>
      <c r="EY289" s="288"/>
      <c r="EZ289" s="288"/>
      <c r="FA289" s="288"/>
      <c r="FB289" s="288"/>
      <c r="FC289" s="288"/>
      <c r="FD289" s="288"/>
      <c r="FE289" s="288"/>
      <c r="FF289" s="288"/>
      <c r="FG289" s="288"/>
      <c r="FH289" s="288"/>
      <c r="FI289" s="288"/>
      <c r="FJ289" s="288"/>
      <c r="FK289" s="288"/>
      <c r="FL289" s="288"/>
      <c r="FM289" s="288"/>
      <c r="FN289" s="288"/>
      <c r="FO289" s="288"/>
      <c r="FP289" s="288"/>
      <c r="FQ289" s="288"/>
      <c r="FR289" s="288"/>
      <c r="FU289" s="288"/>
      <c r="FV289" s="288"/>
      <c r="FW289" s="288"/>
      <c r="FX289" s="288"/>
      <c r="FY289" s="288"/>
      <c r="FZ289" s="288"/>
      <c r="GA289" s="288"/>
      <c r="GB289" s="288"/>
      <c r="GC289" s="288"/>
      <c r="GD289" s="288"/>
      <c r="GE289" s="288"/>
      <c r="GF289" s="288"/>
      <c r="GG289" s="288"/>
      <c r="GH289" s="288"/>
    </row>
    <row r="290" spans="1:190">
      <c r="A290" s="215"/>
      <c r="B290" s="215"/>
      <c r="C290" s="215"/>
      <c r="D290" s="215"/>
      <c r="E290" s="215"/>
      <c r="F290" s="215"/>
      <c r="G290" s="215"/>
      <c r="H290" s="215"/>
      <c r="I290" s="215"/>
      <c r="J290" s="215"/>
      <c r="K290" s="215"/>
      <c r="L290" s="215"/>
      <c r="M290" s="215"/>
      <c r="N290" s="212"/>
      <c r="O290" s="215"/>
      <c r="P290" s="215"/>
      <c r="Q290" s="215"/>
      <c r="R290" s="217"/>
      <c r="S290" s="217"/>
      <c r="T290" s="217"/>
      <c r="U290" s="288"/>
      <c r="V290" s="288"/>
      <c r="W290" s="215"/>
      <c r="X290" s="219"/>
      <c r="Y290" s="219"/>
      <c r="Z290" s="219"/>
      <c r="AA290" s="219"/>
      <c r="AB290" s="219"/>
      <c r="AC290" s="287"/>
      <c r="AD290" s="287"/>
      <c r="AE290" s="287"/>
      <c r="AF290" s="287"/>
      <c r="AG290" s="287"/>
      <c r="AH290" s="287"/>
      <c r="AI290" s="287"/>
      <c r="AJ290" s="287"/>
      <c r="AK290" s="288"/>
      <c r="AL290" s="288"/>
      <c r="AM290" s="288"/>
      <c r="AN290" s="288"/>
      <c r="AO290" s="288"/>
      <c r="AP290" s="288"/>
      <c r="AQ290" s="288"/>
      <c r="AR290" s="288"/>
      <c r="AS290" s="288"/>
      <c r="AT290" s="288"/>
      <c r="AU290" s="288"/>
      <c r="AV290" s="288"/>
      <c r="AW290" s="288"/>
      <c r="AX290" s="288"/>
      <c r="AY290" s="288"/>
      <c r="AZ290" s="288"/>
      <c r="BA290" s="288"/>
      <c r="BB290" s="288"/>
      <c r="BC290" s="288"/>
      <c r="BD290" s="288"/>
      <c r="BE290" s="288"/>
      <c r="BF290" s="288"/>
      <c r="BG290" s="288"/>
      <c r="BH290" s="288"/>
      <c r="BI290" s="288"/>
      <c r="BJ290" s="288"/>
      <c r="BK290" s="288"/>
      <c r="BL290" s="288"/>
      <c r="BM290" s="288"/>
      <c r="BN290" s="288"/>
      <c r="BO290" s="288"/>
      <c r="BP290" s="288"/>
      <c r="BQ290" s="288"/>
      <c r="BR290" s="288"/>
      <c r="BS290" s="288"/>
      <c r="BT290" s="288"/>
      <c r="BU290" s="288"/>
      <c r="BV290" s="288"/>
      <c r="BW290" s="288"/>
      <c r="BX290" s="288"/>
      <c r="BY290" s="288"/>
      <c r="BZ290" s="288"/>
      <c r="CA290" s="288"/>
      <c r="CB290" s="288"/>
      <c r="CC290" s="288"/>
      <c r="CD290" s="288"/>
      <c r="CE290" s="288"/>
      <c r="CF290" s="288"/>
      <c r="CG290" s="288"/>
      <c r="CH290" s="288"/>
      <c r="CI290" s="288"/>
      <c r="CJ290" s="288"/>
      <c r="CK290" s="288"/>
      <c r="CL290" s="288"/>
      <c r="CM290" s="288"/>
      <c r="CN290" s="288"/>
      <c r="CO290" s="288"/>
      <c r="CP290" s="288"/>
      <c r="CQ290" s="288"/>
      <c r="CR290" s="288"/>
      <c r="CS290" s="288"/>
      <c r="CT290" s="288"/>
      <c r="CU290" s="288"/>
      <c r="CV290" s="288"/>
      <c r="CW290" s="288"/>
      <c r="CX290" s="288"/>
      <c r="CY290" s="288"/>
      <c r="CZ290" s="288"/>
      <c r="DA290" s="288"/>
      <c r="DB290" s="288"/>
      <c r="DC290" s="288"/>
      <c r="DD290" s="288"/>
      <c r="DE290" s="288"/>
      <c r="DF290" s="288"/>
      <c r="DG290" s="288"/>
      <c r="DH290" s="288"/>
      <c r="DI290" s="288"/>
      <c r="DJ290" s="288"/>
      <c r="DK290" s="288"/>
      <c r="DL290" s="288"/>
      <c r="DM290" s="288"/>
      <c r="DN290" s="288"/>
      <c r="DO290" s="288"/>
      <c r="DP290" s="288"/>
      <c r="DQ290" s="288"/>
      <c r="DR290" s="288"/>
      <c r="DS290" s="288"/>
      <c r="DT290" s="288"/>
      <c r="DU290" s="288"/>
      <c r="DV290" s="288"/>
      <c r="DW290" s="288"/>
      <c r="DX290" s="288"/>
      <c r="DY290" s="288"/>
      <c r="DZ290" s="288"/>
      <c r="EA290" s="288"/>
      <c r="EB290" s="288"/>
      <c r="EC290" s="288"/>
      <c r="ED290" s="288"/>
      <c r="EE290" s="288"/>
      <c r="EF290" s="288"/>
      <c r="EG290" s="288"/>
      <c r="EH290" s="288"/>
      <c r="EI290" s="288"/>
      <c r="EJ290" s="288"/>
      <c r="EK290" s="288"/>
      <c r="EL290" s="288"/>
      <c r="EM290" s="288"/>
      <c r="EN290" s="288"/>
      <c r="EO290" s="288"/>
      <c r="EP290" s="288"/>
      <c r="EQ290" s="288"/>
      <c r="ER290" s="288"/>
      <c r="ES290" s="288"/>
      <c r="ET290" s="288"/>
      <c r="EU290" s="288"/>
      <c r="EV290" s="288"/>
      <c r="EW290" s="288"/>
      <c r="EX290" s="288"/>
      <c r="EY290" s="288"/>
      <c r="EZ290" s="288"/>
      <c r="FA290" s="288"/>
      <c r="FB290" s="288"/>
      <c r="FC290" s="288"/>
      <c r="FD290" s="288"/>
      <c r="FE290" s="288"/>
      <c r="FF290" s="288"/>
      <c r="FG290" s="288"/>
      <c r="FH290" s="288"/>
      <c r="FI290" s="288"/>
      <c r="FJ290" s="288"/>
      <c r="FK290" s="288"/>
      <c r="FL290" s="288"/>
      <c r="FM290" s="288"/>
      <c r="FN290" s="288"/>
      <c r="FO290" s="288"/>
      <c r="FP290" s="288"/>
      <c r="FQ290" s="288"/>
      <c r="FR290" s="288"/>
      <c r="FU290" s="288"/>
      <c r="FV290" s="288"/>
      <c r="FW290" s="288"/>
      <c r="FX290" s="288"/>
      <c r="FY290" s="288"/>
      <c r="FZ290" s="288"/>
      <c r="GA290" s="288"/>
      <c r="GB290" s="288"/>
      <c r="GC290" s="288"/>
      <c r="GD290" s="288"/>
      <c r="GE290" s="288"/>
      <c r="GF290" s="288"/>
      <c r="GG290" s="288"/>
      <c r="GH290" s="288"/>
    </row>
    <row r="291" spans="1:190">
      <c r="A291" s="215"/>
      <c r="B291" s="215"/>
      <c r="C291" s="215"/>
      <c r="D291" s="215"/>
      <c r="E291" s="215"/>
      <c r="F291" s="215"/>
      <c r="G291" s="215"/>
      <c r="H291" s="215"/>
      <c r="I291" s="215"/>
      <c r="J291" s="215"/>
      <c r="K291" s="215"/>
      <c r="L291" s="215"/>
      <c r="M291" s="215"/>
      <c r="N291" s="212"/>
      <c r="O291" s="215"/>
      <c r="P291" s="215"/>
      <c r="Q291" s="215"/>
      <c r="R291" s="217"/>
      <c r="S291" s="217"/>
      <c r="T291" s="217"/>
      <c r="U291" s="288"/>
      <c r="V291" s="288"/>
      <c r="W291" s="215"/>
      <c r="X291" s="219"/>
      <c r="Y291" s="219"/>
      <c r="Z291" s="219"/>
      <c r="AA291" s="219"/>
      <c r="AB291" s="219"/>
      <c r="AC291" s="287"/>
      <c r="AD291" s="287"/>
      <c r="AE291" s="287"/>
      <c r="AF291" s="287"/>
      <c r="AG291" s="287"/>
      <c r="AH291" s="287"/>
      <c r="AI291" s="287"/>
      <c r="AJ291" s="287"/>
      <c r="AK291" s="288"/>
      <c r="AL291" s="288"/>
      <c r="AM291" s="288"/>
      <c r="AN291" s="288"/>
      <c r="AO291" s="288"/>
      <c r="AP291" s="288"/>
      <c r="AQ291" s="288"/>
      <c r="AR291" s="288"/>
      <c r="AS291" s="288"/>
      <c r="AT291" s="288"/>
      <c r="AU291" s="288"/>
      <c r="AV291" s="288"/>
      <c r="AW291" s="288"/>
      <c r="AX291" s="288"/>
      <c r="AY291" s="288"/>
      <c r="AZ291" s="288"/>
      <c r="BA291" s="288"/>
      <c r="BB291" s="288"/>
      <c r="BC291" s="288"/>
      <c r="BD291" s="288"/>
      <c r="BE291" s="288"/>
      <c r="BF291" s="288"/>
      <c r="BG291" s="288"/>
      <c r="BH291" s="288"/>
      <c r="BI291" s="288"/>
      <c r="BJ291" s="288"/>
      <c r="BK291" s="288"/>
      <c r="BL291" s="288"/>
      <c r="BM291" s="288"/>
      <c r="BN291" s="288"/>
      <c r="BO291" s="288"/>
      <c r="BP291" s="288"/>
      <c r="BQ291" s="288"/>
      <c r="BR291" s="288"/>
      <c r="BS291" s="288"/>
      <c r="BT291" s="288"/>
      <c r="BU291" s="288"/>
      <c r="BV291" s="288"/>
      <c r="BW291" s="288"/>
      <c r="BX291" s="288"/>
      <c r="BY291" s="288"/>
      <c r="BZ291" s="288"/>
      <c r="CA291" s="288"/>
      <c r="CB291" s="288"/>
      <c r="CC291" s="288"/>
      <c r="CD291" s="288"/>
      <c r="CE291" s="288"/>
      <c r="CF291" s="288"/>
      <c r="CG291" s="288"/>
      <c r="CH291" s="288"/>
      <c r="CI291" s="288"/>
      <c r="CJ291" s="288"/>
      <c r="CK291" s="288"/>
      <c r="CL291" s="288"/>
      <c r="CM291" s="288"/>
      <c r="CN291" s="288"/>
      <c r="CO291" s="288"/>
      <c r="CP291" s="288"/>
      <c r="CQ291" s="288"/>
      <c r="CR291" s="288"/>
      <c r="CS291" s="288"/>
      <c r="CT291" s="288"/>
      <c r="CU291" s="288"/>
      <c r="CV291" s="288"/>
      <c r="CW291" s="288"/>
      <c r="CX291" s="288"/>
      <c r="CY291" s="288"/>
      <c r="CZ291" s="288"/>
      <c r="DA291" s="288"/>
      <c r="DB291" s="288"/>
      <c r="DC291" s="288"/>
      <c r="DD291" s="288"/>
      <c r="DE291" s="288"/>
      <c r="DF291" s="288"/>
      <c r="DG291" s="288"/>
      <c r="DH291" s="288"/>
      <c r="DI291" s="288"/>
      <c r="DJ291" s="288"/>
      <c r="DK291" s="288"/>
      <c r="DL291" s="288"/>
      <c r="DM291" s="288"/>
      <c r="DN291" s="288"/>
      <c r="DO291" s="288"/>
      <c r="DP291" s="288"/>
      <c r="DQ291" s="288"/>
      <c r="DR291" s="288"/>
      <c r="DS291" s="288"/>
      <c r="DT291" s="288"/>
      <c r="DU291" s="288"/>
      <c r="DV291" s="288"/>
      <c r="DW291" s="288"/>
      <c r="DX291" s="288"/>
      <c r="DY291" s="288"/>
      <c r="DZ291" s="288"/>
      <c r="EA291" s="288"/>
      <c r="EB291" s="288"/>
      <c r="EC291" s="288"/>
      <c r="ED291" s="288"/>
      <c r="EE291" s="288"/>
      <c r="EF291" s="288"/>
      <c r="EG291" s="288"/>
      <c r="EH291" s="288"/>
      <c r="EI291" s="288"/>
      <c r="EJ291" s="288"/>
      <c r="EK291" s="288"/>
      <c r="EL291" s="288"/>
      <c r="EM291" s="288"/>
      <c r="EN291" s="288"/>
      <c r="EO291" s="288"/>
      <c r="EP291" s="288"/>
      <c r="EQ291" s="288"/>
      <c r="ER291" s="288"/>
      <c r="ES291" s="288"/>
      <c r="ET291" s="288"/>
      <c r="EU291" s="288"/>
      <c r="EV291" s="288"/>
      <c r="EW291" s="288"/>
      <c r="EX291" s="288"/>
      <c r="EY291" s="288"/>
      <c r="EZ291" s="288"/>
      <c r="FA291" s="288"/>
      <c r="FB291" s="288"/>
      <c r="FC291" s="288"/>
      <c r="FD291" s="288"/>
      <c r="FE291" s="288"/>
      <c r="FF291" s="288"/>
      <c r="FG291" s="288"/>
      <c r="FH291" s="288"/>
      <c r="FI291" s="288"/>
      <c r="FJ291" s="288"/>
      <c r="FK291" s="288"/>
      <c r="FL291" s="288"/>
      <c r="FM291" s="288"/>
      <c r="FN291" s="288"/>
      <c r="FO291" s="288"/>
      <c r="FP291" s="288"/>
      <c r="FQ291" s="288"/>
      <c r="FR291" s="288"/>
      <c r="FU291" s="288"/>
      <c r="FV291" s="288"/>
      <c r="FW291" s="288"/>
      <c r="FX291" s="288"/>
      <c r="FY291" s="288"/>
      <c r="FZ291" s="288"/>
      <c r="GA291" s="288"/>
      <c r="GB291" s="288"/>
      <c r="GC291" s="288"/>
      <c r="GD291" s="288"/>
      <c r="GE291" s="288"/>
      <c r="GF291" s="288"/>
      <c r="GG291" s="288"/>
      <c r="GH291" s="288"/>
    </row>
    <row r="292" spans="1:190">
      <c r="A292" s="215"/>
      <c r="B292" s="215"/>
      <c r="C292" s="215"/>
      <c r="D292" s="215"/>
      <c r="E292" s="215"/>
      <c r="F292" s="215"/>
      <c r="G292" s="215"/>
      <c r="H292" s="215"/>
      <c r="I292" s="215"/>
      <c r="J292" s="215"/>
      <c r="K292" s="215"/>
      <c r="L292" s="215"/>
      <c r="M292" s="215"/>
      <c r="N292" s="212"/>
      <c r="O292" s="215"/>
      <c r="P292" s="215"/>
      <c r="Q292" s="215"/>
      <c r="R292" s="217"/>
      <c r="S292" s="217"/>
      <c r="T292" s="217"/>
      <c r="U292" s="288"/>
      <c r="V292" s="288"/>
      <c r="W292" s="215"/>
      <c r="X292" s="219"/>
      <c r="Y292" s="219"/>
      <c r="Z292" s="219"/>
      <c r="AA292" s="219"/>
      <c r="AB292" s="219"/>
      <c r="AC292" s="287"/>
      <c r="AD292" s="287"/>
      <c r="AE292" s="287"/>
      <c r="AF292" s="287"/>
      <c r="AG292" s="287"/>
      <c r="AH292" s="287"/>
      <c r="AI292" s="287"/>
      <c r="AJ292" s="287"/>
      <c r="AK292" s="288"/>
      <c r="AL292" s="288"/>
      <c r="AM292" s="288"/>
      <c r="AN292" s="288"/>
      <c r="AO292" s="288"/>
      <c r="AP292" s="288"/>
      <c r="AQ292" s="288"/>
      <c r="AR292" s="288"/>
      <c r="AS292" s="288"/>
      <c r="AT292" s="288"/>
      <c r="AU292" s="288"/>
      <c r="AV292" s="288"/>
      <c r="AW292" s="288"/>
      <c r="AX292" s="288"/>
      <c r="AY292" s="288"/>
      <c r="AZ292" s="288"/>
      <c r="BA292" s="288"/>
      <c r="BB292" s="288"/>
      <c r="BC292" s="288"/>
      <c r="BD292" s="288"/>
      <c r="BE292" s="288"/>
      <c r="BF292" s="288"/>
      <c r="BG292" s="288"/>
      <c r="BH292" s="288"/>
      <c r="BI292" s="288"/>
      <c r="BJ292" s="288"/>
      <c r="BK292" s="288"/>
      <c r="BL292" s="288"/>
      <c r="BM292" s="288"/>
      <c r="BN292" s="288"/>
      <c r="BO292" s="288"/>
      <c r="BP292" s="288"/>
      <c r="BQ292" s="288"/>
      <c r="BR292" s="288"/>
      <c r="BS292" s="288"/>
      <c r="BT292" s="288"/>
      <c r="BU292" s="288"/>
      <c r="BV292" s="288"/>
      <c r="BW292" s="288"/>
      <c r="BX292" s="288"/>
      <c r="BY292" s="288"/>
      <c r="BZ292" s="288"/>
      <c r="CA292" s="288"/>
      <c r="CB292" s="288"/>
      <c r="CC292" s="288"/>
      <c r="CD292" s="288"/>
      <c r="CE292" s="288"/>
      <c r="CF292" s="288"/>
      <c r="CG292" s="288"/>
      <c r="CH292" s="288"/>
      <c r="CI292" s="288"/>
      <c r="CJ292" s="288"/>
      <c r="CK292" s="288"/>
      <c r="CL292" s="288"/>
      <c r="CM292" s="288"/>
      <c r="CN292" s="288"/>
      <c r="CO292" s="288"/>
      <c r="CP292" s="288"/>
      <c r="CQ292" s="288"/>
      <c r="CR292" s="288"/>
      <c r="CS292" s="288"/>
      <c r="CT292" s="288"/>
      <c r="CU292" s="288"/>
      <c r="CV292" s="288"/>
      <c r="CW292" s="288"/>
      <c r="CX292" s="288"/>
      <c r="CY292" s="288"/>
      <c r="CZ292" s="288"/>
      <c r="DA292" s="288"/>
      <c r="DB292" s="288"/>
      <c r="DC292" s="288"/>
      <c r="DD292" s="288"/>
      <c r="DE292" s="288"/>
      <c r="DF292" s="288"/>
      <c r="DG292" s="288"/>
      <c r="DH292" s="288"/>
      <c r="DI292" s="288"/>
      <c r="DJ292" s="288"/>
      <c r="DK292" s="288"/>
      <c r="DL292" s="288"/>
      <c r="DM292" s="288"/>
      <c r="DN292" s="288"/>
      <c r="DO292" s="288"/>
      <c r="DP292" s="288"/>
      <c r="DQ292" s="288"/>
      <c r="DR292" s="288"/>
      <c r="DS292" s="288"/>
      <c r="DT292" s="288"/>
      <c r="DU292" s="288"/>
      <c r="DV292" s="288"/>
      <c r="DW292" s="288"/>
      <c r="DX292" s="288"/>
      <c r="DY292" s="288"/>
      <c r="DZ292" s="288"/>
      <c r="EA292" s="288"/>
      <c r="EB292" s="288"/>
      <c r="EC292" s="288"/>
      <c r="ED292" s="288"/>
      <c r="EE292" s="288"/>
      <c r="EF292" s="288"/>
      <c r="EG292" s="288"/>
      <c r="EH292" s="288"/>
      <c r="EI292" s="288"/>
      <c r="EJ292" s="288"/>
      <c r="EK292" s="288"/>
      <c r="EL292" s="288"/>
      <c r="EM292" s="288"/>
      <c r="EN292" s="288"/>
      <c r="EO292" s="288"/>
      <c r="EP292" s="288"/>
      <c r="EQ292" s="288"/>
      <c r="ER292" s="288"/>
      <c r="ES292" s="288"/>
      <c r="ET292" s="288"/>
      <c r="EU292" s="288"/>
      <c r="EV292" s="288"/>
      <c r="EW292" s="288"/>
      <c r="EX292" s="288"/>
      <c r="EY292" s="288"/>
      <c r="EZ292" s="288"/>
      <c r="FA292" s="288"/>
      <c r="FB292" s="288"/>
      <c r="FC292" s="288"/>
      <c r="FD292" s="288"/>
      <c r="FE292" s="288"/>
      <c r="FF292" s="288"/>
      <c r="FG292" s="288"/>
      <c r="FH292" s="288"/>
      <c r="FI292" s="288"/>
      <c r="FJ292" s="288"/>
      <c r="FK292" s="288"/>
      <c r="FL292" s="288"/>
      <c r="FM292" s="288"/>
      <c r="FN292" s="288"/>
      <c r="FO292" s="288"/>
      <c r="FP292" s="288"/>
      <c r="FQ292" s="288"/>
      <c r="FR292" s="288"/>
      <c r="FU292" s="288"/>
      <c r="FV292" s="288"/>
      <c r="FW292" s="288"/>
      <c r="FX292" s="288"/>
      <c r="FY292" s="288"/>
      <c r="FZ292" s="288"/>
      <c r="GA292" s="288"/>
      <c r="GB292" s="288"/>
      <c r="GC292" s="288"/>
      <c r="GD292" s="288"/>
      <c r="GE292" s="288"/>
      <c r="GF292" s="288"/>
      <c r="GG292" s="288"/>
      <c r="GH292" s="288"/>
    </row>
    <row r="293" spans="1:190">
      <c r="A293" s="215"/>
      <c r="B293" s="215"/>
      <c r="C293" s="215"/>
      <c r="D293" s="215"/>
      <c r="E293" s="215"/>
      <c r="F293" s="215"/>
      <c r="G293" s="215"/>
      <c r="H293" s="215"/>
      <c r="I293" s="215"/>
      <c r="J293" s="215"/>
      <c r="K293" s="215"/>
      <c r="L293" s="215"/>
      <c r="M293" s="215"/>
      <c r="N293" s="212"/>
      <c r="O293" s="215"/>
      <c r="P293" s="215"/>
      <c r="Q293" s="215"/>
      <c r="R293" s="217"/>
      <c r="S293" s="217"/>
      <c r="T293" s="217"/>
      <c r="U293" s="288"/>
      <c r="V293" s="288"/>
      <c r="W293" s="215"/>
      <c r="X293" s="219"/>
      <c r="Y293" s="219"/>
      <c r="Z293" s="219"/>
      <c r="AA293" s="219"/>
      <c r="AB293" s="219"/>
      <c r="AC293" s="287"/>
      <c r="AD293" s="287"/>
      <c r="AE293" s="287"/>
      <c r="AF293" s="287"/>
      <c r="AG293" s="287"/>
      <c r="AH293" s="287"/>
      <c r="AI293" s="287"/>
      <c r="AJ293" s="287"/>
      <c r="AK293" s="288"/>
      <c r="AL293" s="288"/>
      <c r="AM293" s="288"/>
      <c r="AN293" s="288"/>
      <c r="AO293" s="288"/>
      <c r="AP293" s="288"/>
      <c r="AQ293" s="288"/>
      <c r="AR293" s="288"/>
      <c r="AS293" s="288"/>
      <c r="AT293" s="288"/>
      <c r="AU293" s="288"/>
      <c r="AV293" s="288"/>
      <c r="AW293" s="288"/>
      <c r="AX293" s="288"/>
      <c r="AY293" s="288"/>
      <c r="AZ293" s="288"/>
      <c r="BA293" s="288"/>
      <c r="BB293" s="288"/>
      <c r="BC293" s="288"/>
      <c r="BD293" s="288"/>
      <c r="BE293" s="288"/>
      <c r="BF293" s="288"/>
      <c r="BG293" s="288"/>
      <c r="BH293" s="288"/>
      <c r="BI293" s="288"/>
      <c r="BJ293" s="288"/>
      <c r="BK293" s="288"/>
      <c r="BL293" s="288"/>
      <c r="BM293" s="288"/>
      <c r="BN293" s="288"/>
      <c r="BO293" s="288"/>
      <c r="BP293" s="288"/>
      <c r="BQ293" s="288"/>
      <c r="BR293" s="288"/>
      <c r="BS293" s="288"/>
      <c r="BT293" s="288"/>
      <c r="BU293" s="288"/>
      <c r="BV293" s="288"/>
      <c r="BW293" s="288"/>
      <c r="BX293" s="288"/>
      <c r="BY293" s="288"/>
      <c r="BZ293" s="288"/>
      <c r="CA293" s="288"/>
      <c r="CB293" s="288"/>
      <c r="CC293" s="288"/>
      <c r="CD293" s="288"/>
      <c r="CE293" s="288"/>
      <c r="CF293" s="288"/>
      <c r="CG293" s="288"/>
      <c r="CH293" s="288"/>
      <c r="CI293" s="288"/>
      <c r="CJ293" s="288"/>
      <c r="CK293" s="288"/>
      <c r="CL293" s="288"/>
      <c r="CM293" s="288"/>
      <c r="CN293" s="288"/>
      <c r="CO293" s="288"/>
      <c r="CP293" s="288"/>
      <c r="CQ293" s="288"/>
      <c r="CR293" s="288"/>
      <c r="CS293" s="288"/>
      <c r="CT293" s="288"/>
      <c r="CU293" s="288"/>
      <c r="CV293" s="288"/>
      <c r="CW293" s="288"/>
      <c r="CX293" s="288"/>
      <c r="CY293" s="288"/>
      <c r="CZ293" s="288"/>
      <c r="DA293" s="288"/>
      <c r="DB293" s="288"/>
      <c r="DC293" s="288"/>
      <c r="DD293" s="288"/>
      <c r="DE293" s="288"/>
      <c r="DF293" s="288"/>
      <c r="DG293" s="288"/>
      <c r="DH293" s="288"/>
      <c r="DI293" s="288"/>
      <c r="DJ293" s="288"/>
      <c r="DK293" s="288"/>
      <c r="DL293" s="288"/>
      <c r="DM293" s="288"/>
      <c r="DN293" s="288"/>
      <c r="DO293" s="288"/>
      <c r="DP293" s="288"/>
      <c r="DQ293" s="288"/>
      <c r="DR293" s="288"/>
      <c r="DS293" s="288"/>
      <c r="DT293" s="288"/>
      <c r="DU293" s="288"/>
      <c r="DV293" s="288"/>
      <c r="DW293" s="288"/>
      <c r="DX293" s="288"/>
      <c r="DY293" s="288"/>
      <c r="DZ293" s="288"/>
      <c r="EA293" s="288"/>
      <c r="EB293" s="288"/>
      <c r="EC293" s="288"/>
      <c r="ED293" s="288"/>
      <c r="EE293" s="288"/>
      <c r="EF293" s="288"/>
      <c r="EG293" s="288"/>
      <c r="EH293" s="288"/>
      <c r="EI293" s="288"/>
      <c r="EJ293" s="288"/>
      <c r="EK293" s="288"/>
      <c r="EL293" s="288"/>
      <c r="EM293" s="288"/>
      <c r="EN293" s="288"/>
      <c r="EO293" s="288"/>
      <c r="EP293" s="288"/>
      <c r="EQ293" s="288"/>
      <c r="ER293" s="288"/>
      <c r="ES293" s="288"/>
      <c r="ET293" s="288"/>
      <c r="EU293" s="288"/>
      <c r="EV293" s="288"/>
      <c r="EW293" s="288"/>
      <c r="EX293" s="288"/>
      <c r="EY293" s="288"/>
      <c r="EZ293" s="288"/>
      <c r="FA293" s="288"/>
      <c r="FB293" s="288"/>
      <c r="FC293" s="288"/>
      <c r="FD293" s="288"/>
      <c r="FE293" s="288"/>
      <c r="FF293" s="288"/>
      <c r="FG293" s="288"/>
      <c r="FH293" s="288"/>
      <c r="FI293" s="288"/>
      <c r="FJ293" s="288"/>
      <c r="FK293" s="288"/>
      <c r="FL293" s="288"/>
      <c r="FM293" s="288"/>
      <c r="FN293" s="288"/>
      <c r="FO293" s="288"/>
      <c r="FP293" s="288"/>
      <c r="FQ293" s="288"/>
      <c r="FR293" s="288"/>
      <c r="FU293" s="288"/>
      <c r="FV293" s="288"/>
      <c r="FW293" s="288"/>
      <c r="FX293" s="288"/>
      <c r="FY293" s="288"/>
      <c r="FZ293" s="288"/>
      <c r="GA293" s="288"/>
      <c r="GB293" s="288"/>
      <c r="GC293" s="288"/>
      <c r="GD293" s="288"/>
      <c r="GE293" s="288"/>
      <c r="GF293" s="288"/>
      <c r="GG293" s="288"/>
      <c r="GH293" s="288"/>
    </row>
    <row r="294" spans="1:190">
      <c r="A294" s="215"/>
      <c r="B294" s="215"/>
      <c r="C294" s="215"/>
      <c r="D294" s="215"/>
      <c r="E294" s="215"/>
      <c r="F294" s="215"/>
      <c r="G294" s="215"/>
      <c r="H294" s="215"/>
      <c r="I294" s="215"/>
      <c r="J294" s="215"/>
      <c r="K294" s="215"/>
      <c r="L294" s="215"/>
      <c r="M294" s="215"/>
      <c r="N294" s="212"/>
      <c r="O294" s="215"/>
      <c r="P294" s="215"/>
      <c r="Q294" s="215"/>
      <c r="R294" s="217"/>
      <c r="S294" s="217"/>
      <c r="T294" s="217"/>
      <c r="U294" s="288"/>
      <c r="V294" s="288"/>
      <c r="W294" s="215"/>
      <c r="X294" s="219"/>
      <c r="Y294" s="219"/>
      <c r="Z294" s="219"/>
      <c r="AA294" s="219"/>
      <c r="AB294" s="219"/>
      <c r="AC294" s="287"/>
      <c r="AD294" s="287"/>
      <c r="AE294" s="287"/>
      <c r="AF294" s="287"/>
      <c r="AG294" s="287"/>
      <c r="AH294" s="287"/>
      <c r="AI294" s="287"/>
      <c r="AJ294" s="287"/>
      <c r="AK294" s="288"/>
      <c r="AL294" s="288"/>
      <c r="AM294" s="288"/>
      <c r="AN294" s="288"/>
      <c r="AO294" s="288"/>
      <c r="AP294" s="288"/>
      <c r="AQ294" s="288"/>
      <c r="AR294" s="288"/>
      <c r="AS294" s="288"/>
      <c r="AT294" s="288"/>
      <c r="AU294" s="288"/>
      <c r="AV294" s="288"/>
      <c r="AW294" s="288"/>
      <c r="AX294" s="288"/>
      <c r="AY294" s="288"/>
      <c r="AZ294" s="288"/>
      <c r="BA294" s="288"/>
      <c r="BB294" s="288"/>
      <c r="BC294" s="288"/>
      <c r="BD294" s="288"/>
      <c r="BE294" s="288"/>
      <c r="BF294" s="288"/>
      <c r="BG294" s="288"/>
      <c r="BH294" s="288"/>
      <c r="BI294" s="288"/>
      <c r="BJ294" s="288"/>
      <c r="BK294" s="288"/>
      <c r="BL294" s="288"/>
      <c r="BM294" s="288"/>
      <c r="BN294" s="288"/>
      <c r="BO294" s="288"/>
      <c r="BP294" s="288"/>
      <c r="BQ294" s="288"/>
      <c r="BR294" s="288"/>
      <c r="BS294" s="288"/>
      <c r="BT294" s="288"/>
      <c r="BU294" s="288"/>
      <c r="BV294" s="288"/>
      <c r="BW294" s="288"/>
      <c r="BX294" s="288"/>
      <c r="BY294" s="288"/>
      <c r="BZ294" s="288"/>
      <c r="CA294" s="288"/>
      <c r="CB294" s="288"/>
      <c r="CC294" s="288"/>
      <c r="CD294" s="288"/>
      <c r="CE294" s="288"/>
      <c r="CF294" s="288"/>
      <c r="CG294" s="288"/>
      <c r="CH294" s="288"/>
      <c r="CI294" s="288"/>
      <c r="CJ294" s="288"/>
      <c r="CK294" s="288"/>
      <c r="CL294" s="288"/>
      <c r="CM294" s="288"/>
      <c r="CN294" s="288"/>
      <c r="CO294" s="288"/>
      <c r="CP294" s="288"/>
      <c r="CQ294" s="288"/>
      <c r="CR294" s="288"/>
      <c r="CS294" s="288"/>
      <c r="CT294" s="288"/>
      <c r="CU294" s="288"/>
      <c r="CV294" s="288"/>
      <c r="CW294" s="288"/>
      <c r="CX294" s="288"/>
      <c r="CY294" s="288"/>
      <c r="CZ294" s="288"/>
      <c r="DA294" s="288"/>
      <c r="DB294" s="288"/>
      <c r="DC294" s="288"/>
      <c r="DD294" s="288"/>
      <c r="DE294" s="288"/>
      <c r="DF294" s="288"/>
      <c r="DG294" s="288"/>
      <c r="DH294" s="288"/>
      <c r="DI294" s="288"/>
      <c r="DJ294" s="288"/>
      <c r="DK294" s="288"/>
      <c r="DL294" s="288"/>
      <c r="DM294" s="288"/>
      <c r="DN294" s="288"/>
      <c r="DO294" s="288"/>
      <c r="DP294" s="288"/>
      <c r="DQ294" s="288"/>
      <c r="DR294" s="288"/>
      <c r="DS294" s="288"/>
      <c r="DT294" s="288"/>
      <c r="DU294" s="288"/>
      <c r="DV294" s="288"/>
      <c r="DW294" s="288"/>
      <c r="DX294" s="288"/>
      <c r="DY294" s="288"/>
      <c r="DZ294" s="288"/>
      <c r="EA294" s="288"/>
      <c r="EB294" s="288"/>
      <c r="EC294" s="288"/>
      <c r="ED294" s="288"/>
      <c r="EE294" s="288"/>
      <c r="EF294" s="288"/>
      <c r="EG294" s="288"/>
      <c r="EH294" s="288"/>
      <c r="EI294" s="288"/>
      <c r="EJ294" s="288"/>
      <c r="EK294" s="288"/>
      <c r="EL294" s="288"/>
      <c r="EM294" s="288"/>
      <c r="EN294" s="288"/>
      <c r="EO294" s="288"/>
      <c r="EP294" s="288"/>
      <c r="EQ294" s="288"/>
      <c r="ER294" s="288"/>
      <c r="ES294" s="288"/>
      <c r="ET294" s="288"/>
      <c r="EU294" s="288"/>
      <c r="EV294" s="288"/>
      <c r="EW294" s="288"/>
      <c r="EX294" s="288"/>
      <c r="EY294" s="288"/>
      <c r="EZ294" s="288"/>
      <c r="FA294" s="288"/>
      <c r="FB294" s="288"/>
      <c r="FC294" s="288"/>
      <c r="FD294" s="288"/>
      <c r="FE294" s="288"/>
      <c r="FF294" s="288"/>
      <c r="FG294" s="288"/>
      <c r="FH294" s="288"/>
      <c r="FI294" s="288"/>
      <c r="FJ294" s="288"/>
      <c r="FK294" s="288"/>
      <c r="FL294" s="288"/>
      <c r="FM294" s="288"/>
      <c r="FN294" s="288"/>
      <c r="FO294" s="288"/>
      <c r="FP294" s="288"/>
      <c r="FQ294" s="288"/>
      <c r="FR294" s="288"/>
      <c r="FU294" s="288"/>
      <c r="FV294" s="288"/>
      <c r="FW294" s="288"/>
      <c r="FX294" s="288"/>
      <c r="FY294" s="288"/>
      <c r="FZ294" s="288"/>
      <c r="GA294" s="288"/>
      <c r="GB294" s="288"/>
      <c r="GC294" s="288"/>
      <c r="GD294" s="288"/>
      <c r="GE294" s="288"/>
      <c r="GF294" s="288"/>
      <c r="GG294" s="288"/>
      <c r="GH294" s="288"/>
    </row>
    <row r="295" spans="1:190">
      <c r="A295" s="215"/>
      <c r="B295" s="215"/>
      <c r="C295" s="215"/>
      <c r="D295" s="215"/>
      <c r="E295" s="215"/>
      <c r="F295" s="215"/>
      <c r="G295" s="215"/>
      <c r="H295" s="215"/>
      <c r="I295" s="215"/>
      <c r="J295" s="215"/>
      <c r="K295" s="215"/>
      <c r="L295" s="215"/>
      <c r="M295" s="215"/>
      <c r="N295" s="212"/>
      <c r="O295" s="215"/>
      <c r="P295" s="215"/>
      <c r="Q295" s="215"/>
      <c r="R295" s="217"/>
      <c r="S295" s="217"/>
      <c r="T295" s="217"/>
      <c r="U295" s="288"/>
      <c r="V295" s="288"/>
      <c r="W295" s="215"/>
      <c r="X295" s="219"/>
      <c r="Y295" s="219"/>
      <c r="Z295" s="219"/>
      <c r="AA295" s="219"/>
      <c r="AB295" s="219"/>
      <c r="AC295" s="287"/>
      <c r="AD295" s="287"/>
      <c r="AE295" s="287"/>
      <c r="AF295" s="287"/>
      <c r="AG295" s="287"/>
      <c r="AH295" s="287"/>
      <c r="AI295" s="287"/>
      <c r="AJ295" s="287"/>
      <c r="AK295" s="288"/>
      <c r="AL295" s="288"/>
      <c r="AM295" s="288"/>
      <c r="AN295" s="288"/>
      <c r="AO295" s="288"/>
      <c r="AP295" s="288"/>
      <c r="AQ295" s="288"/>
      <c r="AR295" s="288"/>
      <c r="AS295" s="288"/>
      <c r="AT295" s="288"/>
      <c r="AU295" s="288"/>
      <c r="AV295" s="288"/>
      <c r="AW295" s="288"/>
      <c r="AX295" s="288"/>
      <c r="AY295" s="288"/>
      <c r="AZ295" s="288"/>
      <c r="BA295" s="288"/>
      <c r="BB295" s="288"/>
      <c r="BC295" s="288"/>
      <c r="BD295" s="288"/>
      <c r="BE295" s="288"/>
      <c r="BF295" s="288"/>
      <c r="BG295" s="288"/>
      <c r="BH295" s="288"/>
      <c r="BI295" s="288"/>
      <c r="BJ295" s="288"/>
      <c r="BK295" s="288"/>
      <c r="BL295" s="288"/>
      <c r="BM295" s="288"/>
      <c r="BN295" s="288"/>
      <c r="BO295" s="288"/>
      <c r="BP295" s="288"/>
      <c r="BQ295" s="288"/>
      <c r="BR295" s="288"/>
      <c r="BS295" s="288"/>
      <c r="BT295" s="288"/>
      <c r="BU295" s="288"/>
      <c r="BV295" s="288"/>
      <c r="BW295" s="288"/>
      <c r="BX295" s="288"/>
      <c r="BY295" s="288"/>
      <c r="BZ295" s="288"/>
      <c r="CA295" s="288"/>
      <c r="CB295" s="288"/>
      <c r="CC295" s="288"/>
      <c r="CD295" s="288"/>
      <c r="CE295" s="288"/>
      <c r="CF295" s="288"/>
      <c r="CG295" s="288"/>
      <c r="CH295" s="288"/>
      <c r="CI295" s="288"/>
      <c r="CJ295" s="288"/>
      <c r="CK295" s="288"/>
      <c r="CL295" s="288"/>
      <c r="CM295" s="288"/>
      <c r="CN295" s="288"/>
      <c r="CO295" s="288"/>
      <c r="CP295" s="288"/>
      <c r="CQ295" s="288"/>
      <c r="CR295" s="288"/>
      <c r="CS295" s="288"/>
      <c r="CT295" s="288"/>
      <c r="CU295" s="288"/>
      <c r="CV295" s="288"/>
      <c r="CW295" s="288"/>
      <c r="CX295" s="288"/>
      <c r="CY295" s="288"/>
      <c r="CZ295" s="288"/>
      <c r="DA295" s="288"/>
      <c r="DB295" s="288"/>
      <c r="DC295" s="288"/>
      <c r="DD295" s="288"/>
      <c r="DE295" s="288"/>
      <c r="DF295" s="288"/>
      <c r="DG295" s="288"/>
      <c r="DH295" s="288"/>
      <c r="DI295" s="288"/>
      <c r="DJ295" s="288"/>
      <c r="DK295" s="288"/>
      <c r="DL295" s="288"/>
      <c r="DM295" s="288"/>
      <c r="DN295" s="288"/>
      <c r="DO295" s="288"/>
      <c r="DP295" s="288"/>
      <c r="DQ295" s="288"/>
      <c r="DR295" s="288"/>
      <c r="DS295" s="288"/>
      <c r="DT295" s="288"/>
      <c r="DU295" s="288"/>
      <c r="DV295" s="288"/>
      <c r="DW295" s="288"/>
      <c r="DX295" s="288"/>
      <c r="DY295" s="288"/>
      <c r="DZ295" s="288"/>
      <c r="EA295" s="288"/>
      <c r="EB295" s="288"/>
      <c r="EC295" s="288"/>
      <c r="ED295" s="288"/>
      <c r="EE295" s="288"/>
      <c r="EF295" s="288"/>
      <c r="EG295" s="288"/>
      <c r="EH295" s="288"/>
      <c r="EI295" s="288"/>
      <c r="EJ295" s="288"/>
      <c r="EK295" s="288"/>
      <c r="EL295" s="288"/>
      <c r="EM295" s="288"/>
      <c r="EN295" s="288"/>
      <c r="EO295" s="288"/>
      <c r="EP295" s="288"/>
      <c r="EQ295" s="288"/>
      <c r="ER295" s="288"/>
      <c r="ES295" s="288"/>
      <c r="ET295" s="288"/>
      <c r="EU295" s="288"/>
      <c r="EV295" s="288"/>
      <c r="EW295" s="288"/>
      <c r="EX295" s="288"/>
      <c r="EY295" s="288"/>
      <c r="EZ295" s="288"/>
      <c r="FA295" s="288"/>
      <c r="FB295" s="288"/>
      <c r="FC295" s="288"/>
      <c r="FD295" s="288"/>
      <c r="FE295" s="288"/>
      <c r="FF295" s="288"/>
      <c r="FG295" s="288"/>
      <c r="FH295" s="288"/>
      <c r="FI295" s="288"/>
      <c r="FJ295" s="288"/>
      <c r="FK295" s="288"/>
      <c r="FL295" s="288"/>
      <c r="FM295" s="288"/>
      <c r="FN295" s="288"/>
      <c r="FO295" s="288"/>
      <c r="FP295" s="288"/>
      <c r="FQ295" s="288"/>
      <c r="FR295" s="288"/>
      <c r="FU295" s="288"/>
      <c r="FV295" s="288"/>
      <c r="FW295" s="288"/>
      <c r="FX295" s="288"/>
      <c r="FY295" s="288"/>
      <c r="FZ295" s="288"/>
      <c r="GA295" s="288"/>
      <c r="GB295" s="288"/>
      <c r="GC295" s="288"/>
      <c r="GD295" s="288"/>
      <c r="GE295" s="288"/>
      <c r="GF295" s="288"/>
      <c r="GG295" s="288"/>
      <c r="GH295" s="288"/>
    </row>
    <row r="296" spans="1:190">
      <c r="A296" s="215"/>
      <c r="B296" s="215"/>
      <c r="C296" s="215"/>
      <c r="D296" s="215"/>
      <c r="E296" s="215"/>
      <c r="F296" s="215"/>
      <c r="G296" s="215"/>
      <c r="H296" s="215"/>
      <c r="I296" s="215"/>
      <c r="J296" s="215"/>
      <c r="K296" s="215"/>
      <c r="L296" s="215"/>
      <c r="M296" s="215"/>
      <c r="N296" s="212"/>
      <c r="O296" s="215"/>
      <c r="P296" s="215"/>
      <c r="Q296" s="215"/>
      <c r="R296" s="217"/>
      <c r="S296" s="217"/>
      <c r="T296" s="217"/>
      <c r="U296" s="288"/>
      <c r="V296" s="288"/>
      <c r="W296" s="215"/>
      <c r="X296" s="219"/>
      <c r="Y296" s="219"/>
      <c r="Z296" s="219"/>
      <c r="AA296" s="219"/>
      <c r="AB296" s="219"/>
      <c r="AC296" s="287"/>
      <c r="AD296" s="287"/>
      <c r="AE296" s="287"/>
      <c r="AF296" s="287"/>
      <c r="AG296" s="287"/>
      <c r="AH296" s="287"/>
      <c r="AI296" s="287"/>
      <c r="AJ296" s="287"/>
      <c r="AK296" s="288"/>
      <c r="AL296" s="288"/>
      <c r="AM296" s="288"/>
      <c r="AN296" s="288"/>
      <c r="AO296" s="288"/>
      <c r="AP296" s="288"/>
      <c r="AQ296" s="288"/>
      <c r="AR296" s="288"/>
      <c r="AS296" s="288"/>
      <c r="AT296" s="288"/>
      <c r="AU296" s="288"/>
      <c r="AV296" s="288"/>
      <c r="AW296" s="288"/>
      <c r="AX296" s="288"/>
      <c r="AY296" s="288"/>
      <c r="AZ296" s="288"/>
      <c r="BA296" s="288"/>
      <c r="BB296" s="288"/>
      <c r="BC296" s="288"/>
      <c r="BD296" s="288"/>
      <c r="BE296" s="288"/>
      <c r="BF296" s="288"/>
      <c r="BG296" s="288"/>
      <c r="BH296" s="288"/>
      <c r="BI296" s="288"/>
      <c r="BJ296" s="288"/>
      <c r="BK296" s="288"/>
      <c r="BL296" s="288"/>
      <c r="BM296" s="288"/>
      <c r="BN296" s="288"/>
      <c r="BO296" s="288"/>
      <c r="BP296" s="288"/>
      <c r="BQ296" s="288"/>
      <c r="BR296" s="288"/>
      <c r="BS296" s="288"/>
      <c r="BT296" s="288"/>
      <c r="BU296" s="288"/>
      <c r="BV296" s="288"/>
      <c r="BW296" s="288"/>
      <c r="BX296" s="288"/>
      <c r="BY296" s="288"/>
      <c r="BZ296" s="288"/>
      <c r="CA296" s="288"/>
      <c r="CB296" s="288"/>
      <c r="CC296" s="288"/>
      <c r="CD296" s="288"/>
      <c r="CE296" s="288"/>
      <c r="CF296" s="288"/>
      <c r="CG296" s="288"/>
      <c r="CH296" s="288"/>
      <c r="CI296" s="288"/>
      <c r="CJ296" s="288"/>
      <c r="CK296" s="288"/>
      <c r="CL296" s="288"/>
      <c r="CM296" s="288"/>
      <c r="CN296" s="288"/>
      <c r="CO296" s="288"/>
      <c r="CP296" s="288"/>
      <c r="CQ296" s="288"/>
      <c r="CR296" s="288"/>
      <c r="CS296" s="288"/>
      <c r="CT296" s="288"/>
      <c r="CU296" s="288"/>
      <c r="CV296" s="288"/>
      <c r="CW296" s="288"/>
      <c r="CX296" s="288"/>
      <c r="CY296" s="288"/>
      <c r="CZ296" s="288"/>
      <c r="DA296" s="288"/>
      <c r="DB296" s="288"/>
      <c r="DC296" s="288"/>
      <c r="DD296" s="288"/>
      <c r="DE296" s="288"/>
      <c r="DF296" s="288"/>
      <c r="DG296" s="288"/>
      <c r="DH296" s="288"/>
      <c r="DI296" s="288"/>
      <c r="DJ296" s="288"/>
      <c r="DK296" s="288"/>
      <c r="DL296" s="288"/>
      <c r="DM296" s="288"/>
      <c r="DN296" s="288"/>
      <c r="DO296" s="288"/>
      <c r="DP296" s="288"/>
      <c r="DQ296" s="288"/>
      <c r="DR296" s="288"/>
      <c r="DS296" s="288"/>
      <c r="DT296" s="288"/>
      <c r="DU296" s="288"/>
      <c r="DV296" s="288"/>
      <c r="DW296" s="288"/>
      <c r="DX296" s="288"/>
      <c r="DY296" s="288"/>
      <c r="DZ296" s="288"/>
      <c r="EA296" s="288"/>
      <c r="EB296" s="288"/>
      <c r="EC296" s="288"/>
      <c r="ED296" s="288"/>
      <c r="EE296" s="288"/>
      <c r="EF296" s="288"/>
      <c r="EG296" s="288"/>
      <c r="EH296" s="288"/>
      <c r="EI296" s="288"/>
      <c r="EJ296" s="288"/>
      <c r="EK296" s="288"/>
      <c r="EL296" s="288"/>
      <c r="EM296" s="288"/>
      <c r="EN296" s="288"/>
      <c r="EO296" s="288"/>
      <c r="EP296" s="288"/>
      <c r="EQ296" s="288"/>
      <c r="ER296" s="288"/>
      <c r="ES296" s="288"/>
      <c r="ET296" s="288"/>
      <c r="EU296" s="288"/>
      <c r="EV296" s="288"/>
      <c r="EW296" s="288"/>
      <c r="EX296" s="288"/>
      <c r="EY296" s="288"/>
      <c r="EZ296" s="288"/>
      <c r="FA296" s="288"/>
      <c r="FB296" s="288"/>
      <c r="FC296" s="288"/>
      <c r="FD296" s="288"/>
      <c r="FE296" s="288"/>
      <c r="FF296" s="288"/>
      <c r="FG296" s="288"/>
      <c r="FH296" s="288"/>
      <c r="FI296" s="288"/>
      <c r="FJ296" s="288"/>
      <c r="FK296" s="288"/>
      <c r="FL296" s="288"/>
      <c r="FM296" s="288"/>
      <c r="FN296" s="288"/>
      <c r="FO296" s="288"/>
      <c r="FP296" s="288"/>
      <c r="FQ296" s="288"/>
      <c r="FR296" s="288"/>
      <c r="FU296" s="288"/>
      <c r="FV296" s="288"/>
      <c r="FW296" s="288"/>
      <c r="FX296" s="288"/>
      <c r="FY296" s="288"/>
      <c r="FZ296" s="288"/>
      <c r="GA296" s="288"/>
      <c r="GB296" s="288"/>
      <c r="GC296" s="288"/>
      <c r="GD296" s="288"/>
      <c r="GE296" s="288"/>
      <c r="GF296" s="288"/>
      <c r="GG296" s="288"/>
      <c r="GH296" s="288"/>
    </row>
    <row r="297" spans="1:190">
      <c r="A297" s="215"/>
      <c r="B297" s="215"/>
      <c r="C297" s="215"/>
      <c r="D297" s="215"/>
      <c r="E297" s="215"/>
      <c r="F297" s="215"/>
      <c r="G297" s="215"/>
      <c r="H297" s="215"/>
      <c r="I297" s="215"/>
      <c r="J297" s="215"/>
      <c r="K297" s="215"/>
      <c r="L297" s="215"/>
      <c r="M297" s="215"/>
      <c r="N297" s="212"/>
      <c r="O297" s="215"/>
      <c r="P297" s="215"/>
      <c r="Q297" s="215"/>
      <c r="R297" s="217"/>
      <c r="S297" s="217"/>
      <c r="T297" s="217"/>
      <c r="U297" s="288"/>
      <c r="V297" s="288"/>
      <c r="W297" s="215"/>
      <c r="X297" s="219"/>
      <c r="Y297" s="219"/>
      <c r="Z297" s="219"/>
      <c r="AA297" s="219"/>
      <c r="AB297" s="219"/>
      <c r="AC297" s="287"/>
      <c r="AD297" s="287"/>
      <c r="AE297" s="287"/>
      <c r="AF297" s="287"/>
      <c r="AG297" s="287"/>
      <c r="AH297" s="287"/>
      <c r="AI297" s="287"/>
      <c r="AJ297" s="287"/>
      <c r="AK297" s="288"/>
      <c r="AL297" s="288"/>
      <c r="AM297" s="288"/>
      <c r="AN297" s="288"/>
      <c r="AO297" s="288"/>
      <c r="AP297" s="288"/>
      <c r="AQ297" s="288"/>
      <c r="AR297" s="288"/>
      <c r="AS297" s="288"/>
      <c r="AT297" s="288"/>
      <c r="AU297" s="288"/>
      <c r="AV297" s="288"/>
      <c r="AW297" s="288"/>
      <c r="AX297" s="288"/>
      <c r="AY297" s="288"/>
      <c r="AZ297" s="288"/>
      <c r="BA297" s="288"/>
      <c r="BB297" s="288"/>
      <c r="BC297" s="288"/>
      <c r="BD297" s="288"/>
      <c r="BE297" s="288"/>
      <c r="BF297" s="288"/>
      <c r="BG297" s="288"/>
      <c r="BH297" s="288"/>
      <c r="BI297" s="288"/>
      <c r="BJ297" s="288"/>
      <c r="BK297" s="288"/>
      <c r="BL297" s="288"/>
      <c r="BM297" s="288"/>
      <c r="BN297" s="288"/>
      <c r="BO297" s="288"/>
      <c r="BP297" s="288"/>
      <c r="BQ297" s="288"/>
      <c r="BR297" s="288"/>
      <c r="BS297" s="288"/>
      <c r="BT297" s="288"/>
      <c r="BU297" s="288"/>
      <c r="BV297" s="288"/>
      <c r="BW297" s="288"/>
      <c r="BX297" s="288"/>
      <c r="BY297" s="288"/>
      <c r="BZ297" s="288"/>
      <c r="CA297" s="288"/>
      <c r="CB297" s="288"/>
      <c r="CC297" s="288"/>
      <c r="CD297" s="288"/>
      <c r="CE297" s="288"/>
      <c r="CF297" s="288"/>
      <c r="CG297" s="288"/>
      <c r="CH297" s="288"/>
      <c r="CI297" s="288"/>
      <c r="CJ297" s="288"/>
      <c r="CK297" s="288"/>
      <c r="CL297" s="288"/>
      <c r="CM297" s="288"/>
      <c r="CN297" s="288"/>
      <c r="CO297" s="288"/>
      <c r="CP297" s="288"/>
      <c r="CQ297" s="288"/>
      <c r="CR297" s="288"/>
      <c r="CS297" s="288"/>
      <c r="CT297" s="288"/>
      <c r="CU297" s="288"/>
      <c r="CV297" s="288"/>
      <c r="CW297" s="288"/>
      <c r="CX297" s="288"/>
      <c r="CY297" s="288"/>
      <c r="CZ297" s="288"/>
      <c r="DA297" s="288"/>
      <c r="DB297" s="288"/>
      <c r="DC297" s="288"/>
      <c r="DD297" s="288"/>
      <c r="DE297" s="288"/>
      <c r="DF297" s="288"/>
      <c r="DG297" s="288"/>
      <c r="DH297" s="288"/>
      <c r="DI297" s="288"/>
      <c r="DJ297" s="288"/>
      <c r="DK297" s="288"/>
      <c r="DL297" s="288"/>
      <c r="DM297" s="288"/>
      <c r="DN297" s="288"/>
      <c r="DO297" s="288"/>
      <c r="DP297" s="288"/>
      <c r="DQ297" s="288"/>
      <c r="DR297" s="288"/>
      <c r="DS297" s="288"/>
      <c r="DT297" s="288"/>
      <c r="DU297" s="288"/>
      <c r="DV297" s="288"/>
      <c r="DW297" s="288"/>
      <c r="DX297" s="288"/>
      <c r="DY297" s="288"/>
      <c r="DZ297" s="288"/>
      <c r="EA297" s="288"/>
      <c r="EB297" s="288"/>
      <c r="EC297" s="288"/>
      <c r="ED297" s="288"/>
      <c r="EE297" s="288"/>
      <c r="EF297" s="288"/>
      <c r="EG297" s="288"/>
      <c r="EH297" s="288"/>
      <c r="EI297" s="288"/>
      <c r="EJ297" s="288"/>
      <c r="EK297" s="288"/>
      <c r="EL297" s="288"/>
      <c r="EM297" s="288"/>
      <c r="EN297" s="288"/>
      <c r="EO297" s="288"/>
      <c r="EP297" s="288"/>
      <c r="EQ297" s="288"/>
      <c r="ER297" s="288"/>
      <c r="ES297" s="288"/>
      <c r="ET297" s="288"/>
      <c r="EU297" s="288"/>
      <c r="EV297" s="288"/>
      <c r="EW297" s="288"/>
      <c r="EX297" s="288"/>
      <c r="EY297" s="288"/>
      <c r="EZ297" s="288"/>
      <c r="FA297" s="288"/>
      <c r="FB297" s="288"/>
      <c r="FC297" s="288"/>
      <c r="FD297" s="288"/>
      <c r="FE297" s="288"/>
      <c r="FF297" s="288"/>
      <c r="FG297" s="288"/>
      <c r="FH297" s="288"/>
      <c r="FI297" s="288"/>
      <c r="FJ297" s="288"/>
      <c r="FK297" s="288"/>
      <c r="FL297" s="288"/>
      <c r="FM297" s="288"/>
      <c r="FN297" s="288"/>
      <c r="FO297" s="288"/>
      <c r="FP297" s="288"/>
      <c r="FQ297" s="288"/>
      <c r="FR297" s="288"/>
      <c r="FU297" s="288"/>
      <c r="FV297" s="288"/>
      <c r="FW297" s="288"/>
      <c r="FX297" s="288"/>
      <c r="FY297" s="288"/>
      <c r="FZ297" s="288"/>
      <c r="GA297" s="288"/>
      <c r="GB297" s="288"/>
      <c r="GC297" s="288"/>
      <c r="GD297" s="288"/>
      <c r="GE297" s="288"/>
      <c r="GF297" s="288"/>
      <c r="GG297" s="288"/>
      <c r="GH297" s="288"/>
    </row>
    <row r="298" spans="1:190">
      <c r="A298" s="215"/>
      <c r="B298" s="215"/>
      <c r="C298" s="215"/>
      <c r="D298" s="215"/>
      <c r="E298" s="215"/>
      <c r="F298" s="215"/>
      <c r="G298" s="215"/>
      <c r="H298" s="215"/>
      <c r="I298" s="215"/>
      <c r="J298" s="215"/>
      <c r="K298" s="215"/>
      <c r="L298" s="215"/>
      <c r="M298" s="215"/>
      <c r="N298" s="212"/>
      <c r="O298" s="215"/>
      <c r="P298" s="215"/>
      <c r="Q298" s="215"/>
      <c r="R298" s="217"/>
      <c r="S298" s="217"/>
      <c r="T298" s="217"/>
      <c r="U298" s="288"/>
      <c r="V298" s="288"/>
      <c r="W298" s="215"/>
      <c r="X298" s="219"/>
      <c r="Y298" s="219"/>
      <c r="Z298" s="219"/>
      <c r="AA298" s="219"/>
      <c r="AB298" s="219"/>
      <c r="AC298" s="287"/>
      <c r="AD298" s="287"/>
      <c r="AE298" s="287"/>
      <c r="AF298" s="287"/>
      <c r="AG298" s="287"/>
      <c r="AH298" s="287"/>
      <c r="AI298" s="287"/>
      <c r="AJ298" s="287"/>
      <c r="AK298" s="288"/>
      <c r="AL298" s="288"/>
      <c r="AM298" s="288"/>
      <c r="AN298" s="288"/>
      <c r="AO298" s="288"/>
      <c r="AP298" s="288"/>
      <c r="AQ298" s="288"/>
      <c r="AR298" s="288"/>
      <c r="AS298" s="288"/>
      <c r="AT298" s="288"/>
      <c r="AU298" s="288"/>
      <c r="AV298" s="288"/>
      <c r="AW298" s="288"/>
      <c r="AX298" s="288"/>
      <c r="AY298" s="288"/>
      <c r="AZ298" s="288"/>
      <c r="BA298" s="288"/>
      <c r="BB298" s="288"/>
      <c r="BC298" s="288"/>
      <c r="BD298" s="288"/>
      <c r="BE298" s="288"/>
      <c r="BF298" s="288"/>
      <c r="BG298" s="288"/>
      <c r="BH298" s="288"/>
      <c r="BI298" s="288"/>
      <c r="BJ298" s="288"/>
      <c r="BK298" s="288"/>
      <c r="BL298" s="288"/>
      <c r="BM298" s="288"/>
      <c r="BN298" s="288"/>
      <c r="BO298" s="288"/>
      <c r="BP298" s="288"/>
      <c r="BQ298" s="288"/>
      <c r="BR298" s="288"/>
      <c r="BS298" s="288"/>
      <c r="BT298" s="288"/>
      <c r="BU298" s="288"/>
      <c r="BV298" s="288"/>
      <c r="BW298" s="288"/>
      <c r="BX298" s="288"/>
      <c r="BY298" s="288"/>
      <c r="BZ298" s="288"/>
      <c r="CA298" s="288"/>
      <c r="CB298" s="288"/>
      <c r="CC298" s="288"/>
      <c r="CD298" s="288"/>
      <c r="CE298" s="288"/>
      <c r="CF298" s="288"/>
      <c r="CG298" s="288"/>
      <c r="CH298" s="288"/>
      <c r="CI298" s="288"/>
      <c r="CJ298" s="288"/>
      <c r="CK298" s="288"/>
      <c r="CL298" s="288"/>
      <c r="CM298" s="288"/>
      <c r="CN298" s="288"/>
      <c r="CO298" s="288"/>
      <c r="CP298" s="288"/>
      <c r="CQ298" s="288"/>
      <c r="CR298" s="288"/>
      <c r="CS298" s="288"/>
      <c r="CT298" s="288"/>
      <c r="CU298" s="288"/>
      <c r="CV298" s="288"/>
      <c r="CW298" s="288"/>
      <c r="CX298" s="288"/>
      <c r="CY298" s="288"/>
      <c r="CZ298" s="288"/>
      <c r="DA298" s="288"/>
      <c r="DB298" s="288"/>
      <c r="DC298" s="288"/>
      <c r="DD298" s="288"/>
      <c r="DE298" s="288"/>
      <c r="DF298" s="288"/>
      <c r="DG298" s="288"/>
      <c r="DH298" s="288"/>
      <c r="DI298" s="288"/>
      <c r="DJ298" s="288"/>
      <c r="DK298" s="288"/>
      <c r="DL298" s="288"/>
      <c r="DM298" s="288"/>
      <c r="DN298" s="288"/>
      <c r="DO298" s="288"/>
      <c r="DP298" s="288"/>
      <c r="DQ298" s="288"/>
      <c r="DR298" s="288"/>
      <c r="DS298" s="288"/>
      <c r="DT298" s="288"/>
      <c r="DU298" s="288"/>
      <c r="DV298" s="288"/>
      <c r="DW298" s="288"/>
      <c r="DX298" s="288"/>
      <c r="DY298" s="288"/>
      <c r="DZ298" s="288"/>
      <c r="EA298" s="288"/>
      <c r="EB298" s="288"/>
      <c r="EC298" s="288"/>
      <c r="ED298" s="288"/>
      <c r="EE298" s="288"/>
      <c r="EF298" s="288"/>
      <c r="EG298" s="288"/>
      <c r="EH298" s="288"/>
      <c r="EI298" s="288"/>
      <c r="EJ298" s="288"/>
      <c r="EK298" s="288"/>
      <c r="EL298" s="288"/>
      <c r="EM298" s="288"/>
      <c r="EN298" s="288"/>
      <c r="EO298" s="288"/>
      <c r="EP298" s="288"/>
      <c r="EQ298" s="288"/>
      <c r="ER298" s="288"/>
      <c r="ES298" s="288"/>
      <c r="ET298" s="288"/>
      <c r="EU298" s="288"/>
      <c r="EV298" s="288"/>
      <c r="EW298" s="288"/>
      <c r="EX298" s="288"/>
      <c r="EY298" s="288"/>
      <c r="EZ298" s="288"/>
      <c r="FA298" s="288"/>
      <c r="FB298" s="288"/>
      <c r="FC298" s="288"/>
      <c r="FD298" s="288"/>
      <c r="FE298" s="288"/>
      <c r="FF298" s="288"/>
      <c r="FG298" s="288"/>
      <c r="FH298" s="288"/>
      <c r="FI298" s="288"/>
      <c r="FJ298" s="288"/>
      <c r="FK298" s="288"/>
      <c r="FL298" s="288"/>
      <c r="FM298" s="288"/>
      <c r="FN298" s="288"/>
      <c r="FO298" s="288"/>
      <c r="FP298" s="288"/>
      <c r="FQ298" s="288"/>
      <c r="FR298" s="288"/>
      <c r="FU298" s="288"/>
      <c r="FV298" s="288"/>
      <c r="FW298" s="288"/>
      <c r="FX298" s="288"/>
      <c r="FY298" s="288"/>
      <c r="FZ298" s="288"/>
      <c r="GA298" s="288"/>
      <c r="GB298" s="288"/>
      <c r="GC298" s="288"/>
      <c r="GD298" s="288"/>
      <c r="GE298" s="288"/>
      <c r="GF298" s="288"/>
      <c r="GG298" s="288"/>
      <c r="GH298" s="288"/>
    </row>
    <row r="299" spans="1:190">
      <c r="A299" s="215"/>
      <c r="B299" s="215"/>
      <c r="C299" s="215"/>
      <c r="D299" s="215"/>
      <c r="E299" s="215"/>
      <c r="F299" s="215"/>
      <c r="G299" s="215"/>
      <c r="H299" s="215"/>
      <c r="I299" s="215"/>
      <c r="J299" s="215"/>
      <c r="K299" s="215"/>
      <c r="L299" s="215"/>
      <c r="M299" s="215"/>
      <c r="N299" s="212"/>
      <c r="O299" s="215"/>
      <c r="P299" s="215"/>
      <c r="Q299" s="215"/>
      <c r="R299" s="217"/>
      <c r="S299" s="217"/>
      <c r="T299" s="217"/>
      <c r="U299" s="288"/>
      <c r="V299" s="288"/>
      <c r="W299" s="215"/>
      <c r="X299" s="219"/>
      <c r="Y299" s="219"/>
      <c r="Z299" s="219"/>
      <c r="AA299" s="219"/>
      <c r="AB299" s="219"/>
      <c r="AC299" s="287"/>
      <c r="AD299" s="287"/>
      <c r="AE299" s="287"/>
      <c r="AF299" s="287"/>
      <c r="AG299" s="287"/>
      <c r="AH299" s="287"/>
      <c r="AI299" s="287"/>
      <c r="AJ299" s="287"/>
      <c r="AK299" s="288"/>
      <c r="AL299" s="288"/>
      <c r="AM299" s="288"/>
      <c r="AN299" s="288"/>
      <c r="AO299" s="288"/>
      <c r="AP299" s="288"/>
      <c r="AQ299" s="288"/>
      <c r="AR299" s="288"/>
      <c r="AS299" s="288"/>
      <c r="AT299" s="288"/>
      <c r="AU299" s="288"/>
      <c r="AV299" s="288"/>
      <c r="AW299" s="288"/>
      <c r="AX299" s="288"/>
      <c r="AY299" s="288"/>
      <c r="AZ299" s="288"/>
      <c r="BA299" s="288"/>
      <c r="BB299" s="288"/>
      <c r="BC299" s="288"/>
      <c r="BD299" s="288"/>
      <c r="BE299" s="288"/>
      <c r="BF299" s="288"/>
      <c r="BG299" s="288"/>
      <c r="BH299" s="288"/>
      <c r="BI299" s="288"/>
      <c r="BJ299" s="288"/>
      <c r="BK299" s="288"/>
      <c r="BL299" s="288"/>
      <c r="BM299" s="288"/>
      <c r="BN299" s="288"/>
      <c r="BO299" s="288"/>
      <c r="BP299" s="288"/>
      <c r="BQ299" s="288"/>
      <c r="BR299" s="288"/>
      <c r="BS299" s="288"/>
      <c r="BT299" s="288"/>
      <c r="BU299" s="288"/>
      <c r="BV299" s="288"/>
      <c r="BW299" s="288"/>
      <c r="BX299" s="288"/>
      <c r="BY299" s="288"/>
      <c r="BZ299" s="288"/>
      <c r="CA299" s="288"/>
      <c r="CB299" s="288"/>
      <c r="CC299" s="288"/>
      <c r="CD299" s="288"/>
      <c r="CE299" s="288"/>
      <c r="CF299" s="288"/>
      <c r="CG299" s="288"/>
      <c r="CH299" s="288"/>
      <c r="CI299" s="288"/>
      <c r="CJ299" s="288"/>
      <c r="CK299" s="288"/>
      <c r="CL299" s="288"/>
      <c r="CM299" s="288"/>
      <c r="CN299" s="288"/>
      <c r="CO299" s="288"/>
      <c r="CP299" s="288"/>
      <c r="CQ299" s="288"/>
      <c r="CR299" s="288"/>
      <c r="CS299" s="288"/>
      <c r="CT299" s="288"/>
      <c r="CU299" s="288"/>
      <c r="CV299" s="288"/>
      <c r="CW299" s="288"/>
      <c r="CX299" s="288"/>
      <c r="CY299" s="288"/>
      <c r="CZ299" s="288"/>
      <c r="DA299" s="288"/>
      <c r="DB299" s="288"/>
      <c r="DC299" s="288"/>
      <c r="DD299" s="288"/>
      <c r="DE299" s="288"/>
      <c r="DF299" s="288"/>
      <c r="DG299" s="288"/>
      <c r="DH299" s="288"/>
      <c r="DI299" s="288"/>
      <c r="DJ299" s="288"/>
      <c r="DK299" s="288"/>
      <c r="DL299" s="288"/>
      <c r="DM299" s="288"/>
      <c r="DN299" s="288"/>
      <c r="DO299" s="288"/>
      <c r="DP299" s="288"/>
      <c r="DQ299" s="288"/>
      <c r="DR299" s="288"/>
      <c r="DS299" s="288"/>
      <c r="DT299" s="288"/>
      <c r="DU299" s="288"/>
      <c r="DV299" s="288"/>
      <c r="DW299" s="288"/>
      <c r="DX299" s="288"/>
      <c r="DY299" s="288"/>
      <c r="DZ299" s="288"/>
      <c r="EA299" s="288"/>
      <c r="EB299" s="288"/>
      <c r="EC299" s="288"/>
      <c r="ED299" s="288"/>
      <c r="EE299" s="288"/>
      <c r="EF299" s="288"/>
      <c r="EG299" s="288"/>
      <c r="EH299" s="288"/>
      <c r="EI299" s="288"/>
      <c r="EJ299" s="288"/>
      <c r="EK299" s="288"/>
      <c r="EL299" s="288"/>
      <c r="EM299" s="288"/>
      <c r="EN299" s="288"/>
      <c r="EO299" s="288"/>
      <c r="EP299" s="288"/>
      <c r="EQ299" s="288"/>
      <c r="ER299" s="288"/>
      <c r="ES299" s="288"/>
      <c r="ET299" s="288"/>
      <c r="EU299" s="288"/>
      <c r="EV299" s="288"/>
      <c r="EW299" s="288"/>
      <c r="EX299" s="288"/>
      <c r="EY299" s="288"/>
      <c r="EZ299" s="288"/>
      <c r="FA299" s="288"/>
      <c r="FB299" s="288"/>
      <c r="FC299" s="288"/>
      <c r="FD299" s="288"/>
      <c r="FE299" s="288"/>
      <c r="FF299" s="288"/>
      <c r="FG299" s="288"/>
      <c r="FH299" s="288"/>
      <c r="FI299" s="288"/>
      <c r="FJ299" s="288"/>
      <c r="FK299" s="288"/>
      <c r="FL299" s="288"/>
      <c r="FM299" s="288"/>
      <c r="FN299" s="288"/>
      <c r="FO299" s="288"/>
      <c r="FP299" s="288"/>
      <c r="FQ299" s="288"/>
      <c r="FR299" s="288"/>
      <c r="FU299" s="288"/>
      <c r="FV299" s="288"/>
      <c r="FW299" s="288"/>
      <c r="FX299" s="288"/>
      <c r="FY299" s="288"/>
      <c r="FZ299" s="288"/>
      <c r="GA299" s="288"/>
      <c r="GB299" s="288"/>
      <c r="GC299" s="288"/>
      <c r="GD299" s="288"/>
      <c r="GE299" s="288"/>
      <c r="GF299" s="288"/>
      <c r="GG299" s="288"/>
      <c r="GH299" s="288"/>
    </row>
    <row r="300" spans="1:190">
      <c r="A300" s="215"/>
      <c r="B300" s="215"/>
      <c r="C300" s="215"/>
      <c r="D300" s="215"/>
      <c r="E300" s="215"/>
      <c r="F300" s="215"/>
      <c r="G300" s="215"/>
      <c r="H300" s="215"/>
      <c r="I300" s="215"/>
      <c r="J300" s="215"/>
      <c r="K300" s="215"/>
      <c r="L300" s="215"/>
      <c r="M300" s="215"/>
      <c r="N300" s="212"/>
      <c r="O300" s="215"/>
      <c r="P300" s="215"/>
      <c r="Q300" s="215"/>
      <c r="R300" s="217"/>
      <c r="S300" s="217"/>
      <c r="T300" s="217"/>
      <c r="U300" s="288"/>
      <c r="V300" s="288"/>
      <c r="W300" s="215"/>
      <c r="X300" s="219"/>
      <c r="Y300" s="219"/>
      <c r="Z300" s="219"/>
      <c r="AA300" s="219"/>
      <c r="AB300" s="219"/>
      <c r="AC300" s="287"/>
      <c r="AD300" s="287"/>
      <c r="AE300" s="287"/>
      <c r="AF300" s="287"/>
      <c r="AG300" s="287"/>
      <c r="AH300" s="287"/>
      <c r="AI300" s="287"/>
      <c r="AJ300" s="287"/>
      <c r="AK300" s="288"/>
      <c r="AL300" s="288"/>
      <c r="AM300" s="288"/>
      <c r="AN300" s="288"/>
      <c r="AO300" s="288"/>
      <c r="AP300" s="288"/>
      <c r="AQ300" s="288"/>
      <c r="AR300" s="288"/>
      <c r="AS300" s="288"/>
      <c r="AT300" s="288"/>
      <c r="AU300" s="288"/>
      <c r="AV300" s="288"/>
      <c r="AW300" s="288"/>
      <c r="AX300" s="288"/>
      <c r="AY300" s="288"/>
      <c r="AZ300" s="288"/>
      <c r="BA300" s="288"/>
      <c r="BB300" s="288"/>
      <c r="BC300" s="288"/>
      <c r="BD300" s="288"/>
      <c r="BE300" s="288"/>
      <c r="BF300" s="288"/>
      <c r="BG300" s="288"/>
      <c r="BH300" s="288"/>
      <c r="BI300" s="288"/>
      <c r="BJ300" s="288"/>
      <c r="BK300" s="288"/>
      <c r="BL300" s="288"/>
      <c r="BM300" s="288"/>
      <c r="BN300" s="288"/>
      <c r="BO300" s="288"/>
      <c r="BP300" s="288"/>
      <c r="BQ300" s="288"/>
      <c r="BR300" s="288"/>
      <c r="BS300" s="288"/>
      <c r="BT300" s="288"/>
      <c r="BU300" s="288"/>
      <c r="BV300" s="288"/>
      <c r="BW300" s="288"/>
      <c r="BX300" s="288"/>
      <c r="BY300" s="288"/>
      <c r="BZ300" s="288"/>
      <c r="CA300" s="288"/>
      <c r="CB300" s="288"/>
      <c r="CC300" s="288"/>
      <c r="CD300" s="288"/>
      <c r="CE300" s="288"/>
      <c r="CF300" s="288"/>
      <c r="CG300" s="288"/>
      <c r="CH300" s="288"/>
      <c r="CI300" s="288"/>
      <c r="CJ300" s="288"/>
      <c r="CK300" s="288"/>
      <c r="CL300" s="288"/>
      <c r="CM300" s="288"/>
      <c r="CN300" s="288"/>
      <c r="CO300" s="288"/>
      <c r="CP300" s="288"/>
      <c r="CQ300" s="288"/>
      <c r="CR300" s="288"/>
      <c r="CS300" s="288"/>
      <c r="CT300" s="288"/>
      <c r="CU300" s="288"/>
      <c r="CV300" s="288"/>
      <c r="CW300" s="288"/>
      <c r="CX300" s="288"/>
      <c r="CY300" s="288"/>
      <c r="CZ300" s="288"/>
      <c r="DA300" s="288"/>
      <c r="DB300" s="288"/>
      <c r="DC300" s="288"/>
      <c r="DD300" s="288"/>
      <c r="DE300" s="288"/>
      <c r="DF300" s="288"/>
      <c r="DG300" s="288"/>
      <c r="DH300" s="288"/>
      <c r="DI300" s="288"/>
      <c r="DJ300" s="288"/>
      <c r="DK300" s="288"/>
      <c r="DL300" s="288"/>
      <c r="DM300" s="288"/>
      <c r="DN300" s="288"/>
      <c r="DO300" s="288"/>
      <c r="DP300" s="288"/>
      <c r="DQ300" s="288"/>
      <c r="DR300" s="288"/>
      <c r="DS300" s="288"/>
      <c r="DT300" s="288"/>
      <c r="DU300" s="288"/>
      <c r="DV300" s="288"/>
      <c r="DW300" s="288"/>
      <c r="DX300" s="288"/>
      <c r="DY300" s="288"/>
      <c r="DZ300" s="288"/>
      <c r="EA300" s="288"/>
      <c r="EB300" s="288"/>
      <c r="EC300" s="288"/>
      <c r="ED300" s="288"/>
      <c r="EE300" s="288"/>
      <c r="EF300" s="288"/>
      <c r="EG300" s="288"/>
      <c r="EH300" s="288"/>
      <c r="EI300" s="288"/>
      <c r="EJ300" s="288"/>
      <c r="EK300" s="288"/>
      <c r="EL300" s="288"/>
      <c r="EM300" s="288"/>
      <c r="EN300" s="288"/>
      <c r="EO300" s="288"/>
      <c r="EP300" s="288"/>
      <c r="EQ300" s="288"/>
      <c r="ER300" s="288"/>
      <c r="ES300" s="288"/>
      <c r="ET300" s="288"/>
      <c r="EU300" s="288"/>
      <c r="EV300" s="288"/>
      <c r="EW300" s="288"/>
      <c r="EX300" s="288"/>
      <c r="EY300" s="288"/>
      <c r="EZ300" s="288"/>
      <c r="FA300" s="288"/>
      <c r="FB300" s="288"/>
      <c r="FC300" s="288"/>
      <c r="FD300" s="288"/>
      <c r="FE300" s="288"/>
      <c r="FF300" s="288"/>
      <c r="FG300" s="288"/>
      <c r="FH300" s="288"/>
      <c r="FI300" s="288"/>
      <c r="FJ300" s="288"/>
      <c r="FK300" s="288"/>
      <c r="FL300" s="288"/>
      <c r="FM300" s="288"/>
      <c r="FN300" s="288"/>
      <c r="FO300" s="288"/>
      <c r="FP300" s="288"/>
      <c r="FQ300" s="288"/>
      <c r="FR300" s="288"/>
      <c r="FU300" s="288"/>
      <c r="FV300" s="288"/>
      <c r="FW300" s="288"/>
      <c r="FX300" s="288"/>
      <c r="FY300" s="288"/>
      <c r="FZ300" s="288"/>
      <c r="GA300" s="288"/>
      <c r="GB300" s="288"/>
      <c r="GC300" s="288"/>
      <c r="GD300" s="288"/>
      <c r="GE300" s="288"/>
      <c r="GF300" s="288"/>
      <c r="GG300" s="288"/>
      <c r="GH300" s="288"/>
    </row>
    <row r="301" spans="1:190">
      <c r="A301" s="215"/>
      <c r="B301" s="215"/>
      <c r="C301" s="215"/>
      <c r="D301" s="215"/>
      <c r="E301" s="215"/>
      <c r="F301" s="215"/>
      <c r="G301" s="215"/>
      <c r="H301" s="215"/>
      <c r="I301" s="215"/>
      <c r="J301" s="215"/>
      <c r="K301" s="215"/>
      <c r="L301" s="215"/>
      <c r="M301" s="215"/>
      <c r="N301" s="212"/>
      <c r="O301" s="215"/>
      <c r="P301" s="215"/>
      <c r="Q301" s="215"/>
      <c r="R301" s="217"/>
      <c r="S301" s="217"/>
      <c r="T301" s="217"/>
      <c r="U301" s="288"/>
      <c r="V301" s="288"/>
      <c r="W301" s="215"/>
      <c r="X301" s="219"/>
      <c r="Y301" s="219"/>
      <c r="Z301" s="219"/>
      <c r="AA301" s="219"/>
      <c r="AB301" s="219"/>
      <c r="AC301" s="287"/>
      <c r="AD301" s="287"/>
      <c r="AE301" s="287"/>
      <c r="AF301" s="287"/>
      <c r="AG301" s="287"/>
      <c r="AH301" s="287"/>
      <c r="AI301" s="287"/>
      <c r="AJ301" s="287"/>
      <c r="AK301" s="288"/>
      <c r="AL301" s="288"/>
      <c r="AM301" s="288"/>
      <c r="AN301" s="288"/>
      <c r="AO301" s="288"/>
      <c r="AP301" s="288"/>
      <c r="AQ301" s="288"/>
      <c r="AR301" s="288"/>
      <c r="AS301" s="288"/>
      <c r="AT301" s="288"/>
      <c r="AU301" s="288"/>
      <c r="AV301" s="288"/>
      <c r="AW301" s="288"/>
      <c r="AX301" s="288"/>
      <c r="AY301" s="288"/>
      <c r="AZ301" s="288"/>
      <c r="BA301" s="288"/>
      <c r="BB301" s="288"/>
      <c r="BC301" s="288"/>
      <c r="BD301" s="288"/>
      <c r="BE301" s="288"/>
      <c r="BF301" s="288"/>
      <c r="BG301" s="288"/>
      <c r="BH301" s="288"/>
      <c r="BI301" s="288"/>
      <c r="BJ301" s="288"/>
      <c r="BK301" s="288"/>
      <c r="BL301" s="288"/>
      <c r="BM301" s="288"/>
      <c r="BN301" s="288"/>
      <c r="BO301" s="288"/>
      <c r="BP301" s="288"/>
      <c r="BQ301" s="288"/>
      <c r="BR301" s="288"/>
      <c r="BS301" s="288"/>
      <c r="BT301" s="288"/>
      <c r="BU301" s="288"/>
      <c r="BV301" s="288"/>
      <c r="BW301" s="288"/>
      <c r="BX301" s="288"/>
      <c r="BY301" s="288"/>
      <c r="BZ301" s="288"/>
      <c r="CA301" s="288"/>
      <c r="CB301" s="288"/>
      <c r="CC301" s="288"/>
      <c r="CD301" s="288"/>
      <c r="CE301" s="288"/>
      <c r="CF301" s="288"/>
      <c r="CG301" s="288"/>
      <c r="CH301" s="288"/>
      <c r="CI301" s="288"/>
      <c r="CJ301" s="288"/>
      <c r="CK301" s="288"/>
      <c r="CL301" s="288"/>
      <c r="CM301" s="288"/>
      <c r="CN301" s="288"/>
      <c r="CO301" s="288"/>
      <c r="CP301" s="288"/>
      <c r="CQ301" s="288"/>
      <c r="CR301" s="288"/>
      <c r="CS301" s="288"/>
      <c r="CT301" s="288"/>
      <c r="CU301" s="288"/>
      <c r="CV301" s="288"/>
      <c r="CW301" s="288"/>
      <c r="CX301" s="288"/>
      <c r="CY301" s="288"/>
      <c r="CZ301" s="288"/>
      <c r="DA301" s="288"/>
      <c r="DB301" s="288"/>
      <c r="DC301" s="288"/>
      <c r="DD301" s="288"/>
      <c r="DE301" s="288"/>
      <c r="DF301" s="288"/>
      <c r="DG301" s="288"/>
      <c r="DH301" s="288"/>
      <c r="DI301" s="288"/>
      <c r="DJ301" s="288"/>
      <c r="DK301" s="288"/>
      <c r="DL301" s="288"/>
      <c r="DM301" s="288"/>
      <c r="DN301" s="288"/>
      <c r="DO301" s="288"/>
      <c r="DP301" s="288"/>
      <c r="DQ301" s="288"/>
      <c r="DR301" s="288"/>
      <c r="DS301" s="288"/>
      <c r="DT301" s="288"/>
      <c r="DU301" s="288"/>
      <c r="DV301" s="288"/>
      <c r="DW301" s="288"/>
      <c r="DX301" s="288"/>
      <c r="DY301" s="288"/>
      <c r="DZ301" s="288"/>
      <c r="EA301" s="288"/>
      <c r="EB301" s="288"/>
      <c r="EC301" s="288"/>
      <c r="ED301" s="288"/>
      <c r="EE301" s="288"/>
      <c r="EF301" s="288"/>
      <c r="EG301" s="288"/>
      <c r="EH301" s="288"/>
      <c r="EI301" s="288"/>
      <c r="EJ301" s="288"/>
      <c r="EK301" s="288"/>
      <c r="EL301" s="288"/>
      <c r="EM301" s="288"/>
      <c r="EN301" s="288"/>
      <c r="EO301" s="288"/>
      <c r="EP301" s="288"/>
      <c r="EQ301" s="288"/>
      <c r="ER301" s="288"/>
      <c r="ES301" s="288"/>
      <c r="ET301" s="288"/>
      <c r="EU301" s="288"/>
      <c r="EV301" s="288"/>
      <c r="EW301" s="288"/>
      <c r="EX301" s="288"/>
      <c r="EY301" s="288"/>
      <c r="EZ301" s="288"/>
      <c r="FA301" s="288"/>
      <c r="FB301" s="288"/>
      <c r="FC301" s="288"/>
      <c r="FD301" s="288"/>
      <c r="FE301" s="288"/>
      <c r="FF301" s="288"/>
      <c r="FG301" s="288"/>
      <c r="FH301" s="288"/>
      <c r="FI301" s="288"/>
      <c r="FJ301" s="288"/>
      <c r="FK301" s="288"/>
      <c r="FL301" s="288"/>
      <c r="FM301" s="288"/>
      <c r="FN301" s="288"/>
      <c r="FO301" s="288"/>
      <c r="FP301" s="288"/>
      <c r="FQ301" s="288"/>
      <c r="FR301" s="288"/>
      <c r="FU301" s="288"/>
      <c r="FV301" s="288"/>
      <c r="FW301" s="288"/>
      <c r="FX301" s="288"/>
      <c r="FY301" s="288"/>
      <c r="FZ301" s="288"/>
      <c r="GA301" s="288"/>
      <c r="GB301" s="288"/>
      <c r="GC301" s="288"/>
      <c r="GD301" s="288"/>
      <c r="GE301" s="288"/>
      <c r="GF301" s="288"/>
      <c r="GG301" s="288"/>
      <c r="GH301" s="288"/>
    </row>
    <row r="302" spans="1:190">
      <c r="A302" s="215"/>
      <c r="B302" s="215"/>
      <c r="C302" s="215"/>
      <c r="D302" s="215"/>
      <c r="E302" s="215"/>
      <c r="F302" s="215"/>
      <c r="G302" s="215"/>
      <c r="H302" s="215"/>
      <c r="I302" s="215"/>
      <c r="J302" s="215"/>
      <c r="K302" s="215"/>
      <c r="L302" s="215"/>
      <c r="M302" s="215"/>
      <c r="N302" s="212"/>
      <c r="O302" s="215"/>
      <c r="P302" s="215"/>
      <c r="Q302" s="215"/>
      <c r="R302" s="217"/>
      <c r="S302" s="217"/>
      <c r="T302" s="217"/>
      <c r="U302" s="288"/>
      <c r="V302" s="288"/>
      <c r="W302" s="215"/>
      <c r="X302" s="219"/>
      <c r="Y302" s="219"/>
      <c r="Z302" s="219"/>
      <c r="AA302" s="219"/>
      <c r="AB302" s="219"/>
      <c r="AC302" s="287"/>
      <c r="AD302" s="287"/>
      <c r="AE302" s="287"/>
      <c r="AF302" s="287"/>
      <c r="AG302" s="287"/>
      <c r="AH302" s="287"/>
      <c r="AI302" s="287"/>
      <c r="AJ302" s="287"/>
      <c r="AK302" s="288"/>
      <c r="AL302" s="288"/>
      <c r="AM302" s="288"/>
      <c r="AN302" s="288"/>
      <c r="AO302" s="288"/>
      <c r="AP302" s="288"/>
      <c r="AQ302" s="288"/>
      <c r="AR302" s="288"/>
      <c r="AS302" s="288"/>
      <c r="AT302" s="288"/>
      <c r="AU302" s="288"/>
      <c r="AV302" s="288"/>
      <c r="AW302" s="288"/>
      <c r="AX302" s="288"/>
      <c r="AY302" s="288"/>
      <c r="AZ302" s="288"/>
      <c r="BA302" s="288"/>
      <c r="BB302" s="288"/>
      <c r="BC302" s="288"/>
      <c r="BD302" s="288"/>
      <c r="BE302" s="288"/>
      <c r="BF302" s="288"/>
      <c r="BG302" s="288"/>
      <c r="BH302" s="288"/>
      <c r="BI302" s="288"/>
      <c r="BJ302" s="288"/>
      <c r="BK302" s="288"/>
      <c r="BL302" s="288"/>
      <c r="BM302" s="288"/>
      <c r="BN302" s="288"/>
      <c r="BO302" s="288"/>
      <c r="BP302" s="288"/>
      <c r="BQ302" s="288"/>
      <c r="BR302" s="288"/>
      <c r="BS302" s="288"/>
      <c r="BT302" s="288"/>
      <c r="BU302" s="288"/>
      <c r="BV302" s="288"/>
      <c r="BW302" s="288"/>
      <c r="BX302" s="288"/>
      <c r="BY302" s="288"/>
      <c r="BZ302" s="288"/>
      <c r="CA302" s="288"/>
      <c r="CB302" s="288"/>
      <c r="CC302" s="288"/>
      <c r="CD302" s="288"/>
      <c r="CE302" s="288"/>
      <c r="CF302" s="288"/>
      <c r="CG302" s="288"/>
      <c r="CH302" s="288"/>
      <c r="CI302" s="288"/>
      <c r="CJ302" s="288"/>
      <c r="CK302" s="288"/>
      <c r="CL302" s="288"/>
      <c r="CM302" s="288"/>
      <c r="CN302" s="288"/>
      <c r="CO302" s="288"/>
      <c r="CP302" s="288"/>
      <c r="CQ302" s="288"/>
      <c r="CR302" s="288"/>
      <c r="CS302" s="288"/>
      <c r="CT302" s="288"/>
      <c r="CU302" s="288"/>
      <c r="CV302" s="288"/>
      <c r="CW302" s="288"/>
      <c r="CX302" s="288"/>
      <c r="CY302" s="288"/>
      <c r="CZ302" s="288"/>
      <c r="DA302" s="288"/>
      <c r="DB302" s="288"/>
      <c r="DC302" s="288"/>
      <c r="DD302" s="288"/>
      <c r="DE302" s="288"/>
      <c r="DF302" s="288"/>
      <c r="DG302" s="288"/>
      <c r="DH302" s="288"/>
      <c r="DI302" s="288"/>
      <c r="DJ302" s="288"/>
      <c r="DK302" s="288"/>
      <c r="DL302" s="288"/>
      <c r="DM302" s="288"/>
      <c r="DN302" s="288"/>
      <c r="DO302" s="288"/>
      <c r="DP302" s="288"/>
      <c r="DQ302" s="288"/>
      <c r="DR302" s="288"/>
      <c r="DS302" s="288"/>
      <c r="DT302" s="288"/>
      <c r="DU302" s="288"/>
      <c r="DV302" s="288"/>
      <c r="DW302" s="288"/>
      <c r="DX302" s="288"/>
      <c r="DY302" s="288"/>
      <c r="DZ302" s="288"/>
      <c r="EA302" s="288"/>
      <c r="EB302" s="288"/>
      <c r="EC302" s="288"/>
      <c r="ED302" s="288"/>
      <c r="EE302" s="288"/>
      <c r="EF302" s="288"/>
      <c r="EG302" s="288"/>
      <c r="EH302" s="288"/>
      <c r="EI302" s="288"/>
      <c r="EJ302" s="288"/>
      <c r="EK302" s="288"/>
      <c r="EL302" s="288"/>
      <c r="EM302" s="288"/>
      <c r="EN302" s="288"/>
      <c r="EO302" s="288"/>
      <c r="EP302" s="288"/>
      <c r="EQ302" s="288"/>
      <c r="ER302" s="288"/>
      <c r="ES302" s="288"/>
      <c r="ET302" s="288"/>
      <c r="EU302" s="288"/>
      <c r="EV302" s="288"/>
      <c r="EW302" s="288"/>
      <c r="EX302" s="288"/>
      <c r="EY302" s="288"/>
      <c r="EZ302" s="288"/>
      <c r="FA302" s="288"/>
      <c r="FB302" s="288"/>
      <c r="FC302" s="288"/>
      <c r="FD302" s="288"/>
      <c r="FE302" s="288"/>
      <c r="FF302" s="288"/>
      <c r="FG302" s="288"/>
      <c r="FH302" s="288"/>
      <c r="FI302" s="288"/>
      <c r="FJ302" s="288"/>
      <c r="FK302" s="288"/>
      <c r="FL302" s="288"/>
      <c r="FM302" s="288"/>
      <c r="FN302" s="288"/>
      <c r="FO302" s="288"/>
      <c r="FP302" s="288"/>
      <c r="FQ302" s="288"/>
      <c r="FR302" s="288"/>
      <c r="FU302" s="288"/>
      <c r="FV302" s="288"/>
      <c r="FW302" s="288"/>
      <c r="FX302" s="288"/>
      <c r="FY302" s="288"/>
      <c r="FZ302" s="288"/>
      <c r="GA302" s="288"/>
      <c r="GB302" s="288"/>
      <c r="GC302" s="288"/>
      <c r="GD302" s="288"/>
      <c r="GE302" s="288"/>
      <c r="GF302" s="288"/>
      <c r="GG302" s="288"/>
      <c r="GH302" s="288"/>
    </row>
    <row r="303" spans="1:190">
      <c r="A303" s="215"/>
      <c r="B303" s="215"/>
      <c r="C303" s="215"/>
      <c r="D303" s="215"/>
      <c r="E303" s="215"/>
      <c r="F303" s="215"/>
      <c r="G303" s="215"/>
      <c r="H303" s="215"/>
      <c r="I303" s="215"/>
      <c r="J303" s="215"/>
      <c r="K303" s="215"/>
      <c r="L303" s="215"/>
      <c r="M303" s="215"/>
      <c r="N303" s="212"/>
      <c r="O303" s="215"/>
      <c r="P303" s="215"/>
      <c r="Q303" s="215"/>
      <c r="R303" s="217"/>
      <c r="S303" s="217"/>
      <c r="T303" s="217"/>
      <c r="U303" s="288"/>
      <c r="V303" s="288"/>
      <c r="W303" s="215"/>
      <c r="X303" s="219"/>
      <c r="Y303" s="219"/>
      <c r="Z303" s="219"/>
      <c r="AA303" s="219"/>
      <c r="AB303" s="219"/>
      <c r="AC303" s="287"/>
      <c r="AD303" s="287"/>
      <c r="AE303" s="287"/>
      <c r="AF303" s="287"/>
      <c r="AG303" s="287"/>
      <c r="AH303" s="287"/>
      <c r="AI303" s="287"/>
      <c r="AJ303" s="287"/>
      <c r="AK303" s="288"/>
      <c r="AL303" s="288"/>
      <c r="AM303" s="288"/>
      <c r="AN303" s="288"/>
      <c r="AO303" s="288"/>
      <c r="AP303" s="288"/>
      <c r="AQ303" s="288"/>
      <c r="AR303" s="288"/>
      <c r="AS303" s="288"/>
      <c r="AT303" s="288"/>
      <c r="AU303" s="288"/>
      <c r="AV303" s="288"/>
      <c r="AW303" s="288"/>
      <c r="AX303" s="288"/>
      <c r="AY303" s="288"/>
      <c r="AZ303" s="288"/>
      <c r="BA303" s="288"/>
      <c r="BB303" s="288"/>
      <c r="BC303" s="288"/>
      <c r="BD303" s="288"/>
      <c r="BE303" s="288"/>
      <c r="BF303" s="288"/>
      <c r="BG303" s="288"/>
      <c r="BH303" s="288"/>
      <c r="BI303" s="288"/>
      <c r="BJ303" s="288"/>
      <c r="BK303" s="288"/>
      <c r="BL303" s="288"/>
      <c r="BM303" s="288"/>
      <c r="BN303" s="288"/>
      <c r="BO303" s="288"/>
      <c r="BP303" s="288"/>
      <c r="BQ303" s="288"/>
      <c r="BR303" s="288"/>
      <c r="BS303" s="288"/>
      <c r="BT303" s="288"/>
      <c r="BU303" s="288"/>
      <c r="BV303" s="288"/>
      <c r="BW303" s="288"/>
      <c r="BX303" s="288"/>
      <c r="BY303" s="288"/>
      <c r="BZ303" s="288"/>
      <c r="CA303" s="288"/>
      <c r="CB303" s="288"/>
      <c r="CC303" s="288"/>
      <c r="CD303" s="288"/>
      <c r="CE303" s="288"/>
      <c r="CF303" s="288"/>
      <c r="CG303" s="288"/>
      <c r="CH303" s="288"/>
      <c r="CI303" s="288"/>
      <c r="CJ303" s="288"/>
      <c r="CK303" s="288"/>
      <c r="CL303" s="288"/>
      <c r="CM303" s="288"/>
      <c r="CN303" s="288"/>
      <c r="CO303" s="288"/>
      <c r="CP303" s="288"/>
      <c r="CQ303" s="288"/>
      <c r="CR303" s="288"/>
      <c r="CS303" s="288"/>
      <c r="CT303" s="288"/>
      <c r="CU303" s="288"/>
      <c r="CV303" s="288"/>
      <c r="CW303" s="288"/>
      <c r="CX303" s="288"/>
      <c r="CY303" s="288"/>
      <c r="CZ303" s="288"/>
      <c r="DA303" s="288"/>
      <c r="DB303" s="288"/>
      <c r="DC303" s="288"/>
      <c r="DD303" s="288"/>
      <c r="DE303" s="288"/>
      <c r="DF303" s="288"/>
      <c r="DG303" s="288"/>
      <c r="DH303" s="288"/>
      <c r="DI303" s="288"/>
      <c r="DJ303" s="288"/>
      <c r="DK303" s="288"/>
      <c r="DL303" s="288"/>
      <c r="DM303" s="288"/>
      <c r="DN303" s="288"/>
      <c r="DO303" s="288"/>
      <c r="DP303" s="288"/>
      <c r="DQ303" s="288"/>
      <c r="DR303" s="288"/>
      <c r="DS303" s="288"/>
      <c r="DT303" s="288"/>
      <c r="DU303" s="288"/>
      <c r="DV303" s="288"/>
      <c r="DW303" s="288"/>
      <c r="DX303" s="288"/>
      <c r="DY303" s="288"/>
      <c r="DZ303" s="288"/>
      <c r="EA303" s="288"/>
      <c r="EB303" s="288"/>
      <c r="EC303" s="288"/>
      <c r="ED303" s="288"/>
      <c r="EE303" s="288"/>
      <c r="EF303" s="288"/>
      <c r="EG303" s="288"/>
      <c r="EH303" s="288"/>
      <c r="EI303" s="288"/>
      <c r="EJ303" s="288"/>
      <c r="EK303" s="288"/>
      <c r="EL303" s="288"/>
      <c r="EM303" s="288"/>
      <c r="EN303" s="288"/>
      <c r="EO303" s="288"/>
      <c r="EP303" s="288"/>
      <c r="EQ303" s="288"/>
      <c r="ER303" s="288"/>
      <c r="ES303" s="288"/>
      <c r="ET303" s="288"/>
      <c r="EU303" s="288"/>
      <c r="EV303" s="288"/>
      <c r="EW303" s="288"/>
      <c r="EX303" s="288"/>
      <c r="EY303" s="288"/>
      <c r="EZ303" s="288"/>
      <c r="FA303" s="288"/>
      <c r="FB303" s="288"/>
      <c r="FC303" s="288"/>
      <c r="FD303" s="288"/>
      <c r="FE303" s="288"/>
      <c r="FF303" s="288"/>
      <c r="FG303" s="288"/>
      <c r="FH303" s="288"/>
      <c r="FI303" s="288"/>
      <c r="FJ303" s="288"/>
      <c r="FK303" s="288"/>
      <c r="FL303" s="288"/>
      <c r="FM303" s="288"/>
      <c r="FN303" s="288"/>
      <c r="FO303" s="288"/>
      <c r="FP303" s="288"/>
      <c r="FQ303" s="288"/>
      <c r="FR303" s="288"/>
      <c r="FU303" s="288"/>
      <c r="FV303" s="288"/>
      <c r="FW303" s="288"/>
      <c r="FX303" s="288"/>
      <c r="FY303" s="288"/>
      <c r="FZ303" s="288"/>
      <c r="GA303" s="288"/>
      <c r="GB303" s="288"/>
      <c r="GC303" s="288"/>
      <c r="GD303" s="288"/>
      <c r="GE303" s="288"/>
      <c r="GF303" s="288"/>
      <c r="GG303" s="288"/>
      <c r="GH303" s="288"/>
    </row>
    <row r="304" spans="1:190">
      <c r="A304" s="215"/>
      <c r="B304" s="215"/>
      <c r="C304" s="215"/>
      <c r="D304" s="215"/>
      <c r="E304" s="215"/>
      <c r="F304" s="215"/>
      <c r="G304" s="215"/>
      <c r="H304" s="215"/>
      <c r="I304" s="215"/>
      <c r="J304" s="215"/>
      <c r="K304" s="215"/>
      <c r="L304" s="215"/>
      <c r="M304" s="215"/>
      <c r="N304" s="212"/>
      <c r="O304" s="215"/>
      <c r="P304" s="215"/>
      <c r="Q304" s="215"/>
      <c r="R304" s="217"/>
      <c r="S304" s="217"/>
      <c r="T304" s="217"/>
      <c r="U304" s="288"/>
      <c r="V304" s="288"/>
      <c r="W304" s="215"/>
      <c r="X304" s="219"/>
      <c r="Y304" s="219"/>
      <c r="Z304" s="219"/>
      <c r="AA304" s="219"/>
      <c r="AB304" s="219"/>
      <c r="AC304" s="287"/>
      <c r="AD304" s="287"/>
      <c r="AE304" s="287"/>
      <c r="AF304" s="287"/>
      <c r="AG304" s="287"/>
      <c r="AH304" s="287"/>
      <c r="AI304" s="287"/>
      <c r="AJ304" s="287"/>
      <c r="AK304" s="288"/>
      <c r="AL304" s="288"/>
      <c r="AM304" s="288"/>
      <c r="AN304" s="288"/>
      <c r="AO304" s="288"/>
      <c r="AP304" s="288"/>
      <c r="AQ304" s="288"/>
      <c r="AR304" s="288"/>
      <c r="AS304" s="288"/>
      <c r="AT304" s="288"/>
      <c r="AU304" s="288"/>
      <c r="AV304" s="288"/>
      <c r="AW304" s="288"/>
      <c r="AX304" s="288"/>
      <c r="AY304" s="288"/>
      <c r="AZ304" s="288"/>
      <c r="BA304" s="288"/>
      <c r="BB304" s="288"/>
      <c r="BC304" s="288"/>
      <c r="BD304" s="288"/>
      <c r="BE304" s="288"/>
      <c r="BF304" s="288"/>
      <c r="BG304" s="288"/>
      <c r="BH304" s="288"/>
      <c r="BI304" s="288"/>
      <c r="BJ304" s="288"/>
      <c r="BK304" s="288"/>
      <c r="BL304" s="288"/>
      <c r="BM304" s="288"/>
      <c r="BN304" s="288"/>
      <c r="BO304" s="288"/>
      <c r="BP304" s="288"/>
      <c r="BQ304" s="288"/>
      <c r="BR304" s="288"/>
      <c r="BS304" s="288"/>
      <c r="BT304" s="288"/>
      <c r="BU304" s="288"/>
      <c r="BV304" s="288"/>
      <c r="BW304" s="288"/>
      <c r="BX304" s="288"/>
      <c r="BY304" s="288"/>
      <c r="BZ304" s="288"/>
      <c r="CA304" s="288"/>
      <c r="CB304" s="288"/>
      <c r="CC304" s="288"/>
      <c r="CD304" s="288"/>
      <c r="CE304" s="288"/>
      <c r="CF304" s="288"/>
      <c r="CG304" s="288"/>
      <c r="CH304" s="288"/>
      <c r="CI304" s="288"/>
      <c r="CJ304" s="288"/>
      <c r="CK304" s="288"/>
      <c r="CL304" s="288"/>
      <c r="CM304" s="288"/>
      <c r="CN304" s="288"/>
      <c r="CO304" s="288"/>
      <c r="CP304" s="288"/>
      <c r="CQ304" s="288"/>
      <c r="CR304" s="288"/>
      <c r="CS304" s="288"/>
      <c r="CT304" s="288"/>
      <c r="CU304" s="288"/>
      <c r="CV304" s="288"/>
      <c r="CW304" s="288"/>
      <c r="CX304" s="288"/>
      <c r="CY304" s="288"/>
      <c r="CZ304" s="288"/>
      <c r="DA304" s="288"/>
      <c r="DB304" s="288"/>
      <c r="DC304" s="288"/>
      <c r="DD304" s="288"/>
      <c r="DE304" s="288"/>
      <c r="DF304" s="288"/>
      <c r="DG304" s="288"/>
      <c r="DH304" s="288"/>
      <c r="DI304" s="288"/>
      <c r="DJ304" s="288"/>
      <c r="DK304" s="288"/>
      <c r="DL304" s="288"/>
      <c r="DM304" s="288"/>
      <c r="DN304" s="288"/>
      <c r="DO304" s="288"/>
      <c r="DP304" s="288"/>
      <c r="DQ304" s="288"/>
      <c r="DR304" s="288"/>
      <c r="DS304" s="288"/>
      <c r="DT304" s="288"/>
      <c r="DU304" s="288"/>
      <c r="DV304" s="288"/>
      <c r="DW304" s="288"/>
      <c r="DX304" s="288"/>
      <c r="DY304" s="288"/>
      <c r="DZ304" s="288"/>
      <c r="EA304" s="288"/>
      <c r="EB304" s="288"/>
      <c r="EC304" s="288"/>
      <c r="ED304" s="288"/>
      <c r="EE304" s="288"/>
      <c r="EF304" s="288"/>
      <c r="EG304" s="288"/>
      <c r="EH304" s="288"/>
      <c r="EI304" s="288"/>
      <c r="EJ304" s="288"/>
      <c r="EK304" s="288"/>
      <c r="EL304" s="288"/>
      <c r="EM304" s="288"/>
      <c r="EN304" s="288"/>
      <c r="EO304" s="288"/>
      <c r="EP304" s="288"/>
      <c r="EQ304" s="288"/>
      <c r="ER304" s="288"/>
      <c r="ES304" s="288"/>
      <c r="ET304" s="288"/>
      <c r="EU304" s="288"/>
      <c r="EV304" s="288"/>
      <c r="EW304" s="288"/>
      <c r="EX304" s="288"/>
      <c r="EY304" s="288"/>
      <c r="EZ304" s="288"/>
      <c r="FA304" s="288"/>
      <c r="FB304" s="288"/>
      <c r="FC304" s="288"/>
      <c r="FD304" s="288"/>
      <c r="FE304" s="288"/>
      <c r="FF304" s="288"/>
      <c r="FG304" s="288"/>
      <c r="FH304" s="288"/>
      <c r="FI304" s="288"/>
      <c r="FJ304" s="288"/>
      <c r="FK304" s="288"/>
      <c r="FL304" s="288"/>
      <c r="FM304" s="288"/>
      <c r="FN304" s="288"/>
      <c r="FO304" s="288"/>
      <c r="FP304" s="288"/>
      <c r="FQ304" s="288"/>
      <c r="FR304" s="288"/>
      <c r="FU304" s="288"/>
      <c r="FV304" s="288"/>
      <c r="FW304" s="288"/>
      <c r="FX304" s="288"/>
      <c r="FY304" s="288"/>
      <c r="FZ304" s="288"/>
      <c r="GA304" s="288"/>
      <c r="GB304" s="288"/>
      <c r="GC304" s="288"/>
      <c r="GD304" s="288"/>
      <c r="GE304" s="288"/>
      <c r="GF304" s="288"/>
      <c r="GG304" s="288"/>
      <c r="GH304" s="288"/>
    </row>
    <row r="305" spans="1:190">
      <c r="A305" s="215"/>
      <c r="B305" s="215"/>
      <c r="C305" s="215"/>
      <c r="D305" s="215"/>
      <c r="E305" s="215"/>
      <c r="F305" s="215"/>
      <c r="G305" s="215"/>
      <c r="H305" s="215"/>
      <c r="I305" s="215"/>
      <c r="J305" s="215"/>
      <c r="K305" s="215"/>
      <c r="L305" s="215"/>
      <c r="M305" s="215"/>
      <c r="N305" s="212"/>
      <c r="O305" s="215"/>
      <c r="P305" s="215"/>
      <c r="Q305" s="215"/>
      <c r="R305" s="217"/>
      <c r="S305" s="217"/>
      <c r="T305" s="217"/>
      <c r="U305" s="288"/>
      <c r="V305" s="288"/>
      <c r="W305" s="215"/>
      <c r="X305" s="219"/>
      <c r="Y305" s="219"/>
      <c r="Z305" s="219"/>
      <c r="AA305" s="219"/>
      <c r="AB305" s="219"/>
      <c r="AC305" s="287"/>
      <c r="AD305" s="287"/>
      <c r="AE305" s="287"/>
      <c r="AF305" s="287"/>
      <c r="AG305" s="287"/>
      <c r="AH305" s="287"/>
      <c r="AI305" s="287"/>
      <c r="AJ305" s="287"/>
      <c r="AK305" s="288"/>
      <c r="AL305" s="288"/>
      <c r="AM305" s="288"/>
      <c r="AN305" s="288"/>
      <c r="AO305" s="288"/>
      <c r="AP305" s="288"/>
      <c r="AQ305" s="288"/>
      <c r="AR305" s="288"/>
      <c r="AS305" s="288"/>
      <c r="AT305" s="288"/>
      <c r="AU305" s="288"/>
      <c r="AV305" s="288"/>
      <c r="AW305" s="288"/>
      <c r="AX305" s="288"/>
      <c r="AY305" s="288"/>
      <c r="AZ305" s="288"/>
      <c r="BA305" s="288"/>
      <c r="BB305" s="288"/>
      <c r="BC305" s="288"/>
      <c r="BD305" s="288"/>
      <c r="BE305" s="288"/>
      <c r="BF305" s="288"/>
      <c r="BG305" s="288"/>
      <c r="BH305" s="288"/>
      <c r="BI305" s="288"/>
      <c r="BJ305" s="288"/>
      <c r="BK305" s="288"/>
      <c r="BL305" s="288"/>
      <c r="BM305" s="288"/>
      <c r="BN305" s="288"/>
      <c r="BO305" s="288"/>
      <c r="BP305" s="288"/>
      <c r="BQ305" s="288"/>
      <c r="BR305" s="288"/>
      <c r="BS305" s="288"/>
      <c r="BT305" s="288"/>
      <c r="BU305" s="288"/>
      <c r="BV305" s="288"/>
      <c r="BW305" s="288"/>
      <c r="BX305" s="288"/>
      <c r="BY305" s="288"/>
      <c r="BZ305" s="288"/>
      <c r="CA305" s="288"/>
      <c r="CB305" s="288"/>
      <c r="CC305" s="288"/>
      <c r="CD305" s="288"/>
      <c r="CE305" s="288"/>
      <c r="CF305" s="288"/>
      <c r="CG305" s="288"/>
      <c r="CH305" s="288"/>
      <c r="CI305" s="288"/>
      <c r="CJ305" s="288"/>
      <c r="CK305" s="288"/>
      <c r="CL305" s="288"/>
      <c r="CM305" s="288"/>
      <c r="CN305" s="288"/>
      <c r="CO305" s="288"/>
      <c r="CP305" s="288"/>
      <c r="CQ305" s="288"/>
      <c r="CR305" s="288"/>
      <c r="CS305" s="288"/>
      <c r="CT305" s="288"/>
      <c r="CU305" s="288"/>
      <c r="CV305" s="288"/>
      <c r="CW305" s="288"/>
      <c r="CX305" s="288"/>
      <c r="CY305" s="288"/>
      <c r="CZ305" s="288"/>
      <c r="DA305" s="288"/>
      <c r="DB305" s="288"/>
      <c r="DC305" s="288"/>
      <c r="DD305" s="288"/>
      <c r="DE305" s="288"/>
      <c r="DF305" s="288"/>
      <c r="DG305" s="288"/>
      <c r="DH305" s="288"/>
      <c r="DI305" s="288"/>
      <c r="DJ305" s="288"/>
      <c r="DK305" s="288"/>
      <c r="DL305" s="288"/>
      <c r="DM305" s="288"/>
      <c r="DN305" s="288"/>
      <c r="DO305" s="288"/>
      <c r="DP305" s="288"/>
      <c r="DQ305" s="288"/>
      <c r="DR305" s="288"/>
      <c r="DS305" s="288"/>
      <c r="DT305" s="288"/>
      <c r="DU305" s="288"/>
      <c r="DV305" s="288"/>
      <c r="DW305" s="288"/>
      <c r="DX305" s="288"/>
      <c r="DY305" s="288"/>
      <c r="DZ305" s="288"/>
      <c r="EA305" s="288"/>
      <c r="EB305" s="288"/>
      <c r="EC305" s="288"/>
      <c r="ED305" s="288"/>
      <c r="EE305" s="288"/>
      <c r="EF305" s="288"/>
      <c r="EG305" s="288"/>
      <c r="EH305" s="288"/>
      <c r="EI305" s="288"/>
      <c r="EJ305" s="288"/>
      <c r="EK305" s="288"/>
      <c r="EL305" s="288"/>
      <c r="EM305" s="288"/>
      <c r="EN305" s="288"/>
      <c r="EO305" s="288"/>
      <c r="EP305" s="288"/>
      <c r="EQ305" s="288"/>
      <c r="ER305" s="288"/>
      <c r="ES305" s="288"/>
      <c r="ET305" s="288"/>
      <c r="EU305" s="288"/>
      <c r="EV305" s="288"/>
      <c r="EW305" s="288"/>
      <c r="EX305" s="288"/>
      <c r="EY305" s="288"/>
      <c r="EZ305" s="288"/>
      <c r="FA305" s="288"/>
      <c r="FB305" s="288"/>
      <c r="FC305" s="288"/>
      <c r="FD305" s="288"/>
      <c r="FE305" s="288"/>
      <c r="FF305" s="288"/>
      <c r="FG305" s="288"/>
      <c r="FH305" s="288"/>
      <c r="FI305" s="288"/>
      <c r="FJ305" s="288"/>
      <c r="FK305" s="288"/>
      <c r="FL305" s="288"/>
      <c r="FM305" s="288"/>
      <c r="FN305" s="288"/>
      <c r="FO305" s="288"/>
      <c r="FP305" s="288"/>
      <c r="FQ305" s="288"/>
      <c r="FR305" s="288"/>
      <c r="FU305" s="288"/>
      <c r="FV305" s="288"/>
      <c r="FW305" s="288"/>
      <c r="FX305" s="288"/>
      <c r="FY305" s="288"/>
      <c r="FZ305" s="288"/>
      <c r="GA305" s="288"/>
      <c r="GB305" s="288"/>
      <c r="GC305" s="288"/>
      <c r="GD305" s="288"/>
      <c r="GE305" s="288"/>
      <c r="GF305" s="288"/>
      <c r="GG305" s="288"/>
      <c r="GH305" s="288"/>
    </row>
    <row r="306" spans="1:190">
      <c r="A306" s="215"/>
      <c r="B306" s="215"/>
      <c r="C306" s="215"/>
      <c r="D306" s="215"/>
      <c r="E306" s="215"/>
      <c r="F306" s="215"/>
      <c r="G306" s="215"/>
      <c r="H306" s="215"/>
      <c r="I306" s="215"/>
      <c r="J306" s="215"/>
      <c r="K306" s="215"/>
      <c r="L306" s="215"/>
      <c r="M306" s="215"/>
      <c r="N306" s="212"/>
      <c r="O306" s="215"/>
      <c r="P306" s="215"/>
      <c r="Q306" s="215"/>
      <c r="R306" s="217"/>
      <c r="S306" s="217"/>
      <c r="T306" s="217"/>
      <c r="U306" s="288"/>
      <c r="V306" s="288"/>
      <c r="W306" s="215"/>
      <c r="X306" s="219"/>
      <c r="Y306" s="219"/>
      <c r="Z306" s="219"/>
      <c r="AA306" s="219"/>
      <c r="AB306" s="219"/>
      <c r="AC306" s="287"/>
      <c r="AD306" s="287"/>
      <c r="AE306" s="287"/>
      <c r="AF306" s="287"/>
      <c r="AG306" s="287"/>
      <c r="AH306" s="287"/>
      <c r="AI306" s="287"/>
      <c r="AJ306" s="287"/>
      <c r="AK306" s="288"/>
      <c r="AL306" s="288"/>
      <c r="AM306" s="288"/>
      <c r="AN306" s="288"/>
      <c r="AO306" s="288"/>
      <c r="AP306" s="288"/>
      <c r="AQ306" s="288"/>
      <c r="AR306" s="288"/>
      <c r="AS306" s="288"/>
      <c r="AT306" s="288"/>
      <c r="AU306" s="288"/>
      <c r="AV306" s="288"/>
      <c r="AW306" s="288"/>
      <c r="AX306" s="288"/>
      <c r="AY306" s="288"/>
      <c r="AZ306" s="288"/>
      <c r="BA306" s="288"/>
      <c r="BB306" s="288"/>
      <c r="BC306" s="288"/>
      <c r="BD306" s="288"/>
      <c r="BE306" s="288"/>
      <c r="BF306" s="288"/>
      <c r="BG306" s="288"/>
      <c r="BH306" s="288"/>
      <c r="BI306" s="288"/>
      <c r="BJ306" s="288"/>
      <c r="BK306" s="288"/>
      <c r="BL306" s="288"/>
      <c r="BM306" s="288"/>
      <c r="BN306" s="288"/>
      <c r="BO306" s="288"/>
      <c r="BP306" s="288"/>
      <c r="BQ306" s="288"/>
      <c r="BR306" s="288"/>
      <c r="BS306" s="288"/>
      <c r="BT306" s="288"/>
      <c r="BU306" s="288"/>
      <c r="BV306" s="288"/>
      <c r="BW306" s="288"/>
      <c r="BX306" s="288"/>
      <c r="BY306" s="288"/>
      <c r="BZ306" s="288"/>
      <c r="CA306" s="288"/>
      <c r="CB306" s="288"/>
      <c r="CC306" s="288"/>
      <c r="CD306" s="288"/>
      <c r="CE306" s="288"/>
      <c r="CF306" s="288"/>
      <c r="CG306" s="288"/>
      <c r="CH306" s="288"/>
      <c r="CI306" s="288"/>
      <c r="CJ306" s="288"/>
      <c r="CK306" s="288"/>
      <c r="CL306" s="288"/>
      <c r="CM306" s="288"/>
      <c r="CN306" s="288"/>
      <c r="CO306" s="288"/>
      <c r="CP306" s="288"/>
      <c r="CQ306" s="288"/>
      <c r="CR306" s="288"/>
      <c r="CS306" s="288"/>
      <c r="CT306" s="288"/>
      <c r="CU306" s="288"/>
      <c r="CV306" s="288"/>
      <c r="CW306" s="288"/>
      <c r="CX306" s="288"/>
      <c r="CY306" s="288"/>
      <c r="CZ306" s="288"/>
      <c r="DA306" s="288"/>
      <c r="DB306" s="288"/>
      <c r="DC306" s="288"/>
      <c r="DD306" s="288"/>
      <c r="DE306" s="288"/>
      <c r="DF306" s="288"/>
      <c r="DG306" s="288"/>
      <c r="DH306" s="288"/>
      <c r="DI306" s="288"/>
      <c r="DJ306" s="288"/>
      <c r="DK306" s="288"/>
      <c r="DL306" s="288"/>
      <c r="DM306" s="288"/>
      <c r="DN306" s="288"/>
      <c r="DO306" s="288"/>
      <c r="DP306" s="288"/>
      <c r="DQ306" s="288"/>
      <c r="DR306" s="288"/>
      <c r="DS306" s="288"/>
      <c r="DT306" s="288"/>
      <c r="DU306" s="288"/>
      <c r="DV306" s="288"/>
      <c r="DW306" s="288"/>
      <c r="DX306" s="288"/>
      <c r="DY306" s="288"/>
      <c r="DZ306" s="288"/>
      <c r="EA306" s="288"/>
      <c r="EB306" s="288"/>
      <c r="EC306" s="288"/>
      <c r="ED306" s="288"/>
      <c r="EE306" s="288"/>
      <c r="EF306" s="288"/>
      <c r="EG306" s="288"/>
      <c r="EH306" s="288"/>
      <c r="EI306" s="288"/>
      <c r="EJ306" s="288"/>
      <c r="EK306" s="288"/>
      <c r="EL306" s="288"/>
      <c r="EM306" s="288"/>
      <c r="EN306" s="288"/>
      <c r="EO306" s="288"/>
      <c r="EP306" s="288"/>
      <c r="EQ306" s="288"/>
      <c r="ER306" s="288"/>
      <c r="ES306" s="288"/>
      <c r="ET306" s="288"/>
      <c r="EU306" s="288"/>
      <c r="EV306" s="288"/>
      <c r="EW306" s="288"/>
      <c r="EX306" s="288"/>
      <c r="EY306" s="288"/>
      <c r="EZ306" s="288"/>
      <c r="FA306" s="288"/>
      <c r="FB306" s="288"/>
      <c r="FC306" s="288"/>
      <c r="FD306" s="288"/>
      <c r="FE306" s="288"/>
      <c r="FF306" s="288"/>
      <c r="FG306" s="288"/>
      <c r="FH306" s="288"/>
      <c r="FI306" s="288"/>
      <c r="FJ306" s="288"/>
      <c r="FK306" s="288"/>
      <c r="FL306" s="288"/>
      <c r="FM306" s="288"/>
      <c r="FN306" s="288"/>
      <c r="FO306" s="288"/>
      <c r="FP306" s="288"/>
      <c r="FQ306" s="288"/>
      <c r="FR306" s="288"/>
      <c r="FU306" s="288"/>
      <c r="FV306" s="288"/>
      <c r="FW306" s="288"/>
      <c r="FX306" s="288"/>
      <c r="FY306" s="288"/>
      <c r="FZ306" s="288"/>
      <c r="GA306" s="288"/>
      <c r="GB306" s="288"/>
      <c r="GC306" s="288"/>
      <c r="GD306" s="288"/>
      <c r="GE306" s="288"/>
      <c r="GF306" s="288"/>
      <c r="GG306" s="288"/>
      <c r="GH306" s="288"/>
    </row>
    <row r="307" spans="1:190">
      <c r="A307" s="215"/>
      <c r="B307" s="215"/>
      <c r="C307" s="215"/>
      <c r="D307" s="215"/>
      <c r="E307" s="215"/>
      <c r="F307" s="215"/>
      <c r="G307" s="215"/>
      <c r="H307" s="215"/>
      <c r="I307" s="215"/>
      <c r="J307" s="215"/>
      <c r="K307" s="215"/>
      <c r="L307" s="215"/>
      <c r="M307" s="215"/>
      <c r="N307" s="212"/>
      <c r="O307" s="215"/>
      <c r="P307" s="215"/>
      <c r="Q307" s="215"/>
      <c r="R307" s="217"/>
      <c r="S307" s="217"/>
      <c r="T307" s="217"/>
      <c r="U307" s="288"/>
      <c r="V307" s="288"/>
      <c r="W307" s="215"/>
      <c r="X307" s="219"/>
      <c r="Y307" s="219"/>
      <c r="Z307" s="219"/>
      <c r="AA307" s="219"/>
      <c r="AB307" s="219"/>
      <c r="AC307" s="287"/>
      <c r="AD307" s="287"/>
      <c r="AE307" s="287"/>
      <c r="AF307" s="287"/>
      <c r="AG307" s="287"/>
      <c r="AH307" s="287"/>
      <c r="AI307" s="287"/>
      <c r="AJ307" s="287"/>
      <c r="AK307" s="288"/>
      <c r="AL307" s="288"/>
      <c r="AM307" s="288"/>
      <c r="AN307" s="288"/>
      <c r="AO307" s="288"/>
      <c r="AP307" s="288"/>
      <c r="AQ307" s="288"/>
      <c r="AR307" s="288"/>
      <c r="AS307" s="288"/>
      <c r="AT307" s="288"/>
      <c r="AU307" s="288"/>
      <c r="AV307" s="288"/>
      <c r="AW307" s="288"/>
      <c r="AX307" s="288"/>
      <c r="AY307" s="288"/>
      <c r="AZ307" s="288"/>
      <c r="BA307" s="288"/>
      <c r="BB307" s="288"/>
      <c r="BC307" s="288"/>
      <c r="BD307" s="288"/>
      <c r="BE307" s="288"/>
      <c r="BF307" s="288"/>
      <c r="BG307" s="288"/>
      <c r="BH307" s="288"/>
      <c r="BI307" s="288"/>
      <c r="BJ307" s="288"/>
      <c r="BK307" s="288"/>
      <c r="BL307" s="288"/>
      <c r="BM307" s="288"/>
      <c r="BN307" s="288"/>
      <c r="BO307" s="288"/>
      <c r="BP307" s="288"/>
      <c r="BQ307" s="288"/>
      <c r="BR307" s="288"/>
      <c r="BS307" s="288"/>
      <c r="BT307" s="288"/>
      <c r="BU307" s="288"/>
      <c r="BV307" s="288"/>
      <c r="BW307" s="288"/>
      <c r="BX307" s="288"/>
      <c r="BY307" s="288"/>
      <c r="BZ307" s="288"/>
      <c r="CA307" s="288"/>
      <c r="CB307" s="288"/>
      <c r="CC307" s="288"/>
      <c r="CD307" s="288"/>
      <c r="CE307" s="288"/>
      <c r="CF307" s="288"/>
      <c r="CG307" s="288"/>
      <c r="CH307" s="288"/>
      <c r="CI307" s="288"/>
      <c r="CJ307" s="288"/>
      <c r="CK307" s="288"/>
      <c r="CL307" s="288"/>
      <c r="CM307" s="288"/>
      <c r="CN307" s="288"/>
      <c r="CO307" s="288"/>
      <c r="CP307" s="288"/>
      <c r="CQ307" s="288"/>
      <c r="CR307" s="288"/>
      <c r="CS307" s="288"/>
      <c r="CT307" s="288"/>
      <c r="CU307" s="288"/>
      <c r="CV307" s="288"/>
      <c r="CW307" s="288"/>
      <c r="CX307" s="288"/>
      <c r="CY307" s="288"/>
      <c r="CZ307" s="288"/>
      <c r="DA307" s="288"/>
      <c r="DB307" s="288"/>
      <c r="DC307" s="288"/>
      <c r="DD307" s="288"/>
      <c r="DE307" s="288"/>
      <c r="DF307" s="288"/>
      <c r="DG307" s="288"/>
      <c r="DH307" s="288"/>
      <c r="DI307" s="288"/>
      <c r="DJ307" s="288"/>
      <c r="DK307" s="288"/>
      <c r="DL307" s="288"/>
      <c r="DM307" s="288"/>
      <c r="DN307" s="288"/>
      <c r="DO307" s="288"/>
      <c r="DP307" s="288"/>
      <c r="DQ307" s="288"/>
      <c r="DR307" s="288"/>
      <c r="DS307" s="288"/>
      <c r="DT307" s="288"/>
      <c r="DU307" s="288"/>
      <c r="DV307" s="288"/>
      <c r="DW307" s="288"/>
      <c r="DX307" s="288"/>
      <c r="DY307" s="288"/>
      <c r="DZ307" s="288"/>
      <c r="EA307" s="288"/>
      <c r="EB307" s="288"/>
      <c r="EC307" s="288"/>
      <c r="ED307" s="288"/>
      <c r="EE307" s="288"/>
      <c r="EF307" s="288"/>
      <c r="EG307" s="288"/>
      <c r="EH307" s="288"/>
      <c r="EI307" s="288"/>
      <c r="EJ307" s="288"/>
      <c r="EK307" s="288"/>
      <c r="EL307" s="288"/>
      <c r="EM307" s="288"/>
      <c r="EN307" s="288"/>
      <c r="EO307" s="288"/>
      <c r="EP307" s="288"/>
      <c r="EQ307" s="288"/>
      <c r="ER307" s="288"/>
      <c r="ES307" s="288"/>
      <c r="ET307" s="288"/>
      <c r="EU307" s="288"/>
      <c r="EV307" s="288"/>
      <c r="EW307" s="288"/>
      <c r="EX307" s="288"/>
      <c r="EY307" s="288"/>
      <c r="EZ307" s="288"/>
      <c r="FA307" s="288"/>
      <c r="FB307" s="288"/>
      <c r="FC307" s="288"/>
      <c r="FD307" s="288"/>
      <c r="FE307" s="288"/>
      <c r="FF307" s="288"/>
      <c r="FG307" s="288"/>
      <c r="FH307" s="288"/>
      <c r="FI307" s="288"/>
      <c r="FJ307" s="288"/>
      <c r="FK307" s="288"/>
      <c r="FL307" s="288"/>
      <c r="FM307" s="288"/>
      <c r="FN307" s="288"/>
      <c r="FO307" s="288"/>
      <c r="FP307" s="288"/>
      <c r="FQ307" s="288"/>
      <c r="FR307" s="288"/>
      <c r="FU307" s="288"/>
      <c r="FV307" s="288"/>
      <c r="FW307" s="288"/>
      <c r="FX307" s="288"/>
      <c r="FY307" s="288"/>
      <c r="FZ307" s="288"/>
      <c r="GA307" s="288"/>
      <c r="GB307" s="288"/>
      <c r="GC307" s="288"/>
      <c r="GD307" s="288"/>
      <c r="GE307" s="288"/>
      <c r="GF307" s="288"/>
      <c r="GG307" s="288"/>
      <c r="GH307" s="288"/>
    </row>
    <row r="308" spans="1:190">
      <c r="A308" s="215"/>
      <c r="B308" s="215"/>
      <c r="C308" s="215"/>
      <c r="D308" s="215"/>
      <c r="E308" s="215"/>
      <c r="F308" s="215"/>
      <c r="G308" s="215"/>
      <c r="H308" s="215"/>
      <c r="I308" s="215"/>
      <c r="J308" s="215"/>
      <c r="K308" s="215"/>
      <c r="L308" s="215"/>
      <c r="M308" s="215"/>
      <c r="N308" s="212"/>
      <c r="O308" s="215"/>
      <c r="P308" s="215"/>
      <c r="Q308" s="215"/>
      <c r="R308" s="217"/>
      <c r="S308" s="217"/>
      <c r="T308" s="217"/>
      <c r="U308" s="288"/>
      <c r="V308" s="288"/>
      <c r="W308" s="215"/>
      <c r="X308" s="219"/>
      <c r="Y308" s="219"/>
      <c r="Z308" s="219"/>
      <c r="AA308" s="219"/>
      <c r="AB308" s="219"/>
      <c r="AC308" s="287"/>
      <c r="AD308" s="287"/>
      <c r="AE308" s="287"/>
      <c r="AF308" s="287"/>
      <c r="AG308" s="287"/>
      <c r="AH308" s="287"/>
      <c r="AI308" s="287"/>
      <c r="AJ308" s="287"/>
      <c r="AK308" s="288"/>
      <c r="AL308" s="288"/>
      <c r="AM308" s="288"/>
      <c r="AN308" s="288"/>
      <c r="AO308" s="288"/>
      <c r="AP308" s="288"/>
      <c r="AQ308" s="288"/>
      <c r="AR308" s="288"/>
      <c r="AS308" s="288"/>
      <c r="AT308" s="288"/>
      <c r="AU308" s="288"/>
      <c r="AV308" s="288"/>
      <c r="AW308" s="288"/>
      <c r="AX308" s="288"/>
      <c r="AY308" s="288"/>
      <c r="AZ308" s="288"/>
      <c r="BA308" s="288"/>
      <c r="BB308" s="288"/>
      <c r="BC308" s="288"/>
      <c r="BD308" s="288"/>
      <c r="BE308" s="288"/>
      <c r="BF308" s="288"/>
      <c r="BG308" s="288"/>
      <c r="BH308" s="288"/>
      <c r="BI308" s="288"/>
      <c r="BJ308" s="288"/>
      <c r="BK308" s="288"/>
      <c r="BL308" s="288"/>
      <c r="BM308" s="288"/>
      <c r="BN308" s="288"/>
      <c r="BO308" s="288"/>
      <c r="BP308" s="288"/>
      <c r="BQ308" s="288"/>
      <c r="BR308" s="288"/>
      <c r="BS308" s="288"/>
      <c r="BT308" s="288"/>
      <c r="BU308" s="288"/>
      <c r="BV308" s="288"/>
      <c r="BW308" s="288"/>
      <c r="BX308" s="288"/>
      <c r="BY308" s="288"/>
      <c r="BZ308" s="288"/>
      <c r="CA308" s="288"/>
      <c r="CB308" s="288"/>
      <c r="CC308" s="288"/>
      <c r="CD308" s="288"/>
      <c r="CE308" s="288"/>
      <c r="CF308" s="288"/>
      <c r="CG308" s="288"/>
      <c r="CH308" s="288"/>
      <c r="CI308" s="288"/>
      <c r="CJ308" s="288"/>
      <c r="CK308" s="288"/>
      <c r="CL308" s="288"/>
      <c r="CM308" s="288"/>
      <c r="CN308" s="288"/>
      <c r="CO308" s="288"/>
      <c r="CP308" s="288"/>
      <c r="CQ308" s="288"/>
      <c r="CR308" s="288"/>
      <c r="CS308" s="288"/>
      <c r="CT308" s="288"/>
      <c r="CU308" s="288"/>
      <c r="CV308" s="288"/>
      <c r="CW308" s="288"/>
      <c r="CX308" s="288"/>
      <c r="CY308" s="288"/>
      <c r="CZ308" s="288"/>
      <c r="DA308" s="288"/>
      <c r="DB308" s="288"/>
      <c r="DC308" s="288"/>
      <c r="DD308" s="288"/>
      <c r="DE308" s="288"/>
      <c r="DF308" s="288"/>
      <c r="DG308" s="288"/>
      <c r="DH308" s="288"/>
      <c r="DI308" s="288"/>
      <c r="DJ308" s="288"/>
      <c r="DK308" s="288"/>
      <c r="DL308" s="288"/>
      <c r="DM308" s="288"/>
      <c r="DN308" s="288"/>
      <c r="DO308" s="288"/>
      <c r="DP308" s="288"/>
      <c r="DQ308" s="288"/>
      <c r="DR308" s="288"/>
      <c r="DS308" s="288"/>
      <c r="DT308" s="288"/>
      <c r="DU308" s="288"/>
      <c r="DV308" s="288"/>
      <c r="DW308" s="288"/>
      <c r="DX308" s="288"/>
      <c r="DY308" s="288"/>
      <c r="DZ308" s="288"/>
      <c r="EA308" s="288"/>
      <c r="EB308" s="288"/>
      <c r="EC308" s="288"/>
      <c r="ED308" s="288"/>
      <c r="EE308" s="288"/>
      <c r="EF308" s="288"/>
      <c r="EG308" s="288"/>
      <c r="EH308" s="288"/>
      <c r="EI308" s="288"/>
      <c r="EJ308" s="288"/>
      <c r="EK308" s="288"/>
      <c r="EL308" s="288"/>
      <c r="EM308" s="288"/>
      <c r="EN308" s="288"/>
      <c r="EO308" s="288"/>
      <c r="EP308" s="288"/>
      <c r="EQ308" s="288"/>
      <c r="ER308" s="288"/>
      <c r="ES308" s="288"/>
      <c r="ET308" s="288"/>
      <c r="EU308" s="288"/>
      <c r="EV308" s="288"/>
      <c r="EW308" s="288"/>
      <c r="EX308" s="288"/>
      <c r="EY308" s="288"/>
      <c r="EZ308" s="288"/>
      <c r="FA308" s="288"/>
      <c r="FB308" s="288"/>
      <c r="FC308" s="288"/>
      <c r="FD308" s="288"/>
      <c r="FE308" s="288"/>
      <c r="FF308" s="288"/>
      <c r="FG308" s="288"/>
      <c r="FH308" s="288"/>
      <c r="FI308" s="288"/>
      <c r="FJ308" s="288"/>
      <c r="FK308" s="288"/>
      <c r="FL308" s="288"/>
      <c r="FM308" s="288"/>
      <c r="FN308" s="288"/>
      <c r="FO308" s="288"/>
      <c r="FP308" s="288"/>
      <c r="FQ308" s="288"/>
      <c r="FR308" s="288"/>
      <c r="FU308" s="288"/>
      <c r="FV308" s="288"/>
      <c r="FW308" s="288"/>
      <c r="FX308" s="288"/>
      <c r="FY308" s="288"/>
      <c r="FZ308" s="288"/>
      <c r="GA308" s="288"/>
      <c r="GB308" s="288"/>
      <c r="GC308" s="288"/>
      <c r="GD308" s="288"/>
      <c r="GE308" s="288"/>
      <c r="GF308" s="288"/>
      <c r="GG308" s="288"/>
      <c r="GH308" s="288"/>
    </row>
    <row r="309" spans="1:190">
      <c r="A309" s="215"/>
      <c r="B309" s="215"/>
      <c r="C309" s="215"/>
      <c r="D309" s="215"/>
      <c r="E309" s="215"/>
      <c r="F309" s="215"/>
      <c r="G309" s="215"/>
      <c r="H309" s="215"/>
      <c r="I309" s="215"/>
      <c r="J309" s="215"/>
      <c r="K309" s="215"/>
      <c r="L309" s="215"/>
      <c r="M309" s="215"/>
      <c r="N309" s="212"/>
      <c r="O309" s="215"/>
      <c r="P309" s="215"/>
      <c r="Q309" s="215"/>
      <c r="R309" s="217"/>
      <c r="S309" s="217"/>
      <c r="T309" s="217"/>
      <c r="U309" s="288"/>
      <c r="V309" s="288"/>
      <c r="W309" s="215"/>
      <c r="X309" s="219"/>
      <c r="Y309" s="219"/>
      <c r="Z309" s="219"/>
      <c r="AA309" s="219"/>
      <c r="AB309" s="219"/>
      <c r="AC309" s="287"/>
      <c r="AD309" s="287"/>
      <c r="AE309" s="287"/>
      <c r="AF309" s="287"/>
      <c r="AG309" s="287"/>
      <c r="AH309" s="287"/>
      <c r="AI309" s="287"/>
      <c r="AJ309" s="287"/>
      <c r="AK309" s="288"/>
      <c r="AL309" s="288"/>
      <c r="AM309" s="288"/>
      <c r="AN309" s="288"/>
      <c r="AO309" s="288"/>
      <c r="AP309" s="288"/>
      <c r="AQ309" s="288"/>
      <c r="AR309" s="288"/>
      <c r="AS309" s="288"/>
      <c r="AT309" s="288"/>
      <c r="AU309" s="288"/>
      <c r="AV309" s="288"/>
      <c r="AW309" s="288"/>
      <c r="AX309" s="288"/>
      <c r="AY309" s="288"/>
      <c r="AZ309" s="288"/>
      <c r="BA309" s="288"/>
      <c r="BB309" s="288"/>
      <c r="BC309" s="288"/>
      <c r="BD309" s="288"/>
      <c r="BE309" s="288"/>
      <c r="BF309" s="288"/>
      <c r="BG309" s="288"/>
      <c r="BH309" s="288"/>
      <c r="BI309" s="288"/>
      <c r="BJ309" s="288"/>
      <c r="BK309" s="288"/>
      <c r="BL309" s="288"/>
      <c r="BM309" s="288"/>
      <c r="BN309" s="288"/>
      <c r="BO309" s="288"/>
      <c r="BP309" s="288"/>
      <c r="BQ309" s="288"/>
      <c r="BR309" s="288"/>
      <c r="BS309" s="288"/>
      <c r="BT309" s="288"/>
      <c r="BU309" s="288"/>
      <c r="BV309" s="288"/>
      <c r="BW309" s="288"/>
      <c r="BX309" s="288"/>
      <c r="BY309" s="288"/>
      <c r="BZ309" s="288"/>
      <c r="CA309" s="288"/>
      <c r="CB309" s="288"/>
      <c r="CC309" s="288"/>
      <c r="CD309" s="288"/>
      <c r="CE309" s="288"/>
      <c r="CF309" s="288"/>
      <c r="CG309" s="288"/>
      <c r="CH309" s="288"/>
      <c r="CI309" s="288"/>
      <c r="CJ309" s="288"/>
      <c r="CK309" s="288"/>
      <c r="CL309" s="288"/>
      <c r="CM309" s="288"/>
      <c r="CN309" s="288"/>
      <c r="CO309" s="288"/>
      <c r="CP309" s="288"/>
      <c r="CQ309" s="288"/>
      <c r="CR309" s="288"/>
      <c r="CS309" s="288"/>
      <c r="CT309" s="288"/>
      <c r="CU309" s="288"/>
      <c r="CV309" s="288"/>
      <c r="CW309" s="288"/>
      <c r="CX309" s="288"/>
      <c r="CY309" s="288"/>
      <c r="CZ309" s="288"/>
      <c r="DA309" s="288"/>
      <c r="DB309" s="288"/>
      <c r="DC309" s="288"/>
      <c r="DD309" s="288"/>
      <c r="DE309" s="288"/>
      <c r="DF309" s="288"/>
      <c r="DG309" s="288"/>
      <c r="DH309" s="288"/>
      <c r="DI309" s="288"/>
      <c r="DJ309" s="288"/>
      <c r="DK309" s="288"/>
      <c r="DL309" s="288"/>
      <c r="DM309" s="288"/>
      <c r="DN309" s="288"/>
      <c r="DO309" s="288"/>
      <c r="DP309" s="288"/>
      <c r="DQ309" s="288"/>
      <c r="DR309" s="288"/>
      <c r="DS309" s="288"/>
      <c r="DT309" s="288"/>
      <c r="DU309" s="288"/>
      <c r="DV309" s="288"/>
      <c r="DW309" s="288"/>
      <c r="DX309" s="288"/>
      <c r="DY309" s="288"/>
      <c r="DZ309" s="288"/>
      <c r="EA309" s="288"/>
      <c r="EB309" s="288"/>
      <c r="EC309" s="288"/>
      <c r="ED309" s="288"/>
      <c r="EE309" s="288"/>
      <c r="EF309" s="288"/>
      <c r="EG309" s="288"/>
      <c r="EH309" s="288"/>
      <c r="EI309" s="288"/>
      <c r="EJ309" s="288"/>
      <c r="EK309" s="288"/>
      <c r="EL309" s="288"/>
      <c r="EM309" s="288"/>
      <c r="EN309" s="288"/>
      <c r="EO309" s="288"/>
      <c r="EP309" s="288"/>
      <c r="EQ309" s="288"/>
      <c r="ER309" s="288"/>
      <c r="ES309" s="288"/>
      <c r="ET309" s="288"/>
      <c r="EU309" s="288"/>
      <c r="EV309" s="288"/>
      <c r="EW309" s="288"/>
      <c r="EX309" s="288"/>
      <c r="EY309" s="288"/>
      <c r="EZ309" s="288"/>
      <c r="FA309" s="288"/>
      <c r="FB309" s="288"/>
      <c r="FC309" s="288"/>
      <c r="FD309" s="288"/>
      <c r="FE309" s="288"/>
      <c r="FF309" s="288"/>
      <c r="FG309" s="288"/>
      <c r="FH309" s="288"/>
      <c r="FI309" s="288"/>
      <c r="FJ309" s="288"/>
      <c r="FK309" s="288"/>
      <c r="FL309" s="288"/>
      <c r="FM309" s="288"/>
      <c r="FN309" s="288"/>
      <c r="FO309" s="288"/>
      <c r="FP309" s="288"/>
      <c r="FQ309" s="288"/>
      <c r="FR309" s="288"/>
      <c r="FU309" s="288"/>
      <c r="FV309" s="288"/>
      <c r="FW309" s="288"/>
      <c r="FX309" s="288"/>
      <c r="FY309" s="288"/>
      <c r="FZ309" s="288"/>
      <c r="GA309" s="288"/>
      <c r="GB309" s="288"/>
      <c r="GC309" s="288"/>
      <c r="GD309" s="288"/>
      <c r="GE309" s="288"/>
      <c r="GF309" s="288"/>
      <c r="GG309" s="288"/>
      <c r="GH309" s="288"/>
    </row>
    <row r="310" spans="1:190">
      <c r="A310" s="215"/>
      <c r="B310" s="215"/>
      <c r="C310" s="215"/>
      <c r="D310" s="215"/>
      <c r="E310" s="215"/>
      <c r="F310" s="215"/>
      <c r="G310" s="215"/>
      <c r="H310" s="215"/>
      <c r="I310" s="215"/>
      <c r="J310" s="215"/>
      <c r="K310" s="215"/>
      <c r="L310" s="215"/>
      <c r="M310" s="215"/>
      <c r="N310" s="212"/>
      <c r="O310" s="215"/>
      <c r="P310" s="215"/>
      <c r="Q310" s="215"/>
      <c r="R310" s="217"/>
      <c r="S310" s="217"/>
      <c r="T310" s="217"/>
      <c r="U310" s="288"/>
      <c r="V310" s="288"/>
      <c r="W310" s="215"/>
      <c r="X310" s="219"/>
      <c r="Y310" s="219"/>
      <c r="Z310" s="219"/>
      <c r="AA310" s="219"/>
      <c r="AB310" s="219"/>
      <c r="AC310" s="287"/>
      <c r="AD310" s="287"/>
      <c r="AE310" s="287"/>
      <c r="AF310" s="287"/>
      <c r="AG310" s="287"/>
      <c r="AH310" s="287"/>
      <c r="AI310" s="287"/>
      <c r="AJ310" s="287"/>
      <c r="AK310" s="288"/>
      <c r="AL310" s="288"/>
      <c r="AM310" s="288"/>
      <c r="AN310" s="288"/>
      <c r="AO310" s="288"/>
      <c r="AP310" s="288"/>
      <c r="AQ310" s="288"/>
      <c r="AR310" s="288"/>
      <c r="AS310" s="288"/>
      <c r="AT310" s="288"/>
      <c r="AU310" s="288"/>
      <c r="AV310" s="288"/>
      <c r="AW310" s="288"/>
      <c r="AX310" s="288"/>
      <c r="AY310" s="288"/>
      <c r="AZ310" s="288"/>
      <c r="BA310" s="288"/>
      <c r="BB310" s="288"/>
      <c r="BC310" s="288"/>
      <c r="BD310" s="288"/>
      <c r="BE310" s="288"/>
      <c r="BF310" s="288"/>
      <c r="BG310" s="288"/>
      <c r="BH310" s="288"/>
      <c r="BI310" s="288"/>
      <c r="BJ310" s="288"/>
      <c r="BK310" s="288"/>
      <c r="BL310" s="288"/>
      <c r="BM310" s="288"/>
      <c r="BN310" s="288"/>
      <c r="BO310" s="288"/>
      <c r="BP310" s="288"/>
      <c r="BQ310" s="288"/>
      <c r="BR310" s="288"/>
      <c r="BS310" s="288"/>
      <c r="BT310" s="288"/>
      <c r="BU310" s="288"/>
      <c r="BV310" s="288"/>
      <c r="BW310" s="288"/>
      <c r="BX310" s="288"/>
      <c r="BY310" s="288"/>
      <c r="BZ310" s="288"/>
      <c r="CA310" s="288"/>
      <c r="CB310" s="288"/>
      <c r="CC310" s="288"/>
      <c r="CD310" s="288"/>
      <c r="CE310" s="288"/>
      <c r="CF310" s="288"/>
      <c r="CG310" s="288"/>
      <c r="CH310" s="288"/>
      <c r="CI310" s="288"/>
      <c r="CJ310" s="288"/>
      <c r="CK310" s="288"/>
      <c r="CL310" s="288"/>
      <c r="CM310" s="288"/>
      <c r="CN310" s="288"/>
      <c r="CO310" s="288"/>
      <c r="CP310" s="288"/>
      <c r="CQ310" s="288"/>
      <c r="CR310" s="288"/>
      <c r="CS310" s="288"/>
      <c r="CT310" s="288"/>
      <c r="CU310" s="288"/>
      <c r="CV310" s="288"/>
      <c r="CW310" s="288"/>
      <c r="CX310" s="288"/>
      <c r="CY310" s="288"/>
      <c r="CZ310" s="288"/>
      <c r="DA310" s="288"/>
      <c r="DB310" s="288"/>
      <c r="DC310" s="288"/>
      <c r="DD310" s="288"/>
      <c r="DE310" s="288"/>
      <c r="DF310" s="288"/>
      <c r="DG310" s="288"/>
      <c r="DH310" s="288"/>
      <c r="DI310" s="288"/>
      <c r="DJ310" s="288"/>
      <c r="DK310" s="288"/>
      <c r="DL310" s="288"/>
      <c r="DM310" s="288"/>
      <c r="DN310" s="288"/>
      <c r="DO310" s="288"/>
      <c r="DP310" s="288"/>
      <c r="DQ310" s="288"/>
      <c r="DR310" s="288"/>
      <c r="DS310" s="288"/>
      <c r="DT310" s="288"/>
      <c r="DU310" s="288"/>
      <c r="DV310" s="288"/>
      <c r="DW310" s="288"/>
      <c r="DX310" s="288"/>
      <c r="DY310" s="288"/>
      <c r="DZ310" s="288"/>
      <c r="EA310" s="288"/>
      <c r="EB310" s="288"/>
      <c r="EC310" s="288"/>
      <c r="ED310" s="288"/>
      <c r="EE310" s="288"/>
      <c r="EF310" s="288"/>
      <c r="EG310" s="288"/>
      <c r="EH310" s="288"/>
      <c r="EI310" s="288"/>
      <c r="EJ310" s="288"/>
      <c r="EK310" s="288"/>
      <c r="EL310" s="288"/>
      <c r="EM310" s="288"/>
      <c r="EN310" s="288"/>
      <c r="EO310" s="288"/>
      <c r="EP310" s="288"/>
      <c r="EQ310" s="288"/>
      <c r="ER310" s="288"/>
      <c r="ES310" s="288"/>
      <c r="ET310" s="288"/>
      <c r="EU310" s="288"/>
      <c r="EV310" s="288"/>
      <c r="EW310" s="288"/>
      <c r="EX310" s="288"/>
      <c r="EY310" s="288"/>
      <c r="EZ310" s="288"/>
      <c r="FA310" s="288"/>
      <c r="FB310" s="288"/>
      <c r="FC310" s="288"/>
      <c r="FD310" s="288"/>
      <c r="FE310" s="288"/>
      <c r="FF310" s="288"/>
      <c r="FG310" s="288"/>
      <c r="FH310" s="288"/>
      <c r="FI310" s="288"/>
      <c r="FJ310" s="288"/>
      <c r="FK310" s="288"/>
      <c r="FL310" s="288"/>
      <c r="FM310" s="288"/>
      <c r="FN310" s="288"/>
      <c r="FO310" s="288"/>
      <c r="FP310" s="288"/>
      <c r="FQ310" s="288"/>
      <c r="FR310" s="288"/>
      <c r="FU310" s="288"/>
      <c r="FV310" s="288"/>
      <c r="FW310" s="288"/>
      <c r="FX310" s="288"/>
      <c r="FY310" s="288"/>
      <c r="FZ310" s="288"/>
      <c r="GA310" s="288"/>
      <c r="GB310" s="288"/>
      <c r="GC310" s="288"/>
      <c r="GD310" s="288"/>
      <c r="GE310" s="288"/>
      <c r="GF310" s="288"/>
      <c r="GG310" s="288"/>
      <c r="GH310" s="288"/>
    </row>
    <row r="311" spans="1:190">
      <c r="A311" s="215"/>
      <c r="B311" s="215"/>
      <c r="C311" s="215"/>
      <c r="D311" s="215"/>
      <c r="E311" s="215"/>
      <c r="F311" s="215"/>
      <c r="G311" s="215"/>
      <c r="H311" s="215"/>
      <c r="I311" s="215"/>
      <c r="J311" s="215"/>
      <c r="K311" s="215"/>
      <c r="L311" s="215"/>
      <c r="M311" s="215"/>
      <c r="N311" s="212"/>
      <c r="O311" s="215"/>
      <c r="P311" s="215"/>
      <c r="Q311" s="215"/>
      <c r="R311" s="217"/>
      <c r="S311" s="217"/>
      <c r="T311" s="217"/>
      <c r="U311" s="288"/>
      <c r="V311" s="288"/>
      <c r="W311" s="215"/>
      <c r="X311" s="219"/>
      <c r="Y311" s="219"/>
      <c r="Z311" s="219"/>
      <c r="AA311" s="219"/>
      <c r="AB311" s="219"/>
      <c r="AC311" s="287"/>
      <c r="AD311" s="287"/>
      <c r="AE311" s="287"/>
      <c r="AF311" s="287"/>
      <c r="AG311" s="287"/>
      <c r="AH311" s="287"/>
      <c r="AI311" s="287"/>
      <c r="AJ311" s="287"/>
      <c r="AK311" s="288"/>
      <c r="AL311" s="288"/>
      <c r="AM311" s="288"/>
      <c r="AN311" s="288"/>
      <c r="AO311" s="288"/>
      <c r="AP311" s="288"/>
      <c r="AQ311" s="288"/>
      <c r="AR311" s="288"/>
      <c r="AS311" s="288"/>
      <c r="AT311" s="288"/>
      <c r="AU311" s="288"/>
      <c r="AV311" s="288"/>
      <c r="AW311" s="288"/>
      <c r="AX311" s="288"/>
      <c r="AY311" s="288"/>
      <c r="AZ311" s="288"/>
      <c r="BA311" s="288"/>
      <c r="BB311" s="288"/>
      <c r="BC311" s="288"/>
      <c r="BD311" s="288"/>
      <c r="BE311" s="288"/>
      <c r="BF311" s="288"/>
      <c r="BG311" s="288"/>
      <c r="BH311" s="288"/>
      <c r="BI311" s="288"/>
      <c r="BJ311" s="288"/>
      <c r="BK311" s="288"/>
      <c r="BL311" s="288"/>
      <c r="BM311" s="288"/>
      <c r="BN311" s="288"/>
      <c r="BO311" s="288"/>
      <c r="BP311" s="288"/>
      <c r="BQ311" s="288"/>
      <c r="BR311" s="288"/>
      <c r="BS311" s="288"/>
      <c r="BT311" s="288"/>
      <c r="BU311" s="288"/>
      <c r="BV311" s="288"/>
      <c r="BW311" s="288"/>
      <c r="BX311" s="288"/>
      <c r="BY311" s="288"/>
      <c r="BZ311" s="288"/>
      <c r="CA311" s="288"/>
      <c r="CB311" s="288"/>
      <c r="CC311" s="288"/>
      <c r="CD311" s="288"/>
      <c r="CE311" s="288"/>
      <c r="CF311" s="288"/>
      <c r="CG311" s="288"/>
      <c r="CH311" s="288"/>
      <c r="CI311" s="288"/>
      <c r="CJ311" s="288"/>
      <c r="CK311" s="288"/>
      <c r="CL311" s="288"/>
      <c r="CM311" s="288"/>
      <c r="CN311" s="288"/>
      <c r="CO311" s="288"/>
      <c r="CP311" s="288"/>
      <c r="CQ311" s="288"/>
      <c r="CR311" s="288"/>
      <c r="CS311" s="288"/>
      <c r="CT311" s="288"/>
      <c r="CU311" s="288"/>
      <c r="CV311" s="288"/>
      <c r="CW311" s="288"/>
      <c r="CX311" s="288"/>
      <c r="CY311" s="288"/>
      <c r="CZ311" s="288"/>
      <c r="DA311" s="288"/>
      <c r="DB311" s="288"/>
      <c r="DC311" s="288"/>
      <c r="DD311" s="288"/>
      <c r="DE311" s="288"/>
      <c r="DF311" s="288"/>
      <c r="DG311" s="288"/>
      <c r="DH311" s="288"/>
      <c r="DI311" s="288"/>
      <c r="DJ311" s="288"/>
      <c r="DK311" s="288"/>
      <c r="DL311" s="288"/>
      <c r="DM311" s="288"/>
      <c r="DN311" s="288"/>
      <c r="DO311" s="288"/>
      <c r="DP311" s="288"/>
      <c r="DQ311" s="288"/>
      <c r="DR311" s="288"/>
      <c r="DS311" s="288"/>
      <c r="DT311" s="288"/>
      <c r="DU311" s="288"/>
      <c r="DV311" s="288"/>
      <c r="DW311" s="288"/>
      <c r="DX311" s="288"/>
      <c r="DY311" s="288"/>
      <c r="DZ311" s="288"/>
      <c r="EA311" s="288"/>
      <c r="EB311" s="288"/>
      <c r="EC311" s="288"/>
      <c r="ED311" s="288"/>
      <c r="EE311" s="288"/>
      <c r="EF311" s="288"/>
      <c r="EG311" s="288"/>
      <c r="EH311" s="288"/>
      <c r="EI311" s="288"/>
      <c r="EJ311" s="288"/>
      <c r="EK311" s="288"/>
      <c r="EL311" s="288"/>
      <c r="EM311" s="288"/>
      <c r="EN311" s="288"/>
      <c r="EO311" s="288"/>
      <c r="EP311" s="288"/>
      <c r="EQ311" s="288"/>
      <c r="ER311" s="288"/>
      <c r="ES311" s="288"/>
      <c r="ET311" s="288"/>
      <c r="EU311" s="288"/>
      <c r="EV311" s="288"/>
      <c r="EW311" s="288"/>
      <c r="EX311" s="288"/>
      <c r="EY311" s="288"/>
      <c r="EZ311" s="288"/>
      <c r="FA311" s="288"/>
      <c r="FB311" s="288"/>
      <c r="FC311" s="288"/>
      <c r="FD311" s="288"/>
      <c r="FE311" s="288"/>
      <c r="FF311" s="288"/>
      <c r="FG311" s="288"/>
      <c r="FH311" s="288"/>
      <c r="FI311" s="288"/>
      <c r="FJ311" s="288"/>
      <c r="FK311" s="288"/>
      <c r="FL311" s="288"/>
      <c r="FM311" s="288"/>
      <c r="FN311" s="288"/>
      <c r="FO311" s="288"/>
      <c r="FP311" s="288"/>
      <c r="FQ311" s="288"/>
      <c r="FR311" s="288"/>
      <c r="FU311" s="288"/>
      <c r="FV311" s="288"/>
      <c r="FW311" s="288"/>
      <c r="FX311" s="288"/>
      <c r="FY311" s="288"/>
      <c r="FZ311" s="288"/>
      <c r="GA311" s="288"/>
      <c r="GB311" s="288"/>
      <c r="GC311" s="288"/>
      <c r="GD311" s="288"/>
      <c r="GE311" s="288"/>
      <c r="GF311" s="288"/>
      <c r="GG311" s="288"/>
      <c r="GH311" s="288"/>
    </row>
    <row r="312" spans="1:190">
      <c r="A312" s="215"/>
      <c r="B312" s="215"/>
      <c r="C312" s="215"/>
      <c r="D312" s="215"/>
      <c r="E312" s="215"/>
      <c r="F312" s="215"/>
      <c r="G312" s="215"/>
      <c r="H312" s="215"/>
      <c r="I312" s="215"/>
      <c r="J312" s="215"/>
      <c r="K312" s="215"/>
      <c r="L312" s="215"/>
      <c r="M312" s="215"/>
      <c r="N312" s="212"/>
      <c r="O312" s="215"/>
      <c r="P312" s="215"/>
      <c r="Q312" s="215"/>
      <c r="R312" s="217"/>
      <c r="S312" s="217"/>
      <c r="T312" s="217"/>
      <c r="U312" s="288"/>
      <c r="V312" s="288"/>
      <c r="W312" s="215"/>
      <c r="X312" s="219"/>
      <c r="Y312" s="219"/>
      <c r="Z312" s="219"/>
      <c r="AA312" s="219"/>
      <c r="AB312" s="219"/>
      <c r="AC312" s="287"/>
      <c r="AD312" s="287"/>
      <c r="AE312" s="287"/>
      <c r="AF312" s="287"/>
      <c r="AG312" s="287"/>
      <c r="AH312" s="287"/>
      <c r="AI312" s="287"/>
      <c r="AJ312" s="287"/>
      <c r="AK312" s="288"/>
      <c r="AL312" s="288"/>
      <c r="AM312" s="288"/>
      <c r="AN312" s="288"/>
      <c r="AO312" s="288"/>
      <c r="AP312" s="288"/>
      <c r="AQ312" s="288"/>
      <c r="AR312" s="288"/>
      <c r="AS312" s="288"/>
      <c r="AT312" s="288"/>
      <c r="AU312" s="288"/>
      <c r="AV312" s="288"/>
      <c r="AW312" s="288"/>
      <c r="AX312" s="288"/>
      <c r="AY312" s="288"/>
      <c r="AZ312" s="288"/>
      <c r="BA312" s="288"/>
      <c r="BB312" s="288"/>
      <c r="BC312" s="288"/>
      <c r="BD312" s="288"/>
      <c r="BE312" s="288"/>
      <c r="BF312" s="288"/>
      <c r="BG312" s="288"/>
      <c r="BH312" s="288"/>
      <c r="BI312" s="288"/>
      <c r="BJ312" s="288"/>
      <c r="BK312" s="288"/>
      <c r="BL312" s="288"/>
      <c r="BM312" s="288"/>
      <c r="BN312" s="288"/>
      <c r="BO312" s="288"/>
      <c r="BP312" s="288"/>
      <c r="BQ312" s="288"/>
      <c r="BR312" s="288"/>
      <c r="BS312" s="288"/>
      <c r="BT312" s="288"/>
      <c r="BU312" s="288"/>
      <c r="BV312" s="288"/>
      <c r="BW312" s="288"/>
      <c r="BX312" s="288"/>
      <c r="BY312" s="288"/>
      <c r="BZ312" s="288"/>
      <c r="CA312" s="288"/>
      <c r="CB312" s="288"/>
      <c r="CC312" s="288"/>
      <c r="CD312" s="288"/>
      <c r="CE312" s="288"/>
      <c r="CF312" s="288"/>
      <c r="CG312" s="288"/>
      <c r="CH312" s="288"/>
      <c r="CI312" s="288"/>
      <c r="CJ312" s="288"/>
      <c r="CK312" s="288"/>
      <c r="CL312" s="288"/>
      <c r="CM312" s="288"/>
      <c r="CN312" s="288"/>
      <c r="CO312" s="288"/>
      <c r="CP312" s="288"/>
      <c r="CQ312" s="288"/>
      <c r="CR312" s="288"/>
      <c r="CS312" s="288"/>
      <c r="CT312" s="288"/>
      <c r="CU312" s="288"/>
      <c r="CV312" s="288"/>
      <c r="CW312" s="288"/>
      <c r="CX312" s="288"/>
      <c r="CY312" s="288"/>
      <c r="CZ312" s="288"/>
      <c r="DA312" s="288"/>
      <c r="DB312" s="288"/>
      <c r="DC312" s="288"/>
      <c r="DD312" s="288"/>
      <c r="DE312" s="288"/>
      <c r="DF312" s="288"/>
      <c r="DG312" s="288"/>
      <c r="DH312" s="288"/>
      <c r="DI312" s="288"/>
      <c r="DJ312" s="288"/>
      <c r="DK312" s="288"/>
      <c r="DL312" s="288"/>
      <c r="DM312" s="288"/>
      <c r="DN312" s="288"/>
      <c r="DO312" s="288"/>
      <c r="DP312" s="288"/>
      <c r="DQ312" s="288"/>
      <c r="DR312" s="288"/>
      <c r="DS312" s="288"/>
      <c r="DT312" s="288"/>
      <c r="DU312" s="288"/>
      <c r="DV312" s="288"/>
      <c r="DW312" s="288"/>
      <c r="DX312" s="288"/>
      <c r="DY312" s="288"/>
      <c r="DZ312" s="288"/>
      <c r="EA312" s="288"/>
      <c r="EB312" s="288"/>
      <c r="EC312" s="288"/>
      <c r="ED312" s="288"/>
      <c r="EE312" s="288"/>
      <c r="EF312" s="288"/>
      <c r="EG312" s="288"/>
      <c r="EH312" s="288"/>
      <c r="EI312" s="288"/>
      <c r="EJ312" s="288"/>
      <c r="EK312" s="288"/>
      <c r="EL312" s="288"/>
      <c r="EM312" s="288"/>
      <c r="EN312" s="288"/>
      <c r="EO312" s="288"/>
      <c r="EP312" s="288"/>
      <c r="EQ312" s="288"/>
      <c r="ER312" s="288"/>
      <c r="ES312" s="288"/>
      <c r="ET312" s="288"/>
      <c r="EU312" s="288"/>
      <c r="EV312" s="288"/>
      <c r="EW312" s="288"/>
      <c r="EX312" s="288"/>
      <c r="EY312" s="288"/>
      <c r="EZ312" s="288"/>
      <c r="FA312" s="288"/>
      <c r="FB312" s="288"/>
      <c r="FC312" s="288"/>
      <c r="FD312" s="288"/>
      <c r="FE312" s="288"/>
      <c r="FF312" s="288"/>
      <c r="FG312" s="288"/>
      <c r="FH312" s="288"/>
      <c r="FI312" s="288"/>
      <c r="FJ312" s="288"/>
      <c r="FK312" s="288"/>
      <c r="FL312" s="288"/>
      <c r="FM312" s="288"/>
      <c r="FN312" s="288"/>
      <c r="FO312" s="288"/>
      <c r="FP312" s="288"/>
      <c r="FQ312" s="288"/>
      <c r="FR312" s="288"/>
      <c r="FU312" s="288"/>
      <c r="FV312" s="288"/>
      <c r="FW312" s="288"/>
      <c r="FX312" s="288"/>
      <c r="FY312" s="288"/>
      <c r="FZ312" s="288"/>
      <c r="GA312" s="288"/>
      <c r="GB312" s="288"/>
      <c r="GC312" s="288"/>
      <c r="GD312" s="288"/>
      <c r="GE312" s="288"/>
      <c r="GF312" s="288"/>
      <c r="GG312" s="288"/>
      <c r="GH312" s="288"/>
    </row>
    <row r="313" spans="1:190">
      <c r="A313" s="215"/>
      <c r="B313" s="215"/>
      <c r="C313" s="215"/>
      <c r="D313" s="215"/>
      <c r="E313" s="215"/>
      <c r="F313" s="215"/>
      <c r="G313" s="215"/>
      <c r="H313" s="215"/>
      <c r="I313" s="215"/>
      <c r="J313" s="215"/>
      <c r="K313" s="215"/>
      <c r="L313" s="215"/>
      <c r="M313" s="215"/>
      <c r="N313" s="212"/>
      <c r="O313" s="215"/>
      <c r="P313" s="215"/>
      <c r="Q313" s="215"/>
      <c r="R313" s="217"/>
      <c r="S313" s="217"/>
      <c r="T313" s="217"/>
      <c r="U313" s="288"/>
      <c r="V313" s="288"/>
      <c r="W313" s="215"/>
      <c r="X313" s="219"/>
      <c r="Y313" s="219"/>
      <c r="Z313" s="219"/>
      <c r="AA313" s="219"/>
      <c r="AB313" s="219"/>
      <c r="AC313" s="287"/>
      <c r="AD313" s="287"/>
      <c r="AE313" s="287"/>
      <c r="AF313" s="287"/>
      <c r="AG313" s="287"/>
      <c r="AH313" s="287"/>
      <c r="AI313" s="287"/>
      <c r="AJ313" s="287"/>
      <c r="AK313" s="288"/>
      <c r="AL313" s="288"/>
      <c r="AM313" s="288"/>
      <c r="AN313" s="288"/>
      <c r="AO313" s="288"/>
      <c r="AP313" s="288"/>
      <c r="AQ313" s="288"/>
      <c r="AR313" s="288"/>
      <c r="AS313" s="288"/>
      <c r="AT313" s="288"/>
      <c r="AU313" s="288"/>
      <c r="AV313" s="288"/>
      <c r="AW313" s="288"/>
      <c r="AX313" s="288"/>
      <c r="AY313" s="288"/>
      <c r="AZ313" s="288"/>
      <c r="BA313" s="288"/>
      <c r="BB313" s="288"/>
      <c r="BC313" s="288"/>
      <c r="BD313" s="288"/>
      <c r="BE313" s="288"/>
      <c r="BF313" s="288"/>
      <c r="BG313" s="288"/>
      <c r="BH313" s="288"/>
      <c r="BI313" s="288"/>
      <c r="BJ313" s="288"/>
      <c r="BK313" s="288"/>
      <c r="BL313" s="288"/>
      <c r="BM313" s="288"/>
      <c r="BN313" s="288"/>
      <c r="BO313" s="288"/>
      <c r="BP313" s="288"/>
      <c r="BQ313" s="288"/>
      <c r="BR313" s="288"/>
      <c r="BS313" s="288"/>
      <c r="BT313" s="288"/>
      <c r="BU313" s="288"/>
      <c r="BV313" s="288"/>
      <c r="BW313" s="288"/>
      <c r="BX313" s="288"/>
      <c r="BY313" s="288"/>
      <c r="BZ313" s="288"/>
      <c r="CA313" s="288"/>
      <c r="CB313" s="288"/>
      <c r="CC313" s="288"/>
      <c r="CD313" s="288"/>
      <c r="CE313" s="288"/>
      <c r="CF313" s="288"/>
      <c r="CG313" s="288"/>
      <c r="CH313" s="288"/>
      <c r="CI313" s="288"/>
      <c r="CJ313" s="288"/>
      <c r="CK313" s="288"/>
      <c r="CL313" s="288"/>
      <c r="CM313" s="288"/>
      <c r="CN313" s="288"/>
      <c r="CO313" s="288"/>
      <c r="CP313" s="288"/>
      <c r="CQ313" s="288"/>
      <c r="CR313" s="288"/>
      <c r="CS313" s="288"/>
      <c r="CT313" s="288"/>
      <c r="CU313" s="288"/>
      <c r="CV313" s="288"/>
      <c r="CW313" s="288"/>
      <c r="CX313" s="288"/>
      <c r="CY313" s="288"/>
      <c r="CZ313" s="288"/>
      <c r="DA313" s="288"/>
      <c r="DB313" s="288"/>
      <c r="DC313" s="288"/>
      <c r="DD313" s="288"/>
      <c r="DE313" s="288"/>
      <c r="DF313" s="288"/>
      <c r="DG313" s="288"/>
      <c r="DH313" s="288"/>
      <c r="DI313" s="288"/>
      <c r="DJ313" s="288"/>
      <c r="DK313" s="288"/>
      <c r="DL313" s="288"/>
      <c r="DM313" s="288"/>
      <c r="DN313" s="288"/>
      <c r="DO313" s="288"/>
      <c r="DP313" s="288"/>
      <c r="DQ313" s="288"/>
      <c r="DR313" s="288"/>
      <c r="DS313" s="288"/>
      <c r="DT313" s="288"/>
      <c r="DU313" s="288"/>
      <c r="DV313" s="288"/>
      <c r="DW313" s="288"/>
      <c r="DX313" s="288"/>
      <c r="DY313" s="288"/>
      <c r="DZ313" s="288"/>
      <c r="EA313" s="288"/>
      <c r="EB313" s="288"/>
      <c r="EC313" s="288"/>
      <c r="ED313" s="288"/>
      <c r="EE313" s="288"/>
      <c r="EF313" s="288"/>
      <c r="EG313" s="288"/>
      <c r="EH313" s="288"/>
      <c r="EI313" s="288"/>
      <c r="EJ313" s="288"/>
      <c r="EK313" s="288"/>
      <c r="EL313" s="288"/>
      <c r="EM313" s="288"/>
      <c r="EN313" s="288"/>
      <c r="EO313" s="288"/>
      <c r="EP313" s="288"/>
      <c r="EQ313" s="288"/>
      <c r="ER313" s="288"/>
      <c r="ES313" s="288"/>
      <c r="ET313" s="288"/>
      <c r="EU313" s="288"/>
      <c r="EV313" s="288"/>
      <c r="EW313" s="288"/>
      <c r="EX313" s="288"/>
      <c r="EY313" s="288"/>
      <c r="EZ313" s="288"/>
      <c r="FA313" s="288"/>
      <c r="FB313" s="288"/>
      <c r="FC313" s="288"/>
      <c r="FD313" s="288"/>
      <c r="FE313" s="288"/>
      <c r="FF313" s="288"/>
      <c r="FG313" s="288"/>
      <c r="FH313" s="288"/>
      <c r="FI313" s="288"/>
      <c r="FJ313" s="288"/>
      <c r="FK313" s="288"/>
      <c r="FL313" s="288"/>
      <c r="FM313" s="288"/>
      <c r="FN313" s="288"/>
      <c r="FO313" s="288"/>
      <c r="FP313" s="288"/>
      <c r="FQ313" s="288"/>
      <c r="FR313" s="288"/>
      <c r="FU313" s="288"/>
      <c r="FV313" s="288"/>
      <c r="FW313" s="288"/>
      <c r="FX313" s="288"/>
      <c r="FY313" s="288"/>
      <c r="FZ313" s="288"/>
      <c r="GA313" s="288"/>
      <c r="GB313" s="288"/>
      <c r="GC313" s="288"/>
      <c r="GD313" s="288"/>
      <c r="GE313" s="288"/>
      <c r="GF313" s="288"/>
      <c r="GG313" s="288"/>
      <c r="GH313" s="288"/>
    </row>
    <row r="314" spans="1:190">
      <c r="A314" s="215"/>
      <c r="B314" s="215"/>
      <c r="C314" s="215"/>
      <c r="D314" s="215"/>
      <c r="E314" s="215"/>
      <c r="F314" s="215"/>
      <c r="G314" s="215"/>
      <c r="H314" s="215"/>
      <c r="I314" s="215"/>
      <c r="J314" s="215"/>
      <c r="K314" s="215"/>
      <c r="L314" s="215"/>
      <c r="M314" s="215"/>
      <c r="N314" s="212"/>
      <c r="O314" s="215"/>
      <c r="P314" s="215"/>
      <c r="Q314" s="215"/>
      <c r="R314" s="217"/>
      <c r="S314" s="217"/>
      <c r="T314" s="217"/>
      <c r="U314" s="288"/>
      <c r="V314" s="288"/>
      <c r="W314" s="215"/>
      <c r="X314" s="219"/>
      <c r="Y314" s="219"/>
      <c r="Z314" s="219"/>
      <c r="AA314" s="219"/>
      <c r="AB314" s="219"/>
      <c r="AC314" s="287"/>
      <c r="AD314" s="287"/>
      <c r="AE314" s="287"/>
      <c r="AF314" s="287"/>
      <c r="AG314" s="287"/>
      <c r="AH314" s="287"/>
      <c r="AI314" s="287"/>
      <c r="AJ314" s="287"/>
      <c r="AK314" s="288"/>
      <c r="AL314" s="288"/>
      <c r="AM314" s="288"/>
      <c r="AN314" s="288"/>
      <c r="AO314" s="288"/>
      <c r="AP314" s="288"/>
      <c r="AQ314" s="288"/>
      <c r="AR314" s="288"/>
      <c r="AS314" s="288"/>
      <c r="AT314" s="288"/>
      <c r="AU314" s="288"/>
      <c r="AV314" s="288"/>
      <c r="AW314" s="288"/>
      <c r="AX314" s="288"/>
      <c r="AY314" s="288"/>
      <c r="AZ314" s="288"/>
      <c r="BA314" s="288"/>
      <c r="BB314" s="288"/>
      <c r="BC314" s="288"/>
      <c r="BD314" s="288"/>
      <c r="BE314" s="288"/>
      <c r="BF314" s="288"/>
      <c r="BG314" s="288"/>
      <c r="BH314" s="288"/>
      <c r="BI314" s="288"/>
      <c r="BJ314" s="288"/>
      <c r="BK314" s="288"/>
      <c r="BL314" s="288"/>
      <c r="BM314" s="288"/>
      <c r="BN314" s="288"/>
      <c r="BO314" s="288"/>
      <c r="BP314" s="288"/>
      <c r="BQ314" s="288"/>
      <c r="BR314" s="288"/>
      <c r="BS314" s="288"/>
      <c r="BT314" s="288"/>
      <c r="BU314" s="288"/>
      <c r="BV314" s="288"/>
      <c r="BW314" s="288"/>
      <c r="BX314" s="288"/>
      <c r="BY314" s="288"/>
      <c r="BZ314" s="288"/>
      <c r="CA314" s="288"/>
      <c r="CB314" s="288"/>
      <c r="CC314" s="288"/>
      <c r="CD314" s="288"/>
      <c r="CE314" s="288"/>
      <c r="CF314" s="288"/>
      <c r="CG314" s="288"/>
      <c r="CH314" s="288"/>
      <c r="CI314" s="288"/>
      <c r="CJ314" s="288"/>
      <c r="CK314" s="288"/>
      <c r="CL314" s="288"/>
      <c r="CM314" s="288"/>
      <c r="CN314" s="288"/>
      <c r="CO314" s="288"/>
      <c r="CP314" s="288"/>
      <c r="CQ314" s="288"/>
      <c r="CR314" s="288"/>
      <c r="CS314" s="288"/>
      <c r="CT314" s="288"/>
      <c r="CU314" s="288"/>
      <c r="CV314" s="288"/>
      <c r="CW314" s="288"/>
      <c r="CX314" s="288"/>
      <c r="CY314" s="288"/>
      <c r="CZ314" s="288"/>
      <c r="DA314" s="288"/>
      <c r="DB314" s="288"/>
      <c r="DC314" s="288"/>
      <c r="DD314" s="288"/>
      <c r="DE314" s="288"/>
      <c r="DF314" s="288"/>
      <c r="DG314" s="288"/>
      <c r="DH314" s="288"/>
      <c r="DI314" s="288"/>
      <c r="DJ314" s="288"/>
      <c r="DK314" s="288"/>
      <c r="DL314" s="288"/>
      <c r="DM314" s="288"/>
      <c r="DN314" s="288"/>
      <c r="DO314" s="288"/>
      <c r="DP314" s="288"/>
      <c r="DQ314" s="288"/>
      <c r="DR314" s="288"/>
      <c r="DS314" s="288"/>
      <c r="DT314" s="288"/>
      <c r="DU314" s="288"/>
      <c r="DV314" s="288"/>
      <c r="DW314" s="288"/>
      <c r="DX314" s="288"/>
      <c r="DY314" s="288"/>
      <c r="DZ314" s="288"/>
      <c r="EA314" s="288"/>
      <c r="EB314" s="288"/>
      <c r="EC314" s="288"/>
      <c r="ED314" s="288"/>
      <c r="EE314" s="288"/>
      <c r="EF314" s="288"/>
      <c r="EG314" s="288"/>
      <c r="EH314" s="288"/>
      <c r="EI314" s="288"/>
      <c r="EJ314" s="288"/>
      <c r="EK314" s="288"/>
      <c r="EL314" s="288"/>
      <c r="EM314" s="288"/>
      <c r="EN314" s="288"/>
      <c r="EO314" s="288"/>
      <c r="EP314" s="288"/>
      <c r="EQ314" s="288"/>
      <c r="ER314" s="288"/>
      <c r="ES314" s="288"/>
      <c r="ET314" s="288"/>
      <c r="EU314" s="288"/>
      <c r="EV314" s="288"/>
      <c r="EW314" s="288"/>
      <c r="EX314" s="288"/>
      <c r="EY314" s="288"/>
      <c r="EZ314" s="288"/>
      <c r="FA314" s="288"/>
      <c r="FB314" s="288"/>
      <c r="FC314" s="288"/>
      <c r="FD314" s="288"/>
      <c r="FE314" s="288"/>
      <c r="FF314" s="288"/>
      <c r="FG314" s="288"/>
      <c r="FH314" s="288"/>
      <c r="FI314" s="288"/>
      <c r="FJ314" s="288"/>
      <c r="FK314" s="288"/>
      <c r="FL314" s="288"/>
      <c r="FM314" s="288"/>
      <c r="FN314" s="288"/>
      <c r="FO314" s="288"/>
      <c r="FP314" s="288"/>
      <c r="FQ314" s="288"/>
      <c r="FR314" s="288"/>
      <c r="FU314" s="288"/>
      <c r="FV314" s="288"/>
      <c r="FW314" s="288"/>
      <c r="FX314" s="288"/>
      <c r="FY314" s="288"/>
      <c r="FZ314" s="288"/>
      <c r="GA314" s="288"/>
      <c r="GB314" s="288"/>
      <c r="GC314" s="288"/>
      <c r="GD314" s="288"/>
      <c r="GE314" s="288"/>
      <c r="GF314" s="288"/>
      <c r="GG314" s="288"/>
      <c r="GH314" s="288"/>
    </row>
    <row r="315" spans="1:190">
      <c r="A315" s="215"/>
      <c r="B315" s="215"/>
      <c r="C315" s="215"/>
      <c r="D315" s="215"/>
      <c r="E315" s="215"/>
      <c r="F315" s="215"/>
      <c r="G315" s="215"/>
      <c r="H315" s="215"/>
      <c r="I315" s="215"/>
      <c r="J315" s="215"/>
      <c r="K315" s="215"/>
      <c r="L315" s="215"/>
      <c r="M315" s="215"/>
      <c r="N315" s="212"/>
      <c r="O315" s="215"/>
      <c r="P315" s="215"/>
      <c r="Q315" s="215"/>
      <c r="R315" s="217"/>
      <c r="S315" s="217"/>
      <c r="T315" s="217"/>
      <c r="U315" s="288"/>
      <c r="V315" s="288"/>
      <c r="W315" s="215"/>
      <c r="X315" s="219"/>
      <c r="Y315" s="219"/>
      <c r="Z315" s="219"/>
      <c r="AA315" s="219"/>
      <c r="AB315" s="219"/>
      <c r="AC315" s="287"/>
      <c r="AD315" s="287"/>
      <c r="AE315" s="287"/>
      <c r="AF315" s="287"/>
      <c r="AG315" s="287"/>
      <c r="AH315" s="287"/>
      <c r="AI315" s="287"/>
      <c r="AJ315" s="287"/>
      <c r="AK315" s="288"/>
      <c r="AL315" s="288"/>
      <c r="AM315" s="288"/>
      <c r="AN315" s="288"/>
      <c r="AO315" s="288"/>
      <c r="AP315" s="288"/>
      <c r="AQ315" s="288"/>
      <c r="AR315" s="288"/>
      <c r="AS315" s="288"/>
      <c r="AT315" s="288"/>
      <c r="AU315" s="288"/>
      <c r="AV315" s="288"/>
      <c r="AW315" s="288"/>
      <c r="AX315" s="288"/>
      <c r="AY315" s="288"/>
      <c r="AZ315" s="288"/>
      <c r="BA315" s="288"/>
      <c r="BB315" s="288"/>
      <c r="BC315" s="288"/>
      <c r="BD315" s="288"/>
      <c r="BE315" s="288"/>
      <c r="BF315" s="288"/>
      <c r="BG315" s="288"/>
      <c r="BH315" s="288"/>
      <c r="BI315" s="288"/>
      <c r="BJ315" s="288"/>
      <c r="BK315" s="288"/>
      <c r="BL315" s="288"/>
      <c r="BM315" s="288"/>
      <c r="BN315" s="288"/>
      <c r="BO315" s="288"/>
      <c r="BP315" s="288"/>
      <c r="BQ315" s="288"/>
      <c r="BR315" s="288"/>
      <c r="BS315" s="288"/>
      <c r="BT315" s="288"/>
      <c r="BU315" s="288"/>
      <c r="BV315" s="288"/>
      <c r="BW315" s="288"/>
      <c r="BX315" s="288"/>
      <c r="BY315" s="288"/>
      <c r="BZ315" s="288"/>
      <c r="CA315" s="288"/>
      <c r="CB315" s="288"/>
      <c r="CC315" s="288"/>
      <c r="CD315" s="288"/>
      <c r="CE315" s="288"/>
      <c r="CF315" s="288"/>
      <c r="CG315" s="288"/>
      <c r="CH315" s="288"/>
      <c r="CI315" s="288"/>
      <c r="CJ315" s="288"/>
      <c r="CK315" s="288"/>
      <c r="CL315" s="288"/>
      <c r="CM315" s="288"/>
      <c r="CN315" s="288"/>
      <c r="CO315" s="288"/>
      <c r="CP315" s="288"/>
      <c r="CQ315" s="288"/>
      <c r="CR315" s="288"/>
      <c r="CS315" s="288"/>
      <c r="CT315" s="288"/>
      <c r="CU315" s="288"/>
      <c r="CV315" s="288"/>
      <c r="CW315" s="288"/>
      <c r="CX315" s="288"/>
      <c r="CY315" s="288"/>
      <c r="CZ315" s="288"/>
      <c r="DA315" s="288"/>
      <c r="DB315" s="288"/>
      <c r="DC315" s="288"/>
      <c r="DD315" s="288"/>
      <c r="DE315" s="288"/>
      <c r="DF315" s="288"/>
      <c r="DG315" s="288"/>
      <c r="DH315" s="288"/>
      <c r="DI315" s="288"/>
      <c r="DJ315" s="288"/>
      <c r="DK315" s="288"/>
      <c r="DL315" s="288"/>
      <c r="DM315" s="288"/>
      <c r="DN315" s="288"/>
      <c r="DO315" s="288"/>
      <c r="DP315" s="288"/>
      <c r="DQ315" s="288"/>
      <c r="DR315" s="288"/>
      <c r="DS315" s="288"/>
      <c r="DT315" s="288"/>
      <c r="DU315" s="288"/>
      <c r="DV315" s="288"/>
      <c r="DW315" s="288"/>
      <c r="DX315" s="288"/>
      <c r="DY315" s="288"/>
      <c r="DZ315" s="288"/>
      <c r="EA315" s="288"/>
      <c r="EB315" s="288"/>
      <c r="EC315" s="288"/>
      <c r="ED315" s="288"/>
      <c r="EE315" s="288"/>
      <c r="EF315" s="288"/>
      <c r="EG315" s="288"/>
      <c r="EH315" s="288"/>
      <c r="EI315" s="288"/>
      <c r="EJ315" s="288"/>
      <c r="EK315" s="288"/>
      <c r="EL315" s="288"/>
      <c r="EM315" s="288"/>
      <c r="EN315" s="288"/>
      <c r="EO315" s="288"/>
      <c r="EP315" s="288"/>
      <c r="EQ315" s="288"/>
      <c r="ER315" s="288"/>
      <c r="ES315" s="288"/>
      <c r="ET315" s="288"/>
      <c r="EU315" s="288"/>
      <c r="EV315" s="288"/>
      <c r="EW315" s="288"/>
      <c r="EX315" s="288"/>
      <c r="EY315" s="288"/>
      <c r="EZ315" s="288"/>
      <c r="FA315" s="288"/>
      <c r="FB315" s="288"/>
      <c r="FC315" s="288"/>
      <c r="FD315" s="288"/>
      <c r="FE315" s="288"/>
      <c r="FF315" s="288"/>
      <c r="FG315" s="288"/>
      <c r="FH315" s="288"/>
      <c r="FI315" s="288"/>
      <c r="FJ315" s="288"/>
      <c r="FK315" s="288"/>
      <c r="FL315" s="288"/>
      <c r="FM315" s="288"/>
      <c r="FN315" s="288"/>
      <c r="FO315" s="288"/>
      <c r="FP315" s="288"/>
      <c r="FQ315" s="288"/>
      <c r="FR315" s="288"/>
      <c r="FU315" s="288"/>
      <c r="FV315" s="288"/>
      <c r="FW315" s="288"/>
      <c r="FX315" s="288"/>
      <c r="FY315" s="288"/>
      <c r="FZ315" s="288"/>
      <c r="GA315" s="288"/>
      <c r="GB315" s="288"/>
      <c r="GC315" s="288"/>
      <c r="GD315" s="288"/>
      <c r="GE315" s="288"/>
      <c r="GF315" s="288"/>
      <c r="GG315" s="288"/>
      <c r="GH315" s="288"/>
    </row>
    <row r="316" spans="1:190">
      <c r="A316" s="215"/>
      <c r="B316" s="215"/>
      <c r="C316" s="215"/>
      <c r="D316" s="215"/>
      <c r="E316" s="215"/>
      <c r="F316" s="215"/>
      <c r="G316" s="215"/>
      <c r="H316" s="215"/>
      <c r="I316" s="215"/>
      <c r="J316" s="215"/>
      <c r="K316" s="215"/>
      <c r="L316" s="215"/>
      <c r="M316" s="215"/>
      <c r="N316" s="212"/>
      <c r="O316" s="215"/>
      <c r="P316" s="215"/>
      <c r="Q316" s="215"/>
      <c r="R316" s="217"/>
      <c r="S316" s="217"/>
      <c r="T316" s="217"/>
      <c r="U316" s="288"/>
      <c r="V316" s="288"/>
      <c r="W316" s="215"/>
      <c r="X316" s="219"/>
      <c r="Y316" s="219"/>
      <c r="Z316" s="219"/>
      <c r="AA316" s="219"/>
      <c r="AB316" s="219"/>
      <c r="AC316" s="287"/>
      <c r="AD316" s="287"/>
      <c r="AE316" s="287"/>
      <c r="AF316" s="287"/>
      <c r="AG316" s="287"/>
      <c r="AH316" s="287"/>
      <c r="AI316" s="287"/>
      <c r="AJ316" s="287"/>
      <c r="AK316" s="288"/>
      <c r="AL316" s="288"/>
      <c r="AM316" s="288"/>
      <c r="AN316" s="288"/>
      <c r="AO316" s="288"/>
      <c r="AP316" s="288"/>
      <c r="AQ316" s="288"/>
      <c r="AR316" s="288"/>
      <c r="AS316" s="288"/>
      <c r="AT316" s="288"/>
      <c r="AU316" s="288"/>
      <c r="AV316" s="288"/>
      <c r="AW316" s="288"/>
      <c r="AX316" s="288"/>
      <c r="AY316" s="288"/>
      <c r="AZ316" s="288"/>
      <c r="BA316" s="288"/>
      <c r="BB316" s="288"/>
      <c r="BC316" s="288"/>
      <c r="BD316" s="288"/>
      <c r="BE316" s="288"/>
      <c r="BF316" s="288"/>
      <c r="BG316" s="288"/>
      <c r="BH316" s="288"/>
      <c r="BI316" s="288"/>
      <c r="BJ316" s="288"/>
      <c r="BK316" s="288"/>
      <c r="BL316" s="288"/>
      <c r="BM316" s="288"/>
      <c r="BN316" s="288"/>
      <c r="BO316" s="288"/>
      <c r="BP316" s="288"/>
      <c r="BQ316" s="288"/>
      <c r="BR316" s="288"/>
      <c r="BS316" s="288"/>
      <c r="BT316" s="288"/>
      <c r="BU316" s="288"/>
      <c r="BV316" s="288"/>
      <c r="BW316" s="288"/>
      <c r="BX316" s="288"/>
      <c r="BY316" s="288"/>
      <c r="BZ316" s="288"/>
      <c r="CA316" s="288"/>
      <c r="CB316" s="288"/>
      <c r="CC316" s="288"/>
      <c r="CD316" s="288"/>
      <c r="CE316" s="288"/>
      <c r="CF316" s="288"/>
      <c r="CG316" s="288"/>
      <c r="CH316" s="288"/>
      <c r="CI316" s="288"/>
      <c r="CJ316" s="288"/>
      <c r="CK316" s="288"/>
      <c r="CL316" s="288"/>
      <c r="CM316" s="288"/>
      <c r="CN316" s="288"/>
      <c r="CO316" s="288"/>
      <c r="CP316" s="288"/>
      <c r="CQ316" s="288"/>
      <c r="CR316" s="288"/>
      <c r="CS316" s="288"/>
      <c r="CT316" s="288"/>
      <c r="CU316" s="288"/>
      <c r="CV316" s="288"/>
      <c r="CW316" s="288"/>
      <c r="CX316" s="288"/>
      <c r="CY316" s="288"/>
      <c r="CZ316" s="288"/>
      <c r="DA316" s="288"/>
      <c r="DB316" s="288"/>
      <c r="DC316" s="288"/>
      <c r="DD316" s="288"/>
      <c r="DE316" s="288"/>
      <c r="DF316" s="288"/>
      <c r="DG316" s="288"/>
      <c r="DH316" s="288"/>
      <c r="DI316" s="288"/>
      <c r="DJ316" s="288"/>
      <c r="DK316" s="288"/>
      <c r="DL316" s="288"/>
      <c r="DM316" s="288"/>
      <c r="DN316" s="288"/>
      <c r="DO316" s="288"/>
      <c r="DP316" s="288"/>
      <c r="DQ316" s="288"/>
      <c r="DR316" s="288"/>
      <c r="DS316" s="288"/>
      <c r="DT316" s="288"/>
      <c r="DU316" s="288"/>
      <c r="DV316" s="288"/>
      <c r="DW316" s="288"/>
      <c r="DX316" s="288"/>
      <c r="DY316" s="288"/>
      <c r="DZ316" s="288"/>
      <c r="EA316" s="288"/>
      <c r="EB316" s="288"/>
      <c r="EC316" s="288"/>
      <c r="ED316" s="288"/>
      <c r="EE316" s="288"/>
      <c r="EF316" s="288"/>
      <c r="EG316" s="288"/>
      <c r="EH316" s="288"/>
      <c r="EI316" s="288"/>
      <c r="EJ316" s="288"/>
      <c r="EK316" s="288"/>
      <c r="EL316" s="288"/>
      <c r="EM316" s="288"/>
      <c r="EN316" s="288"/>
      <c r="EO316" s="288"/>
      <c r="EP316" s="288"/>
      <c r="EQ316" s="288"/>
      <c r="ER316" s="288"/>
      <c r="ES316" s="288"/>
      <c r="ET316" s="288"/>
      <c r="EU316" s="288"/>
      <c r="EV316" s="288"/>
      <c r="EW316" s="288"/>
      <c r="EX316" s="288"/>
      <c r="EY316" s="288"/>
      <c r="EZ316" s="288"/>
      <c r="FA316" s="288"/>
      <c r="FB316" s="288"/>
      <c r="FC316" s="288"/>
      <c r="FD316" s="288"/>
      <c r="FE316" s="288"/>
      <c r="FF316" s="288"/>
      <c r="FG316" s="288"/>
      <c r="FH316" s="288"/>
      <c r="FI316" s="288"/>
      <c r="FJ316" s="288"/>
      <c r="FK316" s="288"/>
      <c r="FL316" s="288"/>
      <c r="FM316" s="288"/>
      <c r="FN316" s="288"/>
      <c r="FO316" s="288"/>
      <c r="FP316" s="288"/>
      <c r="FQ316" s="288"/>
      <c r="FR316" s="288"/>
      <c r="FU316" s="288"/>
      <c r="FV316" s="288"/>
      <c r="FW316" s="288"/>
      <c r="FX316" s="288"/>
      <c r="FY316" s="288"/>
      <c r="FZ316" s="288"/>
      <c r="GA316" s="288"/>
      <c r="GB316" s="288"/>
      <c r="GC316" s="288"/>
      <c r="GD316" s="288"/>
      <c r="GE316" s="288"/>
      <c r="GF316" s="288"/>
      <c r="GG316" s="288"/>
      <c r="GH316" s="288"/>
    </row>
    <row r="317" spans="1:190">
      <c r="A317" s="215"/>
      <c r="B317" s="215"/>
      <c r="C317" s="215"/>
      <c r="D317" s="215"/>
      <c r="E317" s="215"/>
      <c r="F317" s="215"/>
      <c r="G317" s="215"/>
      <c r="H317" s="215"/>
      <c r="I317" s="215"/>
      <c r="J317" s="215"/>
      <c r="K317" s="215"/>
      <c r="L317" s="215"/>
      <c r="M317" s="215"/>
      <c r="N317" s="212"/>
      <c r="O317" s="215"/>
      <c r="P317" s="215"/>
      <c r="Q317" s="215"/>
      <c r="R317" s="217"/>
      <c r="S317" s="217"/>
      <c r="T317" s="217"/>
      <c r="U317" s="288"/>
      <c r="V317" s="288"/>
      <c r="W317" s="215"/>
      <c r="X317" s="219"/>
      <c r="Y317" s="219"/>
      <c r="Z317" s="219"/>
      <c r="AA317" s="219"/>
      <c r="AB317" s="219"/>
      <c r="AC317" s="287"/>
      <c r="AD317" s="287"/>
      <c r="AE317" s="287"/>
      <c r="AF317" s="287"/>
      <c r="AG317" s="287"/>
      <c r="AH317" s="287"/>
      <c r="AI317" s="287"/>
      <c r="AJ317" s="287"/>
      <c r="AK317" s="288"/>
      <c r="AL317" s="288"/>
      <c r="AM317" s="288"/>
      <c r="AN317" s="288"/>
      <c r="AO317" s="288"/>
      <c r="AP317" s="288"/>
      <c r="AQ317" s="288"/>
      <c r="AR317" s="288"/>
      <c r="AS317" s="288"/>
      <c r="AT317" s="288"/>
      <c r="AU317" s="288"/>
      <c r="AV317" s="288"/>
      <c r="AW317" s="288"/>
      <c r="AX317" s="288"/>
      <c r="AY317" s="288"/>
      <c r="AZ317" s="288"/>
      <c r="BA317" s="288"/>
      <c r="BB317" s="288"/>
      <c r="BC317" s="288"/>
      <c r="BD317" s="288"/>
      <c r="BE317" s="288"/>
      <c r="BF317" s="288"/>
      <c r="BG317" s="288"/>
      <c r="BH317" s="288"/>
      <c r="BI317" s="288"/>
      <c r="BJ317" s="288"/>
      <c r="BK317" s="288"/>
      <c r="BL317" s="288"/>
      <c r="BM317" s="288"/>
      <c r="BN317" s="288"/>
      <c r="BO317" s="288"/>
      <c r="BP317" s="288"/>
      <c r="BQ317" s="288"/>
      <c r="BR317" s="288"/>
      <c r="BS317" s="288"/>
      <c r="BT317" s="288"/>
      <c r="BU317" s="288"/>
      <c r="BV317" s="288"/>
      <c r="BW317" s="288"/>
      <c r="BX317" s="288"/>
      <c r="BY317" s="288"/>
      <c r="BZ317" s="288"/>
      <c r="CA317" s="288"/>
      <c r="CB317" s="288"/>
      <c r="CC317" s="288"/>
      <c r="CD317" s="288"/>
      <c r="CE317" s="288"/>
      <c r="CF317" s="288"/>
      <c r="CG317" s="288"/>
      <c r="CH317" s="288"/>
      <c r="CI317" s="288"/>
      <c r="CJ317" s="288"/>
      <c r="CK317" s="288"/>
      <c r="CL317" s="288"/>
      <c r="CM317" s="288"/>
      <c r="CN317" s="288"/>
      <c r="CO317" s="288"/>
      <c r="CP317" s="288"/>
      <c r="CQ317" s="288"/>
      <c r="CR317" s="288"/>
      <c r="CS317" s="288"/>
      <c r="CT317" s="288"/>
      <c r="CU317" s="288"/>
      <c r="CV317" s="288"/>
      <c r="CW317" s="288"/>
      <c r="CX317" s="288"/>
      <c r="CY317" s="288"/>
      <c r="CZ317" s="288"/>
      <c r="DA317" s="288"/>
      <c r="DB317" s="288"/>
      <c r="DC317" s="288"/>
      <c r="DD317" s="288"/>
      <c r="DE317" s="288"/>
      <c r="DF317" s="288"/>
      <c r="DG317" s="288"/>
      <c r="DH317" s="288"/>
      <c r="DI317" s="288"/>
      <c r="DJ317" s="288"/>
      <c r="DK317" s="288"/>
      <c r="DL317" s="288"/>
      <c r="DM317" s="288"/>
      <c r="DN317" s="288"/>
      <c r="DO317" s="288"/>
      <c r="DP317" s="288"/>
      <c r="DQ317" s="288"/>
      <c r="DR317" s="288"/>
      <c r="DS317" s="288"/>
      <c r="DT317" s="288"/>
      <c r="DU317" s="288"/>
      <c r="DV317" s="288"/>
      <c r="DW317" s="288"/>
      <c r="DX317" s="288"/>
      <c r="DY317" s="288"/>
      <c r="DZ317" s="288"/>
      <c r="EA317" s="288"/>
      <c r="EB317" s="288"/>
      <c r="EC317" s="288"/>
      <c r="ED317" s="288"/>
      <c r="EE317" s="288"/>
      <c r="EF317" s="288"/>
      <c r="EG317" s="288"/>
      <c r="EH317" s="288"/>
      <c r="EI317" s="288"/>
      <c r="EJ317" s="288"/>
      <c r="EK317" s="288"/>
      <c r="EL317" s="288"/>
      <c r="EM317" s="288"/>
      <c r="EN317" s="288"/>
      <c r="EO317" s="288"/>
      <c r="EP317" s="288"/>
      <c r="EQ317" s="288"/>
      <c r="ER317" s="288"/>
      <c r="ES317" s="288"/>
      <c r="ET317" s="288"/>
      <c r="EU317" s="288"/>
      <c r="EV317" s="288"/>
      <c r="EW317" s="288"/>
      <c r="EX317" s="288"/>
      <c r="EY317" s="288"/>
      <c r="EZ317" s="288"/>
      <c r="FA317" s="288"/>
      <c r="FB317" s="288"/>
      <c r="FC317" s="288"/>
      <c r="FD317" s="288"/>
      <c r="FE317" s="288"/>
      <c r="FF317" s="288"/>
      <c r="FG317" s="288"/>
      <c r="FH317" s="288"/>
      <c r="FI317" s="288"/>
      <c r="FJ317" s="288"/>
      <c r="FK317" s="288"/>
      <c r="FL317" s="288"/>
      <c r="FM317" s="288"/>
      <c r="FN317" s="288"/>
      <c r="FO317" s="288"/>
      <c r="FP317" s="288"/>
      <c r="FQ317" s="288"/>
      <c r="FR317" s="288"/>
      <c r="FU317" s="288"/>
      <c r="FV317" s="288"/>
      <c r="FW317" s="288"/>
      <c r="FX317" s="288"/>
      <c r="FY317" s="288"/>
      <c r="FZ317" s="288"/>
      <c r="GA317" s="288"/>
      <c r="GB317" s="288"/>
      <c r="GC317" s="288"/>
      <c r="GD317" s="288"/>
      <c r="GE317" s="288"/>
      <c r="GF317" s="288"/>
      <c r="GG317" s="288"/>
      <c r="GH317" s="288"/>
    </row>
    <row r="318" spans="1:190">
      <c r="A318" s="215"/>
      <c r="B318" s="215"/>
      <c r="C318" s="215"/>
      <c r="D318" s="215"/>
      <c r="E318" s="215"/>
      <c r="F318" s="215"/>
      <c r="G318" s="215"/>
      <c r="H318" s="215"/>
      <c r="I318" s="215"/>
      <c r="J318" s="215"/>
      <c r="K318" s="215"/>
      <c r="L318" s="215"/>
      <c r="M318" s="215"/>
      <c r="N318" s="212"/>
      <c r="O318" s="215"/>
      <c r="P318" s="215"/>
      <c r="Q318" s="215"/>
      <c r="R318" s="217"/>
      <c r="S318" s="217"/>
      <c r="T318" s="217"/>
      <c r="U318" s="288"/>
      <c r="V318" s="288"/>
      <c r="W318" s="215"/>
      <c r="X318" s="219"/>
      <c r="Y318" s="219"/>
      <c r="Z318" s="219"/>
      <c r="AA318" s="219"/>
      <c r="AB318" s="219"/>
      <c r="AC318" s="287"/>
      <c r="AD318" s="287"/>
      <c r="AE318" s="287"/>
      <c r="AF318" s="287"/>
      <c r="AG318" s="287"/>
      <c r="AH318" s="287"/>
      <c r="AI318" s="287"/>
      <c r="AJ318" s="287"/>
      <c r="AK318" s="288"/>
      <c r="AL318" s="288"/>
      <c r="AM318" s="288"/>
      <c r="AN318" s="288"/>
      <c r="AO318" s="288"/>
      <c r="AP318" s="288"/>
      <c r="AQ318" s="288"/>
      <c r="AR318" s="288"/>
      <c r="AS318" s="288"/>
      <c r="AT318" s="288"/>
      <c r="AU318" s="288"/>
      <c r="AV318" s="288"/>
      <c r="AW318" s="288"/>
      <c r="AX318" s="288"/>
      <c r="AY318" s="288"/>
      <c r="AZ318" s="288"/>
      <c r="BA318" s="288"/>
      <c r="BB318" s="288"/>
      <c r="BC318" s="288"/>
      <c r="BD318" s="288"/>
      <c r="BE318" s="288"/>
      <c r="BF318" s="288"/>
      <c r="BG318" s="288"/>
      <c r="BH318" s="288"/>
      <c r="BI318" s="288"/>
      <c r="BJ318" s="288"/>
      <c r="BK318" s="288"/>
      <c r="BL318" s="288"/>
      <c r="BM318" s="288"/>
      <c r="BN318" s="288"/>
      <c r="BO318" s="288"/>
      <c r="BP318" s="288"/>
      <c r="BQ318" s="288"/>
      <c r="BR318" s="288"/>
      <c r="BS318" s="288"/>
      <c r="BT318" s="288"/>
      <c r="BU318" s="288"/>
      <c r="BV318" s="288"/>
      <c r="BW318" s="288"/>
      <c r="BX318" s="288"/>
      <c r="BY318" s="288"/>
      <c r="BZ318" s="288"/>
      <c r="CA318" s="288"/>
      <c r="CB318" s="288"/>
      <c r="CC318" s="288"/>
      <c r="CD318" s="288"/>
      <c r="CE318" s="288"/>
      <c r="CF318" s="288"/>
      <c r="CG318" s="288"/>
      <c r="CH318" s="288"/>
      <c r="CI318" s="288"/>
      <c r="CJ318" s="288"/>
      <c r="CK318" s="288"/>
      <c r="CL318" s="288"/>
      <c r="CM318" s="288"/>
      <c r="CN318" s="288"/>
      <c r="CO318" s="288"/>
      <c r="CP318" s="288"/>
      <c r="CQ318" s="288"/>
      <c r="CR318" s="288"/>
      <c r="CS318" s="288"/>
      <c r="CT318" s="288"/>
      <c r="CU318" s="288"/>
      <c r="CV318" s="288"/>
      <c r="CW318" s="288"/>
      <c r="CX318" s="288"/>
      <c r="CY318" s="288"/>
      <c r="CZ318" s="288"/>
      <c r="DA318" s="288"/>
      <c r="DB318" s="288"/>
      <c r="DC318" s="288"/>
      <c r="DD318" s="288"/>
      <c r="DE318" s="288"/>
      <c r="DF318" s="288"/>
      <c r="DG318" s="288"/>
      <c r="DH318" s="288"/>
      <c r="DI318" s="288"/>
      <c r="DJ318" s="288"/>
      <c r="DK318" s="288"/>
      <c r="DL318" s="288"/>
      <c r="DM318" s="288"/>
      <c r="DN318" s="288"/>
      <c r="DO318" s="288"/>
      <c r="DP318" s="288"/>
      <c r="DQ318" s="288"/>
      <c r="DR318" s="288"/>
      <c r="DS318" s="288"/>
      <c r="DT318" s="288"/>
      <c r="DU318" s="288"/>
      <c r="DV318" s="288"/>
      <c r="DW318" s="288"/>
      <c r="DX318" s="288"/>
      <c r="DY318" s="288"/>
      <c r="DZ318" s="288"/>
      <c r="EA318" s="288"/>
      <c r="EB318" s="288"/>
      <c r="EC318" s="288"/>
      <c r="ED318" s="288"/>
      <c r="EE318" s="288"/>
      <c r="EF318" s="288"/>
      <c r="EG318" s="288"/>
      <c r="EH318" s="288"/>
      <c r="EI318" s="288"/>
      <c r="EJ318" s="288"/>
      <c r="EK318" s="288"/>
      <c r="EL318" s="288"/>
      <c r="EM318" s="288"/>
      <c r="EN318" s="288"/>
      <c r="EO318" s="288"/>
      <c r="EP318" s="288"/>
      <c r="EQ318" s="288"/>
      <c r="ER318" s="288"/>
      <c r="ES318" s="288"/>
      <c r="ET318" s="288"/>
      <c r="EU318" s="288"/>
      <c r="EV318" s="288"/>
      <c r="EW318" s="288"/>
      <c r="EX318" s="288"/>
      <c r="EY318" s="288"/>
      <c r="EZ318" s="288"/>
      <c r="FA318" s="288"/>
      <c r="FB318" s="288"/>
      <c r="FC318" s="288"/>
      <c r="FD318" s="288"/>
      <c r="FE318" s="288"/>
      <c r="FF318" s="288"/>
      <c r="FG318" s="288"/>
      <c r="FH318" s="288"/>
      <c r="FI318" s="288"/>
      <c r="FJ318" s="288"/>
      <c r="FK318" s="288"/>
      <c r="FL318" s="288"/>
      <c r="FM318" s="288"/>
      <c r="FN318" s="288"/>
      <c r="FO318" s="288"/>
      <c r="FP318" s="288"/>
      <c r="FQ318" s="288"/>
      <c r="FR318" s="288"/>
      <c r="FU318" s="288"/>
      <c r="FV318" s="288"/>
      <c r="FW318" s="288"/>
      <c r="FX318" s="288"/>
      <c r="FY318" s="288"/>
      <c r="FZ318" s="288"/>
      <c r="GA318" s="288"/>
      <c r="GB318" s="288"/>
      <c r="GC318" s="288"/>
      <c r="GD318" s="288"/>
      <c r="GE318" s="288"/>
      <c r="GF318" s="288"/>
      <c r="GG318" s="288"/>
      <c r="GH318" s="288"/>
    </row>
    <row r="319" spans="1:190">
      <c r="A319" s="215"/>
      <c r="B319" s="215"/>
      <c r="C319" s="215"/>
      <c r="D319" s="215"/>
      <c r="E319" s="215"/>
      <c r="F319" s="215"/>
      <c r="G319" s="215"/>
      <c r="H319" s="215"/>
      <c r="I319" s="215"/>
      <c r="J319" s="215"/>
      <c r="K319" s="215"/>
      <c r="L319" s="215"/>
      <c r="M319" s="215"/>
      <c r="N319" s="212"/>
      <c r="O319" s="215"/>
      <c r="P319" s="215"/>
      <c r="Q319" s="215"/>
      <c r="R319" s="217"/>
      <c r="S319" s="217"/>
      <c r="T319" s="217"/>
      <c r="U319" s="288"/>
      <c r="V319" s="288"/>
      <c r="W319" s="215"/>
      <c r="X319" s="219"/>
      <c r="Y319" s="219"/>
      <c r="Z319" s="219"/>
      <c r="AA319" s="219"/>
      <c r="AB319" s="219"/>
      <c r="AC319" s="287"/>
      <c r="AD319" s="287"/>
      <c r="AE319" s="287"/>
      <c r="AF319" s="287"/>
      <c r="AG319" s="287"/>
      <c r="AH319" s="287"/>
      <c r="AI319" s="287"/>
      <c r="AJ319" s="287"/>
      <c r="AK319" s="288"/>
      <c r="AL319" s="288"/>
      <c r="AM319" s="288"/>
      <c r="AN319" s="288"/>
      <c r="AO319" s="288"/>
      <c r="AP319" s="288"/>
      <c r="AQ319" s="288"/>
      <c r="AR319" s="288"/>
      <c r="AS319" s="288"/>
      <c r="AT319" s="288"/>
      <c r="AU319" s="288"/>
      <c r="AV319" s="288"/>
      <c r="AW319" s="288"/>
      <c r="AX319" s="288"/>
      <c r="AY319" s="288"/>
      <c r="AZ319" s="288"/>
      <c r="BA319" s="288"/>
      <c r="BB319" s="288"/>
      <c r="BC319" s="288"/>
      <c r="BD319" s="288"/>
      <c r="BE319" s="288"/>
      <c r="BF319" s="288"/>
      <c r="BG319" s="288"/>
      <c r="BH319" s="288"/>
      <c r="BI319" s="288"/>
      <c r="BJ319" s="288"/>
      <c r="BK319" s="288"/>
      <c r="BL319" s="288"/>
      <c r="BM319" s="288"/>
      <c r="BN319" s="288"/>
      <c r="BO319" s="288"/>
      <c r="BP319" s="288"/>
      <c r="BQ319" s="288"/>
      <c r="BR319" s="288"/>
      <c r="BS319" s="288"/>
      <c r="BT319" s="288"/>
      <c r="BU319" s="288"/>
      <c r="BV319" s="288"/>
      <c r="BW319" s="288"/>
      <c r="BX319" s="288"/>
      <c r="BY319" s="288"/>
      <c r="BZ319" s="288"/>
      <c r="CA319" s="288"/>
      <c r="CB319" s="288"/>
      <c r="CC319" s="288"/>
      <c r="CD319" s="288"/>
      <c r="CE319" s="288"/>
      <c r="CF319" s="288"/>
      <c r="CG319" s="288"/>
      <c r="CH319" s="288"/>
      <c r="CI319" s="288"/>
      <c r="CJ319" s="288"/>
      <c r="CK319" s="288"/>
      <c r="CL319" s="288"/>
      <c r="CM319" s="288"/>
      <c r="CN319" s="288"/>
      <c r="CO319" s="288"/>
      <c r="CP319" s="288"/>
      <c r="CQ319" s="288"/>
      <c r="CR319" s="288"/>
      <c r="CS319" s="288"/>
      <c r="CT319" s="288"/>
      <c r="CU319" s="288"/>
      <c r="CV319" s="288"/>
      <c r="CW319" s="288"/>
      <c r="CX319" s="288"/>
      <c r="CY319" s="288"/>
      <c r="CZ319" s="288"/>
      <c r="DA319" s="288"/>
      <c r="DB319" s="288"/>
      <c r="DC319" s="288"/>
      <c r="DD319" s="288"/>
      <c r="DE319" s="288"/>
      <c r="DF319" s="288"/>
      <c r="DG319" s="288"/>
      <c r="DH319" s="288"/>
      <c r="DI319" s="288"/>
      <c r="DJ319" s="288"/>
      <c r="DK319" s="288"/>
      <c r="DL319" s="288"/>
      <c r="DM319" s="288"/>
      <c r="DN319" s="288"/>
      <c r="DO319" s="288"/>
      <c r="DP319" s="288"/>
      <c r="DQ319" s="288"/>
      <c r="DR319" s="288"/>
      <c r="DS319" s="288"/>
      <c r="DT319" s="288"/>
      <c r="DU319" s="288"/>
      <c r="DV319" s="288"/>
      <c r="DW319" s="288"/>
      <c r="DX319" s="288"/>
      <c r="DY319" s="288"/>
      <c r="DZ319" s="288"/>
      <c r="EA319" s="288"/>
      <c r="EB319" s="288"/>
      <c r="EC319" s="288"/>
      <c r="ED319" s="288"/>
      <c r="EE319" s="288"/>
      <c r="EF319" s="288"/>
      <c r="EG319" s="288"/>
      <c r="EH319" s="288"/>
      <c r="EI319" s="288"/>
      <c r="EJ319" s="288"/>
      <c r="EK319" s="288"/>
      <c r="EL319" s="288"/>
      <c r="EM319" s="288"/>
      <c r="EN319" s="288"/>
      <c r="EO319" s="288"/>
      <c r="EP319" s="288"/>
      <c r="EQ319" s="288"/>
      <c r="ER319" s="288"/>
      <c r="ES319" s="288"/>
      <c r="ET319" s="288"/>
      <c r="EU319" s="288"/>
      <c r="EV319" s="288"/>
      <c r="EW319" s="288"/>
      <c r="EX319" s="288"/>
      <c r="EY319" s="288"/>
      <c r="EZ319" s="288"/>
      <c r="FA319" s="288"/>
      <c r="FB319" s="288"/>
      <c r="FC319" s="288"/>
      <c r="FD319" s="288"/>
      <c r="FE319" s="288"/>
      <c r="FF319" s="288"/>
      <c r="FG319" s="288"/>
      <c r="FH319" s="288"/>
      <c r="FI319" s="288"/>
      <c r="FJ319" s="288"/>
      <c r="FK319" s="288"/>
      <c r="FL319" s="288"/>
      <c r="FM319" s="288"/>
      <c r="FN319" s="288"/>
      <c r="FO319" s="288"/>
      <c r="FP319" s="288"/>
      <c r="FQ319" s="288"/>
      <c r="FR319" s="288"/>
      <c r="FU319" s="288"/>
      <c r="FV319" s="288"/>
      <c r="FW319" s="288"/>
      <c r="FX319" s="288"/>
      <c r="FY319" s="288"/>
      <c r="FZ319" s="288"/>
      <c r="GA319" s="288"/>
      <c r="GB319" s="288"/>
      <c r="GC319" s="288"/>
      <c r="GD319" s="288"/>
      <c r="GE319" s="288"/>
      <c r="GF319" s="288"/>
      <c r="GG319" s="288"/>
      <c r="GH319" s="288"/>
    </row>
    <row r="320" spans="1:190">
      <c r="A320" s="215"/>
      <c r="B320" s="215"/>
      <c r="C320" s="215"/>
      <c r="D320" s="215"/>
      <c r="E320" s="215"/>
      <c r="F320" s="215"/>
      <c r="G320" s="215"/>
      <c r="H320" s="215"/>
      <c r="I320" s="215"/>
      <c r="J320" s="215"/>
      <c r="K320" s="215"/>
      <c r="L320" s="215"/>
      <c r="M320" s="215"/>
      <c r="N320" s="212"/>
      <c r="O320" s="215"/>
      <c r="P320" s="215"/>
      <c r="Q320" s="215"/>
      <c r="R320" s="217"/>
      <c r="S320" s="217"/>
      <c r="T320" s="217"/>
      <c r="U320" s="288"/>
      <c r="V320" s="288"/>
      <c r="W320" s="215"/>
      <c r="X320" s="219"/>
      <c r="Y320" s="219"/>
      <c r="Z320" s="219"/>
      <c r="AA320" s="219"/>
      <c r="AB320" s="219"/>
      <c r="AC320" s="287"/>
      <c r="AD320" s="287"/>
      <c r="AE320" s="287"/>
      <c r="AF320" s="287"/>
      <c r="AG320" s="287"/>
      <c r="AH320" s="287"/>
      <c r="AI320" s="287"/>
      <c r="AJ320" s="287"/>
      <c r="AK320" s="288"/>
      <c r="AL320" s="288"/>
      <c r="AM320" s="288"/>
      <c r="AN320" s="288"/>
      <c r="AO320" s="288"/>
      <c r="AP320" s="288"/>
      <c r="AQ320" s="288"/>
      <c r="AR320" s="288"/>
      <c r="AS320" s="288"/>
      <c r="AT320" s="288"/>
      <c r="AU320" s="288"/>
      <c r="AV320" s="288"/>
      <c r="AW320" s="288"/>
      <c r="AX320" s="288"/>
      <c r="AY320" s="288"/>
      <c r="AZ320" s="288"/>
      <c r="BA320" s="288"/>
      <c r="BB320" s="288"/>
      <c r="BC320" s="288"/>
      <c r="BD320" s="288"/>
      <c r="BE320" s="288"/>
      <c r="BF320" s="288"/>
      <c r="BG320" s="288"/>
      <c r="BH320" s="288"/>
      <c r="BI320" s="288"/>
      <c r="BJ320" s="288"/>
      <c r="BK320" s="288"/>
      <c r="BL320" s="288"/>
      <c r="BM320" s="288"/>
      <c r="BN320" s="288"/>
      <c r="BO320" s="288"/>
      <c r="BP320" s="288"/>
      <c r="BQ320" s="288"/>
      <c r="BR320" s="288"/>
      <c r="BS320" s="288"/>
      <c r="BT320" s="288"/>
      <c r="BU320" s="288"/>
      <c r="BV320" s="288"/>
      <c r="BW320" s="288"/>
      <c r="BX320" s="288"/>
      <c r="BY320" s="288"/>
      <c r="BZ320" s="288"/>
      <c r="CA320" s="288"/>
      <c r="CB320" s="288"/>
      <c r="CC320" s="288"/>
      <c r="CD320" s="288"/>
      <c r="CE320" s="288"/>
      <c r="CF320" s="288"/>
      <c r="CG320" s="288"/>
      <c r="CH320" s="288"/>
      <c r="CI320" s="288"/>
      <c r="CJ320" s="288"/>
      <c r="CK320" s="288"/>
      <c r="CL320" s="288"/>
      <c r="CM320" s="288"/>
      <c r="CN320" s="288"/>
      <c r="CO320" s="288"/>
      <c r="CP320" s="288"/>
      <c r="CQ320" s="288"/>
      <c r="CR320" s="288"/>
      <c r="CS320" s="288"/>
      <c r="CT320" s="288"/>
      <c r="CU320" s="288"/>
      <c r="CV320" s="288"/>
      <c r="CW320" s="288"/>
      <c r="CX320" s="288"/>
      <c r="CY320" s="288"/>
      <c r="CZ320" s="288"/>
      <c r="DA320" s="288"/>
      <c r="DB320" s="288"/>
      <c r="DC320" s="288"/>
      <c r="DD320" s="288"/>
      <c r="DE320" s="288"/>
      <c r="DF320" s="288"/>
      <c r="DG320" s="288"/>
      <c r="DH320" s="288"/>
      <c r="DI320" s="288"/>
      <c r="DJ320" s="288"/>
      <c r="DK320" s="288"/>
      <c r="DL320" s="288"/>
      <c r="DM320" s="288"/>
      <c r="DN320" s="288"/>
      <c r="DO320" s="288"/>
      <c r="DP320" s="288"/>
      <c r="DQ320" s="288"/>
      <c r="DR320" s="288"/>
      <c r="DS320" s="288"/>
      <c r="DT320" s="288"/>
      <c r="DU320" s="288"/>
      <c r="DV320" s="288"/>
      <c r="DW320" s="288"/>
      <c r="DX320" s="288"/>
      <c r="DY320" s="288"/>
      <c r="DZ320" s="288"/>
      <c r="EA320" s="288"/>
      <c r="EB320" s="288"/>
      <c r="EC320" s="288"/>
      <c r="ED320" s="288"/>
      <c r="EE320" s="288"/>
      <c r="EF320" s="288"/>
      <c r="EG320" s="288"/>
      <c r="EH320" s="288"/>
      <c r="EI320" s="288"/>
      <c r="EJ320" s="288"/>
      <c r="EK320" s="288"/>
      <c r="EL320" s="288"/>
      <c r="EM320" s="288"/>
      <c r="EN320" s="288"/>
      <c r="EO320" s="288"/>
      <c r="EP320" s="288"/>
      <c r="EQ320" s="288"/>
      <c r="ER320" s="288"/>
      <c r="ES320" s="288"/>
      <c r="ET320" s="288"/>
      <c r="EU320" s="288"/>
      <c r="EV320" s="288"/>
      <c r="EW320" s="288"/>
      <c r="EX320" s="288"/>
      <c r="EY320" s="288"/>
      <c r="EZ320" s="288"/>
      <c r="FA320" s="288"/>
      <c r="FB320" s="288"/>
      <c r="FC320" s="288"/>
      <c r="FD320" s="288"/>
      <c r="FE320" s="288"/>
      <c r="FF320" s="288"/>
      <c r="FG320" s="288"/>
      <c r="FH320" s="288"/>
      <c r="FI320" s="288"/>
      <c r="FJ320" s="288"/>
      <c r="FK320" s="288"/>
      <c r="FL320" s="288"/>
      <c r="FM320" s="288"/>
      <c r="FN320" s="288"/>
      <c r="FO320" s="288"/>
      <c r="FP320" s="288"/>
      <c r="FQ320" s="288"/>
      <c r="FR320" s="288"/>
      <c r="FU320" s="288"/>
      <c r="FV320" s="288"/>
      <c r="FW320" s="288"/>
      <c r="FX320" s="288"/>
      <c r="FY320" s="288"/>
      <c r="FZ320" s="288"/>
      <c r="GA320" s="288"/>
      <c r="GB320" s="288"/>
      <c r="GC320" s="288"/>
      <c r="GD320" s="288"/>
      <c r="GE320" s="288"/>
      <c r="GF320" s="288"/>
      <c r="GG320" s="288"/>
      <c r="GH320" s="288"/>
    </row>
    <row r="321" spans="1:190">
      <c r="A321" s="215"/>
      <c r="B321" s="215"/>
      <c r="C321" s="215"/>
      <c r="D321" s="215"/>
      <c r="E321" s="215"/>
      <c r="F321" s="215"/>
      <c r="G321" s="215"/>
      <c r="H321" s="215"/>
      <c r="I321" s="215"/>
      <c r="J321" s="215"/>
      <c r="K321" s="215"/>
      <c r="L321" s="215"/>
      <c r="M321" s="215"/>
      <c r="N321" s="212"/>
      <c r="O321" s="215"/>
      <c r="P321" s="215"/>
      <c r="Q321" s="215"/>
      <c r="R321" s="217"/>
      <c r="S321" s="217"/>
      <c r="T321" s="217"/>
      <c r="U321" s="288"/>
      <c r="V321" s="288"/>
      <c r="W321" s="215"/>
      <c r="X321" s="219"/>
      <c r="Y321" s="219"/>
      <c r="Z321" s="219"/>
      <c r="AA321" s="219"/>
      <c r="AB321" s="219"/>
      <c r="AC321" s="287"/>
      <c r="AD321" s="287"/>
      <c r="AE321" s="287"/>
      <c r="AF321" s="287"/>
      <c r="AG321" s="287"/>
      <c r="AH321" s="287"/>
      <c r="AI321" s="287"/>
      <c r="AJ321" s="287"/>
      <c r="AK321" s="288"/>
      <c r="AL321" s="288"/>
      <c r="AM321" s="288"/>
      <c r="AN321" s="288"/>
      <c r="AO321" s="288"/>
      <c r="AP321" s="288"/>
      <c r="AQ321" s="288"/>
      <c r="AR321" s="288"/>
      <c r="AS321" s="288"/>
      <c r="AT321" s="288"/>
      <c r="AU321" s="288"/>
      <c r="AV321" s="288"/>
      <c r="AW321" s="288"/>
      <c r="AX321" s="288"/>
      <c r="AY321" s="288"/>
      <c r="AZ321" s="288"/>
      <c r="BA321" s="288"/>
      <c r="BB321" s="288"/>
      <c r="BC321" s="288"/>
      <c r="BD321" s="288"/>
      <c r="BE321" s="288"/>
      <c r="BF321" s="288"/>
      <c r="BG321" s="288"/>
      <c r="BH321" s="288"/>
      <c r="BI321" s="288"/>
      <c r="BJ321" s="288"/>
      <c r="BK321" s="288"/>
      <c r="BL321" s="288"/>
      <c r="BM321" s="288"/>
      <c r="BN321" s="288"/>
      <c r="BO321" s="288"/>
      <c r="BP321" s="288"/>
      <c r="BQ321" s="288"/>
      <c r="BR321" s="288"/>
      <c r="BS321" s="288"/>
      <c r="BT321" s="288"/>
      <c r="BU321" s="288"/>
      <c r="BV321" s="288"/>
      <c r="BW321" s="288"/>
      <c r="BX321" s="288"/>
      <c r="BY321" s="288"/>
      <c r="BZ321" s="288"/>
      <c r="CA321" s="288"/>
      <c r="CB321" s="288"/>
      <c r="CC321" s="288"/>
      <c r="CD321" s="288"/>
      <c r="CE321" s="288"/>
      <c r="CF321" s="288"/>
      <c r="CG321" s="288"/>
      <c r="CH321" s="288"/>
      <c r="CI321" s="288"/>
      <c r="CJ321" s="288"/>
      <c r="CK321" s="288"/>
      <c r="CL321" s="288"/>
      <c r="CM321" s="288"/>
      <c r="CN321" s="288"/>
      <c r="CO321" s="288"/>
      <c r="CP321" s="288"/>
      <c r="CQ321" s="288"/>
      <c r="CR321" s="288"/>
      <c r="CS321" s="288"/>
      <c r="CT321" s="288"/>
      <c r="CU321" s="288"/>
      <c r="CV321" s="288"/>
      <c r="CW321" s="288"/>
      <c r="CX321" s="288"/>
      <c r="CY321" s="288"/>
      <c r="CZ321" s="288"/>
      <c r="DA321" s="288"/>
      <c r="DB321" s="288"/>
      <c r="DC321" s="288"/>
      <c r="DD321" s="288"/>
      <c r="DE321" s="288"/>
      <c r="DF321" s="288"/>
      <c r="DG321" s="288"/>
      <c r="DH321" s="288"/>
      <c r="DI321" s="288"/>
      <c r="DJ321" s="288"/>
      <c r="DK321" s="288"/>
      <c r="DL321" s="288"/>
      <c r="DM321" s="288"/>
      <c r="DN321" s="288"/>
      <c r="DO321" s="288"/>
      <c r="DP321" s="288"/>
      <c r="DQ321" s="288"/>
      <c r="DR321" s="288"/>
      <c r="DS321" s="288"/>
      <c r="DT321" s="288"/>
      <c r="DU321" s="288"/>
      <c r="DV321" s="288"/>
      <c r="DW321" s="288"/>
      <c r="DX321" s="288"/>
      <c r="DY321" s="288"/>
      <c r="DZ321" s="288"/>
      <c r="EA321" s="288"/>
      <c r="EB321" s="288"/>
      <c r="EC321" s="288"/>
      <c r="ED321" s="288"/>
      <c r="EE321" s="288"/>
      <c r="EF321" s="288"/>
      <c r="EG321" s="288"/>
      <c r="EH321" s="288"/>
      <c r="EI321" s="288"/>
      <c r="EJ321" s="288"/>
      <c r="EK321" s="288"/>
      <c r="EL321" s="288"/>
      <c r="EM321" s="288"/>
      <c r="EN321" s="288"/>
      <c r="EO321" s="288"/>
      <c r="EP321" s="288"/>
      <c r="EQ321" s="288"/>
      <c r="ER321" s="288"/>
      <c r="ES321" s="288"/>
      <c r="ET321" s="288"/>
      <c r="EU321" s="288"/>
      <c r="EV321" s="288"/>
      <c r="EW321" s="288"/>
      <c r="EX321" s="288"/>
      <c r="EY321" s="288"/>
      <c r="EZ321" s="288"/>
      <c r="FA321" s="288"/>
      <c r="FB321" s="288"/>
      <c r="FC321" s="288"/>
      <c r="FD321" s="288"/>
      <c r="FE321" s="288"/>
      <c r="FF321" s="288"/>
      <c r="FG321" s="288"/>
      <c r="FH321" s="288"/>
      <c r="FI321" s="288"/>
      <c r="FJ321" s="288"/>
      <c r="FK321" s="288"/>
      <c r="FL321" s="288"/>
      <c r="FM321" s="288"/>
      <c r="FN321" s="288"/>
      <c r="FO321" s="288"/>
      <c r="FP321" s="288"/>
      <c r="FQ321" s="288"/>
      <c r="FR321" s="288"/>
      <c r="FU321" s="288"/>
      <c r="FV321" s="288"/>
      <c r="FW321" s="288"/>
      <c r="FX321" s="288"/>
      <c r="FY321" s="288"/>
      <c r="FZ321" s="288"/>
      <c r="GA321" s="288"/>
      <c r="GB321" s="288"/>
      <c r="GC321" s="288"/>
      <c r="GD321" s="288"/>
      <c r="GE321" s="288"/>
      <c r="GF321" s="288"/>
      <c r="GG321" s="288"/>
      <c r="GH321" s="288"/>
    </row>
    <row r="322" spans="1:190">
      <c r="A322" s="215"/>
      <c r="B322" s="215"/>
      <c r="C322" s="215"/>
      <c r="D322" s="215"/>
      <c r="E322" s="215"/>
      <c r="F322" s="215"/>
      <c r="G322" s="215"/>
      <c r="H322" s="215"/>
      <c r="I322" s="215"/>
      <c r="J322" s="215"/>
      <c r="K322" s="215"/>
      <c r="L322" s="215"/>
      <c r="M322" s="215"/>
      <c r="N322" s="212"/>
      <c r="O322" s="215"/>
      <c r="P322" s="215"/>
      <c r="Q322" s="215"/>
      <c r="R322" s="217"/>
      <c r="S322" s="217"/>
      <c r="T322" s="217"/>
      <c r="U322" s="288"/>
      <c r="V322" s="288"/>
      <c r="W322" s="215"/>
      <c r="X322" s="219"/>
      <c r="Y322" s="219"/>
      <c r="Z322" s="219"/>
      <c r="AA322" s="219"/>
      <c r="AB322" s="219"/>
      <c r="AC322" s="287"/>
      <c r="AD322" s="287"/>
      <c r="AE322" s="287"/>
      <c r="AF322" s="287"/>
      <c r="AG322" s="287"/>
      <c r="AH322" s="287"/>
      <c r="AI322" s="287"/>
      <c r="AJ322" s="287"/>
      <c r="AK322" s="288"/>
      <c r="AL322" s="288"/>
      <c r="AM322" s="288"/>
      <c r="AN322" s="288"/>
      <c r="AO322" s="288"/>
      <c r="AP322" s="288"/>
      <c r="AQ322" s="288"/>
      <c r="AR322" s="288"/>
      <c r="AS322" s="288"/>
      <c r="AT322" s="288"/>
      <c r="AU322" s="288"/>
      <c r="AV322" s="288"/>
      <c r="AW322" s="288"/>
      <c r="AX322" s="288"/>
      <c r="AY322" s="288"/>
      <c r="AZ322" s="288"/>
      <c r="BA322" s="288"/>
      <c r="BB322" s="288"/>
      <c r="BC322" s="288"/>
      <c r="BD322" s="288"/>
      <c r="BE322" s="288"/>
      <c r="BF322" s="288"/>
      <c r="BG322" s="288"/>
      <c r="BH322" s="288"/>
      <c r="BI322" s="288"/>
      <c r="BJ322" s="288"/>
      <c r="BK322" s="288"/>
      <c r="BL322" s="288"/>
      <c r="BM322" s="288"/>
      <c r="BN322" s="288"/>
      <c r="BO322" s="288"/>
      <c r="BP322" s="288"/>
      <c r="BQ322" s="288"/>
      <c r="BR322" s="288"/>
      <c r="BS322" s="288"/>
      <c r="BT322" s="288"/>
      <c r="BU322" s="288"/>
      <c r="BV322" s="288"/>
      <c r="BW322" s="288"/>
      <c r="BX322" s="288"/>
      <c r="BY322" s="288"/>
      <c r="BZ322" s="288"/>
      <c r="CA322" s="288"/>
      <c r="CB322" s="288"/>
      <c r="CC322" s="288"/>
      <c r="CD322" s="288"/>
      <c r="CE322" s="288"/>
      <c r="CF322" s="288"/>
      <c r="CG322" s="288"/>
      <c r="CH322" s="288"/>
      <c r="CI322" s="288"/>
      <c r="CJ322" s="288"/>
      <c r="CK322" s="288"/>
      <c r="CL322" s="288"/>
      <c r="CM322" s="288"/>
      <c r="CN322" s="288"/>
      <c r="CO322" s="288"/>
      <c r="CP322" s="288"/>
      <c r="CQ322" s="288"/>
      <c r="CR322" s="288"/>
      <c r="CS322" s="288"/>
      <c r="CT322" s="288"/>
      <c r="CU322" s="288"/>
      <c r="CV322" s="288"/>
      <c r="CW322" s="288"/>
      <c r="CX322" s="288"/>
      <c r="CY322" s="288"/>
      <c r="CZ322" s="288"/>
      <c r="DA322" s="288"/>
      <c r="DB322" s="288"/>
      <c r="DC322" s="288"/>
      <c r="DD322" s="288"/>
      <c r="DE322" s="288"/>
      <c r="DF322" s="288"/>
      <c r="DG322" s="288"/>
      <c r="DH322" s="288"/>
      <c r="DI322" s="288"/>
      <c r="DJ322" s="288"/>
      <c r="DK322" s="288"/>
      <c r="DL322" s="288"/>
      <c r="DM322" s="288"/>
      <c r="DN322" s="288"/>
      <c r="DO322" s="288"/>
      <c r="DP322" s="288"/>
      <c r="DQ322" s="288"/>
      <c r="DR322" s="288"/>
      <c r="DS322" s="288"/>
      <c r="DT322" s="288"/>
      <c r="DU322" s="288"/>
      <c r="DV322" s="288"/>
      <c r="DW322" s="288"/>
      <c r="DX322" s="288"/>
      <c r="DY322" s="288"/>
      <c r="DZ322" s="288"/>
      <c r="EA322" s="288"/>
      <c r="EB322" s="288"/>
      <c r="EC322" s="288"/>
      <c r="ED322" s="288"/>
      <c r="EE322" s="288"/>
      <c r="EF322" s="288"/>
      <c r="EG322" s="288"/>
      <c r="EH322" s="288"/>
      <c r="EI322" s="288"/>
      <c r="EJ322" s="288"/>
      <c r="EK322" s="288"/>
      <c r="EL322" s="288"/>
      <c r="EM322" s="288"/>
      <c r="EN322" s="288"/>
      <c r="EO322" s="288"/>
      <c r="EP322" s="288"/>
      <c r="EQ322" s="288"/>
      <c r="ER322" s="288"/>
      <c r="ES322" s="288"/>
      <c r="ET322" s="288"/>
      <c r="EU322" s="288"/>
      <c r="EV322" s="288"/>
      <c r="EW322" s="288"/>
      <c r="EX322" s="288"/>
      <c r="EY322" s="288"/>
      <c r="EZ322" s="288"/>
      <c r="FA322" s="288"/>
      <c r="FB322" s="288"/>
      <c r="FC322" s="288"/>
      <c r="FD322" s="288"/>
      <c r="FE322" s="288"/>
      <c r="FF322" s="288"/>
      <c r="FG322" s="288"/>
      <c r="FH322" s="288"/>
      <c r="FI322" s="288"/>
      <c r="FJ322" s="288"/>
      <c r="FK322" s="288"/>
      <c r="FL322" s="288"/>
      <c r="FM322" s="288"/>
      <c r="FN322" s="288"/>
      <c r="FO322" s="288"/>
      <c r="FP322" s="288"/>
      <c r="FQ322" s="288"/>
      <c r="FR322" s="288"/>
      <c r="FU322" s="288"/>
      <c r="FV322" s="288"/>
      <c r="FW322" s="288"/>
      <c r="FX322" s="288"/>
      <c r="FY322" s="288"/>
      <c r="FZ322" s="288"/>
      <c r="GA322" s="288"/>
      <c r="GB322" s="288"/>
      <c r="GC322" s="288"/>
      <c r="GD322" s="288"/>
      <c r="GE322" s="288"/>
      <c r="GF322" s="288"/>
      <c r="GG322" s="288"/>
      <c r="GH322" s="288"/>
    </row>
    <row r="323" spans="1:190">
      <c r="A323" s="215"/>
      <c r="B323" s="215"/>
      <c r="C323" s="215"/>
      <c r="D323" s="215"/>
      <c r="E323" s="215"/>
      <c r="F323" s="215"/>
      <c r="G323" s="215"/>
      <c r="H323" s="215"/>
      <c r="I323" s="215"/>
      <c r="J323" s="215"/>
      <c r="K323" s="215"/>
      <c r="L323" s="215"/>
      <c r="M323" s="215"/>
      <c r="N323" s="212"/>
      <c r="O323" s="215"/>
      <c r="P323" s="215"/>
      <c r="Q323" s="215"/>
      <c r="R323" s="217"/>
      <c r="S323" s="217"/>
      <c r="T323" s="217"/>
      <c r="U323" s="288"/>
      <c r="V323" s="288"/>
      <c r="W323" s="215"/>
      <c r="X323" s="219"/>
      <c r="Y323" s="219"/>
      <c r="Z323" s="219"/>
      <c r="AA323" s="219"/>
      <c r="AB323" s="219"/>
      <c r="AC323" s="287"/>
      <c r="AD323" s="287"/>
      <c r="AE323" s="287"/>
      <c r="AF323" s="287"/>
      <c r="AG323" s="287"/>
      <c r="AH323" s="287"/>
      <c r="AI323" s="287"/>
      <c r="AJ323" s="287"/>
      <c r="AK323" s="288"/>
      <c r="AL323" s="288"/>
      <c r="AM323" s="288"/>
      <c r="AN323" s="288"/>
      <c r="AO323" s="288"/>
      <c r="AP323" s="288"/>
      <c r="AQ323" s="288"/>
      <c r="AR323" s="288"/>
      <c r="AS323" s="288"/>
      <c r="AT323" s="288"/>
      <c r="AU323" s="288"/>
      <c r="AV323" s="288"/>
      <c r="AW323" s="288"/>
      <c r="AX323" s="288"/>
      <c r="AY323" s="288"/>
      <c r="AZ323" s="288"/>
      <c r="BA323" s="288"/>
      <c r="BB323" s="288"/>
      <c r="BC323" s="288"/>
      <c r="BD323" s="288"/>
      <c r="BE323" s="288"/>
      <c r="BF323" s="288"/>
      <c r="BG323" s="288"/>
      <c r="BH323" s="288"/>
      <c r="BI323" s="288"/>
      <c r="BJ323" s="288"/>
      <c r="BK323" s="288"/>
      <c r="BL323" s="288"/>
      <c r="BM323" s="288"/>
      <c r="BN323" s="288"/>
      <c r="BO323" s="288"/>
      <c r="BP323" s="288"/>
      <c r="BQ323" s="288"/>
      <c r="BR323" s="288"/>
      <c r="BS323" s="288"/>
      <c r="BT323" s="288"/>
      <c r="BU323" s="288"/>
      <c r="BV323" s="288"/>
      <c r="BW323" s="288"/>
      <c r="BX323" s="288"/>
      <c r="BY323" s="288"/>
      <c r="BZ323" s="288"/>
      <c r="CA323" s="288"/>
      <c r="CB323" s="288"/>
      <c r="CC323" s="288"/>
      <c r="CD323" s="288"/>
      <c r="CE323" s="288"/>
      <c r="CF323" s="288"/>
      <c r="CG323" s="288"/>
      <c r="CH323" s="288"/>
      <c r="CI323" s="288"/>
      <c r="CJ323" s="288"/>
      <c r="CK323" s="288"/>
      <c r="CL323" s="288"/>
      <c r="CM323" s="288"/>
      <c r="CN323" s="288"/>
      <c r="CO323" s="288"/>
      <c r="CP323" s="288"/>
      <c r="CQ323" s="288"/>
      <c r="CR323" s="288"/>
      <c r="CS323" s="288"/>
      <c r="CT323" s="288"/>
      <c r="CU323" s="288"/>
      <c r="CV323" s="288"/>
      <c r="CW323" s="288"/>
      <c r="CX323" s="288"/>
      <c r="CY323" s="288"/>
      <c r="CZ323" s="288"/>
      <c r="DA323" s="288"/>
      <c r="DB323" s="288"/>
      <c r="DC323" s="288"/>
      <c r="DD323" s="288"/>
      <c r="DE323" s="288"/>
      <c r="DF323" s="288"/>
      <c r="DG323" s="288"/>
      <c r="DH323" s="288"/>
      <c r="DI323" s="288"/>
      <c r="DJ323" s="288"/>
      <c r="DK323" s="288"/>
      <c r="DL323" s="288"/>
      <c r="DM323" s="288"/>
      <c r="DN323" s="288"/>
      <c r="DO323" s="288"/>
      <c r="DP323" s="288"/>
      <c r="DQ323" s="288"/>
      <c r="DR323" s="288"/>
      <c r="DS323" s="288"/>
      <c r="DT323" s="288"/>
      <c r="DU323" s="288"/>
      <c r="DV323" s="288"/>
      <c r="DW323" s="288"/>
      <c r="DX323" s="288"/>
      <c r="DY323" s="288"/>
      <c r="DZ323" s="288"/>
      <c r="EA323" s="288"/>
      <c r="EB323" s="288"/>
      <c r="EC323" s="288"/>
      <c r="ED323" s="288"/>
      <c r="EE323" s="288"/>
      <c r="EF323" s="288"/>
      <c r="EG323" s="288"/>
      <c r="EH323" s="288"/>
      <c r="EI323" s="288"/>
      <c r="EJ323" s="288"/>
      <c r="EK323" s="288"/>
      <c r="EL323" s="288"/>
      <c r="EM323" s="288"/>
      <c r="EN323" s="288"/>
      <c r="EO323" s="288"/>
      <c r="EP323" s="288"/>
      <c r="EQ323" s="288"/>
      <c r="ER323" s="288"/>
      <c r="ES323" s="288"/>
      <c r="ET323" s="288"/>
      <c r="EU323" s="288"/>
      <c r="EV323" s="288"/>
      <c r="EW323" s="288"/>
      <c r="EX323" s="288"/>
      <c r="EY323" s="288"/>
      <c r="EZ323" s="288"/>
      <c r="FA323" s="288"/>
      <c r="FB323" s="288"/>
      <c r="FC323" s="288"/>
      <c r="FD323" s="288"/>
      <c r="FE323" s="288"/>
      <c r="FF323" s="288"/>
      <c r="FG323" s="288"/>
      <c r="FH323" s="288"/>
      <c r="FI323" s="288"/>
      <c r="FJ323" s="288"/>
      <c r="FK323" s="288"/>
      <c r="FL323" s="288"/>
      <c r="FM323" s="288"/>
      <c r="FN323" s="288"/>
      <c r="FO323" s="288"/>
      <c r="FP323" s="288"/>
      <c r="FQ323" s="288"/>
      <c r="FR323" s="288"/>
      <c r="FU323" s="288"/>
      <c r="FV323" s="288"/>
      <c r="FW323" s="288"/>
      <c r="FX323" s="288"/>
      <c r="FY323" s="288"/>
      <c r="FZ323" s="288"/>
      <c r="GA323" s="288"/>
      <c r="GB323" s="288"/>
      <c r="GC323" s="288"/>
      <c r="GD323" s="288"/>
      <c r="GE323" s="288"/>
      <c r="GF323" s="288"/>
      <c r="GG323" s="288"/>
      <c r="GH323" s="288"/>
    </row>
    <row r="324" spans="1:190">
      <c r="A324" s="215"/>
      <c r="B324" s="215"/>
      <c r="C324" s="215"/>
      <c r="D324" s="215"/>
      <c r="E324" s="215"/>
      <c r="F324" s="215"/>
      <c r="G324" s="215"/>
      <c r="H324" s="215"/>
      <c r="I324" s="215"/>
      <c r="J324" s="215"/>
      <c r="K324" s="215"/>
      <c r="L324" s="215"/>
      <c r="M324" s="215"/>
      <c r="N324" s="212"/>
      <c r="O324" s="215"/>
      <c r="P324" s="215"/>
      <c r="Q324" s="215"/>
      <c r="R324" s="217"/>
      <c r="S324" s="217"/>
      <c r="T324" s="217"/>
      <c r="U324" s="288"/>
      <c r="V324" s="288"/>
      <c r="W324" s="215"/>
      <c r="X324" s="219"/>
      <c r="Y324" s="219"/>
      <c r="Z324" s="219"/>
      <c r="AA324" s="219"/>
      <c r="AB324" s="219"/>
      <c r="AC324" s="287"/>
      <c r="AD324" s="287"/>
      <c r="AE324" s="287"/>
      <c r="AF324" s="287"/>
      <c r="AG324" s="287"/>
      <c r="AH324" s="287"/>
      <c r="AI324" s="287"/>
      <c r="AJ324" s="287"/>
      <c r="AK324" s="288"/>
      <c r="AL324" s="288"/>
      <c r="AM324" s="288"/>
      <c r="AN324" s="288"/>
      <c r="AO324" s="288"/>
      <c r="AP324" s="288"/>
      <c r="AQ324" s="288"/>
      <c r="AR324" s="288"/>
      <c r="AS324" s="288"/>
      <c r="AT324" s="288"/>
      <c r="AU324" s="288"/>
      <c r="AV324" s="288"/>
      <c r="AW324" s="288"/>
      <c r="AX324" s="288"/>
      <c r="AY324" s="288"/>
      <c r="AZ324" s="288"/>
      <c r="BA324" s="288"/>
      <c r="BB324" s="288"/>
      <c r="BC324" s="288"/>
      <c r="BD324" s="288"/>
      <c r="BE324" s="288"/>
      <c r="BF324" s="288"/>
      <c r="BG324" s="288"/>
      <c r="BH324" s="288"/>
      <c r="BI324" s="288"/>
      <c r="BJ324" s="288"/>
      <c r="BK324" s="288"/>
      <c r="BL324" s="288"/>
      <c r="BM324" s="288"/>
      <c r="BN324" s="288"/>
      <c r="BO324" s="288"/>
      <c r="BP324" s="288"/>
      <c r="BQ324" s="288"/>
      <c r="BR324" s="288"/>
      <c r="BS324" s="288"/>
      <c r="BT324" s="288"/>
      <c r="BU324" s="288"/>
      <c r="BV324" s="288"/>
      <c r="BW324" s="288"/>
      <c r="BX324" s="288"/>
      <c r="BY324" s="288"/>
      <c r="BZ324" s="288"/>
      <c r="CA324" s="288"/>
      <c r="CB324" s="288"/>
      <c r="CC324" s="288"/>
      <c r="CD324" s="288"/>
      <c r="CE324" s="288"/>
      <c r="CF324" s="288"/>
      <c r="CG324" s="288"/>
      <c r="CH324" s="288"/>
      <c r="CI324" s="288"/>
      <c r="CJ324" s="288"/>
      <c r="CK324" s="288"/>
      <c r="CL324" s="288"/>
      <c r="CM324" s="288"/>
      <c r="CN324" s="288"/>
      <c r="CO324" s="288"/>
      <c r="CP324" s="288"/>
      <c r="CQ324" s="288"/>
      <c r="CR324" s="288"/>
      <c r="CS324" s="288"/>
      <c r="CT324" s="288"/>
      <c r="CU324" s="288"/>
      <c r="CV324" s="288"/>
      <c r="CW324" s="288"/>
      <c r="CX324" s="288"/>
      <c r="CY324" s="288"/>
      <c r="CZ324" s="288"/>
      <c r="DA324" s="288"/>
      <c r="DB324" s="288"/>
      <c r="DC324" s="288"/>
      <c r="DD324" s="288"/>
      <c r="DE324" s="288"/>
      <c r="DF324" s="288"/>
      <c r="DG324" s="288"/>
      <c r="DH324" s="288"/>
      <c r="DI324" s="288"/>
      <c r="DJ324" s="288"/>
      <c r="DK324" s="288"/>
      <c r="DL324" s="288"/>
      <c r="DM324" s="288"/>
      <c r="DN324" s="288"/>
      <c r="DO324" s="288"/>
      <c r="DP324" s="288"/>
      <c r="DQ324" s="288"/>
      <c r="DR324" s="288"/>
      <c r="DS324" s="288"/>
      <c r="DT324" s="288"/>
      <c r="DU324" s="288"/>
      <c r="DV324" s="288"/>
      <c r="DW324" s="288"/>
      <c r="DX324" s="288"/>
      <c r="DY324" s="288"/>
      <c r="DZ324" s="288"/>
      <c r="EA324" s="288"/>
      <c r="EB324" s="288"/>
      <c r="EC324" s="288"/>
      <c r="ED324" s="288"/>
      <c r="EE324" s="288"/>
      <c r="EF324" s="288"/>
      <c r="EG324" s="288"/>
      <c r="EH324" s="288"/>
      <c r="EI324" s="288"/>
      <c r="EJ324" s="288"/>
      <c r="EK324" s="288"/>
      <c r="EL324" s="288"/>
      <c r="EM324" s="288"/>
      <c r="EN324" s="288"/>
      <c r="EO324" s="288"/>
      <c r="EP324" s="288"/>
      <c r="EQ324" s="288"/>
      <c r="ER324" s="288"/>
      <c r="ES324" s="288"/>
      <c r="ET324" s="288"/>
      <c r="EU324" s="288"/>
      <c r="EV324" s="288"/>
      <c r="EW324" s="288"/>
      <c r="EX324" s="288"/>
      <c r="EY324" s="288"/>
      <c r="EZ324" s="288"/>
      <c r="FA324" s="288"/>
      <c r="FB324" s="288"/>
      <c r="FC324" s="288"/>
      <c r="FD324" s="288"/>
      <c r="FE324" s="288"/>
      <c r="FF324" s="288"/>
      <c r="FG324" s="288"/>
      <c r="FH324" s="288"/>
      <c r="FI324" s="288"/>
      <c r="FJ324" s="288"/>
      <c r="FK324" s="288"/>
      <c r="FL324" s="288"/>
      <c r="FM324" s="288"/>
      <c r="FN324" s="288"/>
      <c r="FO324" s="288"/>
      <c r="FP324" s="288"/>
      <c r="FQ324" s="288"/>
      <c r="FR324" s="288"/>
      <c r="FU324" s="288"/>
      <c r="FV324" s="288"/>
      <c r="FW324" s="288"/>
      <c r="FX324" s="288"/>
      <c r="FY324" s="288"/>
      <c r="FZ324" s="288"/>
      <c r="GA324" s="288"/>
      <c r="GB324" s="288"/>
      <c r="GC324" s="288"/>
      <c r="GD324" s="288"/>
      <c r="GE324" s="288"/>
      <c r="GF324" s="288"/>
      <c r="GG324" s="288"/>
      <c r="GH324" s="288"/>
    </row>
    <row r="325" spans="1:190">
      <c r="A325" s="215"/>
      <c r="B325" s="215"/>
      <c r="C325" s="215"/>
      <c r="D325" s="215"/>
      <c r="E325" s="215"/>
      <c r="F325" s="215"/>
      <c r="G325" s="215"/>
      <c r="H325" s="215"/>
      <c r="I325" s="215"/>
      <c r="J325" s="215"/>
      <c r="K325" s="215"/>
      <c r="L325" s="215"/>
      <c r="M325" s="215"/>
      <c r="N325" s="212"/>
      <c r="O325" s="215"/>
      <c r="P325" s="215"/>
      <c r="Q325" s="215"/>
      <c r="R325" s="217"/>
      <c r="S325" s="217"/>
      <c r="T325" s="217"/>
      <c r="U325" s="288"/>
      <c r="V325" s="288"/>
      <c r="W325" s="215"/>
      <c r="X325" s="219"/>
      <c r="Y325" s="219"/>
      <c r="Z325" s="219"/>
      <c r="AA325" s="219"/>
      <c r="AB325" s="219"/>
      <c r="AC325" s="287"/>
      <c r="AD325" s="287"/>
      <c r="AE325" s="287"/>
      <c r="AF325" s="287"/>
      <c r="AG325" s="287"/>
      <c r="AH325" s="287"/>
      <c r="AI325" s="287"/>
      <c r="AJ325" s="287"/>
      <c r="AK325" s="288"/>
      <c r="AL325" s="288"/>
      <c r="AM325" s="288"/>
      <c r="AN325" s="288"/>
      <c r="AO325" s="288"/>
      <c r="AP325" s="288"/>
      <c r="AQ325" s="288"/>
      <c r="AR325" s="288"/>
      <c r="AS325" s="288"/>
      <c r="AT325" s="288"/>
      <c r="AU325" s="288"/>
      <c r="AV325" s="288"/>
      <c r="AW325" s="288"/>
      <c r="AX325" s="288"/>
      <c r="AY325" s="288"/>
      <c r="AZ325" s="288"/>
      <c r="BA325" s="288"/>
      <c r="BB325" s="288"/>
      <c r="BC325" s="288"/>
      <c r="BD325" s="288"/>
      <c r="BE325" s="288"/>
      <c r="BF325" s="288"/>
      <c r="BG325" s="288"/>
      <c r="BH325" s="288"/>
      <c r="BI325" s="288"/>
      <c r="BJ325" s="288"/>
      <c r="BK325" s="288"/>
      <c r="BL325" s="288"/>
      <c r="BM325" s="288"/>
      <c r="BN325" s="288"/>
      <c r="BO325" s="288"/>
      <c r="BP325" s="288"/>
      <c r="BQ325" s="288"/>
      <c r="BR325" s="288"/>
      <c r="BS325" s="288"/>
      <c r="BT325" s="288"/>
      <c r="BU325" s="288"/>
      <c r="BV325" s="288"/>
      <c r="BW325" s="288"/>
      <c r="BX325" s="288"/>
      <c r="BY325" s="288"/>
      <c r="BZ325" s="288"/>
      <c r="CA325" s="288"/>
      <c r="CB325" s="288"/>
      <c r="CC325" s="288"/>
      <c r="CD325" s="288"/>
      <c r="CE325" s="288"/>
      <c r="CF325" s="288"/>
      <c r="CG325" s="288"/>
      <c r="CH325" s="288"/>
      <c r="CI325" s="288"/>
      <c r="CJ325" s="288"/>
      <c r="CK325" s="288"/>
      <c r="CL325" s="288"/>
      <c r="CM325" s="288"/>
      <c r="CN325" s="288"/>
      <c r="CO325" s="288"/>
      <c r="CP325" s="288"/>
      <c r="CQ325" s="288"/>
      <c r="CR325" s="288"/>
      <c r="CS325" s="288"/>
      <c r="CT325" s="288"/>
      <c r="CU325" s="288"/>
      <c r="CV325" s="288"/>
      <c r="CW325" s="288"/>
      <c r="CX325" s="288"/>
      <c r="CY325" s="288"/>
      <c r="CZ325" s="288"/>
      <c r="DA325" s="288"/>
      <c r="DB325" s="288"/>
      <c r="DC325" s="288"/>
      <c r="DD325" s="288"/>
      <c r="DE325" s="288"/>
      <c r="DF325" s="288"/>
      <c r="DG325" s="288"/>
      <c r="DH325" s="288"/>
      <c r="DI325" s="288"/>
      <c r="DJ325" s="288"/>
      <c r="DK325" s="288"/>
      <c r="DL325" s="288"/>
      <c r="DM325" s="288"/>
      <c r="DN325" s="288"/>
      <c r="DO325" s="288"/>
      <c r="DP325" s="288"/>
      <c r="DQ325" s="288"/>
      <c r="DR325" s="288"/>
      <c r="DS325" s="288"/>
      <c r="DT325" s="288"/>
      <c r="DU325" s="288"/>
      <c r="DV325" s="288"/>
      <c r="DW325" s="288"/>
      <c r="DX325" s="288"/>
      <c r="DY325" s="288"/>
      <c r="DZ325" s="288"/>
      <c r="EA325" s="288"/>
      <c r="EB325" s="288"/>
      <c r="EC325" s="288"/>
      <c r="ED325" s="288"/>
      <c r="EE325" s="288"/>
      <c r="EF325" s="288"/>
      <c r="EG325" s="288"/>
      <c r="EH325" s="288"/>
      <c r="EI325" s="288"/>
      <c r="EJ325" s="288"/>
      <c r="EK325" s="288"/>
      <c r="EL325" s="288"/>
      <c r="EM325" s="288"/>
      <c r="EN325" s="288"/>
      <c r="EO325" s="288"/>
      <c r="EP325" s="288"/>
      <c r="EQ325" s="288"/>
      <c r="ER325" s="288"/>
      <c r="ES325" s="288"/>
      <c r="ET325" s="288"/>
      <c r="EU325" s="288"/>
      <c r="EV325" s="288"/>
      <c r="EW325" s="288"/>
      <c r="EX325" s="288"/>
      <c r="EY325" s="288"/>
      <c r="EZ325" s="288"/>
      <c r="FA325" s="288"/>
      <c r="FB325" s="288"/>
      <c r="FC325" s="288"/>
      <c r="FD325" s="288"/>
      <c r="FE325" s="288"/>
      <c r="FF325" s="288"/>
      <c r="FG325" s="288"/>
      <c r="FH325" s="288"/>
      <c r="FI325" s="288"/>
      <c r="FJ325" s="288"/>
      <c r="FK325" s="288"/>
      <c r="FL325" s="288"/>
      <c r="FM325" s="288"/>
      <c r="FN325" s="288"/>
      <c r="FO325" s="288"/>
      <c r="FP325" s="288"/>
      <c r="FQ325" s="288"/>
      <c r="FR325" s="288"/>
      <c r="FU325" s="288"/>
      <c r="FV325" s="288"/>
      <c r="FW325" s="288"/>
      <c r="FX325" s="288"/>
      <c r="FY325" s="288"/>
      <c r="FZ325" s="288"/>
      <c r="GA325" s="288"/>
      <c r="GB325" s="288"/>
      <c r="GC325" s="288"/>
      <c r="GD325" s="288"/>
      <c r="GE325" s="288"/>
      <c r="GF325" s="288"/>
      <c r="GG325" s="288"/>
      <c r="GH325" s="288"/>
    </row>
    <row r="326" spans="1:190">
      <c r="A326" s="215"/>
      <c r="B326" s="215"/>
      <c r="C326" s="215"/>
      <c r="D326" s="215"/>
      <c r="E326" s="215"/>
      <c r="F326" s="215"/>
      <c r="G326" s="215"/>
      <c r="H326" s="215"/>
      <c r="I326" s="215"/>
      <c r="J326" s="215"/>
      <c r="K326" s="215"/>
      <c r="L326" s="215"/>
      <c r="M326" s="215"/>
      <c r="N326" s="212"/>
      <c r="O326" s="215"/>
      <c r="P326" s="215"/>
      <c r="Q326" s="215"/>
      <c r="R326" s="217"/>
      <c r="S326" s="217"/>
      <c r="T326" s="217"/>
      <c r="U326" s="288"/>
      <c r="V326" s="288"/>
      <c r="W326" s="215"/>
      <c r="X326" s="219"/>
      <c r="Y326" s="219"/>
      <c r="Z326" s="219"/>
      <c r="AA326" s="219"/>
      <c r="AB326" s="219"/>
      <c r="AC326" s="287"/>
      <c r="AD326" s="287"/>
      <c r="AE326" s="287"/>
      <c r="AF326" s="287"/>
      <c r="AG326" s="287"/>
      <c r="AH326" s="287"/>
      <c r="AI326" s="287"/>
      <c r="AJ326" s="287"/>
      <c r="AK326" s="288"/>
      <c r="AL326" s="288"/>
      <c r="AM326" s="288"/>
      <c r="AN326" s="288"/>
      <c r="AO326" s="288"/>
      <c r="AP326" s="288"/>
      <c r="AQ326" s="288"/>
      <c r="AR326" s="288"/>
      <c r="AS326" s="288"/>
      <c r="AT326" s="288"/>
      <c r="AU326" s="288"/>
      <c r="AV326" s="288"/>
      <c r="AW326" s="288"/>
      <c r="AX326" s="288"/>
      <c r="AY326" s="288"/>
      <c r="AZ326" s="288"/>
      <c r="BA326" s="288"/>
      <c r="BB326" s="288"/>
      <c r="BC326" s="288"/>
      <c r="BD326" s="288"/>
      <c r="BE326" s="288"/>
      <c r="BF326" s="288"/>
      <c r="BG326" s="288"/>
      <c r="BH326" s="288"/>
      <c r="BI326" s="288"/>
      <c r="BJ326" s="288"/>
      <c r="BK326" s="288"/>
      <c r="BL326" s="288"/>
      <c r="BM326" s="288"/>
      <c r="BN326" s="288"/>
      <c r="BO326" s="288"/>
      <c r="BP326" s="288"/>
      <c r="BQ326" s="288"/>
      <c r="BR326" s="288"/>
      <c r="BS326" s="288"/>
      <c r="BT326" s="288"/>
      <c r="BU326" s="288"/>
      <c r="BV326" s="288"/>
      <c r="BW326" s="288"/>
      <c r="BX326" s="288"/>
      <c r="BY326" s="288"/>
      <c r="BZ326" s="288"/>
      <c r="CA326" s="288"/>
      <c r="CB326" s="288"/>
      <c r="CC326" s="288"/>
      <c r="CD326" s="288"/>
      <c r="CE326" s="288"/>
      <c r="CF326" s="288"/>
      <c r="CG326" s="288"/>
      <c r="CH326" s="288"/>
      <c r="CI326" s="288"/>
      <c r="CJ326" s="288"/>
      <c r="CK326" s="288"/>
      <c r="CL326" s="288"/>
      <c r="CM326" s="288"/>
      <c r="CN326" s="288"/>
      <c r="CO326" s="288"/>
      <c r="CP326" s="288"/>
      <c r="CQ326" s="288"/>
      <c r="CR326" s="288"/>
      <c r="CS326" s="288"/>
      <c r="CT326" s="288"/>
      <c r="CU326" s="288"/>
      <c r="CV326" s="288"/>
      <c r="CW326" s="288"/>
      <c r="CX326" s="288"/>
      <c r="CY326" s="288"/>
      <c r="CZ326" s="288"/>
      <c r="DA326" s="288"/>
      <c r="DB326" s="288"/>
      <c r="DC326" s="288"/>
      <c r="DD326" s="288"/>
      <c r="DE326" s="288"/>
      <c r="DF326" s="288"/>
      <c r="DG326" s="288"/>
      <c r="DH326" s="288"/>
      <c r="DI326" s="288"/>
      <c r="DJ326" s="288"/>
      <c r="DK326" s="288"/>
      <c r="DL326" s="288"/>
      <c r="DM326" s="288"/>
      <c r="DN326" s="288"/>
      <c r="DO326" s="288"/>
      <c r="DP326" s="288"/>
      <c r="DQ326" s="288"/>
      <c r="DR326" s="288"/>
      <c r="DS326" s="288"/>
      <c r="DT326" s="288"/>
      <c r="DU326" s="288"/>
      <c r="DV326" s="288"/>
      <c r="DW326" s="288"/>
      <c r="DX326" s="288"/>
      <c r="DY326" s="288"/>
      <c r="DZ326" s="288"/>
      <c r="EA326" s="288"/>
      <c r="EB326" s="288"/>
      <c r="EC326" s="288"/>
      <c r="ED326" s="288"/>
      <c r="EE326" s="288"/>
      <c r="EF326" s="288"/>
      <c r="EG326" s="288"/>
      <c r="EH326" s="288"/>
      <c r="EI326" s="288"/>
      <c r="EJ326" s="288"/>
      <c r="EK326" s="288"/>
      <c r="EL326" s="288"/>
      <c r="EM326" s="288"/>
      <c r="EN326" s="288"/>
      <c r="EO326" s="288"/>
      <c r="EP326" s="288"/>
      <c r="EQ326" s="288"/>
      <c r="ER326" s="288"/>
      <c r="ES326" s="288"/>
      <c r="ET326" s="288"/>
      <c r="EU326" s="288"/>
      <c r="EV326" s="288"/>
      <c r="EW326" s="288"/>
      <c r="EX326" s="288"/>
      <c r="EY326" s="288"/>
      <c r="EZ326" s="288"/>
      <c r="FA326" s="288"/>
      <c r="FB326" s="288"/>
      <c r="FC326" s="288"/>
      <c r="FD326" s="288"/>
      <c r="FE326" s="288"/>
      <c r="FF326" s="288"/>
      <c r="FG326" s="288"/>
      <c r="FH326" s="288"/>
      <c r="FI326" s="288"/>
      <c r="FJ326" s="288"/>
      <c r="FK326" s="288"/>
      <c r="FL326" s="288"/>
      <c r="FM326" s="288"/>
      <c r="FN326" s="288"/>
      <c r="FO326" s="288"/>
      <c r="FP326" s="288"/>
      <c r="FQ326" s="288"/>
      <c r="FR326" s="288"/>
      <c r="FU326" s="288"/>
      <c r="FV326" s="288"/>
      <c r="FW326" s="288"/>
      <c r="FX326" s="288"/>
      <c r="FY326" s="288"/>
      <c r="FZ326" s="288"/>
      <c r="GA326" s="288"/>
      <c r="GB326" s="288"/>
      <c r="GC326" s="288"/>
      <c r="GD326" s="288"/>
      <c r="GE326" s="288"/>
      <c r="GF326" s="288"/>
      <c r="GG326" s="288"/>
      <c r="GH326" s="288"/>
    </row>
    <row r="327" spans="1:190">
      <c r="A327" s="215"/>
      <c r="B327" s="215"/>
      <c r="C327" s="215"/>
      <c r="D327" s="215"/>
      <c r="E327" s="215"/>
      <c r="F327" s="215"/>
      <c r="G327" s="215"/>
      <c r="H327" s="215"/>
      <c r="I327" s="215"/>
      <c r="J327" s="215"/>
      <c r="K327" s="215"/>
      <c r="L327" s="215"/>
      <c r="M327" s="215"/>
      <c r="N327" s="212"/>
      <c r="O327" s="215"/>
      <c r="P327" s="215"/>
      <c r="Q327" s="215"/>
      <c r="R327" s="217"/>
      <c r="S327" s="217"/>
      <c r="T327" s="217"/>
      <c r="U327" s="288"/>
      <c r="V327" s="288"/>
      <c r="W327" s="215"/>
      <c r="X327" s="219"/>
      <c r="Y327" s="219"/>
      <c r="Z327" s="219"/>
      <c r="AA327" s="219"/>
      <c r="AB327" s="219"/>
      <c r="AC327" s="287"/>
      <c r="AD327" s="287"/>
      <c r="AE327" s="287"/>
      <c r="AF327" s="287"/>
      <c r="AG327" s="287"/>
      <c r="AH327" s="287"/>
      <c r="AI327" s="287"/>
      <c r="AJ327" s="287"/>
      <c r="AK327" s="288"/>
      <c r="AL327" s="288"/>
      <c r="AM327" s="288"/>
      <c r="AN327" s="288"/>
      <c r="AO327" s="288"/>
      <c r="AP327" s="288"/>
      <c r="AQ327" s="288"/>
      <c r="AR327" s="288"/>
      <c r="AS327" s="288"/>
      <c r="AT327" s="288"/>
      <c r="AU327" s="288"/>
      <c r="AV327" s="288"/>
      <c r="AW327" s="288"/>
      <c r="AX327" s="288"/>
      <c r="AY327" s="288"/>
      <c r="AZ327" s="288"/>
      <c r="BA327" s="288"/>
      <c r="BB327" s="288"/>
      <c r="BC327" s="288"/>
      <c r="BD327" s="288"/>
      <c r="BE327" s="288"/>
      <c r="BF327" s="288"/>
      <c r="BG327" s="288"/>
      <c r="BH327" s="288"/>
      <c r="BI327" s="288"/>
      <c r="BJ327" s="288"/>
      <c r="BK327" s="288"/>
      <c r="BL327" s="288"/>
      <c r="BM327" s="288"/>
      <c r="BN327" s="288"/>
      <c r="BO327" s="288"/>
      <c r="BP327" s="288"/>
      <c r="BQ327" s="288"/>
      <c r="BR327" s="288"/>
      <c r="BS327" s="288"/>
      <c r="BT327" s="288"/>
      <c r="BU327" s="288"/>
      <c r="BV327" s="288"/>
      <c r="BW327" s="288"/>
      <c r="BX327" s="288"/>
      <c r="BY327" s="288"/>
      <c r="BZ327" s="288"/>
      <c r="CA327" s="288"/>
      <c r="CB327" s="288"/>
      <c r="CC327" s="288"/>
      <c r="CD327" s="288"/>
      <c r="CE327" s="288"/>
      <c r="CF327" s="288"/>
      <c r="CG327" s="288"/>
      <c r="CH327" s="288"/>
      <c r="CI327" s="288"/>
      <c r="CJ327" s="288"/>
      <c r="CK327" s="288"/>
      <c r="CL327" s="288"/>
      <c r="CM327" s="288"/>
      <c r="CN327" s="288"/>
      <c r="CO327" s="288"/>
      <c r="CP327" s="288"/>
      <c r="CQ327" s="288"/>
      <c r="CR327" s="288"/>
      <c r="CS327" s="288"/>
      <c r="CT327" s="288"/>
      <c r="CU327" s="288"/>
      <c r="CV327" s="288"/>
      <c r="CW327" s="288"/>
      <c r="CX327" s="288"/>
      <c r="CY327" s="288"/>
      <c r="CZ327" s="288"/>
      <c r="DA327" s="288"/>
      <c r="DB327" s="288"/>
      <c r="DC327" s="288"/>
      <c r="DD327" s="288"/>
      <c r="DE327" s="288"/>
      <c r="DF327" s="288"/>
      <c r="DG327" s="288"/>
      <c r="DH327" s="288"/>
      <c r="DI327" s="288"/>
      <c r="DJ327" s="288"/>
      <c r="DK327" s="288"/>
      <c r="DL327" s="288"/>
      <c r="DM327" s="288"/>
      <c r="DN327" s="288"/>
      <c r="DO327" s="288"/>
      <c r="DP327" s="288"/>
      <c r="DQ327" s="288"/>
      <c r="DR327" s="288"/>
      <c r="DS327" s="288"/>
      <c r="DT327" s="288"/>
      <c r="DU327" s="288"/>
      <c r="DV327" s="288"/>
      <c r="DW327" s="288"/>
      <c r="DX327" s="288"/>
      <c r="DY327" s="288"/>
      <c r="DZ327" s="288"/>
      <c r="EA327" s="288"/>
      <c r="EB327" s="288"/>
      <c r="EC327" s="288"/>
      <c r="ED327" s="288"/>
      <c r="EE327" s="288"/>
      <c r="EF327" s="288"/>
      <c r="EG327" s="288"/>
      <c r="EH327" s="288"/>
      <c r="EI327" s="288"/>
      <c r="EJ327" s="288"/>
      <c r="EK327" s="288"/>
      <c r="EL327" s="288"/>
      <c r="EM327" s="288"/>
      <c r="EN327" s="288"/>
      <c r="EO327" s="288"/>
      <c r="EP327" s="288"/>
      <c r="EQ327" s="288"/>
      <c r="ER327" s="288"/>
      <c r="ES327" s="288"/>
      <c r="ET327" s="288"/>
      <c r="EU327" s="288"/>
      <c r="EV327" s="288"/>
      <c r="EW327" s="288"/>
      <c r="EX327" s="288"/>
      <c r="EY327" s="288"/>
      <c r="EZ327" s="288"/>
      <c r="FA327" s="288"/>
      <c r="FB327" s="288"/>
      <c r="FC327" s="288"/>
      <c r="FD327" s="288"/>
      <c r="FE327" s="288"/>
      <c r="FF327" s="288"/>
      <c r="FG327" s="288"/>
      <c r="FH327" s="288"/>
      <c r="FI327" s="288"/>
      <c r="FJ327" s="288"/>
      <c r="FK327" s="288"/>
      <c r="FL327" s="288"/>
      <c r="FM327" s="288"/>
      <c r="FN327" s="288"/>
      <c r="FO327" s="288"/>
      <c r="FP327" s="288"/>
      <c r="FQ327" s="288"/>
      <c r="FR327" s="288"/>
      <c r="FU327" s="288"/>
      <c r="FV327" s="288"/>
      <c r="FW327" s="288"/>
      <c r="FX327" s="288"/>
      <c r="FY327" s="288"/>
      <c r="FZ327" s="288"/>
      <c r="GA327" s="288"/>
      <c r="GB327" s="288"/>
      <c r="GC327" s="288"/>
      <c r="GD327" s="288"/>
      <c r="GE327" s="288"/>
      <c r="GF327" s="288"/>
      <c r="GG327" s="288"/>
      <c r="GH327" s="288"/>
    </row>
    <row r="328" spans="1:190">
      <c r="A328" s="215"/>
      <c r="B328" s="215"/>
      <c r="C328" s="215"/>
      <c r="D328" s="215"/>
      <c r="E328" s="215"/>
      <c r="F328" s="215"/>
      <c r="G328" s="215"/>
      <c r="H328" s="215"/>
      <c r="I328" s="215"/>
      <c r="J328" s="215"/>
      <c r="K328" s="215"/>
      <c r="L328" s="215"/>
      <c r="M328" s="215"/>
      <c r="N328" s="212"/>
      <c r="O328" s="215"/>
      <c r="P328" s="215"/>
      <c r="Q328" s="215"/>
      <c r="R328" s="217"/>
      <c r="S328" s="217"/>
      <c r="T328" s="217"/>
      <c r="U328" s="288"/>
      <c r="V328" s="288"/>
      <c r="W328" s="215"/>
      <c r="X328" s="219"/>
      <c r="Y328" s="219"/>
      <c r="Z328" s="219"/>
      <c r="AA328" s="219"/>
      <c r="AB328" s="219"/>
      <c r="AC328" s="287"/>
      <c r="AD328" s="287"/>
      <c r="AE328" s="287"/>
      <c r="AF328" s="287"/>
      <c r="AG328" s="287"/>
      <c r="AH328" s="287"/>
      <c r="AI328" s="287"/>
      <c r="AJ328" s="287"/>
      <c r="AK328" s="288"/>
      <c r="AL328" s="288"/>
      <c r="AM328" s="288"/>
      <c r="AN328" s="288"/>
      <c r="AO328" s="288"/>
      <c r="AP328" s="288"/>
      <c r="AQ328" s="288"/>
      <c r="AR328" s="288"/>
      <c r="AS328" s="288"/>
      <c r="AT328" s="288"/>
      <c r="AU328" s="288"/>
      <c r="AV328" s="288"/>
      <c r="AW328" s="288"/>
      <c r="AX328" s="288"/>
      <c r="AY328" s="288"/>
      <c r="AZ328" s="288"/>
      <c r="BA328" s="288"/>
      <c r="BB328" s="288"/>
      <c r="BC328" s="288"/>
      <c r="BD328" s="288"/>
      <c r="BE328" s="288"/>
      <c r="BF328" s="288"/>
      <c r="BG328" s="288"/>
      <c r="BH328" s="288"/>
      <c r="BI328" s="288"/>
      <c r="BJ328" s="288"/>
      <c r="BK328" s="288"/>
      <c r="BL328" s="288"/>
      <c r="BM328" s="288"/>
      <c r="BN328" s="288"/>
      <c r="BO328" s="288"/>
      <c r="BP328" s="288"/>
      <c r="BQ328" s="288"/>
      <c r="BR328" s="288"/>
      <c r="BS328" s="288"/>
      <c r="BT328" s="288"/>
      <c r="BU328" s="288"/>
      <c r="BV328" s="288"/>
      <c r="BW328" s="288"/>
      <c r="BX328" s="288"/>
      <c r="BY328" s="288"/>
      <c r="BZ328" s="288"/>
      <c r="CA328" s="288"/>
      <c r="CB328" s="288"/>
      <c r="CC328" s="288"/>
      <c r="CD328" s="288"/>
      <c r="CE328" s="288"/>
      <c r="CF328" s="288"/>
      <c r="CG328" s="288"/>
      <c r="CH328" s="288"/>
      <c r="CI328" s="288"/>
      <c r="CJ328" s="288"/>
      <c r="CK328" s="288"/>
      <c r="CL328" s="288"/>
      <c r="CM328" s="288"/>
      <c r="CN328" s="288"/>
      <c r="CO328" s="288"/>
      <c r="CP328" s="288"/>
      <c r="CQ328" s="288"/>
      <c r="CR328" s="288"/>
      <c r="CS328" s="288"/>
      <c r="CT328" s="288"/>
      <c r="CU328" s="288"/>
      <c r="CV328" s="288"/>
      <c r="CW328" s="288"/>
      <c r="CX328" s="288"/>
      <c r="CY328" s="288"/>
      <c r="CZ328" s="288"/>
      <c r="DA328" s="288"/>
      <c r="DB328" s="288"/>
      <c r="DC328" s="288"/>
      <c r="DD328" s="288"/>
      <c r="DE328" s="288"/>
      <c r="DF328" s="288"/>
      <c r="DG328" s="288"/>
      <c r="DH328" s="288"/>
      <c r="DI328" s="288"/>
      <c r="DJ328" s="288"/>
      <c r="DK328" s="288"/>
      <c r="DL328" s="288"/>
      <c r="DM328" s="288"/>
      <c r="DN328" s="288"/>
      <c r="DO328" s="288"/>
      <c r="DP328" s="288"/>
      <c r="DQ328" s="288"/>
      <c r="DR328" s="288"/>
      <c r="DS328" s="288"/>
      <c r="DT328" s="288"/>
      <c r="DU328" s="288"/>
      <c r="DV328" s="288"/>
      <c r="DW328" s="288"/>
      <c r="DX328" s="288"/>
      <c r="DY328" s="288"/>
      <c r="DZ328" s="288"/>
      <c r="EA328" s="288"/>
      <c r="EB328" s="288"/>
      <c r="EC328" s="288"/>
      <c r="ED328" s="288"/>
      <c r="EE328" s="288"/>
      <c r="EF328" s="288"/>
      <c r="EG328" s="288"/>
      <c r="EH328" s="288"/>
      <c r="EI328" s="288"/>
      <c r="EJ328" s="288"/>
      <c r="EK328" s="288"/>
      <c r="EL328" s="288"/>
      <c r="EM328" s="288"/>
      <c r="EN328" s="288"/>
      <c r="EO328" s="288"/>
      <c r="EP328" s="288"/>
      <c r="EQ328" s="288"/>
      <c r="ER328" s="288"/>
      <c r="ES328" s="288"/>
      <c r="ET328" s="288"/>
      <c r="EU328" s="288"/>
      <c r="EV328" s="288"/>
      <c r="EW328" s="288"/>
      <c r="EX328" s="288"/>
      <c r="EY328" s="288"/>
      <c r="EZ328" s="288"/>
      <c r="FA328" s="288"/>
      <c r="FB328" s="288"/>
      <c r="FC328" s="288"/>
      <c r="FD328" s="288"/>
      <c r="FE328" s="288"/>
      <c r="FF328" s="288"/>
      <c r="FG328" s="288"/>
      <c r="FH328" s="288"/>
      <c r="FI328" s="288"/>
      <c r="FJ328" s="288"/>
      <c r="FK328" s="288"/>
      <c r="FL328" s="288"/>
      <c r="FM328" s="288"/>
      <c r="FN328" s="288"/>
      <c r="FO328" s="288"/>
      <c r="FP328" s="288"/>
      <c r="FQ328" s="288"/>
      <c r="FR328" s="288"/>
      <c r="FU328" s="288"/>
      <c r="FV328" s="288"/>
      <c r="FW328" s="288"/>
      <c r="FX328" s="288"/>
      <c r="FY328" s="288"/>
      <c r="FZ328" s="288"/>
      <c r="GA328" s="288"/>
      <c r="GB328" s="288"/>
      <c r="GC328" s="288"/>
      <c r="GD328" s="288"/>
      <c r="GE328" s="288"/>
      <c r="GF328" s="288"/>
      <c r="GG328" s="288"/>
      <c r="GH328" s="288"/>
    </row>
    <row r="329" spans="1:190">
      <c r="A329" s="215"/>
      <c r="B329" s="215"/>
      <c r="C329" s="215"/>
      <c r="D329" s="215"/>
      <c r="E329" s="215"/>
      <c r="F329" s="215"/>
      <c r="G329" s="215"/>
      <c r="H329" s="215"/>
      <c r="I329" s="215"/>
      <c r="J329" s="215"/>
      <c r="K329" s="215"/>
      <c r="L329" s="215"/>
      <c r="M329" s="215"/>
      <c r="N329" s="212"/>
      <c r="O329" s="215"/>
      <c r="P329" s="215"/>
      <c r="Q329" s="215"/>
      <c r="R329" s="217"/>
      <c r="S329" s="217"/>
      <c r="T329" s="217"/>
      <c r="U329" s="288"/>
      <c r="V329" s="288"/>
      <c r="W329" s="215"/>
      <c r="X329" s="219"/>
      <c r="Y329" s="219"/>
      <c r="Z329" s="219"/>
      <c r="AA329" s="219"/>
      <c r="AB329" s="219"/>
      <c r="AC329" s="287"/>
      <c r="AD329" s="287"/>
      <c r="AE329" s="287"/>
      <c r="AF329" s="287"/>
      <c r="AG329" s="287"/>
      <c r="AH329" s="287"/>
      <c r="AI329" s="287"/>
      <c r="AJ329" s="287"/>
      <c r="AK329" s="288"/>
      <c r="AL329" s="288"/>
      <c r="AM329" s="288"/>
      <c r="AN329" s="288"/>
      <c r="AO329" s="288"/>
      <c r="AP329" s="288"/>
      <c r="AQ329" s="288"/>
      <c r="AR329" s="288"/>
      <c r="AS329" s="288"/>
      <c r="AT329" s="288"/>
      <c r="AU329" s="288"/>
      <c r="AV329" s="288"/>
      <c r="AW329" s="288"/>
      <c r="AX329" s="288"/>
      <c r="AY329" s="288"/>
      <c r="AZ329" s="288"/>
      <c r="BA329" s="288"/>
      <c r="BB329" s="288"/>
      <c r="BC329" s="288"/>
      <c r="BD329" s="288"/>
      <c r="BE329" s="288"/>
      <c r="BF329" s="288"/>
      <c r="BG329" s="288"/>
      <c r="BH329" s="288"/>
      <c r="BI329" s="288"/>
      <c r="BJ329" s="288"/>
      <c r="BK329" s="288"/>
      <c r="BL329" s="288"/>
      <c r="BM329" s="288"/>
      <c r="BN329" s="288"/>
      <c r="BO329" s="288"/>
      <c r="BP329" s="288"/>
      <c r="BQ329" s="288"/>
      <c r="BR329" s="288"/>
      <c r="BS329" s="288"/>
      <c r="BT329" s="288"/>
      <c r="BU329" s="288"/>
      <c r="BV329" s="288"/>
      <c r="BW329" s="288"/>
      <c r="BX329" s="288"/>
      <c r="BY329" s="288"/>
      <c r="BZ329" s="288"/>
      <c r="CA329" s="288"/>
      <c r="CB329" s="288"/>
      <c r="CC329" s="288"/>
      <c r="CD329" s="288"/>
      <c r="CE329" s="288"/>
      <c r="CF329" s="288"/>
      <c r="CG329" s="288"/>
      <c r="CH329" s="288"/>
      <c r="CI329" s="288"/>
      <c r="CJ329" s="288"/>
      <c r="CK329" s="288"/>
      <c r="CL329" s="288"/>
      <c r="CM329" s="288"/>
      <c r="CN329" s="288"/>
      <c r="CO329" s="288"/>
      <c r="CP329" s="288"/>
      <c r="CQ329" s="288"/>
      <c r="CR329" s="288"/>
      <c r="CS329" s="288"/>
      <c r="CT329" s="288"/>
      <c r="CU329" s="288"/>
      <c r="CV329" s="288"/>
      <c r="CW329" s="288"/>
      <c r="CX329" s="288"/>
      <c r="CY329" s="288"/>
      <c r="CZ329" s="288"/>
      <c r="DA329" s="288"/>
      <c r="DB329" s="288"/>
      <c r="DC329" s="288"/>
      <c r="DD329" s="288"/>
      <c r="DE329" s="288"/>
      <c r="DF329" s="288"/>
      <c r="DG329" s="288"/>
      <c r="DH329" s="288"/>
      <c r="DI329" s="288"/>
      <c r="DJ329" s="288"/>
      <c r="DK329" s="288"/>
      <c r="DL329" s="288"/>
      <c r="DM329" s="288"/>
      <c r="DN329" s="288"/>
      <c r="DO329" s="288"/>
      <c r="DP329" s="288"/>
      <c r="DQ329" s="288"/>
      <c r="DR329" s="288"/>
      <c r="DS329" s="288"/>
      <c r="DT329" s="288"/>
      <c r="DU329" s="288"/>
      <c r="DV329" s="288"/>
      <c r="DW329" s="288"/>
      <c r="DX329" s="288"/>
      <c r="DY329" s="288"/>
      <c r="DZ329" s="288"/>
      <c r="EA329" s="288"/>
      <c r="EB329" s="288"/>
      <c r="EC329" s="288"/>
      <c r="ED329" s="288"/>
      <c r="EE329" s="288"/>
      <c r="EF329" s="288"/>
      <c r="EG329" s="288"/>
      <c r="EH329" s="288"/>
      <c r="EI329" s="288"/>
      <c r="EJ329" s="288"/>
      <c r="EK329" s="288"/>
      <c r="EL329" s="288"/>
      <c r="EM329" s="288"/>
      <c r="EN329" s="288"/>
      <c r="EO329" s="288"/>
      <c r="EP329" s="288"/>
      <c r="EQ329" s="288"/>
      <c r="ER329" s="288"/>
      <c r="ES329" s="288"/>
      <c r="ET329" s="288"/>
      <c r="EU329" s="288"/>
      <c r="EV329" s="288"/>
      <c r="EW329" s="288"/>
      <c r="EX329" s="288"/>
      <c r="EY329" s="288"/>
      <c r="EZ329" s="288"/>
      <c r="FA329" s="288"/>
      <c r="FB329" s="288"/>
      <c r="FC329" s="288"/>
      <c r="FD329" s="288"/>
      <c r="FE329" s="288"/>
      <c r="FF329" s="288"/>
      <c r="FG329" s="288"/>
      <c r="FH329" s="288"/>
      <c r="FI329" s="288"/>
      <c r="FJ329" s="288"/>
      <c r="FK329" s="288"/>
      <c r="FL329" s="288"/>
      <c r="FM329" s="288"/>
      <c r="FN329" s="288"/>
      <c r="FO329" s="288"/>
      <c r="FP329" s="288"/>
      <c r="FQ329" s="288"/>
      <c r="FR329" s="288"/>
      <c r="FU329" s="288"/>
      <c r="FV329" s="288"/>
      <c r="FW329" s="288"/>
      <c r="FX329" s="288"/>
      <c r="FY329" s="288"/>
      <c r="FZ329" s="288"/>
      <c r="GA329" s="288"/>
      <c r="GB329" s="288"/>
      <c r="GC329" s="288"/>
      <c r="GD329" s="288"/>
      <c r="GE329" s="288"/>
      <c r="GF329" s="288"/>
      <c r="GG329" s="288"/>
      <c r="GH329" s="288"/>
    </row>
    <row r="330" spans="1:190">
      <c r="A330" s="215"/>
      <c r="B330" s="215"/>
      <c r="C330" s="215"/>
      <c r="D330" s="215"/>
      <c r="E330" s="215"/>
      <c r="F330" s="215"/>
      <c r="G330" s="215"/>
      <c r="H330" s="215"/>
      <c r="I330" s="215"/>
      <c r="J330" s="215"/>
      <c r="K330" s="215"/>
      <c r="L330" s="215"/>
      <c r="M330" s="215"/>
      <c r="N330" s="212"/>
      <c r="O330" s="215"/>
      <c r="P330" s="215"/>
      <c r="Q330" s="215"/>
      <c r="R330" s="217"/>
      <c r="S330" s="217"/>
      <c r="T330" s="217"/>
      <c r="U330" s="288"/>
      <c r="V330" s="288"/>
      <c r="W330" s="215"/>
      <c r="X330" s="219"/>
      <c r="Y330" s="219"/>
      <c r="Z330" s="219"/>
      <c r="AA330" s="219"/>
      <c r="AB330" s="219"/>
      <c r="AC330" s="287"/>
      <c r="AD330" s="287"/>
      <c r="AE330" s="287"/>
      <c r="AF330" s="287"/>
      <c r="AG330" s="287"/>
      <c r="AH330" s="287"/>
      <c r="AI330" s="287"/>
      <c r="AJ330" s="287"/>
      <c r="AK330" s="288"/>
      <c r="AL330" s="288"/>
      <c r="AM330" s="288"/>
      <c r="AN330" s="288"/>
      <c r="AO330" s="288"/>
      <c r="AP330" s="288"/>
      <c r="AQ330" s="288"/>
      <c r="AR330" s="288"/>
      <c r="AS330" s="288"/>
      <c r="AT330" s="288"/>
      <c r="AU330" s="288"/>
      <c r="AV330" s="288"/>
      <c r="AW330" s="288"/>
      <c r="AX330" s="288"/>
      <c r="AY330" s="288"/>
      <c r="AZ330" s="288"/>
      <c r="BA330" s="288"/>
      <c r="BB330" s="288"/>
      <c r="BC330" s="288"/>
      <c r="BD330" s="288"/>
      <c r="BE330" s="288"/>
      <c r="BF330" s="288"/>
      <c r="BG330" s="288"/>
      <c r="BH330" s="288"/>
      <c r="BI330" s="288"/>
      <c r="BJ330" s="288"/>
      <c r="BK330" s="288"/>
      <c r="BL330" s="288"/>
      <c r="BM330" s="288"/>
      <c r="BN330" s="288"/>
      <c r="BO330" s="288"/>
      <c r="BP330" s="288"/>
      <c r="BQ330" s="288"/>
      <c r="BR330" s="288"/>
      <c r="BS330" s="288"/>
      <c r="BT330" s="288"/>
      <c r="BU330" s="288"/>
      <c r="BV330" s="288"/>
      <c r="BW330" s="288"/>
      <c r="BX330" s="288"/>
      <c r="BY330" s="288"/>
      <c r="BZ330" s="288"/>
      <c r="CA330" s="288"/>
      <c r="CB330" s="288"/>
      <c r="CC330" s="288"/>
      <c r="CD330" s="288"/>
      <c r="CE330" s="288"/>
      <c r="CF330" s="288"/>
      <c r="CG330" s="288"/>
      <c r="CH330" s="288"/>
      <c r="CI330" s="288"/>
      <c r="CJ330" s="288"/>
      <c r="CK330" s="288"/>
      <c r="CL330" s="288"/>
      <c r="CM330" s="288"/>
      <c r="CN330" s="288"/>
      <c r="CO330" s="288"/>
      <c r="CP330" s="288"/>
      <c r="CQ330" s="288"/>
      <c r="CR330" s="288"/>
      <c r="CS330" s="288"/>
      <c r="CT330" s="288"/>
      <c r="CU330" s="288"/>
      <c r="CV330" s="288"/>
      <c r="CW330" s="288"/>
      <c r="CX330" s="288"/>
      <c r="CY330" s="288"/>
      <c r="CZ330" s="288"/>
      <c r="DA330" s="288"/>
      <c r="DB330" s="288"/>
      <c r="DC330" s="288"/>
      <c r="DD330" s="288"/>
      <c r="DE330" s="288"/>
      <c r="DF330" s="288"/>
      <c r="DG330" s="288"/>
      <c r="DH330" s="288"/>
      <c r="DI330" s="288"/>
      <c r="DJ330" s="288"/>
      <c r="DK330" s="288"/>
      <c r="DL330" s="288"/>
      <c r="DM330" s="288"/>
      <c r="DN330" s="288"/>
      <c r="DO330" s="288"/>
      <c r="DP330" s="288"/>
      <c r="DQ330" s="288"/>
      <c r="DR330" s="288"/>
      <c r="DS330" s="288"/>
      <c r="DT330" s="288"/>
      <c r="DU330" s="288"/>
      <c r="DV330" s="288"/>
      <c r="DW330" s="288"/>
      <c r="DX330" s="288"/>
      <c r="DY330" s="288"/>
      <c r="DZ330" s="288"/>
      <c r="EA330" s="288"/>
      <c r="EB330" s="288"/>
      <c r="EC330" s="288"/>
      <c r="ED330" s="288"/>
      <c r="EE330" s="288"/>
      <c r="EF330" s="288"/>
      <c r="EG330" s="288"/>
      <c r="EH330" s="288"/>
      <c r="EI330" s="288"/>
      <c r="EJ330" s="288"/>
      <c r="EK330" s="288"/>
      <c r="EL330" s="288"/>
      <c r="EM330" s="288"/>
      <c r="EN330" s="288"/>
      <c r="EO330" s="288"/>
      <c r="EP330" s="288"/>
      <c r="EQ330" s="288"/>
      <c r="ER330" s="288"/>
      <c r="ES330" s="288"/>
      <c r="ET330" s="288"/>
      <c r="EU330" s="288"/>
      <c r="EV330" s="288"/>
      <c r="EW330" s="288"/>
      <c r="EX330" s="288"/>
      <c r="EY330" s="288"/>
      <c r="EZ330" s="288"/>
      <c r="FA330" s="288"/>
      <c r="FB330" s="288"/>
      <c r="FC330" s="288"/>
      <c r="FD330" s="288"/>
      <c r="FE330" s="288"/>
      <c r="FF330" s="288"/>
      <c r="FG330" s="288"/>
      <c r="FH330" s="288"/>
      <c r="FI330" s="288"/>
      <c r="FJ330" s="288"/>
      <c r="FK330" s="288"/>
      <c r="FL330" s="288"/>
      <c r="FM330" s="288"/>
      <c r="FN330" s="288"/>
      <c r="FO330" s="288"/>
      <c r="FP330" s="288"/>
      <c r="FQ330" s="288"/>
      <c r="FR330" s="288"/>
      <c r="FU330" s="288"/>
      <c r="FV330" s="288"/>
      <c r="FW330" s="288"/>
      <c r="FX330" s="288"/>
      <c r="FY330" s="288"/>
      <c r="FZ330" s="288"/>
      <c r="GA330" s="288"/>
      <c r="GB330" s="288"/>
      <c r="GC330" s="288"/>
      <c r="GD330" s="288"/>
      <c r="GE330" s="288"/>
      <c r="GF330" s="288"/>
      <c r="GG330" s="288"/>
      <c r="GH330" s="288"/>
    </row>
    <row r="331" spans="1:190">
      <c r="A331" s="215"/>
      <c r="B331" s="215"/>
      <c r="C331" s="215"/>
      <c r="D331" s="215"/>
      <c r="E331" s="215"/>
      <c r="F331" s="215"/>
      <c r="G331" s="215"/>
      <c r="H331" s="215"/>
      <c r="I331" s="215"/>
      <c r="J331" s="215"/>
      <c r="K331" s="215"/>
      <c r="L331" s="215"/>
      <c r="M331" s="215"/>
      <c r="N331" s="212"/>
      <c r="O331" s="215"/>
      <c r="P331" s="215"/>
      <c r="Q331" s="215"/>
      <c r="R331" s="217"/>
      <c r="S331" s="217"/>
      <c r="T331" s="217"/>
      <c r="U331" s="288"/>
      <c r="V331" s="288"/>
      <c r="W331" s="215"/>
      <c r="X331" s="219"/>
      <c r="Y331" s="219"/>
      <c r="Z331" s="219"/>
      <c r="AA331" s="219"/>
      <c r="AB331" s="219"/>
      <c r="AC331" s="287"/>
      <c r="AD331" s="287"/>
      <c r="AE331" s="287"/>
      <c r="AF331" s="287"/>
      <c r="AG331" s="287"/>
      <c r="AH331" s="287"/>
      <c r="AI331" s="287"/>
      <c r="AJ331" s="287"/>
      <c r="AK331" s="288"/>
      <c r="AL331" s="288"/>
      <c r="AM331" s="288"/>
      <c r="AN331" s="288"/>
      <c r="AO331" s="288"/>
      <c r="AP331" s="288"/>
      <c r="AQ331" s="288"/>
      <c r="AR331" s="288"/>
      <c r="AS331" s="288"/>
      <c r="AT331" s="288"/>
      <c r="AU331" s="288"/>
      <c r="AV331" s="288"/>
      <c r="AW331" s="288"/>
      <c r="AX331" s="288"/>
      <c r="AY331" s="288"/>
      <c r="AZ331" s="288"/>
      <c r="BA331" s="288"/>
      <c r="BB331" s="288"/>
      <c r="BC331" s="288"/>
      <c r="BD331" s="288"/>
      <c r="BE331" s="288"/>
      <c r="BF331" s="288"/>
      <c r="BG331" s="288"/>
      <c r="BH331" s="288"/>
      <c r="BI331" s="288"/>
      <c r="BJ331" s="288"/>
      <c r="BK331" s="288"/>
      <c r="BL331" s="288"/>
      <c r="BM331" s="288"/>
      <c r="BN331" s="288"/>
      <c r="BO331" s="288"/>
      <c r="BP331" s="288"/>
      <c r="BQ331" s="288"/>
      <c r="BR331" s="288"/>
      <c r="BS331" s="288"/>
      <c r="BT331" s="288"/>
      <c r="BU331" s="288"/>
      <c r="BV331" s="288"/>
      <c r="BW331" s="288"/>
      <c r="BX331" s="288"/>
      <c r="BY331" s="288"/>
      <c r="BZ331" s="288"/>
      <c r="CA331" s="288"/>
      <c r="CB331" s="288"/>
      <c r="CC331" s="288"/>
      <c r="CD331" s="288"/>
      <c r="CE331" s="288"/>
      <c r="CF331" s="288"/>
      <c r="CG331" s="288"/>
      <c r="CH331" s="288"/>
      <c r="CI331" s="288"/>
      <c r="CJ331" s="288"/>
      <c r="CK331" s="288"/>
      <c r="CL331" s="288"/>
      <c r="CM331" s="288"/>
      <c r="CN331" s="288"/>
      <c r="CO331" s="288"/>
      <c r="CP331" s="288"/>
      <c r="CQ331" s="288"/>
      <c r="CR331" s="288"/>
      <c r="CS331" s="288"/>
      <c r="CT331" s="288"/>
      <c r="CU331" s="288"/>
      <c r="CV331" s="288"/>
      <c r="CW331" s="288"/>
      <c r="CX331" s="288"/>
      <c r="CY331" s="288"/>
      <c r="CZ331" s="288"/>
      <c r="DA331" s="288"/>
      <c r="DB331" s="288"/>
      <c r="DC331" s="288"/>
      <c r="DD331" s="288"/>
      <c r="DE331" s="288"/>
      <c r="DF331" s="288"/>
      <c r="DG331" s="288"/>
      <c r="DH331" s="288"/>
      <c r="DI331" s="288"/>
      <c r="DJ331" s="288"/>
      <c r="DK331" s="288"/>
      <c r="DL331" s="288"/>
      <c r="DM331" s="288"/>
      <c r="DN331" s="288"/>
      <c r="DO331" s="288"/>
      <c r="DP331" s="288"/>
      <c r="DQ331" s="288"/>
      <c r="DR331" s="288"/>
      <c r="DS331" s="288"/>
      <c r="DT331" s="288"/>
      <c r="DU331" s="288"/>
      <c r="DV331" s="288"/>
      <c r="DW331" s="288"/>
      <c r="DX331" s="288"/>
      <c r="DY331" s="288"/>
      <c r="DZ331" s="288"/>
      <c r="EA331" s="288"/>
      <c r="EB331" s="288"/>
      <c r="EC331" s="288"/>
      <c r="ED331" s="288"/>
      <c r="EE331" s="288"/>
      <c r="EF331" s="288"/>
      <c r="EG331" s="288"/>
      <c r="EH331" s="288"/>
      <c r="EI331" s="288"/>
      <c r="EJ331" s="288"/>
      <c r="EK331" s="288"/>
      <c r="EL331" s="288"/>
      <c r="EM331" s="288"/>
      <c r="EN331" s="288"/>
      <c r="EO331" s="288"/>
      <c r="EP331" s="288"/>
      <c r="EQ331" s="288"/>
      <c r="ER331" s="288"/>
      <c r="ES331" s="288"/>
      <c r="ET331" s="288"/>
      <c r="EU331" s="288"/>
      <c r="EV331" s="288"/>
      <c r="EW331" s="288"/>
      <c r="EX331" s="288"/>
      <c r="EY331" s="288"/>
      <c r="EZ331" s="288"/>
      <c r="FA331" s="288"/>
      <c r="FB331" s="288"/>
      <c r="FC331" s="288"/>
      <c r="FD331" s="288"/>
      <c r="FE331" s="288"/>
      <c r="FF331" s="288"/>
      <c r="FG331" s="288"/>
      <c r="FH331" s="288"/>
      <c r="FI331" s="288"/>
      <c r="FJ331" s="288"/>
      <c r="FK331" s="288"/>
      <c r="FL331" s="288"/>
      <c r="FM331" s="288"/>
      <c r="FN331" s="288"/>
      <c r="FO331" s="288"/>
      <c r="FP331" s="288"/>
      <c r="FQ331" s="288"/>
      <c r="FR331" s="288"/>
      <c r="FU331" s="288"/>
      <c r="FV331" s="288"/>
      <c r="FW331" s="288"/>
      <c r="FX331" s="288"/>
      <c r="FY331" s="288"/>
      <c r="FZ331" s="288"/>
      <c r="GA331" s="288"/>
      <c r="GB331" s="288"/>
      <c r="GC331" s="288"/>
      <c r="GD331" s="288"/>
      <c r="GE331" s="288"/>
      <c r="GF331" s="288"/>
      <c r="GG331" s="288"/>
      <c r="GH331" s="288"/>
    </row>
    <row r="332" spans="1:190">
      <c r="A332" s="215"/>
      <c r="B332" s="215"/>
      <c r="C332" s="215"/>
      <c r="D332" s="215"/>
      <c r="E332" s="215"/>
      <c r="F332" s="215"/>
      <c r="G332" s="215"/>
      <c r="H332" s="215"/>
      <c r="I332" s="215"/>
      <c r="J332" s="215"/>
      <c r="K332" s="215"/>
      <c r="L332" s="215"/>
      <c r="M332" s="215"/>
      <c r="N332" s="212"/>
      <c r="O332" s="215"/>
      <c r="P332" s="215"/>
      <c r="Q332" s="215"/>
      <c r="R332" s="217"/>
      <c r="S332" s="217"/>
      <c r="T332" s="217"/>
      <c r="U332" s="288"/>
      <c r="V332" s="288"/>
      <c r="W332" s="215"/>
      <c r="X332" s="219"/>
      <c r="Y332" s="219"/>
      <c r="Z332" s="219"/>
      <c r="AA332" s="219"/>
      <c r="AB332" s="219"/>
      <c r="AC332" s="287"/>
      <c r="AD332" s="287"/>
      <c r="AE332" s="287"/>
      <c r="AF332" s="287"/>
      <c r="AG332" s="287"/>
      <c r="AH332" s="287"/>
      <c r="AI332" s="287"/>
      <c r="AJ332" s="287"/>
      <c r="AK332" s="288"/>
      <c r="AL332" s="288"/>
      <c r="AM332" s="288"/>
      <c r="AN332" s="288"/>
      <c r="AO332" s="288"/>
      <c r="AP332" s="288"/>
      <c r="AQ332" s="288"/>
      <c r="AR332" s="288"/>
      <c r="AS332" s="288"/>
      <c r="AT332" s="288"/>
      <c r="AU332" s="288"/>
      <c r="AV332" s="288"/>
      <c r="AW332" s="288"/>
      <c r="AX332" s="288"/>
      <c r="AY332" s="288"/>
      <c r="AZ332" s="288"/>
      <c r="BA332" s="288"/>
      <c r="BB332" s="288"/>
      <c r="BC332" s="288"/>
      <c r="BD332" s="288"/>
      <c r="BE332" s="288"/>
      <c r="BF332" s="288"/>
      <c r="BG332" s="288"/>
      <c r="BH332" s="288"/>
      <c r="BI332" s="288"/>
      <c r="BJ332" s="288"/>
      <c r="BK332" s="288"/>
      <c r="BL332" s="288"/>
      <c r="BM332" s="288"/>
      <c r="BN332" s="288"/>
      <c r="BO332" s="288"/>
      <c r="BP332" s="288"/>
      <c r="BQ332" s="288"/>
      <c r="BR332" s="288"/>
      <c r="BS332" s="288"/>
      <c r="BT332" s="288"/>
      <c r="BU332" s="288"/>
      <c r="BV332" s="288"/>
      <c r="BW332" s="288"/>
      <c r="BX332" s="288"/>
      <c r="BY332" s="288"/>
      <c r="BZ332" s="288"/>
      <c r="CA332" s="288"/>
      <c r="CB332" s="288"/>
      <c r="CC332" s="288"/>
      <c r="CD332" s="288"/>
      <c r="CE332" s="288"/>
      <c r="CF332" s="288"/>
      <c r="CG332" s="288"/>
      <c r="CH332" s="288"/>
      <c r="CI332" s="288"/>
      <c r="CJ332" s="288"/>
      <c r="CK332" s="288"/>
      <c r="CL332" s="288"/>
      <c r="CM332" s="288"/>
      <c r="CN332" s="288"/>
      <c r="CO332" s="288"/>
      <c r="CP332" s="288"/>
      <c r="CQ332" s="288"/>
      <c r="CR332" s="288"/>
      <c r="CS332" s="288"/>
      <c r="CT332" s="288"/>
      <c r="CU332" s="288"/>
      <c r="CV332" s="288"/>
      <c r="CW332" s="288"/>
      <c r="CX332" s="288"/>
      <c r="CY332" s="288"/>
      <c r="CZ332" s="288"/>
      <c r="DA332" s="288"/>
      <c r="DB332" s="288"/>
      <c r="DC332" s="288"/>
      <c r="DD332" s="288"/>
      <c r="DE332" s="288"/>
      <c r="DF332" s="288"/>
      <c r="DG332" s="288"/>
      <c r="DH332" s="288"/>
      <c r="DI332" s="288"/>
      <c r="DJ332" s="288"/>
      <c r="DK332" s="288"/>
      <c r="DL332" s="288"/>
      <c r="DM332" s="288"/>
      <c r="DN332" s="288"/>
      <c r="DO332" s="288"/>
      <c r="DP332" s="288"/>
      <c r="DQ332" s="288"/>
      <c r="DR332" s="288"/>
      <c r="DS332" s="288"/>
      <c r="DT332" s="288"/>
      <c r="DU332" s="288"/>
      <c r="DV332" s="288"/>
      <c r="DW332" s="288"/>
      <c r="DX332" s="288"/>
      <c r="DY332" s="288"/>
      <c r="DZ332" s="288"/>
      <c r="EA332" s="288"/>
      <c r="EB332" s="288"/>
      <c r="EC332" s="288"/>
      <c r="ED332" s="288"/>
      <c r="EE332" s="288"/>
      <c r="EF332" s="288"/>
      <c r="EG332" s="288"/>
      <c r="EH332" s="288"/>
      <c r="EI332" s="288"/>
      <c r="EJ332" s="288"/>
      <c r="EK332" s="288"/>
      <c r="EL332" s="288"/>
      <c r="EM332" s="288"/>
      <c r="EN332" s="288"/>
      <c r="EO332" s="288"/>
      <c r="EP332" s="288"/>
      <c r="EQ332" s="288"/>
      <c r="ER332" s="288"/>
      <c r="ES332" s="288"/>
      <c r="ET332" s="288"/>
      <c r="EU332" s="288"/>
      <c r="EV332" s="288"/>
      <c r="EW332" s="288"/>
      <c r="EX332" s="288"/>
      <c r="EY332" s="288"/>
      <c r="EZ332" s="288"/>
      <c r="FA332" s="288"/>
      <c r="FB332" s="288"/>
      <c r="FC332" s="288"/>
      <c r="FD332" s="288"/>
      <c r="FE332" s="288"/>
      <c r="FF332" s="288"/>
      <c r="FG332" s="288"/>
      <c r="FH332" s="288"/>
      <c r="FI332" s="288"/>
      <c r="FJ332" s="288"/>
      <c r="FK332" s="288"/>
      <c r="FL332" s="288"/>
      <c r="FM332" s="288"/>
      <c r="FN332" s="288"/>
      <c r="FO332" s="288"/>
      <c r="FP332" s="288"/>
      <c r="FQ332" s="288"/>
      <c r="FR332" s="288"/>
      <c r="FU332" s="288"/>
      <c r="FV332" s="288"/>
      <c r="FW332" s="288"/>
      <c r="FX332" s="288"/>
      <c r="FY332" s="288"/>
      <c r="FZ332" s="288"/>
      <c r="GA332" s="288"/>
      <c r="GB332" s="288"/>
      <c r="GC332" s="288"/>
      <c r="GD332" s="288"/>
      <c r="GE332" s="288"/>
      <c r="GF332" s="288"/>
      <c r="GG332" s="288"/>
      <c r="GH332" s="288"/>
    </row>
    <row r="333" spans="1:190">
      <c r="A333" s="215"/>
      <c r="B333" s="215"/>
      <c r="C333" s="215"/>
      <c r="D333" s="215"/>
      <c r="E333" s="215"/>
      <c r="F333" s="215"/>
      <c r="G333" s="215"/>
      <c r="H333" s="215"/>
      <c r="I333" s="215"/>
      <c r="J333" s="215"/>
      <c r="K333" s="215"/>
      <c r="L333" s="215"/>
      <c r="M333" s="215"/>
      <c r="N333" s="212"/>
      <c r="O333" s="215"/>
      <c r="P333" s="215"/>
      <c r="Q333" s="215"/>
      <c r="R333" s="217"/>
      <c r="S333" s="217"/>
      <c r="T333" s="217"/>
      <c r="U333" s="288"/>
      <c r="V333" s="288"/>
      <c r="W333" s="215"/>
      <c r="X333" s="219"/>
      <c r="Y333" s="219"/>
      <c r="Z333" s="219"/>
      <c r="AA333" s="219"/>
      <c r="AB333" s="219"/>
      <c r="AC333" s="287"/>
      <c r="AD333" s="287"/>
      <c r="AE333" s="287"/>
      <c r="AF333" s="287"/>
      <c r="AG333" s="287"/>
      <c r="AH333" s="287"/>
      <c r="AI333" s="287"/>
      <c r="AJ333" s="287"/>
      <c r="AK333" s="288"/>
      <c r="AL333" s="288"/>
      <c r="AM333" s="288"/>
      <c r="AN333" s="288"/>
      <c r="AO333" s="288"/>
      <c r="AP333" s="288"/>
      <c r="AQ333" s="288"/>
      <c r="AR333" s="288"/>
      <c r="AS333" s="288"/>
      <c r="AT333" s="288"/>
      <c r="AU333" s="288"/>
      <c r="AV333" s="288"/>
      <c r="AW333" s="288"/>
      <c r="AX333" s="288"/>
      <c r="AY333" s="288"/>
      <c r="AZ333" s="288"/>
      <c r="BA333" s="288"/>
      <c r="BB333" s="288"/>
      <c r="BC333" s="288"/>
      <c r="BD333" s="288"/>
      <c r="BE333" s="288"/>
      <c r="BF333" s="288"/>
      <c r="BG333" s="288"/>
      <c r="BH333" s="288"/>
      <c r="BI333" s="288"/>
      <c r="BJ333" s="288"/>
      <c r="BK333" s="288"/>
      <c r="BL333" s="288"/>
      <c r="BM333" s="288"/>
      <c r="BN333" s="288"/>
      <c r="BO333" s="288"/>
      <c r="BP333" s="288"/>
      <c r="BQ333" s="288"/>
      <c r="BR333" s="288"/>
      <c r="BS333" s="288"/>
      <c r="BT333" s="288"/>
      <c r="BU333" s="288"/>
      <c r="BV333" s="288"/>
      <c r="BW333" s="288"/>
      <c r="BX333" s="288"/>
      <c r="BY333" s="288"/>
      <c r="BZ333" s="288"/>
      <c r="CA333" s="288"/>
      <c r="CB333" s="288"/>
      <c r="CC333" s="288"/>
      <c r="CD333" s="288"/>
      <c r="CE333" s="288"/>
      <c r="CF333" s="288"/>
      <c r="CG333" s="288"/>
      <c r="CH333" s="288"/>
      <c r="CI333" s="288"/>
      <c r="CJ333" s="288"/>
      <c r="CK333" s="288"/>
      <c r="CL333" s="288"/>
      <c r="CM333" s="288"/>
      <c r="CN333" s="288"/>
      <c r="CO333" s="288"/>
      <c r="CP333" s="288"/>
      <c r="CQ333" s="288"/>
      <c r="CR333" s="288"/>
      <c r="CS333" s="288"/>
      <c r="CT333" s="288"/>
      <c r="CU333" s="288"/>
      <c r="CV333" s="288"/>
      <c r="CW333" s="288"/>
      <c r="CX333" s="288"/>
      <c r="CY333" s="288"/>
      <c r="CZ333" s="288"/>
      <c r="DA333" s="288"/>
      <c r="DB333" s="288"/>
      <c r="DC333" s="288"/>
      <c r="DD333" s="288"/>
      <c r="DE333" s="288"/>
      <c r="DF333" s="288"/>
      <c r="DG333" s="288"/>
      <c r="DH333" s="288"/>
      <c r="DI333" s="288"/>
      <c r="DJ333" s="288"/>
      <c r="DK333" s="288"/>
      <c r="DL333" s="288"/>
      <c r="DM333" s="288"/>
      <c r="DN333" s="288"/>
      <c r="DO333" s="288"/>
      <c r="DP333" s="288"/>
      <c r="DQ333" s="288"/>
      <c r="DR333" s="288"/>
      <c r="DS333" s="288"/>
      <c r="DT333" s="288"/>
      <c r="DU333" s="288"/>
      <c r="DV333" s="288"/>
      <c r="DW333" s="288"/>
      <c r="DX333" s="288"/>
      <c r="DY333" s="288"/>
      <c r="DZ333" s="288"/>
      <c r="EA333" s="288"/>
      <c r="EB333" s="288"/>
      <c r="EC333" s="288"/>
      <c r="ED333" s="288"/>
      <c r="EE333" s="288"/>
      <c r="EF333" s="288"/>
      <c r="EG333" s="288"/>
      <c r="EH333" s="288"/>
      <c r="EI333" s="288"/>
      <c r="EJ333" s="288"/>
      <c r="EK333" s="288"/>
      <c r="EL333" s="288"/>
      <c r="EM333" s="288"/>
      <c r="EN333" s="288"/>
      <c r="EO333" s="288"/>
      <c r="EP333" s="288"/>
      <c r="EQ333" s="288"/>
      <c r="ER333" s="288"/>
      <c r="ES333" s="288"/>
      <c r="ET333" s="288"/>
      <c r="EU333" s="288"/>
      <c r="EV333" s="288"/>
      <c r="EW333" s="288"/>
      <c r="EX333" s="288"/>
      <c r="EY333" s="288"/>
      <c r="EZ333" s="288"/>
      <c r="FA333" s="288"/>
      <c r="FB333" s="288"/>
      <c r="FC333" s="288"/>
      <c r="FD333" s="288"/>
      <c r="FE333" s="288"/>
      <c r="FF333" s="288"/>
      <c r="FG333" s="288"/>
      <c r="FH333" s="288"/>
      <c r="FI333" s="288"/>
      <c r="FJ333" s="288"/>
      <c r="FK333" s="288"/>
      <c r="FL333" s="288"/>
      <c r="FM333" s="288"/>
      <c r="FN333" s="288"/>
      <c r="FO333" s="288"/>
      <c r="FP333" s="288"/>
      <c r="FQ333" s="288"/>
      <c r="FR333" s="288"/>
      <c r="FU333" s="288"/>
      <c r="FV333" s="288"/>
      <c r="FW333" s="288"/>
      <c r="FX333" s="288"/>
      <c r="FY333" s="288"/>
      <c r="FZ333" s="288"/>
      <c r="GA333" s="288"/>
      <c r="GB333" s="288"/>
      <c r="GC333" s="288"/>
      <c r="GD333" s="288"/>
      <c r="GE333" s="288"/>
      <c r="GF333" s="288"/>
      <c r="GG333" s="288"/>
      <c r="GH333" s="288"/>
    </row>
    <row r="334" spans="1:190">
      <c r="A334" s="215"/>
      <c r="B334" s="215"/>
      <c r="C334" s="215"/>
      <c r="D334" s="215"/>
      <c r="E334" s="215"/>
      <c r="F334" s="215"/>
      <c r="G334" s="215"/>
      <c r="H334" s="215"/>
      <c r="I334" s="215"/>
      <c r="J334" s="215"/>
      <c r="K334" s="215"/>
      <c r="L334" s="215"/>
      <c r="M334" s="215"/>
      <c r="N334" s="212"/>
      <c r="O334" s="215"/>
      <c r="P334" s="215"/>
      <c r="Q334" s="215"/>
      <c r="R334" s="217"/>
      <c r="S334" s="217"/>
      <c r="T334" s="217"/>
      <c r="U334" s="288"/>
      <c r="V334" s="288"/>
      <c r="W334" s="215"/>
      <c r="X334" s="219"/>
      <c r="Y334" s="219"/>
      <c r="Z334" s="219"/>
      <c r="AA334" s="219"/>
      <c r="AB334" s="219"/>
      <c r="AC334" s="287"/>
      <c r="AD334" s="287"/>
      <c r="AE334" s="287"/>
      <c r="AF334" s="287"/>
      <c r="AG334" s="287"/>
      <c r="AH334" s="287"/>
      <c r="AI334" s="287"/>
      <c r="AJ334" s="287"/>
      <c r="AK334" s="288"/>
      <c r="AL334" s="288"/>
      <c r="AM334" s="288"/>
      <c r="AN334" s="288"/>
      <c r="AO334" s="288"/>
      <c r="AP334" s="288"/>
      <c r="AQ334" s="288"/>
      <c r="AR334" s="288"/>
      <c r="AS334" s="288"/>
      <c r="AT334" s="288"/>
      <c r="AU334" s="288"/>
      <c r="AV334" s="288"/>
      <c r="AW334" s="288"/>
      <c r="AX334" s="288"/>
      <c r="AY334" s="288"/>
      <c r="AZ334" s="288"/>
      <c r="BA334" s="288"/>
      <c r="BB334" s="288"/>
      <c r="BC334" s="288"/>
      <c r="BD334" s="288"/>
      <c r="BE334" s="288"/>
      <c r="BF334" s="288"/>
      <c r="BG334" s="288"/>
      <c r="BH334" s="288"/>
      <c r="BI334" s="288"/>
      <c r="BJ334" s="288"/>
      <c r="BK334" s="288"/>
      <c r="BL334" s="288"/>
      <c r="BM334" s="288"/>
      <c r="BN334" s="288"/>
      <c r="BO334" s="288"/>
      <c r="BP334" s="288"/>
      <c r="BQ334" s="288"/>
      <c r="BR334" s="288"/>
      <c r="BS334" s="288"/>
      <c r="BT334" s="288"/>
      <c r="BU334" s="288"/>
      <c r="BV334" s="288"/>
      <c r="BW334" s="288"/>
      <c r="BX334" s="288"/>
      <c r="BY334" s="288"/>
      <c r="BZ334" s="288"/>
      <c r="CA334" s="288"/>
      <c r="CB334" s="288"/>
      <c r="CC334" s="288"/>
      <c r="CD334" s="288"/>
      <c r="CE334" s="288"/>
      <c r="CF334" s="288"/>
      <c r="CG334" s="288"/>
      <c r="CH334" s="288"/>
      <c r="CI334" s="288"/>
      <c r="CJ334" s="288"/>
      <c r="CK334" s="288"/>
      <c r="CL334" s="288"/>
      <c r="CM334" s="288"/>
      <c r="CN334" s="288"/>
      <c r="CO334" s="288"/>
      <c r="CP334" s="288"/>
      <c r="CQ334" s="288"/>
      <c r="CR334" s="288"/>
      <c r="CS334" s="288"/>
      <c r="CT334" s="288"/>
      <c r="CU334" s="288"/>
      <c r="CV334" s="288"/>
      <c r="CW334" s="288"/>
      <c r="CX334" s="288"/>
      <c r="CY334" s="288"/>
      <c r="CZ334" s="288"/>
      <c r="DA334" s="288"/>
      <c r="DB334" s="288"/>
      <c r="DC334" s="288"/>
      <c r="DD334" s="288"/>
      <c r="DE334" s="288"/>
      <c r="DF334" s="288"/>
      <c r="DG334" s="288"/>
      <c r="DH334" s="288"/>
      <c r="DI334" s="288"/>
      <c r="DJ334" s="288"/>
      <c r="DK334" s="288"/>
      <c r="DL334" s="288"/>
      <c r="DM334" s="288"/>
      <c r="DN334" s="288"/>
      <c r="DO334" s="288"/>
      <c r="DP334" s="288"/>
      <c r="DQ334" s="288"/>
      <c r="DR334" s="288"/>
      <c r="DS334" s="288"/>
      <c r="DT334" s="288"/>
      <c r="DU334" s="288"/>
      <c r="DV334" s="288"/>
      <c r="DW334" s="288"/>
      <c r="DX334" s="288"/>
      <c r="DY334" s="288"/>
      <c r="DZ334" s="288"/>
      <c r="EA334" s="288"/>
      <c r="EB334" s="288"/>
      <c r="EC334" s="288"/>
      <c r="ED334" s="288"/>
      <c r="EE334" s="288"/>
      <c r="EF334" s="288"/>
      <c r="EG334" s="288"/>
      <c r="EH334" s="288"/>
      <c r="EI334" s="288"/>
      <c r="EJ334" s="288"/>
      <c r="EK334" s="288"/>
      <c r="EL334" s="288"/>
      <c r="EM334" s="288"/>
      <c r="EN334" s="288"/>
      <c r="EO334" s="288"/>
      <c r="EP334" s="288"/>
      <c r="EQ334" s="288"/>
      <c r="ER334" s="288"/>
      <c r="ES334" s="288"/>
      <c r="ET334" s="288"/>
      <c r="EU334" s="288"/>
      <c r="EV334" s="288"/>
      <c r="EW334" s="288"/>
      <c r="EX334" s="288"/>
      <c r="EY334" s="288"/>
      <c r="EZ334" s="288"/>
      <c r="FA334" s="288"/>
      <c r="FB334" s="288"/>
      <c r="FC334" s="288"/>
      <c r="FD334" s="288"/>
      <c r="FE334" s="288"/>
      <c r="FF334" s="288"/>
      <c r="FG334" s="288"/>
      <c r="FH334" s="288"/>
      <c r="FI334" s="288"/>
      <c r="FJ334" s="288"/>
      <c r="FK334" s="288"/>
      <c r="FL334" s="288"/>
      <c r="FM334" s="288"/>
      <c r="FN334" s="288"/>
      <c r="FO334" s="288"/>
      <c r="FP334" s="288"/>
      <c r="FQ334" s="288"/>
      <c r="FR334" s="288"/>
      <c r="FU334" s="288"/>
      <c r="FV334" s="288"/>
      <c r="FW334" s="288"/>
      <c r="FX334" s="288"/>
      <c r="FY334" s="288"/>
      <c r="FZ334" s="288"/>
      <c r="GA334" s="288"/>
      <c r="GB334" s="288"/>
      <c r="GC334" s="288"/>
      <c r="GD334" s="288"/>
      <c r="GE334" s="288"/>
      <c r="GF334" s="288"/>
      <c r="GG334" s="288"/>
      <c r="GH334" s="288"/>
    </row>
    <row r="335" spans="1:190">
      <c r="A335" s="215"/>
      <c r="B335" s="215"/>
      <c r="C335" s="215"/>
      <c r="D335" s="215"/>
      <c r="E335" s="215"/>
      <c r="F335" s="215"/>
      <c r="G335" s="215"/>
      <c r="H335" s="215"/>
      <c r="I335" s="215"/>
      <c r="J335" s="215"/>
      <c r="K335" s="215"/>
      <c r="L335" s="215"/>
      <c r="M335" s="215"/>
      <c r="N335" s="212"/>
      <c r="O335" s="215"/>
      <c r="P335" s="215"/>
      <c r="Q335" s="215"/>
      <c r="R335" s="217"/>
      <c r="S335" s="217"/>
      <c r="T335" s="217"/>
      <c r="U335" s="288"/>
      <c r="V335" s="288"/>
      <c r="W335" s="215"/>
      <c r="X335" s="219"/>
      <c r="Y335" s="219"/>
      <c r="Z335" s="219"/>
      <c r="AA335" s="219"/>
      <c r="AB335" s="219"/>
      <c r="AC335" s="287"/>
      <c r="AD335" s="287"/>
      <c r="AE335" s="287"/>
      <c r="AF335" s="287"/>
      <c r="AG335" s="287"/>
      <c r="AH335" s="287"/>
      <c r="AI335" s="287"/>
      <c r="AJ335" s="287"/>
      <c r="AK335" s="288"/>
      <c r="AL335" s="288"/>
      <c r="AM335" s="288"/>
      <c r="AN335" s="288"/>
      <c r="AO335" s="288"/>
      <c r="AP335" s="288"/>
      <c r="AQ335" s="288"/>
      <c r="AR335" s="288"/>
      <c r="AS335" s="288"/>
      <c r="AT335" s="288"/>
      <c r="AU335" s="288"/>
      <c r="AV335" s="288"/>
      <c r="AW335" s="288"/>
      <c r="AX335" s="288"/>
      <c r="AY335" s="288"/>
      <c r="AZ335" s="288"/>
      <c r="BA335" s="288"/>
      <c r="BB335" s="288"/>
      <c r="BC335" s="288"/>
      <c r="BD335" s="288"/>
      <c r="BE335" s="288"/>
      <c r="BF335" s="288"/>
      <c r="BG335" s="288"/>
      <c r="BH335" s="288"/>
      <c r="BI335" s="288"/>
      <c r="BJ335" s="288"/>
      <c r="BK335" s="288"/>
      <c r="BL335" s="288"/>
      <c r="BM335" s="288"/>
      <c r="BN335" s="288"/>
      <c r="BO335" s="288"/>
      <c r="BP335" s="288"/>
      <c r="BQ335" s="288"/>
      <c r="BR335" s="288"/>
      <c r="BS335" s="288"/>
      <c r="BT335" s="288"/>
      <c r="BU335" s="288"/>
      <c r="BV335" s="288"/>
      <c r="BW335" s="288"/>
      <c r="BX335" s="288"/>
      <c r="BY335" s="288"/>
      <c r="BZ335" s="288"/>
      <c r="CA335" s="288"/>
      <c r="CB335" s="288"/>
      <c r="CC335" s="288"/>
      <c r="CD335" s="288"/>
      <c r="CE335" s="288"/>
      <c r="CF335" s="288"/>
      <c r="CG335" s="288"/>
      <c r="CH335" s="288"/>
      <c r="CI335" s="288"/>
      <c r="CJ335" s="288"/>
      <c r="CK335" s="288"/>
      <c r="CL335" s="288"/>
      <c r="CM335" s="288"/>
      <c r="CN335" s="288"/>
      <c r="CO335" s="288"/>
      <c r="CP335" s="288"/>
      <c r="CQ335" s="288"/>
      <c r="CR335" s="288"/>
      <c r="CS335" s="288"/>
      <c r="CT335" s="288"/>
      <c r="CU335" s="288"/>
      <c r="CV335" s="288"/>
      <c r="CW335" s="288"/>
      <c r="CX335" s="288"/>
      <c r="CY335" s="288"/>
      <c r="CZ335" s="288"/>
      <c r="DA335" s="288"/>
      <c r="DB335" s="288"/>
      <c r="DC335" s="288"/>
      <c r="DD335" s="288"/>
      <c r="DE335" s="288"/>
      <c r="DF335" s="288"/>
      <c r="DG335" s="288"/>
      <c r="DH335" s="288"/>
      <c r="DI335" s="288"/>
      <c r="DJ335" s="288"/>
      <c r="DK335" s="288"/>
      <c r="DL335" s="288"/>
      <c r="DM335" s="288"/>
      <c r="DN335" s="288"/>
      <c r="DO335" s="288"/>
      <c r="DP335" s="288"/>
      <c r="DQ335" s="288"/>
      <c r="DR335" s="288"/>
      <c r="DS335" s="288"/>
      <c r="DT335" s="288"/>
      <c r="DU335" s="288"/>
      <c r="DV335" s="288"/>
      <c r="DW335" s="288"/>
      <c r="DX335" s="288"/>
      <c r="DY335" s="288"/>
      <c r="DZ335" s="288"/>
      <c r="EA335" s="288"/>
      <c r="EB335" s="288"/>
      <c r="EC335" s="288"/>
      <c r="ED335" s="288"/>
      <c r="EE335" s="288"/>
      <c r="EF335" s="288"/>
      <c r="EG335" s="288"/>
      <c r="EH335" s="288"/>
      <c r="EI335" s="288"/>
      <c r="EJ335" s="288"/>
      <c r="EK335" s="288"/>
      <c r="EL335" s="288"/>
      <c r="EM335" s="288"/>
      <c r="EN335" s="288"/>
      <c r="EO335" s="288"/>
      <c r="EP335" s="288"/>
      <c r="EQ335" s="288"/>
      <c r="ER335" s="288"/>
      <c r="ES335" s="288"/>
      <c r="ET335" s="288"/>
      <c r="EU335" s="288"/>
      <c r="EV335" s="288"/>
      <c r="EW335" s="288"/>
      <c r="EX335" s="288"/>
      <c r="EY335" s="288"/>
      <c r="EZ335" s="288"/>
      <c r="FA335" s="288"/>
      <c r="FB335" s="288"/>
      <c r="FC335" s="288"/>
      <c r="FD335" s="288"/>
      <c r="FE335" s="288"/>
      <c r="FF335" s="288"/>
      <c r="FG335" s="288"/>
      <c r="FH335" s="288"/>
      <c r="FI335" s="288"/>
      <c r="FJ335" s="288"/>
      <c r="FK335" s="288"/>
      <c r="FL335" s="288"/>
      <c r="FM335" s="288"/>
      <c r="FN335" s="288"/>
      <c r="FO335" s="288"/>
      <c r="FP335" s="288"/>
      <c r="FQ335" s="288"/>
      <c r="FR335" s="288"/>
      <c r="FU335" s="288"/>
      <c r="FV335" s="288"/>
      <c r="FW335" s="288"/>
      <c r="FX335" s="288"/>
      <c r="FY335" s="288"/>
      <c r="FZ335" s="288"/>
      <c r="GA335" s="288"/>
      <c r="GB335" s="288"/>
      <c r="GC335" s="288"/>
      <c r="GD335" s="288"/>
      <c r="GE335" s="288"/>
      <c r="GF335" s="288"/>
      <c r="GG335" s="288"/>
      <c r="GH335" s="288"/>
    </row>
    <row r="336" spans="1:190">
      <c r="A336" s="215"/>
      <c r="B336" s="215"/>
      <c r="C336" s="215"/>
      <c r="D336" s="215"/>
      <c r="E336" s="215"/>
      <c r="F336" s="215"/>
      <c r="G336" s="215"/>
      <c r="H336" s="215"/>
      <c r="I336" s="215"/>
      <c r="J336" s="215"/>
      <c r="K336" s="215"/>
      <c r="L336" s="215"/>
      <c r="M336" s="215"/>
      <c r="N336" s="212"/>
      <c r="O336" s="215"/>
      <c r="P336" s="215"/>
      <c r="Q336" s="215"/>
      <c r="R336" s="217"/>
      <c r="S336" s="217"/>
      <c r="T336" s="217"/>
      <c r="U336" s="288"/>
      <c r="V336" s="288"/>
      <c r="W336" s="215"/>
      <c r="X336" s="219"/>
      <c r="Y336" s="219"/>
      <c r="Z336" s="219"/>
      <c r="AA336" s="219"/>
      <c r="AB336" s="219"/>
      <c r="AC336" s="287"/>
      <c r="AD336" s="287"/>
      <c r="AE336" s="287"/>
      <c r="AF336" s="287"/>
      <c r="AG336" s="287"/>
      <c r="AH336" s="287"/>
      <c r="AI336" s="287"/>
      <c r="AJ336" s="287"/>
      <c r="AK336" s="288"/>
      <c r="AL336" s="288"/>
      <c r="AM336" s="288"/>
      <c r="AN336" s="288"/>
      <c r="AO336" s="288"/>
      <c r="AP336" s="288"/>
      <c r="AQ336" s="288"/>
      <c r="AR336" s="288"/>
      <c r="AS336" s="288"/>
      <c r="AT336" s="288"/>
      <c r="AU336" s="288"/>
      <c r="AV336" s="288"/>
      <c r="AW336" s="288"/>
      <c r="AX336" s="288"/>
      <c r="AY336" s="288"/>
      <c r="AZ336" s="288"/>
      <c r="BA336" s="288"/>
      <c r="BB336" s="288"/>
      <c r="BC336" s="288"/>
      <c r="BD336" s="288"/>
      <c r="BE336" s="288"/>
      <c r="BF336" s="288"/>
      <c r="BG336" s="288"/>
      <c r="BH336" s="288"/>
      <c r="BI336" s="288"/>
      <c r="BJ336" s="288"/>
      <c r="BK336" s="288"/>
      <c r="BL336" s="288"/>
      <c r="BM336" s="288"/>
      <c r="BN336" s="288"/>
      <c r="BO336" s="288"/>
      <c r="BP336" s="288"/>
      <c r="BQ336" s="288"/>
      <c r="BR336" s="288"/>
      <c r="BS336" s="288"/>
      <c r="BT336" s="288"/>
      <c r="BU336" s="288"/>
      <c r="BV336" s="288"/>
      <c r="BW336" s="288"/>
      <c r="BX336" s="288"/>
      <c r="BY336" s="288"/>
      <c r="BZ336" s="288"/>
      <c r="CA336" s="288"/>
      <c r="CB336" s="288"/>
      <c r="CC336" s="288"/>
      <c r="CD336" s="288"/>
      <c r="CE336" s="288"/>
      <c r="CF336" s="288"/>
      <c r="CG336" s="288"/>
      <c r="CH336" s="288"/>
      <c r="CI336" s="288"/>
      <c r="CJ336" s="288"/>
      <c r="CK336" s="288"/>
      <c r="CL336" s="288"/>
      <c r="CM336" s="288"/>
      <c r="CN336" s="288"/>
      <c r="CO336" s="288"/>
      <c r="CP336" s="288"/>
      <c r="CQ336" s="288"/>
      <c r="CR336" s="288"/>
      <c r="CS336" s="288"/>
      <c r="CT336" s="288"/>
      <c r="CU336" s="288"/>
      <c r="CV336" s="288"/>
      <c r="CW336" s="288"/>
      <c r="CX336" s="288"/>
      <c r="CY336" s="288"/>
      <c r="CZ336" s="288"/>
      <c r="DA336" s="288"/>
      <c r="DB336" s="288"/>
      <c r="DC336" s="288"/>
      <c r="DD336" s="288"/>
      <c r="DE336" s="288"/>
      <c r="DF336" s="288"/>
      <c r="DG336" s="288"/>
      <c r="DH336" s="288"/>
      <c r="DI336" s="288"/>
      <c r="DJ336" s="288"/>
      <c r="DK336" s="288"/>
      <c r="DL336" s="288"/>
      <c r="DM336" s="288"/>
      <c r="DN336" s="288"/>
      <c r="DO336" s="288"/>
      <c r="DP336" s="288"/>
      <c r="DQ336" s="288"/>
      <c r="DR336" s="288"/>
      <c r="DS336" s="288"/>
      <c r="DT336" s="288"/>
      <c r="DU336" s="288"/>
      <c r="DV336" s="288"/>
      <c r="DW336" s="288"/>
      <c r="DX336" s="288"/>
      <c r="DY336" s="288"/>
      <c r="DZ336" s="288"/>
      <c r="EA336" s="288"/>
      <c r="EB336" s="288"/>
      <c r="EC336" s="288"/>
      <c r="ED336" s="288"/>
      <c r="EE336" s="288"/>
      <c r="EF336" s="288"/>
      <c r="EG336" s="288"/>
      <c r="EH336" s="288"/>
      <c r="EI336" s="288"/>
      <c r="EJ336" s="288"/>
      <c r="EK336" s="288"/>
      <c r="EL336" s="288"/>
      <c r="EM336" s="288"/>
      <c r="EN336" s="288"/>
      <c r="EO336" s="288"/>
      <c r="EP336" s="288"/>
      <c r="EQ336" s="288"/>
      <c r="ER336" s="288"/>
      <c r="ES336" s="288"/>
      <c r="ET336" s="288"/>
      <c r="EU336" s="288"/>
      <c r="EV336" s="288"/>
      <c r="EW336" s="288"/>
      <c r="EX336" s="288"/>
      <c r="EY336" s="288"/>
      <c r="EZ336" s="288"/>
      <c r="FA336" s="288"/>
      <c r="FB336" s="288"/>
      <c r="FC336" s="288"/>
      <c r="FD336" s="288"/>
      <c r="FE336" s="288"/>
      <c r="FF336" s="288"/>
      <c r="FG336" s="288"/>
      <c r="FH336" s="288"/>
      <c r="FI336" s="288"/>
      <c r="FJ336" s="288"/>
      <c r="FK336" s="288"/>
      <c r="FL336" s="288"/>
      <c r="FM336" s="288"/>
      <c r="FN336" s="288"/>
      <c r="FO336" s="288"/>
      <c r="FP336" s="288"/>
      <c r="FQ336" s="288"/>
      <c r="FR336" s="288"/>
      <c r="FU336" s="288"/>
      <c r="FV336" s="288"/>
      <c r="FW336" s="288"/>
      <c r="FX336" s="288"/>
      <c r="FY336" s="288"/>
      <c r="FZ336" s="288"/>
      <c r="GA336" s="288"/>
      <c r="GB336" s="288"/>
      <c r="GC336" s="288"/>
      <c r="GD336" s="288"/>
      <c r="GE336" s="288"/>
      <c r="GF336" s="288"/>
      <c r="GG336" s="288"/>
      <c r="GH336" s="288"/>
    </row>
    <row r="337" spans="1:190">
      <c r="A337" s="215"/>
      <c r="B337" s="215"/>
      <c r="C337" s="215"/>
      <c r="D337" s="215"/>
      <c r="E337" s="215"/>
      <c r="F337" s="215"/>
      <c r="G337" s="215"/>
      <c r="H337" s="215"/>
      <c r="I337" s="215"/>
      <c r="J337" s="215"/>
      <c r="K337" s="215"/>
      <c r="L337" s="215"/>
      <c r="M337" s="215"/>
      <c r="N337" s="212"/>
      <c r="O337" s="215"/>
      <c r="P337" s="215"/>
      <c r="Q337" s="215"/>
      <c r="R337" s="217"/>
      <c r="S337" s="217"/>
      <c r="T337" s="217"/>
      <c r="U337" s="288"/>
      <c r="V337" s="288"/>
      <c r="W337" s="215"/>
      <c r="X337" s="219"/>
      <c r="Y337" s="219"/>
      <c r="Z337" s="219"/>
      <c r="AA337" s="219"/>
      <c r="AB337" s="219"/>
      <c r="AC337" s="287"/>
      <c r="AD337" s="287"/>
      <c r="AE337" s="287"/>
      <c r="AF337" s="287"/>
      <c r="AG337" s="287"/>
      <c r="AH337" s="287"/>
      <c r="AI337" s="287"/>
      <c r="AJ337" s="287"/>
      <c r="AK337" s="288"/>
      <c r="AL337" s="288"/>
      <c r="AM337" s="288"/>
      <c r="AN337" s="288"/>
      <c r="AO337" s="288"/>
      <c r="AP337" s="288"/>
      <c r="AQ337" s="288"/>
      <c r="AR337" s="288"/>
      <c r="AS337" s="288"/>
      <c r="AT337" s="288"/>
      <c r="AU337" s="288"/>
      <c r="AV337" s="288"/>
      <c r="AW337" s="288"/>
      <c r="AX337" s="288"/>
      <c r="AY337" s="288"/>
      <c r="AZ337" s="288"/>
      <c r="BA337" s="288"/>
      <c r="BB337" s="288"/>
      <c r="BC337" s="288"/>
      <c r="BD337" s="288"/>
      <c r="BE337" s="288"/>
      <c r="BF337" s="288"/>
      <c r="BG337" s="288"/>
      <c r="BH337" s="288"/>
      <c r="BI337" s="288"/>
      <c r="BJ337" s="288"/>
      <c r="BK337" s="288"/>
      <c r="BL337" s="288"/>
      <c r="BM337" s="288"/>
      <c r="BN337" s="288"/>
      <c r="BO337" s="288"/>
      <c r="BP337" s="288"/>
      <c r="BQ337" s="288"/>
      <c r="BR337" s="288"/>
      <c r="BS337" s="288"/>
      <c r="BT337" s="288"/>
      <c r="BU337" s="288"/>
      <c r="BV337" s="288"/>
      <c r="BW337" s="288"/>
      <c r="BX337" s="288"/>
      <c r="BY337" s="288"/>
      <c r="BZ337" s="288"/>
      <c r="CA337" s="288"/>
      <c r="CB337" s="288"/>
      <c r="CC337" s="288"/>
      <c r="CD337" s="288"/>
      <c r="CE337" s="288"/>
      <c r="CF337" s="288"/>
      <c r="CG337" s="288"/>
      <c r="CH337" s="288"/>
      <c r="CI337" s="288"/>
      <c r="CJ337" s="288"/>
      <c r="CK337" s="288"/>
      <c r="CL337" s="288"/>
      <c r="CM337" s="288"/>
      <c r="CN337" s="288"/>
      <c r="CO337" s="288"/>
      <c r="CP337" s="288"/>
      <c r="CQ337" s="288"/>
      <c r="CR337" s="288"/>
      <c r="CS337" s="288"/>
      <c r="CT337" s="288"/>
      <c r="CU337" s="288"/>
      <c r="CV337" s="288"/>
      <c r="CW337" s="288"/>
      <c r="CX337" s="288"/>
      <c r="CY337" s="288"/>
      <c r="CZ337" s="288"/>
      <c r="DA337" s="288"/>
      <c r="DB337" s="288"/>
      <c r="DC337" s="288"/>
      <c r="DD337" s="288"/>
      <c r="DE337" s="288"/>
      <c r="DF337" s="288"/>
      <c r="DG337" s="288"/>
      <c r="DH337" s="288"/>
      <c r="DI337" s="288"/>
      <c r="DJ337" s="288"/>
      <c r="DK337" s="288"/>
      <c r="DL337" s="288"/>
      <c r="DM337" s="288"/>
      <c r="DN337" s="288"/>
      <c r="DO337" s="288"/>
      <c r="DP337" s="288"/>
      <c r="DQ337" s="288"/>
      <c r="DR337" s="288"/>
      <c r="DS337" s="288"/>
      <c r="DT337" s="288"/>
      <c r="DU337" s="288"/>
      <c r="DV337" s="288"/>
      <c r="DW337" s="288"/>
      <c r="DX337" s="288"/>
      <c r="DY337" s="288"/>
      <c r="DZ337" s="288"/>
      <c r="EA337" s="288"/>
      <c r="EB337" s="288"/>
      <c r="EC337" s="288"/>
      <c r="ED337" s="288"/>
      <c r="EE337" s="288"/>
      <c r="EF337" s="288"/>
      <c r="EG337" s="288"/>
      <c r="EH337" s="288"/>
      <c r="EI337" s="288"/>
      <c r="EJ337" s="288"/>
      <c r="EK337" s="288"/>
      <c r="EL337" s="288"/>
      <c r="EM337" s="288"/>
      <c r="EN337" s="288"/>
      <c r="EO337" s="288"/>
      <c r="EP337" s="288"/>
      <c r="EQ337" s="288"/>
      <c r="ER337" s="288"/>
      <c r="ES337" s="288"/>
      <c r="ET337" s="288"/>
      <c r="EU337" s="288"/>
      <c r="EV337" s="288"/>
      <c r="EW337" s="288"/>
      <c r="EX337" s="288"/>
      <c r="EY337" s="288"/>
      <c r="EZ337" s="288"/>
      <c r="FA337" s="288"/>
      <c r="FB337" s="288"/>
      <c r="FC337" s="288"/>
      <c r="FD337" s="288"/>
      <c r="FE337" s="288"/>
      <c r="FF337" s="288"/>
      <c r="FG337" s="288"/>
      <c r="FH337" s="288"/>
      <c r="FI337" s="288"/>
      <c r="FJ337" s="288"/>
      <c r="FK337" s="288"/>
      <c r="FL337" s="288"/>
      <c r="FM337" s="288"/>
      <c r="FN337" s="288"/>
      <c r="FO337" s="288"/>
      <c r="FP337" s="288"/>
      <c r="FQ337" s="288"/>
      <c r="FR337" s="288"/>
      <c r="FU337" s="288"/>
      <c r="FV337" s="288"/>
      <c r="FW337" s="288"/>
      <c r="FX337" s="288"/>
      <c r="FY337" s="288"/>
      <c r="FZ337" s="288"/>
      <c r="GA337" s="288"/>
      <c r="GB337" s="288"/>
      <c r="GC337" s="288"/>
      <c r="GD337" s="288"/>
      <c r="GE337" s="288"/>
      <c r="GF337" s="288"/>
      <c r="GG337" s="288"/>
      <c r="GH337" s="288"/>
    </row>
    <row r="338" spans="1:190">
      <c r="A338" s="215"/>
      <c r="B338" s="215"/>
      <c r="C338" s="215"/>
      <c r="D338" s="215"/>
      <c r="E338" s="215"/>
      <c r="F338" s="215"/>
      <c r="G338" s="215"/>
      <c r="H338" s="215"/>
      <c r="I338" s="215"/>
      <c r="J338" s="215"/>
      <c r="K338" s="215"/>
      <c r="L338" s="215"/>
      <c r="M338" s="215"/>
      <c r="N338" s="212"/>
      <c r="O338" s="215"/>
      <c r="P338" s="215"/>
      <c r="Q338" s="215"/>
      <c r="R338" s="217"/>
      <c r="S338" s="217"/>
      <c r="T338" s="217"/>
      <c r="U338" s="288"/>
      <c r="V338" s="288"/>
      <c r="W338" s="215"/>
      <c r="X338" s="219"/>
      <c r="Y338" s="219"/>
      <c r="Z338" s="219"/>
      <c r="AA338" s="219"/>
      <c r="AB338" s="219"/>
      <c r="AC338" s="287"/>
      <c r="AD338" s="287"/>
      <c r="AE338" s="287"/>
      <c r="AF338" s="287"/>
      <c r="AG338" s="287"/>
      <c r="AH338" s="287"/>
      <c r="AI338" s="287"/>
      <c r="AJ338" s="287"/>
      <c r="AK338" s="288"/>
      <c r="AL338" s="288"/>
      <c r="AM338" s="288"/>
      <c r="AN338" s="288"/>
      <c r="AO338" s="288"/>
      <c r="AP338" s="288"/>
      <c r="AQ338" s="288"/>
      <c r="AR338" s="288"/>
      <c r="AS338" s="288"/>
      <c r="AT338" s="288"/>
      <c r="AU338" s="288"/>
      <c r="AV338" s="288"/>
      <c r="AW338" s="288"/>
      <c r="AX338" s="288"/>
      <c r="AY338" s="288"/>
      <c r="AZ338" s="288"/>
      <c r="BA338" s="288"/>
      <c r="BB338" s="288"/>
      <c r="BC338" s="288"/>
      <c r="BD338" s="288"/>
      <c r="BE338" s="288"/>
      <c r="BF338" s="288"/>
      <c r="BG338" s="288"/>
      <c r="BH338" s="288"/>
      <c r="BI338" s="288"/>
      <c r="BJ338" s="288"/>
      <c r="BK338" s="288"/>
      <c r="BL338" s="288"/>
      <c r="BM338" s="288"/>
      <c r="BN338" s="288"/>
      <c r="BO338" s="288"/>
      <c r="BP338" s="288"/>
      <c r="BQ338" s="288"/>
      <c r="BR338" s="288"/>
      <c r="BS338" s="288"/>
      <c r="BT338" s="288"/>
      <c r="BU338" s="288"/>
      <c r="BV338" s="288"/>
      <c r="BW338" s="288"/>
      <c r="BX338" s="288"/>
      <c r="BY338" s="288"/>
      <c r="BZ338" s="288"/>
      <c r="CA338" s="288"/>
      <c r="CB338" s="288"/>
      <c r="CC338" s="288"/>
      <c r="CD338" s="288"/>
      <c r="CE338" s="288"/>
      <c r="CF338" s="288"/>
      <c r="CG338" s="288"/>
      <c r="CH338" s="288"/>
      <c r="CI338" s="288"/>
      <c r="CJ338" s="288"/>
      <c r="CK338" s="288"/>
      <c r="CL338" s="288"/>
      <c r="CM338" s="288"/>
      <c r="CN338" s="288"/>
      <c r="CO338" s="288"/>
      <c r="CP338" s="288"/>
      <c r="CQ338" s="288"/>
      <c r="CR338" s="288"/>
      <c r="CS338" s="288"/>
      <c r="CT338" s="288"/>
      <c r="CU338" s="288"/>
      <c r="CV338" s="288"/>
      <c r="CW338" s="288"/>
      <c r="CX338" s="288"/>
      <c r="CY338" s="288"/>
      <c r="CZ338" s="288"/>
      <c r="DA338" s="288"/>
      <c r="DB338" s="288"/>
      <c r="DC338" s="288"/>
      <c r="DD338" s="288"/>
      <c r="DE338" s="288"/>
      <c r="DF338" s="288"/>
      <c r="DG338" s="288"/>
      <c r="DH338" s="288"/>
      <c r="DI338" s="288"/>
      <c r="DJ338" s="288"/>
      <c r="DK338" s="288"/>
      <c r="DL338" s="288"/>
      <c r="DM338" s="288"/>
      <c r="DN338" s="288"/>
      <c r="DO338" s="288"/>
      <c r="DP338" s="288"/>
      <c r="DQ338" s="288"/>
      <c r="DR338" s="288"/>
      <c r="DS338" s="288"/>
      <c r="DT338" s="288"/>
      <c r="DU338" s="288"/>
      <c r="DV338" s="288"/>
      <c r="DW338" s="288"/>
      <c r="DX338" s="288"/>
      <c r="DY338" s="288"/>
      <c r="DZ338" s="288"/>
      <c r="EA338" s="288"/>
      <c r="EB338" s="288"/>
      <c r="EC338" s="288"/>
      <c r="ED338" s="288"/>
      <c r="EE338" s="288"/>
      <c r="EF338" s="288"/>
      <c r="EG338" s="288"/>
      <c r="EH338" s="288"/>
      <c r="EI338" s="288"/>
      <c r="EJ338" s="288"/>
      <c r="EK338" s="288"/>
      <c r="EL338" s="288"/>
      <c r="EM338" s="288"/>
      <c r="EN338" s="288"/>
      <c r="EO338" s="288"/>
      <c r="EP338" s="288"/>
      <c r="EQ338" s="288"/>
      <c r="ER338" s="288"/>
      <c r="ES338" s="288"/>
      <c r="ET338" s="288"/>
      <c r="EU338" s="288"/>
      <c r="EV338" s="288"/>
      <c r="EW338" s="288"/>
      <c r="EX338" s="288"/>
      <c r="EY338" s="288"/>
      <c r="EZ338" s="288"/>
      <c r="FA338" s="288"/>
      <c r="FB338" s="288"/>
      <c r="FC338" s="288"/>
      <c r="FD338" s="288"/>
      <c r="FE338" s="288"/>
      <c r="FF338" s="288"/>
      <c r="FG338" s="288"/>
      <c r="FH338" s="288"/>
      <c r="FI338" s="288"/>
      <c r="FJ338" s="288"/>
      <c r="FK338" s="288"/>
      <c r="FL338" s="288"/>
      <c r="FM338" s="288"/>
      <c r="FN338" s="288"/>
      <c r="FO338" s="288"/>
      <c r="FP338" s="288"/>
      <c r="FQ338" s="288"/>
      <c r="FR338" s="288"/>
      <c r="FU338" s="288"/>
      <c r="FV338" s="288"/>
      <c r="FW338" s="288"/>
      <c r="FX338" s="288"/>
      <c r="FY338" s="288"/>
      <c r="FZ338" s="288"/>
      <c r="GA338" s="288"/>
      <c r="GB338" s="288"/>
      <c r="GC338" s="288"/>
      <c r="GD338" s="288"/>
      <c r="GE338" s="288"/>
      <c r="GF338" s="288"/>
      <c r="GG338" s="288"/>
      <c r="GH338" s="288"/>
    </row>
    <row r="339" spans="1:190">
      <c r="A339" s="215"/>
      <c r="B339" s="215"/>
      <c r="C339" s="215"/>
      <c r="D339" s="215"/>
      <c r="E339" s="215"/>
      <c r="F339" s="215"/>
      <c r="G339" s="215"/>
      <c r="H339" s="215"/>
      <c r="I339" s="215"/>
      <c r="J339" s="215"/>
      <c r="K339" s="215"/>
      <c r="L339" s="215"/>
      <c r="M339" s="215"/>
      <c r="N339" s="212"/>
      <c r="O339" s="215"/>
      <c r="P339" s="215"/>
      <c r="Q339" s="215"/>
      <c r="R339" s="217"/>
      <c r="S339" s="217"/>
      <c r="T339" s="217"/>
      <c r="U339" s="288"/>
      <c r="V339" s="288"/>
      <c r="W339" s="215"/>
      <c r="X339" s="219"/>
      <c r="Y339" s="219"/>
      <c r="Z339" s="219"/>
      <c r="AA339" s="219"/>
      <c r="AB339" s="219"/>
      <c r="AC339" s="287"/>
      <c r="AD339" s="287"/>
      <c r="AE339" s="287"/>
      <c r="AF339" s="287"/>
      <c r="AG339" s="287"/>
      <c r="AH339" s="287"/>
      <c r="AI339" s="287"/>
      <c r="AJ339" s="287"/>
      <c r="AK339" s="288"/>
      <c r="AL339" s="288"/>
      <c r="AM339" s="288"/>
      <c r="AN339" s="288"/>
      <c r="AO339" s="288"/>
      <c r="AP339" s="288"/>
      <c r="AQ339" s="288"/>
      <c r="AR339" s="288"/>
      <c r="AS339" s="288"/>
      <c r="AT339" s="288"/>
      <c r="AU339" s="288"/>
      <c r="AV339" s="288"/>
      <c r="AW339" s="288"/>
      <c r="AX339" s="288"/>
      <c r="AY339" s="288"/>
      <c r="AZ339" s="288"/>
      <c r="BA339" s="288"/>
      <c r="BB339" s="288"/>
      <c r="BC339" s="288"/>
      <c r="BD339" s="288"/>
      <c r="BE339" s="288"/>
      <c r="BF339" s="288"/>
      <c r="BG339" s="288"/>
      <c r="BH339" s="288"/>
      <c r="BI339" s="288"/>
      <c r="BJ339" s="288"/>
      <c r="BK339" s="288"/>
      <c r="BL339" s="288"/>
      <c r="BM339" s="288"/>
      <c r="BN339" s="288"/>
      <c r="BO339" s="288"/>
      <c r="BP339" s="288"/>
      <c r="BQ339" s="288"/>
      <c r="BR339" s="288"/>
      <c r="BS339" s="288"/>
      <c r="BT339" s="288"/>
      <c r="BU339" s="288"/>
      <c r="BV339" s="288"/>
      <c r="BW339" s="288"/>
      <c r="BX339" s="288"/>
      <c r="BY339" s="288"/>
      <c r="BZ339" s="288"/>
      <c r="CA339" s="288"/>
      <c r="CB339" s="288"/>
      <c r="CC339" s="288"/>
      <c r="CD339" s="288"/>
      <c r="CE339" s="288"/>
      <c r="CF339" s="288"/>
      <c r="CG339" s="288"/>
      <c r="CH339" s="288"/>
      <c r="CI339" s="288"/>
      <c r="CJ339" s="288"/>
      <c r="CK339" s="288"/>
      <c r="CL339" s="288"/>
      <c r="CM339" s="288"/>
      <c r="CN339" s="288"/>
      <c r="CO339" s="288"/>
      <c r="CP339" s="288"/>
      <c r="CQ339" s="288"/>
      <c r="CR339" s="288"/>
      <c r="CS339" s="288"/>
      <c r="CT339" s="288"/>
      <c r="CU339" s="288"/>
      <c r="CV339" s="288"/>
      <c r="CW339" s="288"/>
      <c r="CX339" s="288"/>
      <c r="CY339" s="288"/>
      <c r="CZ339" s="288"/>
      <c r="DA339" s="288"/>
      <c r="DB339" s="288"/>
      <c r="DC339" s="288"/>
      <c r="DD339" s="288"/>
      <c r="DE339" s="288"/>
      <c r="DF339" s="288"/>
      <c r="DG339" s="288"/>
      <c r="DH339" s="288"/>
      <c r="DI339" s="288"/>
      <c r="DJ339" s="288"/>
      <c r="DK339" s="288"/>
      <c r="DL339" s="288"/>
      <c r="DM339" s="288"/>
      <c r="DN339" s="288"/>
      <c r="DO339" s="288"/>
      <c r="DP339" s="288"/>
      <c r="DQ339" s="288"/>
      <c r="DR339" s="288"/>
      <c r="DS339" s="288"/>
      <c r="DT339" s="288"/>
      <c r="DU339" s="288"/>
      <c r="DV339" s="288"/>
      <c r="DW339" s="288"/>
      <c r="DX339" s="288"/>
      <c r="DY339" s="288"/>
      <c r="DZ339" s="288"/>
      <c r="EA339" s="288"/>
      <c r="EB339" s="288"/>
      <c r="EC339" s="288"/>
      <c r="ED339" s="288"/>
      <c r="EE339" s="288"/>
      <c r="EF339" s="288"/>
      <c r="EG339" s="288"/>
      <c r="EH339" s="288"/>
      <c r="EI339" s="288"/>
      <c r="EJ339" s="288"/>
      <c r="EK339" s="288"/>
      <c r="EL339" s="288"/>
      <c r="EM339" s="288"/>
      <c r="EN339" s="288"/>
      <c r="EO339" s="288"/>
      <c r="EP339" s="288"/>
      <c r="EQ339" s="288"/>
      <c r="ER339" s="288"/>
      <c r="ES339" s="288"/>
      <c r="ET339" s="288"/>
      <c r="EU339" s="288"/>
      <c r="EV339" s="288"/>
      <c r="EW339" s="288"/>
      <c r="EX339" s="288"/>
      <c r="EY339" s="288"/>
      <c r="EZ339" s="288"/>
      <c r="FA339" s="288"/>
      <c r="FB339" s="288"/>
      <c r="FC339" s="288"/>
      <c r="FD339" s="288"/>
      <c r="FE339" s="288"/>
      <c r="FF339" s="288"/>
      <c r="FG339" s="288"/>
      <c r="FH339" s="288"/>
      <c r="FI339" s="288"/>
      <c r="FJ339" s="288"/>
      <c r="FK339" s="288"/>
      <c r="FL339" s="288"/>
      <c r="FM339" s="288"/>
      <c r="FN339" s="288"/>
      <c r="FO339" s="288"/>
      <c r="FP339" s="288"/>
      <c r="FQ339" s="288"/>
      <c r="FR339" s="288"/>
      <c r="FU339" s="288"/>
      <c r="FV339" s="288"/>
      <c r="FW339" s="288"/>
      <c r="FX339" s="288"/>
      <c r="FY339" s="288"/>
      <c r="FZ339" s="288"/>
      <c r="GA339" s="288"/>
      <c r="GB339" s="288"/>
      <c r="GC339" s="288"/>
      <c r="GD339" s="288"/>
      <c r="GE339" s="288"/>
      <c r="GF339" s="288"/>
      <c r="GG339" s="288"/>
      <c r="GH339" s="288"/>
    </row>
    <row r="340" spans="1:190">
      <c r="A340" s="215"/>
      <c r="B340" s="215"/>
      <c r="C340" s="215"/>
      <c r="D340" s="215"/>
      <c r="E340" s="215"/>
      <c r="F340" s="215"/>
      <c r="G340" s="215"/>
      <c r="H340" s="215"/>
      <c r="I340" s="215"/>
      <c r="J340" s="215"/>
      <c r="K340" s="215"/>
      <c r="L340" s="215"/>
      <c r="M340" s="215"/>
      <c r="N340" s="212"/>
      <c r="O340" s="215"/>
      <c r="P340" s="215"/>
      <c r="Q340" s="215"/>
      <c r="R340" s="217"/>
      <c r="S340" s="217"/>
      <c r="T340" s="217"/>
      <c r="U340" s="288"/>
      <c r="V340" s="288"/>
      <c r="W340" s="215"/>
      <c r="X340" s="219"/>
      <c r="Y340" s="219"/>
      <c r="Z340" s="219"/>
      <c r="AA340" s="219"/>
      <c r="AB340" s="219"/>
      <c r="AC340" s="287"/>
      <c r="AD340" s="287"/>
      <c r="AE340" s="287"/>
      <c r="AF340" s="287"/>
      <c r="AG340" s="287"/>
      <c r="AH340" s="287"/>
      <c r="AI340" s="287"/>
      <c r="AJ340" s="287"/>
      <c r="AK340" s="288"/>
      <c r="AL340" s="288"/>
      <c r="AM340" s="288"/>
      <c r="AN340" s="288"/>
      <c r="AO340" s="288"/>
      <c r="AP340" s="288"/>
      <c r="AQ340" s="288"/>
      <c r="AR340" s="288"/>
      <c r="AS340" s="288"/>
      <c r="AT340" s="288"/>
      <c r="AU340" s="288"/>
      <c r="AV340" s="288"/>
      <c r="AW340" s="288"/>
      <c r="AX340" s="288"/>
      <c r="AY340" s="288"/>
      <c r="AZ340" s="288"/>
      <c r="BA340" s="288"/>
      <c r="BB340" s="288"/>
      <c r="BC340" s="288"/>
      <c r="BD340" s="288"/>
      <c r="BE340" s="288"/>
      <c r="BF340" s="288"/>
      <c r="BG340" s="288"/>
      <c r="BH340" s="288"/>
      <c r="BI340" s="288"/>
      <c r="BJ340" s="288"/>
      <c r="BK340" s="288"/>
      <c r="BL340" s="288"/>
      <c r="BM340" s="288"/>
      <c r="BN340" s="288"/>
      <c r="BO340" s="288"/>
      <c r="BP340" s="288"/>
      <c r="BQ340" s="288"/>
      <c r="BR340" s="288"/>
      <c r="BS340" s="288"/>
      <c r="BT340" s="288"/>
      <c r="BU340" s="288"/>
      <c r="BV340" s="288"/>
      <c r="BW340" s="288"/>
      <c r="BX340" s="288"/>
      <c r="BY340" s="288"/>
      <c r="BZ340" s="288"/>
      <c r="CA340" s="288"/>
      <c r="CB340" s="288"/>
      <c r="CC340" s="288"/>
      <c r="CD340" s="288"/>
      <c r="CE340" s="288"/>
      <c r="CF340" s="288"/>
      <c r="CG340" s="288"/>
      <c r="CH340" s="288"/>
      <c r="CI340" s="288"/>
      <c r="CJ340" s="288"/>
      <c r="CK340" s="288"/>
      <c r="CL340" s="288"/>
      <c r="CM340" s="288"/>
      <c r="CN340" s="288"/>
      <c r="CO340" s="288"/>
      <c r="CP340" s="288"/>
      <c r="CQ340" s="288"/>
      <c r="CR340" s="288"/>
      <c r="CS340" s="288"/>
      <c r="CT340" s="288"/>
      <c r="CU340" s="288"/>
      <c r="CV340" s="288"/>
      <c r="CW340" s="288"/>
      <c r="CX340" s="288"/>
      <c r="CY340" s="288"/>
      <c r="CZ340" s="288"/>
      <c r="DA340" s="288"/>
      <c r="DB340" s="288"/>
      <c r="DC340" s="288"/>
      <c r="DD340" s="288"/>
      <c r="DE340" s="288"/>
      <c r="DF340" s="288"/>
      <c r="DG340" s="288"/>
      <c r="DH340" s="288"/>
      <c r="DI340" s="288"/>
      <c r="DJ340" s="288"/>
      <c r="DK340" s="288"/>
      <c r="DL340" s="288"/>
      <c r="DM340" s="288"/>
      <c r="DN340" s="288"/>
      <c r="DO340" s="288"/>
      <c r="DP340" s="288"/>
      <c r="DQ340" s="288"/>
      <c r="DR340" s="288"/>
      <c r="DS340" s="288"/>
      <c r="DT340" s="288"/>
      <c r="DU340" s="288"/>
      <c r="DV340" s="288"/>
      <c r="DW340" s="288"/>
      <c r="DX340" s="288"/>
      <c r="DY340" s="288"/>
      <c r="DZ340" s="288"/>
      <c r="EA340" s="288"/>
      <c r="EB340" s="288"/>
      <c r="EC340" s="288"/>
      <c r="ED340" s="288"/>
      <c r="EE340" s="288"/>
      <c r="EF340" s="288"/>
      <c r="EG340" s="288"/>
      <c r="EH340" s="288"/>
      <c r="EI340" s="288"/>
      <c r="EJ340" s="288"/>
      <c r="EK340" s="288"/>
      <c r="EL340" s="288"/>
      <c r="EM340" s="288"/>
      <c r="EN340" s="288"/>
      <c r="EO340" s="288"/>
      <c r="EP340" s="288"/>
      <c r="EQ340" s="288"/>
      <c r="ER340" s="288"/>
      <c r="ES340" s="288"/>
      <c r="ET340" s="288"/>
      <c r="EU340" s="288"/>
      <c r="EV340" s="288"/>
      <c r="EW340" s="288"/>
      <c r="EX340" s="288"/>
      <c r="EY340" s="288"/>
      <c r="EZ340" s="288"/>
      <c r="FA340" s="288"/>
      <c r="FB340" s="288"/>
      <c r="FC340" s="288"/>
      <c r="FD340" s="288"/>
      <c r="FE340" s="288"/>
      <c r="FF340" s="288"/>
      <c r="FG340" s="288"/>
      <c r="FH340" s="288"/>
      <c r="FI340" s="288"/>
      <c r="FJ340" s="288"/>
      <c r="FK340" s="288"/>
      <c r="FL340" s="288"/>
      <c r="FM340" s="288"/>
      <c r="FN340" s="288"/>
      <c r="FO340" s="288"/>
      <c r="FP340" s="288"/>
      <c r="FQ340" s="288"/>
      <c r="FR340" s="288"/>
      <c r="FU340" s="288"/>
      <c r="FV340" s="288"/>
      <c r="FW340" s="288"/>
      <c r="FX340" s="288"/>
      <c r="FY340" s="288"/>
      <c r="FZ340" s="288"/>
      <c r="GA340" s="288"/>
      <c r="GB340" s="288"/>
      <c r="GC340" s="288"/>
      <c r="GD340" s="288"/>
      <c r="GE340" s="288"/>
      <c r="GF340" s="288"/>
      <c r="GG340" s="288"/>
      <c r="GH340" s="288"/>
    </row>
    <row r="341" spans="1:190">
      <c r="A341" s="215"/>
      <c r="B341" s="215"/>
      <c r="C341" s="215"/>
      <c r="D341" s="215"/>
      <c r="E341" s="215"/>
      <c r="F341" s="215"/>
      <c r="G341" s="215"/>
      <c r="H341" s="215"/>
      <c r="I341" s="215"/>
      <c r="J341" s="215"/>
      <c r="K341" s="215"/>
      <c r="L341" s="215"/>
      <c r="M341" s="215"/>
      <c r="N341" s="212"/>
      <c r="O341" s="215"/>
      <c r="P341" s="215"/>
      <c r="Q341" s="215"/>
      <c r="R341" s="217"/>
      <c r="S341" s="217"/>
      <c r="T341" s="217"/>
      <c r="U341" s="288"/>
      <c r="V341" s="288"/>
      <c r="W341" s="215"/>
      <c r="X341" s="219"/>
      <c r="Y341" s="219"/>
      <c r="Z341" s="219"/>
      <c r="AA341" s="219"/>
      <c r="AB341" s="219"/>
      <c r="AC341" s="287"/>
      <c r="AD341" s="287"/>
      <c r="AE341" s="287"/>
      <c r="AF341" s="287"/>
      <c r="AG341" s="287"/>
      <c r="AH341" s="287"/>
      <c r="AI341" s="287"/>
      <c r="AJ341" s="287"/>
      <c r="AK341" s="288"/>
      <c r="AL341" s="288"/>
      <c r="AM341" s="288"/>
      <c r="AN341" s="288"/>
      <c r="AO341" s="288"/>
      <c r="AP341" s="288"/>
      <c r="AQ341" s="288"/>
      <c r="AR341" s="288"/>
      <c r="AS341" s="288"/>
      <c r="AT341" s="288"/>
      <c r="AU341" s="288"/>
      <c r="AV341" s="288"/>
      <c r="AW341" s="288"/>
      <c r="AX341" s="288"/>
      <c r="AY341" s="288"/>
      <c r="AZ341" s="288"/>
      <c r="BA341" s="288"/>
      <c r="BB341" s="288"/>
      <c r="BC341" s="288"/>
      <c r="BD341" s="288"/>
      <c r="BE341" s="288"/>
      <c r="BF341" s="288"/>
      <c r="BG341" s="288"/>
      <c r="BH341" s="288"/>
      <c r="BI341" s="288"/>
      <c r="BJ341" s="288"/>
      <c r="BK341" s="288"/>
      <c r="BL341" s="288"/>
      <c r="BM341" s="288"/>
      <c r="BN341" s="288"/>
      <c r="BO341" s="288"/>
      <c r="BP341" s="288"/>
      <c r="BQ341" s="288"/>
      <c r="BR341" s="288"/>
      <c r="BS341" s="288"/>
      <c r="BT341" s="288"/>
      <c r="BU341" s="288"/>
      <c r="BV341" s="288"/>
      <c r="BW341" s="288"/>
      <c r="BX341" s="288"/>
      <c r="BY341" s="288"/>
      <c r="BZ341" s="288"/>
      <c r="CA341" s="288"/>
      <c r="CB341" s="288"/>
      <c r="CC341" s="288"/>
      <c r="CD341" s="288"/>
      <c r="CE341" s="288"/>
      <c r="CF341" s="288"/>
      <c r="CG341" s="288"/>
      <c r="CH341" s="288"/>
      <c r="CI341" s="288"/>
      <c r="CJ341" s="288"/>
      <c r="CK341" s="288"/>
      <c r="CL341" s="288"/>
      <c r="CM341" s="288"/>
      <c r="CN341" s="288"/>
      <c r="CO341" s="288"/>
      <c r="CP341" s="288"/>
      <c r="CQ341" s="288"/>
      <c r="CR341" s="288"/>
      <c r="CS341" s="288"/>
      <c r="CT341" s="288"/>
      <c r="CU341" s="288"/>
      <c r="CV341" s="288"/>
      <c r="CW341" s="288"/>
      <c r="CX341" s="288"/>
      <c r="CY341" s="288"/>
      <c r="CZ341" s="288"/>
      <c r="DA341" s="288"/>
      <c r="DB341" s="288"/>
      <c r="DC341" s="288"/>
      <c r="DD341" s="288"/>
      <c r="DE341" s="288"/>
      <c r="DF341" s="288"/>
      <c r="DG341" s="288"/>
      <c r="DH341" s="288"/>
      <c r="DI341" s="288"/>
      <c r="DJ341" s="288"/>
      <c r="DK341" s="288"/>
      <c r="DL341" s="288"/>
      <c r="DM341" s="288"/>
      <c r="DN341" s="288"/>
      <c r="DO341" s="288"/>
      <c r="DP341" s="288"/>
      <c r="DQ341" s="288"/>
      <c r="DR341" s="288"/>
      <c r="DS341" s="288"/>
      <c r="DT341" s="288"/>
      <c r="DU341" s="288"/>
      <c r="DV341" s="288"/>
      <c r="DW341" s="288"/>
      <c r="DX341" s="288"/>
      <c r="DY341" s="288"/>
      <c r="DZ341" s="288"/>
      <c r="EA341" s="288"/>
      <c r="EB341" s="288"/>
      <c r="EC341" s="288"/>
      <c r="ED341" s="288"/>
      <c r="EE341" s="288"/>
      <c r="EF341" s="288"/>
      <c r="EG341" s="288"/>
      <c r="EH341" s="288"/>
      <c r="EI341" s="288"/>
      <c r="EJ341" s="288"/>
      <c r="EK341" s="288"/>
      <c r="EL341" s="288"/>
      <c r="EM341" s="288"/>
      <c r="EN341" s="288"/>
      <c r="EO341" s="288"/>
      <c r="EP341" s="288"/>
      <c r="EQ341" s="288"/>
      <c r="ER341" s="288"/>
      <c r="ES341" s="288"/>
      <c r="ET341" s="288"/>
      <c r="EU341" s="288"/>
      <c r="EV341" s="288"/>
      <c r="EW341" s="288"/>
      <c r="EX341" s="288"/>
      <c r="EY341" s="288"/>
      <c r="EZ341" s="288"/>
      <c r="FA341" s="288"/>
      <c r="FB341" s="288"/>
      <c r="FC341" s="288"/>
      <c r="FD341" s="288"/>
      <c r="FE341" s="288"/>
      <c r="FF341" s="288"/>
      <c r="FG341" s="288"/>
      <c r="FH341" s="288"/>
      <c r="FI341" s="288"/>
      <c r="FJ341" s="288"/>
      <c r="FK341" s="288"/>
      <c r="FL341" s="288"/>
      <c r="FM341" s="288"/>
      <c r="FN341" s="288"/>
      <c r="FO341" s="288"/>
      <c r="FP341" s="288"/>
      <c r="FQ341" s="288"/>
      <c r="FR341" s="288"/>
      <c r="FU341" s="288"/>
      <c r="FV341" s="288"/>
      <c r="FW341" s="288"/>
      <c r="FX341" s="288"/>
      <c r="FY341" s="288"/>
      <c r="FZ341" s="288"/>
      <c r="GA341" s="288"/>
      <c r="GB341" s="288"/>
      <c r="GC341" s="288"/>
      <c r="GD341" s="288"/>
      <c r="GE341" s="288"/>
      <c r="GF341" s="288"/>
      <c r="GG341" s="288"/>
      <c r="GH341" s="288"/>
    </row>
    <row r="342" spans="1:190">
      <c r="A342" s="215"/>
      <c r="B342" s="215"/>
      <c r="C342" s="215"/>
      <c r="D342" s="215"/>
      <c r="E342" s="215"/>
      <c r="F342" s="215"/>
      <c r="G342" s="215"/>
      <c r="H342" s="215"/>
      <c r="I342" s="215"/>
      <c r="J342" s="215"/>
      <c r="K342" s="215"/>
      <c r="L342" s="215"/>
      <c r="M342" s="215"/>
      <c r="N342" s="212"/>
      <c r="O342" s="215"/>
      <c r="P342" s="215"/>
      <c r="Q342" s="215"/>
      <c r="R342" s="217"/>
      <c r="S342" s="217"/>
      <c r="T342" s="217"/>
      <c r="U342" s="288"/>
      <c r="V342" s="288"/>
      <c r="W342" s="215"/>
      <c r="X342" s="219"/>
      <c r="Y342" s="219"/>
      <c r="Z342" s="219"/>
      <c r="AA342" s="219"/>
      <c r="AB342" s="219"/>
      <c r="AC342" s="287"/>
      <c r="AD342" s="287"/>
      <c r="AE342" s="287"/>
      <c r="AF342" s="287"/>
      <c r="AG342" s="287"/>
      <c r="AH342" s="287"/>
      <c r="AI342" s="287"/>
      <c r="AJ342" s="287"/>
      <c r="AK342" s="288"/>
      <c r="AL342" s="288"/>
      <c r="AM342" s="288"/>
      <c r="AN342" s="288"/>
      <c r="AO342" s="288"/>
      <c r="AP342" s="288"/>
      <c r="AQ342" s="288"/>
      <c r="AR342" s="288"/>
      <c r="AS342" s="288"/>
      <c r="AT342" s="288"/>
      <c r="AU342" s="288"/>
      <c r="AV342" s="288"/>
      <c r="AW342" s="288"/>
      <c r="AX342" s="288"/>
      <c r="AY342" s="288"/>
      <c r="AZ342" s="288"/>
      <c r="BA342" s="288"/>
      <c r="BB342" s="288"/>
      <c r="BC342" s="288"/>
      <c r="BD342" s="288"/>
      <c r="BE342" s="288"/>
      <c r="BF342" s="288"/>
      <c r="BG342" s="288"/>
      <c r="BH342" s="288"/>
      <c r="BI342" s="288"/>
      <c r="BJ342" s="288"/>
      <c r="BK342" s="288"/>
      <c r="BL342" s="288"/>
      <c r="BM342" s="288"/>
      <c r="BN342" s="288"/>
      <c r="BO342" s="288"/>
      <c r="BP342" s="288"/>
      <c r="BQ342" s="288"/>
      <c r="BR342" s="288"/>
      <c r="BS342" s="288"/>
      <c r="BT342" s="288"/>
      <c r="BU342" s="288"/>
      <c r="BV342" s="288"/>
      <c r="BW342" s="288"/>
      <c r="BX342" s="288"/>
      <c r="BY342" s="288"/>
      <c r="BZ342" s="288"/>
      <c r="CA342" s="288"/>
      <c r="CB342" s="288"/>
      <c r="CC342" s="288"/>
      <c r="CD342" s="288"/>
      <c r="CE342" s="288"/>
      <c r="CF342" s="288"/>
      <c r="CG342" s="288"/>
      <c r="CH342" s="288"/>
      <c r="CI342" s="288"/>
      <c r="CJ342" s="288"/>
      <c r="CK342" s="288"/>
      <c r="CL342" s="288"/>
      <c r="CM342" s="288"/>
      <c r="CN342" s="288"/>
      <c r="CO342" s="288"/>
      <c r="CP342" s="288"/>
      <c r="CQ342" s="288"/>
      <c r="CR342" s="288"/>
      <c r="CS342" s="288"/>
      <c r="CT342" s="288"/>
      <c r="CU342" s="288"/>
      <c r="CV342" s="288"/>
      <c r="CW342" s="288"/>
      <c r="CX342" s="288"/>
      <c r="CY342" s="288"/>
      <c r="CZ342" s="288"/>
      <c r="DA342" s="288"/>
      <c r="DB342" s="288"/>
      <c r="DC342" s="288"/>
      <c r="DD342" s="288"/>
      <c r="DE342" s="288"/>
      <c r="DF342" s="288"/>
      <c r="DG342" s="288"/>
      <c r="DH342" s="288"/>
      <c r="DI342" s="288"/>
      <c r="DJ342" s="288"/>
      <c r="DK342" s="288"/>
      <c r="DL342" s="288"/>
      <c r="DM342" s="288"/>
      <c r="DN342" s="288"/>
      <c r="DO342" s="288"/>
      <c r="DP342" s="288"/>
      <c r="DQ342" s="288"/>
      <c r="DR342" s="288"/>
      <c r="DS342" s="288"/>
      <c r="DT342" s="288"/>
      <c r="DU342" s="288"/>
      <c r="DV342" s="288"/>
      <c r="DW342" s="288"/>
      <c r="DX342" s="288"/>
      <c r="DY342" s="288"/>
      <c r="DZ342" s="288"/>
      <c r="EA342" s="288"/>
      <c r="EB342" s="288"/>
      <c r="EC342" s="288"/>
      <c r="ED342" s="288"/>
      <c r="EE342" s="288"/>
      <c r="EF342" s="288"/>
      <c r="EG342" s="288"/>
      <c r="EH342" s="288"/>
      <c r="EI342" s="288"/>
      <c r="EJ342" s="288"/>
      <c r="EK342" s="288"/>
      <c r="EL342" s="288"/>
      <c r="EM342" s="288"/>
      <c r="EN342" s="288"/>
      <c r="EO342" s="288"/>
      <c r="EP342" s="288"/>
      <c r="EQ342" s="288"/>
      <c r="ER342" s="288"/>
      <c r="ES342" s="288"/>
      <c r="ET342" s="288"/>
      <c r="EU342" s="288"/>
      <c r="EV342" s="288"/>
      <c r="EW342" s="288"/>
      <c r="EX342" s="288"/>
      <c r="EY342" s="288"/>
      <c r="EZ342" s="288"/>
      <c r="FA342" s="288"/>
      <c r="FB342" s="288"/>
      <c r="FC342" s="288"/>
      <c r="FD342" s="288"/>
      <c r="FE342" s="288"/>
      <c r="FF342" s="288"/>
      <c r="FG342" s="288"/>
      <c r="FH342" s="288"/>
      <c r="FI342" s="288"/>
      <c r="FJ342" s="288"/>
      <c r="FK342" s="288"/>
      <c r="FL342" s="288"/>
      <c r="FM342" s="288"/>
      <c r="FN342" s="288"/>
      <c r="FO342" s="288"/>
      <c r="FP342" s="288"/>
      <c r="FQ342" s="288"/>
      <c r="FR342" s="288"/>
      <c r="FU342" s="288"/>
      <c r="FV342" s="288"/>
      <c r="FW342" s="288"/>
      <c r="FX342" s="288"/>
      <c r="FY342" s="288"/>
      <c r="FZ342" s="288"/>
      <c r="GA342" s="288"/>
      <c r="GB342" s="288"/>
      <c r="GC342" s="288"/>
      <c r="GD342" s="288"/>
      <c r="GE342" s="288"/>
      <c r="GF342" s="288"/>
      <c r="GG342" s="288"/>
      <c r="GH342" s="288"/>
    </row>
    <row r="343" spans="1:190">
      <c r="A343" s="215"/>
      <c r="B343" s="215"/>
      <c r="C343" s="215"/>
      <c r="D343" s="215"/>
      <c r="E343" s="215"/>
      <c r="F343" s="215"/>
      <c r="G343" s="215"/>
      <c r="H343" s="215"/>
      <c r="I343" s="215"/>
      <c r="J343" s="215"/>
      <c r="K343" s="215"/>
      <c r="L343" s="215"/>
      <c r="M343" s="215"/>
      <c r="N343" s="212"/>
      <c r="O343" s="215"/>
      <c r="P343" s="215"/>
      <c r="Q343" s="215"/>
      <c r="R343" s="217"/>
      <c r="S343" s="217"/>
      <c r="T343" s="217"/>
      <c r="U343" s="288"/>
      <c r="V343" s="288"/>
      <c r="W343" s="215"/>
      <c r="X343" s="219"/>
      <c r="Y343" s="219"/>
      <c r="Z343" s="219"/>
      <c r="AA343" s="219"/>
      <c r="AB343" s="219"/>
      <c r="AC343" s="287"/>
      <c r="AD343" s="287"/>
      <c r="AE343" s="287"/>
      <c r="AF343" s="287"/>
      <c r="AG343" s="287"/>
      <c r="AH343" s="287"/>
      <c r="AI343" s="287"/>
      <c r="AJ343" s="287"/>
      <c r="AK343" s="288"/>
      <c r="AL343" s="288"/>
      <c r="AM343" s="288"/>
      <c r="AN343" s="288"/>
      <c r="AO343" s="288"/>
      <c r="AP343" s="288"/>
      <c r="AQ343" s="288"/>
      <c r="AR343" s="288"/>
      <c r="AS343" s="288"/>
      <c r="AT343" s="288"/>
      <c r="AU343" s="288"/>
      <c r="AV343" s="288"/>
      <c r="AW343" s="288"/>
      <c r="AX343" s="288"/>
      <c r="AY343" s="288"/>
      <c r="AZ343" s="288"/>
      <c r="BA343" s="288"/>
      <c r="BB343" s="288"/>
      <c r="BC343" s="288"/>
      <c r="BD343" s="288"/>
      <c r="BE343" s="288"/>
      <c r="BF343" s="288"/>
      <c r="BG343" s="288"/>
      <c r="BH343" s="288"/>
      <c r="BI343" s="288"/>
      <c r="BJ343" s="288"/>
      <c r="BK343" s="288"/>
      <c r="BL343" s="288"/>
      <c r="BM343" s="288"/>
      <c r="BN343" s="288"/>
      <c r="BO343" s="288"/>
      <c r="BP343" s="288"/>
      <c r="BQ343" s="288"/>
      <c r="BR343" s="288"/>
      <c r="BS343" s="288"/>
      <c r="BT343" s="288"/>
      <c r="BU343" s="288"/>
      <c r="BV343" s="288"/>
      <c r="BW343" s="288"/>
      <c r="BX343" s="288"/>
      <c r="BY343" s="288"/>
      <c r="BZ343" s="288"/>
      <c r="CA343" s="288"/>
      <c r="CB343" s="288"/>
      <c r="CC343" s="288"/>
      <c r="CD343" s="288"/>
      <c r="CE343" s="288"/>
      <c r="CF343" s="288"/>
      <c r="CG343" s="288"/>
      <c r="CH343" s="288"/>
      <c r="CI343" s="288"/>
      <c r="CJ343" s="288"/>
      <c r="CK343" s="288"/>
      <c r="CL343" s="288"/>
      <c r="CM343" s="288"/>
      <c r="CN343" s="288"/>
      <c r="CO343" s="288"/>
      <c r="CP343" s="288"/>
      <c r="CQ343" s="288"/>
      <c r="CR343" s="288"/>
      <c r="CS343" s="288"/>
      <c r="CT343" s="288"/>
      <c r="CU343" s="288"/>
      <c r="CV343" s="288"/>
      <c r="CW343" s="288"/>
      <c r="CX343" s="288"/>
      <c r="CY343" s="288"/>
      <c r="CZ343" s="288"/>
      <c r="DA343" s="288"/>
      <c r="DB343" s="288"/>
      <c r="DC343" s="288"/>
      <c r="DD343" s="288"/>
      <c r="DE343" s="288"/>
      <c r="DF343" s="288"/>
      <c r="DG343" s="288"/>
      <c r="DH343" s="288"/>
      <c r="DI343" s="288"/>
      <c r="DJ343" s="288"/>
      <c r="DK343" s="288"/>
      <c r="DL343" s="288"/>
      <c r="DM343" s="288"/>
      <c r="DN343" s="288"/>
      <c r="DO343" s="288"/>
      <c r="DP343" s="288"/>
      <c r="DQ343" s="288"/>
      <c r="DR343" s="288"/>
      <c r="DS343" s="288"/>
      <c r="DT343" s="288"/>
      <c r="DU343" s="288"/>
      <c r="DV343" s="288"/>
      <c r="DW343" s="288"/>
      <c r="DX343" s="288"/>
      <c r="DY343" s="288"/>
      <c r="DZ343" s="288"/>
      <c r="EA343" s="288"/>
      <c r="EB343" s="288"/>
      <c r="EC343" s="288"/>
      <c r="ED343" s="288"/>
      <c r="EE343" s="288"/>
      <c r="EF343" s="288"/>
      <c r="EG343" s="288"/>
      <c r="EH343" s="288"/>
      <c r="EI343" s="288"/>
      <c r="EJ343" s="288"/>
      <c r="EK343" s="288"/>
      <c r="EL343" s="288"/>
      <c r="EM343" s="288"/>
      <c r="EN343" s="288"/>
      <c r="EO343" s="288"/>
      <c r="EP343" s="288"/>
      <c r="EQ343" s="288"/>
      <c r="ER343" s="288"/>
      <c r="ES343" s="288"/>
      <c r="ET343" s="288"/>
      <c r="EU343" s="288"/>
      <c r="EV343" s="288"/>
      <c r="EW343" s="288"/>
      <c r="EX343" s="288"/>
      <c r="EY343" s="288"/>
      <c r="EZ343" s="288"/>
      <c r="FA343" s="288"/>
      <c r="FB343" s="288"/>
      <c r="FC343" s="288"/>
      <c r="FD343" s="288"/>
      <c r="FE343" s="288"/>
      <c r="FF343" s="288"/>
      <c r="FG343" s="288"/>
      <c r="FH343" s="288"/>
      <c r="FI343" s="288"/>
      <c r="FJ343" s="288"/>
      <c r="FK343" s="288"/>
      <c r="FL343" s="288"/>
      <c r="FM343" s="288"/>
      <c r="FN343" s="288"/>
      <c r="FO343" s="288"/>
      <c r="FP343" s="288"/>
      <c r="FQ343" s="288"/>
      <c r="FR343" s="288"/>
      <c r="FU343" s="288"/>
      <c r="FV343" s="288"/>
      <c r="FW343" s="288"/>
      <c r="FX343" s="288"/>
      <c r="FY343" s="288"/>
      <c r="FZ343" s="288"/>
      <c r="GA343" s="288"/>
      <c r="GB343" s="288"/>
      <c r="GC343" s="288"/>
      <c r="GD343" s="288"/>
      <c r="GE343" s="288"/>
      <c r="GF343" s="288"/>
      <c r="GG343" s="288"/>
      <c r="GH343" s="288"/>
    </row>
    <row r="344" spans="1:190">
      <c r="A344" s="215"/>
      <c r="B344" s="215"/>
      <c r="C344" s="215"/>
      <c r="D344" s="215"/>
      <c r="E344" s="215"/>
      <c r="F344" s="215"/>
      <c r="G344" s="215"/>
      <c r="H344" s="215"/>
      <c r="I344" s="215"/>
      <c r="J344" s="215"/>
      <c r="K344" s="215"/>
      <c r="L344" s="215"/>
      <c r="M344" s="215"/>
      <c r="N344" s="212"/>
      <c r="O344" s="215"/>
      <c r="P344" s="215"/>
      <c r="Q344" s="215"/>
      <c r="R344" s="217"/>
      <c r="S344" s="217"/>
      <c r="T344" s="217"/>
      <c r="U344" s="288"/>
      <c r="V344" s="288"/>
      <c r="W344" s="215"/>
      <c r="X344" s="219"/>
      <c r="Y344" s="219"/>
      <c r="Z344" s="219"/>
      <c r="AA344" s="219"/>
      <c r="AB344" s="219"/>
      <c r="AC344" s="287"/>
      <c r="AD344" s="287"/>
      <c r="AE344" s="287"/>
      <c r="AF344" s="287"/>
      <c r="AG344" s="287"/>
      <c r="AH344" s="287"/>
      <c r="AI344" s="287"/>
      <c r="AJ344" s="287"/>
      <c r="AK344" s="288"/>
      <c r="AL344" s="288"/>
      <c r="AM344" s="288"/>
      <c r="AN344" s="288"/>
      <c r="AO344" s="288"/>
      <c r="AP344" s="288"/>
      <c r="AQ344" s="288"/>
      <c r="AR344" s="288"/>
      <c r="AS344" s="288"/>
      <c r="AT344" s="288"/>
      <c r="AU344" s="288"/>
      <c r="AV344" s="288"/>
      <c r="AW344" s="288"/>
      <c r="AX344" s="288"/>
      <c r="AY344" s="288"/>
      <c r="AZ344" s="288"/>
      <c r="BA344" s="288"/>
      <c r="BB344" s="288"/>
      <c r="BC344" s="288"/>
      <c r="BD344" s="288"/>
      <c r="BE344" s="288"/>
      <c r="BF344" s="288"/>
      <c r="BG344" s="288"/>
      <c r="BH344" s="288"/>
      <c r="BI344" s="288"/>
      <c r="BJ344" s="288"/>
      <c r="BK344" s="288"/>
      <c r="BL344" s="288"/>
      <c r="BM344" s="288"/>
      <c r="BN344" s="288"/>
      <c r="BO344" s="288"/>
      <c r="BP344" s="288"/>
      <c r="BQ344" s="288"/>
      <c r="BR344" s="288"/>
      <c r="BS344" s="288"/>
      <c r="BT344" s="288"/>
      <c r="BU344" s="288"/>
      <c r="BV344" s="288"/>
      <c r="BW344" s="288"/>
      <c r="BX344" s="288"/>
      <c r="BY344" s="288"/>
      <c r="BZ344" s="288"/>
      <c r="CA344" s="288"/>
      <c r="CB344" s="288"/>
      <c r="CC344" s="288"/>
      <c r="CD344" s="288"/>
      <c r="CE344" s="288"/>
      <c r="CF344" s="288"/>
      <c r="CG344" s="288"/>
      <c r="CH344" s="288"/>
      <c r="CI344" s="288"/>
      <c r="CJ344" s="288"/>
      <c r="CK344" s="288"/>
      <c r="CL344" s="288"/>
      <c r="CM344" s="288"/>
      <c r="CN344" s="288"/>
      <c r="CO344" s="288"/>
      <c r="CP344" s="288"/>
      <c r="CQ344" s="288"/>
      <c r="CR344" s="288"/>
      <c r="CS344" s="288"/>
      <c r="CT344" s="288"/>
      <c r="CU344" s="288"/>
      <c r="CV344" s="288"/>
      <c r="CW344" s="288"/>
      <c r="CX344" s="288"/>
      <c r="CY344" s="288"/>
      <c r="CZ344" s="288"/>
      <c r="DA344" s="288"/>
      <c r="DB344" s="288"/>
      <c r="DC344" s="288"/>
      <c r="DD344" s="288"/>
      <c r="DE344" s="288"/>
      <c r="DF344" s="288"/>
      <c r="DG344" s="288"/>
      <c r="DH344" s="288"/>
      <c r="DI344" s="288"/>
      <c r="DJ344" s="288"/>
      <c r="DK344" s="288"/>
      <c r="DL344" s="288"/>
      <c r="DM344" s="288"/>
      <c r="DN344" s="288"/>
      <c r="DO344" s="288"/>
      <c r="DP344" s="288"/>
      <c r="DQ344" s="288"/>
      <c r="DR344" s="288"/>
      <c r="DS344" s="288"/>
      <c r="DT344" s="288"/>
      <c r="DU344" s="288"/>
      <c r="DV344" s="288"/>
      <c r="DW344" s="288"/>
      <c r="DX344" s="288"/>
      <c r="DY344" s="288"/>
      <c r="DZ344" s="288"/>
      <c r="EA344" s="288"/>
      <c r="EB344" s="288"/>
      <c r="EC344" s="288"/>
      <c r="ED344" s="288"/>
      <c r="EE344" s="288"/>
      <c r="EF344" s="288"/>
      <c r="EG344" s="288"/>
      <c r="EH344" s="288"/>
      <c r="EI344" s="288"/>
      <c r="EJ344" s="288"/>
      <c r="EK344" s="288"/>
      <c r="EL344" s="288"/>
      <c r="EM344" s="288"/>
      <c r="EN344" s="288"/>
      <c r="EO344" s="288"/>
      <c r="EP344" s="288"/>
      <c r="EQ344" s="288"/>
      <c r="ER344" s="288"/>
      <c r="ES344" s="288"/>
      <c r="ET344" s="288"/>
      <c r="EU344" s="288"/>
      <c r="EV344" s="288"/>
      <c r="EW344" s="288"/>
      <c r="EX344" s="288"/>
      <c r="EY344" s="288"/>
      <c r="EZ344" s="288"/>
      <c r="FA344" s="288"/>
      <c r="FB344" s="288"/>
      <c r="FC344" s="288"/>
      <c r="FD344" s="288"/>
      <c r="FE344" s="288"/>
      <c r="FF344" s="288"/>
      <c r="FG344" s="288"/>
      <c r="FH344" s="288"/>
      <c r="FI344" s="288"/>
      <c r="FJ344" s="288"/>
      <c r="FK344" s="288"/>
      <c r="FL344" s="288"/>
      <c r="FM344" s="288"/>
      <c r="FN344" s="288"/>
      <c r="FO344" s="288"/>
      <c r="FP344" s="288"/>
      <c r="FQ344" s="288"/>
      <c r="FR344" s="288"/>
      <c r="FU344" s="288"/>
      <c r="FV344" s="288"/>
      <c r="FW344" s="288"/>
      <c r="FX344" s="288"/>
      <c r="FY344" s="288"/>
      <c r="FZ344" s="288"/>
      <c r="GA344" s="288"/>
      <c r="GB344" s="288"/>
      <c r="GC344" s="288"/>
      <c r="GD344" s="288"/>
      <c r="GE344" s="288"/>
      <c r="GF344" s="288"/>
      <c r="GG344" s="288"/>
      <c r="GH344" s="288"/>
    </row>
    <row r="345" spans="1:190">
      <c r="A345" s="215"/>
      <c r="B345" s="215"/>
      <c r="C345" s="215"/>
      <c r="D345" s="215"/>
      <c r="E345" s="215"/>
      <c r="F345" s="215"/>
      <c r="G345" s="215"/>
      <c r="H345" s="215"/>
      <c r="I345" s="215"/>
      <c r="J345" s="215"/>
      <c r="K345" s="215"/>
      <c r="L345" s="215"/>
      <c r="M345" s="215"/>
      <c r="N345" s="212"/>
      <c r="O345" s="215"/>
      <c r="P345" s="215"/>
      <c r="Q345" s="215"/>
      <c r="R345" s="217"/>
      <c r="S345" s="217"/>
      <c r="T345" s="217"/>
      <c r="U345" s="288"/>
      <c r="V345" s="288"/>
      <c r="W345" s="215"/>
      <c r="X345" s="219"/>
      <c r="Y345" s="219"/>
      <c r="Z345" s="219"/>
      <c r="AA345" s="219"/>
      <c r="AB345" s="219"/>
      <c r="AC345" s="287"/>
      <c r="AD345" s="287"/>
      <c r="AE345" s="287"/>
      <c r="AF345" s="287"/>
      <c r="AG345" s="287"/>
      <c r="AH345" s="287"/>
      <c r="AI345" s="287"/>
      <c r="AJ345" s="287"/>
      <c r="AK345" s="288"/>
      <c r="AL345" s="288"/>
      <c r="AM345" s="288"/>
      <c r="AN345" s="288"/>
      <c r="AO345" s="288"/>
      <c r="AP345" s="288"/>
      <c r="AQ345" s="288"/>
      <c r="AR345" s="288"/>
      <c r="AS345" s="288"/>
      <c r="AT345" s="288"/>
      <c r="AU345" s="288"/>
      <c r="AV345" s="288"/>
      <c r="AW345" s="288"/>
      <c r="AX345" s="288"/>
      <c r="AY345" s="288"/>
      <c r="AZ345" s="288"/>
      <c r="BA345" s="288"/>
      <c r="BB345" s="288"/>
      <c r="BC345" s="288"/>
      <c r="BD345" s="288"/>
      <c r="BE345" s="288"/>
      <c r="BF345" s="288"/>
      <c r="BG345" s="288"/>
      <c r="BH345" s="288"/>
      <c r="BI345" s="288"/>
      <c r="BJ345" s="288"/>
      <c r="BK345" s="288"/>
      <c r="BL345" s="288"/>
      <c r="BM345" s="288"/>
      <c r="BN345" s="288"/>
      <c r="BO345" s="288"/>
      <c r="BP345" s="288"/>
      <c r="BQ345" s="288"/>
      <c r="BR345" s="288"/>
      <c r="BS345" s="288"/>
      <c r="BT345" s="288"/>
      <c r="BU345" s="288"/>
      <c r="BV345" s="288"/>
      <c r="BW345" s="288"/>
      <c r="BX345" s="288"/>
      <c r="BY345" s="288"/>
      <c r="BZ345" s="288"/>
      <c r="CA345" s="288"/>
      <c r="CB345" s="288"/>
      <c r="CC345" s="288"/>
      <c r="CD345" s="288"/>
      <c r="CE345" s="288"/>
      <c r="CF345" s="288"/>
      <c r="CG345" s="288"/>
      <c r="CH345" s="288"/>
      <c r="CI345" s="288"/>
      <c r="CJ345" s="288"/>
      <c r="CK345" s="288"/>
      <c r="CL345" s="288"/>
      <c r="CM345" s="288"/>
      <c r="CN345" s="288"/>
      <c r="CO345" s="288"/>
      <c r="CP345" s="288"/>
      <c r="CQ345" s="288"/>
      <c r="CR345" s="288"/>
      <c r="CS345" s="288"/>
      <c r="CT345" s="288"/>
      <c r="CU345" s="288"/>
      <c r="CV345" s="288"/>
      <c r="CW345" s="288"/>
      <c r="CX345" s="288"/>
      <c r="CY345" s="288"/>
      <c r="CZ345" s="288"/>
      <c r="DA345" s="288"/>
      <c r="DB345" s="288"/>
      <c r="DC345" s="288"/>
      <c r="DD345" s="288"/>
      <c r="DE345" s="288"/>
      <c r="DF345" s="288"/>
      <c r="DG345" s="288"/>
      <c r="DH345" s="288"/>
      <c r="DI345" s="288"/>
      <c r="DJ345" s="288"/>
      <c r="DK345" s="288"/>
      <c r="DL345" s="288"/>
      <c r="DM345" s="288"/>
      <c r="DN345" s="288"/>
      <c r="DO345" s="288"/>
      <c r="DP345" s="288"/>
      <c r="DQ345" s="288"/>
      <c r="DR345" s="288"/>
      <c r="DS345" s="288"/>
      <c r="DT345" s="288"/>
      <c r="DU345" s="288"/>
      <c r="DV345" s="288"/>
      <c r="DW345" s="288"/>
      <c r="DX345" s="288"/>
      <c r="DY345" s="288"/>
      <c r="DZ345" s="288"/>
      <c r="EA345" s="288"/>
      <c r="EB345" s="288"/>
      <c r="EC345" s="288"/>
      <c r="ED345" s="288"/>
      <c r="EE345" s="288"/>
      <c r="EF345" s="288"/>
      <c r="EG345" s="288"/>
      <c r="EH345" s="288"/>
      <c r="EI345" s="288"/>
      <c r="EJ345" s="288"/>
      <c r="EK345" s="288"/>
      <c r="EL345" s="288"/>
      <c r="EM345" s="288"/>
      <c r="EN345" s="288"/>
      <c r="EO345" s="288"/>
      <c r="EP345" s="288"/>
      <c r="EQ345" s="288"/>
      <c r="ER345" s="288"/>
      <c r="ES345" s="288"/>
      <c r="ET345" s="288"/>
      <c r="EU345" s="288"/>
      <c r="EV345" s="288"/>
      <c r="EW345" s="288"/>
      <c r="EX345" s="288"/>
      <c r="EY345" s="288"/>
      <c r="EZ345" s="288"/>
      <c r="FA345" s="288"/>
      <c r="FB345" s="288"/>
      <c r="FC345" s="288"/>
      <c r="FD345" s="288"/>
      <c r="FE345" s="288"/>
      <c r="FF345" s="288"/>
      <c r="FG345" s="288"/>
      <c r="FH345" s="288"/>
      <c r="FI345" s="288"/>
      <c r="FJ345" s="288"/>
      <c r="FK345" s="288"/>
      <c r="FL345" s="288"/>
      <c r="FM345" s="288"/>
      <c r="FN345" s="288"/>
      <c r="FO345" s="288"/>
      <c r="FP345" s="288"/>
      <c r="FQ345" s="288"/>
      <c r="FR345" s="288"/>
      <c r="FU345" s="288"/>
      <c r="FV345" s="288"/>
      <c r="FW345" s="288"/>
      <c r="FX345" s="288"/>
      <c r="FY345" s="288"/>
      <c r="FZ345" s="288"/>
      <c r="GA345" s="288"/>
      <c r="GB345" s="288"/>
      <c r="GC345" s="288"/>
      <c r="GD345" s="288"/>
      <c r="GE345" s="288"/>
      <c r="GF345" s="288"/>
      <c r="GG345" s="288"/>
      <c r="GH345" s="288"/>
    </row>
    <row r="346" spans="1:190">
      <c r="A346" s="215"/>
      <c r="B346" s="215"/>
      <c r="C346" s="215"/>
      <c r="D346" s="215"/>
      <c r="E346" s="215"/>
      <c r="F346" s="215"/>
      <c r="G346" s="215"/>
      <c r="H346" s="215"/>
      <c r="I346" s="215"/>
      <c r="J346" s="215"/>
      <c r="K346" s="215"/>
      <c r="L346" s="215"/>
      <c r="M346" s="215"/>
      <c r="N346" s="212"/>
      <c r="O346" s="215"/>
      <c r="P346" s="215"/>
      <c r="Q346" s="215"/>
      <c r="R346" s="217"/>
      <c r="S346" s="217"/>
      <c r="T346" s="217"/>
      <c r="U346" s="288"/>
      <c r="V346" s="288"/>
      <c r="W346" s="215"/>
      <c r="X346" s="219"/>
      <c r="Y346" s="219"/>
      <c r="Z346" s="219"/>
      <c r="AA346" s="219"/>
      <c r="AB346" s="219"/>
      <c r="AC346" s="287"/>
      <c r="AD346" s="287"/>
      <c r="AE346" s="287"/>
      <c r="AF346" s="287"/>
      <c r="AG346" s="287"/>
      <c r="AH346" s="287"/>
      <c r="AI346" s="287"/>
      <c r="AJ346" s="287"/>
      <c r="AK346" s="288"/>
      <c r="AL346" s="288"/>
      <c r="AM346" s="288"/>
      <c r="AN346" s="288"/>
      <c r="AO346" s="288"/>
      <c r="AP346" s="288"/>
      <c r="AQ346" s="288"/>
      <c r="AR346" s="288"/>
      <c r="AS346" s="288"/>
      <c r="AT346" s="288"/>
      <c r="AU346" s="288"/>
      <c r="AV346" s="288"/>
      <c r="AW346" s="288"/>
      <c r="AX346" s="288"/>
      <c r="AY346" s="288"/>
      <c r="AZ346" s="288"/>
      <c r="BA346" s="288"/>
      <c r="BB346" s="288"/>
      <c r="BC346" s="288"/>
      <c r="BD346" s="288"/>
      <c r="BE346" s="288"/>
      <c r="BF346" s="288"/>
      <c r="BG346" s="288"/>
      <c r="BH346" s="288"/>
      <c r="BI346" s="288"/>
      <c r="BJ346" s="288"/>
      <c r="BK346" s="288"/>
      <c r="BL346" s="288"/>
      <c r="BM346" s="288"/>
      <c r="BN346" s="288"/>
      <c r="BO346" s="288"/>
      <c r="BP346" s="288"/>
      <c r="BQ346" s="288"/>
      <c r="BR346" s="288"/>
      <c r="BS346" s="288"/>
      <c r="BT346" s="288"/>
      <c r="BU346" s="288"/>
      <c r="BV346" s="288"/>
      <c r="BW346" s="288"/>
      <c r="BX346" s="288"/>
      <c r="BY346" s="288"/>
      <c r="BZ346" s="288"/>
      <c r="CA346" s="288"/>
      <c r="CB346" s="288"/>
      <c r="CC346" s="288"/>
      <c r="CD346" s="288"/>
      <c r="CE346" s="288"/>
      <c r="CF346" s="288"/>
      <c r="CG346" s="288"/>
      <c r="CH346" s="288"/>
      <c r="CI346" s="288"/>
      <c r="CJ346" s="288"/>
      <c r="CK346" s="288"/>
      <c r="CL346" s="288"/>
      <c r="CM346" s="288"/>
      <c r="CN346" s="288"/>
      <c r="CO346" s="288"/>
      <c r="CP346" s="288"/>
      <c r="CQ346" s="288"/>
      <c r="CR346" s="288"/>
      <c r="CS346" s="288"/>
      <c r="CT346" s="288"/>
      <c r="CU346" s="288"/>
      <c r="CV346" s="288"/>
      <c r="CW346" s="288"/>
      <c r="CX346" s="288"/>
      <c r="CY346" s="288"/>
      <c r="CZ346" s="288"/>
      <c r="DA346" s="288"/>
      <c r="DB346" s="288"/>
      <c r="DC346" s="288"/>
      <c r="DD346" s="288"/>
      <c r="DE346" s="288"/>
      <c r="DF346" s="288"/>
      <c r="DG346" s="288"/>
      <c r="DH346" s="288"/>
      <c r="DI346" s="288"/>
      <c r="DJ346" s="288"/>
      <c r="DK346" s="288"/>
      <c r="DL346" s="288"/>
      <c r="DM346" s="288"/>
      <c r="DN346" s="288"/>
      <c r="DO346" s="288"/>
      <c r="DP346" s="288"/>
      <c r="DQ346" s="288"/>
      <c r="DR346" s="288"/>
      <c r="DS346" s="288"/>
      <c r="DT346" s="288"/>
      <c r="DU346" s="288"/>
      <c r="DV346" s="288"/>
      <c r="DW346" s="288"/>
      <c r="DX346" s="288"/>
      <c r="DY346" s="288"/>
      <c r="DZ346" s="288"/>
      <c r="EA346" s="288"/>
      <c r="EB346" s="288"/>
      <c r="EC346" s="288"/>
      <c r="ED346" s="288"/>
      <c r="EE346" s="288"/>
      <c r="EF346" s="288"/>
      <c r="EG346" s="288"/>
      <c r="EH346" s="288"/>
      <c r="EI346" s="288"/>
      <c r="EJ346" s="288"/>
      <c r="EK346" s="288"/>
      <c r="EL346" s="288"/>
      <c r="EM346" s="288"/>
      <c r="EN346" s="288"/>
      <c r="EO346" s="288"/>
      <c r="EP346" s="288"/>
      <c r="EQ346" s="288"/>
      <c r="ER346" s="288"/>
      <c r="ES346" s="288"/>
      <c r="ET346" s="288"/>
      <c r="EU346" s="288"/>
      <c r="EV346" s="288"/>
      <c r="EW346" s="288"/>
      <c r="EX346" s="288"/>
      <c r="EY346" s="288"/>
      <c r="EZ346" s="288"/>
      <c r="FA346" s="288"/>
      <c r="FB346" s="288"/>
      <c r="FC346" s="288"/>
      <c r="FD346" s="288"/>
      <c r="FE346" s="288"/>
      <c r="FF346" s="288"/>
      <c r="FG346" s="288"/>
      <c r="FH346" s="288"/>
      <c r="FI346" s="288"/>
      <c r="FJ346" s="288"/>
      <c r="FK346" s="288"/>
      <c r="FL346" s="288"/>
      <c r="FM346" s="288"/>
      <c r="FN346" s="288"/>
      <c r="FO346" s="288"/>
      <c r="FP346" s="288"/>
      <c r="FQ346" s="288"/>
      <c r="FR346" s="288"/>
      <c r="FU346" s="288"/>
      <c r="FV346" s="288"/>
      <c r="FW346" s="288"/>
      <c r="FX346" s="288"/>
      <c r="FY346" s="288"/>
      <c r="FZ346" s="288"/>
      <c r="GA346" s="288"/>
      <c r="GB346" s="288"/>
      <c r="GC346" s="288"/>
      <c r="GD346" s="288"/>
      <c r="GE346" s="288"/>
      <c r="GF346" s="288"/>
      <c r="GG346" s="288"/>
      <c r="GH346" s="288"/>
    </row>
    <row r="347" spans="1:190">
      <c r="A347" s="215"/>
      <c r="B347" s="215"/>
      <c r="C347" s="215"/>
      <c r="D347" s="215"/>
      <c r="E347" s="215"/>
      <c r="F347" s="215"/>
      <c r="G347" s="215"/>
      <c r="H347" s="215"/>
      <c r="I347" s="215"/>
      <c r="J347" s="215"/>
      <c r="K347" s="215"/>
      <c r="L347" s="215"/>
      <c r="M347" s="215"/>
      <c r="N347" s="212"/>
      <c r="O347" s="215"/>
      <c r="P347" s="215"/>
      <c r="Q347" s="215"/>
      <c r="R347" s="217"/>
      <c r="S347" s="217"/>
      <c r="T347" s="217"/>
      <c r="U347" s="288"/>
      <c r="V347" s="288"/>
      <c r="W347" s="215"/>
      <c r="X347" s="219"/>
      <c r="Y347" s="219"/>
      <c r="Z347" s="219"/>
      <c r="AA347" s="219"/>
      <c r="AB347" s="219"/>
      <c r="AC347" s="287"/>
      <c r="AD347" s="287"/>
      <c r="AE347" s="287"/>
      <c r="AF347" s="287"/>
      <c r="AG347" s="287"/>
      <c r="AH347" s="287"/>
      <c r="AI347" s="287"/>
      <c r="AJ347" s="287"/>
      <c r="AK347" s="288"/>
      <c r="AL347" s="288"/>
      <c r="AM347" s="288"/>
      <c r="AN347" s="288"/>
      <c r="AO347" s="288"/>
      <c r="AP347" s="288"/>
      <c r="AQ347" s="288"/>
      <c r="AR347" s="288"/>
      <c r="AS347" s="288"/>
      <c r="AT347" s="288"/>
      <c r="AU347" s="288"/>
      <c r="AV347" s="288"/>
      <c r="AW347" s="288"/>
      <c r="AX347" s="288"/>
      <c r="AY347" s="288"/>
      <c r="AZ347" s="288"/>
      <c r="BA347" s="288"/>
      <c r="BB347" s="288"/>
      <c r="BC347" s="288"/>
      <c r="BD347" s="288"/>
      <c r="BE347" s="288"/>
      <c r="BF347" s="288"/>
      <c r="BG347" s="288"/>
      <c r="BH347" s="288"/>
      <c r="BI347" s="288"/>
      <c r="BJ347" s="288"/>
      <c r="BK347" s="288"/>
      <c r="BL347" s="288"/>
      <c r="BM347" s="288"/>
      <c r="BN347" s="288"/>
      <c r="BO347" s="288"/>
      <c r="BP347" s="288"/>
      <c r="BQ347" s="288"/>
      <c r="BR347" s="288"/>
      <c r="BS347" s="288"/>
      <c r="BT347" s="288"/>
      <c r="BU347" s="288"/>
      <c r="BV347" s="288"/>
      <c r="BW347" s="288"/>
      <c r="BX347" s="288"/>
      <c r="BY347" s="288"/>
      <c r="BZ347" s="288"/>
      <c r="CA347" s="288"/>
      <c r="CB347" s="288"/>
      <c r="CC347" s="288"/>
      <c r="CD347" s="288"/>
      <c r="CE347" s="288"/>
      <c r="CF347" s="288"/>
      <c r="CG347" s="288"/>
      <c r="CH347" s="288"/>
      <c r="CI347" s="288"/>
      <c r="CJ347" s="288"/>
      <c r="CK347" s="288"/>
      <c r="CL347" s="288"/>
      <c r="CM347" s="288"/>
      <c r="CN347" s="288"/>
      <c r="CO347" s="288"/>
      <c r="CP347" s="288"/>
      <c r="CQ347" s="288"/>
      <c r="CR347" s="288"/>
      <c r="CS347" s="288"/>
      <c r="CT347" s="288"/>
      <c r="CU347" s="288"/>
      <c r="CV347" s="288"/>
      <c r="CW347" s="288"/>
      <c r="CX347" s="288"/>
      <c r="CY347" s="288"/>
      <c r="CZ347" s="288"/>
      <c r="DA347" s="288"/>
      <c r="DB347" s="288"/>
      <c r="DC347" s="288"/>
      <c r="DD347" s="288"/>
      <c r="DE347" s="288"/>
      <c r="DF347" s="288"/>
      <c r="DG347" s="288"/>
      <c r="DH347" s="288"/>
      <c r="DI347" s="288"/>
      <c r="DJ347" s="288"/>
      <c r="DK347" s="288"/>
      <c r="DL347" s="288"/>
      <c r="DM347" s="288"/>
      <c r="DN347" s="288"/>
      <c r="DO347" s="288"/>
      <c r="DP347" s="288"/>
      <c r="DQ347" s="288"/>
      <c r="DR347" s="288"/>
      <c r="DS347" s="288"/>
      <c r="DT347" s="288"/>
      <c r="DU347" s="288"/>
      <c r="DV347" s="288"/>
      <c r="DW347" s="288"/>
      <c r="DX347" s="288"/>
      <c r="DY347" s="288"/>
      <c r="DZ347" s="288"/>
      <c r="EA347" s="288"/>
      <c r="EB347" s="288"/>
      <c r="EC347" s="288"/>
      <c r="ED347" s="288"/>
      <c r="EE347" s="288"/>
      <c r="EF347" s="288"/>
      <c r="EG347" s="288"/>
      <c r="EH347" s="288"/>
      <c r="EI347" s="288"/>
      <c r="EJ347" s="288"/>
      <c r="EK347" s="288"/>
      <c r="EL347" s="288"/>
      <c r="EM347" s="288"/>
      <c r="EN347" s="288"/>
      <c r="EO347" s="288"/>
      <c r="EP347" s="288"/>
      <c r="EQ347" s="288"/>
      <c r="ER347" s="288"/>
      <c r="ES347" s="288"/>
      <c r="ET347" s="288"/>
      <c r="EU347" s="288"/>
      <c r="EV347" s="288"/>
      <c r="EW347" s="288"/>
      <c r="EX347" s="288"/>
      <c r="EY347" s="288"/>
      <c r="EZ347" s="288"/>
      <c r="FA347" s="288"/>
      <c r="FB347" s="288"/>
      <c r="FC347" s="288"/>
      <c r="FD347" s="288"/>
      <c r="FE347" s="288"/>
      <c r="FF347" s="288"/>
      <c r="FG347" s="288"/>
      <c r="FH347" s="288"/>
      <c r="FI347" s="288"/>
      <c r="FJ347" s="288"/>
      <c r="FK347" s="288"/>
      <c r="FL347" s="288"/>
      <c r="FM347" s="288"/>
      <c r="FN347" s="288"/>
      <c r="FO347" s="288"/>
      <c r="FP347" s="288"/>
      <c r="FQ347" s="288"/>
      <c r="FR347" s="288"/>
      <c r="FU347" s="288"/>
      <c r="FV347" s="288"/>
      <c r="FW347" s="288"/>
      <c r="FX347" s="288"/>
      <c r="FY347" s="288"/>
      <c r="FZ347" s="288"/>
      <c r="GA347" s="288"/>
      <c r="GB347" s="288"/>
      <c r="GC347" s="288"/>
      <c r="GD347" s="288"/>
      <c r="GE347" s="288"/>
      <c r="GF347" s="288"/>
      <c r="GG347" s="288"/>
      <c r="GH347" s="288"/>
    </row>
    <row r="348" spans="1:190">
      <c r="A348" s="215"/>
      <c r="B348" s="215"/>
      <c r="C348" s="215"/>
      <c r="D348" s="215"/>
      <c r="E348" s="215"/>
      <c r="F348" s="215"/>
      <c r="G348" s="215"/>
      <c r="H348" s="215"/>
      <c r="I348" s="215"/>
      <c r="J348" s="215"/>
      <c r="K348" s="215"/>
      <c r="L348" s="215"/>
      <c r="M348" s="215"/>
      <c r="N348" s="212"/>
      <c r="O348" s="215"/>
      <c r="P348" s="215"/>
      <c r="Q348" s="215"/>
      <c r="R348" s="217"/>
      <c r="S348" s="217"/>
      <c r="T348" s="217"/>
      <c r="U348" s="288"/>
      <c r="V348" s="288"/>
      <c r="W348" s="215"/>
      <c r="X348" s="219"/>
      <c r="Y348" s="219"/>
      <c r="Z348" s="219"/>
      <c r="AA348" s="219"/>
      <c r="AB348" s="219"/>
      <c r="AC348" s="287"/>
      <c r="AD348" s="287"/>
      <c r="AE348" s="287"/>
      <c r="AF348" s="287"/>
      <c r="AG348" s="287"/>
      <c r="AH348" s="287"/>
      <c r="AI348" s="287"/>
      <c r="AJ348" s="287"/>
      <c r="AK348" s="288"/>
      <c r="AL348" s="288"/>
      <c r="AM348" s="288"/>
      <c r="AN348" s="288"/>
      <c r="AO348" s="288"/>
      <c r="AP348" s="288"/>
      <c r="AQ348" s="288"/>
      <c r="AR348" s="288"/>
      <c r="AS348" s="288"/>
      <c r="AT348" s="288"/>
      <c r="AU348" s="288"/>
      <c r="AV348" s="288"/>
      <c r="AW348" s="288"/>
      <c r="AX348" s="288"/>
      <c r="AY348" s="288"/>
      <c r="AZ348" s="288"/>
      <c r="BA348" s="288"/>
      <c r="BB348" s="288"/>
      <c r="BC348" s="288"/>
      <c r="BD348" s="288"/>
      <c r="BE348" s="288"/>
      <c r="BF348" s="288"/>
      <c r="BG348" s="288"/>
      <c r="BH348" s="288"/>
      <c r="BI348" s="288"/>
      <c r="BJ348" s="288"/>
      <c r="BK348" s="288"/>
      <c r="BL348" s="288"/>
      <c r="BM348" s="288"/>
      <c r="BN348" s="288"/>
      <c r="BO348" s="288"/>
      <c r="BP348" s="288"/>
      <c r="BQ348" s="288"/>
      <c r="BR348" s="288"/>
      <c r="BS348" s="288"/>
      <c r="BT348" s="288"/>
      <c r="BU348" s="288"/>
      <c r="BV348" s="288"/>
      <c r="BW348" s="288"/>
      <c r="BX348" s="288"/>
      <c r="BY348" s="288"/>
      <c r="BZ348" s="288"/>
      <c r="CA348" s="288"/>
      <c r="CB348" s="288"/>
      <c r="CC348" s="288"/>
      <c r="CD348" s="288"/>
      <c r="CE348" s="288"/>
      <c r="CF348" s="288"/>
      <c r="CG348" s="288"/>
      <c r="CH348" s="288"/>
      <c r="CI348" s="288"/>
      <c r="CJ348" s="288"/>
      <c r="CK348" s="288"/>
      <c r="CL348" s="288"/>
      <c r="CM348" s="288"/>
      <c r="CN348" s="288"/>
      <c r="CO348" s="288"/>
      <c r="CP348" s="288"/>
      <c r="CQ348" s="288"/>
      <c r="CR348" s="288"/>
      <c r="CS348" s="288"/>
      <c r="CT348" s="288"/>
      <c r="CU348" s="288"/>
      <c r="CV348" s="288"/>
      <c r="CW348" s="288"/>
      <c r="CX348" s="288"/>
      <c r="CY348" s="288"/>
      <c r="CZ348" s="288"/>
      <c r="DA348" s="288"/>
      <c r="DB348" s="288"/>
      <c r="DC348" s="288"/>
      <c r="DD348" s="288"/>
      <c r="DE348" s="288"/>
      <c r="DF348" s="288"/>
      <c r="DG348" s="288"/>
      <c r="DH348" s="288"/>
      <c r="DI348" s="288"/>
      <c r="DJ348" s="288"/>
      <c r="DK348" s="288"/>
      <c r="DL348" s="288"/>
      <c r="DM348" s="288"/>
      <c r="DN348" s="288"/>
      <c r="DO348" s="288"/>
      <c r="DP348" s="288"/>
      <c r="DQ348" s="288"/>
      <c r="DR348" s="288"/>
      <c r="DS348" s="288"/>
      <c r="DT348" s="288"/>
      <c r="DU348" s="288"/>
      <c r="DV348" s="288"/>
      <c r="DW348" s="288"/>
      <c r="DX348" s="288"/>
      <c r="DY348" s="288"/>
      <c r="DZ348" s="288"/>
      <c r="EA348" s="288"/>
      <c r="EB348" s="288"/>
      <c r="EC348" s="288"/>
      <c r="ED348" s="288"/>
      <c r="EE348" s="288"/>
      <c r="EF348" s="288"/>
      <c r="EG348" s="288"/>
      <c r="EH348" s="288"/>
      <c r="EI348" s="288"/>
      <c r="EJ348" s="288"/>
      <c r="EK348" s="288"/>
      <c r="EL348" s="288"/>
      <c r="EM348" s="288"/>
      <c r="EN348" s="288"/>
      <c r="EO348" s="288"/>
      <c r="EP348" s="288"/>
      <c r="EQ348" s="288"/>
      <c r="ER348" s="288"/>
      <c r="ES348" s="288"/>
      <c r="ET348" s="288"/>
      <c r="EU348" s="288"/>
      <c r="EV348" s="288"/>
      <c r="EW348" s="288"/>
      <c r="EX348" s="288"/>
      <c r="EY348" s="288"/>
      <c r="EZ348" s="288"/>
      <c r="FA348" s="288"/>
      <c r="FB348" s="288"/>
      <c r="FC348" s="288"/>
      <c r="FD348" s="288"/>
      <c r="FE348" s="288"/>
      <c r="FF348" s="288"/>
      <c r="FG348" s="288"/>
      <c r="FH348" s="288"/>
      <c r="FI348" s="288"/>
      <c r="FJ348" s="288"/>
      <c r="FK348" s="288"/>
      <c r="FL348" s="288"/>
      <c r="FM348" s="288"/>
      <c r="FN348" s="288"/>
      <c r="FO348" s="288"/>
      <c r="FP348" s="288"/>
      <c r="FQ348" s="288"/>
      <c r="FR348" s="288"/>
      <c r="FU348" s="288"/>
      <c r="FV348" s="288"/>
      <c r="FW348" s="288"/>
      <c r="FX348" s="288"/>
      <c r="FY348" s="288"/>
      <c r="FZ348" s="288"/>
      <c r="GA348" s="288"/>
      <c r="GB348" s="288"/>
      <c r="GC348" s="288"/>
      <c r="GD348" s="288"/>
      <c r="GE348" s="288"/>
      <c r="GF348" s="288"/>
      <c r="GG348" s="288"/>
      <c r="GH348" s="288"/>
    </row>
    <row r="349" spans="1:190">
      <c r="A349" s="215"/>
      <c r="B349" s="215"/>
      <c r="C349" s="215"/>
      <c r="D349" s="215"/>
      <c r="E349" s="215"/>
      <c r="F349" s="215"/>
      <c r="G349" s="215"/>
      <c r="H349" s="215"/>
      <c r="I349" s="215"/>
      <c r="J349" s="215"/>
      <c r="K349" s="215"/>
      <c r="L349" s="215"/>
      <c r="M349" s="215"/>
      <c r="N349" s="212"/>
      <c r="O349" s="215"/>
      <c r="P349" s="215"/>
      <c r="Q349" s="215"/>
      <c r="R349" s="217"/>
      <c r="S349" s="217"/>
      <c r="T349" s="217"/>
      <c r="U349" s="288"/>
      <c r="V349" s="288"/>
      <c r="W349" s="215"/>
      <c r="X349" s="219"/>
      <c r="Y349" s="219"/>
      <c r="Z349" s="219"/>
      <c r="AA349" s="219"/>
      <c r="AB349" s="219"/>
      <c r="AC349" s="287"/>
      <c r="AD349" s="287"/>
      <c r="AE349" s="287"/>
      <c r="AF349" s="287"/>
      <c r="AG349" s="287"/>
      <c r="AH349" s="287"/>
      <c r="AI349" s="287"/>
      <c r="AJ349" s="287"/>
      <c r="AK349" s="288"/>
      <c r="AL349" s="288"/>
      <c r="AM349" s="288"/>
      <c r="AN349" s="288"/>
      <c r="AO349" s="288"/>
      <c r="AP349" s="288"/>
      <c r="AQ349" s="288"/>
      <c r="AR349" s="288"/>
      <c r="AS349" s="288"/>
      <c r="AT349" s="288"/>
      <c r="AU349" s="288"/>
      <c r="AV349" s="288"/>
      <c r="AW349" s="288"/>
      <c r="AX349" s="288"/>
      <c r="AY349" s="288"/>
      <c r="AZ349" s="288"/>
      <c r="BA349" s="288"/>
      <c r="BB349" s="288"/>
      <c r="BC349" s="288"/>
      <c r="BD349" s="288"/>
      <c r="BE349" s="288"/>
      <c r="BF349" s="288"/>
      <c r="BG349" s="288"/>
      <c r="BH349" s="288"/>
      <c r="BI349" s="288"/>
      <c r="BJ349" s="288"/>
      <c r="BK349" s="288"/>
      <c r="BL349" s="288"/>
      <c r="BM349" s="288"/>
      <c r="BN349" s="288"/>
      <c r="BO349" s="288"/>
      <c r="BP349" s="288"/>
      <c r="BQ349" s="288"/>
      <c r="BR349" s="288"/>
      <c r="BS349" s="288"/>
      <c r="BT349" s="288"/>
      <c r="BU349" s="288"/>
      <c r="BV349" s="288"/>
      <c r="BW349" s="288"/>
      <c r="BX349" s="288"/>
      <c r="BY349" s="288"/>
      <c r="BZ349" s="288"/>
      <c r="CA349" s="288"/>
      <c r="CB349" s="288"/>
      <c r="CC349" s="288"/>
      <c r="CD349" s="288"/>
      <c r="CE349" s="288"/>
      <c r="CF349" s="288"/>
      <c r="CG349" s="288"/>
      <c r="CH349" s="288"/>
      <c r="CI349" s="288"/>
      <c r="CJ349" s="288"/>
      <c r="CK349" s="288"/>
      <c r="CL349" s="288"/>
      <c r="CM349" s="288"/>
      <c r="CN349" s="288"/>
      <c r="CO349" s="288"/>
      <c r="CP349" s="288"/>
      <c r="CQ349" s="288"/>
      <c r="CR349" s="288"/>
      <c r="CS349" s="288"/>
      <c r="CT349" s="288"/>
      <c r="CU349" s="288"/>
      <c r="CV349" s="288"/>
      <c r="CW349" s="288"/>
      <c r="CX349" s="288"/>
      <c r="CY349" s="288"/>
      <c r="CZ349" s="288"/>
      <c r="DA349" s="288"/>
      <c r="DB349" s="288"/>
      <c r="DC349" s="288"/>
      <c r="DD349" s="288"/>
      <c r="DE349" s="288"/>
      <c r="DF349" s="288"/>
      <c r="DG349" s="288"/>
      <c r="DH349" s="288"/>
      <c r="DI349" s="288"/>
      <c r="DJ349" s="288"/>
      <c r="DK349" s="288"/>
      <c r="DL349" s="288"/>
      <c r="DM349" s="288"/>
      <c r="DN349" s="288"/>
      <c r="DO349" s="288"/>
      <c r="DP349" s="288"/>
      <c r="DQ349" s="288"/>
      <c r="DR349" s="288"/>
      <c r="DS349" s="288"/>
      <c r="DT349" s="288"/>
      <c r="DU349" s="288"/>
      <c r="DV349" s="288"/>
      <c r="DW349" s="288"/>
      <c r="DX349" s="288"/>
      <c r="DY349" s="288"/>
      <c r="DZ349" s="288"/>
      <c r="EA349" s="288"/>
      <c r="EB349" s="288"/>
      <c r="EC349" s="288"/>
      <c r="ED349" s="288"/>
      <c r="EE349" s="288"/>
      <c r="EF349" s="288"/>
      <c r="EG349" s="288"/>
      <c r="EH349" s="288"/>
      <c r="EI349" s="288"/>
      <c r="EJ349" s="288"/>
      <c r="EK349" s="288"/>
      <c r="EL349" s="288"/>
      <c r="EM349" s="288"/>
      <c r="EN349" s="288"/>
      <c r="EO349" s="288"/>
      <c r="EP349" s="288"/>
      <c r="EQ349" s="288"/>
      <c r="ER349" s="288"/>
      <c r="ES349" s="288"/>
      <c r="ET349" s="288"/>
      <c r="EU349" s="288"/>
      <c r="EV349" s="288"/>
      <c r="EW349" s="288"/>
      <c r="EX349" s="288"/>
      <c r="EY349" s="288"/>
      <c r="EZ349" s="288"/>
      <c r="FA349" s="288"/>
      <c r="FB349" s="288"/>
      <c r="FC349" s="288"/>
      <c r="FD349" s="288"/>
      <c r="FE349" s="288"/>
      <c r="FF349" s="288"/>
      <c r="FG349" s="288"/>
      <c r="FH349" s="288"/>
      <c r="FI349" s="288"/>
      <c r="FJ349" s="288"/>
      <c r="FK349" s="288"/>
      <c r="FL349" s="288"/>
      <c r="FM349" s="288"/>
      <c r="FN349" s="288"/>
      <c r="FO349" s="288"/>
      <c r="FP349" s="288"/>
      <c r="FQ349" s="288"/>
      <c r="FR349" s="288"/>
      <c r="FU349" s="288"/>
      <c r="FV349" s="288"/>
      <c r="FW349" s="288"/>
      <c r="FX349" s="288"/>
      <c r="FY349" s="288"/>
      <c r="FZ349" s="288"/>
      <c r="GA349" s="288"/>
      <c r="GB349" s="288"/>
      <c r="GC349" s="288"/>
      <c r="GD349" s="288"/>
      <c r="GE349" s="288"/>
      <c r="GF349" s="288"/>
      <c r="GG349" s="288"/>
      <c r="GH349" s="288"/>
    </row>
    <row r="350" spans="1:190">
      <c r="A350" s="215"/>
      <c r="B350" s="215"/>
      <c r="C350" s="215"/>
      <c r="D350" s="215"/>
      <c r="E350" s="215"/>
      <c r="F350" s="215"/>
      <c r="G350" s="215"/>
      <c r="H350" s="215"/>
      <c r="I350" s="215"/>
      <c r="J350" s="215"/>
      <c r="K350" s="215"/>
      <c r="L350" s="215"/>
      <c r="M350" s="215"/>
      <c r="N350" s="212"/>
      <c r="O350" s="215"/>
      <c r="P350" s="215"/>
      <c r="Q350" s="215"/>
      <c r="R350" s="217"/>
      <c r="S350" s="217"/>
      <c r="T350" s="217"/>
      <c r="U350" s="288"/>
      <c r="V350" s="288"/>
      <c r="W350" s="215"/>
      <c r="X350" s="219"/>
      <c r="Y350" s="219"/>
      <c r="Z350" s="219"/>
      <c r="AA350" s="219"/>
      <c r="AB350" s="219"/>
      <c r="AC350" s="287"/>
      <c r="AD350" s="287"/>
      <c r="AE350" s="287"/>
      <c r="AF350" s="287"/>
      <c r="AG350" s="287"/>
      <c r="AH350" s="287"/>
      <c r="AI350" s="287"/>
      <c r="AJ350" s="287"/>
      <c r="AK350" s="288"/>
      <c r="AL350" s="288"/>
      <c r="AM350" s="288"/>
      <c r="AN350" s="288"/>
      <c r="AO350" s="288"/>
      <c r="AP350" s="288"/>
      <c r="AQ350" s="288"/>
      <c r="AR350" s="288"/>
      <c r="AS350" s="288"/>
      <c r="AT350" s="288"/>
      <c r="AU350" s="288"/>
      <c r="AV350" s="288"/>
      <c r="AW350" s="288"/>
      <c r="AX350" s="288"/>
      <c r="AY350" s="288"/>
      <c r="AZ350" s="288"/>
      <c r="BA350" s="288"/>
      <c r="BB350" s="288"/>
      <c r="BC350" s="288"/>
      <c r="BD350" s="288"/>
      <c r="BE350" s="288"/>
      <c r="BF350" s="288"/>
      <c r="BG350" s="288"/>
      <c r="BH350" s="288"/>
      <c r="BI350" s="288"/>
      <c r="BJ350" s="288"/>
      <c r="BK350" s="288"/>
      <c r="BL350" s="288"/>
      <c r="BM350" s="288"/>
      <c r="BN350" s="288"/>
      <c r="BO350" s="288"/>
      <c r="BP350" s="288"/>
      <c r="BQ350" s="288"/>
      <c r="BR350" s="288"/>
      <c r="BS350" s="288"/>
      <c r="BT350" s="288"/>
      <c r="BU350" s="288"/>
      <c r="BV350" s="288"/>
      <c r="BW350" s="288"/>
      <c r="BX350" s="288"/>
      <c r="BY350" s="288"/>
      <c r="BZ350" s="288"/>
      <c r="CA350" s="288"/>
      <c r="CB350" s="288"/>
      <c r="CC350" s="288"/>
      <c r="CD350" s="288"/>
      <c r="CE350" s="288"/>
      <c r="CF350" s="288"/>
      <c r="CG350" s="288"/>
      <c r="CH350" s="288"/>
      <c r="CI350" s="288"/>
      <c r="CJ350" s="288"/>
      <c r="CK350" s="288"/>
      <c r="CL350" s="288"/>
      <c r="CM350" s="288"/>
      <c r="CN350" s="288"/>
      <c r="CO350" s="288"/>
      <c r="CP350" s="288"/>
      <c r="CQ350" s="288"/>
      <c r="CR350" s="288"/>
      <c r="CS350" s="288"/>
      <c r="CT350" s="288"/>
      <c r="CU350" s="288"/>
      <c r="CV350" s="288"/>
      <c r="CW350" s="288"/>
      <c r="CX350" s="288"/>
      <c r="CY350" s="288"/>
      <c r="CZ350" s="288"/>
      <c r="DA350" s="288"/>
      <c r="DB350" s="288"/>
      <c r="DC350" s="288"/>
      <c r="DD350" s="288"/>
      <c r="DE350" s="288"/>
      <c r="DF350" s="288"/>
      <c r="DG350" s="288"/>
      <c r="DH350" s="288"/>
      <c r="DI350" s="288"/>
      <c r="DJ350" s="288"/>
      <c r="DK350" s="288"/>
      <c r="DL350" s="288"/>
      <c r="DM350" s="288"/>
      <c r="DN350" s="288"/>
      <c r="DO350" s="288"/>
      <c r="DP350" s="288"/>
      <c r="DQ350" s="288"/>
      <c r="DR350" s="288"/>
      <c r="DS350" s="288"/>
      <c r="DT350" s="288"/>
      <c r="DU350" s="288"/>
      <c r="DV350" s="288"/>
      <c r="DW350" s="288"/>
      <c r="DX350" s="288"/>
      <c r="DY350" s="288"/>
      <c r="DZ350" s="288"/>
      <c r="EA350" s="288"/>
      <c r="EB350" s="288"/>
      <c r="EC350" s="288"/>
      <c r="ED350" s="288"/>
      <c r="EE350" s="288"/>
      <c r="EF350" s="288"/>
      <c r="EG350" s="288"/>
      <c r="EH350" s="288"/>
      <c r="EI350" s="288"/>
      <c r="EJ350" s="288"/>
      <c r="EK350" s="288"/>
      <c r="EL350" s="288"/>
      <c r="EM350" s="288"/>
      <c r="EN350" s="288"/>
      <c r="EO350" s="288"/>
      <c r="EP350" s="288"/>
      <c r="EQ350" s="288"/>
      <c r="ER350" s="288"/>
      <c r="ES350" s="288"/>
      <c r="ET350" s="288"/>
      <c r="EU350" s="288"/>
      <c r="EV350" s="288"/>
      <c r="EW350" s="288"/>
      <c r="EX350" s="288"/>
      <c r="EY350" s="288"/>
      <c r="EZ350" s="288"/>
      <c r="FA350" s="288"/>
      <c r="FB350" s="288"/>
      <c r="FC350" s="288"/>
      <c r="FD350" s="288"/>
      <c r="FE350" s="288"/>
      <c r="FF350" s="288"/>
      <c r="FG350" s="288"/>
      <c r="FH350" s="288"/>
      <c r="FI350" s="288"/>
      <c r="FJ350" s="288"/>
      <c r="FK350" s="288"/>
      <c r="FL350" s="288"/>
      <c r="FM350" s="288"/>
      <c r="FN350" s="288"/>
      <c r="FO350" s="288"/>
      <c r="FP350" s="288"/>
      <c r="FQ350" s="288"/>
      <c r="FR350" s="288"/>
      <c r="FU350" s="288"/>
      <c r="FV350" s="288"/>
      <c r="FW350" s="288"/>
      <c r="FX350" s="288"/>
      <c r="FY350" s="288"/>
      <c r="FZ350" s="288"/>
      <c r="GA350" s="288"/>
      <c r="GB350" s="288"/>
      <c r="GC350" s="288"/>
      <c r="GD350" s="288"/>
      <c r="GE350" s="288"/>
      <c r="GF350" s="288"/>
      <c r="GG350" s="288"/>
      <c r="GH350" s="288"/>
    </row>
    <row r="351" spans="1:190">
      <c r="A351" s="215"/>
      <c r="B351" s="215"/>
      <c r="C351" s="215"/>
      <c r="D351" s="215"/>
      <c r="E351" s="215"/>
      <c r="F351" s="215"/>
      <c r="G351" s="215"/>
      <c r="H351" s="215"/>
      <c r="I351" s="215"/>
      <c r="J351" s="215"/>
      <c r="K351" s="215"/>
      <c r="L351" s="215"/>
      <c r="M351" s="215"/>
      <c r="N351" s="212"/>
      <c r="O351" s="215"/>
      <c r="P351" s="215"/>
      <c r="Q351" s="215"/>
      <c r="R351" s="217"/>
      <c r="S351" s="217"/>
      <c r="T351" s="217"/>
      <c r="U351" s="288"/>
      <c r="V351" s="288"/>
      <c r="W351" s="215"/>
      <c r="X351" s="219"/>
      <c r="Y351" s="219"/>
      <c r="Z351" s="219"/>
      <c r="AA351" s="219"/>
      <c r="AB351" s="219"/>
      <c r="AC351" s="287"/>
      <c r="AD351" s="287"/>
      <c r="AE351" s="287"/>
      <c r="AF351" s="287"/>
      <c r="AG351" s="287"/>
      <c r="AH351" s="287"/>
      <c r="AI351" s="287"/>
      <c r="AJ351" s="287"/>
      <c r="AK351" s="288"/>
      <c r="AL351" s="288"/>
      <c r="AM351" s="288"/>
      <c r="AN351" s="288"/>
      <c r="AO351" s="288"/>
      <c r="AP351" s="288"/>
      <c r="AQ351" s="288"/>
      <c r="AR351" s="288"/>
      <c r="AS351" s="288"/>
      <c r="AT351" s="288"/>
      <c r="AU351" s="288"/>
      <c r="AV351" s="288"/>
      <c r="AW351" s="288"/>
      <c r="AX351" s="288"/>
      <c r="AY351" s="288"/>
      <c r="AZ351" s="288"/>
      <c r="BA351" s="288"/>
      <c r="BB351" s="288"/>
      <c r="BC351" s="288"/>
      <c r="BD351" s="288"/>
      <c r="BE351" s="288"/>
      <c r="BF351" s="288"/>
      <c r="BG351" s="288"/>
      <c r="BH351" s="288"/>
      <c r="BI351" s="288"/>
      <c r="BJ351" s="288"/>
      <c r="BK351" s="288"/>
      <c r="BL351" s="288"/>
      <c r="BM351" s="288"/>
      <c r="BN351" s="288"/>
      <c r="BO351" s="288"/>
      <c r="BP351" s="288"/>
      <c r="BQ351" s="288"/>
      <c r="BR351" s="288"/>
      <c r="BS351" s="288"/>
      <c r="BT351" s="288"/>
      <c r="BU351" s="288"/>
      <c r="BV351" s="288"/>
      <c r="BW351" s="288"/>
      <c r="BX351" s="288"/>
      <c r="BY351" s="288"/>
      <c r="BZ351" s="288"/>
      <c r="CA351" s="288"/>
      <c r="CB351" s="288"/>
      <c r="CC351" s="288"/>
      <c r="CD351" s="288"/>
      <c r="CE351" s="288"/>
      <c r="CF351" s="288"/>
      <c r="CG351" s="288"/>
      <c r="CH351" s="288"/>
      <c r="CI351" s="288"/>
      <c r="CJ351" s="288"/>
      <c r="CK351" s="288"/>
      <c r="CL351" s="288"/>
      <c r="CM351" s="288"/>
      <c r="CN351" s="288"/>
      <c r="CO351" s="288"/>
      <c r="CP351" s="288"/>
      <c r="CQ351" s="288"/>
      <c r="CR351" s="288"/>
      <c r="CS351" s="288"/>
      <c r="CT351" s="288"/>
      <c r="CU351" s="288"/>
      <c r="CV351" s="288"/>
      <c r="CW351" s="288"/>
      <c r="CX351" s="288"/>
      <c r="CY351" s="288"/>
      <c r="CZ351" s="288"/>
      <c r="DA351" s="288"/>
      <c r="DB351" s="288"/>
      <c r="DC351" s="288"/>
      <c r="DD351" s="288"/>
      <c r="DE351" s="288"/>
      <c r="DF351" s="288"/>
      <c r="DG351" s="288"/>
      <c r="DH351" s="288"/>
      <c r="DI351" s="288"/>
      <c r="DJ351" s="288"/>
      <c r="DK351" s="288"/>
      <c r="DL351" s="288"/>
      <c r="DM351" s="288"/>
      <c r="DN351" s="288"/>
      <c r="DO351" s="288"/>
      <c r="DP351" s="288"/>
      <c r="DQ351" s="288"/>
      <c r="DR351" s="288"/>
      <c r="DS351" s="288"/>
      <c r="DT351" s="288"/>
      <c r="DU351" s="288"/>
      <c r="DV351" s="288"/>
      <c r="DW351" s="288"/>
      <c r="DX351" s="288"/>
      <c r="DY351" s="288"/>
      <c r="DZ351" s="288"/>
      <c r="EA351" s="288"/>
      <c r="EB351" s="288"/>
      <c r="EC351" s="288"/>
      <c r="ED351" s="288"/>
      <c r="EE351" s="288"/>
      <c r="EF351" s="288"/>
      <c r="EG351" s="288"/>
      <c r="EH351" s="288"/>
      <c r="EI351" s="288"/>
      <c r="EJ351" s="288"/>
      <c r="EK351" s="288"/>
      <c r="EL351" s="288"/>
      <c r="EM351" s="288"/>
      <c r="EN351" s="288"/>
      <c r="EO351" s="288"/>
      <c r="EP351" s="288"/>
      <c r="EQ351" s="288"/>
      <c r="ER351" s="288"/>
      <c r="ES351" s="288"/>
      <c r="ET351" s="288"/>
      <c r="EU351" s="288"/>
      <c r="EV351" s="288"/>
      <c r="EW351" s="288"/>
      <c r="EX351" s="288"/>
      <c r="EY351" s="288"/>
      <c r="EZ351" s="288"/>
      <c r="FA351" s="288"/>
      <c r="FB351" s="288"/>
      <c r="FC351" s="288"/>
      <c r="FD351" s="288"/>
      <c r="FE351" s="288"/>
      <c r="FF351" s="288"/>
      <c r="FG351" s="288"/>
      <c r="FH351" s="288"/>
      <c r="FI351" s="288"/>
      <c r="FJ351" s="288"/>
      <c r="FK351" s="288"/>
      <c r="FL351" s="288"/>
      <c r="FM351" s="288"/>
      <c r="FN351" s="288"/>
      <c r="FO351" s="288"/>
      <c r="FP351" s="288"/>
      <c r="FQ351" s="288"/>
      <c r="FR351" s="288"/>
      <c r="FU351" s="288"/>
      <c r="FV351" s="288"/>
      <c r="FW351" s="288"/>
      <c r="FX351" s="288"/>
      <c r="FY351" s="288"/>
      <c r="FZ351" s="288"/>
      <c r="GA351" s="288"/>
      <c r="GB351" s="288"/>
      <c r="GC351" s="288"/>
      <c r="GD351" s="288"/>
      <c r="GE351" s="288"/>
      <c r="GF351" s="288"/>
      <c r="GG351" s="288"/>
      <c r="GH351" s="288"/>
    </row>
    <row r="352" spans="1:190">
      <c r="A352" s="215"/>
      <c r="B352" s="215"/>
      <c r="C352" s="215"/>
      <c r="D352" s="215"/>
      <c r="E352" s="215"/>
      <c r="F352" s="215"/>
      <c r="G352" s="215"/>
      <c r="H352" s="215"/>
      <c r="I352" s="215"/>
      <c r="J352" s="215"/>
      <c r="K352" s="215"/>
      <c r="L352" s="215"/>
      <c r="M352" s="215"/>
      <c r="N352" s="212"/>
      <c r="O352" s="215"/>
      <c r="P352" s="215"/>
      <c r="Q352" s="215"/>
      <c r="R352" s="217"/>
      <c r="S352" s="217"/>
      <c r="T352" s="217"/>
      <c r="U352" s="288"/>
      <c r="V352" s="288"/>
      <c r="W352" s="215"/>
      <c r="X352" s="219"/>
      <c r="Y352" s="219"/>
      <c r="Z352" s="219"/>
      <c r="AA352" s="219"/>
      <c r="AB352" s="219"/>
      <c r="AC352" s="287"/>
      <c r="AD352" s="287"/>
      <c r="AE352" s="287"/>
      <c r="AF352" s="287"/>
      <c r="AG352" s="287"/>
      <c r="AH352" s="287"/>
      <c r="AI352" s="287"/>
      <c r="AJ352" s="287"/>
      <c r="AK352" s="288"/>
      <c r="AL352" s="288"/>
      <c r="AM352" s="288"/>
      <c r="AN352" s="288"/>
      <c r="AO352" s="288"/>
      <c r="AP352" s="288"/>
      <c r="AQ352" s="288"/>
      <c r="AR352" s="288"/>
      <c r="AS352" s="288"/>
      <c r="AT352" s="288"/>
      <c r="AU352" s="288"/>
      <c r="AV352" s="288"/>
      <c r="AW352" s="288"/>
      <c r="AX352" s="288"/>
      <c r="AY352" s="288"/>
      <c r="AZ352" s="288"/>
      <c r="BA352" s="288"/>
      <c r="BB352" s="288"/>
      <c r="BC352" s="288"/>
      <c r="BD352" s="288"/>
      <c r="BE352" s="288"/>
      <c r="BF352" s="288"/>
      <c r="BG352" s="288"/>
      <c r="BH352" s="288"/>
      <c r="BI352" s="288"/>
      <c r="BJ352" s="288"/>
      <c r="BK352" s="288"/>
      <c r="BL352" s="288"/>
      <c r="BM352" s="288"/>
      <c r="BN352" s="288"/>
      <c r="BO352" s="288"/>
      <c r="BP352" s="288"/>
      <c r="BQ352" s="288"/>
      <c r="BR352" s="288"/>
      <c r="BS352" s="288"/>
      <c r="BT352" s="288"/>
      <c r="BU352" s="288"/>
      <c r="BV352" s="288"/>
      <c r="BW352" s="288"/>
      <c r="BX352" s="288"/>
      <c r="BY352" s="288"/>
      <c r="BZ352" s="288"/>
      <c r="CA352" s="288"/>
      <c r="CB352" s="288"/>
      <c r="CC352" s="288"/>
      <c r="CD352" s="288"/>
      <c r="CE352" s="288"/>
      <c r="CF352" s="288"/>
      <c r="CG352" s="288"/>
      <c r="CH352" s="288"/>
      <c r="CI352" s="288"/>
      <c r="CJ352" s="288"/>
      <c r="CK352" s="288"/>
      <c r="CL352" s="288"/>
      <c r="CM352" s="288"/>
      <c r="CN352" s="288"/>
      <c r="CO352" s="288"/>
      <c r="CP352" s="288"/>
      <c r="CQ352" s="288"/>
      <c r="CR352" s="288"/>
      <c r="CS352" s="288"/>
      <c r="CT352" s="288"/>
      <c r="CU352" s="288"/>
      <c r="CV352" s="288"/>
      <c r="CW352" s="288"/>
      <c r="CX352" s="288"/>
      <c r="CY352" s="288"/>
      <c r="CZ352" s="288"/>
      <c r="DA352" s="288"/>
      <c r="DB352" s="288"/>
      <c r="DC352" s="288"/>
      <c r="DD352" s="288"/>
      <c r="DE352" s="288"/>
      <c r="DF352" s="288"/>
      <c r="DG352" s="288"/>
      <c r="DH352" s="288"/>
      <c r="DI352" s="288"/>
      <c r="DJ352" s="288"/>
      <c r="DK352" s="288"/>
      <c r="DL352" s="288"/>
      <c r="DM352" s="288"/>
      <c r="DN352" s="288"/>
      <c r="DO352" s="288"/>
      <c r="DP352" s="288"/>
      <c r="DQ352" s="288"/>
      <c r="DR352" s="288"/>
      <c r="DS352" s="288"/>
      <c r="DT352" s="288"/>
      <c r="DU352" s="288"/>
      <c r="DV352" s="288"/>
      <c r="DW352" s="288"/>
      <c r="DX352" s="288"/>
      <c r="DY352" s="288"/>
      <c r="DZ352" s="288"/>
      <c r="EA352" s="288"/>
      <c r="EB352" s="288"/>
      <c r="EC352" s="288"/>
      <c r="ED352" s="288"/>
      <c r="EE352" s="288"/>
      <c r="EF352" s="288"/>
      <c r="EG352" s="288"/>
      <c r="EH352" s="288"/>
      <c r="EI352" s="288"/>
      <c r="EJ352" s="288"/>
      <c r="EK352" s="288"/>
      <c r="EL352" s="288"/>
      <c r="EM352" s="288"/>
      <c r="EN352" s="288"/>
      <c r="EO352" s="288"/>
      <c r="EP352" s="288"/>
      <c r="EQ352" s="288"/>
      <c r="ER352" s="288"/>
      <c r="ES352" s="288"/>
      <c r="ET352" s="288"/>
      <c r="EU352" s="288"/>
      <c r="EV352" s="288"/>
      <c r="EW352" s="288"/>
      <c r="EX352" s="288"/>
      <c r="EY352" s="288"/>
      <c r="EZ352" s="288"/>
      <c r="FA352" s="288"/>
      <c r="FB352" s="288"/>
      <c r="FC352" s="288"/>
      <c r="FD352" s="288"/>
      <c r="FE352" s="288"/>
      <c r="FF352" s="288"/>
      <c r="FG352" s="288"/>
      <c r="FH352" s="288"/>
      <c r="FI352" s="288"/>
      <c r="FJ352" s="288"/>
      <c r="FK352" s="288"/>
      <c r="FL352" s="288"/>
      <c r="FM352" s="288"/>
      <c r="FN352" s="288"/>
      <c r="FO352" s="288"/>
      <c r="FP352" s="288"/>
      <c r="FQ352" s="288"/>
      <c r="FR352" s="288"/>
      <c r="FU352" s="288"/>
      <c r="FV352" s="288"/>
      <c r="FW352" s="288"/>
      <c r="FX352" s="288"/>
      <c r="FY352" s="288"/>
      <c r="FZ352" s="288"/>
      <c r="GA352" s="288"/>
      <c r="GB352" s="288"/>
      <c r="GC352" s="288"/>
      <c r="GD352" s="288"/>
      <c r="GE352" s="288"/>
      <c r="GF352" s="288"/>
      <c r="GG352" s="288"/>
      <c r="GH352" s="288"/>
    </row>
    <row r="353" spans="1:190">
      <c r="A353" s="215"/>
      <c r="B353" s="215"/>
      <c r="C353" s="215"/>
      <c r="D353" s="215"/>
      <c r="E353" s="215"/>
      <c r="F353" s="215"/>
      <c r="G353" s="215"/>
      <c r="H353" s="215"/>
      <c r="I353" s="215"/>
      <c r="J353" s="215"/>
      <c r="K353" s="215"/>
      <c r="L353" s="215"/>
      <c r="M353" s="215"/>
      <c r="N353" s="212"/>
      <c r="O353" s="215"/>
      <c r="P353" s="215"/>
      <c r="Q353" s="215"/>
      <c r="R353" s="217"/>
      <c r="S353" s="217"/>
      <c r="T353" s="217"/>
      <c r="U353" s="288"/>
      <c r="V353" s="288"/>
      <c r="W353" s="215"/>
      <c r="X353" s="219"/>
      <c r="Y353" s="219"/>
      <c r="Z353" s="219"/>
      <c r="AA353" s="219"/>
      <c r="AB353" s="219"/>
      <c r="AC353" s="287"/>
      <c r="AD353" s="287"/>
      <c r="AE353" s="287"/>
      <c r="AF353" s="287"/>
      <c r="AG353" s="287"/>
      <c r="AH353" s="287"/>
      <c r="AI353" s="287"/>
      <c r="AJ353" s="287"/>
      <c r="AK353" s="288"/>
      <c r="AL353" s="288"/>
      <c r="AM353" s="288"/>
      <c r="AN353" s="288"/>
      <c r="AO353" s="288"/>
      <c r="AP353" s="288"/>
      <c r="AQ353" s="288"/>
      <c r="AR353" s="288"/>
      <c r="AS353" s="288"/>
      <c r="AT353" s="288"/>
      <c r="AU353" s="288"/>
      <c r="AV353" s="288"/>
      <c r="AW353" s="288"/>
      <c r="AX353" s="288"/>
      <c r="AY353" s="288"/>
      <c r="AZ353" s="288"/>
      <c r="BA353" s="288"/>
      <c r="BB353" s="288"/>
      <c r="BC353" s="288"/>
      <c r="BD353" s="288"/>
      <c r="BE353" s="288"/>
      <c r="BF353" s="288"/>
      <c r="BG353" s="288"/>
      <c r="BH353" s="288"/>
      <c r="BI353" s="288"/>
      <c r="BJ353" s="288"/>
      <c r="BK353" s="288"/>
      <c r="BL353" s="288"/>
      <c r="BM353" s="288"/>
      <c r="BN353" s="288"/>
      <c r="BO353" s="288"/>
      <c r="BP353" s="288"/>
      <c r="BQ353" s="288"/>
      <c r="BR353" s="288"/>
      <c r="BS353" s="288"/>
      <c r="BT353" s="288"/>
      <c r="BU353" s="288"/>
      <c r="BV353" s="288"/>
      <c r="BW353" s="288"/>
      <c r="BX353" s="288"/>
      <c r="BY353" s="288"/>
      <c r="BZ353" s="288"/>
      <c r="CA353" s="288"/>
      <c r="CB353" s="288"/>
      <c r="CC353" s="288"/>
      <c r="CD353" s="288"/>
      <c r="CE353" s="288"/>
      <c r="CF353" s="288"/>
      <c r="CG353" s="288"/>
      <c r="CH353" s="288"/>
      <c r="CI353" s="288"/>
      <c r="CJ353" s="288"/>
      <c r="CK353" s="288"/>
      <c r="CL353" s="288"/>
      <c r="CM353" s="288"/>
      <c r="CN353" s="288"/>
      <c r="CO353" s="288"/>
      <c r="CP353" s="288"/>
      <c r="CQ353" s="288"/>
      <c r="CR353" s="288"/>
      <c r="CS353" s="288"/>
      <c r="CT353" s="288"/>
      <c r="CU353" s="288"/>
      <c r="CV353" s="288"/>
      <c r="CW353" s="288"/>
      <c r="CX353" s="288"/>
      <c r="CY353" s="288"/>
      <c r="CZ353" s="288"/>
      <c r="DA353" s="288"/>
      <c r="DB353" s="288"/>
      <c r="DC353" s="288"/>
      <c r="DD353" s="288"/>
      <c r="DE353" s="288"/>
      <c r="DF353" s="288"/>
      <c r="DG353" s="288"/>
      <c r="DH353" s="288"/>
      <c r="DI353" s="288"/>
      <c r="DJ353" s="288"/>
      <c r="DK353" s="288"/>
      <c r="DL353" s="288"/>
      <c r="DM353" s="288"/>
      <c r="DN353" s="288"/>
      <c r="DO353" s="288"/>
      <c r="DP353" s="288"/>
      <c r="DQ353" s="288"/>
      <c r="DR353" s="288"/>
      <c r="DS353" s="288"/>
      <c r="DT353" s="288"/>
      <c r="DU353" s="288"/>
      <c r="DV353" s="288"/>
      <c r="DW353" s="288"/>
      <c r="DX353" s="288"/>
      <c r="DY353" s="288"/>
      <c r="DZ353" s="288"/>
      <c r="EA353" s="288"/>
      <c r="EB353" s="288"/>
      <c r="EC353" s="288"/>
      <c r="ED353" s="288"/>
      <c r="EE353" s="288"/>
      <c r="EF353" s="288"/>
      <c r="EG353" s="288"/>
      <c r="EH353" s="288"/>
      <c r="EI353" s="288"/>
      <c r="EJ353" s="288"/>
      <c r="EK353" s="288"/>
      <c r="EL353" s="288"/>
      <c r="EM353" s="288"/>
      <c r="EN353" s="288"/>
      <c r="EO353" s="288"/>
      <c r="EP353" s="288"/>
      <c r="EQ353" s="288"/>
      <c r="ER353" s="288"/>
      <c r="ES353" s="288"/>
      <c r="ET353" s="288"/>
      <c r="EU353" s="288"/>
      <c r="EV353" s="288"/>
      <c r="EW353" s="288"/>
      <c r="EX353" s="288"/>
      <c r="EY353" s="288"/>
      <c r="EZ353" s="288"/>
      <c r="FA353" s="288"/>
      <c r="FB353" s="288"/>
      <c r="FC353" s="288"/>
      <c r="FD353" s="288"/>
      <c r="FE353" s="288"/>
      <c r="FF353" s="288"/>
      <c r="FG353" s="288"/>
      <c r="FH353" s="288"/>
      <c r="FI353" s="288"/>
      <c r="FJ353" s="288"/>
      <c r="FK353" s="288"/>
      <c r="FL353" s="288"/>
      <c r="FM353" s="288"/>
      <c r="FN353" s="288"/>
      <c r="FO353" s="288"/>
      <c r="FP353" s="288"/>
      <c r="FQ353" s="288"/>
      <c r="FR353" s="288"/>
      <c r="FU353" s="288"/>
      <c r="FV353" s="288"/>
      <c r="FW353" s="288"/>
      <c r="FX353" s="288"/>
      <c r="FY353" s="288"/>
      <c r="FZ353" s="288"/>
      <c r="GA353" s="288"/>
      <c r="GB353" s="288"/>
      <c r="GC353" s="288"/>
      <c r="GD353" s="288"/>
      <c r="GE353" s="288"/>
      <c r="GF353" s="288"/>
      <c r="GG353" s="288"/>
      <c r="GH353" s="288"/>
    </row>
    <row r="354" spans="1:190">
      <c r="A354" s="215"/>
      <c r="B354" s="215"/>
      <c r="C354" s="215"/>
      <c r="D354" s="215"/>
      <c r="E354" s="215"/>
      <c r="F354" s="215"/>
      <c r="G354" s="215"/>
      <c r="H354" s="215"/>
      <c r="I354" s="215"/>
      <c r="J354" s="215"/>
      <c r="K354" s="215"/>
      <c r="L354" s="215"/>
      <c r="M354" s="215"/>
      <c r="N354" s="212"/>
      <c r="O354" s="215"/>
      <c r="P354" s="215"/>
      <c r="Q354" s="215"/>
      <c r="R354" s="217"/>
      <c r="S354" s="217"/>
      <c r="T354" s="217"/>
      <c r="U354" s="288"/>
      <c r="V354" s="288"/>
      <c r="W354" s="215"/>
      <c r="X354" s="219"/>
      <c r="Y354" s="219"/>
      <c r="Z354" s="219"/>
      <c r="AA354" s="219"/>
      <c r="AB354" s="219"/>
      <c r="AC354" s="287"/>
      <c r="AD354" s="287"/>
      <c r="AE354" s="287"/>
      <c r="AF354" s="287"/>
      <c r="AG354" s="287"/>
      <c r="AH354" s="287"/>
      <c r="AI354" s="287"/>
      <c r="AJ354" s="287"/>
      <c r="AK354" s="288"/>
      <c r="AL354" s="288"/>
      <c r="AM354" s="288"/>
      <c r="AN354" s="288"/>
      <c r="AO354" s="288"/>
      <c r="AP354" s="288"/>
      <c r="AQ354" s="288"/>
      <c r="AR354" s="288"/>
      <c r="AS354" s="288"/>
      <c r="AT354" s="288"/>
      <c r="AU354" s="288"/>
      <c r="AV354" s="288"/>
      <c r="AW354" s="288"/>
      <c r="AX354" s="288"/>
      <c r="AY354" s="288"/>
      <c r="AZ354" s="288"/>
      <c r="BA354" s="288"/>
      <c r="BB354" s="288"/>
      <c r="BC354" s="288"/>
      <c r="BD354" s="288"/>
      <c r="BE354" s="288"/>
      <c r="BF354" s="288"/>
      <c r="BG354" s="288"/>
      <c r="BH354" s="288"/>
      <c r="BI354" s="288"/>
      <c r="BJ354" s="288"/>
      <c r="BK354" s="288"/>
      <c r="BL354" s="288"/>
      <c r="BM354" s="288"/>
      <c r="BN354" s="288"/>
      <c r="BO354" s="288"/>
      <c r="BP354" s="288"/>
      <c r="BQ354" s="288"/>
      <c r="BR354" s="288"/>
      <c r="BS354" s="288"/>
      <c r="BT354" s="288"/>
      <c r="BU354" s="288"/>
      <c r="BV354" s="288"/>
      <c r="BW354" s="288"/>
      <c r="BX354" s="288"/>
      <c r="BY354" s="288"/>
      <c r="BZ354" s="288"/>
      <c r="CA354" s="288"/>
      <c r="CB354" s="288"/>
      <c r="CC354" s="288"/>
      <c r="CD354" s="288"/>
      <c r="CE354" s="288"/>
      <c r="CF354" s="288"/>
      <c r="CG354" s="288"/>
      <c r="CH354" s="288"/>
      <c r="CI354" s="288"/>
      <c r="CJ354" s="288"/>
      <c r="CK354" s="288"/>
      <c r="CL354" s="288"/>
      <c r="CM354" s="288"/>
      <c r="CN354" s="288"/>
      <c r="CO354" s="288"/>
      <c r="CP354" s="288"/>
      <c r="CQ354" s="288"/>
      <c r="CR354" s="288"/>
      <c r="CS354" s="288"/>
      <c r="CT354" s="288"/>
      <c r="CU354" s="288"/>
      <c r="CV354" s="288"/>
      <c r="CW354" s="288"/>
      <c r="CX354" s="288"/>
      <c r="CY354" s="288"/>
      <c r="CZ354" s="288"/>
      <c r="DA354" s="288"/>
      <c r="DB354" s="288"/>
      <c r="DC354" s="288"/>
      <c r="DD354" s="288"/>
      <c r="DE354" s="288"/>
      <c r="DF354" s="288"/>
      <c r="DG354" s="288"/>
      <c r="DH354" s="288"/>
      <c r="DI354" s="288"/>
      <c r="DJ354" s="288"/>
      <c r="DK354" s="288"/>
      <c r="DL354" s="288"/>
      <c r="DM354" s="288"/>
      <c r="DN354" s="288"/>
      <c r="DO354" s="288"/>
      <c r="DP354" s="288"/>
      <c r="DQ354" s="288"/>
      <c r="DR354" s="288"/>
      <c r="DS354" s="288"/>
      <c r="DT354" s="288"/>
      <c r="DU354" s="288"/>
      <c r="DV354" s="288"/>
      <c r="DW354" s="288"/>
      <c r="DX354" s="288"/>
      <c r="DY354" s="288"/>
      <c r="DZ354" s="288"/>
      <c r="EA354" s="288"/>
      <c r="EB354" s="288"/>
      <c r="EC354" s="288"/>
      <c r="ED354" s="288"/>
      <c r="EE354" s="288"/>
      <c r="EF354" s="288"/>
      <c r="EG354" s="288"/>
      <c r="EH354" s="288"/>
      <c r="EI354" s="288"/>
      <c r="EJ354" s="288"/>
      <c r="EK354" s="288"/>
      <c r="EL354" s="288"/>
      <c r="EM354" s="288"/>
      <c r="EN354" s="288"/>
      <c r="EO354" s="288"/>
      <c r="EP354" s="288"/>
      <c r="EQ354" s="288"/>
      <c r="ER354" s="288"/>
      <c r="ES354" s="288"/>
      <c r="ET354" s="288"/>
      <c r="EU354" s="288"/>
      <c r="EV354" s="288"/>
      <c r="EW354" s="288"/>
      <c r="EX354" s="288"/>
      <c r="EY354" s="288"/>
      <c r="EZ354" s="288"/>
      <c r="FA354" s="288"/>
      <c r="FB354" s="288"/>
      <c r="FC354" s="288"/>
      <c r="FD354" s="288"/>
      <c r="FE354" s="288"/>
      <c r="FF354" s="288"/>
      <c r="FG354" s="288"/>
      <c r="FH354" s="288"/>
      <c r="FI354" s="288"/>
      <c r="FJ354" s="288"/>
      <c r="FK354" s="288"/>
      <c r="FL354" s="288"/>
      <c r="FM354" s="288"/>
      <c r="FN354" s="288"/>
      <c r="FO354" s="288"/>
      <c r="FP354" s="288"/>
      <c r="FQ354" s="288"/>
      <c r="FR354" s="288"/>
      <c r="FU354" s="288"/>
      <c r="FV354" s="288"/>
      <c r="FW354" s="288"/>
      <c r="FX354" s="288"/>
      <c r="FY354" s="288"/>
      <c r="FZ354" s="288"/>
      <c r="GA354" s="288"/>
      <c r="GB354" s="288"/>
      <c r="GC354" s="288"/>
      <c r="GD354" s="288"/>
      <c r="GE354" s="288"/>
      <c r="GF354" s="288"/>
      <c r="GG354" s="288"/>
      <c r="GH354" s="288"/>
    </row>
    <row r="355" spans="1:190">
      <c r="A355" s="215"/>
      <c r="B355" s="215"/>
      <c r="C355" s="215"/>
      <c r="D355" s="215"/>
      <c r="E355" s="215"/>
      <c r="F355" s="215"/>
      <c r="G355" s="215"/>
      <c r="H355" s="215"/>
      <c r="I355" s="215"/>
      <c r="J355" s="215"/>
      <c r="K355" s="215"/>
      <c r="L355" s="215"/>
      <c r="M355" s="215"/>
      <c r="N355" s="212"/>
      <c r="O355" s="215"/>
      <c r="P355" s="215"/>
      <c r="Q355" s="215"/>
      <c r="R355" s="217"/>
      <c r="S355" s="217"/>
      <c r="T355" s="217"/>
      <c r="U355" s="288"/>
      <c r="V355" s="288"/>
      <c r="W355" s="215"/>
      <c r="X355" s="219"/>
      <c r="Y355" s="219"/>
      <c r="Z355" s="219"/>
      <c r="AA355" s="219"/>
      <c r="AB355" s="219"/>
      <c r="AC355" s="287"/>
      <c r="AD355" s="287"/>
      <c r="AE355" s="287"/>
      <c r="AF355" s="287"/>
      <c r="AG355" s="287"/>
      <c r="AH355" s="287"/>
      <c r="AI355" s="287"/>
      <c r="AJ355" s="287"/>
      <c r="AK355" s="288"/>
      <c r="AL355" s="288"/>
      <c r="AM355" s="288"/>
      <c r="AN355" s="288"/>
      <c r="AO355" s="288"/>
      <c r="AP355" s="288"/>
      <c r="AQ355" s="288"/>
      <c r="AR355" s="288"/>
      <c r="AS355" s="288"/>
      <c r="AT355" s="288"/>
      <c r="AU355" s="288"/>
      <c r="AV355" s="288"/>
      <c r="AW355" s="288"/>
      <c r="AX355" s="288"/>
      <c r="AY355" s="288"/>
      <c r="AZ355" s="288"/>
      <c r="BA355" s="288"/>
      <c r="BB355" s="288"/>
      <c r="BC355" s="288"/>
      <c r="BD355" s="288"/>
      <c r="BE355" s="288"/>
      <c r="BF355" s="288"/>
      <c r="BG355" s="288"/>
      <c r="BH355" s="288"/>
      <c r="BI355" s="288"/>
      <c r="BJ355" s="288"/>
      <c r="BK355" s="288"/>
      <c r="BL355" s="288"/>
      <c r="BM355" s="288"/>
      <c r="BN355" s="288"/>
      <c r="BO355" s="288"/>
      <c r="BP355" s="288"/>
      <c r="BQ355" s="288"/>
      <c r="BR355" s="288"/>
      <c r="BS355" s="288"/>
      <c r="BT355" s="288"/>
      <c r="BU355" s="288"/>
      <c r="BV355" s="288"/>
      <c r="BW355" s="288"/>
      <c r="BX355" s="288"/>
      <c r="BY355" s="288"/>
      <c r="BZ355" s="288"/>
      <c r="CA355" s="288"/>
      <c r="CB355" s="288"/>
      <c r="CC355" s="288"/>
      <c r="CD355" s="288"/>
      <c r="CE355" s="288"/>
      <c r="CF355" s="288"/>
      <c r="CG355" s="288"/>
      <c r="CH355" s="288"/>
      <c r="CI355" s="288"/>
      <c r="CJ355" s="288"/>
      <c r="CK355" s="288"/>
      <c r="CL355" s="288"/>
      <c r="CM355" s="288"/>
      <c r="CN355" s="288"/>
      <c r="CO355" s="288"/>
      <c r="CP355" s="288"/>
      <c r="CQ355" s="288"/>
      <c r="CR355" s="288"/>
      <c r="CS355" s="288"/>
      <c r="CT355" s="288"/>
      <c r="CU355" s="288"/>
      <c r="CV355" s="288"/>
      <c r="CW355" s="288"/>
      <c r="CX355" s="288"/>
      <c r="CY355" s="288"/>
      <c r="CZ355" s="288"/>
      <c r="DA355" s="288"/>
      <c r="DB355" s="288"/>
      <c r="DC355" s="288"/>
      <c r="DD355" s="288"/>
      <c r="DE355" s="288"/>
      <c r="DF355" s="288"/>
      <c r="DG355" s="288"/>
      <c r="DH355" s="288"/>
      <c r="DI355" s="288"/>
      <c r="DJ355" s="288"/>
      <c r="DK355" s="288"/>
      <c r="DL355" s="288"/>
      <c r="DM355" s="288"/>
      <c r="DN355" s="288"/>
      <c r="DO355" s="288"/>
      <c r="DP355" s="288"/>
      <c r="DQ355" s="288"/>
      <c r="DR355" s="288"/>
      <c r="DS355" s="288"/>
      <c r="DT355" s="288"/>
      <c r="DU355" s="288"/>
      <c r="DV355" s="288"/>
      <c r="DW355" s="288"/>
      <c r="DX355" s="288"/>
      <c r="DY355" s="288"/>
      <c r="DZ355" s="288"/>
      <c r="EA355" s="288"/>
      <c r="EB355" s="288"/>
      <c r="EC355" s="288"/>
      <c r="ED355" s="288"/>
      <c r="EE355" s="288"/>
      <c r="EF355" s="288"/>
      <c r="EG355" s="288"/>
      <c r="EH355" s="288"/>
      <c r="EI355" s="288"/>
      <c r="EJ355" s="288"/>
      <c r="EK355" s="288"/>
      <c r="EL355" s="288"/>
      <c r="EM355" s="288"/>
      <c r="EN355" s="288"/>
      <c r="EO355" s="288"/>
      <c r="EP355" s="288"/>
      <c r="EQ355" s="288"/>
      <c r="ER355" s="288"/>
      <c r="ES355" s="288"/>
      <c r="ET355" s="288"/>
      <c r="EU355" s="288"/>
      <c r="EV355" s="288"/>
      <c r="EW355" s="288"/>
      <c r="EX355" s="288"/>
      <c r="EY355" s="288"/>
      <c r="EZ355" s="288"/>
      <c r="FA355" s="288"/>
      <c r="FB355" s="288"/>
      <c r="FC355" s="288"/>
      <c r="FD355" s="288"/>
      <c r="FE355" s="288"/>
      <c r="FF355" s="288"/>
      <c r="FG355" s="288"/>
      <c r="FH355" s="288"/>
      <c r="FI355" s="288"/>
      <c r="FJ355" s="288"/>
      <c r="FK355" s="288"/>
      <c r="FL355" s="288"/>
      <c r="FM355" s="288"/>
      <c r="FN355" s="288"/>
      <c r="FO355" s="288"/>
      <c r="FP355" s="288"/>
      <c r="FQ355" s="288"/>
      <c r="FR355" s="288"/>
      <c r="FU355" s="288"/>
      <c r="FV355" s="288"/>
      <c r="FW355" s="288"/>
      <c r="FX355" s="288"/>
      <c r="FY355" s="288"/>
      <c r="FZ355" s="288"/>
      <c r="GA355" s="288"/>
      <c r="GB355" s="288"/>
      <c r="GC355" s="288"/>
      <c r="GD355" s="288"/>
      <c r="GE355" s="288"/>
      <c r="GF355" s="288"/>
      <c r="GG355" s="288"/>
      <c r="GH355" s="288"/>
    </row>
    <row r="356" spans="1:190">
      <c r="A356" s="215"/>
      <c r="B356" s="215"/>
      <c r="C356" s="215"/>
      <c r="D356" s="215"/>
      <c r="E356" s="215"/>
      <c r="F356" s="215"/>
      <c r="G356" s="215"/>
      <c r="H356" s="215"/>
      <c r="I356" s="215"/>
      <c r="J356" s="215"/>
      <c r="K356" s="215"/>
      <c r="L356" s="215"/>
      <c r="M356" s="215"/>
      <c r="N356" s="212"/>
      <c r="O356" s="215"/>
      <c r="P356" s="215"/>
      <c r="Q356" s="215"/>
      <c r="R356" s="217"/>
      <c r="S356" s="217"/>
      <c r="T356" s="217"/>
      <c r="U356" s="288"/>
      <c r="V356" s="288"/>
      <c r="W356" s="215"/>
      <c r="X356" s="219"/>
      <c r="Y356" s="219"/>
      <c r="Z356" s="219"/>
      <c r="AA356" s="219"/>
      <c r="AB356" s="219"/>
      <c r="AC356" s="287"/>
      <c r="AD356" s="287"/>
      <c r="AE356" s="287"/>
      <c r="AF356" s="287"/>
      <c r="AG356" s="287"/>
      <c r="AH356" s="287"/>
      <c r="AI356" s="287"/>
      <c r="AJ356" s="287"/>
      <c r="AK356" s="288"/>
      <c r="AL356" s="288"/>
      <c r="AM356" s="288"/>
      <c r="AN356" s="288"/>
      <c r="AO356" s="288"/>
      <c r="AP356" s="288"/>
      <c r="AQ356" s="288"/>
      <c r="AR356" s="288"/>
      <c r="AS356" s="288"/>
      <c r="AT356" s="288"/>
      <c r="AU356" s="288"/>
      <c r="AV356" s="288"/>
      <c r="AW356" s="288"/>
      <c r="AX356" s="288"/>
      <c r="AY356" s="288"/>
      <c r="AZ356" s="288"/>
      <c r="BA356" s="288"/>
      <c r="BB356" s="288"/>
      <c r="BC356" s="288"/>
      <c r="BD356" s="288"/>
      <c r="BE356" s="288"/>
      <c r="BF356" s="288"/>
      <c r="BG356" s="288"/>
      <c r="BH356" s="288"/>
      <c r="BI356" s="288"/>
      <c r="BJ356" s="288"/>
      <c r="BK356" s="288"/>
      <c r="BL356" s="288"/>
      <c r="BM356" s="288"/>
      <c r="BN356" s="288"/>
      <c r="BO356" s="288"/>
      <c r="BP356" s="288"/>
      <c r="BQ356" s="288"/>
      <c r="BR356" s="288"/>
      <c r="BS356" s="288"/>
      <c r="BT356" s="288"/>
      <c r="BU356" s="288"/>
      <c r="BV356" s="288"/>
      <c r="BW356" s="288"/>
      <c r="BX356" s="288"/>
      <c r="BY356" s="288"/>
      <c r="BZ356" s="288"/>
      <c r="CA356" s="288"/>
      <c r="CB356" s="288"/>
      <c r="CC356" s="288"/>
      <c r="CD356" s="288"/>
      <c r="CE356" s="288"/>
      <c r="CF356" s="288"/>
      <c r="CG356" s="288"/>
      <c r="CH356" s="288"/>
      <c r="CI356" s="288"/>
      <c r="CJ356" s="288"/>
      <c r="CK356" s="288"/>
      <c r="CL356" s="288"/>
      <c r="CM356" s="288"/>
      <c r="CN356" s="288"/>
      <c r="CO356" s="288"/>
      <c r="CP356" s="288"/>
      <c r="CQ356" s="288"/>
      <c r="CR356" s="288"/>
      <c r="CS356" s="288"/>
      <c r="CT356" s="288"/>
      <c r="CU356" s="288"/>
      <c r="CV356" s="288"/>
      <c r="CW356" s="288"/>
      <c r="CX356" s="288"/>
      <c r="CY356" s="288"/>
      <c r="CZ356" s="288"/>
      <c r="DA356" s="288"/>
      <c r="DB356" s="288"/>
      <c r="DC356" s="288"/>
      <c r="DD356" s="288"/>
      <c r="DE356" s="288"/>
      <c r="DF356" s="288"/>
      <c r="DG356" s="288"/>
      <c r="DH356" s="288"/>
      <c r="DI356" s="288"/>
      <c r="DJ356" s="288"/>
      <c r="DK356" s="288"/>
      <c r="DL356" s="288"/>
      <c r="DM356" s="288"/>
      <c r="DN356" s="288"/>
      <c r="DO356" s="288"/>
      <c r="DP356" s="288"/>
      <c r="DQ356" s="288"/>
      <c r="DR356" s="288"/>
      <c r="DS356" s="288"/>
      <c r="DT356" s="288"/>
      <c r="DU356" s="288"/>
      <c r="DV356" s="288"/>
      <c r="DW356" s="288"/>
      <c r="DX356" s="288"/>
      <c r="DY356" s="288"/>
      <c r="DZ356" s="288"/>
      <c r="EA356" s="288"/>
      <c r="EB356" s="288"/>
      <c r="EC356" s="288"/>
      <c r="ED356" s="288"/>
      <c r="EE356" s="288"/>
      <c r="EF356" s="288"/>
      <c r="EG356" s="288"/>
      <c r="EH356" s="288"/>
      <c r="EI356" s="288"/>
      <c r="EJ356" s="288"/>
      <c r="EK356" s="288"/>
      <c r="EL356" s="288"/>
      <c r="EM356" s="288"/>
      <c r="EN356" s="288"/>
      <c r="EO356" s="288"/>
      <c r="EP356" s="288"/>
      <c r="EQ356" s="288"/>
      <c r="ER356" s="288"/>
      <c r="ES356" s="288"/>
      <c r="ET356" s="288"/>
      <c r="EU356" s="288"/>
      <c r="EV356" s="288"/>
      <c r="EW356" s="288"/>
      <c r="EX356" s="288"/>
      <c r="EY356" s="288"/>
      <c r="EZ356" s="288"/>
      <c r="FA356" s="288"/>
      <c r="FB356" s="288"/>
      <c r="FC356" s="288"/>
      <c r="FD356" s="288"/>
      <c r="FE356" s="288"/>
      <c r="FF356" s="288"/>
      <c r="FG356" s="288"/>
      <c r="FH356" s="288"/>
      <c r="FI356" s="288"/>
      <c r="FJ356" s="288"/>
      <c r="FK356" s="288"/>
      <c r="FL356" s="288"/>
      <c r="FM356" s="288"/>
      <c r="FN356" s="288"/>
      <c r="FO356" s="288"/>
      <c r="FP356" s="288"/>
      <c r="FQ356" s="288"/>
      <c r="FR356" s="288"/>
      <c r="FU356" s="288"/>
      <c r="FV356" s="288"/>
      <c r="FW356" s="288"/>
      <c r="FX356" s="288"/>
      <c r="FY356" s="288"/>
      <c r="FZ356" s="288"/>
      <c r="GA356" s="288"/>
      <c r="GB356" s="288"/>
      <c r="GC356" s="288"/>
      <c r="GD356" s="288"/>
      <c r="GE356" s="288"/>
      <c r="GF356" s="288"/>
      <c r="GG356" s="288"/>
      <c r="GH356" s="288"/>
    </row>
    <row r="357" spans="1:190">
      <c r="A357" s="215"/>
      <c r="B357" s="215"/>
      <c r="C357" s="215"/>
      <c r="D357" s="215"/>
      <c r="E357" s="215"/>
      <c r="F357" s="215"/>
      <c r="G357" s="215"/>
      <c r="H357" s="215"/>
      <c r="I357" s="215"/>
      <c r="J357" s="215"/>
      <c r="K357" s="215"/>
      <c r="L357" s="215"/>
      <c r="M357" s="215"/>
      <c r="N357" s="212"/>
      <c r="O357" s="215"/>
      <c r="P357" s="215"/>
      <c r="Q357" s="215"/>
      <c r="R357" s="217"/>
      <c r="S357" s="217"/>
      <c r="T357" s="217"/>
      <c r="U357" s="288"/>
      <c r="V357" s="288"/>
      <c r="W357" s="215"/>
      <c r="X357" s="219"/>
      <c r="Y357" s="219"/>
      <c r="Z357" s="219"/>
      <c r="AA357" s="219"/>
      <c r="AB357" s="219"/>
      <c r="AC357" s="287"/>
      <c r="AD357" s="287"/>
      <c r="AE357" s="287"/>
      <c r="AF357" s="287"/>
      <c r="AG357" s="287"/>
      <c r="AH357" s="287"/>
      <c r="AI357" s="287"/>
      <c r="AJ357" s="287"/>
      <c r="AK357" s="288"/>
      <c r="AL357" s="288"/>
      <c r="AM357" s="288"/>
      <c r="AN357" s="288"/>
      <c r="AO357" s="288"/>
      <c r="AP357" s="288"/>
      <c r="AQ357" s="288"/>
      <c r="AR357" s="288"/>
      <c r="AS357" s="288"/>
      <c r="AT357" s="288"/>
      <c r="AU357" s="288"/>
      <c r="AV357" s="288"/>
      <c r="AW357" s="288"/>
      <c r="AX357" s="288"/>
      <c r="AY357" s="288"/>
      <c r="AZ357" s="288"/>
      <c r="BA357" s="288"/>
      <c r="BB357" s="288"/>
      <c r="BC357" s="288"/>
      <c r="BD357" s="288"/>
      <c r="BE357" s="288"/>
      <c r="BF357" s="288"/>
      <c r="BG357" s="288"/>
      <c r="BH357" s="288"/>
      <c r="BI357" s="288"/>
      <c r="BJ357" s="288"/>
      <c r="BK357" s="288"/>
      <c r="BL357" s="288"/>
      <c r="BM357" s="288"/>
      <c r="BN357" s="288"/>
      <c r="BO357" s="288"/>
      <c r="BP357" s="288"/>
      <c r="BQ357" s="288"/>
      <c r="BR357" s="288"/>
      <c r="BS357" s="288"/>
      <c r="BT357" s="288"/>
      <c r="BU357" s="288"/>
      <c r="BV357" s="288"/>
      <c r="BW357" s="288"/>
      <c r="BX357" s="288"/>
      <c r="BY357" s="288"/>
      <c r="BZ357" s="288"/>
      <c r="CA357" s="288"/>
      <c r="CB357" s="288"/>
      <c r="CC357" s="288"/>
      <c r="CD357" s="288"/>
      <c r="CE357" s="288"/>
      <c r="CF357" s="288"/>
      <c r="CG357" s="288"/>
      <c r="CH357" s="288"/>
      <c r="CI357" s="288"/>
      <c r="CJ357" s="288"/>
      <c r="CK357" s="288"/>
      <c r="CL357" s="288"/>
      <c r="CM357" s="288"/>
      <c r="CN357" s="288"/>
      <c r="CO357" s="288"/>
      <c r="CP357" s="288"/>
      <c r="CQ357" s="288"/>
      <c r="CR357" s="288"/>
      <c r="CS357" s="288"/>
      <c r="CT357" s="288"/>
      <c r="CU357" s="288"/>
      <c r="CV357" s="288"/>
      <c r="CW357" s="288"/>
      <c r="CX357" s="288"/>
      <c r="CY357" s="288"/>
      <c r="CZ357" s="288"/>
      <c r="DA357" s="288"/>
      <c r="DB357" s="288"/>
      <c r="DC357" s="288"/>
      <c r="DD357" s="288"/>
      <c r="DE357" s="288"/>
      <c r="DF357" s="288"/>
      <c r="DG357" s="288"/>
      <c r="DH357" s="288"/>
      <c r="DI357" s="288"/>
      <c r="DJ357" s="288"/>
      <c r="DK357" s="288"/>
      <c r="DL357" s="288"/>
      <c r="DM357" s="288"/>
      <c r="DN357" s="288"/>
      <c r="DO357" s="288"/>
      <c r="DP357" s="288"/>
      <c r="DQ357" s="288"/>
      <c r="DR357" s="288"/>
      <c r="DS357" s="288"/>
      <c r="DT357" s="288"/>
      <c r="DU357" s="288"/>
      <c r="DV357" s="288"/>
      <c r="DW357" s="288"/>
      <c r="DX357" s="288"/>
      <c r="DY357" s="288"/>
      <c r="DZ357" s="288"/>
      <c r="EA357" s="288"/>
      <c r="EB357" s="288"/>
      <c r="EC357" s="288"/>
      <c r="ED357" s="288"/>
      <c r="EE357" s="288"/>
      <c r="EF357" s="288"/>
      <c r="EG357" s="288"/>
      <c r="EH357" s="288"/>
      <c r="EI357" s="288"/>
      <c r="EJ357" s="288"/>
      <c r="EK357" s="288"/>
      <c r="EL357" s="288"/>
      <c r="EM357" s="288"/>
      <c r="EN357" s="288"/>
      <c r="EO357" s="288"/>
      <c r="EP357" s="288"/>
      <c r="EQ357" s="288"/>
      <c r="ER357" s="288"/>
      <c r="ES357" s="288"/>
      <c r="ET357" s="288"/>
      <c r="EU357" s="288"/>
      <c r="EV357" s="288"/>
      <c r="EW357" s="288"/>
      <c r="EX357" s="288"/>
      <c r="EY357" s="288"/>
      <c r="EZ357" s="288"/>
      <c r="FA357" s="288"/>
      <c r="FB357" s="288"/>
      <c r="FC357" s="288"/>
      <c r="FD357" s="288"/>
      <c r="FE357" s="288"/>
      <c r="FF357" s="288"/>
      <c r="FG357" s="288"/>
      <c r="FH357" s="288"/>
      <c r="FI357" s="288"/>
      <c r="FJ357" s="288"/>
      <c r="FK357" s="288"/>
      <c r="FL357" s="288"/>
      <c r="FM357" s="288"/>
      <c r="FN357" s="288"/>
      <c r="FO357" s="288"/>
      <c r="FP357" s="288"/>
      <c r="FQ357" s="288"/>
      <c r="FR357" s="288"/>
      <c r="FU357" s="288"/>
      <c r="FV357" s="288"/>
      <c r="FW357" s="288"/>
      <c r="FX357" s="288"/>
      <c r="FY357" s="288"/>
      <c r="FZ357" s="288"/>
      <c r="GA357" s="288"/>
      <c r="GB357" s="288"/>
      <c r="GC357" s="288"/>
      <c r="GD357" s="288"/>
      <c r="GE357" s="288"/>
      <c r="GF357" s="288"/>
      <c r="GG357" s="288"/>
      <c r="GH357" s="288"/>
    </row>
    <row r="358" spans="1:190">
      <c r="A358" s="215"/>
      <c r="B358" s="215"/>
      <c r="C358" s="215"/>
      <c r="D358" s="215"/>
      <c r="E358" s="215"/>
      <c r="F358" s="215"/>
      <c r="G358" s="215"/>
      <c r="H358" s="215"/>
      <c r="I358" s="215"/>
      <c r="J358" s="215"/>
      <c r="K358" s="215"/>
      <c r="L358" s="215"/>
      <c r="M358" s="215"/>
      <c r="N358" s="212"/>
      <c r="O358" s="215"/>
      <c r="P358" s="215"/>
      <c r="Q358" s="215"/>
      <c r="R358" s="217"/>
      <c r="S358" s="217"/>
      <c r="T358" s="217"/>
      <c r="U358" s="288"/>
      <c r="V358" s="288"/>
      <c r="W358" s="215"/>
      <c r="X358" s="219"/>
      <c r="Y358" s="219"/>
      <c r="Z358" s="219"/>
      <c r="AA358" s="219"/>
      <c r="AB358" s="219"/>
      <c r="AC358" s="287"/>
      <c r="AD358" s="287"/>
      <c r="AE358" s="287"/>
      <c r="AF358" s="287"/>
      <c r="AG358" s="287"/>
      <c r="AH358" s="287"/>
      <c r="AI358" s="287"/>
      <c r="AJ358" s="287"/>
      <c r="AK358" s="288"/>
      <c r="AL358" s="288"/>
      <c r="AM358" s="288"/>
      <c r="AN358" s="288"/>
      <c r="AO358" s="288"/>
      <c r="AP358" s="288"/>
      <c r="AQ358" s="288"/>
      <c r="AR358" s="288"/>
      <c r="AS358" s="288"/>
      <c r="AT358" s="288"/>
      <c r="AU358" s="288"/>
      <c r="AV358" s="288"/>
      <c r="AW358" s="288"/>
      <c r="AX358" s="288"/>
      <c r="AY358" s="288"/>
      <c r="AZ358" s="288"/>
      <c r="BA358" s="288"/>
      <c r="BB358" s="288"/>
      <c r="BC358" s="288"/>
      <c r="BD358" s="288"/>
      <c r="BE358" s="288"/>
      <c r="BF358" s="288"/>
      <c r="BG358" s="288"/>
      <c r="BH358" s="288"/>
      <c r="BI358" s="288"/>
      <c r="BJ358" s="288"/>
      <c r="BK358" s="288"/>
      <c r="BL358" s="288"/>
      <c r="BM358" s="288"/>
      <c r="BN358" s="288"/>
      <c r="BO358" s="288"/>
      <c r="BP358" s="288"/>
      <c r="BQ358" s="288"/>
      <c r="BR358" s="288"/>
      <c r="BS358" s="288"/>
      <c r="BT358" s="288"/>
      <c r="BU358" s="288"/>
      <c r="BV358" s="288"/>
      <c r="BW358" s="288"/>
      <c r="BX358" s="288"/>
      <c r="BY358" s="288"/>
      <c r="BZ358" s="288"/>
      <c r="CA358" s="288"/>
      <c r="CB358" s="288"/>
      <c r="CC358" s="288"/>
      <c r="CD358" s="288"/>
      <c r="CE358" s="288"/>
      <c r="CF358" s="288"/>
      <c r="CG358" s="288"/>
      <c r="CH358" s="288"/>
      <c r="CI358" s="288"/>
      <c r="CJ358" s="288"/>
      <c r="CK358" s="288"/>
      <c r="CL358" s="288"/>
      <c r="CM358" s="288"/>
      <c r="CN358" s="288"/>
      <c r="CO358" s="288"/>
      <c r="CP358" s="288"/>
      <c r="CQ358" s="288"/>
      <c r="CR358" s="288"/>
      <c r="CS358" s="288"/>
      <c r="CT358" s="288"/>
      <c r="CU358" s="288"/>
      <c r="CV358" s="288"/>
      <c r="CW358" s="288"/>
      <c r="CX358" s="288"/>
      <c r="CY358" s="288"/>
      <c r="CZ358" s="288"/>
      <c r="DA358" s="288"/>
      <c r="DB358" s="288"/>
      <c r="DC358" s="288"/>
      <c r="DD358" s="288"/>
      <c r="DE358" s="288"/>
      <c r="DF358" s="288"/>
      <c r="DG358" s="288"/>
      <c r="DH358" s="288"/>
      <c r="DI358" s="288"/>
      <c r="DJ358" s="288"/>
      <c r="DK358" s="288"/>
      <c r="DL358" s="288"/>
      <c r="DM358" s="288"/>
      <c r="DN358" s="288"/>
      <c r="DO358" s="288"/>
      <c r="DP358" s="288"/>
      <c r="DQ358" s="288"/>
      <c r="DR358" s="288"/>
      <c r="DS358" s="288"/>
      <c r="DT358" s="288"/>
      <c r="DU358" s="288"/>
      <c r="DV358" s="288"/>
      <c r="DW358" s="288"/>
      <c r="DX358" s="288"/>
      <c r="DY358" s="288"/>
      <c r="DZ358" s="288"/>
      <c r="EA358" s="288"/>
      <c r="EB358" s="288"/>
      <c r="EC358" s="288"/>
      <c r="ED358" s="288"/>
      <c r="EE358" s="288"/>
      <c r="EF358" s="288"/>
      <c r="EG358" s="288"/>
      <c r="EH358" s="288"/>
      <c r="EI358" s="288"/>
      <c r="EJ358" s="288"/>
      <c r="EK358" s="288"/>
      <c r="EL358" s="288"/>
      <c r="EM358" s="288"/>
      <c r="EN358" s="288"/>
      <c r="EO358" s="288"/>
      <c r="EP358" s="288"/>
      <c r="EQ358" s="288"/>
      <c r="ER358" s="288"/>
      <c r="ES358" s="288"/>
      <c r="ET358" s="288"/>
      <c r="EU358" s="288"/>
      <c r="EV358" s="288"/>
      <c r="EW358" s="288"/>
      <c r="EX358" s="288"/>
      <c r="EY358" s="288"/>
      <c r="EZ358" s="288"/>
      <c r="FA358" s="288"/>
      <c r="FB358" s="288"/>
      <c r="FC358" s="288"/>
      <c r="FD358" s="288"/>
      <c r="FE358" s="288"/>
      <c r="FF358" s="288"/>
      <c r="FG358" s="288"/>
      <c r="FH358" s="288"/>
      <c r="FI358" s="288"/>
      <c r="FJ358" s="288"/>
      <c r="FK358" s="288"/>
      <c r="FL358" s="288"/>
      <c r="FM358" s="288"/>
      <c r="FN358" s="288"/>
      <c r="FO358" s="288"/>
      <c r="FP358" s="288"/>
      <c r="FQ358" s="288"/>
      <c r="FR358" s="288"/>
      <c r="FU358" s="288"/>
      <c r="FV358" s="288"/>
      <c r="FW358" s="288"/>
      <c r="FX358" s="288"/>
      <c r="FY358" s="288"/>
      <c r="FZ358" s="288"/>
      <c r="GA358" s="288"/>
      <c r="GB358" s="288"/>
      <c r="GC358" s="288"/>
      <c r="GD358" s="288"/>
      <c r="GE358" s="288"/>
      <c r="GF358" s="288"/>
      <c r="GG358" s="288"/>
      <c r="GH358" s="288"/>
    </row>
    <row r="359" spans="1:190">
      <c r="A359" s="215"/>
      <c r="B359" s="215"/>
      <c r="C359" s="215"/>
      <c r="D359" s="215"/>
      <c r="E359" s="215"/>
      <c r="F359" s="215"/>
      <c r="G359" s="215"/>
      <c r="H359" s="215"/>
      <c r="I359" s="215"/>
      <c r="J359" s="215"/>
      <c r="K359" s="215"/>
      <c r="L359" s="215"/>
      <c r="M359" s="215"/>
      <c r="N359" s="212"/>
      <c r="O359" s="215"/>
      <c r="P359" s="215"/>
      <c r="Q359" s="215"/>
      <c r="R359" s="217"/>
      <c r="S359" s="217"/>
      <c r="T359" s="217"/>
      <c r="U359" s="288"/>
      <c r="V359" s="288"/>
      <c r="W359" s="215"/>
      <c r="X359" s="219"/>
      <c r="Y359" s="219"/>
      <c r="Z359" s="219"/>
      <c r="AA359" s="219"/>
      <c r="AB359" s="219"/>
      <c r="AC359" s="287"/>
      <c r="AD359" s="287"/>
      <c r="AE359" s="287"/>
      <c r="AF359" s="287"/>
      <c r="AG359" s="287"/>
      <c r="AH359" s="287"/>
      <c r="AI359" s="287"/>
      <c r="AJ359" s="287"/>
      <c r="AK359" s="288"/>
      <c r="AL359" s="288"/>
      <c r="AM359" s="288"/>
      <c r="AN359" s="288"/>
      <c r="AO359" s="288"/>
      <c r="AP359" s="288"/>
      <c r="AQ359" s="288"/>
      <c r="AR359" s="288"/>
      <c r="AS359" s="288"/>
      <c r="AT359" s="288"/>
      <c r="AU359" s="288"/>
      <c r="AV359" s="288"/>
      <c r="AW359" s="288"/>
      <c r="AX359" s="288"/>
      <c r="AY359" s="288"/>
      <c r="AZ359" s="288"/>
      <c r="BA359" s="288"/>
      <c r="BB359" s="288"/>
      <c r="BC359" s="288"/>
      <c r="BD359" s="288"/>
      <c r="BE359" s="288"/>
      <c r="BF359" s="288"/>
      <c r="BG359" s="288"/>
      <c r="BH359" s="288"/>
      <c r="BI359" s="288"/>
      <c r="BJ359" s="288"/>
      <c r="BK359" s="288"/>
      <c r="BL359" s="288"/>
      <c r="BM359" s="288"/>
      <c r="BN359" s="288"/>
      <c r="BO359" s="288"/>
      <c r="BP359" s="288"/>
      <c r="BQ359" s="288"/>
      <c r="BR359" s="288"/>
      <c r="BS359" s="288"/>
      <c r="BT359" s="288"/>
      <c r="BU359" s="288"/>
      <c r="BV359" s="288"/>
      <c r="BW359" s="288"/>
      <c r="BX359" s="288"/>
      <c r="BY359" s="288"/>
      <c r="BZ359" s="288"/>
      <c r="CA359" s="288"/>
      <c r="CB359" s="288"/>
      <c r="CC359" s="288"/>
      <c r="CD359" s="288"/>
      <c r="CE359" s="288"/>
      <c r="CF359" s="288"/>
      <c r="CG359" s="288"/>
      <c r="CH359" s="288"/>
      <c r="CI359" s="288"/>
      <c r="CJ359" s="288"/>
      <c r="CK359" s="288"/>
      <c r="CL359" s="288"/>
      <c r="CM359" s="288"/>
      <c r="CN359" s="288"/>
      <c r="CO359" s="288"/>
      <c r="CP359" s="288"/>
      <c r="CQ359" s="288"/>
      <c r="CR359" s="288"/>
      <c r="CS359" s="288"/>
      <c r="CT359" s="288"/>
      <c r="CU359" s="288"/>
      <c r="CV359" s="288"/>
      <c r="CW359" s="288"/>
      <c r="CX359" s="288"/>
      <c r="CY359" s="288"/>
      <c r="CZ359" s="288"/>
      <c r="DA359" s="288"/>
      <c r="DB359" s="288"/>
      <c r="DC359" s="288"/>
      <c r="DD359" s="288"/>
      <c r="DE359" s="288"/>
      <c r="DF359" s="288"/>
      <c r="DG359" s="288"/>
      <c r="DH359" s="288"/>
      <c r="DI359" s="288"/>
      <c r="DJ359" s="288"/>
      <c r="DK359" s="288"/>
      <c r="DL359" s="288"/>
      <c r="DM359" s="288"/>
      <c r="DN359" s="288"/>
      <c r="DO359" s="288"/>
      <c r="DP359" s="288"/>
      <c r="DQ359" s="288"/>
      <c r="DR359" s="288"/>
      <c r="DS359" s="288"/>
      <c r="DT359" s="288"/>
      <c r="DU359" s="288"/>
      <c r="DV359" s="288"/>
      <c r="DW359" s="288"/>
      <c r="DX359" s="288"/>
      <c r="DY359" s="288"/>
      <c r="DZ359" s="288"/>
      <c r="EA359" s="288"/>
      <c r="EB359" s="288"/>
      <c r="EC359" s="288"/>
      <c r="ED359" s="288"/>
      <c r="EE359" s="288"/>
      <c r="EF359" s="288"/>
      <c r="EG359" s="288"/>
      <c r="EH359" s="288"/>
      <c r="EI359" s="288"/>
      <c r="EJ359" s="288"/>
      <c r="EK359" s="288"/>
      <c r="EL359" s="288"/>
      <c r="EM359" s="288"/>
      <c r="EN359" s="288"/>
      <c r="EO359" s="288"/>
      <c r="EP359" s="288"/>
      <c r="EQ359" s="288"/>
      <c r="ER359" s="288"/>
      <c r="ES359" s="288"/>
      <c r="ET359" s="288"/>
      <c r="EU359" s="288"/>
      <c r="EV359" s="288"/>
      <c r="EW359" s="288"/>
      <c r="EX359" s="288"/>
      <c r="EY359" s="288"/>
      <c r="EZ359" s="288"/>
      <c r="FA359" s="288"/>
      <c r="FB359" s="288"/>
      <c r="FC359" s="288"/>
      <c r="FD359" s="288"/>
      <c r="FE359" s="288"/>
      <c r="FF359" s="288"/>
      <c r="FG359" s="288"/>
      <c r="FH359" s="288"/>
      <c r="FI359" s="288"/>
      <c r="FJ359" s="288"/>
      <c r="FK359" s="288"/>
      <c r="FL359" s="288"/>
      <c r="FM359" s="288"/>
      <c r="FN359" s="288"/>
      <c r="FO359" s="288"/>
      <c r="FP359" s="288"/>
      <c r="FQ359" s="288"/>
      <c r="FR359" s="288"/>
      <c r="FU359" s="288"/>
      <c r="FV359" s="288"/>
      <c r="FW359" s="288"/>
      <c r="FX359" s="288"/>
      <c r="FY359" s="288"/>
      <c r="FZ359" s="288"/>
      <c r="GA359" s="288"/>
      <c r="GB359" s="288"/>
      <c r="GC359" s="288"/>
      <c r="GD359" s="288"/>
      <c r="GE359" s="288"/>
      <c r="GF359" s="288"/>
      <c r="GG359" s="288"/>
      <c r="GH359" s="288"/>
    </row>
    <row r="360" spans="1:190">
      <c r="A360" s="215"/>
      <c r="B360" s="215"/>
      <c r="C360" s="215"/>
      <c r="D360" s="215"/>
      <c r="E360" s="215"/>
      <c r="F360" s="215"/>
      <c r="G360" s="215"/>
      <c r="H360" s="215"/>
      <c r="I360" s="215"/>
      <c r="J360" s="215"/>
      <c r="K360" s="215"/>
      <c r="L360" s="215"/>
      <c r="M360" s="215"/>
      <c r="N360" s="212"/>
      <c r="O360" s="215"/>
      <c r="P360" s="215"/>
      <c r="Q360" s="215"/>
      <c r="R360" s="217"/>
      <c r="S360" s="217"/>
      <c r="T360" s="217"/>
      <c r="U360" s="288"/>
      <c r="V360" s="288"/>
      <c r="W360" s="215"/>
      <c r="X360" s="219"/>
      <c r="Y360" s="219"/>
      <c r="Z360" s="219"/>
      <c r="AA360" s="219"/>
      <c r="AB360" s="219"/>
      <c r="AC360" s="287"/>
      <c r="AD360" s="287"/>
      <c r="AE360" s="287"/>
      <c r="AF360" s="287"/>
      <c r="AG360" s="287"/>
      <c r="AH360" s="287"/>
      <c r="AI360" s="287"/>
      <c r="AJ360" s="287"/>
      <c r="AK360" s="288"/>
      <c r="AL360" s="288"/>
      <c r="AM360" s="288"/>
      <c r="AN360" s="288"/>
      <c r="AO360" s="288"/>
      <c r="AP360" s="288"/>
      <c r="AQ360" s="288"/>
      <c r="AR360" s="288"/>
      <c r="AS360" s="288"/>
      <c r="AT360" s="288"/>
      <c r="AU360" s="288"/>
      <c r="AV360" s="288"/>
      <c r="AW360" s="288"/>
      <c r="AX360" s="288"/>
      <c r="AY360" s="288"/>
      <c r="AZ360" s="288"/>
      <c r="BA360" s="288"/>
      <c r="BB360" s="288"/>
      <c r="BC360" s="288"/>
      <c r="BD360" s="288"/>
      <c r="BE360" s="288"/>
      <c r="BF360" s="288"/>
      <c r="BG360" s="288"/>
      <c r="BH360" s="288"/>
      <c r="BI360" s="288"/>
      <c r="BJ360" s="288"/>
      <c r="BK360" s="288"/>
      <c r="BL360" s="288"/>
      <c r="BM360" s="288"/>
      <c r="BN360" s="288"/>
      <c r="BO360" s="288"/>
      <c r="BP360" s="288"/>
      <c r="BQ360" s="288"/>
      <c r="BR360" s="288"/>
      <c r="BS360" s="288"/>
      <c r="BT360" s="288"/>
      <c r="BU360" s="288"/>
      <c r="BV360" s="288"/>
      <c r="BW360" s="288"/>
      <c r="BX360" s="288"/>
      <c r="BY360" s="288"/>
      <c r="BZ360" s="288"/>
      <c r="CA360" s="288"/>
      <c r="CB360" s="288"/>
      <c r="CC360" s="288"/>
      <c r="CD360" s="288"/>
      <c r="CE360" s="288"/>
      <c r="CF360" s="288"/>
      <c r="CG360" s="288"/>
      <c r="CH360" s="288"/>
      <c r="CI360" s="288"/>
      <c r="CJ360" s="288"/>
      <c r="CK360" s="288"/>
      <c r="CL360" s="288"/>
      <c r="CM360" s="288"/>
      <c r="CN360" s="288"/>
      <c r="CO360" s="288"/>
      <c r="CP360" s="288"/>
      <c r="CQ360" s="288"/>
      <c r="CR360" s="288"/>
      <c r="CS360" s="288"/>
      <c r="CT360" s="288"/>
      <c r="CU360" s="288"/>
      <c r="CV360" s="288"/>
      <c r="CW360" s="288"/>
      <c r="CX360" s="288"/>
      <c r="CY360" s="288"/>
      <c r="CZ360" s="288"/>
      <c r="DA360" s="288"/>
      <c r="DB360" s="288"/>
      <c r="DC360" s="288"/>
      <c r="DD360" s="288"/>
      <c r="DE360" s="288"/>
      <c r="DF360" s="288"/>
      <c r="DG360" s="288"/>
      <c r="DH360" s="288"/>
      <c r="DI360" s="288"/>
      <c r="DJ360" s="288"/>
      <c r="DK360" s="288"/>
      <c r="DL360" s="288"/>
      <c r="DM360" s="288"/>
      <c r="DN360" s="288"/>
      <c r="DO360" s="288"/>
      <c r="DP360" s="288"/>
      <c r="DQ360" s="288"/>
      <c r="DR360" s="288"/>
      <c r="DS360" s="288"/>
      <c r="DT360" s="288"/>
      <c r="DU360" s="288"/>
      <c r="DV360" s="288"/>
      <c r="DW360" s="288"/>
      <c r="DX360" s="288"/>
      <c r="DY360" s="288"/>
      <c r="DZ360" s="288"/>
      <c r="EA360" s="288"/>
      <c r="EB360" s="288"/>
      <c r="EC360" s="288"/>
      <c r="ED360" s="288"/>
      <c r="EE360" s="288"/>
      <c r="EF360" s="288"/>
      <c r="EG360" s="288"/>
      <c r="EH360" s="288"/>
      <c r="EI360" s="288"/>
      <c r="EJ360" s="288"/>
      <c r="EK360" s="288"/>
      <c r="EL360" s="288"/>
      <c r="EM360" s="288"/>
      <c r="EN360" s="288"/>
      <c r="EO360" s="288"/>
      <c r="EP360" s="288"/>
      <c r="EQ360" s="288"/>
      <c r="ER360" s="288"/>
      <c r="ES360" s="288"/>
      <c r="ET360" s="288"/>
      <c r="EU360" s="288"/>
      <c r="EV360" s="288"/>
      <c r="EW360" s="288"/>
      <c r="EX360" s="288"/>
      <c r="EY360" s="288"/>
      <c r="EZ360" s="288"/>
      <c r="FA360" s="288"/>
      <c r="FB360" s="288"/>
      <c r="FC360" s="288"/>
      <c r="FD360" s="288"/>
      <c r="FE360" s="288"/>
      <c r="FF360" s="288"/>
      <c r="FG360" s="288"/>
      <c r="FH360" s="288"/>
      <c r="FI360" s="288"/>
      <c r="FJ360" s="288"/>
      <c r="FK360" s="288"/>
      <c r="FL360" s="288"/>
      <c r="FM360" s="288"/>
      <c r="FN360" s="288"/>
      <c r="FO360" s="288"/>
      <c r="FP360" s="288"/>
      <c r="FQ360" s="288"/>
      <c r="FR360" s="288"/>
      <c r="FU360" s="288"/>
      <c r="FV360" s="288"/>
      <c r="FW360" s="288"/>
      <c r="FX360" s="288"/>
      <c r="FY360" s="288"/>
      <c r="FZ360" s="288"/>
      <c r="GA360" s="288"/>
      <c r="GB360" s="288"/>
      <c r="GC360" s="288"/>
      <c r="GD360" s="288"/>
      <c r="GE360" s="288"/>
      <c r="GF360" s="288"/>
      <c r="GG360" s="288"/>
      <c r="GH360" s="288"/>
    </row>
    <row r="361" spans="1:190">
      <c r="A361" s="215"/>
      <c r="B361" s="215"/>
      <c r="C361" s="215"/>
      <c r="D361" s="215"/>
      <c r="E361" s="215"/>
      <c r="F361" s="215"/>
      <c r="G361" s="215"/>
      <c r="H361" s="215"/>
      <c r="I361" s="215"/>
      <c r="J361" s="215"/>
      <c r="K361" s="215"/>
      <c r="L361" s="215"/>
      <c r="M361" s="215"/>
      <c r="N361" s="212"/>
      <c r="O361" s="215"/>
      <c r="P361" s="215"/>
      <c r="Q361" s="215"/>
      <c r="R361" s="217"/>
      <c r="S361" s="217"/>
      <c r="T361" s="217"/>
      <c r="U361" s="288"/>
      <c r="V361" s="288"/>
      <c r="W361" s="215"/>
      <c r="X361" s="219"/>
      <c r="Y361" s="219"/>
      <c r="Z361" s="219"/>
      <c r="AA361" s="219"/>
      <c r="AB361" s="219"/>
      <c r="AC361" s="287"/>
      <c r="AD361" s="287"/>
      <c r="AE361" s="287"/>
      <c r="AF361" s="287"/>
      <c r="AG361" s="287"/>
      <c r="AH361" s="287"/>
      <c r="AI361" s="287"/>
      <c r="AJ361" s="287"/>
      <c r="AK361" s="288"/>
      <c r="AL361" s="288"/>
      <c r="AM361" s="288"/>
      <c r="AN361" s="288"/>
      <c r="AO361" s="288"/>
      <c r="AP361" s="288"/>
      <c r="AQ361" s="288"/>
      <c r="AR361" s="288"/>
      <c r="AS361" s="288"/>
      <c r="AT361" s="288"/>
      <c r="AU361" s="288"/>
      <c r="AV361" s="288"/>
      <c r="AW361" s="288"/>
      <c r="AX361" s="288"/>
      <c r="AY361" s="288"/>
      <c r="AZ361" s="288"/>
      <c r="BA361" s="288"/>
      <c r="BB361" s="288"/>
      <c r="BC361" s="288"/>
      <c r="BD361" s="288"/>
      <c r="BE361" s="288"/>
      <c r="BF361" s="288"/>
      <c r="BG361" s="288"/>
      <c r="BH361" s="288"/>
      <c r="BI361" s="288"/>
      <c r="BJ361" s="288"/>
      <c r="BK361" s="288"/>
      <c r="BL361" s="288"/>
      <c r="BM361" s="288"/>
      <c r="BN361" s="288"/>
      <c r="BO361" s="288"/>
      <c r="BP361" s="288"/>
      <c r="BQ361" s="288"/>
      <c r="BR361" s="288"/>
      <c r="BS361" s="288"/>
      <c r="BT361" s="288"/>
      <c r="BU361" s="288"/>
      <c r="BV361" s="288"/>
      <c r="BW361" s="288"/>
      <c r="BX361" s="288"/>
      <c r="BY361" s="288"/>
      <c r="BZ361" s="288"/>
      <c r="CA361" s="288"/>
      <c r="CB361" s="288"/>
      <c r="CC361" s="288"/>
      <c r="CD361" s="288"/>
      <c r="CE361" s="288"/>
      <c r="CF361" s="288"/>
      <c r="CG361" s="288"/>
      <c r="CH361" s="288"/>
      <c r="CI361" s="288"/>
      <c r="CJ361" s="288"/>
      <c r="CK361" s="288"/>
      <c r="CL361" s="288"/>
      <c r="CM361" s="288"/>
      <c r="CN361" s="288"/>
      <c r="CO361" s="288"/>
      <c r="CP361" s="288"/>
      <c r="CQ361" s="288"/>
      <c r="CR361" s="288"/>
      <c r="CS361" s="288"/>
      <c r="CT361" s="288"/>
      <c r="CU361" s="288"/>
      <c r="CV361" s="288"/>
      <c r="CW361" s="288"/>
      <c r="CX361" s="288"/>
      <c r="CY361" s="288"/>
      <c r="CZ361" s="288"/>
      <c r="DA361" s="288"/>
      <c r="DB361" s="288"/>
      <c r="DC361" s="288"/>
      <c r="DD361" s="288"/>
      <c r="DE361" s="288"/>
      <c r="DF361" s="288"/>
      <c r="DG361" s="288"/>
      <c r="DH361" s="288"/>
      <c r="DI361" s="288"/>
      <c r="DJ361" s="288"/>
      <c r="DK361" s="288"/>
      <c r="DL361" s="288"/>
      <c r="DM361" s="288"/>
      <c r="DN361" s="288"/>
      <c r="DO361" s="288"/>
      <c r="DP361" s="288"/>
      <c r="DQ361" s="288"/>
      <c r="DR361" s="288"/>
      <c r="DS361" s="288"/>
      <c r="DT361" s="288"/>
      <c r="DU361" s="288"/>
      <c r="DV361" s="288"/>
      <c r="DW361" s="288"/>
      <c r="DX361" s="288"/>
      <c r="DY361" s="288"/>
      <c r="DZ361" s="288"/>
      <c r="EA361" s="288"/>
      <c r="EB361" s="288"/>
      <c r="EC361" s="288"/>
      <c r="ED361" s="288"/>
      <c r="EE361" s="288"/>
      <c r="EF361" s="288"/>
      <c r="EG361" s="288"/>
      <c r="EH361" s="288"/>
      <c r="EI361" s="288"/>
      <c r="EJ361" s="288"/>
      <c r="EK361" s="288"/>
      <c r="EL361" s="288"/>
      <c r="EM361" s="288"/>
      <c r="EN361" s="288"/>
      <c r="EO361" s="288"/>
      <c r="EP361" s="288"/>
      <c r="EQ361" s="288"/>
      <c r="ER361" s="288"/>
      <c r="ES361" s="288"/>
      <c r="ET361" s="288"/>
      <c r="EU361" s="288"/>
      <c r="EV361" s="288"/>
      <c r="EW361" s="288"/>
      <c r="EX361" s="288"/>
      <c r="EY361" s="288"/>
      <c r="EZ361" s="288"/>
      <c r="FA361" s="288"/>
      <c r="FB361" s="288"/>
      <c r="FC361" s="288"/>
      <c r="FD361" s="288"/>
      <c r="FE361" s="288"/>
      <c r="FF361" s="288"/>
      <c r="FG361" s="288"/>
      <c r="FH361" s="288"/>
      <c r="FI361" s="288"/>
      <c r="FJ361" s="288"/>
      <c r="FK361" s="288"/>
      <c r="FL361" s="288"/>
      <c r="FM361" s="288"/>
      <c r="FN361" s="288"/>
      <c r="FO361" s="288"/>
      <c r="FP361" s="288"/>
      <c r="FQ361" s="288"/>
      <c r="FR361" s="288"/>
      <c r="FU361" s="288"/>
      <c r="FV361" s="288"/>
      <c r="FW361" s="288"/>
      <c r="FX361" s="288"/>
      <c r="FY361" s="288"/>
      <c r="FZ361" s="288"/>
      <c r="GA361" s="288"/>
      <c r="GB361" s="288"/>
      <c r="GC361" s="288"/>
      <c r="GD361" s="288"/>
      <c r="GE361" s="288"/>
      <c r="GF361" s="288"/>
      <c r="GG361" s="288"/>
      <c r="GH361" s="288"/>
    </row>
    <row r="362" spans="1:190">
      <c r="A362" s="215"/>
      <c r="B362" s="215"/>
      <c r="C362" s="215"/>
      <c r="D362" s="215"/>
      <c r="E362" s="215"/>
      <c r="F362" s="215"/>
      <c r="G362" s="215"/>
      <c r="H362" s="215"/>
      <c r="I362" s="215"/>
      <c r="J362" s="215"/>
      <c r="K362" s="215"/>
      <c r="L362" s="215"/>
      <c r="M362" s="215"/>
      <c r="N362" s="212"/>
      <c r="O362" s="215"/>
      <c r="P362" s="215"/>
      <c r="Q362" s="215"/>
      <c r="R362" s="217"/>
      <c r="S362" s="217"/>
      <c r="T362" s="217"/>
      <c r="U362" s="288"/>
      <c r="V362" s="288"/>
      <c r="W362" s="215"/>
      <c r="X362" s="219"/>
      <c r="Y362" s="219"/>
      <c r="Z362" s="219"/>
      <c r="AA362" s="219"/>
      <c r="AB362" s="219"/>
      <c r="AC362" s="287"/>
      <c r="AD362" s="287"/>
      <c r="AE362" s="287"/>
      <c r="AF362" s="287"/>
      <c r="AG362" s="287"/>
      <c r="AH362" s="287"/>
      <c r="AI362" s="287"/>
      <c r="AJ362" s="287"/>
      <c r="AK362" s="288"/>
      <c r="AL362" s="288"/>
      <c r="AM362" s="288"/>
      <c r="AN362" s="288"/>
      <c r="AO362" s="288"/>
      <c r="AP362" s="288"/>
      <c r="AQ362" s="288"/>
      <c r="AR362" s="288"/>
      <c r="AS362" s="288"/>
      <c r="AT362" s="288"/>
      <c r="AU362" s="288"/>
      <c r="AV362" s="288"/>
      <c r="AW362" s="288"/>
      <c r="AX362" s="288"/>
      <c r="AY362" s="288"/>
      <c r="AZ362" s="288"/>
      <c r="BA362" s="288"/>
      <c r="BB362" s="288"/>
      <c r="BC362" s="288"/>
      <c r="BD362" s="288"/>
      <c r="BE362" s="288"/>
      <c r="BF362" s="288"/>
      <c r="BG362" s="288"/>
      <c r="BH362" s="288"/>
      <c r="BI362" s="288"/>
      <c r="BJ362" s="288"/>
      <c r="BK362" s="288"/>
      <c r="BL362" s="288"/>
      <c r="BM362" s="288"/>
      <c r="BN362" s="288"/>
      <c r="BO362" s="288"/>
      <c r="BP362" s="288"/>
      <c r="BQ362" s="288"/>
      <c r="BR362" s="288"/>
      <c r="BS362" s="288"/>
      <c r="BT362" s="288"/>
      <c r="BU362" s="288"/>
      <c r="BV362" s="288"/>
      <c r="BW362" s="288"/>
      <c r="BX362" s="288"/>
      <c r="BY362" s="288"/>
      <c r="BZ362" s="288"/>
      <c r="CA362" s="288"/>
      <c r="CB362" s="288"/>
      <c r="CC362" s="288"/>
      <c r="CD362" s="288"/>
      <c r="CE362" s="288"/>
      <c r="CF362" s="288"/>
      <c r="CG362" s="288"/>
      <c r="CH362" s="288"/>
      <c r="CI362" s="288"/>
      <c r="CJ362" s="288"/>
      <c r="CK362" s="288"/>
      <c r="CL362" s="288"/>
      <c r="CM362" s="288"/>
      <c r="CN362" s="288"/>
      <c r="CO362" s="288"/>
      <c r="CP362" s="288"/>
      <c r="CQ362" s="288"/>
      <c r="CR362" s="288"/>
      <c r="CS362" s="288"/>
      <c r="CT362" s="288"/>
      <c r="CU362" s="288"/>
      <c r="CV362" s="288"/>
      <c r="CW362" s="288"/>
      <c r="CX362" s="288"/>
      <c r="CY362" s="288"/>
      <c r="CZ362" s="288"/>
      <c r="DA362" s="288"/>
      <c r="DB362" s="288"/>
      <c r="DC362" s="288"/>
      <c r="DD362" s="288"/>
      <c r="DE362" s="288"/>
      <c r="DF362" s="288"/>
      <c r="DG362" s="288"/>
      <c r="DH362" s="288"/>
      <c r="DI362" s="288"/>
      <c r="DJ362" s="288"/>
      <c r="DK362" s="288"/>
      <c r="DL362" s="288"/>
      <c r="DM362" s="288"/>
      <c r="DN362" s="288"/>
      <c r="DO362" s="288"/>
      <c r="DP362" s="288"/>
      <c r="DQ362" s="288"/>
      <c r="DR362" s="288"/>
      <c r="DS362" s="288"/>
      <c r="DT362" s="288"/>
      <c r="DU362" s="288"/>
      <c r="DV362" s="288"/>
      <c r="DW362" s="288"/>
      <c r="DX362" s="288"/>
      <c r="DY362" s="288"/>
      <c r="DZ362" s="288"/>
      <c r="EA362" s="288"/>
      <c r="EB362" s="288"/>
      <c r="EC362" s="288"/>
      <c r="ED362" s="288"/>
      <c r="EE362" s="288"/>
      <c r="EF362" s="288"/>
      <c r="EG362" s="288"/>
      <c r="EH362" s="288"/>
      <c r="EI362" s="288"/>
      <c r="EJ362" s="288"/>
      <c r="EK362" s="288"/>
      <c r="EL362" s="288"/>
      <c r="EM362" s="288"/>
      <c r="EN362" s="288"/>
      <c r="EO362" s="288"/>
      <c r="EP362" s="288"/>
      <c r="EQ362" s="288"/>
      <c r="ER362" s="288"/>
      <c r="ES362" s="288"/>
      <c r="ET362" s="288"/>
      <c r="EU362" s="288"/>
      <c r="EV362" s="288"/>
      <c r="EW362" s="288"/>
      <c r="EX362" s="288"/>
      <c r="EY362" s="288"/>
      <c r="EZ362" s="288"/>
      <c r="FA362" s="288"/>
      <c r="FB362" s="288"/>
      <c r="FC362" s="288"/>
      <c r="FD362" s="288"/>
      <c r="FE362" s="288"/>
      <c r="FF362" s="288"/>
      <c r="FG362" s="288"/>
      <c r="FH362" s="288"/>
      <c r="FI362" s="288"/>
      <c r="FJ362" s="288"/>
      <c r="FK362" s="288"/>
      <c r="FL362" s="288"/>
      <c r="FM362" s="288"/>
      <c r="FN362" s="288"/>
      <c r="FO362" s="288"/>
      <c r="FP362" s="288"/>
      <c r="FQ362" s="288"/>
      <c r="FR362" s="288"/>
      <c r="FU362" s="288"/>
      <c r="FV362" s="288"/>
      <c r="FW362" s="288"/>
      <c r="FX362" s="288"/>
      <c r="FY362" s="288"/>
      <c r="FZ362" s="288"/>
      <c r="GA362" s="288"/>
      <c r="GB362" s="288"/>
      <c r="GC362" s="288"/>
      <c r="GD362" s="288"/>
      <c r="GE362" s="288"/>
      <c r="GF362" s="288"/>
      <c r="GG362" s="288"/>
      <c r="GH362" s="288"/>
    </row>
    <row r="363" spans="1:190">
      <c r="A363" s="215"/>
      <c r="B363" s="215"/>
      <c r="C363" s="215"/>
      <c r="D363" s="215"/>
      <c r="E363" s="215"/>
      <c r="F363" s="215"/>
      <c r="G363" s="215"/>
      <c r="H363" s="215"/>
      <c r="I363" s="215"/>
      <c r="J363" s="215"/>
      <c r="K363" s="215"/>
      <c r="L363" s="215"/>
      <c r="M363" s="215"/>
      <c r="N363" s="212"/>
      <c r="O363" s="215"/>
      <c r="P363" s="215"/>
      <c r="Q363" s="215"/>
      <c r="R363" s="217"/>
      <c r="S363" s="217"/>
      <c r="T363" s="217"/>
      <c r="U363" s="288"/>
      <c r="V363" s="288"/>
      <c r="W363" s="215"/>
      <c r="X363" s="219"/>
      <c r="Y363" s="219"/>
      <c r="Z363" s="219"/>
      <c r="AA363" s="219"/>
      <c r="AB363" s="219"/>
      <c r="AC363" s="287"/>
      <c r="AD363" s="287"/>
      <c r="AE363" s="287"/>
      <c r="AF363" s="287"/>
      <c r="AG363" s="287"/>
      <c r="AH363" s="287"/>
      <c r="AI363" s="287"/>
      <c r="AJ363" s="287"/>
      <c r="AK363" s="288"/>
      <c r="AL363" s="288"/>
      <c r="AM363" s="288"/>
      <c r="AN363" s="288"/>
      <c r="AO363" s="288"/>
      <c r="AP363" s="288"/>
      <c r="AQ363" s="288"/>
      <c r="AR363" s="288"/>
      <c r="AS363" s="288"/>
      <c r="AT363" s="288"/>
      <c r="AU363" s="288"/>
      <c r="AV363" s="288"/>
      <c r="AW363" s="288"/>
      <c r="AX363" s="288"/>
      <c r="AY363" s="288"/>
      <c r="AZ363" s="288"/>
      <c r="BA363" s="288"/>
      <c r="BB363" s="288"/>
      <c r="BC363" s="288"/>
      <c r="BD363" s="288"/>
      <c r="BE363" s="288"/>
      <c r="BF363" s="288"/>
      <c r="BG363" s="288"/>
      <c r="BH363" s="288"/>
      <c r="BI363" s="288"/>
      <c r="BJ363" s="288"/>
      <c r="BK363" s="288"/>
      <c r="BL363" s="288"/>
      <c r="BM363" s="288"/>
      <c r="BN363" s="288"/>
      <c r="BO363" s="288"/>
      <c r="BP363" s="288"/>
      <c r="BQ363" s="288"/>
      <c r="BR363" s="288"/>
      <c r="BS363" s="288"/>
      <c r="BT363" s="288"/>
      <c r="BU363" s="288"/>
      <c r="BV363" s="288"/>
      <c r="BW363" s="288"/>
      <c r="BX363" s="288"/>
      <c r="BY363" s="288"/>
      <c r="BZ363" s="288"/>
      <c r="CA363" s="288"/>
      <c r="CB363" s="288"/>
      <c r="CC363" s="288"/>
      <c r="CD363" s="288"/>
      <c r="CE363" s="288"/>
      <c r="CF363" s="288"/>
      <c r="CG363" s="288"/>
      <c r="CH363" s="288"/>
      <c r="CI363" s="288"/>
      <c r="CJ363" s="288"/>
      <c r="CK363" s="288"/>
      <c r="CL363" s="288"/>
      <c r="CM363" s="288"/>
      <c r="CN363" s="288"/>
      <c r="CO363" s="288"/>
      <c r="CP363" s="288"/>
      <c r="CQ363" s="288"/>
      <c r="CR363" s="288"/>
      <c r="CS363" s="288"/>
      <c r="CT363" s="288"/>
      <c r="CU363" s="288"/>
      <c r="CV363" s="288"/>
      <c r="CW363" s="288"/>
      <c r="CX363" s="288"/>
      <c r="CY363" s="288"/>
      <c r="CZ363" s="288"/>
      <c r="DA363" s="288"/>
      <c r="DB363" s="288"/>
      <c r="DC363" s="288"/>
      <c r="DD363" s="288"/>
      <c r="DE363" s="288"/>
      <c r="DF363" s="288"/>
      <c r="DG363" s="288"/>
      <c r="DH363" s="288"/>
      <c r="DI363" s="288"/>
      <c r="DJ363" s="288"/>
      <c r="DK363" s="288"/>
      <c r="DL363" s="288"/>
      <c r="DM363" s="288"/>
      <c r="DN363" s="288"/>
      <c r="DO363" s="288"/>
      <c r="DP363" s="288"/>
      <c r="DQ363" s="288"/>
      <c r="DR363" s="288"/>
      <c r="DS363" s="288"/>
      <c r="DT363" s="288"/>
      <c r="DU363" s="288"/>
      <c r="DV363" s="288"/>
      <c r="DW363" s="288"/>
      <c r="DX363" s="288"/>
      <c r="DY363" s="288"/>
      <c r="DZ363" s="288"/>
      <c r="EA363" s="288"/>
      <c r="EB363" s="288"/>
      <c r="EC363" s="288"/>
      <c r="ED363" s="288"/>
      <c r="EE363" s="288"/>
      <c r="EF363" s="288"/>
      <c r="EG363" s="288"/>
      <c r="EH363" s="288"/>
      <c r="EI363" s="288"/>
      <c r="EJ363" s="288"/>
      <c r="EK363" s="288"/>
      <c r="EL363" s="288"/>
      <c r="EM363" s="288"/>
      <c r="EN363" s="288"/>
      <c r="EO363" s="288"/>
      <c r="EP363" s="288"/>
      <c r="EQ363" s="288"/>
      <c r="ER363" s="288"/>
      <c r="ES363" s="288"/>
      <c r="ET363" s="288"/>
      <c r="EU363" s="288"/>
      <c r="EV363" s="288"/>
      <c r="EW363" s="288"/>
      <c r="EX363" s="288"/>
      <c r="EY363" s="288"/>
      <c r="EZ363" s="288"/>
      <c r="FA363" s="288"/>
      <c r="FB363" s="288"/>
      <c r="FC363" s="288"/>
      <c r="FD363" s="288"/>
      <c r="FE363" s="288"/>
      <c r="FF363" s="288"/>
      <c r="FG363" s="288"/>
      <c r="FH363" s="288"/>
      <c r="FI363" s="288"/>
      <c r="FJ363" s="288"/>
      <c r="FK363" s="288"/>
      <c r="FL363" s="288"/>
      <c r="FM363" s="288"/>
      <c r="FN363" s="288"/>
      <c r="FO363" s="288"/>
      <c r="FP363" s="288"/>
      <c r="FQ363" s="288"/>
      <c r="FR363" s="288"/>
      <c r="FU363" s="288"/>
      <c r="FV363" s="288"/>
      <c r="FW363" s="288"/>
      <c r="FX363" s="288"/>
      <c r="FY363" s="288"/>
      <c r="FZ363" s="288"/>
      <c r="GA363" s="288"/>
      <c r="GB363" s="288"/>
      <c r="GC363" s="288"/>
      <c r="GD363" s="288"/>
      <c r="GE363" s="288"/>
      <c r="GF363" s="288"/>
      <c r="GG363" s="288"/>
      <c r="GH363" s="288"/>
    </row>
    <row r="364" spans="1:190">
      <c r="A364" s="215"/>
      <c r="B364" s="215"/>
      <c r="C364" s="215"/>
      <c r="D364" s="215"/>
      <c r="E364" s="215"/>
      <c r="F364" s="215"/>
      <c r="G364" s="215"/>
      <c r="H364" s="215"/>
      <c r="I364" s="215"/>
      <c r="J364" s="215"/>
      <c r="K364" s="215"/>
      <c r="L364" s="215"/>
      <c r="M364" s="215"/>
      <c r="N364" s="212"/>
      <c r="O364" s="215"/>
      <c r="P364" s="215"/>
      <c r="Q364" s="215"/>
      <c r="R364" s="217"/>
      <c r="S364" s="217"/>
      <c r="T364" s="217"/>
      <c r="U364" s="288"/>
      <c r="V364" s="288"/>
      <c r="W364" s="215"/>
      <c r="X364" s="219"/>
      <c r="Y364" s="219"/>
      <c r="Z364" s="219"/>
      <c r="AA364" s="219"/>
      <c r="AB364" s="219"/>
      <c r="AC364" s="287"/>
      <c r="AD364" s="287"/>
      <c r="AE364" s="287"/>
      <c r="AF364" s="287"/>
      <c r="AG364" s="287"/>
      <c r="AH364" s="287"/>
      <c r="AI364" s="287"/>
      <c r="AJ364" s="287"/>
      <c r="AK364" s="288"/>
      <c r="AL364" s="288"/>
      <c r="AM364" s="288"/>
      <c r="AN364" s="288"/>
      <c r="AO364" s="288"/>
      <c r="AP364" s="288"/>
      <c r="AQ364" s="288"/>
      <c r="AR364" s="288"/>
      <c r="AS364" s="288"/>
      <c r="AT364" s="288"/>
      <c r="AU364" s="288"/>
      <c r="AV364" s="288"/>
      <c r="AW364" s="288"/>
      <c r="AX364" s="288"/>
      <c r="AY364" s="288"/>
      <c r="AZ364" s="288"/>
      <c r="BA364" s="288"/>
      <c r="BB364" s="288"/>
      <c r="BC364" s="288"/>
      <c r="BD364" s="288"/>
      <c r="BE364" s="288"/>
      <c r="BF364" s="288"/>
      <c r="BG364" s="288"/>
      <c r="BH364" s="288"/>
      <c r="BI364" s="288"/>
      <c r="BJ364" s="288"/>
      <c r="BK364" s="288"/>
      <c r="BL364" s="288"/>
      <c r="BM364" s="288"/>
      <c r="BN364" s="288"/>
      <c r="BO364" s="288"/>
      <c r="BP364" s="288"/>
      <c r="BQ364" s="288"/>
      <c r="BR364" s="288"/>
      <c r="BS364" s="288"/>
      <c r="BT364" s="288"/>
      <c r="BU364" s="288"/>
      <c r="BV364" s="288"/>
      <c r="BW364" s="288"/>
      <c r="BX364" s="288"/>
      <c r="BY364" s="288"/>
      <c r="BZ364" s="288"/>
      <c r="CA364" s="288"/>
      <c r="CB364" s="288"/>
      <c r="CC364" s="288"/>
      <c r="CD364" s="288"/>
      <c r="CE364" s="288"/>
      <c r="CF364" s="288"/>
      <c r="CG364" s="288"/>
      <c r="CH364" s="288"/>
      <c r="CI364" s="288"/>
      <c r="CJ364" s="288"/>
      <c r="CK364" s="288"/>
      <c r="CL364" s="288"/>
      <c r="CM364" s="288"/>
      <c r="CN364" s="288"/>
      <c r="CO364" s="288"/>
      <c r="CP364" s="288"/>
      <c r="CQ364" s="288"/>
      <c r="CR364" s="288"/>
      <c r="CS364" s="288"/>
      <c r="CT364" s="288"/>
      <c r="CU364" s="288"/>
      <c r="CV364" s="288"/>
      <c r="CW364" s="288"/>
      <c r="CX364" s="288"/>
      <c r="CY364" s="288"/>
      <c r="CZ364" s="288"/>
      <c r="DA364" s="288"/>
      <c r="DB364" s="288"/>
      <c r="DC364" s="288"/>
      <c r="DD364" s="288"/>
      <c r="DE364" s="288"/>
      <c r="DF364" s="288"/>
      <c r="DG364" s="288"/>
      <c r="DH364" s="288"/>
      <c r="DI364" s="288"/>
      <c r="DJ364" s="288"/>
      <c r="DK364" s="288"/>
      <c r="DL364" s="288"/>
      <c r="DM364" s="288"/>
      <c r="DN364" s="288"/>
      <c r="DO364" s="288"/>
      <c r="DP364" s="288"/>
      <c r="DQ364" s="288"/>
      <c r="DR364" s="288"/>
      <c r="DS364" s="288"/>
      <c r="DT364" s="288"/>
      <c r="DU364" s="288"/>
      <c r="DV364" s="288"/>
      <c r="DW364" s="288"/>
      <c r="DX364" s="288"/>
      <c r="DY364" s="288"/>
      <c r="DZ364" s="288"/>
      <c r="EA364" s="288"/>
      <c r="EB364" s="288"/>
      <c r="EC364" s="288"/>
      <c r="ED364" s="288"/>
      <c r="EE364" s="288"/>
      <c r="EF364" s="288"/>
      <c r="EG364" s="288"/>
      <c r="EH364" s="288"/>
      <c r="EI364" s="288"/>
      <c r="EJ364" s="288"/>
      <c r="EK364" s="288"/>
      <c r="EL364" s="288"/>
      <c r="EM364" s="288"/>
      <c r="EN364" s="288"/>
      <c r="EO364" s="288"/>
      <c r="EP364" s="288"/>
      <c r="EQ364" s="288"/>
      <c r="ER364" s="288"/>
      <c r="ES364" s="288"/>
      <c r="ET364" s="288"/>
      <c r="EU364" s="288"/>
      <c r="EV364" s="288"/>
      <c r="EW364" s="288"/>
      <c r="EX364" s="288"/>
      <c r="EY364" s="288"/>
      <c r="EZ364" s="288"/>
      <c r="FA364" s="288"/>
      <c r="FB364" s="288"/>
      <c r="FC364" s="288"/>
      <c r="FD364" s="288"/>
      <c r="FE364" s="288"/>
      <c r="FF364" s="288"/>
      <c r="FG364" s="288"/>
      <c r="FH364" s="288"/>
      <c r="FI364" s="288"/>
      <c r="FJ364" s="288"/>
      <c r="FK364" s="288"/>
      <c r="FL364" s="288"/>
      <c r="FM364" s="288"/>
      <c r="FN364" s="288"/>
      <c r="FO364" s="288"/>
      <c r="FP364" s="288"/>
      <c r="FQ364" s="288"/>
      <c r="FR364" s="288"/>
      <c r="FU364" s="288"/>
      <c r="FV364" s="288"/>
      <c r="FW364" s="288"/>
      <c r="FX364" s="288"/>
      <c r="FY364" s="288"/>
      <c r="FZ364" s="288"/>
      <c r="GA364" s="288"/>
      <c r="GB364" s="288"/>
      <c r="GC364" s="288"/>
      <c r="GD364" s="288"/>
      <c r="GE364" s="288"/>
      <c r="GF364" s="288"/>
      <c r="GG364" s="288"/>
      <c r="GH364" s="288"/>
    </row>
    <row r="365" spans="1:190">
      <c r="A365" s="215"/>
      <c r="B365" s="215"/>
      <c r="C365" s="215"/>
      <c r="D365" s="215"/>
      <c r="E365" s="215"/>
      <c r="F365" s="215"/>
      <c r="G365" s="215"/>
      <c r="H365" s="215"/>
      <c r="I365" s="215"/>
      <c r="J365" s="215"/>
      <c r="K365" s="215"/>
      <c r="L365" s="215"/>
      <c r="M365" s="215"/>
      <c r="N365" s="212"/>
      <c r="O365" s="215"/>
      <c r="P365" s="215"/>
      <c r="Q365" s="215"/>
      <c r="R365" s="217"/>
      <c r="S365" s="217"/>
      <c r="T365" s="217"/>
      <c r="U365" s="288"/>
      <c r="V365" s="288"/>
      <c r="W365" s="215"/>
      <c r="X365" s="219"/>
      <c r="Y365" s="219"/>
      <c r="Z365" s="219"/>
      <c r="AA365" s="219"/>
      <c r="AB365" s="219"/>
      <c r="AC365" s="287"/>
      <c r="AD365" s="287"/>
      <c r="AE365" s="287"/>
      <c r="AF365" s="287"/>
      <c r="AG365" s="287"/>
      <c r="AH365" s="287"/>
      <c r="AI365" s="287"/>
      <c r="AJ365" s="287"/>
      <c r="AK365" s="288"/>
      <c r="AL365" s="288"/>
      <c r="AM365" s="288"/>
      <c r="AN365" s="288"/>
      <c r="AO365" s="288"/>
      <c r="AP365" s="288"/>
      <c r="AQ365" s="288"/>
      <c r="AR365" s="288"/>
      <c r="AS365" s="288"/>
      <c r="AT365" s="288"/>
      <c r="AU365" s="288"/>
      <c r="AV365" s="288"/>
      <c r="AW365" s="288"/>
      <c r="AX365" s="288"/>
      <c r="AY365" s="288"/>
      <c r="AZ365" s="288"/>
      <c r="BA365" s="288"/>
      <c r="BB365" s="288"/>
      <c r="BC365" s="288"/>
      <c r="BD365" s="288"/>
      <c r="BE365" s="288"/>
      <c r="BF365" s="288"/>
      <c r="BG365" s="288"/>
      <c r="BH365" s="288"/>
      <c r="BI365" s="288"/>
      <c r="BJ365" s="288"/>
      <c r="BK365" s="288"/>
      <c r="BL365" s="288"/>
      <c r="BM365" s="288"/>
      <c r="BN365" s="288"/>
      <c r="BO365" s="288"/>
      <c r="BP365" s="288"/>
      <c r="BQ365" s="288"/>
      <c r="BR365" s="288"/>
      <c r="BS365" s="288"/>
      <c r="BT365" s="288"/>
      <c r="BU365" s="288"/>
      <c r="BV365" s="288"/>
      <c r="BW365" s="288"/>
      <c r="BX365" s="288"/>
      <c r="BY365" s="288"/>
      <c r="BZ365" s="288"/>
      <c r="CA365" s="288"/>
      <c r="CB365" s="288"/>
      <c r="CC365" s="288"/>
      <c r="CD365" s="288"/>
      <c r="CE365" s="288"/>
      <c r="CF365" s="288"/>
      <c r="CG365" s="288"/>
      <c r="CH365" s="288"/>
      <c r="CI365" s="288"/>
      <c r="CJ365" s="288"/>
      <c r="CK365" s="288"/>
      <c r="CL365" s="288"/>
      <c r="CM365" s="288"/>
      <c r="CN365" s="288"/>
      <c r="CO365" s="288"/>
      <c r="CP365" s="288"/>
      <c r="CQ365" s="288"/>
      <c r="CR365" s="288"/>
      <c r="CS365" s="288"/>
      <c r="CT365" s="288"/>
      <c r="CU365" s="288"/>
      <c r="CV365" s="288"/>
      <c r="CW365" s="288"/>
      <c r="CX365" s="288"/>
      <c r="CY365" s="288"/>
      <c r="CZ365" s="288"/>
      <c r="DA365" s="288"/>
      <c r="DB365" s="288"/>
      <c r="DC365" s="288"/>
      <c r="DD365" s="288"/>
      <c r="DE365" s="288"/>
      <c r="DF365" s="288"/>
      <c r="DG365" s="288"/>
      <c r="DH365" s="288"/>
      <c r="DI365" s="288"/>
      <c r="DJ365" s="288"/>
      <c r="DK365" s="288"/>
      <c r="DL365" s="288"/>
      <c r="DM365" s="288"/>
      <c r="DN365" s="288"/>
      <c r="DO365" s="288"/>
      <c r="DP365" s="288"/>
      <c r="DQ365" s="288"/>
      <c r="DR365" s="288"/>
      <c r="DS365" s="288"/>
      <c r="DT365" s="288"/>
      <c r="DU365" s="288"/>
      <c r="DV365" s="288"/>
      <c r="DW365" s="288"/>
      <c r="DX365" s="288"/>
      <c r="DY365" s="288"/>
      <c r="DZ365" s="288"/>
      <c r="EA365" s="288"/>
      <c r="EB365" s="288"/>
      <c r="EC365" s="288"/>
      <c r="ED365" s="288"/>
      <c r="EE365" s="288"/>
      <c r="EF365" s="288"/>
      <c r="EG365" s="288"/>
      <c r="EH365" s="288"/>
      <c r="EI365" s="288"/>
      <c r="EJ365" s="288"/>
      <c r="EK365" s="288"/>
      <c r="EL365" s="288"/>
      <c r="EM365" s="288"/>
      <c r="EN365" s="288"/>
      <c r="EO365" s="288"/>
      <c r="EP365" s="288"/>
      <c r="EQ365" s="288"/>
      <c r="ER365" s="288"/>
      <c r="ES365" s="288"/>
      <c r="ET365" s="288"/>
      <c r="EU365" s="288"/>
      <c r="EV365" s="288"/>
      <c r="EW365" s="288"/>
      <c r="EX365" s="288"/>
      <c r="EY365" s="288"/>
      <c r="EZ365" s="288"/>
      <c r="FA365" s="288"/>
      <c r="FB365" s="288"/>
      <c r="FC365" s="288"/>
      <c r="FD365" s="288"/>
      <c r="FE365" s="288"/>
      <c r="FF365" s="288"/>
      <c r="FG365" s="288"/>
      <c r="FH365" s="288"/>
      <c r="FI365" s="288"/>
      <c r="FJ365" s="288"/>
      <c r="FK365" s="288"/>
      <c r="FL365" s="288"/>
      <c r="FM365" s="288"/>
      <c r="FN365" s="288"/>
      <c r="FO365" s="288"/>
      <c r="FP365" s="288"/>
      <c r="FQ365" s="288"/>
      <c r="FR365" s="288"/>
      <c r="FU365" s="288"/>
      <c r="FV365" s="288"/>
      <c r="FW365" s="288"/>
      <c r="FX365" s="288"/>
      <c r="FY365" s="288"/>
      <c r="FZ365" s="288"/>
      <c r="GA365" s="288"/>
      <c r="GB365" s="288"/>
      <c r="GC365" s="288"/>
      <c r="GD365" s="288"/>
      <c r="GE365" s="288"/>
      <c r="GF365" s="288"/>
      <c r="GG365" s="288"/>
      <c r="GH365" s="288"/>
    </row>
    <row r="366" spans="1:190">
      <c r="A366" s="215"/>
      <c r="B366" s="215"/>
      <c r="C366" s="215"/>
      <c r="D366" s="215"/>
      <c r="E366" s="215"/>
      <c r="F366" s="215"/>
      <c r="G366" s="215"/>
      <c r="H366" s="215"/>
      <c r="I366" s="215"/>
      <c r="J366" s="215"/>
      <c r="K366" s="215"/>
      <c r="L366" s="215"/>
      <c r="M366" s="215"/>
      <c r="N366" s="212"/>
      <c r="O366" s="215"/>
      <c r="P366" s="215"/>
      <c r="Q366" s="215"/>
      <c r="R366" s="217"/>
      <c r="S366" s="217"/>
      <c r="T366" s="217"/>
      <c r="U366" s="288"/>
      <c r="V366" s="288"/>
      <c r="W366" s="215"/>
      <c r="X366" s="219"/>
      <c r="Y366" s="219"/>
      <c r="Z366" s="219"/>
      <c r="AA366" s="219"/>
      <c r="AB366" s="219"/>
      <c r="AC366" s="287"/>
      <c r="AD366" s="287"/>
      <c r="AE366" s="287"/>
      <c r="AF366" s="287"/>
      <c r="AG366" s="287"/>
      <c r="AH366" s="287"/>
      <c r="AI366" s="287"/>
      <c r="AJ366" s="287"/>
      <c r="AK366" s="288"/>
      <c r="AL366" s="288"/>
      <c r="AM366" s="288"/>
      <c r="AN366" s="288"/>
      <c r="AO366" s="288"/>
      <c r="AP366" s="288"/>
      <c r="AQ366" s="288"/>
      <c r="AR366" s="288"/>
      <c r="AS366" s="288"/>
      <c r="AT366" s="288"/>
      <c r="AU366" s="288"/>
      <c r="AV366" s="288"/>
      <c r="AW366" s="288"/>
      <c r="AX366" s="288"/>
      <c r="AY366" s="288"/>
      <c r="AZ366" s="288"/>
      <c r="BA366" s="288"/>
      <c r="BB366" s="288"/>
      <c r="BC366" s="288"/>
      <c r="BD366" s="288"/>
      <c r="BE366" s="288"/>
      <c r="BF366" s="288"/>
      <c r="BG366" s="288"/>
      <c r="BH366" s="288"/>
      <c r="BI366" s="288"/>
      <c r="BJ366" s="288"/>
      <c r="BK366" s="288"/>
      <c r="BL366" s="288"/>
      <c r="BM366" s="288"/>
      <c r="BN366" s="288"/>
      <c r="BO366" s="288"/>
      <c r="BP366" s="288"/>
      <c r="BQ366" s="288"/>
      <c r="BR366" s="288"/>
      <c r="BS366" s="288"/>
      <c r="BT366" s="288"/>
      <c r="BU366" s="288"/>
      <c r="BV366" s="288"/>
      <c r="BW366" s="288"/>
      <c r="BX366" s="288"/>
      <c r="BY366" s="288"/>
      <c r="BZ366" s="288"/>
      <c r="CA366" s="288"/>
      <c r="CB366" s="288"/>
      <c r="CC366" s="288"/>
      <c r="CD366" s="288"/>
      <c r="CE366" s="288"/>
      <c r="CF366" s="288"/>
      <c r="CG366" s="288"/>
      <c r="CH366" s="288"/>
      <c r="CI366" s="288"/>
      <c r="CJ366" s="288"/>
      <c r="CK366" s="288"/>
      <c r="CL366" s="288"/>
      <c r="CM366" s="288"/>
      <c r="CN366" s="288"/>
      <c r="CO366" s="288"/>
      <c r="CP366" s="288"/>
      <c r="CQ366" s="288"/>
      <c r="CR366" s="288"/>
      <c r="CS366" s="288"/>
      <c r="CT366" s="288"/>
      <c r="CU366" s="288"/>
      <c r="CV366" s="288"/>
      <c r="CW366" s="288"/>
      <c r="CX366" s="288"/>
      <c r="CY366" s="288"/>
      <c r="CZ366" s="288"/>
      <c r="DA366" s="288"/>
      <c r="DB366" s="288"/>
      <c r="DC366" s="288"/>
      <c r="DD366" s="288"/>
      <c r="DE366" s="288"/>
      <c r="DF366" s="288"/>
      <c r="DG366" s="288"/>
      <c r="DH366" s="288"/>
      <c r="DI366" s="288"/>
      <c r="DJ366" s="288"/>
      <c r="DK366" s="288"/>
      <c r="DL366" s="288"/>
      <c r="DM366" s="288"/>
      <c r="DN366" s="288"/>
      <c r="DO366" s="288"/>
      <c r="DP366" s="288"/>
      <c r="DQ366" s="288"/>
      <c r="DR366" s="288"/>
      <c r="DS366" s="288"/>
      <c r="DT366" s="288"/>
      <c r="DU366" s="288"/>
      <c r="DV366" s="288"/>
      <c r="DW366" s="288"/>
      <c r="DX366" s="288"/>
      <c r="DY366" s="288"/>
      <c r="DZ366" s="288"/>
      <c r="EA366" s="288"/>
      <c r="EB366" s="288"/>
      <c r="EC366" s="288"/>
      <c r="ED366" s="288"/>
      <c r="EE366" s="288"/>
      <c r="EF366" s="288"/>
      <c r="EG366" s="288"/>
      <c r="EH366" s="288"/>
      <c r="EI366" s="288"/>
      <c r="EJ366" s="288"/>
      <c r="EK366" s="288"/>
      <c r="EL366" s="288"/>
      <c r="EM366" s="288"/>
      <c r="EN366" s="288"/>
      <c r="EO366" s="288"/>
      <c r="EP366" s="288"/>
      <c r="EQ366" s="288"/>
      <c r="ER366" s="288"/>
      <c r="ES366" s="288"/>
      <c r="ET366" s="288"/>
      <c r="EU366" s="288"/>
      <c r="EV366" s="288"/>
      <c r="EW366" s="288"/>
      <c r="EX366" s="288"/>
      <c r="EY366" s="288"/>
      <c r="EZ366" s="288"/>
      <c r="FA366" s="288"/>
      <c r="FB366" s="288"/>
      <c r="FC366" s="288"/>
      <c r="FD366" s="288"/>
      <c r="FE366" s="288"/>
      <c r="FF366" s="288"/>
      <c r="FG366" s="288"/>
      <c r="FH366" s="288"/>
      <c r="FI366" s="288"/>
      <c r="FJ366" s="288"/>
      <c r="FK366" s="288"/>
      <c r="FL366" s="288"/>
      <c r="FM366" s="288"/>
      <c r="FN366" s="288"/>
      <c r="FO366" s="288"/>
      <c r="FP366" s="288"/>
      <c r="FQ366" s="288"/>
      <c r="FR366" s="288"/>
      <c r="FU366" s="288"/>
      <c r="FV366" s="288"/>
      <c r="FW366" s="288"/>
      <c r="FX366" s="288"/>
      <c r="FY366" s="288"/>
      <c r="FZ366" s="288"/>
      <c r="GA366" s="288"/>
      <c r="GB366" s="288"/>
      <c r="GC366" s="288"/>
      <c r="GD366" s="288"/>
      <c r="GE366" s="288"/>
      <c r="GF366" s="288"/>
      <c r="GG366" s="288"/>
      <c r="GH366" s="288"/>
    </row>
    <row r="367" spans="1:190">
      <c r="A367" s="215"/>
      <c r="B367" s="215"/>
      <c r="C367" s="215"/>
      <c r="D367" s="215"/>
      <c r="E367" s="215"/>
      <c r="F367" s="215"/>
      <c r="G367" s="215"/>
      <c r="H367" s="215"/>
      <c r="I367" s="215"/>
      <c r="J367" s="215"/>
      <c r="K367" s="215"/>
      <c r="L367" s="215"/>
      <c r="M367" s="215"/>
      <c r="N367" s="212"/>
      <c r="O367" s="215"/>
      <c r="P367" s="215"/>
      <c r="Q367" s="215"/>
      <c r="R367" s="217"/>
      <c r="S367" s="217"/>
      <c r="T367" s="217"/>
      <c r="U367" s="288"/>
      <c r="V367" s="288"/>
      <c r="W367" s="215"/>
      <c r="X367" s="219"/>
      <c r="Y367" s="219"/>
      <c r="Z367" s="219"/>
      <c r="AA367" s="219"/>
      <c r="AB367" s="219"/>
      <c r="AC367" s="287"/>
      <c r="AD367" s="287"/>
      <c r="AE367" s="287"/>
      <c r="AF367" s="287"/>
      <c r="AG367" s="287"/>
      <c r="AH367" s="287"/>
      <c r="AI367" s="287"/>
      <c r="AJ367" s="287"/>
      <c r="AK367" s="288"/>
      <c r="AL367" s="288"/>
      <c r="AM367" s="288"/>
      <c r="AN367" s="288"/>
      <c r="AO367" s="288"/>
      <c r="AP367" s="288"/>
      <c r="AQ367" s="288"/>
      <c r="AR367" s="288"/>
      <c r="AS367" s="288"/>
      <c r="AT367" s="288"/>
      <c r="AU367" s="288"/>
      <c r="AV367" s="288"/>
      <c r="AW367" s="288"/>
      <c r="AX367" s="288"/>
      <c r="AY367" s="288"/>
      <c r="AZ367" s="288"/>
      <c r="BA367" s="288"/>
      <c r="BB367" s="288"/>
      <c r="BC367" s="288"/>
      <c r="BD367" s="288"/>
      <c r="BE367" s="288"/>
      <c r="BF367" s="288"/>
      <c r="BG367" s="288"/>
      <c r="BH367" s="288"/>
      <c r="BI367" s="288"/>
      <c r="BJ367" s="288"/>
      <c r="BK367" s="288"/>
      <c r="BL367" s="288"/>
      <c r="BM367" s="288"/>
      <c r="BN367" s="288"/>
      <c r="BO367" s="288"/>
      <c r="BP367" s="288"/>
      <c r="BQ367" s="288"/>
      <c r="BR367" s="288"/>
      <c r="BS367" s="288"/>
      <c r="BT367" s="288"/>
      <c r="BU367" s="288"/>
      <c r="BV367" s="288"/>
      <c r="BW367" s="288"/>
      <c r="BX367" s="288"/>
      <c r="BY367" s="288"/>
      <c r="BZ367" s="288"/>
      <c r="CA367" s="288"/>
      <c r="CB367" s="288"/>
      <c r="CC367" s="288"/>
      <c r="CD367" s="288"/>
      <c r="CE367" s="288"/>
      <c r="CF367" s="288"/>
      <c r="CG367" s="288"/>
      <c r="CH367" s="288"/>
      <c r="CI367" s="288"/>
      <c r="CJ367" s="288"/>
      <c r="CK367" s="288"/>
      <c r="CL367" s="288"/>
      <c r="CM367" s="288"/>
      <c r="CN367" s="288"/>
      <c r="CO367" s="288"/>
      <c r="CP367" s="288"/>
      <c r="CQ367" s="288"/>
      <c r="CR367" s="288"/>
      <c r="CS367" s="288"/>
      <c r="CT367" s="288"/>
      <c r="CU367" s="288"/>
      <c r="CV367" s="288"/>
      <c r="CW367" s="288"/>
      <c r="CX367" s="288"/>
      <c r="CY367" s="288"/>
      <c r="CZ367" s="288"/>
      <c r="DA367" s="288"/>
      <c r="DB367" s="288"/>
      <c r="DC367" s="288"/>
      <c r="DD367" s="288"/>
      <c r="DE367" s="288"/>
      <c r="DF367" s="288"/>
      <c r="DG367" s="288"/>
      <c r="DH367" s="288"/>
      <c r="DI367" s="288"/>
      <c r="DJ367" s="288"/>
      <c r="DK367" s="288"/>
      <c r="DL367" s="288"/>
      <c r="DM367" s="288"/>
      <c r="DN367" s="288"/>
      <c r="DO367" s="288"/>
      <c r="DP367" s="288"/>
      <c r="DQ367" s="288"/>
      <c r="DR367" s="288"/>
      <c r="DS367" s="288"/>
      <c r="DT367" s="288"/>
      <c r="DU367" s="288"/>
      <c r="DV367" s="288"/>
      <c r="DW367" s="288"/>
      <c r="DX367" s="288"/>
      <c r="DY367" s="288"/>
      <c r="DZ367" s="288"/>
      <c r="EA367" s="288"/>
      <c r="EB367" s="288"/>
      <c r="EC367" s="288"/>
      <c r="ED367" s="288"/>
      <c r="EE367" s="288"/>
      <c r="EF367" s="288"/>
      <c r="EG367" s="288"/>
      <c r="EH367" s="288"/>
      <c r="EI367" s="288"/>
      <c r="EJ367" s="288"/>
      <c r="EK367" s="288"/>
      <c r="EL367" s="288"/>
      <c r="EM367" s="288"/>
      <c r="EN367" s="288"/>
      <c r="EO367" s="288"/>
      <c r="EP367" s="288"/>
      <c r="EQ367" s="288"/>
      <c r="ER367" s="288"/>
      <c r="ES367" s="288"/>
      <c r="ET367" s="288"/>
      <c r="EU367" s="288"/>
      <c r="EV367" s="288"/>
      <c r="EW367" s="288"/>
      <c r="EX367" s="288"/>
      <c r="EY367" s="288"/>
      <c r="EZ367" s="288"/>
      <c r="FA367" s="288"/>
      <c r="FB367" s="288"/>
      <c r="FC367" s="288"/>
      <c r="FD367" s="288"/>
      <c r="FE367" s="288"/>
      <c r="FF367" s="288"/>
      <c r="FG367" s="288"/>
      <c r="FH367" s="288"/>
      <c r="FI367" s="288"/>
      <c r="FJ367" s="288"/>
      <c r="FK367" s="288"/>
      <c r="FL367" s="288"/>
      <c r="FM367" s="288"/>
      <c r="FN367" s="288"/>
      <c r="FO367" s="288"/>
      <c r="FP367" s="288"/>
      <c r="FQ367" s="288"/>
      <c r="FR367" s="288"/>
      <c r="FU367" s="288"/>
      <c r="FV367" s="288"/>
      <c r="FW367" s="288"/>
      <c r="FX367" s="288"/>
      <c r="FY367" s="288"/>
      <c r="FZ367" s="288"/>
      <c r="GA367" s="288"/>
      <c r="GB367" s="288"/>
      <c r="GC367" s="288"/>
      <c r="GD367" s="288"/>
      <c r="GE367" s="288"/>
      <c r="GF367" s="288"/>
      <c r="GG367" s="288"/>
      <c r="GH367" s="288"/>
    </row>
    <row r="368" spans="1:190">
      <c r="A368" s="215"/>
      <c r="B368" s="215"/>
      <c r="C368" s="215"/>
      <c r="D368" s="215"/>
      <c r="E368" s="215"/>
      <c r="F368" s="215"/>
      <c r="G368" s="215"/>
      <c r="H368" s="215"/>
      <c r="I368" s="215"/>
      <c r="J368" s="215"/>
      <c r="K368" s="215"/>
      <c r="L368" s="215"/>
      <c r="M368" s="215"/>
      <c r="N368" s="212"/>
      <c r="O368" s="215"/>
      <c r="P368" s="215"/>
      <c r="Q368" s="215"/>
      <c r="R368" s="217"/>
      <c r="S368" s="217"/>
      <c r="T368" s="217"/>
      <c r="U368" s="288"/>
      <c r="V368" s="288"/>
      <c r="W368" s="215"/>
      <c r="X368" s="219"/>
      <c r="Y368" s="219"/>
      <c r="Z368" s="219"/>
      <c r="AA368" s="219"/>
      <c r="AB368" s="219"/>
      <c r="AC368" s="287"/>
      <c r="AD368" s="287"/>
      <c r="AE368" s="287"/>
      <c r="AF368" s="287"/>
      <c r="AG368" s="287"/>
      <c r="AH368" s="287"/>
      <c r="AI368" s="287"/>
      <c r="AJ368" s="287"/>
      <c r="AK368" s="288"/>
      <c r="AL368" s="288"/>
      <c r="AM368" s="288"/>
      <c r="AN368" s="288"/>
      <c r="AO368" s="288"/>
      <c r="AP368" s="288"/>
      <c r="AQ368" s="288"/>
      <c r="AR368" s="288"/>
      <c r="AS368" s="288"/>
      <c r="AT368" s="288"/>
      <c r="AU368" s="288"/>
      <c r="AV368" s="288"/>
      <c r="AW368" s="288"/>
      <c r="AX368" s="288"/>
      <c r="AY368" s="288"/>
      <c r="AZ368" s="288"/>
      <c r="BA368" s="288"/>
      <c r="BB368" s="288"/>
      <c r="BC368" s="288"/>
      <c r="BD368" s="288"/>
      <c r="BE368" s="288"/>
      <c r="BF368" s="288"/>
      <c r="BG368" s="288"/>
      <c r="BH368" s="288"/>
      <c r="BI368" s="288"/>
      <c r="BJ368" s="288"/>
      <c r="BK368" s="288"/>
      <c r="BL368" s="288"/>
      <c r="BM368" s="288"/>
      <c r="BN368" s="288"/>
      <c r="BO368" s="288"/>
      <c r="BP368" s="288"/>
      <c r="BQ368" s="288"/>
      <c r="BR368" s="288"/>
      <c r="BS368" s="288"/>
      <c r="BT368" s="288"/>
      <c r="BU368" s="288"/>
      <c r="BV368" s="288"/>
      <c r="BW368" s="288"/>
      <c r="BX368" s="288"/>
      <c r="BY368" s="288"/>
      <c r="BZ368" s="288"/>
      <c r="CA368" s="288"/>
      <c r="CB368" s="288"/>
      <c r="CC368" s="288"/>
      <c r="CD368" s="288"/>
      <c r="CE368" s="288"/>
      <c r="CF368" s="288"/>
      <c r="CG368" s="288"/>
      <c r="CH368" s="288"/>
      <c r="CI368" s="288"/>
      <c r="CJ368" s="288"/>
      <c r="CK368" s="288"/>
      <c r="CL368" s="288"/>
      <c r="CM368" s="288"/>
      <c r="CN368" s="288"/>
      <c r="CO368" s="288"/>
      <c r="CP368" s="288"/>
      <c r="CQ368" s="288"/>
      <c r="CR368" s="288"/>
      <c r="CS368" s="288"/>
      <c r="CT368" s="288"/>
      <c r="CU368" s="288"/>
      <c r="CV368" s="288"/>
      <c r="CW368" s="288"/>
      <c r="CX368" s="288"/>
      <c r="CY368" s="288"/>
      <c r="CZ368" s="288"/>
      <c r="DA368" s="288"/>
      <c r="DB368" s="288"/>
      <c r="DC368" s="288"/>
      <c r="DD368" s="288"/>
      <c r="DE368" s="288"/>
      <c r="DF368" s="288"/>
      <c r="DG368" s="288"/>
      <c r="DH368" s="288"/>
      <c r="DI368" s="288"/>
      <c r="DJ368" s="288"/>
      <c r="DK368" s="288"/>
      <c r="DL368" s="288"/>
      <c r="DM368" s="288"/>
      <c r="DN368" s="288"/>
      <c r="DO368" s="288"/>
      <c r="DP368" s="288"/>
      <c r="DQ368" s="288"/>
      <c r="DR368" s="288"/>
      <c r="DS368" s="288"/>
      <c r="DT368" s="288"/>
      <c r="DU368" s="288"/>
      <c r="DV368" s="288"/>
      <c r="DW368" s="288"/>
      <c r="DX368" s="288"/>
      <c r="DY368" s="288"/>
      <c r="DZ368" s="288"/>
      <c r="EA368" s="288"/>
      <c r="EB368" s="288"/>
      <c r="EC368" s="288"/>
      <c r="ED368" s="288"/>
      <c r="EE368" s="288"/>
      <c r="EF368" s="288"/>
      <c r="EG368" s="288"/>
      <c r="EH368" s="288"/>
      <c r="EI368" s="288"/>
      <c r="EJ368" s="288"/>
      <c r="EK368" s="288"/>
      <c r="EL368" s="288"/>
      <c r="EM368" s="288"/>
      <c r="EN368" s="288"/>
      <c r="EO368" s="288"/>
      <c r="EP368" s="288"/>
      <c r="EQ368" s="288"/>
      <c r="ER368" s="288"/>
      <c r="ES368" s="288"/>
      <c r="ET368" s="288"/>
      <c r="EU368" s="288"/>
      <c r="EV368" s="288"/>
      <c r="EW368" s="288"/>
      <c r="EX368" s="288"/>
      <c r="EY368" s="288"/>
      <c r="EZ368" s="288"/>
      <c r="FA368" s="288"/>
      <c r="FB368" s="288"/>
      <c r="FC368" s="288"/>
      <c r="FD368" s="288"/>
      <c r="FE368" s="288"/>
      <c r="FF368" s="288"/>
      <c r="FG368" s="288"/>
      <c r="FH368" s="288"/>
      <c r="FI368" s="288"/>
      <c r="FJ368" s="288"/>
      <c r="FK368" s="288"/>
      <c r="FL368" s="288"/>
      <c r="FM368" s="288"/>
      <c r="FN368" s="288"/>
      <c r="FO368" s="288"/>
      <c r="FP368" s="288"/>
      <c r="FQ368" s="288"/>
      <c r="FR368" s="288"/>
      <c r="FU368" s="288"/>
      <c r="FV368" s="288"/>
      <c r="FW368" s="288"/>
      <c r="FX368" s="288"/>
      <c r="FY368" s="288"/>
      <c r="FZ368" s="288"/>
      <c r="GA368" s="288"/>
      <c r="GB368" s="288"/>
      <c r="GC368" s="288"/>
      <c r="GD368" s="288"/>
      <c r="GE368" s="288"/>
      <c r="GF368" s="288"/>
      <c r="GG368" s="288"/>
      <c r="GH368" s="288"/>
    </row>
    <row r="369" spans="1:190">
      <c r="A369" s="215"/>
      <c r="B369" s="215"/>
      <c r="C369" s="215"/>
      <c r="D369" s="215"/>
      <c r="E369" s="215"/>
      <c r="F369" s="215"/>
      <c r="G369" s="215"/>
      <c r="H369" s="215"/>
      <c r="I369" s="215"/>
      <c r="J369" s="215"/>
      <c r="K369" s="215"/>
      <c r="L369" s="215"/>
      <c r="M369" s="215"/>
      <c r="N369" s="212"/>
      <c r="O369" s="215"/>
      <c r="P369" s="215"/>
      <c r="Q369" s="215"/>
      <c r="R369" s="217"/>
      <c r="S369" s="217"/>
      <c r="T369" s="217"/>
      <c r="U369" s="288"/>
      <c r="V369" s="288"/>
      <c r="W369" s="215"/>
      <c r="X369" s="219"/>
      <c r="Y369" s="219"/>
      <c r="Z369" s="219"/>
      <c r="AA369" s="219"/>
      <c r="AB369" s="219"/>
      <c r="AC369" s="287"/>
      <c r="AD369" s="287"/>
      <c r="AE369" s="287"/>
      <c r="AF369" s="287"/>
      <c r="AG369" s="287"/>
      <c r="AH369" s="287"/>
      <c r="AI369" s="287"/>
      <c r="AJ369" s="287"/>
      <c r="AK369" s="288"/>
      <c r="AL369" s="288"/>
      <c r="AM369" s="288"/>
      <c r="AN369" s="288"/>
      <c r="AO369" s="288"/>
      <c r="AP369" s="288"/>
      <c r="AQ369" s="288"/>
      <c r="AR369" s="288"/>
      <c r="AS369" s="288"/>
      <c r="AT369" s="288"/>
      <c r="AU369" s="288"/>
      <c r="AV369" s="288"/>
      <c r="AW369" s="288"/>
      <c r="AX369" s="288"/>
      <c r="AY369" s="288"/>
      <c r="AZ369" s="288"/>
      <c r="BA369" s="288"/>
      <c r="BB369" s="288"/>
      <c r="BC369" s="288"/>
      <c r="BD369" s="288"/>
      <c r="BE369" s="288"/>
      <c r="BF369" s="288"/>
      <c r="BG369" s="288"/>
      <c r="BH369" s="288"/>
      <c r="BI369" s="288"/>
      <c r="BJ369" s="288"/>
      <c r="BK369" s="288"/>
      <c r="BL369" s="288"/>
      <c r="BM369" s="288"/>
      <c r="BN369" s="288"/>
      <c r="BO369" s="288"/>
      <c r="BP369" s="288"/>
      <c r="BQ369" s="288"/>
      <c r="BR369" s="288"/>
      <c r="BS369" s="288"/>
      <c r="BT369" s="288"/>
      <c r="BU369" s="288"/>
      <c r="BV369" s="288"/>
      <c r="BW369" s="288"/>
      <c r="BX369" s="288"/>
      <c r="BY369" s="288"/>
      <c r="BZ369" s="288"/>
      <c r="CA369" s="288"/>
      <c r="CB369" s="288"/>
      <c r="CC369" s="288"/>
      <c r="CD369" s="288"/>
      <c r="CE369" s="288"/>
      <c r="CF369" s="288"/>
      <c r="CG369" s="288"/>
      <c r="CH369" s="288"/>
      <c r="CI369" s="288"/>
      <c r="CJ369" s="288"/>
      <c r="CK369" s="288"/>
      <c r="CL369" s="288"/>
      <c r="CM369" s="288"/>
      <c r="CN369" s="288"/>
      <c r="CO369" s="288"/>
      <c r="CP369" s="288"/>
      <c r="CQ369" s="288"/>
      <c r="CR369" s="288"/>
      <c r="CS369" s="288"/>
      <c r="CT369" s="288"/>
      <c r="CU369" s="288"/>
      <c r="CV369" s="288"/>
      <c r="CW369" s="288"/>
      <c r="CX369" s="288"/>
      <c r="CY369" s="288"/>
      <c r="CZ369" s="288"/>
      <c r="DA369" s="288"/>
      <c r="DB369" s="288"/>
      <c r="DC369" s="288"/>
      <c r="DD369" s="288"/>
      <c r="DE369" s="288"/>
      <c r="DF369" s="288"/>
      <c r="DG369" s="288"/>
      <c r="DH369" s="288"/>
      <c r="DI369" s="288"/>
      <c r="DJ369" s="288"/>
      <c r="DK369" s="288"/>
      <c r="DL369" s="288"/>
      <c r="DM369" s="288"/>
      <c r="DN369" s="288"/>
      <c r="DO369" s="288"/>
      <c r="DP369" s="288"/>
      <c r="DQ369" s="288"/>
      <c r="DR369" s="288"/>
      <c r="DS369" s="288"/>
      <c r="DT369" s="288"/>
      <c r="DU369" s="288"/>
      <c r="DV369" s="288"/>
      <c r="DW369" s="288"/>
      <c r="DX369" s="288"/>
      <c r="DY369" s="288"/>
      <c r="DZ369" s="288"/>
      <c r="EA369" s="288"/>
      <c r="EB369" s="288"/>
      <c r="EC369" s="288"/>
      <c r="ED369" s="288"/>
      <c r="EE369" s="288"/>
      <c r="EF369" s="288"/>
      <c r="EG369" s="288"/>
      <c r="EH369" s="288"/>
      <c r="EI369" s="288"/>
      <c r="EJ369" s="288"/>
      <c r="EK369" s="288"/>
      <c r="EL369" s="288"/>
      <c r="EM369" s="288"/>
      <c r="EN369" s="288"/>
      <c r="EO369" s="288"/>
      <c r="EP369" s="288"/>
      <c r="EQ369" s="288"/>
      <c r="ER369" s="288"/>
      <c r="ES369" s="288"/>
      <c r="ET369" s="288"/>
      <c r="EU369" s="288"/>
      <c r="EV369" s="288"/>
      <c r="EW369" s="288"/>
      <c r="EX369" s="288"/>
      <c r="EY369" s="288"/>
      <c r="EZ369" s="288"/>
      <c r="FA369" s="288"/>
      <c r="FB369" s="288"/>
      <c r="FC369" s="288"/>
      <c r="FD369" s="288"/>
      <c r="FE369" s="288"/>
      <c r="FF369" s="288"/>
      <c r="FG369" s="288"/>
      <c r="FH369" s="288"/>
      <c r="FI369" s="288"/>
      <c r="FJ369" s="288"/>
      <c r="FK369" s="288"/>
      <c r="FL369" s="288"/>
      <c r="FM369" s="288"/>
      <c r="FN369" s="288"/>
      <c r="FO369" s="288"/>
      <c r="FP369" s="288"/>
      <c r="FQ369" s="288"/>
      <c r="FR369" s="288"/>
      <c r="FU369" s="288"/>
      <c r="FV369" s="288"/>
      <c r="FW369" s="288"/>
      <c r="FX369" s="288"/>
      <c r="FY369" s="288"/>
      <c r="FZ369" s="288"/>
      <c r="GA369" s="288"/>
      <c r="GB369" s="288"/>
      <c r="GC369" s="288"/>
      <c r="GD369" s="288"/>
      <c r="GE369" s="288"/>
      <c r="GF369" s="288"/>
      <c r="GG369" s="288"/>
      <c r="GH369" s="288"/>
    </row>
    <row r="370" spans="1:190">
      <c r="A370" s="215"/>
      <c r="B370" s="215"/>
      <c r="C370" s="215"/>
      <c r="D370" s="215"/>
      <c r="E370" s="215"/>
      <c r="F370" s="215"/>
      <c r="G370" s="215"/>
      <c r="H370" s="215"/>
      <c r="I370" s="215"/>
      <c r="J370" s="215"/>
      <c r="K370" s="215"/>
      <c r="L370" s="215"/>
      <c r="M370" s="215"/>
      <c r="N370" s="212"/>
      <c r="O370" s="215"/>
      <c r="P370" s="215"/>
      <c r="Q370" s="215"/>
      <c r="R370" s="217"/>
      <c r="S370" s="217"/>
      <c r="T370" s="217"/>
      <c r="U370" s="288"/>
      <c r="V370" s="288"/>
      <c r="W370" s="215"/>
      <c r="X370" s="219"/>
      <c r="Y370" s="219"/>
      <c r="Z370" s="219"/>
      <c r="AA370" s="219"/>
      <c r="AB370" s="219"/>
      <c r="AC370" s="287"/>
      <c r="AD370" s="287"/>
      <c r="AE370" s="287"/>
      <c r="AF370" s="287"/>
      <c r="AG370" s="287"/>
      <c r="AH370" s="287"/>
      <c r="AI370" s="287"/>
      <c r="AJ370" s="287"/>
      <c r="AK370" s="288"/>
      <c r="AL370" s="288"/>
      <c r="AM370" s="288"/>
      <c r="AN370" s="288"/>
      <c r="AO370" s="288"/>
      <c r="AP370" s="288"/>
      <c r="AQ370" s="288"/>
      <c r="AR370" s="288"/>
      <c r="AS370" s="288"/>
      <c r="AT370" s="288"/>
      <c r="AU370" s="288"/>
      <c r="AV370" s="288"/>
      <c r="AW370" s="288"/>
      <c r="AX370" s="288"/>
      <c r="AY370" s="288"/>
      <c r="AZ370" s="288"/>
      <c r="BA370" s="288"/>
      <c r="BB370" s="288"/>
      <c r="BC370" s="288"/>
      <c r="BD370" s="288"/>
      <c r="BE370" s="288"/>
      <c r="BF370" s="288"/>
      <c r="BG370" s="288"/>
      <c r="BH370" s="288"/>
      <c r="BI370" s="288"/>
      <c r="BJ370" s="288"/>
      <c r="BK370" s="288"/>
      <c r="BL370" s="288"/>
      <c r="BM370" s="288"/>
      <c r="BN370" s="288"/>
      <c r="BO370" s="288"/>
      <c r="BP370" s="288"/>
      <c r="BQ370" s="288"/>
      <c r="BR370" s="288"/>
      <c r="BS370" s="288"/>
      <c r="BT370" s="288"/>
      <c r="BU370" s="288"/>
      <c r="BV370" s="288"/>
      <c r="BW370" s="288"/>
      <c r="BX370" s="288"/>
      <c r="BY370" s="288"/>
      <c r="BZ370" s="288"/>
      <c r="CA370" s="288"/>
      <c r="CB370" s="288"/>
      <c r="CC370" s="288"/>
      <c r="CD370" s="288"/>
      <c r="CE370" s="288"/>
      <c r="CF370" s="288"/>
      <c r="CG370" s="288"/>
      <c r="CH370" s="288"/>
      <c r="CI370" s="288"/>
      <c r="CJ370" s="288"/>
      <c r="CK370" s="288"/>
      <c r="CL370" s="288"/>
      <c r="CM370" s="288"/>
      <c r="CN370" s="288"/>
      <c r="CO370" s="288"/>
      <c r="CP370" s="288"/>
      <c r="CQ370" s="288"/>
      <c r="CR370" s="288"/>
      <c r="CS370" s="288"/>
      <c r="CT370" s="288"/>
      <c r="CU370" s="288"/>
      <c r="CV370" s="288"/>
      <c r="CW370" s="288"/>
      <c r="CX370" s="288"/>
      <c r="CY370" s="288"/>
      <c r="CZ370" s="288"/>
      <c r="DA370" s="288"/>
      <c r="DB370" s="288"/>
      <c r="DC370" s="288"/>
      <c r="DD370" s="288"/>
      <c r="DE370" s="288"/>
      <c r="DF370" s="288"/>
      <c r="DG370" s="288"/>
      <c r="DH370" s="288"/>
      <c r="DI370" s="288"/>
      <c r="DJ370" s="288"/>
      <c r="DK370" s="288"/>
      <c r="DL370" s="288"/>
      <c r="DM370" s="288"/>
      <c r="DN370" s="288"/>
      <c r="DO370" s="288"/>
      <c r="DP370" s="288"/>
      <c r="DQ370" s="288"/>
      <c r="DR370" s="288"/>
      <c r="DS370" s="288"/>
      <c r="DT370" s="288"/>
      <c r="DU370" s="288"/>
      <c r="DV370" s="288"/>
      <c r="DW370" s="288"/>
      <c r="DX370" s="288"/>
      <c r="DY370" s="288"/>
      <c r="DZ370" s="288"/>
      <c r="EA370" s="288"/>
      <c r="EB370" s="288"/>
      <c r="EC370" s="288"/>
      <c r="ED370" s="288"/>
      <c r="EE370" s="288"/>
      <c r="EF370" s="288"/>
      <c r="EG370" s="288"/>
      <c r="EH370" s="288"/>
      <c r="EI370" s="288"/>
      <c r="EJ370" s="288"/>
      <c r="EK370" s="288"/>
      <c r="EL370" s="288"/>
      <c r="EM370" s="288"/>
      <c r="EN370" s="288"/>
      <c r="EO370" s="288"/>
      <c r="EP370" s="288"/>
      <c r="EQ370" s="288"/>
      <c r="ER370" s="288"/>
      <c r="ES370" s="288"/>
      <c r="ET370" s="288"/>
      <c r="EU370" s="288"/>
      <c r="EV370" s="288"/>
      <c r="EW370" s="288"/>
      <c r="EX370" s="288"/>
      <c r="EY370" s="288"/>
      <c r="EZ370" s="288"/>
      <c r="FA370" s="288"/>
      <c r="FB370" s="288"/>
      <c r="FC370" s="288"/>
      <c r="FD370" s="288"/>
      <c r="FE370" s="288"/>
      <c r="FF370" s="288"/>
      <c r="FG370" s="288"/>
      <c r="FH370" s="288"/>
      <c r="FI370" s="288"/>
      <c r="FJ370" s="288"/>
      <c r="FK370" s="288"/>
      <c r="FL370" s="288"/>
      <c r="FM370" s="288"/>
      <c r="FN370" s="288"/>
      <c r="FO370" s="288"/>
      <c r="FP370" s="288"/>
      <c r="FQ370" s="288"/>
      <c r="FR370" s="288"/>
      <c r="FU370" s="288"/>
      <c r="FV370" s="288"/>
      <c r="FW370" s="288"/>
      <c r="FX370" s="288"/>
      <c r="FY370" s="288"/>
      <c r="FZ370" s="288"/>
      <c r="GA370" s="288"/>
      <c r="GB370" s="288"/>
      <c r="GC370" s="288"/>
      <c r="GD370" s="288"/>
      <c r="GE370" s="288"/>
      <c r="GF370" s="288"/>
      <c r="GG370" s="288"/>
      <c r="GH370" s="288"/>
    </row>
    <row r="371" spans="1:190">
      <c r="A371" s="215"/>
      <c r="B371" s="215"/>
      <c r="C371" s="215"/>
      <c r="D371" s="215"/>
      <c r="E371" s="215"/>
      <c r="F371" s="215"/>
      <c r="G371" s="215"/>
      <c r="H371" s="215"/>
      <c r="I371" s="215"/>
      <c r="J371" s="215"/>
      <c r="K371" s="215"/>
      <c r="L371" s="215"/>
      <c r="M371" s="215"/>
      <c r="N371" s="212"/>
      <c r="O371" s="215"/>
      <c r="P371" s="215"/>
      <c r="Q371" s="215"/>
      <c r="R371" s="217"/>
      <c r="S371" s="217"/>
      <c r="T371" s="217"/>
      <c r="U371" s="288"/>
      <c r="V371" s="288"/>
      <c r="W371" s="215"/>
      <c r="X371" s="219"/>
      <c r="Y371" s="219"/>
      <c r="Z371" s="219"/>
      <c r="AA371" s="219"/>
      <c r="AB371" s="219"/>
      <c r="AC371" s="287"/>
      <c r="AD371" s="287"/>
      <c r="AE371" s="287"/>
      <c r="AF371" s="287"/>
      <c r="AG371" s="287"/>
      <c r="AH371" s="287"/>
      <c r="AI371" s="287"/>
      <c r="AJ371" s="287"/>
      <c r="AK371" s="288"/>
      <c r="AL371" s="288"/>
      <c r="AM371" s="288"/>
      <c r="AN371" s="288"/>
      <c r="AO371" s="288"/>
      <c r="AP371" s="288"/>
      <c r="AQ371" s="288"/>
      <c r="AR371" s="288"/>
      <c r="AS371" s="288"/>
      <c r="AT371" s="288"/>
      <c r="AU371" s="288"/>
      <c r="AV371" s="288"/>
      <c r="AW371" s="288"/>
      <c r="AX371" s="288"/>
      <c r="AY371" s="288"/>
      <c r="AZ371" s="288"/>
      <c r="BA371" s="288"/>
      <c r="BB371" s="288"/>
      <c r="BC371" s="288"/>
      <c r="BD371" s="288"/>
      <c r="BE371" s="288"/>
      <c r="BF371" s="288"/>
      <c r="BG371" s="288"/>
      <c r="BH371" s="288"/>
      <c r="BI371" s="288"/>
      <c r="BJ371" s="288"/>
      <c r="BK371" s="288"/>
      <c r="BL371" s="288"/>
      <c r="BM371" s="288"/>
      <c r="BN371" s="288"/>
      <c r="BO371" s="288"/>
      <c r="BP371" s="288"/>
      <c r="BQ371" s="288"/>
      <c r="BR371" s="288"/>
      <c r="BS371" s="288"/>
      <c r="BT371" s="288"/>
      <c r="BU371" s="288"/>
      <c r="BV371" s="288"/>
      <c r="BW371" s="288"/>
      <c r="BX371" s="288"/>
      <c r="BY371" s="288"/>
      <c r="BZ371" s="288"/>
      <c r="CA371" s="288"/>
      <c r="CB371" s="288"/>
      <c r="CC371" s="288"/>
      <c r="CD371" s="288"/>
      <c r="CE371" s="288"/>
      <c r="CF371" s="288"/>
      <c r="CG371" s="288"/>
      <c r="CH371" s="288"/>
      <c r="CI371" s="288"/>
      <c r="CJ371" s="288"/>
      <c r="CK371" s="288"/>
      <c r="CL371" s="288"/>
      <c r="CM371" s="288"/>
      <c r="CN371" s="288"/>
      <c r="CO371" s="288"/>
      <c r="CP371" s="288"/>
      <c r="CQ371" s="288"/>
      <c r="CR371" s="288"/>
      <c r="CS371" s="288"/>
      <c r="CT371" s="288"/>
      <c r="CU371" s="288"/>
      <c r="CV371" s="288"/>
      <c r="CW371" s="288"/>
      <c r="CX371" s="288"/>
      <c r="CY371" s="288"/>
      <c r="CZ371" s="288"/>
      <c r="DA371" s="288"/>
      <c r="DB371" s="288"/>
      <c r="DC371" s="288"/>
      <c r="DD371" s="288"/>
      <c r="DE371" s="288"/>
      <c r="DF371" s="288"/>
      <c r="DG371" s="288"/>
      <c r="DH371" s="288"/>
      <c r="DI371" s="288"/>
      <c r="DJ371" s="288"/>
      <c r="DK371" s="288"/>
      <c r="DL371" s="288"/>
      <c r="DM371" s="288"/>
      <c r="DN371" s="288"/>
      <c r="DO371" s="288"/>
      <c r="DP371" s="288"/>
      <c r="DQ371" s="288"/>
      <c r="DR371" s="288"/>
      <c r="DS371" s="288"/>
      <c r="DT371" s="288"/>
      <c r="DU371" s="288"/>
      <c r="DV371" s="288"/>
      <c r="DW371" s="288"/>
      <c r="DX371" s="288"/>
      <c r="DY371" s="288"/>
      <c r="DZ371" s="288"/>
      <c r="EA371" s="288"/>
      <c r="EB371" s="288"/>
      <c r="EC371" s="288"/>
      <c r="ED371" s="288"/>
      <c r="EE371" s="288"/>
      <c r="EF371" s="288"/>
      <c r="EG371" s="288"/>
      <c r="EH371" s="288"/>
      <c r="EI371" s="288"/>
      <c r="EJ371" s="288"/>
      <c r="EK371" s="288"/>
      <c r="EL371" s="288"/>
      <c r="EM371" s="288"/>
      <c r="EN371" s="288"/>
      <c r="EO371" s="288"/>
      <c r="EP371" s="288"/>
      <c r="EQ371" s="288"/>
      <c r="ER371" s="288"/>
      <c r="ES371" s="288"/>
      <c r="ET371" s="288"/>
      <c r="EU371" s="288"/>
      <c r="EV371" s="288"/>
      <c r="EW371" s="288"/>
      <c r="EX371" s="288"/>
      <c r="EY371" s="288"/>
      <c r="EZ371" s="288"/>
      <c r="FA371" s="288"/>
      <c r="FB371" s="288"/>
      <c r="FC371" s="288"/>
      <c r="FD371" s="288"/>
      <c r="FE371" s="288"/>
      <c r="FF371" s="288"/>
      <c r="FG371" s="288"/>
      <c r="FH371" s="288"/>
      <c r="FI371" s="288"/>
      <c r="FJ371" s="288"/>
      <c r="FK371" s="288"/>
      <c r="FL371" s="288"/>
      <c r="FM371" s="288"/>
      <c r="FN371" s="288"/>
      <c r="FO371" s="288"/>
      <c r="FP371" s="288"/>
      <c r="FQ371" s="288"/>
      <c r="FR371" s="288"/>
      <c r="FU371" s="288"/>
      <c r="FV371" s="288"/>
      <c r="FW371" s="288"/>
      <c r="FX371" s="288"/>
      <c r="FY371" s="288"/>
      <c r="FZ371" s="288"/>
      <c r="GA371" s="288"/>
      <c r="GB371" s="288"/>
      <c r="GC371" s="288"/>
      <c r="GD371" s="288"/>
      <c r="GE371" s="288"/>
      <c r="GF371" s="288"/>
      <c r="GG371" s="288"/>
      <c r="GH371" s="288"/>
    </row>
    <row r="372" spans="1:190">
      <c r="A372" s="215"/>
      <c r="B372" s="215"/>
      <c r="C372" s="215"/>
      <c r="D372" s="215"/>
      <c r="E372" s="215"/>
      <c r="F372" s="215"/>
      <c r="G372" s="215"/>
      <c r="H372" s="215"/>
      <c r="I372" s="215"/>
      <c r="J372" s="215"/>
      <c r="K372" s="215"/>
      <c r="L372" s="215"/>
      <c r="M372" s="215"/>
      <c r="N372" s="212"/>
      <c r="O372" s="215"/>
      <c r="P372" s="215"/>
      <c r="Q372" s="215"/>
      <c r="R372" s="217"/>
      <c r="S372" s="217"/>
      <c r="T372" s="217"/>
      <c r="U372" s="288"/>
      <c r="V372" s="288"/>
      <c r="W372" s="215"/>
      <c r="X372" s="219"/>
      <c r="Y372" s="219"/>
      <c r="Z372" s="219"/>
      <c r="AA372" s="219"/>
      <c r="AB372" s="219"/>
      <c r="AC372" s="287"/>
      <c r="AD372" s="287"/>
      <c r="AE372" s="287"/>
      <c r="AF372" s="287"/>
      <c r="AG372" s="287"/>
      <c r="AH372" s="287"/>
      <c r="AI372" s="287"/>
      <c r="AJ372" s="287"/>
      <c r="AK372" s="288"/>
      <c r="AL372" s="288"/>
      <c r="AM372" s="288"/>
      <c r="AN372" s="288"/>
      <c r="AO372" s="288"/>
      <c r="AP372" s="288"/>
      <c r="AQ372" s="288"/>
      <c r="AR372" s="288"/>
      <c r="AS372" s="288"/>
      <c r="AT372" s="288"/>
      <c r="AU372" s="288"/>
      <c r="AV372" s="288"/>
      <c r="AW372" s="288"/>
      <c r="AX372" s="288"/>
      <c r="AY372" s="288"/>
      <c r="AZ372" s="288"/>
      <c r="BA372" s="288"/>
      <c r="BB372" s="288"/>
      <c r="BC372" s="288"/>
      <c r="BD372" s="288"/>
      <c r="BE372" s="288"/>
      <c r="BF372" s="288"/>
      <c r="BG372" s="288"/>
      <c r="BH372" s="288"/>
      <c r="BI372" s="288"/>
      <c r="BJ372" s="288"/>
      <c r="BK372" s="288"/>
      <c r="BL372" s="288"/>
      <c r="BM372" s="288"/>
      <c r="BN372" s="288"/>
      <c r="BO372" s="288"/>
      <c r="BP372" s="288"/>
      <c r="BQ372" s="288"/>
      <c r="BR372" s="288"/>
      <c r="BS372" s="288"/>
      <c r="BT372" s="288"/>
      <c r="BU372" s="288"/>
      <c r="BV372" s="288"/>
      <c r="BW372" s="288"/>
      <c r="BX372" s="288"/>
      <c r="BY372" s="288"/>
      <c r="BZ372" s="288"/>
      <c r="CA372" s="288"/>
      <c r="CB372" s="288"/>
      <c r="CC372" s="288"/>
      <c r="CD372" s="288"/>
      <c r="CE372" s="288"/>
      <c r="CF372" s="288"/>
      <c r="CG372" s="288"/>
      <c r="CH372" s="288"/>
      <c r="CI372" s="288"/>
      <c r="CJ372" s="288"/>
      <c r="CK372" s="288"/>
      <c r="CL372" s="288"/>
      <c r="CM372" s="288"/>
      <c r="CN372" s="288"/>
      <c r="CO372" s="288"/>
      <c r="CP372" s="288"/>
      <c r="CQ372" s="288"/>
      <c r="CR372" s="288"/>
      <c r="CS372" s="288"/>
      <c r="CT372" s="288"/>
      <c r="CU372" s="288"/>
      <c r="CV372" s="288"/>
      <c r="CW372" s="288"/>
      <c r="CX372" s="288"/>
      <c r="CY372" s="288"/>
      <c r="CZ372" s="288"/>
      <c r="DA372" s="288"/>
      <c r="DB372" s="288"/>
      <c r="DC372" s="288"/>
      <c r="DD372" s="288"/>
      <c r="DE372" s="288"/>
      <c r="DF372" s="288"/>
      <c r="DG372" s="288"/>
      <c r="DH372" s="288"/>
      <c r="DI372" s="288"/>
      <c r="DJ372" s="288"/>
      <c r="DK372" s="288"/>
      <c r="DL372" s="288"/>
      <c r="DM372" s="288"/>
      <c r="DN372" s="288"/>
      <c r="DO372" s="288"/>
      <c r="DP372" s="288"/>
      <c r="DQ372" s="288"/>
      <c r="DR372" s="288"/>
      <c r="DS372" s="288"/>
      <c r="DT372" s="288"/>
      <c r="DU372" s="288"/>
      <c r="DV372" s="288"/>
      <c r="DW372" s="288"/>
      <c r="DX372" s="288"/>
      <c r="DY372" s="288"/>
      <c r="DZ372" s="288"/>
      <c r="EA372" s="288"/>
      <c r="EB372" s="288"/>
      <c r="EC372" s="288"/>
      <c r="ED372" s="288"/>
      <c r="EE372" s="288"/>
      <c r="EF372" s="288"/>
      <c r="EG372" s="288"/>
      <c r="EH372" s="288"/>
      <c r="EI372" s="288"/>
      <c r="EJ372" s="288"/>
      <c r="EK372" s="288"/>
      <c r="EL372" s="288"/>
      <c r="EM372" s="288"/>
      <c r="EN372" s="288"/>
      <c r="EO372" s="288"/>
      <c r="EP372" s="288"/>
      <c r="EQ372" s="288"/>
      <c r="ER372" s="288"/>
      <c r="ES372" s="288"/>
      <c r="ET372" s="288"/>
      <c r="EU372" s="288"/>
      <c r="EV372" s="288"/>
      <c r="EW372" s="288"/>
      <c r="EX372" s="288"/>
      <c r="EY372" s="288"/>
      <c r="EZ372" s="288"/>
      <c r="FA372" s="288"/>
      <c r="FB372" s="288"/>
      <c r="FC372" s="288"/>
      <c r="FD372" s="288"/>
      <c r="FE372" s="288"/>
      <c r="FF372" s="288"/>
      <c r="FG372" s="288"/>
      <c r="FH372" s="288"/>
      <c r="FI372" s="288"/>
      <c r="FJ372" s="288"/>
      <c r="FK372" s="288"/>
      <c r="FL372" s="288"/>
      <c r="FM372" s="288"/>
      <c r="FN372" s="288"/>
      <c r="FO372" s="288"/>
      <c r="FP372" s="288"/>
      <c r="FQ372" s="288"/>
      <c r="FR372" s="288"/>
      <c r="FU372" s="288"/>
      <c r="FV372" s="288"/>
      <c r="FW372" s="288"/>
      <c r="FX372" s="288"/>
      <c r="FY372" s="288"/>
      <c r="FZ372" s="288"/>
      <c r="GA372" s="288"/>
      <c r="GB372" s="288"/>
      <c r="GC372" s="288"/>
      <c r="GD372" s="288"/>
      <c r="GE372" s="288"/>
      <c r="GF372" s="288"/>
      <c r="GG372" s="288"/>
      <c r="GH372" s="288"/>
    </row>
    <row r="373" spans="1:190">
      <c r="A373" s="215"/>
      <c r="B373" s="215"/>
      <c r="C373" s="215"/>
      <c r="D373" s="215"/>
      <c r="E373" s="215"/>
      <c r="F373" s="215"/>
      <c r="G373" s="215"/>
      <c r="H373" s="215"/>
      <c r="I373" s="215"/>
      <c r="J373" s="215"/>
      <c r="K373" s="215"/>
      <c r="L373" s="215"/>
      <c r="M373" s="215"/>
      <c r="N373" s="212"/>
      <c r="O373" s="215"/>
      <c r="P373" s="215"/>
      <c r="Q373" s="215"/>
      <c r="R373" s="217"/>
      <c r="S373" s="217"/>
      <c r="T373" s="217"/>
      <c r="U373" s="288"/>
      <c r="V373" s="288"/>
      <c r="W373" s="215"/>
      <c r="X373" s="219"/>
      <c r="Y373" s="219"/>
      <c r="Z373" s="219"/>
      <c r="AA373" s="219"/>
      <c r="AB373" s="219"/>
      <c r="AC373" s="287"/>
      <c r="AD373" s="287"/>
      <c r="AE373" s="287"/>
      <c r="AF373" s="287"/>
      <c r="AG373" s="287"/>
      <c r="AH373" s="287"/>
      <c r="AI373" s="287"/>
      <c r="AJ373" s="287"/>
      <c r="AK373" s="288"/>
      <c r="AL373" s="288"/>
      <c r="AM373" s="288"/>
      <c r="AN373" s="288"/>
      <c r="AO373" s="288"/>
      <c r="AP373" s="288"/>
      <c r="AQ373" s="288"/>
      <c r="AR373" s="288"/>
      <c r="AS373" s="288"/>
      <c r="AT373" s="288"/>
      <c r="AU373" s="288"/>
      <c r="AV373" s="288"/>
      <c r="AW373" s="288"/>
      <c r="AX373" s="288"/>
      <c r="AY373" s="288"/>
      <c r="AZ373" s="288"/>
      <c r="BA373" s="288"/>
      <c r="BB373" s="288"/>
      <c r="BC373" s="288"/>
      <c r="BD373" s="288"/>
      <c r="BE373" s="288"/>
      <c r="BF373" s="288"/>
      <c r="BG373" s="288"/>
      <c r="BH373" s="288"/>
      <c r="BI373" s="288"/>
      <c r="BJ373" s="288"/>
      <c r="BK373" s="288"/>
      <c r="BL373" s="288"/>
      <c r="BM373" s="288"/>
      <c r="BN373" s="288"/>
      <c r="BO373" s="288"/>
      <c r="BP373" s="288"/>
      <c r="BQ373" s="288"/>
      <c r="BR373" s="288"/>
      <c r="BS373" s="288"/>
      <c r="BT373" s="288"/>
      <c r="BU373" s="288"/>
      <c r="BV373" s="288"/>
      <c r="BW373" s="288"/>
      <c r="BX373" s="288"/>
      <c r="BY373" s="288"/>
      <c r="BZ373" s="288"/>
      <c r="CA373" s="288"/>
      <c r="CB373" s="288"/>
      <c r="CC373" s="288"/>
      <c r="CD373" s="288"/>
      <c r="CE373" s="288"/>
      <c r="CF373" s="288"/>
      <c r="CG373" s="288"/>
      <c r="CH373" s="288"/>
      <c r="CI373" s="288"/>
      <c r="CJ373" s="288"/>
      <c r="CK373" s="288"/>
      <c r="CL373" s="288"/>
      <c r="CM373" s="288"/>
      <c r="CN373" s="288"/>
      <c r="CO373" s="288"/>
      <c r="CP373" s="288"/>
      <c r="CQ373" s="288"/>
      <c r="CR373" s="288"/>
      <c r="CS373" s="288"/>
      <c r="CT373" s="288"/>
      <c r="CU373" s="288"/>
      <c r="CV373" s="288"/>
      <c r="CW373" s="288"/>
      <c r="CX373" s="288"/>
      <c r="CY373" s="288"/>
      <c r="CZ373" s="288"/>
      <c r="DA373" s="288"/>
      <c r="DB373" s="288"/>
      <c r="DC373" s="288"/>
      <c r="DD373" s="288"/>
      <c r="DE373" s="288"/>
      <c r="DF373" s="288"/>
      <c r="DG373" s="288"/>
      <c r="DH373" s="288"/>
      <c r="DI373" s="288"/>
      <c r="DJ373" s="288"/>
      <c r="DK373" s="288"/>
      <c r="DL373" s="288"/>
      <c r="DM373" s="288"/>
      <c r="DN373" s="288"/>
      <c r="DO373" s="288"/>
      <c r="DP373" s="288"/>
      <c r="DQ373" s="288"/>
      <c r="DR373" s="288"/>
      <c r="DS373" s="288"/>
      <c r="DT373" s="288"/>
      <c r="DU373" s="288"/>
      <c r="DV373" s="288"/>
      <c r="DW373" s="288"/>
      <c r="DX373" s="288"/>
      <c r="DY373" s="288"/>
      <c r="DZ373" s="288"/>
      <c r="EA373" s="288"/>
      <c r="EB373" s="288"/>
      <c r="EC373" s="288"/>
      <c r="ED373" s="288"/>
      <c r="EE373" s="288"/>
      <c r="EF373" s="288"/>
      <c r="EG373" s="288"/>
      <c r="EH373" s="288"/>
      <c r="EI373" s="288"/>
      <c r="EJ373" s="288"/>
      <c r="EK373" s="288"/>
      <c r="EL373" s="288"/>
      <c r="EM373" s="288"/>
      <c r="EN373" s="288"/>
      <c r="EO373" s="288"/>
      <c r="EP373" s="288"/>
      <c r="EQ373" s="288"/>
      <c r="ER373" s="288"/>
      <c r="ES373" s="288"/>
      <c r="ET373" s="288"/>
      <c r="EU373" s="288"/>
      <c r="EV373" s="288"/>
      <c r="EW373" s="288"/>
      <c r="EX373" s="288"/>
      <c r="EY373" s="288"/>
      <c r="EZ373" s="288"/>
      <c r="FA373" s="288"/>
      <c r="FB373" s="288"/>
      <c r="FC373" s="288"/>
      <c r="FD373" s="288"/>
      <c r="FE373" s="288"/>
      <c r="FF373" s="288"/>
      <c r="FG373" s="288"/>
      <c r="FH373" s="288"/>
      <c r="FI373" s="288"/>
      <c r="FJ373" s="288"/>
      <c r="FK373" s="288"/>
      <c r="FL373" s="288"/>
      <c r="FM373" s="288"/>
      <c r="FN373" s="288"/>
      <c r="FO373" s="288"/>
      <c r="FP373" s="288"/>
      <c r="FQ373" s="288"/>
      <c r="FR373" s="288"/>
      <c r="FU373" s="288"/>
      <c r="FV373" s="288"/>
      <c r="FW373" s="288"/>
      <c r="FX373" s="288"/>
      <c r="FY373" s="288"/>
      <c r="FZ373" s="288"/>
      <c r="GA373" s="288"/>
      <c r="GB373" s="288"/>
      <c r="GC373" s="288"/>
      <c r="GD373" s="288"/>
      <c r="GE373" s="288"/>
      <c r="GF373" s="288"/>
      <c r="GG373" s="288"/>
      <c r="GH373" s="288"/>
    </row>
    <row r="374" spans="1:190">
      <c r="A374" s="215"/>
      <c r="B374" s="215"/>
      <c r="C374" s="215"/>
      <c r="D374" s="215"/>
      <c r="E374" s="215"/>
      <c r="F374" s="215"/>
      <c r="G374" s="215"/>
      <c r="H374" s="215"/>
      <c r="I374" s="215"/>
      <c r="J374" s="215"/>
      <c r="K374" s="215"/>
      <c r="L374" s="215"/>
      <c r="M374" s="215"/>
      <c r="N374" s="212"/>
      <c r="O374" s="215"/>
      <c r="P374" s="215"/>
      <c r="Q374" s="215"/>
      <c r="R374" s="217"/>
      <c r="S374" s="217"/>
      <c r="T374" s="217"/>
      <c r="U374" s="288"/>
      <c r="V374" s="288"/>
      <c r="W374" s="215"/>
      <c r="X374" s="219"/>
      <c r="Y374" s="219"/>
      <c r="Z374" s="219"/>
      <c r="AA374" s="219"/>
      <c r="AB374" s="219"/>
      <c r="AC374" s="287"/>
      <c r="AD374" s="287"/>
      <c r="AE374" s="287"/>
      <c r="AF374" s="287"/>
      <c r="AG374" s="287"/>
      <c r="AH374" s="287"/>
      <c r="AI374" s="287"/>
      <c r="AJ374" s="287"/>
      <c r="AK374" s="288"/>
      <c r="AL374" s="288"/>
      <c r="AM374" s="288"/>
      <c r="AN374" s="288"/>
      <c r="AO374" s="288"/>
      <c r="AP374" s="288"/>
      <c r="AQ374" s="288"/>
      <c r="AR374" s="288"/>
      <c r="AS374" s="288"/>
      <c r="AT374" s="288"/>
      <c r="AU374" s="288"/>
      <c r="AV374" s="288"/>
      <c r="AW374" s="288"/>
      <c r="AX374" s="288"/>
      <c r="AY374" s="288"/>
      <c r="AZ374" s="288"/>
      <c r="BA374" s="288"/>
      <c r="BB374" s="288"/>
      <c r="BC374" s="288"/>
      <c r="BD374" s="288"/>
      <c r="BE374" s="288"/>
      <c r="BF374" s="288"/>
      <c r="BG374" s="288"/>
      <c r="BH374" s="288"/>
      <c r="BI374" s="288"/>
      <c r="BJ374" s="288"/>
      <c r="BK374" s="288"/>
      <c r="BL374" s="288"/>
      <c r="BM374" s="288"/>
      <c r="BN374" s="288"/>
      <c r="BO374" s="288"/>
      <c r="BP374" s="288"/>
      <c r="BQ374" s="288"/>
      <c r="BR374" s="288"/>
      <c r="BS374" s="288"/>
      <c r="BT374" s="288"/>
      <c r="BU374" s="288"/>
      <c r="BV374" s="288"/>
      <c r="BW374" s="288"/>
      <c r="BX374" s="288"/>
      <c r="BY374" s="288"/>
      <c r="BZ374" s="288"/>
      <c r="CA374" s="288"/>
      <c r="CB374" s="288"/>
      <c r="CC374" s="288"/>
      <c r="CD374" s="288"/>
      <c r="CE374" s="288"/>
      <c r="CF374" s="288"/>
      <c r="CG374" s="288"/>
      <c r="CH374" s="288"/>
      <c r="CI374" s="288"/>
      <c r="CJ374" s="288"/>
      <c r="CK374" s="288"/>
      <c r="CL374" s="288"/>
      <c r="CM374" s="288"/>
      <c r="CN374" s="288"/>
      <c r="CO374" s="288"/>
      <c r="CP374" s="288"/>
      <c r="CQ374" s="288"/>
      <c r="CR374" s="288"/>
      <c r="CS374" s="288"/>
      <c r="CT374" s="288"/>
      <c r="CU374" s="288"/>
      <c r="CV374" s="288"/>
      <c r="CW374" s="288"/>
      <c r="CX374" s="288"/>
      <c r="CY374" s="288"/>
      <c r="CZ374" s="288"/>
      <c r="DA374" s="288"/>
      <c r="DB374" s="288"/>
      <c r="DC374" s="288"/>
      <c r="DD374" s="288"/>
      <c r="DE374" s="288"/>
      <c r="DF374" s="288"/>
      <c r="DG374" s="288"/>
      <c r="DH374" s="288"/>
      <c r="DI374" s="288"/>
      <c r="DJ374" s="288"/>
      <c r="DK374" s="288"/>
      <c r="DL374" s="288"/>
      <c r="DM374" s="288"/>
      <c r="DN374" s="288"/>
      <c r="DO374" s="288"/>
      <c r="DP374" s="288"/>
      <c r="DQ374" s="288"/>
      <c r="DR374" s="288"/>
      <c r="DS374" s="288"/>
      <c r="DT374" s="288"/>
      <c r="DU374" s="288"/>
      <c r="DV374" s="288"/>
      <c r="DW374" s="288"/>
      <c r="DX374" s="288"/>
      <c r="DY374" s="288"/>
      <c r="DZ374" s="288"/>
      <c r="EA374" s="288"/>
      <c r="EB374" s="288"/>
      <c r="EC374" s="288"/>
      <c r="ED374" s="288"/>
      <c r="EE374" s="288"/>
      <c r="EF374" s="288"/>
      <c r="EG374" s="288"/>
      <c r="EH374" s="288"/>
      <c r="EI374" s="288"/>
      <c r="EJ374" s="288"/>
      <c r="EK374" s="288"/>
      <c r="EL374" s="288"/>
      <c r="EM374" s="288"/>
      <c r="EN374" s="288"/>
      <c r="EO374" s="288"/>
      <c r="EP374" s="288"/>
      <c r="EQ374" s="288"/>
      <c r="ER374" s="288"/>
      <c r="ES374" s="288"/>
      <c r="ET374" s="288"/>
      <c r="EU374" s="288"/>
      <c r="EV374" s="288"/>
      <c r="EW374" s="288"/>
      <c r="EX374" s="288"/>
      <c r="EY374" s="288"/>
      <c r="EZ374" s="288"/>
      <c r="FA374" s="288"/>
      <c r="FB374" s="288"/>
      <c r="FC374" s="288"/>
      <c r="FD374" s="288"/>
      <c r="FE374" s="288"/>
      <c r="FF374" s="288"/>
      <c r="FG374" s="288"/>
      <c r="FH374" s="288"/>
      <c r="FI374" s="288"/>
      <c r="FJ374" s="288"/>
      <c r="FK374" s="288"/>
      <c r="FL374" s="288"/>
      <c r="FM374" s="288"/>
      <c r="FN374" s="288"/>
      <c r="FO374" s="288"/>
      <c r="FP374" s="288"/>
      <c r="FQ374" s="288"/>
      <c r="FR374" s="288"/>
      <c r="FU374" s="288"/>
      <c r="FV374" s="288"/>
      <c r="FW374" s="288"/>
      <c r="FX374" s="288"/>
      <c r="FY374" s="288"/>
      <c r="FZ374" s="288"/>
      <c r="GA374" s="288"/>
      <c r="GB374" s="288"/>
      <c r="GC374" s="288"/>
      <c r="GD374" s="288"/>
      <c r="GE374" s="288"/>
      <c r="GF374" s="288"/>
      <c r="GG374" s="288"/>
      <c r="GH374" s="288"/>
    </row>
    <row r="375" spans="1:190">
      <c r="A375" s="215"/>
      <c r="B375" s="215"/>
      <c r="C375" s="215"/>
      <c r="D375" s="215"/>
      <c r="E375" s="215"/>
      <c r="F375" s="215"/>
      <c r="G375" s="215"/>
      <c r="H375" s="215"/>
      <c r="I375" s="215"/>
      <c r="J375" s="215"/>
      <c r="K375" s="215"/>
      <c r="L375" s="215"/>
      <c r="M375" s="215"/>
      <c r="N375" s="212"/>
      <c r="O375" s="215"/>
      <c r="P375" s="215"/>
      <c r="Q375" s="215"/>
      <c r="R375" s="217"/>
      <c r="S375" s="217"/>
      <c r="T375" s="217"/>
      <c r="U375" s="288"/>
      <c r="V375" s="288"/>
      <c r="W375" s="215"/>
      <c r="X375" s="219"/>
      <c r="Y375" s="219"/>
      <c r="Z375" s="219"/>
      <c r="AA375" s="219"/>
      <c r="AB375" s="219"/>
      <c r="AC375" s="287"/>
      <c r="AD375" s="287"/>
      <c r="AE375" s="287"/>
      <c r="AF375" s="287"/>
      <c r="AG375" s="287"/>
      <c r="AH375" s="287"/>
      <c r="AI375" s="287"/>
      <c r="AJ375" s="287"/>
      <c r="AK375" s="288"/>
      <c r="AL375" s="288"/>
      <c r="AM375" s="288"/>
      <c r="AN375" s="288"/>
      <c r="AO375" s="288"/>
      <c r="AP375" s="288"/>
      <c r="AQ375" s="288"/>
      <c r="AR375" s="288"/>
      <c r="AS375" s="288"/>
      <c r="AT375" s="288"/>
      <c r="AU375" s="288"/>
      <c r="AV375" s="288"/>
      <c r="AW375" s="288"/>
      <c r="AX375" s="288"/>
      <c r="AY375" s="288"/>
      <c r="AZ375" s="288"/>
      <c r="BA375" s="288"/>
      <c r="BB375" s="288"/>
      <c r="BC375" s="288"/>
      <c r="BD375" s="288"/>
      <c r="BE375" s="288"/>
      <c r="BF375" s="288"/>
      <c r="BG375" s="288"/>
      <c r="BH375" s="288"/>
      <c r="BI375" s="288"/>
      <c r="BJ375" s="288"/>
      <c r="BK375" s="288"/>
      <c r="BL375" s="288"/>
      <c r="BM375" s="288"/>
      <c r="BN375" s="288"/>
      <c r="BO375" s="288"/>
      <c r="BP375" s="288"/>
      <c r="BQ375" s="288"/>
      <c r="BR375" s="288"/>
      <c r="BS375" s="288"/>
      <c r="BT375" s="288"/>
      <c r="BU375" s="288"/>
      <c r="BV375" s="288"/>
      <c r="BW375" s="288"/>
      <c r="BX375" s="288"/>
      <c r="BY375" s="288"/>
      <c r="BZ375" s="288"/>
      <c r="CA375" s="288"/>
      <c r="CB375" s="288"/>
      <c r="CC375" s="288"/>
      <c r="CD375" s="288"/>
      <c r="CE375" s="288"/>
      <c r="CF375" s="288"/>
      <c r="CG375" s="288"/>
      <c r="CH375" s="288"/>
      <c r="CI375" s="288"/>
      <c r="CJ375" s="288"/>
      <c r="CK375" s="288"/>
      <c r="CL375" s="288"/>
      <c r="CM375" s="288"/>
      <c r="CN375" s="288"/>
      <c r="CO375" s="288"/>
      <c r="CP375" s="288"/>
      <c r="CQ375" s="288"/>
      <c r="CR375" s="288"/>
      <c r="CS375" s="288"/>
      <c r="CT375" s="288"/>
      <c r="CU375" s="288"/>
      <c r="CV375" s="288"/>
      <c r="CW375" s="288"/>
      <c r="CX375" s="288"/>
      <c r="CY375" s="288"/>
      <c r="CZ375" s="288"/>
      <c r="DA375" s="288"/>
      <c r="DB375" s="288"/>
      <c r="DC375" s="288"/>
      <c r="DD375" s="288"/>
      <c r="DE375" s="288"/>
      <c r="DF375" s="288"/>
      <c r="DG375" s="288"/>
      <c r="DH375" s="288"/>
      <c r="DI375" s="288"/>
      <c r="DJ375" s="288"/>
      <c r="DK375" s="288"/>
      <c r="DL375" s="288"/>
      <c r="DM375" s="288"/>
      <c r="DN375" s="288"/>
      <c r="DO375" s="288"/>
      <c r="DP375" s="288"/>
      <c r="DQ375" s="288"/>
      <c r="DR375" s="288"/>
      <c r="DS375" s="288"/>
      <c r="DT375" s="288"/>
      <c r="DU375" s="288"/>
      <c r="DV375" s="288"/>
      <c r="DW375" s="288"/>
      <c r="DX375" s="288"/>
      <c r="DY375" s="288"/>
      <c r="DZ375" s="288"/>
      <c r="EA375" s="288"/>
      <c r="EB375" s="288"/>
      <c r="EC375" s="288"/>
      <c r="ED375" s="288"/>
      <c r="EE375" s="288"/>
      <c r="EF375" s="288"/>
      <c r="EG375" s="288"/>
      <c r="EH375" s="288"/>
      <c r="EI375" s="288"/>
      <c r="EJ375" s="288"/>
      <c r="EK375" s="288"/>
      <c r="EL375" s="288"/>
      <c r="EM375" s="288"/>
      <c r="EN375" s="288"/>
      <c r="EO375" s="288"/>
      <c r="EP375" s="288"/>
      <c r="EQ375" s="288"/>
      <c r="ER375" s="288"/>
      <c r="ES375" s="288"/>
      <c r="ET375" s="288"/>
      <c r="EU375" s="288"/>
      <c r="EV375" s="288"/>
      <c r="EW375" s="288"/>
      <c r="EX375" s="288"/>
      <c r="EY375" s="288"/>
      <c r="EZ375" s="288"/>
      <c r="FA375" s="288"/>
      <c r="FB375" s="288"/>
      <c r="FC375" s="288"/>
      <c r="FD375" s="288"/>
      <c r="FE375" s="288"/>
      <c r="FF375" s="288"/>
      <c r="FG375" s="288"/>
      <c r="FH375" s="288"/>
      <c r="FI375" s="288"/>
      <c r="FJ375" s="288"/>
      <c r="FK375" s="288"/>
      <c r="FL375" s="288"/>
      <c r="FM375" s="288"/>
      <c r="FN375" s="288"/>
      <c r="FO375" s="288"/>
      <c r="FP375" s="288"/>
      <c r="FQ375" s="288"/>
      <c r="FR375" s="288"/>
      <c r="FU375" s="288"/>
      <c r="FV375" s="288"/>
      <c r="FW375" s="288"/>
      <c r="FX375" s="288"/>
      <c r="FY375" s="288"/>
      <c r="FZ375" s="288"/>
      <c r="GA375" s="288"/>
      <c r="GB375" s="288"/>
      <c r="GC375" s="288"/>
      <c r="GD375" s="288"/>
      <c r="GE375" s="288"/>
      <c r="GF375" s="288"/>
      <c r="GG375" s="288"/>
      <c r="GH375" s="288"/>
    </row>
    <row r="376" spans="1:190">
      <c r="A376" s="215"/>
      <c r="B376" s="215"/>
      <c r="C376" s="215"/>
      <c r="D376" s="215"/>
      <c r="E376" s="215"/>
      <c r="F376" s="215"/>
      <c r="G376" s="215"/>
      <c r="H376" s="215"/>
      <c r="I376" s="215"/>
      <c r="J376" s="215"/>
      <c r="K376" s="215"/>
      <c r="L376" s="215"/>
      <c r="M376" s="215"/>
      <c r="N376" s="212"/>
      <c r="O376" s="215"/>
      <c r="P376" s="215"/>
      <c r="Q376" s="215"/>
      <c r="R376" s="217"/>
      <c r="S376" s="217"/>
      <c r="T376" s="217"/>
      <c r="U376" s="288"/>
      <c r="V376" s="288"/>
      <c r="W376" s="215"/>
      <c r="X376" s="219"/>
      <c r="Y376" s="219"/>
      <c r="Z376" s="219"/>
      <c r="AA376" s="219"/>
      <c r="AB376" s="219"/>
      <c r="AC376" s="287"/>
      <c r="AD376" s="287"/>
      <c r="AE376" s="287"/>
      <c r="AF376" s="287"/>
      <c r="AG376" s="287"/>
      <c r="AH376" s="287"/>
      <c r="AI376" s="287"/>
      <c r="AJ376" s="287"/>
      <c r="AK376" s="288"/>
      <c r="AL376" s="288"/>
      <c r="AM376" s="288"/>
      <c r="AN376" s="288"/>
      <c r="AO376" s="288"/>
      <c r="AP376" s="288"/>
      <c r="AQ376" s="288"/>
      <c r="AR376" s="288"/>
      <c r="AS376" s="288"/>
      <c r="AT376" s="288"/>
      <c r="AU376" s="288"/>
      <c r="AV376" s="288"/>
      <c r="AW376" s="288"/>
      <c r="AX376" s="288"/>
      <c r="AY376" s="288"/>
      <c r="AZ376" s="288"/>
      <c r="BA376" s="288"/>
      <c r="BB376" s="288"/>
      <c r="BC376" s="288"/>
      <c r="BD376" s="288"/>
      <c r="BE376" s="288"/>
      <c r="BF376" s="288"/>
      <c r="BG376" s="288"/>
      <c r="BH376" s="288"/>
      <c r="BI376" s="288"/>
      <c r="BJ376" s="288"/>
      <c r="BK376" s="288"/>
      <c r="BL376" s="288"/>
      <c r="BM376" s="288"/>
      <c r="BN376" s="288"/>
      <c r="BO376" s="288"/>
      <c r="BP376" s="288"/>
      <c r="BQ376" s="288"/>
      <c r="BR376" s="288"/>
      <c r="BS376" s="288"/>
      <c r="BT376" s="288"/>
      <c r="BU376" s="288"/>
      <c r="BV376" s="288"/>
      <c r="BW376" s="288"/>
      <c r="BX376" s="288"/>
      <c r="BY376" s="288"/>
      <c r="BZ376" s="288"/>
      <c r="CA376" s="288"/>
      <c r="CB376" s="288"/>
      <c r="CC376" s="288"/>
      <c r="CD376" s="288"/>
      <c r="CE376" s="288"/>
      <c r="CF376" s="288"/>
      <c r="CG376" s="288"/>
      <c r="CH376" s="288"/>
      <c r="CI376" s="288"/>
      <c r="CJ376" s="288"/>
      <c r="CK376" s="288"/>
      <c r="CL376" s="288"/>
      <c r="CM376" s="288"/>
      <c r="CN376" s="288"/>
      <c r="CO376" s="288"/>
      <c r="CP376" s="288"/>
      <c r="CQ376" s="288"/>
      <c r="CR376" s="288"/>
      <c r="CS376" s="288"/>
      <c r="CT376" s="288"/>
      <c r="CU376" s="288"/>
      <c r="CV376" s="288"/>
      <c r="CW376" s="288"/>
      <c r="CX376" s="288"/>
      <c r="CY376" s="288"/>
      <c r="CZ376" s="288"/>
      <c r="DA376" s="288"/>
      <c r="DB376" s="288"/>
      <c r="DC376" s="288"/>
      <c r="DD376" s="288"/>
      <c r="DE376" s="288"/>
      <c r="DF376" s="288"/>
      <c r="DG376" s="288"/>
      <c r="DH376" s="288"/>
      <c r="DI376" s="288"/>
      <c r="DJ376" s="288"/>
      <c r="DK376" s="288"/>
      <c r="DL376" s="288"/>
      <c r="DM376" s="288"/>
      <c r="DN376" s="288"/>
      <c r="DO376" s="288"/>
      <c r="DP376" s="288"/>
      <c r="DQ376" s="288"/>
      <c r="DR376" s="288"/>
      <c r="DS376" s="288"/>
      <c r="DT376" s="288"/>
      <c r="DU376" s="288"/>
      <c r="DV376" s="288"/>
      <c r="DW376" s="288"/>
      <c r="DX376" s="288"/>
      <c r="DY376" s="288"/>
      <c r="DZ376" s="288"/>
      <c r="EA376" s="288"/>
      <c r="EB376" s="288"/>
      <c r="EC376" s="288"/>
      <c r="ED376" s="288"/>
      <c r="EE376" s="288"/>
      <c r="EF376" s="288"/>
      <c r="EG376" s="288"/>
      <c r="EH376" s="288"/>
      <c r="EI376" s="288"/>
      <c r="EJ376" s="288"/>
      <c r="EK376" s="288"/>
      <c r="EL376" s="288"/>
      <c r="EM376" s="288"/>
      <c r="EN376" s="288"/>
      <c r="EO376" s="288"/>
      <c r="EP376" s="288"/>
      <c r="EQ376" s="288"/>
      <c r="ER376" s="288"/>
      <c r="ES376" s="288"/>
      <c r="ET376" s="288"/>
      <c r="EU376" s="288"/>
      <c r="EV376" s="288"/>
      <c r="EW376" s="288"/>
      <c r="EX376" s="288"/>
      <c r="EY376" s="288"/>
      <c r="EZ376" s="288"/>
      <c r="FA376" s="288"/>
      <c r="FB376" s="288"/>
      <c r="FC376" s="288"/>
      <c r="FD376" s="288"/>
      <c r="FE376" s="288"/>
      <c r="FF376" s="288"/>
      <c r="FG376" s="288"/>
      <c r="FH376" s="288"/>
      <c r="FI376" s="288"/>
      <c r="FJ376" s="288"/>
      <c r="FK376" s="288"/>
      <c r="FL376" s="288"/>
      <c r="FM376" s="288"/>
      <c r="FN376" s="288"/>
      <c r="FO376" s="288"/>
      <c r="FP376" s="288"/>
      <c r="FQ376" s="288"/>
      <c r="FR376" s="288"/>
      <c r="FU376" s="288"/>
      <c r="FV376" s="288"/>
      <c r="FW376" s="288"/>
      <c r="FX376" s="288"/>
      <c r="FY376" s="288"/>
      <c r="FZ376" s="288"/>
      <c r="GA376" s="288"/>
      <c r="GB376" s="288"/>
      <c r="GC376" s="288"/>
      <c r="GD376" s="288"/>
      <c r="GE376" s="288"/>
      <c r="GF376" s="288"/>
      <c r="GG376" s="288"/>
      <c r="GH376" s="288"/>
    </row>
    <row r="377" spans="1:190">
      <c r="A377" s="215"/>
      <c r="B377" s="215"/>
      <c r="C377" s="215"/>
      <c r="D377" s="215"/>
      <c r="E377" s="215"/>
      <c r="F377" s="215"/>
      <c r="G377" s="215"/>
      <c r="H377" s="215"/>
      <c r="I377" s="215"/>
      <c r="J377" s="215"/>
      <c r="K377" s="215"/>
      <c r="L377" s="215"/>
      <c r="M377" s="215"/>
      <c r="N377" s="212"/>
      <c r="O377" s="215"/>
      <c r="P377" s="215"/>
      <c r="Q377" s="215"/>
      <c r="R377" s="217"/>
      <c r="S377" s="217"/>
      <c r="T377" s="217"/>
      <c r="U377" s="288"/>
      <c r="V377" s="288"/>
      <c r="W377" s="215"/>
      <c r="X377" s="219"/>
      <c r="Y377" s="219"/>
      <c r="Z377" s="219"/>
      <c r="AA377" s="219"/>
      <c r="AB377" s="219"/>
      <c r="AC377" s="287"/>
      <c r="AD377" s="287"/>
      <c r="AE377" s="287"/>
      <c r="AF377" s="287"/>
      <c r="AG377" s="287"/>
      <c r="AH377" s="287"/>
      <c r="AI377" s="287"/>
      <c r="AJ377" s="287"/>
      <c r="AK377" s="288"/>
      <c r="AL377" s="288"/>
      <c r="AM377" s="288"/>
      <c r="AN377" s="288"/>
      <c r="AO377" s="288"/>
      <c r="AP377" s="288"/>
      <c r="AQ377" s="288"/>
      <c r="AR377" s="288"/>
      <c r="AS377" s="288"/>
      <c r="AT377" s="288"/>
      <c r="AU377" s="288"/>
      <c r="AV377" s="288"/>
      <c r="AW377" s="288"/>
      <c r="AX377" s="288"/>
      <c r="AY377" s="288"/>
      <c r="AZ377" s="288"/>
      <c r="BA377" s="288"/>
      <c r="BB377" s="288"/>
      <c r="BC377" s="288"/>
      <c r="BD377" s="288"/>
      <c r="BE377" s="288"/>
      <c r="BF377" s="288"/>
      <c r="BG377" s="288"/>
      <c r="BH377" s="288"/>
      <c r="BI377" s="288"/>
      <c r="BJ377" s="288"/>
      <c r="BK377" s="288"/>
      <c r="BL377" s="288"/>
      <c r="BM377" s="288"/>
      <c r="BN377" s="288"/>
      <c r="BO377" s="288"/>
      <c r="BP377" s="288"/>
      <c r="BQ377" s="288"/>
      <c r="BR377" s="288"/>
      <c r="BS377" s="288"/>
      <c r="BT377" s="288"/>
      <c r="BU377" s="288"/>
      <c r="BV377" s="288"/>
      <c r="BW377" s="288"/>
      <c r="BX377" s="288"/>
      <c r="BY377" s="288"/>
      <c r="BZ377" s="288"/>
      <c r="CA377" s="288"/>
      <c r="CB377" s="288"/>
      <c r="CC377" s="288"/>
      <c r="CD377" s="288"/>
      <c r="CE377" s="288"/>
      <c r="CF377" s="288"/>
      <c r="CG377" s="288"/>
      <c r="CH377" s="288"/>
      <c r="CI377" s="288"/>
      <c r="CJ377" s="288"/>
      <c r="CK377" s="288"/>
      <c r="CL377" s="288"/>
      <c r="CM377" s="288"/>
      <c r="CN377" s="288"/>
      <c r="CO377" s="288"/>
      <c r="CP377" s="288"/>
      <c r="CQ377" s="288"/>
      <c r="CR377" s="288"/>
      <c r="CS377" s="288"/>
      <c r="CT377" s="288"/>
      <c r="CU377" s="288"/>
      <c r="CV377" s="288"/>
      <c r="CW377" s="288"/>
      <c r="CX377" s="288"/>
      <c r="CY377" s="288"/>
      <c r="CZ377" s="288"/>
      <c r="DA377" s="288"/>
      <c r="DB377" s="288"/>
      <c r="DC377" s="288"/>
      <c r="DD377" s="288"/>
      <c r="DE377" s="288"/>
      <c r="DF377" s="288"/>
      <c r="DG377" s="288"/>
      <c r="DH377" s="288"/>
      <c r="DI377" s="288"/>
      <c r="DJ377" s="288"/>
      <c r="DK377" s="288"/>
      <c r="DL377" s="288"/>
      <c r="DM377" s="288"/>
      <c r="DN377" s="288"/>
      <c r="DO377" s="288"/>
      <c r="DP377" s="288"/>
      <c r="DQ377" s="288"/>
      <c r="DR377" s="288"/>
      <c r="DS377" s="288"/>
      <c r="DT377" s="288"/>
      <c r="DU377" s="288"/>
      <c r="DV377" s="288"/>
      <c r="DW377" s="288"/>
      <c r="DX377" s="288"/>
      <c r="DY377" s="288"/>
      <c r="DZ377" s="288"/>
      <c r="EA377" s="288"/>
      <c r="EB377" s="288"/>
      <c r="EC377" s="288"/>
      <c r="ED377" s="288"/>
      <c r="EE377" s="288"/>
      <c r="EF377" s="288"/>
      <c r="EG377" s="288"/>
      <c r="EH377" s="288"/>
      <c r="EI377" s="288"/>
      <c r="EJ377" s="288"/>
      <c r="EK377" s="288"/>
      <c r="EL377" s="288"/>
      <c r="EM377" s="288"/>
      <c r="EN377" s="288"/>
      <c r="EO377" s="288"/>
      <c r="EP377" s="288"/>
      <c r="EQ377" s="288"/>
      <c r="ER377" s="288"/>
      <c r="ES377" s="288"/>
      <c r="ET377" s="288"/>
      <c r="EU377" s="288"/>
      <c r="EV377" s="288"/>
      <c r="EW377" s="288"/>
      <c r="EX377" s="288"/>
      <c r="EY377" s="288"/>
      <c r="EZ377" s="288"/>
      <c r="FA377" s="288"/>
      <c r="FB377" s="288"/>
      <c r="FC377" s="288"/>
      <c r="FD377" s="288"/>
      <c r="FE377" s="288"/>
      <c r="FF377" s="288"/>
      <c r="FG377" s="288"/>
      <c r="FH377" s="288"/>
      <c r="FI377" s="288"/>
      <c r="FJ377" s="288"/>
      <c r="FK377" s="288"/>
      <c r="FL377" s="288"/>
      <c r="FM377" s="288"/>
      <c r="FN377" s="288"/>
      <c r="FO377" s="288"/>
      <c r="FP377" s="288"/>
      <c r="FQ377" s="288"/>
      <c r="FR377" s="288"/>
      <c r="FU377" s="288"/>
      <c r="FV377" s="288"/>
      <c r="FW377" s="288"/>
      <c r="FX377" s="288"/>
      <c r="FY377" s="288"/>
      <c r="FZ377" s="288"/>
      <c r="GA377" s="288"/>
      <c r="GB377" s="288"/>
      <c r="GC377" s="288"/>
      <c r="GD377" s="288"/>
      <c r="GE377" s="288"/>
      <c r="GF377" s="288"/>
      <c r="GG377" s="288"/>
      <c r="GH377" s="288"/>
    </row>
    <row r="378" spans="1:190">
      <c r="A378" s="215"/>
      <c r="B378" s="215"/>
      <c r="C378" s="215"/>
      <c r="D378" s="215"/>
      <c r="E378" s="215"/>
      <c r="F378" s="215"/>
      <c r="G378" s="215"/>
      <c r="H378" s="215"/>
      <c r="I378" s="215"/>
      <c r="J378" s="215"/>
      <c r="K378" s="215"/>
      <c r="L378" s="215"/>
      <c r="M378" s="215"/>
      <c r="N378" s="212"/>
      <c r="O378" s="215"/>
      <c r="P378" s="215"/>
      <c r="Q378" s="215"/>
      <c r="R378" s="217"/>
      <c r="S378" s="217"/>
      <c r="T378" s="217"/>
      <c r="U378" s="288"/>
      <c r="V378" s="288"/>
      <c r="W378" s="215"/>
      <c r="X378" s="219"/>
      <c r="Y378" s="219"/>
      <c r="Z378" s="219"/>
      <c r="AA378" s="219"/>
      <c r="AB378" s="219"/>
      <c r="AC378" s="287"/>
      <c r="AD378" s="287"/>
      <c r="AE378" s="287"/>
      <c r="AF378" s="287"/>
      <c r="AG378" s="287"/>
      <c r="AH378" s="287"/>
      <c r="AI378" s="287"/>
      <c r="AJ378" s="287"/>
      <c r="AK378" s="288"/>
      <c r="AL378" s="288"/>
      <c r="AM378" s="288"/>
      <c r="AN378" s="288"/>
      <c r="AO378" s="288"/>
      <c r="AP378" s="288"/>
      <c r="AQ378" s="288"/>
      <c r="AR378" s="288"/>
      <c r="AS378" s="288"/>
      <c r="AT378" s="288"/>
      <c r="AU378" s="288"/>
      <c r="AV378" s="288"/>
      <c r="AW378" s="288"/>
      <c r="AX378" s="288"/>
      <c r="AY378" s="288"/>
      <c r="AZ378" s="288"/>
      <c r="BA378" s="288"/>
      <c r="BB378" s="288"/>
      <c r="BC378" s="288"/>
      <c r="BD378" s="288"/>
      <c r="BE378" s="288"/>
      <c r="BF378" s="288"/>
      <c r="BG378" s="288"/>
      <c r="BH378" s="288"/>
      <c r="BI378" s="288"/>
      <c r="BJ378" s="288"/>
      <c r="BK378" s="288"/>
      <c r="BL378" s="288"/>
      <c r="BM378" s="288"/>
      <c r="BN378" s="288"/>
      <c r="BO378" s="288"/>
      <c r="BP378" s="288"/>
      <c r="BQ378" s="288"/>
      <c r="BR378" s="288"/>
      <c r="BS378" s="288"/>
      <c r="BT378" s="288"/>
      <c r="BU378" s="288"/>
      <c r="BV378" s="288"/>
      <c r="BW378" s="288"/>
      <c r="BX378" s="288"/>
      <c r="BY378" s="288"/>
      <c r="BZ378" s="288"/>
      <c r="CA378" s="288"/>
      <c r="CB378" s="288"/>
      <c r="CC378" s="288"/>
      <c r="CD378" s="288"/>
      <c r="CE378" s="288"/>
      <c r="CF378" s="288"/>
      <c r="CG378" s="288"/>
      <c r="CH378" s="288"/>
      <c r="CI378" s="288"/>
      <c r="CJ378" s="288"/>
      <c r="CK378" s="288"/>
      <c r="CL378" s="288"/>
      <c r="CM378" s="288"/>
      <c r="CN378" s="288"/>
      <c r="CO378" s="288"/>
      <c r="CP378" s="288"/>
      <c r="CQ378" s="288"/>
      <c r="CR378" s="288"/>
      <c r="CS378" s="288"/>
      <c r="CT378" s="288"/>
      <c r="CU378" s="288"/>
      <c r="CV378" s="288"/>
      <c r="CW378" s="288"/>
      <c r="CX378" s="288"/>
      <c r="CY378" s="288"/>
      <c r="CZ378" s="288"/>
      <c r="DA378" s="288"/>
      <c r="DB378" s="288"/>
      <c r="DC378" s="288"/>
      <c r="DD378" s="288"/>
      <c r="DE378" s="288"/>
      <c r="DF378" s="288"/>
      <c r="DG378" s="288"/>
      <c r="DH378" s="288"/>
      <c r="DI378" s="288"/>
      <c r="DJ378" s="288"/>
      <c r="DK378" s="288"/>
      <c r="DL378" s="288"/>
      <c r="DM378" s="288"/>
      <c r="DN378" s="288"/>
      <c r="DO378" s="288"/>
      <c r="DP378" s="288"/>
      <c r="DQ378" s="288"/>
      <c r="DR378" s="288"/>
      <c r="DS378" s="288"/>
      <c r="DT378" s="288"/>
      <c r="DU378" s="288"/>
      <c r="DV378" s="288"/>
      <c r="DW378" s="288"/>
      <c r="DX378" s="288"/>
      <c r="DY378" s="288"/>
      <c r="DZ378" s="288"/>
      <c r="EA378" s="288"/>
      <c r="EB378" s="288"/>
      <c r="EC378" s="288"/>
      <c r="ED378" s="288"/>
      <c r="EE378" s="288"/>
      <c r="EF378" s="288"/>
      <c r="EG378" s="288"/>
      <c r="EH378" s="288"/>
      <c r="EI378" s="288"/>
      <c r="EJ378" s="288"/>
      <c r="EK378" s="288"/>
      <c r="EL378" s="288"/>
      <c r="EM378" s="288"/>
      <c r="EN378" s="288"/>
      <c r="EO378" s="288"/>
      <c r="EP378" s="288"/>
      <c r="EQ378" s="288"/>
      <c r="ER378" s="288"/>
      <c r="ES378" s="288"/>
      <c r="ET378" s="288"/>
      <c r="EU378" s="288"/>
      <c r="EV378" s="288"/>
      <c r="EW378" s="288"/>
      <c r="EX378" s="288"/>
      <c r="EY378" s="288"/>
      <c r="EZ378" s="288"/>
      <c r="FA378" s="288"/>
      <c r="FB378" s="288"/>
      <c r="FC378" s="288"/>
      <c r="FD378" s="288"/>
      <c r="FE378" s="288"/>
      <c r="FF378" s="288"/>
      <c r="FG378" s="288"/>
      <c r="FH378" s="288"/>
      <c r="FI378" s="288"/>
      <c r="FJ378" s="288"/>
      <c r="FK378" s="288"/>
      <c r="FL378" s="288"/>
      <c r="FM378" s="288"/>
      <c r="FN378" s="288"/>
      <c r="FO378" s="288"/>
      <c r="FP378" s="288"/>
      <c r="FQ378" s="288"/>
      <c r="FR378" s="288"/>
      <c r="FU378" s="288"/>
      <c r="FV378" s="288"/>
      <c r="FW378" s="288"/>
      <c r="FX378" s="288"/>
      <c r="FY378" s="288"/>
      <c r="FZ378" s="288"/>
      <c r="GA378" s="288"/>
      <c r="GB378" s="288"/>
      <c r="GC378" s="288"/>
      <c r="GD378" s="288"/>
      <c r="GE378" s="288"/>
      <c r="GF378" s="288"/>
      <c r="GG378" s="288"/>
      <c r="GH378" s="288"/>
    </row>
    <row r="379" spans="1:190">
      <c r="A379" s="215"/>
      <c r="B379" s="215"/>
      <c r="C379" s="215"/>
      <c r="D379" s="215"/>
      <c r="E379" s="215"/>
      <c r="F379" s="215"/>
      <c r="G379" s="215"/>
      <c r="H379" s="215"/>
      <c r="I379" s="215"/>
      <c r="J379" s="215"/>
      <c r="K379" s="215"/>
      <c r="L379" s="215"/>
      <c r="M379" s="215"/>
      <c r="N379" s="212"/>
      <c r="O379" s="215"/>
      <c r="P379" s="215"/>
      <c r="Q379" s="215"/>
      <c r="R379" s="217"/>
      <c r="S379" s="217"/>
      <c r="T379" s="217"/>
      <c r="U379" s="288"/>
      <c r="V379" s="288"/>
      <c r="W379" s="215"/>
      <c r="X379" s="219"/>
      <c r="Y379" s="219"/>
      <c r="Z379" s="219"/>
      <c r="AA379" s="219"/>
      <c r="AB379" s="219"/>
      <c r="AC379" s="287"/>
      <c r="AD379" s="287"/>
      <c r="AE379" s="287"/>
      <c r="AF379" s="287"/>
      <c r="AG379" s="287"/>
      <c r="AH379" s="287"/>
      <c r="AI379" s="287"/>
      <c r="AJ379" s="287"/>
      <c r="AK379" s="288"/>
      <c r="AL379" s="288"/>
      <c r="AM379" s="288"/>
      <c r="AN379" s="288"/>
      <c r="AO379" s="288"/>
      <c r="AP379" s="288"/>
      <c r="AQ379" s="288"/>
      <c r="AR379" s="288"/>
      <c r="AS379" s="288"/>
      <c r="AT379" s="288"/>
      <c r="AU379" s="288"/>
      <c r="AV379" s="288"/>
      <c r="AW379" s="288"/>
      <c r="AX379" s="288"/>
      <c r="AY379" s="288"/>
      <c r="AZ379" s="288"/>
      <c r="BA379" s="288"/>
      <c r="BB379" s="288"/>
      <c r="BC379" s="288"/>
      <c r="BD379" s="288"/>
      <c r="BE379" s="288"/>
      <c r="BF379" s="288"/>
      <c r="BG379" s="288"/>
      <c r="BH379" s="288"/>
      <c r="BI379" s="288"/>
      <c r="BJ379" s="288"/>
      <c r="BK379" s="288"/>
      <c r="BL379" s="288"/>
      <c r="BM379" s="288"/>
      <c r="BN379" s="288"/>
      <c r="BO379" s="288"/>
      <c r="BP379" s="288"/>
      <c r="BQ379" s="288"/>
      <c r="BR379" s="288"/>
      <c r="BS379" s="288"/>
      <c r="BT379" s="288"/>
      <c r="BU379" s="288"/>
      <c r="BV379" s="288"/>
      <c r="BW379" s="288"/>
      <c r="BX379" s="288"/>
      <c r="BY379" s="288"/>
      <c r="BZ379" s="288"/>
      <c r="CA379" s="288"/>
      <c r="CB379" s="288"/>
      <c r="CC379" s="288"/>
      <c r="CD379" s="288"/>
      <c r="CE379" s="288"/>
      <c r="CF379" s="288"/>
      <c r="CG379" s="288"/>
      <c r="CH379" s="288"/>
      <c r="CI379" s="288"/>
      <c r="CJ379" s="288"/>
      <c r="CK379" s="288"/>
      <c r="CL379" s="288"/>
      <c r="CM379" s="288"/>
      <c r="CN379" s="288"/>
      <c r="CO379" s="288"/>
      <c r="CP379" s="288"/>
      <c r="CQ379" s="288"/>
      <c r="CR379" s="288"/>
      <c r="CS379" s="288"/>
      <c r="CT379" s="288"/>
      <c r="CU379" s="288"/>
      <c r="CV379" s="288"/>
      <c r="CW379" s="288"/>
      <c r="CX379" s="288"/>
      <c r="CY379" s="288"/>
      <c r="CZ379" s="288"/>
      <c r="DA379" s="288"/>
      <c r="DB379" s="288"/>
      <c r="DC379" s="288"/>
      <c r="DD379" s="288"/>
      <c r="DE379" s="288"/>
      <c r="DF379" s="288"/>
      <c r="DG379" s="288"/>
      <c r="DH379" s="288"/>
      <c r="DI379" s="288"/>
      <c r="DJ379" s="288"/>
      <c r="DK379" s="288"/>
      <c r="DL379" s="288"/>
      <c r="DM379" s="288"/>
      <c r="DN379" s="288"/>
      <c r="DO379" s="288"/>
      <c r="DP379" s="288"/>
      <c r="DQ379" s="288"/>
      <c r="DR379" s="288"/>
      <c r="DS379" s="288"/>
      <c r="DT379" s="288"/>
      <c r="DU379" s="288"/>
      <c r="DV379" s="288"/>
      <c r="DW379" s="288"/>
      <c r="DX379" s="288"/>
      <c r="DY379" s="288"/>
      <c r="DZ379" s="288"/>
      <c r="EA379" s="288"/>
      <c r="EB379" s="288"/>
      <c r="EC379" s="288"/>
      <c r="ED379" s="288"/>
      <c r="EE379" s="288"/>
      <c r="EF379" s="288"/>
      <c r="EG379" s="288"/>
      <c r="EH379" s="288"/>
      <c r="EI379" s="288"/>
      <c r="EJ379" s="288"/>
      <c r="EK379" s="288"/>
      <c r="EL379" s="288"/>
      <c r="EM379" s="288"/>
      <c r="EN379" s="288"/>
      <c r="EO379" s="288"/>
      <c r="EP379" s="288"/>
      <c r="EQ379" s="288"/>
      <c r="ER379" s="288"/>
      <c r="ES379" s="288"/>
      <c r="ET379" s="288"/>
      <c r="EU379" s="288"/>
      <c r="EV379" s="288"/>
      <c r="EW379" s="288"/>
      <c r="EX379" s="288"/>
      <c r="EY379" s="288"/>
      <c r="EZ379" s="288"/>
      <c r="FA379" s="288"/>
      <c r="FB379" s="288"/>
      <c r="FC379" s="288"/>
      <c r="FD379" s="288"/>
      <c r="FE379" s="288"/>
      <c r="FF379" s="288"/>
      <c r="FG379" s="288"/>
      <c r="FH379" s="288"/>
      <c r="FI379" s="288"/>
      <c r="FJ379" s="288"/>
      <c r="FK379" s="288"/>
      <c r="FL379" s="288"/>
      <c r="FM379" s="288"/>
      <c r="FN379" s="288"/>
      <c r="FO379" s="288"/>
      <c r="FP379" s="288"/>
      <c r="FQ379" s="288"/>
      <c r="FR379" s="288"/>
      <c r="FU379" s="288"/>
      <c r="FV379" s="288"/>
      <c r="FW379" s="288"/>
      <c r="FX379" s="288"/>
      <c r="FY379" s="288"/>
      <c r="FZ379" s="288"/>
      <c r="GA379" s="288"/>
      <c r="GB379" s="288"/>
      <c r="GC379" s="288"/>
      <c r="GD379" s="288"/>
      <c r="GE379" s="288"/>
      <c r="GF379" s="288"/>
      <c r="GG379" s="288"/>
      <c r="GH379" s="288"/>
    </row>
    <row r="380" spans="1:190">
      <c r="A380" s="215"/>
      <c r="B380" s="215"/>
      <c r="C380" s="215"/>
      <c r="D380" s="215"/>
      <c r="E380" s="215"/>
      <c r="F380" s="215"/>
      <c r="G380" s="215"/>
      <c r="H380" s="215"/>
      <c r="I380" s="215"/>
      <c r="J380" s="215"/>
      <c r="K380" s="215"/>
      <c r="L380" s="215"/>
      <c r="M380" s="215"/>
      <c r="N380" s="212"/>
      <c r="O380" s="215"/>
      <c r="P380" s="215"/>
      <c r="Q380" s="215"/>
      <c r="R380" s="217"/>
      <c r="S380" s="217"/>
      <c r="T380" s="217"/>
      <c r="U380" s="288"/>
      <c r="V380" s="288"/>
      <c r="W380" s="215"/>
      <c r="X380" s="219"/>
      <c r="Y380" s="219"/>
      <c r="Z380" s="219"/>
      <c r="AA380" s="219"/>
      <c r="AB380" s="219"/>
      <c r="AC380" s="287"/>
      <c r="AD380" s="287"/>
      <c r="AE380" s="287"/>
      <c r="AF380" s="287"/>
      <c r="AG380" s="287"/>
      <c r="AH380" s="287"/>
      <c r="AI380" s="287"/>
      <c r="AJ380" s="287"/>
      <c r="AK380" s="288"/>
      <c r="AL380" s="288"/>
      <c r="AM380" s="288"/>
      <c r="AN380" s="288"/>
      <c r="AO380" s="288"/>
      <c r="AP380" s="288"/>
      <c r="AQ380" s="288"/>
      <c r="AR380" s="288"/>
      <c r="AS380" s="288"/>
      <c r="AT380" s="288"/>
      <c r="AU380" s="288"/>
      <c r="AV380" s="288"/>
      <c r="AW380" s="288"/>
      <c r="AX380" s="288"/>
      <c r="AY380" s="288"/>
      <c r="AZ380" s="288"/>
      <c r="BA380" s="288"/>
      <c r="BB380" s="288"/>
      <c r="BC380" s="288"/>
      <c r="BD380" s="288"/>
      <c r="BE380" s="288"/>
      <c r="BF380" s="288"/>
      <c r="BG380" s="288"/>
      <c r="BH380" s="288"/>
      <c r="BI380" s="288"/>
      <c r="BJ380" s="288"/>
      <c r="BK380" s="288"/>
      <c r="BL380" s="288"/>
      <c r="BM380" s="288"/>
      <c r="BN380" s="288"/>
      <c r="BO380" s="288"/>
      <c r="BP380" s="288"/>
      <c r="BQ380" s="288"/>
      <c r="BR380" s="288"/>
      <c r="BS380" s="288"/>
      <c r="BT380" s="288"/>
      <c r="BU380" s="288"/>
      <c r="BV380" s="288"/>
      <c r="BW380" s="288"/>
      <c r="BX380" s="288"/>
      <c r="BY380" s="288"/>
      <c r="BZ380" s="288"/>
      <c r="CA380" s="288"/>
      <c r="CB380" s="288"/>
      <c r="CC380" s="288"/>
      <c r="CD380" s="288"/>
      <c r="CE380" s="288"/>
      <c r="CF380" s="288"/>
      <c r="CG380" s="288"/>
      <c r="CH380" s="288"/>
      <c r="CI380" s="288"/>
      <c r="CJ380" s="288"/>
      <c r="CK380" s="288"/>
      <c r="CL380" s="288"/>
      <c r="CM380" s="288"/>
      <c r="CN380" s="288"/>
      <c r="CO380" s="288"/>
      <c r="CP380" s="288"/>
      <c r="CQ380" s="288"/>
      <c r="CR380" s="288"/>
      <c r="CS380" s="288"/>
      <c r="CT380" s="288"/>
      <c r="CU380" s="288"/>
      <c r="CV380" s="288"/>
      <c r="CW380" s="288"/>
      <c r="CX380" s="288"/>
      <c r="CY380" s="288"/>
      <c r="CZ380" s="288"/>
      <c r="DA380" s="288"/>
      <c r="DB380" s="288"/>
      <c r="DC380" s="288"/>
      <c r="DD380" s="288"/>
      <c r="DE380" s="288"/>
      <c r="DF380" s="288"/>
      <c r="DG380" s="288"/>
      <c r="DH380" s="288"/>
      <c r="DI380" s="288"/>
      <c r="DJ380" s="288"/>
      <c r="DK380" s="288"/>
      <c r="DL380" s="288"/>
      <c r="DM380" s="288"/>
      <c r="DN380" s="288"/>
      <c r="DO380" s="288"/>
      <c r="DP380" s="288"/>
      <c r="DQ380" s="288"/>
      <c r="DR380" s="288"/>
      <c r="DS380" s="288"/>
      <c r="DT380" s="288"/>
      <c r="DU380" s="288"/>
      <c r="DV380" s="288"/>
      <c r="DW380" s="288"/>
      <c r="DX380" s="288"/>
      <c r="DY380" s="288"/>
      <c r="DZ380" s="288"/>
      <c r="EA380" s="288"/>
      <c r="EB380" s="288"/>
      <c r="EC380" s="288"/>
      <c r="ED380" s="288"/>
      <c r="EE380" s="288"/>
      <c r="EF380" s="288"/>
      <c r="EG380" s="288"/>
      <c r="EH380" s="288"/>
      <c r="EI380" s="288"/>
      <c r="EJ380" s="288"/>
      <c r="EK380" s="288"/>
      <c r="EL380" s="288"/>
      <c r="EM380" s="288"/>
      <c r="EN380" s="288"/>
      <c r="EO380" s="288"/>
      <c r="EP380" s="288"/>
      <c r="EQ380" s="288"/>
      <c r="ER380" s="288"/>
      <c r="ES380" s="288"/>
      <c r="ET380" s="288"/>
      <c r="EU380" s="288"/>
      <c r="EV380" s="288"/>
      <c r="EW380" s="288"/>
      <c r="EX380" s="288"/>
      <c r="EY380" s="288"/>
      <c r="EZ380" s="288"/>
      <c r="FA380" s="288"/>
      <c r="FB380" s="288"/>
      <c r="FC380" s="288"/>
      <c r="FD380" s="288"/>
      <c r="FE380" s="288"/>
      <c r="FF380" s="288"/>
      <c r="FG380" s="288"/>
      <c r="FH380" s="288"/>
      <c r="FI380" s="288"/>
      <c r="FJ380" s="288"/>
      <c r="FK380" s="288"/>
      <c r="FL380" s="288"/>
      <c r="FM380" s="288"/>
      <c r="FN380" s="288"/>
      <c r="FO380" s="288"/>
      <c r="FP380" s="288"/>
      <c r="FQ380" s="288"/>
      <c r="FR380" s="288"/>
      <c r="FU380" s="288"/>
      <c r="FV380" s="288"/>
      <c r="FW380" s="288"/>
      <c r="FX380" s="288"/>
      <c r="FY380" s="288"/>
      <c r="FZ380" s="288"/>
      <c r="GA380" s="288"/>
      <c r="GB380" s="288"/>
      <c r="GC380" s="288"/>
      <c r="GD380" s="288"/>
      <c r="GE380" s="288"/>
      <c r="GF380" s="288"/>
      <c r="GG380" s="288"/>
      <c r="GH380" s="288"/>
    </row>
    <row r="381" spans="1:190">
      <c r="A381" s="215"/>
      <c r="B381" s="215"/>
      <c r="C381" s="215"/>
      <c r="D381" s="215"/>
      <c r="E381" s="215"/>
      <c r="F381" s="215"/>
      <c r="G381" s="215"/>
      <c r="H381" s="215"/>
      <c r="I381" s="215"/>
      <c r="J381" s="215"/>
      <c r="K381" s="215"/>
      <c r="L381" s="215"/>
      <c r="M381" s="215"/>
      <c r="N381" s="212"/>
      <c r="O381" s="215"/>
      <c r="P381" s="215"/>
      <c r="Q381" s="215"/>
      <c r="R381" s="217"/>
      <c r="S381" s="217"/>
      <c r="T381" s="217"/>
      <c r="U381" s="288"/>
      <c r="V381" s="288"/>
      <c r="W381" s="215"/>
      <c r="X381" s="219"/>
      <c r="Y381" s="219"/>
      <c r="Z381" s="219"/>
      <c r="AA381" s="219"/>
      <c r="AB381" s="219"/>
      <c r="AC381" s="287"/>
      <c r="AD381" s="287"/>
      <c r="AE381" s="287"/>
      <c r="AF381" s="287"/>
      <c r="AG381" s="287"/>
      <c r="AH381" s="287"/>
      <c r="AI381" s="287"/>
      <c r="AJ381" s="287"/>
      <c r="AK381" s="288"/>
      <c r="AL381" s="288"/>
      <c r="AM381" s="288"/>
      <c r="AN381" s="288"/>
      <c r="AO381" s="288"/>
      <c r="AP381" s="288"/>
      <c r="AQ381" s="288"/>
      <c r="AR381" s="288"/>
      <c r="AS381" s="288"/>
      <c r="AT381" s="288"/>
      <c r="AU381" s="288"/>
      <c r="AV381" s="288"/>
      <c r="AW381" s="288"/>
      <c r="AX381" s="288"/>
      <c r="AY381" s="288"/>
      <c r="AZ381" s="288"/>
      <c r="BA381" s="288"/>
      <c r="BB381" s="288"/>
      <c r="BC381" s="288"/>
      <c r="BD381" s="288"/>
      <c r="BE381" s="288"/>
      <c r="BF381" s="288"/>
      <c r="BG381" s="288"/>
      <c r="BH381" s="288"/>
      <c r="BI381" s="288"/>
      <c r="BJ381" s="288"/>
      <c r="BK381" s="288"/>
      <c r="BL381" s="288"/>
      <c r="BM381" s="288"/>
      <c r="BN381" s="288"/>
      <c r="BO381" s="288"/>
      <c r="BP381" s="288"/>
      <c r="BQ381" s="288"/>
      <c r="BR381" s="288"/>
      <c r="BS381" s="288"/>
      <c r="BT381" s="288"/>
      <c r="BU381" s="288"/>
      <c r="BV381" s="288"/>
      <c r="BW381" s="288"/>
      <c r="BX381" s="288"/>
      <c r="BY381" s="288"/>
      <c r="BZ381" s="288"/>
      <c r="CA381" s="288"/>
      <c r="CB381" s="288"/>
      <c r="CC381" s="288"/>
      <c r="CD381" s="288"/>
      <c r="CE381" s="288"/>
      <c r="CF381" s="288"/>
      <c r="CG381" s="288"/>
      <c r="CH381" s="288"/>
      <c r="CI381" s="288"/>
      <c r="CJ381" s="288"/>
      <c r="CK381" s="288"/>
      <c r="CL381" s="288"/>
      <c r="CM381" s="288"/>
      <c r="CN381" s="288"/>
      <c r="CO381" s="288"/>
      <c r="CP381" s="288"/>
      <c r="CQ381" s="288"/>
      <c r="CR381" s="288"/>
      <c r="CS381" s="288"/>
      <c r="CT381" s="288"/>
      <c r="CU381" s="288"/>
      <c r="CV381" s="288"/>
      <c r="CW381" s="288"/>
      <c r="CX381" s="288"/>
      <c r="CY381" s="288"/>
      <c r="CZ381" s="288"/>
      <c r="DA381" s="288"/>
      <c r="DB381" s="288"/>
      <c r="DC381" s="288"/>
      <c r="DD381" s="288"/>
      <c r="DE381" s="288"/>
      <c r="DF381" s="288"/>
      <c r="DG381" s="288"/>
      <c r="DH381" s="288"/>
      <c r="DI381" s="288"/>
      <c r="DJ381" s="288"/>
      <c r="DK381" s="288"/>
      <c r="DL381" s="288"/>
      <c r="DM381" s="288"/>
      <c r="DN381" s="288"/>
      <c r="DO381" s="288"/>
      <c r="DP381" s="288"/>
      <c r="DQ381" s="288"/>
      <c r="DR381" s="288"/>
      <c r="DS381" s="288"/>
      <c r="DT381" s="288"/>
      <c r="DU381" s="288"/>
      <c r="DV381" s="288"/>
      <c r="DW381" s="288"/>
      <c r="DX381" s="288"/>
      <c r="DY381" s="288"/>
      <c r="DZ381" s="288"/>
      <c r="EA381" s="288"/>
      <c r="EB381" s="288"/>
      <c r="EC381" s="288"/>
      <c r="ED381" s="288"/>
      <c r="EE381" s="288"/>
      <c r="EF381" s="288"/>
      <c r="EG381" s="288"/>
      <c r="EH381" s="288"/>
      <c r="EI381" s="288"/>
      <c r="EJ381" s="288"/>
      <c r="EK381" s="288"/>
      <c r="EL381" s="288"/>
      <c r="EM381" s="288"/>
      <c r="EN381" s="288"/>
      <c r="EO381" s="288"/>
      <c r="EP381" s="288"/>
      <c r="EQ381" s="288"/>
      <c r="ER381" s="288"/>
      <c r="ES381" s="288"/>
      <c r="ET381" s="288"/>
      <c r="EU381" s="288"/>
      <c r="EV381" s="288"/>
      <c r="EW381" s="288"/>
      <c r="EX381" s="288"/>
      <c r="EY381" s="288"/>
      <c r="EZ381" s="288"/>
      <c r="FA381" s="288"/>
      <c r="FB381" s="288"/>
      <c r="FC381" s="288"/>
      <c r="FD381" s="288"/>
      <c r="FE381" s="288"/>
      <c r="FF381" s="288"/>
      <c r="FG381" s="288"/>
      <c r="FH381" s="288"/>
      <c r="FI381" s="288"/>
      <c r="FJ381" s="288"/>
      <c r="FK381" s="288"/>
      <c r="FL381" s="288"/>
      <c r="FM381" s="288"/>
      <c r="FN381" s="288"/>
      <c r="FO381" s="288"/>
      <c r="FP381" s="288"/>
      <c r="FQ381" s="288"/>
      <c r="FR381" s="288"/>
      <c r="FU381" s="288"/>
      <c r="FV381" s="288"/>
      <c r="FW381" s="288"/>
      <c r="FX381" s="288"/>
      <c r="FY381" s="288"/>
      <c r="FZ381" s="288"/>
      <c r="GA381" s="288"/>
      <c r="GB381" s="288"/>
      <c r="GC381" s="288"/>
      <c r="GD381" s="288"/>
      <c r="GE381" s="288"/>
      <c r="GF381" s="288"/>
      <c r="GG381" s="288"/>
      <c r="GH381" s="288"/>
    </row>
    <row r="382" spans="1:190">
      <c r="A382" s="215"/>
      <c r="B382" s="215"/>
      <c r="C382" s="215"/>
      <c r="D382" s="215"/>
      <c r="E382" s="215"/>
      <c r="F382" s="215"/>
      <c r="G382" s="215"/>
      <c r="H382" s="215"/>
      <c r="I382" s="215"/>
      <c r="J382" s="215"/>
      <c r="K382" s="215"/>
      <c r="L382" s="215"/>
      <c r="M382" s="215"/>
      <c r="N382" s="212"/>
      <c r="O382" s="215"/>
      <c r="P382" s="215"/>
      <c r="Q382" s="215"/>
      <c r="R382" s="217"/>
      <c r="S382" s="217"/>
      <c r="T382" s="217"/>
      <c r="U382" s="288"/>
      <c r="V382" s="288"/>
      <c r="W382" s="215"/>
      <c r="X382" s="219"/>
      <c r="Y382" s="219"/>
      <c r="Z382" s="219"/>
      <c r="AA382" s="219"/>
      <c r="AB382" s="219"/>
      <c r="AC382" s="287"/>
      <c r="AD382" s="287"/>
      <c r="AE382" s="287"/>
      <c r="AF382" s="287"/>
      <c r="AG382" s="287"/>
      <c r="AH382" s="287"/>
      <c r="AI382" s="287"/>
      <c r="AJ382" s="287"/>
      <c r="AK382" s="288"/>
      <c r="AL382" s="288"/>
      <c r="AM382" s="288"/>
      <c r="AN382" s="288"/>
      <c r="AO382" s="288"/>
      <c r="AP382" s="288"/>
      <c r="AQ382" s="288"/>
      <c r="AR382" s="288"/>
      <c r="AS382" s="288"/>
      <c r="AT382" s="288"/>
      <c r="AU382" s="288"/>
      <c r="AV382" s="288"/>
      <c r="AW382" s="288"/>
      <c r="AX382" s="288"/>
      <c r="AY382" s="288"/>
      <c r="AZ382" s="288"/>
      <c r="BA382" s="288"/>
      <c r="BB382" s="288"/>
      <c r="BC382" s="288"/>
      <c r="BD382" s="288"/>
      <c r="BE382" s="288"/>
      <c r="BF382" s="288"/>
      <c r="BG382" s="288"/>
      <c r="BH382" s="288"/>
      <c r="BI382" s="288"/>
      <c r="BJ382" s="288"/>
      <c r="BK382" s="288"/>
      <c r="BL382" s="288"/>
      <c r="BM382" s="288"/>
      <c r="BN382" s="288"/>
      <c r="BO382" s="288"/>
      <c r="BP382" s="288"/>
      <c r="BQ382" s="288"/>
      <c r="BR382" s="288"/>
      <c r="BS382" s="288"/>
      <c r="BT382" s="288"/>
      <c r="BU382" s="288"/>
      <c r="BV382" s="288"/>
      <c r="BW382" s="288"/>
      <c r="BX382" s="288"/>
      <c r="BY382" s="288"/>
      <c r="BZ382" s="288"/>
      <c r="CA382" s="288"/>
      <c r="CB382" s="288"/>
      <c r="CC382" s="288"/>
      <c r="CD382" s="288"/>
      <c r="CE382" s="288"/>
      <c r="CF382" s="288"/>
      <c r="CG382" s="288"/>
      <c r="CH382" s="288"/>
      <c r="CI382" s="288"/>
      <c r="CJ382" s="288"/>
      <c r="CK382" s="288"/>
      <c r="CL382" s="288"/>
      <c r="CM382" s="288"/>
      <c r="CN382" s="288"/>
      <c r="CO382" s="288"/>
      <c r="CP382" s="288"/>
      <c r="CQ382" s="288"/>
      <c r="CR382" s="288"/>
      <c r="CS382" s="288"/>
      <c r="CT382" s="288"/>
      <c r="CU382" s="288"/>
      <c r="CV382" s="288"/>
      <c r="CW382" s="288"/>
      <c r="CX382" s="288"/>
      <c r="CY382" s="288"/>
      <c r="CZ382" s="288"/>
      <c r="DA382" s="288"/>
      <c r="DB382" s="288"/>
      <c r="DC382" s="288"/>
      <c r="DD382" s="288"/>
      <c r="DE382" s="288"/>
      <c r="DF382" s="288"/>
      <c r="DG382" s="288"/>
      <c r="DH382" s="288"/>
      <c r="DI382" s="288"/>
      <c r="DJ382" s="288"/>
      <c r="DK382" s="288"/>
      <c r="DL382" s="288"/>
      <c r="DM382" s="288"/>
      <c r="DN382" s="288"/>
      <c r="DO382" s="288"/>
      <c r="DP382" s="288"/>
      <c r="DQ382" s="288"/>
      <c r="DR382" s="288"/>
      <c r="DS382" s="288"/>
      <c r="DT382" s="288"/>
      <c r="DU382" s="288"/>
      <c r="DV382" s="288"/>
      <c r="DW382" s="288"/>
      <c r="DX382" s="288"/>
      <c r="DY382" s="288"/>
      <c r="DZ382" s="288"/>
      <c r="EA382" s="288"/>
      <c r="EB382" s="288"/>
      <c r="EC382" s="288"/>
      <c r="ED382" s="288"/>
      <c r="EE382" s="288"/>
      <c r="EF382" s="288"/>
      <c r="EG382" s="288"/>
      <c r="EH382" s="288"/>
      <c r="EI382" s="288"/>
      <c r="EJ382" s="288"/>
      <c r="EK382" s="288"/>
      <c r="EL382" s="288"/>
      <c r="EM382" s="288"/>
      <c r="EN382" s="288"/>
      <c r="EO382" s="288"/>
      <c r="EP382" s="288"/>
      <c r="EQ382" s="288"/>
      <c r="ER382" s="288"/>
      <c r="ES382" s="288"/>
      <c r="ET382" s="288"/>
      <c r="EU382" s="288"/>
      <c r="EV382" s="288"/>
      <c r="EW382" s="288"/>
      <c r="EX382" s="288"/>
      <c r="EY382" s="288"/>
      <c r="EZ382" s="288"/>
      <c r="FA382" s="288"/>
      <c r="FB382" s="288"/>
      <c r="FC382" s="288"/>
      <c r="FD382" s="288"/>
      <c r="FE382" s="288"/>
      <c r="FF382" s="288"/>
      <c r="FG382" s="288"/>
      <c r="FH382" s="288"/>
      <c r="FI382" s="288"/>
      <c r="FJ382" s="288"/>
      <c r="FK382" s="288"/>
      <c r="FL382" s="288"/>
      <c r="FM382" s="288"/>
      <c r="FN382" s="288"/>
      <c r="FO382" s="288"/>
      <c r="FP382" s="288"/>
      <c r="FQ382" s="288"/>
      <c r="FR382" s="288"/>
      <c r="FU382" s="288"/>
      <c r="FV382" s="288"/>
      <c r="FW382" s="288"/>
      <c r="FX382" s="288"/>
      <c r="FY382" s="288"/>
      <c r="FZ382" s="288"/>
      <c r="GA382" s="288"/>
      <c r="GB382" s="288"/>
      <c r="GC382" s="288"/>
      <c r="GD382" s="288"/>
      <c r="GE382" s="288"/>
      <c r="GF382" s="288"/>
      <c r="GG382" s="288"/>
      <c r="GH382" s="288"/>
    </row>
    <row r="383" spans="1:190">
      <c r="A383" s="215"/>
      <c r="B383" s="215"/>
      <c r="C383" s="215"/>
      <c r="D383" s="215"/>
      <c r="E383" s="215"/>
      <c r="F383" s="215"/>
      <c r="G383" s="215"/>
      <c r="H383" s="215"/>
      <c r="I383" s="215"/>
      <c r="J383" s="215"/>
      <c r="K383" s="215"/>
      <c r="L383" s="215"/>
      <c r="M383" s="215"/>
      <c r="N383" s="212"/>
      <c r="O383" s="215"/>
      <c r="P383" s="215"/>
      <c r="Q383" s="215"/>
      <c r="R383" s="217"/>
      <c r="S383" s="217"/>
      <c r="T383" s="217"/>
      <c r="U383" s="288"/>
      <c r="V383" s="288"/>
      <c r="W383" s="215"/>
      <c r="X383" s="219"/>
      <c r="Y383" s="219"/>
      <c r="Z383" s="219"/>
      <c r="AA383" s="219"/>
      <c r="AB383" s="219"/>
      <c r="AC383" s="287"/>
      <c r="AD383" s="287"/>
      <c r="AE383" s="287"/>
      <c r="AF383" s="287"/>
      <c r="AG383" s="287"/>
      <c r="AH383" s="287"/>
      <c r="AI383" s="287"/>
      <c r="AJ383" s="287"/>
      <c r="AK383" s="288"/>
      <c r="AL383" s="288"/>
      <c r="AM383" s="288"/>
      <c r="AN383" s="288"/>
      <c r="AO383" s="288"/>
      <c r="AP383" s="288"/>
      <c r="AQ383" s="288"/>
      <c r="AR383" s="288"/>
      <c r="AS383" s="288"/>
      <c r="AT383" s="288"/>
      <c r="AU383" s="288"/>
      <c r="AV383" s="288"/>
      <c r="AW383" s="288"/>
      <c r="AX383" s="288"/>
      <c r="AY383" s="288"/>
      <c r="AZ383" s="288"/>
      <c r="BA383" s="288"/>
      <c r="BB383" s="288"/>
      <c r="BC383" s="288"/>
      <c r="BD383" s="288"/>
      <c r="BE383" s="288"/>
      <c r="BF383" s="288"/>
      <c r="BG383" s="288"/>
      <c r="BH383" s="288"/>
      <c r="BI383" s="288"/>
      <c r="BJ383" s="288"/>
      <c r="BK383" s="288"/>
      <c r="BL383" s="288"/>
      <c r="BM383" s="288"/>
      <c r="BN383" s="288"/>
      <c r="BO383" s="288"/>
      <c r="BP383" s="288"/>
      <c r="BQ383" s="288"/>
      <c r="BR383" s="288"/>
      <c r="BS383" s="288"/>
      <c r="BT383" s="288"/>
      <c r="BU383" s="288"/>
      <c r="BV383" s="288"/>
      <c r="BW383" s="288"/>
      <c r="BX383" s="288"/>
      <c r="BY383" s="288"/>
      <c r="BZ383" s="288"/>
      <c r="CA383" s="288"/>
      <c r="CB383" s="288"/>
      <c r="CC383" s="288"/>
      <c r="CD383" s="288"/>
      <c r="CE383" s="288"/>
      <c r="CF383" s="288"/>
      <c r="CG383" s="288"/>
      <c r="CH383" s="288"/>
      <c r="CI383" s="288"/>
      <c r="CJ383" s="288"/>
      <c r="CK383" s="288"/>
      <c r="CL383" s="288"/>
      <c r="CM383" s="288"/>
      <c r="CN383" s="288"/>
      <c r="CO383" s="288"/>
      <c r="CP383" s="288"/>
      <c r="CQ383" s="288"/>
      <c r="CR383" s="288"/>
      <c r="CS383" s="288"/>
      <c r="CT383" s="288"/>
      <c r="CU383" s="288"/>
      <c r="CV383" s="288"/>
      <c r="CW383" s="288"/>
      <c r="CX383" s="288"/>
      <c r="CY383" s="288"/>
      <c r="CZ383" s="288"/>
      <c r="DA383" s="288"/>
      <c r="DB383" s="288"/>
      <c r="DC383" s="288"/>
      <c r="DD383" s="288"/>
      <c r="DE383" s="288"/>
      <c r="DF383" s="288"/>
      <c r="DG383" s="288"/>
      <c r="DH383" s="288"/>
      <c r="DI383" s="288"/>
      <c r="DJ383" s="288"/>
      <c r="DK383" s="288"/>
      <c r="DL383" s="288"/>
      <c r="DM383" s="288"/>
      <c r="DN383" s="288"/>
      <c r="DO383" s="288"/>
      <c r="DP383" s="288"/>
      <c r="DQ383" s="288"/>
      <c r="DR383" s="288"/>
      <c r="DS383" s="288"/>
      <c r="DT383" s="288"/>
      <c r="DU383" s="288"/>
      <c r="DV383" s="288"/>
      <c r="DW383" s="288"/>
      <c r="DX383" s="288"/>
      <c r="DY383" s="288"/>
      <c r="DZ383" s="288"/>
      <c r="EA383" s="288"/>
      <c r="EB383" s="288"/>
      <c r="EC383" s="288"/>
      <c r="ED383" s="288"/>
      <c r="EE383" s="288"/>
      <c r="EF383" s="288"/>
      <c r="EG383" s="288"/>
      <c r="EH383" s="288"/>
      <c r="EI383" s="288"/>
      <c r="EJ383" s="288"/>
      <c r="EK383" s="288"/>
      <c r="EL383" s="288"/>
      <c r="EM383" s="288"/>
      <c r="EN383" s="288"/>
      <c r="EO383" s="288"/>
      <c r="EP383" s="288"/>
      <c r="EQ383" s="288"/>
      <c r="ER383" s="288"/>
      <c r="ES383" s="288"/>
      <c r="ET383" s="288"/>
      <c r="EU383" s="288"/>
      <c r="EV383" s="288"/>
      <c r="EW383" s="288"/>
      <c r="EX383" s="288"/>
      <c r="EY383" s="288"/>
      <c r="EZ383" s="288"/>
      <c r="FA383" s="288"/>
      <c r="FB383" s="288"/>
      <c r="FC383" s="288"/>
      <c r="FD383" s="288"/>
      <c r="FE383" s="288"/>
      <c r="FF383" s="288"/>
      <c r="FG383" s="288"/>
      <c r="FH383" s="288"/>
      <c r="FI383" s="288"/>
      <c r="FJ383" s="288"/>
      <c r="FK383" s="288"/>
      <c r="FL383" s="288"/>
      <c r="FM383" s="288"/>
      <c r="FN383" s="288"/>
      <c r="FO383" s="288"/>
      <c r="FP383" s="288"/>
      <c r="FQ383" s="288"/>
      <c r="FR383" s="288"/>
      <c r="FU383" s="288"/>
      <c r="FV383" s="288"/>
      <c r="FW383" s="288"/>
      <c r="FX383" s="288"/>
      <c r="FY383" s="288"/>
      <c r="FZ383" s="288"/>
      <c r="GA383" s="288"/>
      <c r="GB383" s="288"/>
      <c r="GC383" s="288"/>
      <c r="GD383" s="288"/>
      <c r="GE383" s="288"/>
      <c r="GF383" s="288"/>
      <c r="GG383" s="288"/>
      <c r="GH383" s="288"/>
    </row>
    <row r="384" spans="1:190">
      <c r="A384" s="215"/>
      <c r="B384" s="215"/>
      <c r="C384" s="215"/>
      <c r="D384" s="215"/>
      <c r="E384" s="215"/>
      <c r="F384" s="215"/>
      <c r="G384" s="215"/>
      <c r="H384" s="215"/>
      <c r="I384" s="215"/>
      <c r="J384" s="215"/>
      <c r="K384" s="215"/>
      <c r="L384" s="215"/>
      <c r="M384" s="215"/>
      <c r="N384" s="212"/>
      <c r="O384" s="215"/>
      <c r="P384" s="215"/>
      <c r="Q384" s="215"/>
      <c r="R384" s="217"/>
      <c r="S384" s="217"/>
      <c r="T384" s="217"/>
      <c r="U384" s="288"/>
      <c r="V384" s="288"/>
      <c r="W384" s="215"/>
      <c r="X384" s="219"/>
      <c r="Y384" s="219"/>
      <c r="Z384" s="219"/>
      <c r="AA384" s="219"/>
      <c r="AB384" s="219"/>
      <c r="AC384" s="287"/>
      <c r="AD384" s="287"/>
      <c r="AE384" s="287"/>
      <c r="AF384" s="287"/>
      <c r="AG384" s="287"/>
      <c r="AH384" s="287"/>
      <c r="AI384" s="287"/>
      <c r="AJ384" s="287"/>
      <c r="AK384" s="288"/>
      <c r="AL384" s="288"/>
      <c r="AM384" s="288"/>
      <c r="AN384" s="288"/>
      <c r="AO384" s="288"/>
      <c r="AP384" s="288"/>
      <c r="AQ384" s="288"/>
      <c r="AR384" s="288"/>
      <c r="AS384" s="288"/>
      <c r="AT384" s="288"/>
      <c r="AU384" s="288"/>
      <c r="AV384" s="288"/>
      <c r="AW384" s="288"/>
      <c r="AX384" s="288"/>
      <c r="AY384" s="288"/>
      <c r="AZ384" s="288"/>
      <c r="BA384" s="288"/>
      <c r="BB384" s="288"/>
      <c r="BC384" s="288"/>
      <c r="BD384" s="288"/>
      <c r="BE384" s="288"/>
      <c r="BF384" s="288"/>
      <c r="BG384" s="288"/>
      <c r="BH384" s="288"/>
      <c r="BI384" s="288"/>
      <c r="BJ384" s="288"/>
      <c r="BK384" s="288"/>
      <c r="BL384" s="288"/>
      <c r="BM384" s="288"/>
      <c r="BN384" s="288"/>
      <c r="BO384" s="288"/>
      <c r="BP384" s="288"/>
      <c r="BQ384" s="288"/>
      <c r="BR384" s="288"/>
      <c r="BS384" s="288"/>
      <c r="BT384" s="288"/>
      <c r="BU384" s="288"/>
      <c r="BV384" s="288"/>
      <c r="BW384" s="288"/>
      <c r="BX384" s="288"/>
      <c r="BY384" s="288"/>
      <c r="BZ384" s="288"/>
      <c r="CA384" s="288"/>
      <c r="CB384" s="288"/>
      <c r="CC384" s="288"/>
      <c r="CD384" s="288"/>
      <c r="CE384" s="288"/>
      <c r="CF384" s="288"/>
      <c r="CG384" s="288"/>
      <c r="CH384" s="288"/>
      <c r="CI384" s="288"/>
      <c r="CJ384" s="288"/>
      <c r="CK384" s="288"/>
      <c r="CL384" s="288"/>
      <c r="CM384" s="288"/>
      <c r="CN384" s="288"/>
      <c r="CO384" s="288"/>
      <c r="CP384" s="288"/>
      <c r="CQ384" s="288"/>
      <c r="CR384" s="288"/>
      <c r="CS384" s="288"/>
      <c r="CT384" s="288"/>
      <c r="CU384" s="288"/>
      <c r="CV384" s="288"/>
      <c r="CW384" s="288"/>
      <c r="CX384" s="288"/>
      <c r="CY384" s="288"/>
      <c r="CZ384" s="288"/>
      <c r="DA384" s="288"/>
      <c r="DB384" s="288"/>
      <c r="DC384" s="288"/>
      <c r="DD384" s="288"/>
      <c r="DE384" s="288"/>
      <c r="DF384" s="288"/>
      <c r="DG384" s="288"/>
      <c r="DH384" s="288"/>
      <c r="DI384" s="288"/>
      <c r="DJ384" s="288"/>
      <c r="DK384" s="288"/>
      <c r="DL384" s="288"/>
      <c r="DM384" s="288"/>
      <c r="DN384" s="288"/>
      <c r="DO384" s="288"/>
      <c r="DP384" s="288"/>
      <c r="DQ384" s="288"/>
      <c r="DR384" s="288"/>
      <c r="DS384" s="288"/>
      <c r="DT384" s="288"/>
      <c r="DU384" s="288"/>
      <c r="DV384" s="288"/>
      <c r="DW384" s="288"/>
      <c r="DX384" s="288"/>
      <c r="DY384" s="288"/>
      <c r="DZ384" s="288"/>
      <c r="EA384" s="288"/>
      <c r="EB384" s="288"/>
      <c r="EC384" s="288"/>
      <c r="ED384" s="288"/>
      <c r="EE384" s="288"/>
      <c r="EF384" s="288"/>
      <c r="EG384" s="288"/>
      <c r="EH384" s="288"/>
      <c r="EI384" s="288"/>
      <c r="EJ384" s="288"/>
      <c r="EK384" s="288"/>
      <c r="EL384" s="288"/>
      <c r="EM384" s="288"/>
      <c r="EN384" s="288"/>
      <c r="EO384" s="288"/>
      <c r="EP384" s="288"/>
      <c r="EQ384" s="288"/>
      <c r="ER384" s="288"/>
      <c r="ES384" s="288"/>
      <c r="ET384" s="288"/>
      <c r="EU384" s="288"/>
      <c r="EV384" s="288"/>
      <c r="EW384" s="288"/>
      <c r="EX384" s="288"/>
      <c r="EY384" s="288"/>
      <c r="EZ384" s="288"/>
      <c r="FA384" s="288"/>
      <c r="FB384" s="288"/>
      <c r="FC384" s="288"/>
      <c r="FD384" s="288"/>
      <c r="FE384" s="288"/>
      <c r="FF384" s="288"/>
      <c r="FG384" s="288"/>
      <c r="FH384" s="288"/>
      <c r="FI384" s="288"/>
      <c r="FJ384" s="288"/>
      <c r="FK384" s="288"/>
      <c r="FL384" s="288"/>
      <c r="FM384" s="288"/>
      <c r="FN384" s="288"/>
      <c r="FO384" s="288"/>
      <c r="FP384" s="288"/>
      <c r="FQ384" s="288"/>
      <c r="FR384" s="288"/>
      <c r="FU384" s="288"/>
      <c r="FV384" s="288"/>
      <c r="FW384" s="288"/>
      <c r="FX384" s="288"/>
      <c r="FY384" s="288"/>
      <c r="FZ384" s="288"/>
      <c r="GA384" s="288"/>
      <c r="GB384" s="288"/>
      <c r="GC384" s="288"/>
      <c r="GD384" s="288"/>
      <c r="GE384" s="288"/>
      <c r="GF384" s="288"/>
      <c r="GG384" s="288"/>
      <c r="GH384" s="288"/>
    </row>
    <row r="385" spans="1:190">
      <c r="A385" s="215"/>
      <c r="B385" s="215"/>
      <c r="C385" s="215"/>
      <c r="D385" s="215"/>
      <c r="E385" s="215"/>
      <c r="F385" s="215"/>
      <c r="G385" s="215"/>
      <c r="H385" s="215"/>
      <c r="I385" s="215"/>
      <c r="J385" s="215"/>
      <c r="K385" s="215"/>
      <c r="L385" s="215"/>
      <c r="M385" s="215"/>
      <c r="N385" s="212"/>
      <c r="O385" s="215"/>
      <c r="P385" s="215"/>
      <c r="Q385" s="215"/>
      <c r="R385" s="217"/>
      <c r="S385" s="217"/>
      <c r="T385" s="217"/>
      <c r="U385" s="288"/>
      <c r="V385" s="288"/>
      <c r="W385" s="215"/>
      <c r="X385" s="219"/>
      <c r="Y385" s="219"/>
      <c r="Z385" s="219"/>
      <c r="AA385" s="219"/>
      <c r="AB385" s="219"/>
      <c r="AC385" s="287"/>
      <c r="AD385" s="287"/>
      <c r="AE385" s="287"/>
      <c r="AF385" s="287"/>
      <c r="AG385" s="287"/>
      <c r="AH385" s="287"/>
      <c r="AI385" s="287"/>
      <c r="AJ385" s="287"/>
      <c r="AK385" s="288"/>
      <c r="AL385" s="288"/>
      <c r="AM385" s="288"/>
      <c r="AN385" s="288"/>
      <c r="AO385" s="288"/>
      <c r="AP385" s="288"/>
      <c r="AQ385" s="288"/>
      <c r="AR385" s="288"/>
      <c r="AS385" s="288"/>
      <c r="AT385" s="288"/>
      <c r="AU385" s="288"/>
      <c r="AV385" s="288"/>
      <c r="AW385" s="288"/>
      <c r="AX385" s="288"/>
      <c r="AY385" s="288"/>
      <c r="AZ385" s="288"/>
      <c r="BA385" s="288"/>
      <c r="BB385" s="288"/>
      <c r="BC385" s="288"/>
      <c r="BD385" s="288"/>
      <c r="BE385" s="288"/>
      <c r="BF385" s="288"/>
      <c r="BG385" s="288"/>
      <c r="BH385" s="288"/>
      <c r="BI385" s="288"/>
      <c r="BJ385" s="288"/>
      <c r="BK385" s="288"/>
      <c r="BL385" s="288"/>
      <c r="BM385" s="288"/>
      <c r="BN385" s="288"/>
      <c r="BO385" s="288"/>
      <c r="BP385" s="288"/>
      <c r="BQ385" s="288"/>
      <c r="BR385" s="288"/>
      <c r="BS385" s="288"/>
      <c r="BT385" s="288"/>
      <c r="BU385" s="288"/>
      <c r="BV385" s="288"/>
      <c r="BW385" s="288"/>
      <c r="BX385" s="288"/>
      <c r="BY385" s="288"/>
      <c r="BZ385" s="288"/>
      <c r="CA385" s="288"/>
      <c r="CB385" s="288"/>
      <c r="CC385" s="288"/>
      <c r="CD385" s="288"/>
      <c r="CE385" s="288"/>
      <c r="CF385" s="288"/>
      <c r="CG385" s="288"/>
      <c r="CH385" s="288"/>
      <c r="CI385" s="288"/>
      <c r="CJ385" s="288"/>
      <c r="CK385" s="288"/>
      <c r="CL385" s="288"/>
      <c r="CM385" s="288"/>
      <c r="CN385" s="288"/>
      <c r="CO385" s="288"/>
      <c r="CP385" s="288"/>
      <c r="CQ385" s="288"/>
      <c r="CR385" s="288"/>
      <c r="CS385" s="288"/>
      <c r="CT385" s="288"/>
      <c r="CU385" s="288"/>
      <c r="CV385" s="288"/>
      <c r="CW385" s="288"/>
      <c r="CX385" s="288"/>
      <c r="CY385" s="288"/>
      <c r="CZ385" s="288"/>
      <c r="DA385" s="288"/>
      <c r="DB385" s="288"/>
      <c r="DC385" s="288"/>
      <c r="DD385" s="288"/>
      <c r="DE385" s="288"/>
      <c r="DF385" s="288"/>
      <c r="DG385" s="288"/>
      <c r="DH385" s="288"/>
      <c r="DI385" s="288"/>
      <c r="DJ385" s="288"/>
      <c r="DK385" s="288"/>
      <c r="DL385" s="288"/>
      <c r="DM385" s="288"/>
      <c r="DN385" s="288"/>
      <c r="DO385" s="288"/>
      <c r="DP385" s="288"/>
      <c r="DQ385" s="288"/>
      <c r="DR385" s="288"/>
      <c r="DS385" s="288"/>
      <c r="DT385" s="288"/>
      <c r="DU385" s="288"/>
      <c r="DV385" s="288"/>
      <c r="DW385" s="288"/>
      <c r="DX385" s="288"/>
      <c r="DY385" s="288"/>
      <c r="DZ385" s="288"/>
      <c r="EA385" s="288"/>
      <c r="EB385" s="288"/>
      <c r="EC385" s="288"/>
      <c r="ED385" s="288"/>
      <c r="EE385" s="288"/>
      <c r="EF385" s="288"/>
      <c r="EG385" s="288"/>
      <c r="EH385" s="288"/>
      <c r="EI385" s="288"/>
      <c r="EJ385" s="288"/>
      <c r="EK385" s="288"/>
      <c r="EL385" s="288"/>
      <c r="EM385" s="288"/>
      <c r="EN385" s="288"/>
      <c r="EO385" s="288"/>
      <c r="EP385" s="288"/>
      <c r="EQ385" s="288"/>
      <c r="ER385" s="288"/>
      <c r="ES385" s="288"/>
      <c r="ET385" s="288"/>
      <c r="EU385" s="288"/>
      <c r="EV385" s="288"/>
      <c r="EW385" s="288"/>
      <c r="EX385" s="288"/>
      <c r="EY385" s="288"/>
      <c r="EZ385" s="288"/>
      <c r="FA385" s="288"/>
      <c r="FB385" s="288"/>
      <c r="FC385" s="288"/>
      <c r="FD385" s="288"/>
      <c r="FE385" s="288"/>
      <c r="FF385" s="288"/>
      <c r="FG385" s="288"/>
      <c r="FH385" s="288"/>
      <c r="FI385" s="288"/>
      <c r="FJ385" s="288"/>
      <c r="FK385" s="288"/>
      <c r="FL385" s="288"/>
      <c r="FM385" s="288"/>
      <c r="FN385" s="288"/>
      <c r="FO385" s="288"/>
      <c r="FP385" s="288"/>
      <c r="FQ385" s="288"/>
      <c r="FR385" s="288"/>
      <c r="FU385" s="288"/>
      <c r="FV385" s="288"/>
      <c r="FW385" s="288"/>
      <c r="FX385" s="288"/>
      <c r="FY385" s="288"/>
      <c r="FZ385" s="288"/>
      <c r="GA385" s="288"/>
      <c r="GB385" s="288"/>
      <c r="GC385" s="288"/>
      <c r="GD385" s="288"/>
      <c r="GE385" s="288"/>
      <c r="GF385" s="288"/>
      <c r="GG385" s="288"/>
      <c r="GH385" s="288"/>
    </row>
    <row r="386" spans="1:190">
      <c r="A386" s="215"/>
      <c r="B386" s="215"/>
      <c r="C386" s="215"/>
      <c r="D386" s="215"/>
      <c r="E386" s="215"/>
      <c r="F386" s="215"/>
      <c r="G386" s="215"/>
      <c r="H386" s="215"/>
      <c r="I386" s="215"/>
      <c r="J386" s="215"/>
      <c r="K386" s="215"/>
      <c r="L386" s="215"/>
      <c r="M386" s="215"/>
      <c r="N386" s="212"/>
      <c r="O386" s="215"/>
      <c r="P386" s="215"/>
      <c r="Q386" s="215"/>
      <c r="R386" s="217"/>
      <c r="S386" s="217"/>
      <c r="T386" s="217"/>
      <c r="U386" s="288"/>
      <c r="V386" s="288"/>
      <c r="W386" s="215"/>
      <c r="X386" s="219"/>
      <c r="Y386" s="219"/>
      <c r="Z386" s="219"/>
      <c r="AA386" s="219"/>
      <c r="AB386" s="219"/>
      <c r="AC386" s="287"/>
      <c r="AD386" s="287"/>
      <c r="AE386" s="287"/>
      <c r="AF386" s="287"/>
      <c r="AG386" s="287"/>
      <c r="AH386" s="287"/>
      <c r="AI386" s="287"/>
      <c r="AJ386" s="287"/>
      <c r="AK386" s="288"/>
      <c r="AL386" s="288"/>
      <c r="AM386" s="288"/>
      <c r="AN386" s="288"/>
      <c r="AO386" s="288"/>
      <c r="AP386" s="288"/>
      <c r="AQ386" s="288"/>
      <c r="AR386" s="288"/>
      <c r="AS386" s="288"/>
      <c r="AT386" s="288"/>
      <c r="AU386" s="288"/>
      <c r="AV386" s="288"/>
      <c r="AW386" s="288"/>
      <c r="AX386" s="288"/>
      <c r="AY386" s="288"/>
      <c r="AZ386" s="288"/>
      <c r="BA386" s="288"/>
      <c r="BB386" s="288"/>
      <c r="BC386" s="288"/>
      <c r="BD386" s="288"/>
      <c r="BE386" s="288"/>
      <c r="BF386" s="288"/>
      <c r="BG386" s="288"/>
      <c r="BH386" s="288"/>
      <c r="BI386" s="288"/>
      <c r="BJ386" s="288"/>
      <c r="BK386" s="288"/>
      <c r="BL386" s="288"/>
      <c r="BM386" s="288"/>
      <c r="BN386" s="288"/>
      <c r="BO386" s="288"/>
      <c r="BP386" s="288"/>
      <c r="BQ386" s="288"/>
      <c r="BR386" s="288"/>
      <c r="BS386" s="288"/>
      <c r="BT386" s="288"/>
      <c r="BU386" s="288"/>
      <c r="BV386" s="288"/>
      <c r="BW386" s="288"/>
      <c r="BX386" s="288"/>
      <c r="BY386" s="288"/>
      <c r="BZ386" s="288"/>
      <c r="CA386" s="288"/>
      <c r="CB386" s="288"/>
      <c r="CC386" s="288"/>
      <c r="CD386" s="288"/>
      <c r="CE386" s="288"/>
      <c r="CF386" s="288"/>
      <c r="CG386" s="288"/>
      <c r="CH386" s="288"/>
      <c r="CI386" s="288"/>
      <c r="CJ386" s="288"/>
      <c r="CK386" s="288"/>
      <c r="CL386" s="288"/>
      <c r="CM386" s="288"/>
      <c r="CN386" s="288"/>
      <c r="CO386" s="288"/>
      <c r="CP386" s="288"/>
      <c r="CQ386" s="288"/>
      <c r="CR386" s="288"/>
      <c r="CS386" s="288"/>
      <c r="CT386" s="288"/>
      <c r="CU386" s="288"/>
      <c r="CV386" s="288"/>
      <c r="CW386" s="288"/>
      <c r="CX386" s="288"/>
      <c r="CY386" s="288"/>
      <c r="CZ386" s="288"/>
      <c r="DA386" s="288"/>
      <c r="DB386" s="288"/>
      <c r="DC386" s="288"/>
      <c r="DD386" s="288"/>
      <c r="DE386" s="288"/>
      <c r="DF386" s="288"/>
      <c r="DG386" s="288"/>
      <c r="DH386" s="288"/>
      <c r="DI386" s="288"/>
      <c r="DJ386" s="288"/>
      <c r="DK386" s="288"/>
      <c r="DL386" s="288"/>
      <c r="DM386" s="288"/>
      <c r="DN386" s="288"/>
      <c r="DO386" s="288"/>
      <c r="DP386" s="288"/>
      <c r="DQ386" s="288"/>
      <c r="DR386" s="288"/>
      <c r="DS386" s="288"/>
      <c r="DT386" s="288"/>
      <c r="DU386" s="288"/>
      <c r="DV386" s="288"/>
      <c r="DW386" s="288"/>
      <c r="DX386" s="288"/>
      <c r="DY386" s="288"/>
      <c r="DZ386" s="288"/>
      <c r="EA386" s="288"/>
      <c r="EB386" s="288"/>
      <c r="EC386" s="288"/>
      <c r="ED386" s="288"/>
      <c r="EE386" s="288"/>
      <c r="EF386" s="288"/>
      <c r="EG386" s="288"/>
      <c r="EH386" s="288"/>
      <c r="EI386" s="288"/>
      <c r="EJ386" s="288"/>
      <c r="EK386" s="288"/>
      <c r="EL386" s="288"/>
      <c r="EM386" s="288"/>
      <c r="EN386" s="288"/>
      <c r="EO386" s="288"/>
      <c r="EP386" s="288"/>
      <c r="EQ386" s="288"/>
      <c r="ER386" s="288"/>
      <c r="ES386" s="288"/>
      <c r="ET386" s="288"/>
      <c r="EU386" s="288"/>
      <c r="EV386" s="288"/>
      <c r="EW386" s="288"/>
      <c r="EX386" s="288"/>
      <c r="EY386" s="288"/>
      <c r="EZ386" s="288"/>
      <c r="FA386" s="288"/>
      <c r="FB386" s="288"/>
      <c r="FC386" s="288"/>
      <c r="FD386" s="288"/>
      <c r="FE386" s="288"/>
      <c r="FF386" s="288"/>
      <c r="FG386" s="288"/>
      <c r="FH386" s="288"/>
      <c r="FI386" s="288"/>
      <c r="FJ386" s="288"/>
      <c r="FK386" s="288"/>
      <c r="FL386" s="288"/>
      <c r="FM386" s="288"/>
      <c r="FN386" s="288"/>
      <c r="FO386" s="288"/>
      <c r="FP386" s="288"/>
      <c r="FQ386" s="288"/>
      <c r="FR386" s="288"/>
      <c r="FU386" s="288"/>
      <c r="FV386" s="288"/>
      <c r="FW386" s="288"/>
      <c r="FX386" s="288"/>
      <c r="FY386" s="288"/>
      <c r="FZ386" s="288"/>
      <c r="GA386" s="288"/>
      <c r="GB386" s="288"/>
      <c r="GC386" s="288"/>
      <c r="GD386" s="288"/>
      <c r="GE386" s="288"/>
      <c r="GF386" s="288"/>
      <c r="GG386" s="288"/>
      <c r="GH386" s="288"/>
    </row>
  </sheetData>
  <mergeCells count="37">
    <mergeCell ref="ET3:EW3"/>
    <mergeCell ref="DV3:DY3"/>
    <mergeCell ref="DZ3:EC3"/>
    <mergeCell ref="ED3:EG3"/>
    <mergeCell ref="EH3:EK3"/>
    <mergeCell ref="EL3:EO3"/>
    <mergeCell ref="EP3:EQ3"/>
    <mergeCell ref="DR3:DU3"/>
    <mergeCell ref="BZ3:CC3"/>
    <mergeCell ref="CD3:CG3"/>
    <mergeCell ref="CH3:CK3"/>
    <mergeCell ref="CL3:CO3"/>
    <mergeCell ref="CP3:CS3"/>
    <mergeCell ref="CT3:CW3"/>
    <mergeCell ref="CX3:DA3"/>
    <mergeCell ref="DB3:DE3"/>
    <mergeCell ref="DF3:DI3"/>
    <mergeCell ref="DJ3:DM3"/>
    <mergeCell ref="DN3:DQ3"/>
    <mergeCell ref="BV3:BY3"/>
    <mergeCell ref="AD3:AG3"/>
    <mergeCell ref="AH3:AK3"/>
    <mergeCell ref="AL3:AO3"/>
    <mergeCell ref="AP3:AS3"/>
    <mergeCell ref="AT3:AW3"/>
    <mergeCell ref="AX3:BA3"/>
    <mergeCell ref="BB3:BE3"/>
    <mergeCell ref="BF3:BI3"/>
    <mergeCell ref="BJ3:BM3"/>
    <mergeCell ref="BN3:BQ3"/>
    <mergeCell ref="BR3:BU3"/>
    <mergeCell ref="Z3:AC3"/>
    <mergeCell ref="F3:I3"/>
    <mergeCell ref="J3:M3"/>
    <mergeCell ref="N3:Q3"/>
    <mergeCell ref="R3:U3"/>
    <mergeCell ref="V3:Y3"/>
  </mergeCells>
  <pageMargins left="0.78740157499999996" right="0.78740157499999996" top="0.984251969" bottom="0.984251969" header="0.4921259845" footer="0.4921259845"/>
  <pageSetup paperSize="9" orientation="portrait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169"/>
  <sheetViews>
    <sheetView workbookViewId="0">
      <pane xSplit="2" ySplit="3" topLeftCell="DZ20" activePane="bottomRight" state="frozen"/>
      <selection activeCell="AH281" sqref="AH281"/>
      <selection pane="topRight" activeCell="AH281" sqref="AH281"/>
      <selection pane="bottomLeft" activeCell="AH281" sqref="AH281"/>
      <selection pane="bottomRight" activeCell="AH281" sqref="AH281"/>
    </sheetView>
  </sheetViews>
  <sheetFormatPr defaultColWidth="11.42578125" defaultRowHeight="12.75"/>
  <cols>
    <col min="1" max="1" width="11.42578125" style="374"/>
    <col min="2" max="2" width="32.5703125" style="374" customWidth="1"/>
    <col min="3" max="131" width="11.42578125" style="374"/>
    <col min="132" max="158" width="11.5703125" style="374" bestFit="1" customWidth="1"/>
    <col min="159" max="16384" width="11.42578125" style="374"/>
  </cols>
  <sheetData>
    <row r="1" spans="1:178" ht="15.75">
      <c r="B1" s="355" t="s">
        <v>72</v>
      </c>
      <c r="C1" s="374">
        <v>0</v>
      </c>
      <c r="D1" s="374">
        <v>1</v>
      </c>
      <c r="E1" s="374">
        <v>2</v>
      </c>
      <c r="F1" s="374">
        <v>3</v>
      </c>
      <c r="G1" s="374">
        <v>4</v>
      </c>
      <c r="H1" s="374">
        <v>5</v>
      </c>
      <c r="I1" s="374">
        <v>6</v>
      </c>
      <c r="J1" s="374">
        <v>7</v>
      </c>
      <c r="K1" s="374">
        <v>8</v>
      </c>
      <c r="L1" s="374">
        <v>9</v>
      </c>
      <c r="M1" s="374">
        <v>10</v>
      </c>
      <c r="N1" s="374">
        <v>11</v>
      </c>
      <c r="O1" s="374">
        <v>12</v>
      </c>
      <c r="P1" s="374">
        <v>13</v>
      </c>
      <c r="Q1" s="374">
        <v>14</v>
      </c>
      <c r="R1" s="374">
        <v>15</v>
      </c>
      <c r="S1" s="374">
        <v>16</v>
      </c>
      <c r="T1" s="374">
        <v>17</v>
      </c>
      <c r="U1" s="374">
        <v>18</v>
      </c>
      <c r="V1" s="374">
        <v>19</v>
      </c>
      <c r="W1" s="374">
        <v>20</v>
      </c>
      <c r="X1" s="374">
        <v>21</v>
      </c>
      <c r="Y1" s="374">
        <v>22</v>
      </c>
      <c r="Z1" s="374">
        <v>23</v>
      </c>
      <c r="AA1" s="374">
        <v>24</v>
      </c>
      <c r="AB1" s="374">
        <v>25</v>
      </c>
      <c r="AC1" s="374">
        <v>26</v>
      </c>
      <c r="AD1" s="374">
        <v>27</v>
      </c>
      <c r="AE1" s="374">
        <v>28</v>
      </c>
      <c r="AF1" s="374">
        <v>29</v>
      </c>
      <c r="AG1" s="374">
        <v>30</v>
      </c>
      <c r="AH1" s="374">
        <v>31</v>
      </c>
      <c r="AI1" s="374">
        <v>32</v>
      </c>
      <c r="AJ1" s="374">
        <v>33</v>
      </c>
      <c r="AK1" s="374">
        <v>34</v>
      </c>
      <c r="AL1" s="374">
        <v>35</v>
      </c>
      <c r="AM1" s="374">
        <v>36</v>
      </c>
      <c r="AN1" s="374">
        <v>37</v>
      </c>
      <c r="AO1" s="374">
        <v>38</v>
      </c>
      <c r="AP1" s="374">
        <v>39</v>
      </c>
      <c r="AQ1" s="374">
        <v>40</v>
      </c>
      <c r="AR1" s="374">
        <v>41</v>
      </c>
      <c r="AS1" s="374">
        <v>42</v>
      </c>
      <c r="AT1" s="374">
        <v>43</v>
      </c>
      <c r="AU1" s="374">
        <v>44</v>
      </c>
      <c r="AV1" s="374">
        <v>45</v>
      </c>
      <c r="AW1" s="374">
        <v>46</v>
      </c>
      <c r="AX1" s="374">
        <v>47</v>
      </c>
      <c r="AY1" s="374">
        <v>48</v>
      </c>
      <c r="AZ1" s="374">
        <v>49</v>
      </c>
      <c r="BA1" s="374">
        <v>50</v>
      </c>
      <c r="BB1" s="374">
        <v>51</v>
      </c>
      <c r="BC1" s="374">
        <v>52</v>
      </c>
      <c r="BD1" s="374">
        <v>53</v>
      </c>
      <c r="BE1" s="374">
        <v>54</v>
      </c>
      <c r="BF1" s="374">
        <v>55</v>
      </c>
      <c r="BG1" s="374">
        <v>56</v>
      </c>
      <c r="BH1" s="374">
        <v>57</v>
      </c>
      <c r="BI1" s="374">
        <v>58</v>
      </c>
      <c r="BJ1" s="374">
        <v>59</v>
      </c>
      <c r="BK1" s="374">
        <v>60</v>
      </c>
      <c r="BL1" s="374">
        <v>61</v>
      </c>
      <c r="BM1" s="374">
        <v>62</v>
      </c>
      <c r="BN1" s="374">
        <v>63</v>
      </c>
      <c r="BO1" s="374">
        <v>64</v>
      </c>
      <c r="BP1" s="374">
        <v>65</v>
      </c>
      <c r="BQ1" s="374">
        <v>66</v>
      </c>
      <c r="BR1" s="374">
        <v>67</v>
      </c>
      <c r="BS1" s="374">
        <v>68</v>
      </c>
      <c r="BT1" s="374">
        <v>69</v>
      </c>
      <c r="BU1" s="374">
        <v>70</v>
      </c>
      <c r="BV1" s="374">
        <v>71</v>
      </c>
      <c r="BW1" s="374">
        <v>72</v>
      </c>
      <c r="BX1" s="374">
        <v>73</v>
      </c>
      <c r="BY1" s="374">
        <v>74</v>
      </c>
      <c r="BZ1" s="374">
        <v>75</v>
      </c>
      <c r="CA1" s="374">
        <v>76</v>
      </c>
      <c r="CB1" s="374">
        <v>77</v>
      </c>
      <c r="CC1" s="374">
        <v>78</v>
      </c>
      <c r="CD1" s="374">
        <v>79</v>
      </c>
      <c r="CE1" s="374">
        <v>80</v>
      </c>
      <c r="CF1" s="374">
        <v>81</v>
      </c>
      <c r="CG1" s="374">
        <v>82</v>
      </c>
      <c r="CH1" s="374">
        <v>83</v>
      </c>
      <c r="CI1" s="374">
        <v>84</v>
      </c>
      <c r="CJ1" s="374">
        <v>85</v>
      </c>
      <c r="CK1" s="374">
        <v>86</v>
      </c>
      <c r="CL1" s="374">
        <v>87</v>
      </c>
      <c r="CM1" s="374">
        <v>88</v>
      </c>
      <c r="CN1" s="374">
        <v>89</v>
      </c>
      <c r="CO1" s="374">
        <v>90</v>
      </c>
      <c r="CP1" s="374">
        <v>91</v>
      </c>
      <c r="CQ1" s="374">
        <v>92</v>
      </c>
      <c r="CR1" s="374">
        <v>93</v>
      </c>
      <c r="CS1" s="374">
        <v>94</v>
      </c>
      <c r="CT1" s="374">
        <v>95</v>
      </c>
      <c r="CU1" s="374">
        <v>96</v>
      </c>
      <c r="CV1" s="374">
        <v>97</v>
      </c>
      <c r="CW1" s="374">
        <v>98</v>
      </c>
      <c r="CX1" s="374">
        <v>99</v>
      </c>
      <c r="CY1" s="374">
        <v>100</v>
      </c>
      <c r="CZ1" s="374">
        <v>101</v>
      </c>
      <c r="DA1" s="374">
        <v>102</v>
      </c>
      <c r="DB1" s="374">
        <v>103</v>
      </c>
      <c r="DC1" s="374">
        <v>104</v>
      </c>
      <c r="DD1" s="374">
        <v>105</v>
      </c>
      <c r="DE1" s="374">
        <v>106</v>
      </c>
      <c r="DF1" s="374">
        <v>107</v>
      </c>
      <c r="DG1" s="374">
        <v>108</v>
      </c>
      <c r="DH1" s="374">
        <v>109</v>
      </c>
      <c r="DI1" s="374">
        <v>110</v>
      </c>
      <c r="DJ1" s="374">
        <v>111</v>
      </c>
      <c r="DK1" s="374">
        <v>112</v>
      </c>
      <c r="DL1" s="374">
        <v>113</v>
      </c>
      <c r="DM1" s="374">
        <v>114</v>
      </c>
      <c r="DN1" s="374">
        <v>115</v>
      </c>
      <c r="DO1" s="374">
        <v>116</v>
      </c>
      <c r="DP1" s="374">
        <v>117</v>
      </c>
      <c r="DQ1" s="374">
        <v>118</v>
      </c>
      <c r="DR1" s="374">
        <v>119</v>
      </c>
      <c r="DS1" s="374">
        <v>120</v>
      </c>
      <c r="DT1" s="374">
        <v>121</v>
      </c>
      <c r="DU1" s="374">
        <v>122</v>
      </c>
      <c r="DV1" s="374">
        <v>123</v>
      </c>
      <c r="DW1" s="374">
        <v>124</v>
      </c>
      <c r="DX1" s="374">
        <v>125</v>
      </c>
      <c r="DY1" s="374">
        <v>126</v>
      </c>
      <c r="DZ1" s="374">
        <v>127</v>
      </c>
      <c r="EA1" s="374">
        <v>128</v>
      </c>
      <c r="EB1" s="374">
        <v>129</v>
      </c>
      <c r="EC1" s="374">
        <v>130</v>
      </c>
      <c r="ED1" s="374">
        <v>131</v>
      </c>
      <c r="EE1" s="374">
        <v>132</v>
      </c>
      <c r="EF1" s="374">
        <v>133</v>
      </c>
      <c r="EG1" s="374">
        <v>134</v>
      </c>
      <c r="EH1" s="374">
        <v>135</v>
      </c>
      <c r="EI1" s="374">
        <v>136</v>
      </c>
    </row>
    <row r="2" spans="1:178">
      <c r="C2" s="447"/>
      <c r="D2" s="447">
        <f>'E&amp;R trim'!O8</f>
        <v>1.9751455408603347</v>
      </c>
      <c r="E2" s="447">
        <f>'E&amp;R trim'!P8</f>
        <v>0.72576687336336487</v>
      </c>
      <c r="F2" s="447">
        <f>'E&amp;R trim'!Q8</f>
        <v>0.30905440072028778</v>
      </c>
      <c r="G2" s="447">
        <f>'E&amp;R trim'!R8</f>
        <v>-0.33529274451965518</v>
      </c>
      <c r="H2" s="447">
        <f>'E&amp;R trim'!S8</f>
        <v>0.96061445157065162</v>
      </c>
      <c r="I2" s="447">
        <f>'E&amp;R trim'!T8</f>
        <v>1.5484797940102268</v>
      </c>
      <c r="J2" s="447">
        <f>'E&amp;R trim'!U8</f>
        <v>2.2528860093107284</v>
      </c>
      <c r="K2" s="447">
        <f>'E&amp;R trim'!V8</f>
        <v>2.7545335178679187</v>
      </c>
      <c r="L2" s="447">
        <f>'E&amp;R trim'!W8</f>
        <v>2.7793347787002265</v>
      </c>
      <c r="M2" s="447">
        <f>'E&amp;R trim'!X8</f>
        <v>2.2127039606630428</v>
      </c>
      <c r="N2" s="447">
        <f>'E&amp;R trim'!Y8</f>
        <v>2.1635385751508363</v>
      </c>
      <c r="O2" s="447">
        <f>'E&amp;R trim'!Z8</f>
        <v>1.6114549372824305</v>
      </c>
      <c r="P2" s="447">
        <f>'E&amp;R trim'!AA8</f>
        <v>1.0811218697371672</v>
      </c>
      <c r="Q2" s="447">
        <f>'E&amp;R trim'!AB8</f>
        <v>1.0902823701135267</v>
      </c>
      <c r="R2" s="447">
        <f>'E&amp;R trim'!AC8</f>
        <v>1.2196244634095521</v>
      </c>
      <c r="S2" s="447">
        <f>'E&amp;R trim'!AD8</f>
        <v>1.4135776872930883</v>
      </c>
      <c r="T2" s="447">
        <f>'E&amp;R trim'!AE8</f>
        <v>1.636913346069413</v>
      </c>
      <c r="U2" s="447">
        <f>'E&amp;R trim'!AF8</f>
        <v>2.1495900458592621</v>
      </c>
      <c r="V2" s="447">
        <f>'E&amp;R trim'!AG8</f>
        <v>1.390535733534537</v>
      </c>
      <c r="W2" s="447">
        <f>'E&amp;R trim'!AH8</f>
        <v>1.2527775264179253</v>
      </c>
      <c r="X2" s="447">
        <f>'E&amp;R trim'!AI8</f>
        <v>1.6886737334112389</v>
      </c>
      <c r="Y2" s="447">
        <f>'E&amp;R trim'!AJ8</f>
        <v>1.5986727498963127</v>
      </c>
      <c r="Z2" s="447">
        <f>'E&amp;R trim'!AK8</f>
        <v>2.1203221348075729</v>
      </c>
      <c r="AA2" s="447">
        <f>'E&amp;R trim'!AL8</f>
        <v>2.0760306505800852</v>
      </c>
      <c r="AB2" s="447">
        <f>'E&amp;R trim'!AM8</f>
        <v>2.4147769245164818</v>
      </c>
      <c r="AC2" s="447">
        <f>'E&amp;R trim'!AN8</f>
        <v>2.3939149490680656</v>
      </c>
      <c r="AD2" s="447">
        <f>'E&amp;R trim'!AO8</f>
        <v>2.2389662105448016</v>
      </c>
      <c r="AE2" s="447">
        <f>'E&amp;R trim'!AP8</f>
        <v>2.0921763887582712</v>
      </c>
      <c r="AF2" s="447">
        <f>'E&amp;R trim'!AQ8</f>
        <v>2.1741499913444207</v>
      </c>
      <c r="AG2" s="447">
        <f>'E&amp;R trim'!AR8</f>
        <v>2.4084357447459848</v>
      </c>
      <c r="AH2" s="447">
        <f>'E&amp;R trim'!AS8</f>
        <v>3.6024769614581675</v>
      </c>
      <c r="AI2" s="447">
        <f>'E&amp;R trim'!AT8</f>
        <v>4.8256410419293738</v>
      </c>
      <c r="AJ2" s="447">
        <f>'E&amp;R trim'!AU8</f>
        <v>4.3797063253012025</v>
      </c>
      <c r="AK2" s="447">
        <f>'E&amp;R trim'!AV8</f>
        <v>4.9032310308527061</v>
      </c>
      <c r="AL2" s="447">
        <f>'E&amp;R trim'!AW8</f>
        <v>4.4290597923072106</v>
      </c>
      <c r="AM2" s="447">
        <f>'E&amp;R trim'!AX8</f>
        <v>4.5495588306588397</v>
      </c>
      <c r="AN2" s="447">
        <f>'E&amp;R trim'!AY8</f>
        <v>4.6603482636415228</v>
      </c>
      <c r="AO2" s="447">
        <f>'E&amp;R trim'!AZ8</f>
        <v>4.3617157091239589</v>
      </c>
      <c r="AP2" s="447">
        <f>'E&amp;R trim'!BA8</f>
        <v>4.4391568160895511</v>
      </c>
      <c r="AQ2" s="447">
        <f>'E&amp;R trim'!BB8</f>
        <v>3.8887455911803315</v>
      </c>
      <c r="AR2" s="447">
        <f>'E&amp;R trim'!BC8</f>
        <v>3.3600147049109186</v>
      </c>
      <c r="AS2" s="447">
        <f>'E&amp;R trim'!BD8</f>
        <v>2.7231243670129857</v>
      </c>
      <c r="AT2" s="447">
        <f>'E&amp;R trim'!BE8</f>
        <v>1.6395843307330571</v>
      </c>
      <c r="AU2" s="447">
        <f>'E&amp;R trim'!BF8</f>
        <v>0.59615304144058356</v>
      </c>
      <c r="AV2" s="447">
        <f>'E&amp;R trim'!BG8</f>
        <v>1.0236688692404794</v>
      </c>
      <c r="AW2" s="447">
        <f>'E&amp;R trim'!BH8</f>
        <v>1.0615376093940254</v>
      </c>
      <c r="AX2" s="447">
        <f>'E&amp;R trim'!BI8</f>
        <v>1.6438910316088018</v>
      </c>
      <c r="AY2" s="447">
        <f>'E&amp;R trim'!BJ8</f>
        <v>2.6605509675487138</v>
      </c>
      <c r="AZ2" s="447">
        <f>'E&amp;R trim'!BK8</f>
        <v>1.7276092923980801</v>
      </c>
      <c r="BA2" s="447">
        <f>'E&amp;R trim'!BL8</f>
        <v>1.2471465801437542</v>
      </c>
      <c r="BB2" s="447">
        <f>'E&amp;R trim'!BM8</f>
        <v>0.42688328858235813</v>
      </c>
      <c r="BC2" s="447">
        <f>'E&amp;R trim'!BN8</f>
        <v>-1.0945553166430866</v>
      </c>
      <c r="BD2" s="447">
        <f>'E&amp;R trim'!BO8</f>
        <v>-0.92443632096517181</v>
      </c>
      <c r="BE2" s="447">
        <f>'E&amp;R trim'!BP8</f>
        <v>-0.41221878180282001</v>
      </c>
      <c r="BF2" s="447">
        <f>'E&amp;R trim'!BQ8</f>
        <v>5.6730119350389963E-2</v>
      </c>
      <c r="BG2" s="447">
        <f>'E&amp;R trim'!BR8</f>
        <v>1.149547718930255</v>
      </c>
      <c r="BH2" s="447">
        <f>'E&amp;R trim'!BS8</f>
        <v>2.2732978920825042</v>
      </c>
      <c r="BI2" s="447">
        <f>'E&amp;R trim'!BT8</f>
        <v>2.4987701832630771</v>
      </c>
      <c r="BJ2" s="447">
        <f>'E&amp;R trim'!BU8</f>
        <v>3.192447506917695</v>
      </c>
      <c r="BK2" s="447">
        <f>'E&amp;R trim'!BV8</f>
        <v>3.197489962279243</v>
      </c>
      <c r="BL2" s="447">
        <f>'E&amp;R trim'!BW8</f>
        <v>2.4661248058747143</v>
      </c>
      <c r="BM2" s="447">
        <f>'E&amp;R trim'!BX8</f>
        <v>1.9038275418616468</v>
      </c>
      <c r="BN2" s="447">
        <f>'E&amp;R trim'!BY8</f>
        <v>1.2395238545905629</v>
      </c>
      <c r="BO2" s="447">
        <f>'E&amp;R trim'!BZ8</f>
        <v>1.3856800847734663</v>
      </c>
      <c r="BP2" s="447">
        <f>'E&amp;R trim'!CA8</f>
        <v>1.1533854166666746</v>
      </c>
      <c r="BQ2" s="447">
        <f>'E&amp;R trim'!CB8</f>
        <v>1.6025916240584026</v>
      </c>
      <c r="BR2" s="447">
        <f>'E&amp;R trim'!CC8</f>
        <v>1.3876806984105539</v>
      </c>
      <c r="BS2" s="447">
        <f>'E&amp;R trim'!CD8</f>
        <v>1.2557711017804341</v>
      </c>
      <c r="BT2" s="447">
        <f>'E&amp;R trim'!CE8</f>
        <v>2.1280594394342378</v>
      </c>
      <c r="BU2" s="447">
        <f>'E&amp;R trim'!CF8</f>
        <v>2.3942695288290627</v>
      </c>
      <c r="BV2" s="447">
        <f>'E&amp;R trim'!CG8</f>
        <v>3.4373423281521154</v>
      </c>
      <c r="BW2" s="447">
        <f>'E&amp;R trim'!CH8</f>
        <v>3.7325700828582109</v>
      </c>
      <c r="BX2" s="447">
        <f>'E&amp;R trim'!CI8</f>
        <v>3.6841906250393741</v>
      </c>
      <c r="BY2" s="447">
        <f>'E&amp;R trim'!CJ8</f>
        <v>3.5553232305294946</v>
      </c>
      <c r="BZ2" s="447">
        <f>'E&amp;R trim'!CK8</f>
        <v>3.3347529390790998</v>
      </c>
      <c r="CA2" s="447">
        <f>'E&amp;R trim'!CL8</f>
        <v>3.1614095262431086</v>
      </c>
      <c r="CB2" s="447">
        <f>'E&amp;R trim'!CM8</f>
        <v>2.8922224113199224</v>
      </c>
      <c r="CC2" s="447">
        <f>'E&amp;R trim'!CN8</f>
        <v>3.379158434733065</v>
      </c>
      <c r="CD2" s="447">
        <f>'E&amp;R trim'!CO8</f>
        <v>3.7986179002051035</v>
      </c>
      <c r="CE2" s="447">
        <f>'E&amp;R trim'!CP8</f>
        <v>4.3880353157770502</v>
      </c>
      <c r="CF2" s="447">
        <f>'E&amp;R trim'!CQ8</f>
        <v>4.4323568191377394</v>
      </c>
      <c r="CG2" s="447">
        <f>'E&amp;R trim'!CR8</f>
        <v>3.8424966532641491</v>
      </c>
      <c r="CH2" s="447">
        <f>'E&amp;R trim'!CS8</f>
        <v>3.5434879463698277</v>
      </c>
      <c r="CI2" s="447">
        <f>'E&amp;R trim'!CT8</f>
        <v>2.9685621262488748</v>
      </c>
      <c r="CJ2" s="447">
        <f>'E&amp;R trim'!CU8</f>
        <v>2.1997266745707789</v>
      </c>
      <c r="CK2" s="447">
        <f>'E&amp;R trim'!CV8</f>
        <v>1.8513935510578783</v>
      </c>
      <c r="CL2" s="447">
        <f>'E&amp;R trim'!CW8</f>
        <v>0.73906616815928583</v>
      </c>
      <c r="CM2" s="447">
        <f>'E&amp;R trim'!CX8</f>
        <v>0.74317976352968884</v>
      </c>
      <c r="CN2" s="447">
        <f>'E&amp;R trim'!CY8</f>
        <v>1.249983395544696</v>
      </c>
      <c r="CO2" s="447">
        <f>'E&amp;R trim'!CZ8</f>
        <v>1.2219878287184738</v>
      </c>
      <c r="CP2" s="447">
        <f>'E&amp;R trim'!DA8</f>
        <v>1.3223297790879274</v>
      </c>
      <c r="CQ2" s="447">
        <f>'E&amp;R trim'!DB8</f>
        <v>0.73923696492748103</v>
      </c>
      <c r="CR2" s="447">
        <f>'E&amp;R trim'!DC8</f>
        <v>0.14278467284161156</v>
      </c>
      <c r="CS2" s="447">
        <f>'E&amp;R trim'!DD8</f>
        <v>0.65970229379122003</v>
      </c>
      <c r="CT2" s="447">
        <f>'E&amp;R trim'!DE8</f>
        <v>1.6030002468170323</v>
      </c>
      <c r="CU2" s="447">
        <f>'E&amp;R trim'!DF8</f>
        <v>2.1446708542658843</v>
      </c>
      <c r="CV2" s="447">
        <f>'E&amp;R trim'!DG8</f>
        <v>2.9549002696594995</v>
      </c>
      <c r="CW2" s="447">
        <f>'E&amp;R trim'!DH8</f>
        <v>2.6512162337943845</v>
      </c>
      <c r="CX2" s="447">
        <f>'E&amp;R trim'!DI8</f>
        <v>2.5279038970866363</v>
      </c>
      <c r="CY2" s="447">
        <f>'E&amp;R trim'!DJ8</f>
        <v>2.0049503892339615</v>
      </c>
      <c r="CZ2" s="447">
        <f>'E&amp;R trim'!DK8</f>
        <v>1.4143680623009081</v>
      </c>
      <c r="DA2" s="447">
        <f>'E&amp;R trim'!DL8</f>
        <v>1.566456665307947</v>
      </c>
      <c r="DB2" s="447">
        <f>'E&amp;R trim'!DM8</f>
        <v>1.5939546303732177</v>
      </c>
      <c r="DC2" s="447">
        <f>'E&amp;R trim'!DN8</f>
        <v>2.2023293142394929</v>
      </c>
      <c r="DD2" s="447">
        <f>'E&amp;R trim'!DO8</f>
        <v>3.0914684004374804</v>
      </c>
      <c r="DE2" s="447">
        <f>'E&amp;R trim'!DP8</f>
        <v>2.4871804469064562</v>
      </c>
      <c r="DF2" s="447">
        <f>'E&amp;R trim'!DQ8</f>
        <v>2.5562969399148372</v>
      </c>
      <c r="DG2" s="447">
        <f>'E&amp;R trim'!DR8</f>
        <v>2.6155757670195845</v>
      </c>
      <c r="DH2" s="447">
        <f>'E&amp;R trim'!DS8</f>
        <v>2.1579406454753869</v>
      </c>
      <c r="DI2" s="447">
        <f>'E&amp;R trim'!DT8</f>
        <v>2.5513982473973629</v>
      </c>
      <c r="DJ2" s="447">
        <f>'E&amp;R trim'!DU8</f>
        <v>1.9395671291870809</v>
      </c>
      <c r="DK2" s="447">
        <f>'E&amp;R trim'!DV8</f>
        <v>1.7095280815362601</v>
      </c>
      <c r="DL2" s="447">
        <f>'E&amp;R trim'!DW8</f>
        <v>0.57505043605343698</v>
      </c>
      <c r="DM2" s="447">
        <f>'E&amp;R trim'!DX8</f>
        <v>-4.0360713988929486E-2</v>
      </c>
      <c r="DN2" s="447">
        <f>'E&amp;R trim'!DY8</f>
        <v>-1.8588380682771577</v>
      </c>
      <c r="DO2" s="447">
        <f>'E&amp;R trim'!DZ8</f>
        <v>-3.9137993694074225</v>
      </c>
      <c r="DP2" s="447">
        <f>'E&amp;R trim'!EA8</f>
        <v>-3.4982941891870567</v>
      </c>
      <c r="DQ2" s="447">
        <f>'E&amp;R trim'!EB8</f>
        <v>-3.1278328233426689</v>
      </c>
      <c r="DR2" s="447">
        <f>'E&amp;R trim'!EC8</f>
        <v>-0.88506789878847192</v>
      </c>
      <c r="DS2" s="447">
        <f>'E&amp;R trim'!ED8</f>
        <v>1.1381618491909995</v>
      </c>
      <c r="DT2" s="447">
        <f>'E&amp;R trim'!EE8</f>
        <v>1.889174176785291</v>
      </c>
      <c r="DU2" s="447">
        <f>'E&amp;R trim'!EF8</f>
        <v>2.3265602173935473</v>
      </c>
      <c r="DV2" s="447">
        <f>'E&amp;R trim'!EG8</f>
        <v>2.1918386482038033</v>
      </c>
      <c r="DW2" s="447">
        <f>'E&amp;R trim'!EH8</f>
        <v>2.9147605869546345</v>
      </c>
      <c r="DX2" s="447">
        <f>'E&amp;R trim'!EI8</f>
        <v>2.1537330905045726</v>
      </c>
      <c r="DY2" s="447">
        <f>'E&amp;R trim'!EJ8</f>
        <v>1.8140177548110925</v>
      </c>
      <c r="DZ2" s="447">
        <f>'E&amp;R trim'!EK8</f>
        <v>1.4775478266741082</v>
      </c>
      <c r="EA2" s="447">
        <f>'E&amp;R trim'!EL8</f>
        <v>0.60439042403577226</v>
      </c>
      <c r="EB2" s="447">
        <f>'E&amp;R trim'!EM8</f>
        <v>0.42693294282991623</v>
      </c>
      <c r="EC2" s="448"/>
      <c r="ED2" s="448"/>
      <c r="EE2" s="448"/>
      <c r="EF2" s="448"/>
      <c r="EG2" s="448"/>
      <c r="EH2" s="448"/>
      <c r="EI2" s="448"/>
      <c r="EJ2" s="448"/>
      <c r="EK2" s="448"/>
      <c r="EL2" s="448"/>
      <c r="EM2" s="448"/>
      <c r="EN2" s="448"/>
      <c r="EO2" s="448"/>
      <c r="EP2" s="448"/>
      <c r="EQ2" s="448"/>
      <c r="ER2" s="448"/>
      <c r="ES2" s="448"/>
      <c r="ET2" s="448"/>
      <c r="EU2" s="448"/>
      <c r="EV2" s="448"/>
      <c r="EW2" s="448"/>
      <c r="EX2" s="448"/>
      <c r="EY2" s="448"/>
      <c r="EZ2" s="448"/>
      <c r="FA2" s="448"/>
      <c r="FB2" s="448"/>
    </row>
    <row r="3" spans="1:178" ht="13.5" thickBot="1">
      <c r="B3" s="374" t="s">
        <v>204</v>
      </c>
      <c r="C3" s="449">
        <v>29281</v>
      </c>
      <c r="D3" s="449">
        <v>29373</v>
      </c>
      <c r="E3" s="449">
        <v>29465</v>
      </c>
      <c r="F3" s="449">
        <v>29556</v>
      </c>
      <c r="G3" s="449">
        <v>29646</v>
      </c>
      <c r="H3" s="449">
        <v>29738</v>
      </c>
      <c r="I3" s="449">
        <v>29830</v>
      </c>
      <c r="J3" s="449">
        <v>29921</v>
      </c>
      <c r="K3" s="449">
        <v>30011</v>
      </c>
      <c r="L3" s="449">
        <v>30103</v>
      </c>
      <c r="M3" s="449">
        <v>30195</v>
      </c>
      <c r="N3" s="449">
        <v>30286</v>
      </c>
      <c r="O3" s="449">
        <v>30376</v>
      </c>
      <c r="P3" s="449">
        <v>30468</v>
      </c>
      <c r="Q3" s="449">
        <v>30560</v>
      </c>
      <c r="R3" s="449">
        <v>30651</v>
      </c>
      <c r="S3" s="449">
        <v>30742</v>
      </c>
      <c r="T3" s="449">
        <v>30834</v>
      </c>
      <c r="U3" s="449">
        <v>30926</v>
      </c>
      <c r="V3" s="449">
        <v>31017</v>
      </c>
      <c r="W3" s="449">
        <v>31107</v>
      </c>
      <c r="X3" s="449">
        <v>31199</v>
      </c>
      <c r="Y3" s="449">
        <v>31291</v>
      </c>
      <c r="Z3" s="449">
        <v>31382</v>
      </c>
      <c r="AA3" s="449">
        <v>31472</v>
      </c>
      <c r="AB3" s="449">
        <v>31564</v>
      </c>
      <c r="AC3" s="449">
        <v>31656</v>
      </c>
      <c r="AD3" s="449">
        <v>31747</v>
      </c>
      <c r="AE3" s="449">
        <v>31837</v>
      </c>
      <c r="AF3" s="449">
        <v>31929</v>
      </c>
      <c r="AG3" s="449">
        <v>32021</v>
      </c>
      <c r="AH3" s="449">
        <v>32112</v>
      </c>
      <c r="AI3" s="449">
        <v>32203</v>
      </c>
      <c r="AJ3" s="449">
        <v>32295</v>
      </c>
      <c r="AK3" s="449">
        <v>32387</v>
      </c>
      <c r="AL3" s="449">
        <v>32478</v>
      </c>
      <c r="AM3" s="449">
        <v>32568</v>
      </c>
      <c r="AN3" s="449">
        <v>32660</v>
      </c>
      <c r="AO3" s="449">
        <v>32752</v>
      </c>
      <c r="AP3" s="449">
        <v>32843</v>
      </c>
      <c r="AQ3" s="449">
        <v>32933</v>
      </c>
      <c r="AR3" s="449">
        <v>33025</v>
      </c>
      <c r="AS3" s="449">
        <v>33117</v>
      </c>
      <c r="AT3" s="449">
        <v>33208</v>
      </c>
      <c r="AU3" s="449">
        <v>33298</v>
      </c>
      <c r="AV3" s="449">
        <v>33390</v>
      </c>
      <c r="AW3" s="449">
        <v>33482</v>
      </c>
      <c r="AX3" s="449">
        <v>33573</v>
      </c>
      <c r="AY3" s="449">
        <v>33664</v>
      </c>
      <c r="AZ3" s="449">
        <v>33756</v>
      </c>
      <c r="BA3" s="449">
        <v>33848</v>
      </c>
      <c r="BB3" s="449">
        <v>33939</v>
      </c>
      <c r="BC3" s="449">
        <v>34029</v>
      </c>
      <c r="BD3" s="449">
        <v>34121</v>
      </c>
      <c r="BE3" s="449">
        <v>34213</v>
      </c>
      <c r="BF3" s="449">
        <v>34304</v>
      </c>
      <c r="BG3" s="449">
        <v>34394</v>
      </c>
      <c r="BH3" s="449">
        <v>34486</v>
      </c>
      <c r="BI3" s="449">
        <v>34578</v>
      </c>
      <c r="BJ3" s="449">
        <v>34669</v>
      </c>
      <c r="BK3" s="449">
        <v>34759</v>
      </c>
      <c r="BL3" s="449">
        <v>34851</v>
      </c>
      <c r="BM3" s="449">
        <v>34943</v>
      </c>
      <c r="BN3" s="449">
        <v>35034</v>
      </c>
      <c r="BO3" s="449">
        <v>35125</v>
      </c>
      <c r="BP3" s="449">
        <v>35217</v>
      </c>
      <c r="BQ3" s="449">
        <v>35309</v>
      </c>
      <c r="BR3" s="449">
        <v>35400</v>
      </c>
      <c r="BS3" s="449">
        <v>35490</v>
      </c>
      <c r="BT3" s="449">
        <v>35582</v>
      </c>
      <c r="BU3" s="449">
        <v>35674</v>
      </c>
      <c r="BV3" s="449">
        <v>35765</v>
      </c>
      <c r="BW3" s="449">
        <v>35855</v>
      </c>
      <c r="BX3" s="449">
        <v>35947</v>
      </c>
      <c r="BY3" s="449">
        <v>36039</v>
      </c>
      <c r="BZ3" s="449">
        <v>36130</v>
      </c>
      <c r="CA3" s="449">
        <v>36220</v>
      </c>
      <c r="CB3" s="449">
        <v>36312</v>
      </c>
      <c r="CC3" s="449">
        <v>36404</v>
      </c>
      <c r="CD3" s="449">
        <v>36495</v>
      </c>
      <c r="CE3" s="449">
        <v>36586</v>
      </c>
      <c r="CF3" s="449">
        <v>36678</v>
      </c>
      <c r="CG3" s="449">
        <v>36770</v>
      </c>
      <c r="CH3" s="449">
        <v>36861</v>
      </c>
      <c r="CI3" s="449">
        <v>36951</v>
      </c>
      <c r="CJ3" s="449">
        <v>37043</v>
      </c>
      <c r="CK3" s="449">
        <v>37135</v>
      </c>
      <c r="CL3" s="449">
        <v>37226</v>
      </c>
      <c r="CM3" s="449">
        <v>37316</v>
      </c>
      <c r="CN3" s="449">
        <v>37408</v>
      </c>
      <c r="CO3" s="449">
        <v>37500</v>
      </c>
      <c r="CP3" s="449">
        <v>37591</v>
      </c>
      <c r="CQ3" s="449">
        <v>37681</v>
      </c>
      <c r="CR3" s="449">
        <v>37773</v>
      </c>
      <c r="CS3" s="449">
        <v>37865</v>
      </c>
      <c r="CT3" s="449">
        <v>37956</v>
      </c>
      <c r="CU3" s="449">
        <v>38047</v>
      </c>
      <c r="CV3" s="449">
        <v>38139</v>
      </c>
      <c r="CW3" s="449">
        <v>38231</v>
      </c>
      <c r="CX3" s="449">
        <v>38322</v>
      </c>
      <c r="CY3" s="449">
        <v>38412</v>
      </c>
      <c r="CZ3" s="449">
        <v>38504</v>
      </c>
      <c r="DA3" s="449">
        <v>38596</v>
      </c>
      <c r="DB3" s="449">
        <v>38687</v>
      </c>
      <c r="DC3" s="449">
        <v>38777</v>
      </c>
      <c r="DD3" s="449">
        <v>38869</v>
      </c>
      <c r="DE3" s="449">
        <v>38961</v>
      </c>
      <c r="DF3" s="449">
        <v>39052</v>
      </c>
      <c r="DG3" s="449">
        <v>39142</v>
      </c>
      <c r="DH3" s="449">
        <v>39234</v>
      </c>
      <c r="DI3" s="449">
        <v>39326</v>
      </c>
      <c r="DJ3" s="449">
        <v>39417</v>
      </c>
      <c r="DK3" s="449">
        <v>39508</v>
      </c>
      <c r="DL3" s="449">
        <v>39600</v>
      </c>
      <c r="DM3" s="449">
        <v>39692</v>
      </c>
      <c r="DN3" s="449">
        <v>39783</v>
      </c>
      <c r="DO3" s="449">
        <v>39873</v>
      </c>
      <c r="DP3" s="449">
        <v>39965</v>
      </c>
      <c r="DQ3" s="449">
        <v>40057</v>
      </c>
      <c r="DR3" s="449">
        <v>40148</v>
      </c>
      <c r="DS3" s="449">
        <v>40238</v>
      </c>
      <c r="DT3" s="449">
        <v>40330</v>
      </c>
      <c r="DU3" s="449">
        <v>40422</v>
      </c>
      <c r="DV3" s="449">
        <v>40513</v>
      </c>
      <c r="DW3" s="449">
        <v>40603</v>
      </c>
      <c r="DX3" s="449">
        <v>40695</v>
      </c>
      <c r="DY3" s="449">
        <v>40787</v>
      </c>
      <c r="DZ3" s="449">
        <v>40878</v>
      </c>
      <c r="EA3" s="449">
        <v>40969</v>
      </c>
      <c r="EB3" s="449">
        <v>41061</v>
      </c>
      <c r="EC3" s="449">
        <v>41153</v>
      </c>
      <c r="ED3" s="449">
        <v>41244</v>
      </c>
      <c r="EE3" s="449">
        <v>41334</v>
      </c>
      <c r="EF3" s="449">
        <v>41426</v>
      </c>
      <c r="EG3" s="449">
        <v>41518</v>
      </c>
      <c r="EH3" s="449">
        <v>41609</v>
      </c>
      <c r="EI3" s="449">
        <v>41699</v>
      </c>
      <c r="EJ3" s="449">
        <v>41791</v>
      </c>
      <c r="EK3" s="449">
        <v>41883</v>
      </c>
      <c r="EL3" s="449">
        <v>41974</v>
      </c>
      <c r="EM3" s="449">
        <v>42064</v>
      </c>
      <c r="EN3" s="449">
        <v>42156</v>
      </c>
      <c r="EO3" s="449">
        <v>42248</v>
      </c>
      <c r="EP3" s="449">
        <v>42339</v>
      </c>
      <c r="EQ3" s="449">
        <v>42430</v>
      </c>
      <c r="ER3" s="449">
        <v>42522</v>
      </c>
      <c r="ES3" s="449">
        <v>42614</v>
      </c>
      <c r="ET3" s="449">
        <v>42705</v>
      </c>
      <c r="EU3" s="449">
        <v>42795</v>
      </c>
      <c r="EV3" s="449">
        <v>42887</v>
      </c>
      <c r="EW3" s="449">
        <v>42979</v>
      </c>
      <c r="EX3" s="449">
        <v>43070</v>
      </c>
      <c r="EY3" s="449">
        <v>43160</v>
      </c>
      <c r="EZ3" s="449">
        <v>43252</v>
      </c>
      <c r="FA3" s="449">
        <v>43344</v>
      </c>
      <c r="FB3" s="449">
        <v>43435</v>
      </c>
      <c r="FC3" s="449">
        <v>43525</v>
      </c>
      <c r="FD3" s="449">
        <v>43617</v>
      </c>
      <c r="FE3" s="449">
        <v>43709</v>
      </c>
      <c r="FF3" s="449">
        <v>43800</v>
      </c>
      <c r="FG3" s="449"/>
      <c r="FH3" s="449"/>
      <c r="FI3" s="449"/>
      <c r="FJ3" s="449"/>
      <c r="FK3" s="449"/>
      <c r="FL3" s="449"/>
      <c r="FM3" s="449"/>
      <c r="FN3" s="449"/>
      <c r="FO3" s="449"/>
      <c r="FP3" s="449"/>
      <c r="FQ3" s="449"/>
      <c r="FR3" s="449"/>
      <c r="FS3" s="449"/>
      <c r="FT3" s="449"/>
      <c r="FU3" s="449"/>
      <c r="FV3" s="449"/>
    </row>
    <row r="4" spans="1:178" s="453" customFormat="1">
      <c r="A4" s="374"/>
      <c r="B4" s="394" t="s">
        <v>205</v>
      </c>
      <c r="C4" s="450">
        <f>C6+C13</f>
        <v>23.920999999999999</v>
      </c>
      <c r="D4" s="451">
        <f t="shared" ref="D4:BO4" si="0">D6+D13</f>
        <v>23.979000000000003</v>
      </c>
      <c r="E4" s="451">
        <f t="shared" si="0"/>
        <v>24.023</v>
      </c>
      <c r="F4" s="451">
        <f t="shared" si="0"/>
        <v>24.07</v>
      </c>
      <c r="G4" s="451">
        <f t="shared" si="0"/>
        <v>24.191000000000003</v>
      </c>
      <c r="H4" s="451">
        <f t="shared" si="0"/>
        <v>24.208000000000002</v>
      </c>
      <c r="I4" s="451">
        <f t="shared" si="0"/>
        <v>24.194000000000003</v>
      </c>
      <c r="J4" s="451">
        <f t="shared" si="0"/>
        <v>24.245999999999999</v>
      </c>
      <c r="K4" s="451">
        <f t="shared" si="0"/>
        <v>24.322000000000003</v>
      </c>
      <c r="L4" s="451">
        <f t="shared" si="0"/>
        <v>24.390999999999998</v>
      </c>
      <c r="M4" s="451">
        <f t="shared" si="0"/>
        <v>24.454000000000001</v>
      </c>
      <c r="N4" s="451">
        <f t="shared" si="0"/>
        <v>24.481999999999999</v>
      </c>
      <c r="O4" s="451">
        <f t="shared" si="0"/>
        <v>24.469000000000001</v>
      </c>
      <c r="P4" s="451">
        <f t="shared" si="0"/>
        <v>24.460999999999999</v>
      </c>
      <c r="Q4" s="451">
        <f t="shared" si="0"/>
        <v>24.46</v>
      </c>
      <c r="R4" s="451">
        <f t="shared" si="0"/>
        <v>24.457999999999998</v>
      </c>
      <c r="S4" s="451">
        <f t="shared" si="0"/>
        <v>24.689</v>
      </c>
      <c r="T4" s="451">
        <f t="shared" si="0"/>
        <v>24.657999999999998</v>
      </c>
      <c r="U4" s="451">
        <f t="shared" si="0"/>
        <v>24.638999999999999</v>
      </c>
      <c r="V4" s="451">
        <f t="shared" si="0"/>
        <v>24.625999999999998</v>
      </c>
      <c r="W4" s="451">
        <f t="shared" si="0"/>
        <v>24.71</v>
      </c>
      <c r="X4" s="451">
        <f t="shared" si="0"/>
        <v>24.722000000000001</v>
      </c>
      <c r="Y4" s="451">
        <f t="shared" si="0"/>
        <v>24.741999999999997</v>
      </c>
      <c r="Z4" s="451">
        <f t="shared" si="0"/>
        <v>24.771999999999998</v>
      </c>
      <c r="AA4" s="451">
        <f t="shared" si="0"/>
        <v>24.804000000000002</v>
      </c>
      <c r="AB4" s="451">
        <f t="shared" si="0"/>
        <v>24.844000000000001</v>
      </c>
      <c r="AC4" s="451">
        <f t="shared" si="0"/>
        <v>24.891999999999999</v>
      </c>
      <c r="AD4" s="451">
        <f t="shared" si="0"/>
        <v>24.924999999999997</v>
      </c>
      <c r="AE4" s="451">
        <f t="shared" si="0"/>
        <v>25.036999999999999</v>
      </c>
      <c r="AF4" s="451">
        <f t="shared" si="0"/>
        <v>25.096</v>
      </c>
      <c r="AG4" s="451">
        <f t="shared" si="0"/>
        <v>25.138999999999999</v>
      </c>
      <c r="AH4" s="451">
        <f t="shared" si="0"/>
        <v>25.157</v>
      </c>
      <c r="AI4" s="451">
        <f t="shared" si="0"/>
        <v>25.173000000000002</v>
      </c>
      <c r="AJ4" s="451">
        <f t="shared" si="0"/>
        <v>25.218</v>
      </c>
      <c r="AK4" s="451">
        <f t="shared" si="0"/>
        <v>25.271999999999998</v>
      </c>
      <c r="AL4" s="451">
        <f t="shared" si="0"/>
        <v>25.361000000000001</v>
      </c>
      <c r="AM4" s="451">
        <f t="shared" si="0"/>
        <v>25.416</v>
      </c>
      <c r="AN4" s="451">
        <f t="shared" si="0"/>
        <v>25.503</v>
      </c>
      <c r="AO4" s="451">
        <f t="shared" si="0"/>
        <v>25.551000000000002</v>
      </c>
      <c r="AP4" s="451">
        <f t="shared" si="0"/>
        <v>25.614000000000001</v>
      </c>
      <c r="AQ4" s="451">
        <f t="shared" si="0"/>
        <v>25.633000000000003</v>
      </c>
      <c r="AR4" s="451">
        <f t="shared" si="0"/>
        <v>25.664999999999999</v>
      </c>
      <c r="AS4" s="451">
        <f t="shared" si="0"/>
        <v>25.7</v>
      </c>
      <c r="AT4" s="451">
        <f t="shared" si="0"/>
        <v>25.737000000000002</v>
      </c>
      <c r="AU4" s="451">
        <f t="shared" si="0"/>
        <v>25.792000000000002</v>
      </c>
      <c r="AV4" s="451">
        <f t="shared" si="0"/>
        <v>25.798999999999999</v>
      </c>
      <c r="AW4" s="451">
        <f t="shared" si="0"/>
        <v>25.791</v>
      </c>
      <c r="AX4" s="451">
        <f t="shared" si="0"/>
        <v>25.790999999999997</v>
      </c>
      <c r="AY4" s="451">
        <f t="shared" si="0"/>
        <v>25.881999999999998</v>
      </c>
      <c r="AZ4" s="451">
        <f t="shared" si="0"/>
        <v>25.882000000000001</v>
      </c>
      <c r="BA4" s="451">
        <f t="shared" si="0"/>
        <v>25.882999999999999</v>
      </c>
      <c r="BB4" s="451">
        <f t="shared" si="0"/>
        <v>25.845000000000002</v>
      </c>
      <c r="BC4" s="451">
        <f t="shared" si="0"/>
        <v>25.908000000000001</v>
      </c>
      <c r="BD4" s="451">
        <f t="shared" si="0"/>
        <v>25.878</v>
      </c>
      <c r="BE4" s="451">
        <f t="shared" si="0"/>
        <v>25.890999999999998</v>
      </c>
      <c r="BF4" s="451">
        <f t="shared" si="0"/>
        <v>25.939999999999998</v>
      </c>
      <c r="BG4" s="451">
        <f t="shared" si="0"/>
        <v>26.02</v>
      </c>
      <c r="BH4" s="451">
        <f t="shared" si="0"/>
        <v>26.130000000000003</v>
      </c>
      <c r="BI4" s="451">
        <f t="shared" si="0"/>
        <v>26.245000000000001</v>
      </c>
      <c r="BJ4" s="451">
        <f t="shared" si="0"/>
        <v>26.350999999999999</v>
      </c>
      <c r="BK4" s="451">
        <f t="shared" si="0"/>
        <v>26.131</v>
      </c>
      <c r="BL4" s="451">
        <f t="shared" si="0"/>
        <v>26.186</v>
      </c>
      <c r="BM4" s="451">
        <f t="shared" si="0"/>
        <v>26.274000000000001</v>
      </c>
      <c r="BN4" s="451">
        <f t="shared" si="0"/>
        <v>26.347999999999999</v>
      </c>
      <c r="BO4" s="451">
        <f t="shared" si="0"/>
        <v>26.399000000000001</v>
      </c>
      <c r="BP4" s="451">
        <f t="shared" ref="BP4:EA4" si="1">BP6+BP13</f>
        <v>26.515000000000001</v>
      </c>
      <c r="BQ4" s="451">
        <f t="shared" si="1"/>
        <v>26.584999999999997</v>
      </c>
      <c r="BR4" s="451">
        <f t="shared" si="1"/>
        <v>26.634999999999998</v>
      </c>
      <c r="BS4" s="451">
        <f t="shared" si="1"/>
        <v>26.690999999999999</v>
      </c>
      <c r="BT4" s="451">
        <f t="shared" si="1"/>
        <v>26.745000000000001</v>
      </c>
      <c r="BU4" s="451">
        <f t="shared" si="1"/>
        <v>26.754000000000001</v>
      </c>
      <c r="BV4" s="451">
        <f t="shared" si="1"/>
        <v>26.820999999999998</v>
      </c>
      <c r="BW4" s="451">
        <f t="shared" si="1"/>
        <v>26.887</v>
      </c>
      <c r="BX4" s="451">
        <f t="shared" si="1"/>
        <v>27.024999999999999</v>
      </c>
      <c r="BY4" s="451">
        <f t="shared" si="1"/>
        <v>27.173999999999999</v>
      </c>
      <c r="BZ4" s="451">
        <f t="shared" si="1"/>
        <v>27.295999999999999</v>
      </c>
      <c r="CA4" s="451">
        <f t="shared" si="1"/>
        <v>27.443000000000001</v>
      </c>
      <c r="CB4" s="451">
        <f t="shared" si="1"/>
        <v>27.619</v>
      </c>
      <c r="CC4" s="451">
        <f t="shared" si="1"/>
        <v>27.695</v>
      </c>
      <c r="CD4" s="451">
        <f t="shared" si="1"/>
        <v>27.774000000000001</v>
      </c>
      <c r="CE4" s="451">
        <f t="shared" si="1"/>
        <v>27.751999999999999</v>
      </c>
      <c r="CF4" s="451">
        <f t="shared" si="1"/>
        <v>27.867999999999999</v>
      </c>
      <c r="CG4" s="451">
        <f t="shared" si="1"/>
        <v>27.98</v>
      </c>
      <c r="CH4" s="451">
        <f t="shared" si="1"/>
        <v>28.047000000000001</v>
      </c>
      <c r="CI4" s="451">
        <f t="shared" si="1"/>
        <v>28.003</v>
      </c>
      <c r="CJ4" s="451">
        <f t="shared" si="1"/>
        <v>28.076999999999998</v>
      </c>
      <c r="CK4" s="451">
        <f t="shared" si="1"/>
        <v>28.112000000000002</v>
      </c>
      <c r="CL4" s="451">
        <f t="shared" si="1"/>
        <v>28.131</v>
      </c>
      <c r="CM4" s="451">
        <f t="shared" si="1"/>
        <v>28.137999999999998</v>
      </c>
      <c r="CN4" s="451">
        <f t="shared" si="1"/>
        <v>28.338999999999999</v>
      </c>
      <c r="CO4" s="451">
        <f t="shared" si="1"/>
        <v>28.317</v>
      </c>
      <c r="CP4" s="451">
        <f t="shared" si="1"/>
        <v>28.287000000000003</v>
      </c>
      <c r="CQ4" s="451">
        <f t="shared" si="1"/>
        <v>28.415999999999997</v>
      </c>
      <c r="CR4" s="451">
        <f t="shared" si="1"/>
        <v>28.414999999999999</v>
      </c>
      <c r="CS4" s="451">
        <f t="shared" si="1"/>
        <v>28.411000000000001</v>
      </c>
      <c r="CT4" s="451">
        <f t="shared" si="1"/>
        <v>28.532</v>
      </c>
      <c r="CU4" s="451">
        <f t="shared" si="1"/>
        <v>28.556999999999999</v>
      </c>
      <c r="CV4" s="451">
        <f t="shared" si="1"/>
        <v>28.524999999999999</v>
      </c>
      <c r="CW4" s="451">
        <f t="shared" si="1"/>
        <v>28.63</v>
      </c>
      <c r="CX4" s="451">
        <f t="shared" si="1"/>
        <v>28.693999999999999</v>
      </c>
      <c r="CY4" s="451">
        <f t="shared" si="1"/>
        <v>28.652000000000001</v>
      </c>
      <c r="CZ4" s="451">
        <f t="shared" si="1"/>
        <v>28.744</v>
      </c>
      <c r="DA4" s="451">
        <f t="shared" si="1"/>
        <v>28.876000000000001</v>
      </c>
      <c r="DB4" s="451">
        <f t="shared" si="1"/>
        <v>28.966999999999999</v>
      </c>
      <c r="DC4" s="451">
        <f t="shared" si="1"/>
        <v>29.023</v>
      </c>
      <c r="DD4" s="451">
        <f t="shared" si="1"/>
        <v>29.054000000000002</v>
      </c>
      <c r="DE4" s="451">
        <f t="shared" si="1"/>
        <v>29.196999999999999</v>
      </c>
      <c r="DF4" s="451">
        <f t="shared" si="1"/>
        <v>29.123000000000001</v>
      </c>
      <c r="DG4" s="451">
        <f t="shared" si="1"/>
        <v>29.242000000000001</v>
      </c>
      <c r="DH4" s="451">
        <f t="shared" si="1"/>
        <v>29.259999999999998</v>
      </c>
      <c r="DI4" s="451">
        <f t="shared" si="1"/>
        <v>29.320999999999998</v>
      </c>
      <c r="DJ4" s="451">
        <f t="shared" si="1"/>
        <v>29.239000000000001</v>
      </c>
      <c r="DK4" s="451">
        <f t="shared" si="1"/>
        <v>29.190999999999999</v>
      </c>
      <c r="DL4" s="451">
        <f t="shared" si="1"/>
        <v>29.228999999999999</v>
      </c>
      <c r="DM4" s="451">
        <f t="shared" si="1"/>
        <v>29.242000000000001</v>
      </c>
      <c r="DN4" s="451">
        <f t="shared" si="1"/>
        <v>29.265999999999998</v>
      </c>
      <c r="DO4" s="451">
        <f t="shared" si="1"/>
        <v>29.375</v>
      </c>
      <c r="DP4" s="451">
        <f t="shared" si="1"/>
        <v>29.439</v>
      </c>
      <c r="DQ4" s="451">
        <f t="shared" si="1"/>
        <v>29.41</v>
      </c>
      <c r="DR4" s="451">
        <f t="shared" si="1"/>
        <v>29.506999999999998</v>
      </c>
      <c r="DS4" s="451">
        <f t="shared" si="1"/>
        <v>29.489000000000001</v>
      </c>
      <c r="DT4" s="451">
        <f t="shared" si="1"/>
        <v>29.472000000000001</v>
      </c>
      <c r="DU4" s="451">
        <f t="shared" si="1"/>
        <v>29.527000000000001</v>
      </c>
      <c r="DV4" s="451">
        <f t="shared" si="1"/>
        <v>29.548999999999999</v>
      </c>
      <c r="DW4" s="451">
        <f t="shared" si="1"/>
        <v>29.587</v>
      </c>
      <c r="DX4" s="451">
        <f>DX6+DX13</f>
        <v>29.622</v>
      </c>
      <c r="DY4" s="451">
        <f t="shared" si="1"/>
        <v>29.7</v>
      </c>
      <c r="DZ4" s="451">
        <f t="shared" si="1"/>
        <v>29.75</v>
      </c>
      <c r="EA4" s="451">
        <f t="shared" si="1"/>
        <v>29.824999999999999</v>
      </c>
      <c r="EB4" s="451">
        <f t="shared" ref="EB4:EG4" si="2">EB6+EB13</f>
        <v>29.882000000000001</v>
      </c>
      <c r="EC4" s="451">
        <f t="shared" si="2"/>
        <v>29.913</v>
      </c>
      <c r="ED4" s="451">
        <f t="shared" si="2"/>
        <v>29.986000000000001</v>
      </c>
      <c r="EE4" s="451">
        <f t="shared" si="2"/>
        <v>29.914999999999999</v>
      </c>
      <c r="EF4" s="451">
        <f t="shared" si="2"/>
        <v>29.908000000000001</v>
      </c>
      <c r="EG4" s="451">
        <f t="shared" si="2"/>
        <v>29.772000000000002</v>
      </c>
      <c r="EH4" s="451">
        <f>EH6+EH13</f>
        <v>29.853999999999999</v>
      </c>
      <c r="EI4" s="451">
        <f>EI6+EI13</f>
        <v>29.861000000000001</v>
      </c>
      <c r="EJ4" s="452">
        <f>EF4*(1+EJ5%)</f>
        <v>29.908000000000001</v>
      </c>
      <c r="EK4" s="452">
        <f>EG4*(1+EK5%)</f>
        <v>29.935746000000005</v>
      </c>
      <c r="EL4" s="452">
        <f>EH4*(1+EL5%)</f>
        <v>29.943561999999996</v>
      </c>
      <c r="EM4" s="452">
        <f t="shared" ref="EM4:FB4" si="3">EI4*(1+EM5%)</f>
        <v>29.9953745</v>
      </c>
      <c r="EN4" s="452">
        <f t="shared" si="3"/>
        <v>30.027632000000001</v>
      </c>
      <c r="EO4" s="452">
        <f t="shared" si="3"/>
        <v>30.055488984000004</v>
      </c>
      <c r="EP4" s="452">
        <f t="shared" si="3"/>
        <v>30.048364466999999</v>
      </c>
      <c r="EQ4" s="452">
        <f t="shared" si="3"/>
        <v>30.040367561750003</v>
      </c>
      <c r="ER4" s="452">
        <f t="shared" si="3"/>
        <v>30.102701079999999</v>
      </c>
      <c r="ES4" s="452">
        <f t="shared" si="3"/>
        <v>30.100572217476007</v>
      </c>
      <c r="ET4" s="452">
        <f t="shared" si="3"/>
        <v>30.093437013700502</v>
      </c>
      <c r="EU4" s="452">
        <f t="shared" si="3"/>
        <v>30.085428113092629</v>
      </c>
      <c r="EV4" s="452">
        <f t="shared" si="3"/>
        <v>30.132803781079996</v>
      </c>
      <c r="EW4" s="452">
        <f t="shared" si="3"/>
        <v>30.130672789693481</v>
      </c>
      <c r="EX4" s="452">
        <f t="shared" si="3"/>
        <v>30.123530450714199</v>
      </c>
      <c r="EY4" s="452">
        <f t="shared" si="3"/>
        <v>30.115513541205718</v>
      </c>
      <c r="EZ4" s="452">
        <f t="shared" si="3"/>
        <v>30.162936584861072</v>
      </c>
      <c r="FA4" s="452">
        <f t="shared" si="3"/>
        <v>30.16080346248317</v>
      </c>
      <c r="FB4" s="452">
        <f t="shared" si="3"/>
        <v>30.153653981164911</v>
      </c>
      <c r="FC4" s="452">
        <f>EY4*(1+FC5%)</f>
        <v>30.145629054746919</v>
      </c>
      <c r="FD4" s="452">
        <f>EZ4*(1+FD5%)</f>
        <v>30.19309952144593</v>
      </c>
      <c r="FE4" s="452">
        <f>FA4*(1+FE5%)</f>
        <v>30.190964265945649</v>
      </c>
      <c r="FF4" s="452">
        <f>FB4*(1+FF5%)</f>
        <v>30.183807635146074</v>
      </c>
      <c r="FG4" s="452"/>
      <c r="FH4" s="452"/>
      <c r="FI4" s="452"/>
      <c r="FJ4" s="452"/>
      <c r="FK4" s="452"/>
      <c r="FL4" s="452"/>
      <c r="FM4" s="452"/>
      <c r="FN4" s="452"/>
      <c r="FO4" s="452"/>
      <c r="FP4" s="452"/>
      <c r="FQ4" s="452"/>
      <c r="FR4" s="452"/>
      <c r="FS4" s="452"/>
      <c r="FT4" s="452"/>
      <c r="FU4" s="452"/>
      <c r="FV4" s="452"/>
    </row>
    <row r="5" spans="1:178" s="455" customFormat="1">
      <c r="A5" s="374"/>
      <c r="B5" s="374" t="s">
        <v>74</v>
      </c>
      <c r="C5" s="454"/>
      <c r="F5" s="456"/>
      <c r="G5" s="457">
        <f>100*(G4/C4-1)</f>
        <v>1.1287153547092643</v>
      </c>
      <c r="H5" s="457">
        <f t="shared" ref="H5:BS5" si="4">100*(H4/D4-1)</f>
        <v>0.95500229367362355</v>
      </c>
      <c r="I5" s="457">
        <f t="shared" si="4"/>
        <v>0.71181784123548475</v>
      </c>
      <c r="J5" s="457">
        <f t="shared" si="4"/>
        <v>0.73120066472787126</v>
      </c>
      <c r="K5" s="457">
        <f t="shared" si="4"/>
        <v>0.54152370716382681</v>
      </c>
      <c r="L5" s="457">
        <f t="shared" si="4"/>
        <v>0.75594844679442996</v>
      </c>
      <c r="M5" s="457">
        <f t="shared" si="4"/>
        <v>1.0746466065966631</v>
      </c>
      <c r="N5" s="457">
        <f t="shared" si="4"/>
        <v>0.97335642992659732</v>
      </c>
      <c r="O5" s="457">
        <f t="shared" si="4"/>
        <v>0.60439108625933713</v>
      </c>
      <c r="P5" s="457">
        <f t="shared" si="4"/>
        <v>0.28699110327579103</v>
      </c>
      <c r="Q5" s="457">
        <f t="shared" si="4"/>
        <v>2.453586325346091E-2</v>
      </c>
      <c r="R5" s="457">
        <f t="shared" si="4"/>
        <v>-9.803120660076825E-2</v>
      </c>
      <c r="S5" s="457">
        <f t="shared" si="4"/>
        <v>0.89909681637989625</v>
      </c>
      <c r="T5" s="457">
        <f t="shared" si="4"/>
        <v>0.80536364008012562</v>
      </c>
      <c r="U5" s="457">
        <f t="shared" si="4"/>
        <v>0.73180703188879814</v>
      </c>
      <c r="V5" s="457">
        <f t="shared" si="4"/>
        <v>0.68689181453920334</v>
      </c>
      <c r="W5" s="457">
        <f t="shared" si="4"/>
        <v>8.5058123050751888E-2</v>
      </c>
      <c r="X5" s="457">
        <f t="shared" si="4"/>
        <v>0.25955065293212787</v>
      </c>
      <c r="Y5" s="457">
        <f t="shared" si="4"/>
        <v>0.41803644628433112</v>
      </c>
      <c r="Z5" s="457">
        <f t="shared" si="4"/>
        <v>0.59286932510356216</v>
      </c>
      <c r="AA5" s="457">
        <f t="shared" si="4"/>
        <v>0.38041278834479719</v>
      </c>
      <c r="AB5" s="457">
        <f t="shared" si="4"/>
        <v>0.4934875819108564</v>
      </c>
      <c r="AC5" s="457">
        <f t="shared" si="4"/>
        <v>0.606256567779484</v>
      </c>
      <c r="AD5" s="457">
        <f t="shared" si="4"/>
        <v>0.61763281123849989</v>
      </c>
      <c r="AE5" s="457">
        <f t="shared" si="4"/>
        <v>0.93936461860988363</v>
      </c>
      <c r="AF5" s="457">
        <f t="shared" si="4"/>
        <v>1.0143294155530391</v>
      </c>
      <c r="AG5" s="457">
        <f t="shared" si="4"/>
        <v>0.99228667845090435</v>
      </c>
      <c r="AH5" s="457">
        <f t="shared" si="4"/>
        <v>0.93079237713140639</v>
      </c>
      <c r="AI5" s="457">
        <f t="shared" si="4"/>
        <v>0.54319606981667601</v>
      </c>
      <c r="AJ5" s="457">
        <f t="shared" si="4"/>
        <v>0.48613324832642579</v>
      </c>
      <c r="AK5" s="457">
        <f t="shared" si="4"/>
        <v>0.52905843510082651</v>
      </c>
      <c r="AL5" s="457">
        <f t="shared" si="4"/>
        <v>0.81090750089438668</v>
      </c>
      <c r="AM5" s="457">
        <f t="shared" si="4"/>
        <v>0.96531998569895361</v>
      </c>
      <c r="AN5" s="457">
        <f t="shared" si="4"/>
        <v>1.1301451344277957</v>
      </c>
      <c r="AO5" s="457">
        <f t="shared" si="4"/>
        <v>1.1039886039886149</v>
      </c>
      <c r="AP5" s="457">
        <f t="shared" si="4"/>
        <v>0.99759473206892935</v>
      </c>
      <c r="AQ5" s="457">
        <f t="shared" si="4"/>
        <v>0.85379288637079664</v>
      </c>
      <c r="AR5" s="457">
        <f t="shared" si="4"/>
        <v>0.63521938595458849</v>
      </c>
      <c r="AS5" s="457">
        <f t="shared" si="4"/>
        <v>0.58314743062892749</v>
      </c>
      <c r="AT5" s="457">
        <f t="shared" si="4"/>
        <v>0.48020613726869055</v>
      </c>
      <c r="AU5" s="457">
        <f t="shared" si="4"/>
        <v>0.62029415206958927</v>
      </c>
      <c r="AV5" s="457">
        <f t="shared" si="4"/>
        <v>0.52211182544321666</v>
      </c>
      <c r="AW5" s="457">
        <f t="shared" si="4"/>
        <v>0.35408560311285253</v>
      </c>
      <c r="AX5" s="457">
        <f t="shared" si="4"/>
        <v>0.20981466371370328</v>
      </c>
      <c r="AY5" s="457">
        <f t="shared" si="4"/>
        <v>0.34894540942926877</v>
      </c>
      <c r="AZ5" s="457">
        <f t="shared" si="4"/>
        <v>0.3217178960424949</v>
      </c>
      <c r="BA5" s="457">
        <f t="shared" si="4"/>
        <v>0.35671358225737304</v>
      </c>
      <c r="BB5" s="457">
        <f t="shared" si="4"/>
        <v>0.20937536349892039</v>
      </c>
      <c r="BC5" s="457">
        <f t="shared" si="4"/>
        <v>0.10045591530793985</v>
      </c>
      <c r="BD5" s="457">
        <f t="shared" si="4"/>
        <v>-1.5454756201227493E-2</v>
      </c>
      <c r="BE5" s="457">
        <f t="shared" si="4"/>
        <v>3.0908318201139373E-2</v>
      </c>
      <c r="BF5" s="457">
        <f t="shared" si="4"/>
        <v>0.36757593344938222</v>
      </c>
      <c r="BG5" s="457">
        <f t="shared" si="4"/>
        <v>0.43229890381348834</v>
      </c>
      <c r="BH5" s="457">
        <f t="shared" si="4"/>
        <v>0.9738001391143225</v>
      </c>
      <c r="BI5" s="457">
        <f t="shared" si="4"/>
        <v>1.3672704800896218</v>
      </c>
      <c r="BJ5" s="457">
        <f t="shared" si="4"/>
        <v>1.5844255975327792</v>
      </c>
      <c r="BK5" s="457">
        <f t="shared" si="4"/>
        <v>0.42659492697925128</v>
      </c>
      <c r="BL5" s="457">
        <f t="shared" si="4"/>
        <v>0.21431305013392965</v>
      </c>
      <c r="BM5" s="457">
        <f t="shared" si="4"/>
        <v>0.11049723756906271</v>
      </c>
      <c r="BN5" s="457">
        <f t="shared" si="4"/>
        <v>-1.138476718151038E-2</v>
      </c>
      <c r="BO5" s="457">
        <f t="shared" si="4"/>
        <v>1.0256017756687497</v>
      </c>
      <c r="BP5" s="457">
        <f t="shared" si="4"/>
        <v>1.2563965477736305</v>
      </c>
      <c r="BQ5" s="457">
        <f t="shared" si="4"/>
        <v>1.1836796833371244</v>
      </c>
      <c r="BR5" s="457">
        <f t="shared" si="4"/>
        <v>1.0892667375132836</v>
      </c>
      <c r="BS5" s="457">
        <f t="shared" si="4"/>
        <v>1.1061025038827221</v>
      </c>
      <c r="BT5" s="457">
        <f t="shared" ref="BT5:EE5" si="5">100*(BT4/BP4-1)</f>
        <v>0.8674335281915857</v>
      </c>
      <c r="BU5" s="457">
        <f t="shared" si="5"/>
        <v>0.63569682151591866</v>
      </c>
      <c r="BV5" s="457">
        <f t="shared" si="5"/>
        <v>0.69832926600337242</v>
      </c>
      <c r="BW5" s="457">
        <f t="shared" si="5"/>
        <v>0.734329923944399</v>
      </c>
      <c r="BX5" s="457">
        <f t="shared" si="5"/>
        <v>1.0469246588147296</v>
      </c>
      <c r="BY5" s="457">
        <f t="shared" si="5"/>
        <v>1.5698587127158437</v>
      </c>
      <c r="BZ5" s="457">
        <f t="shared" si="5"/>
        <v>1.7710003355579707</v>
      </c>
      <c r="CA5" s="457">
        <f t="shared" si="5"/>
        <v>2.067913861717563</v>
      </c>
      <c r="CB5" s="457">
        <f t="shared" si="5"/>
        <v>2.1979648473635649</v>
      </c>
      <c r="CC5" s="457">
        <f t="shared" si="5"/>
        <v>1.9172738647236454</v>
      </c>
      <c r="CD5" s="457">
        <f t="shared" si="5"/>
        <v>1.7511723329425521</v>
      </c>
      <c r="CE5" s="457">
        <f t="shared" si="5"/>
        <v>1.1259701927631705</v>
      </c>
      <c r="CF5" s="457">
        <f t="shared" si="5"/>
        <v>0.90155327854013478</v>
      </c>
      <c r="CG5" s="457">
        <f t="shared" si="5"/>
        <v>1.0290666185232</v>
      </c>
      <c r="CH5" s="457">
        <f t="shared" si="5"/>
        <v>0.98293367898034667</v>
      </c>
      <c r="CI5" s="457">
        <f t="shared" si="5"/>
        <v>0.90443931968866575</v>
      </c>
      <c r="CJ5" s="457">
        <f t="shared" si="5"/>
        <v>0.74996411654943973</v>
      </c>
      <c r="CK5" s="457">
        <f t="shared" si="5"/>
        <v>0.47176554681915839</v>
      </c>
      <c r="CL5" s="457">
        <f t="shared" si="5"/>
        <v>0.29949727243554491</v>
      </c>
      <c r="CM5" s="457">
        <f t="shared" si="5"/>
        <v>0.48209120451379039</v>
      </c>
      <c r="CN5" s="457">
        <f t="shared" si="5"/>
        <v>0.93314812836129413</v>
      </c>
      <c r="CO5" s="457">
        <f t="shared" si="5"/>
        <v>0.72922595332953755</v>
      </c>
      <c r="CP5" s="457">
        <f t="shared" si="5"/>
        <v>0.55454836301589427</v>
      </c>
      <c r="CQ5" s="457">
        <f t="shared" si="5"/>
        <v>0.98798777453976694</v>
      </c>
      <c r="CR5" s="457">
        <f t="shared" si="5"/>
        <v>0.26818165778608183</v>
      </c>
      <c r="CS5" s="457">
        <f t="shared" si="5"/>
        <v>0.33195606879259376</v>
      </c>
      <c r="CT5" s="457">
        <f t="shared" si="5"/>
        <v>0.86612224696855922</v>
      </c>
      <c r="CU5" s="457">
        <f t="shared" si="5"/>
        <v>0.49619932432432012</v>
      </c>
      <c r="CV5" s="457">
        <f t="shared" si="5"/>
        <v>0.38711947914833456</v>
      </c>
      <c r="CW5" s="457">
        <f t="shared" si="5"/>
        <v>0.77082820034493071</v>
      </c>
      <c r="CX5" s="457">
        <f t="shared" si="5"/>
        <v>0.56778354128697028</v>
      </c>
      <c r="CY5" s="457">
        <f t="shared" si="5"/>
        <v>0.33266799733866481</v>
      </c>
      <c r="CZ5" s="457">
        <f t="shared" si="5"/>
        <v>0.76774758983348956</v>
      </c>
      <c r="DA5" s="457">
        <f t="shared" si="5"/>
        <v>0.85923856095007078</v>
      </c>
      <c r="DB5" s="457">
        <f t="shared" si="5"/>
        <v>0.95141841499966073</v>
      </c>
      <c r="DC5" s="457">
        <f t="shared" si="5"/>
        <v>1.2948485271534249</v>
      </c>
      <c r="DD5" s="457">
        <f t="shared" si="5"/>
        <v>1.0784859448928596</v>
      </c>
      <c r="DE5" s="457">
        <f t="shared" si="5"/>
        <v>1.111649812993476</v>
      </c>
      <c r="DF5" s="457">
        <f t="shared" si="5"/>
        <v>0.53854386025478096</v>
      </c>
      <c r="DG5" s="457">
        <f t="shared" si="5"/>
        <v>0.75457395858458121</v>
      </c>
      <c r="DH5" s="457">
        <f t="shared" si="5"/>
        <v>0.70902457492942883</v>
      </c>
      <c r="DI5" s="457">
        <f t="shared" si="5"/>
        <v>0.42470116792820978</v>
      </c>
      <c r="DJ5" s="457">
        <f t="shared" si="5"/>
        <v>0.39831061360435793</v>
      </c>
      <c r="DK5" s="457">
        <f t="shared" si="5"/>
        <v>-0.17440667533000775</v>
      </c>
      <c r="DL5" s="457">
        <f t="shared" si="5"/>
        <v>-0.10594668489405379</v>
      </c>
      <c r="DM5" s="457">
        <f t="shared" si="5"/>
        <v>-0.26943146550253427</v>
      </c>
      <c r="DN5" s="457">
        <f t="shared" si="5"/>
        <v>9.2342419371371776E-2</v>
      </c>
      <c r="DO5" s="457">
        <f t="shared" si="5"/>
        <v>0.63033126648623927</v>
      </c>
      <c r="DP5" s="457">
        <f t="shared" si="5"/>
        <v>0.71846453864312654</v>
      </c>
      <c r="DQ5" s="457">
        <f t="shared" si="5"/>
        <v>0.574516106969436</v>
      </c>
      <c r="DR5" s="457">
        <f t="shared" si="5"/>
        <v>0.82348117269186449</v>
      </c>
      <c r="DS5" s="457">
        <f t="shared" si="5"/>
        <v>0.38808510638297378</v>
      </c>
      <c r="DT5" s="457">
        <f t="shared" si="5"/>
        <v>0.11209619891980882</v>
      </c>
      <c r="DU5" s="457">
        <f t="shared" si="5"/>
        <v>0.39782386943216785</v>
      </c>
      <c r="DV5" s="457">
        <f t="shared" si="5"/>
        <v>0.14233910597485355</v>
      </c>
      <c r="DW5" s="457">
        <f t="shared" si="5"/>
        <v>0.33232730848791192</v>
      </c>
      <c r="DX5" s="457">
        <f t="shared" si="5"/>
        <v>0.50895765472311894</v>
      </c>
      <c r="DY5" s="457">
        <f t="shared" si="5"/>
        <v>0.58590442645714003</v>
      </c>
      <c r="DZ5" s="457">
        <f t="shared" si="5"/>
        <v>0.6802260651798786</v>
      </c>
      <c r="EA5" s="457">
        <f t="shared" si="5"/>
        <v>0.80440734106195233</v>
      </c>
      <c r="EB5" s="457">
        <f t="shared" si="5"/>
        <v>0.87772601444873199</v>
      </c>
      <c r="EC5" s="457">
        <f t="shared" si="5"/>
        <v>0.71717171717171624</v>
      </c>
      <c r="ED5" s="457">
        <f t="shared" si="5"/>
        <v>0.79327731092437848</v>
      </c>
      <c r="EE5" s="457">
        <f t="shared" si="5"/>
        <v>0.30176026823134361</v>
      </c>
      <c r="EF5" s="457">
        <f t="shared" ref="EF5:EG5" si="6">100*(EF4/EB4-1)</f>
        <v>8.7008901679941353E-2</v>
      </c>
      <c r="EG5" s="457">
        <f t="shared" si="6"/>
        <v>-0.47136696419616264</v>
      </c>
      <c r="EH5" s="457">
        <f>100*(EH4/ED4-1)</f>
        <v>-0.44020542920030215</v>
      </c>
      <c r="EI5" s="457">
        <f>100*(EI4/EE4-1)</f>
        <v>-0.18051144910579131</v>
      </c>
      <c r="EJ5" s="458">
        <v>0</v>
      </c>
      <c r="EK5" s="458">
        <v>0.55000000000000004</v>
      </c>
      <c r="EL5" s="458">
        <v>0.3</v>
      </c>
      <c r="EM5" s="458">
        <v>0.45</v>
      </c>
      <c r="EN5" s="458">
        <v>0.4</v>
      </c>
      <c r="EO5" s="458">
        <v>0.4</v>
      </c>
      <c r="EP5" s="458">
        <v>0.35</v>
      </c>
      <c r="EQ5" s="458">
        <v>0.15</v>
      </c>
      <c r="ER5" s="458">
        <v>0.25</v>
      </c>
      <c r="ES5" s="458">
        <v>0.15</v>
      </c>
      <c r="ET5" s="458">
        <v>0.15</v>
      </c>
      <c r="EU5" s="458">
        <v>0.15</v>
      </c>
      <c r="EV5" s="458">
        <v>0.1</v>
      </c>
      <c r="EW5" s="458">
        <v>0.1</v>
      </c>
      <c r="EX5" s="458">
        <v>0.1</v>
      </c>
      <c r="EY5" s="458">
        <v>0.1</v>
      </c>
      <c r="EZ5" s="458">
        <v>0.1</v>
      </c>
      <c r="FA5" s="458">
        <v>0.1</v>
      </c>
      <c r="FB5" s="458">
        <v>0.1</v>
      </c>
      <c r="FC5" s="458">
        <v>0.1</v>
      </c>
      <c r="FD5" s="458">
        <v>0.1</v>
      </c>
      <c r="FE5" s="458">
        <v>0.1</v>
      </c>
      <c r="FF5" s="458">
        <v>0.1</v>
      </c>
      <c r="FG5" s="458"/>
      <c r="FH5" s="458"/>
      <c r="FI5" s="458"/>
      <c r="FJ5" s="458"/>
      <c r="FK5" s="458"/>
      <c r="FL5" s="458"/>
      <c r="FM5" s="458"/>
      <c r="FN5" s="458"/>
      <c r="FO5" s="458"/>
      <c r="FP5" s="458"/>
      <c r="FQ5" s="458"/>
      <c r="FR5" s="458"/>
      <c r="FS5" s="458"/>
      <c r="FT5" s="458"/>
      <c r="FU5" s="458"/>
      <c r="FV5" s="458"/>
    </row>
    <row r="6" spans="1:178" s="455" customFormat="1">
      <c r="A6" s="374"/>
      <c r="B6" s="374" t="s">
        <v>206</v>
      </c>
      <c r="C6" s="459">
        <v>22.670999999999999</v>
      </c>
      <c r="D6" s="457">
        <v>22.687000000000001</v>
      </c>
      <c r="E6" s="457">
        <v>22.687000000000001</v>
      </c>
      <c r="F6" s="457">
        <v>22.692</v>
      </c>
      <c r="G6" s="457">
        <v>22.704000000000001</v>
      </c>
      <c r="H6" s="457">
        <v>22.678000000000001</v>
      </c>
      <c r="I6" s="457">
        <v>22.62</v>
      </c>
      <c r="J6" s="457">
        <v>22.631</v>
      </c>
      <c r="K6" s="457">
        <v>22.67</v>
      </c>
      <c r="L6" s="457">
        <v>22.706</v>
      </c>
      <c r="M6" s="457">
        <v>22.741</v>
      </c>
      <c r="N6" s="457">
        <v>22.742999999999999</v>
      </c>
      <c r="O6" s="457">
        <v>22.722000000000001</v>
      </c>
      <c r="P6" s="457">
        <v>22.693999999999999</v>
      </c>
      <c r="Q6" s="457">
        <v>22.677</v>
      </c>
      <c r="R6" s="457">
        <v>22.66</v>
      </c>
      <c r="S6" s="457">
        <v>22.626000000000001</v>
      </c>
      <c r="T6" s="457">
        <v>22.58</v>
      </c>
      <c r="U6" s="457">
        <v>22.545999999999999</v>
      </c>
      <c r="V6" s="457">
        <v>22.52</v>
      </c>
      <c r="W6" s="457">
        <v>22.504000000000001</v>
      </c>
      <c r="X6" s="457">
        <v>22.506</v>
      </c>
      <c r="Y6" s="457">
        <v>22.515999999999998</v>
      </c>
      <c r="Z6" s="457">
        <v>22.538</v>
      </c>
      <c r="AA6" s="457">
        <v>22.562000000000001</v>
      </c>
      <c r="AB6" s="457">
        <v>22.6</v>
      </c>
      <c r="AC6" s="457">
        <v>22.648</v>
      </c>
      <c r="AD6" s="457">
        <v>22.684999999999999</v>
      </c>
      <c r="AE6" s="457">
        <v>22.736999999999998</v>
      </c>
      <c r="AF6" s="457">
        <v>22.806000000000001</v>
      </c>
      <c r="AG6" s="457">
        <v>22.861999999999998</v>
      </c>
      <c r="AH6" s="457">
        <v>22.895</v>
      </c>
      <c r="AI6" s="457">
        <v>22.936</v>
      </c>
      <c r="AJ6" s="457">
        <v>23.001000000000001</v>
      </c>
      <c r="AK6" s="457">
        <v>23.077999999999999</v>
      </c>
      <c r="AL6" s="457">
        <v>23.187000000000001</v>
      </c>
      <c r="AM6" s="457">
        <v>23.321999999999999</v>
      </c>
      <c r="AN6" s="457">
        <v>23.428000000000001</v>
      </c>
      <c r="AO6" s="457">
        <v>23.495000000000001</v>
      </c>
      <c r="AP6" s="457">
        <v>23.571000000000002</v>
      </c>
      <c r="AQ6" s="457">
        <v>23.617000000000001</v>
      </c>
      <c r="AR6" s="457">
        <v>23.652000000000001</v>
      </c>
      <c r="AS6" s="457">
        <v>23.687999999999999</v>
      </c>
      <c r="AT6" s="457">
        <v>23.719000000000001</v>
      </c>
      <c r="AU6" s="457">
        <v>23.759</v>
      </c>
      <c r="AV6" s="457">
        <v>23.745999999999999</v>
      </c>
      <c r="AW6" s="457">
        <v>23.71</v>
      </c>
      <c r="AX6" s="457">
        <v>23.681999999999999</v>
      </c>
      <c r="AY6" s="457">
        <v>23.641999999999999</v>
      </c>
      <c r="AZ6" s="457">
        <v>23.606000000000002</v>
      </c>
      <c r="BA6" s="457">
        <v>23.564</v>
      </c>
      <c r="BB6" s="457">
        <v>23.484000000000002</v>
      </c>
      <c r="BC6" s="457">
        <v>23.396000000000001</v>
      </c>
      <c r="BD6" s="457">
        <v>23.323</v>
      </c>
      <c r="BE6" s="457">
        <v>23.292999999999999</v>
      </c>
      <c r="BF6" s="457">
        <v>23.302</v>
      </c>
      <c r="BG6" s="457">
        <v>23.335999999999999</v>
      </c>
      <c r="BH6" s="457">
        <v>23.399000000000001</v>
      </c>
      <c r="BI6" s="457">
        <v>23.489000000000001</v>
      </c>
      <c r="BJ6" s="457">
        <v>23.568999999999999</v>
      </c>
      <c r="BK6" s="457">
        <v>23.617000000000001</v>
      </c>
      <c r="BL6" s="457">
        <v>23.661999999999999</v>
      </c>
      <c r="BM6" s="457">
        <v>23.709</v>
      </c>
      <c r="BN6" s="457">
        <v>23.754999999999999</v>
      </c>
      <c r="BO6" s="457">
        <v>23.785</v>
      </c>
      <c r="BP6" s="457">
        <v>23.806000000000001</v>
      </c>
      <c r="BQ6" s="457">
        <v>23.83</v>
      </c>
      <c r="BR6" s="457">
        <v>23.867999999999999</v>
      </c>
      <c r="BS6" s="457">
        <v>23.925999999999998</v>
      </c>
      <c r="BT6" s="457">
        <v>23.981000000000002</v>
      </c>
      <c r="BU6" s="457">
        <v>24.024000000000001</v>
      </c>
      <c r="BV6" s="457">
        <v>24.116</v>
      </c>
      <c r="BW6" s="457">
        <v>24.228999999999999</v>
      </c>
      <c r="BX6" s="457">
        <v>24.375</v>
      </c>
      <c r="BY6" s="457">
        <v>24.524000000000001</v>
      </c>
      <c r="BZ6" s="457">
        <v>24.622</v>
      </c>
      <c r="CA6" s="457">
        <v>24.791</v>
      </c>
      <c r="CB6" s="457">
        <v>24.972999999999999</v>
      </c>
      <c r="CC6" s="457">
        <v>25.108000000000001</v>
      </c>
      <c r="CD6" s="457">
        <v>25.26</v>
      </c>
      <c r="CE6" s="457">
        <v>25.43</v>
      </c>
      <c r="CF6" s="457">
        <v>25.603999999999999</v>
      </c>
      <c r="CG6" s="457">
        <v>25.77</v>
      </c>
      <c r="CH6" s="457">
        <v>25.879000000000001</v>
      </c>
      <c r="CI6" s="457">
        <v>25.957000000000001</v>
      </c>
      <c r="CJ6" s="457">
        <v>26.027999999999999</v>
      </c>
      <c r="CK6" s="457">
        <v>26.068000000000001</v>
      </c>
      <c r="CL6" s="457">
        <v>26.094999999999999</v>
      </c>
      <c r="CM6" s="457">
        <v>26.126999999999999</v>
      </c>
      <c r="CN6" s="457">
        <v>26.157</v>
      </c>
      <c r="CO6" s="457">
        <v>26.172999999999998</v>
      </c>
      <c r="CP6" s="457">
        <v>26.187000000000001</v>
      </c>
      <c r="CQ6" s="457">
        <v>26.181999999999999</v>
      </c>
      <c r="CR6" s="457">
        <v>26.166</v>
      </c>
      <c r="CS6" s="457">
        <v>26.148</v>
      </c>
      <c r="CT6" s="457">
        <v>26.15</v>
      </c>
      <c r="CU6" s="457">
        <v>26.15</v>
      </c>
      <c r="CV6" s="457">
        <v>26.175999999999998</v>
      </c>
      <c r="CW6" s="457">
        <v>26.210999999999999</v>
      </c>
      <c r="CX6" s="457">
        <v>26.247</v>
      </c>
      <c r="CY6" s="457">
        <v>26.3</v>
      </c>
      <c r="CZ6" s="457">
        <v>26.352</v>
      </c>
      <c r="DA6" s="457">
        <v>26.401</v>
      </c>
      <c r="DB6" s="457">
        <v>26.459</v>
      </c>
      <c r="DC6" s="457">
        <v>26.524000000000001</v>
      </c>
      <c r="DD6" s="457">
        <v>26.617000000000001</v>
      </c>
      <c r="DE6" s="457">
        <v>26.727</v>
      </c>
      <c r="DF6" s="457">
        <v>26.8</v>
      </c>
      <c r="DG6" s="457">
        <v>26.91</v>
      </c>
      <c r="DH6" s="457">
        <v>27.02</v>
      </c>
      <c r="DI6" s="457">
        <v>27.088999999999999</v>
      </c>
      <c r="DJ6" s="457">
        <v>27.151</v>
      </c>
      <c r="DK6" s="457">
        <v>27.2</v>
      </c>
      <c r="DL6" s="457">
        <v>27.21</v>
      </c>
      <c r="DM6" s="457">
        <v>27.169</v>
      </c>
      <c r="DN6" s="457">
        <v>27.093</v>
      </c>
      <c r="DO6" s="457">
        <v>26.962</v>
      </c>
      <c r="DP6" s="457">
        <v>26.850999999999999</v>
      </c>
      <c r="DQ6" s="457">
        <v>26.812000000000001</v>
      </c>
      <c r="DR6" s="457">
        <v>26.81</v>
      </c>
      <c r="DS6" s="457">
        <v>26.824999999999999</v>
      </c>
      <c r="DT6" s="457">
        <v>26.85</v>
      </c>
      <c r="DU6" s="457">
        <v>26.89</v>
      </c>
      <c r="DV6" s="457">
        <v>26.933</v>
      </c>
      <c r="DW6" s="457">
        <v>26.997</v>
      </c>
      <c r="DX6" s="457">
        <v>27.067</v>
      </c>
      <c r="DY6" s="457">
        <v>27.091999999999999</v>
      </c>
      <c r="DZ6" s="457">
        <v>27.088000000000001</v>
      </c>
      <c r="EA6" s="457">
        <v>27.105</v>
      </c>
      <c r="EB6" s="457">
        <v>27.106000000000002</v>
      </c>
      <c r="EC6" s="457">
        <v>27.093</v>
      </c>
      <c r="ED6" s="457">
        <v>27.058</v>
      </c>
      <c r="EE6" s="457">
        <v>27.041</v>
      </c>
      <c r="EF6" s="457">
        <v>27.038</v>
      </c>
      <c r="EG6" s="457">
        <v>27.033000000000001</v>
      </c>
      <c r="EH6" s="457">
        <v>27.032</v>
      </c>
      <c r="EI6" s="457">
        <v>27.036000000000001</v>
      </c>
      <c r="EJ6" s="460">
        <f>EI6+(EJ8-EI8)</f>
        <v>27.011580000000002</v>
      </c>
      <c r="EK6" s="460">
        <f>EJ6+(EK8-EJ8)</f>
        <v>26.962788840000002</v>
      </c>
      <c r="EL6" s="460">
        <f>EK6+(EL8-EK8)</f>
        <v>26.938442051160003</v>
      </c>
      <c r="EM6" s="460">
        <f t="shared" ref="EM6:FB6" si="7">EL6+(EM8-EL8)</f>
        <v>26.938442051160003</v>
      </c>
      <c r="EN6" s="460">
        <f t="shared" si="7"/>
        <v>26.962764493211161</v>
      </c>
      <c r="EO6" s="460">
        <f t="shared" si="7"/>
        <v>27.011458022197584</v>
      </c>
      <c r="EP6" s="460">
        <f t="shared" si="7"/>
        <v>27.035853480219778</v>
      </c>
      <c r="EQ6" s="460">
        <f t="shared" si="7"/>
        <v>27.060273333699996</v>
      </c>
      <c r="ER6" s="460">
        <f t="shared" si="7"/>
        <v>27.084717607033692</v>
      </c>
      <c r="ES6" s="460">
        <f t="shared" si="7"/>
        <v>27.109186324640724</v>
      </c>
      <c r="ET6" s="460">
        <f t="shared" si="7"/>
        <v>27.133679510965361</v>
      </c>
      <c r="EU6" s="460">
        <f t="shared" si="7"/>
        <v>27.158197190476326</v>
      </c>
      <c r="EV6" s="460">
        <f t="shared" si="7"/>
        <v>27.1827393876668</v>
      </c>
      <c r="EW6" s="460">
        <f t="shared" si="7"/>
        <v>27.207306127054466</v>
      </c>
      <c r="EX6" s="460">
        <f t="shared" si="7"/>
        <v>27.231897433181519</v>
      </c>
      <c r="EY6" s="460">
        <f t="shared" si="7"/>
        <v>27.249128561384744</v>
      </c>
      <c r="EZ6" s="460">
        <f t="shared" si="7"/>
        <v>27.266371751377712</v>
      </c>
      <c r="FA6" s="460">
        <f t="shared" si="7"/>
        <v>27.283627011603674</v>
      </c>
      <c r="FB6" s="460">
        <f t="shared" si="7"/>
        <v>27.300894350511793</v>
      </c>
      <c r="FC6" s="460">
        <f>FB6+(FC8-FB8)</f>
        <v>27.318173776557149</v>
      </c>
      <c r="FD6" s="460">
        <f>FC6+(FD8-FC8)</f>
        <v>27.335465298200738</v>
      </c>
      <c r="FE6" s="460">
        <f>FD6+(FE8-FD8)</f>
        <v>27.352768923909476</v>
      </c>
      <c r="FF6" s="460">
        <f>FE6+(FF8-FE8)</f>
        <v>27.370084662156209</v>
      </c>
      <c r="FG6" s="460"/>
      <c r="FH6" s="460"/>
      <c r="FI6" s="460"/>
      <c r="FJ6" s="460"/>
      <c r="FK6" s="460"/>
      <c r="FL6" s="460"/>
      <c r="FM6" s="460"/>
      <c r="FN6" s="460"/>
      <c r="FO6" s="460"/>
      <c r="FP6" s="460"/>
      <c r="FQ6" s="460"/>
      <c r="FR6" s="460"/>
      <c r="FS6" s="460"/>
      <c r="FT6" s="460"/>
      <c r="FU6" s="460"/>
      <c r="FV6" s="460"/>
    </row>
    <row r="7" spans="1:178" s="455" customFormat="1">
      <c r="A7" s="374"/>
      <c r="B7" s="374" t="s">
        <v>207</v>
      </c>
      <c r="C7" s="454"/>
      <c r="D7" s="457">
        <f t="shared" ref="D7:BO7" si="8">100*(D6/C6-1)</f>
        <v>7.0574743063844814E-2</v>
      </c>
      <c r="E7" s="457">
        <f t="shared" si="8"/>
        <v>0</v>
      </c>
      <c r="F7" s="457">
        <f t="shared" si="8"/>
        <v>2.2039053202260739E-2</v>
      </c>
      <c r="G7" s="457">
        <f t="shared" si="8"/>
        <v>5.2882072977267214E-2</v>
      </c>
      <c r="H7" s="457">
        <f t="shared" si="8"/>
        <v>-0.1145172656800586</v>
      </c>
      <c r="I7" s="457">
        <f t="shared" si="8"/>
        <v>-0.25575447570332921</v>
      </c>
      <c r="J7" s="457">
        <f t="shared" si="8"/>
        <v>4.8629531388155733E-2</v>
      </c>
      <c r="K7" s="457">
        <f t="shared" si="8"/>
        <v>0.17232998983696124</v>
      </c>
      <c r="L7" s="457">
        <f t="shared" si="8"/>
        <v>0.15880017644462896</v>
      </c>
      <c r="M7" s="457">
        <f t="shared" si="8"/>
        <v>0.15414427904518746</v>
      </c>
      <c r="N7" s="457">
        <f t="shared" si="8"/>
        <v>8.7946880084288637E-3</v>
      </c>
      <c r="O7" s="457">
        <f t="shared" si="8"/>
        <v>-9.2336103416423843E-2</v>
      </c>
      <c r="P7" s="457">
        <f t="shared" si="8"/>
        <v>-0.12322858903266454</v>
      </c>
      <c r="Q7" s="457">
        <f t="shared" si="8"/>
        <v>-7.490966775358654E-2</v>
      </c>
      <c r="R7" s="457">
        <f t="shared" si="8"/>
        <v>-7.4965824403583348E-2</v>
      </c>
      <c r="S7" s="457">
        <f t="shared" si="8"/>
        <v>-0.15004413062664756</v>
      </c>
      <c r="T7" s="457">
        <f t="shared" si="8"/>
        <v>-0.2033059312295693</v>
      </c>
      <c r="U7" s="457">
        <f t="shared" si="8"/>
        <v>-0.15057573073515851</v>
      </c>
      <c r="V7" s="457">
        <f t="shared" si="8"/>
        <v>-0.11531979065022568</v>
      </c>
      <c r="W7" s="457">
        <f t="shared" si="8"/>
        <v>-7.1047957371217496E-2</v>
      </c>
      <c r="X7" s="457">
        <f t="shared" si="8"/>
        <v>8.88730892285583E-3</v>
      </c>
      <c r="Y7" s="457">
        <f t="shared" si="8"/>
        <v>4.4432595752241788E-2</v>
      </c>
      <c r="Z7" s="457">
        <f t="shared" si="8"/>
        <v>9.7708296322629451E-2</v>
      </c>
      <c r="AA7" s="457">
        <f t="shared" si="8"/>
        <v>0.10648682225575801</v>
      </c>
      <c r="AB7" s="457">
        <f t="shared" si="8"/>
        <v>0.16842478503678038</v>
      </c>
      <c r="AC7" s="457">
        <f t="shared" si="8"/>
        <v>0.21238938053096401</v>
      </c>
      <c r="AD7" s="457">
        <f t="shared" si="8"/>
        <v>0.16336983398093086</v>
      </c>
      <c r="AE7" s="457">
        <f t="shared" si="8"/>
        <v>0.22922636103150928</v>
      </c>
      <c r="AF7" s="457">
        <f t="shared" si="8"/>
        <v>0.30347011479088248</v>
      </c>
      <c r="AG7" s="457">
        <f t="shared" si="8"/>
        <v>0.24554941682013443</v>
      </c>
      <c r="AH7" s="457">
        <f t="shared" si="8"/>
        <v>0.14434432683054776</v>
      </c>
      <c r="AI7" s="457">
        <f t="shared" si="8"/>
        <v>0.17907840139768094</v>
      </c>
      <c r="AJ7" s="457">
        <f t="shared" si="8"/>
        <v>0.28339727938613279</v>
      </c>
      <c r="AK7" s="457">
        <f t="shared" si="8"/>
        <v>0.33476805356287276</v>
      </c>
      <c r="AL7" s="457">
        <f t="shared" si="8"/>
        <v>0.47231129213971546</v>
      </c>
      <c r="AM7" s="457">
        <f t="shared" si="8"/>
        <v>0.58222279725708148</v>
      </c>
      <c r="AN7" s="457">
        <f t="shared" si="8"/>
        <v>0.45450647457336846</v>
      </c>
      <c r="AO7" s="457">
        <f t="shared" si="8"/>
        <v>0.2859825849411024</v>
      </c>
      <c r="AP7" s="457">
        <f t="shared" si="8"/>
        <v>0.32347307937858893</v>
      </c>
      <c r="AQ7" s="457">
        <f t="shared" si="8"/>
        <v>0.19515506342540068</v>
      </c>
      <c r="AR7" s="457">
        <f t="shared" si="8"/>
        <v>0.14819833171020314</v>
      </c>
      <c r="AS7" s="457">
        <f t="shared" si="8"/>
        <v>0.15220700152205335</v>
      </c>
      <c r="AT7" s="457">
        <f t="shared" si="8"/>
        <v>0.13086795001688856</v>
      </c>
      <c r="AU7" s="457">
        <f t="shared" si="8"/>
        <v>0.16864117374255638</v>
      </c>
      <c r="AV7" s="457">
        <f t="shared" si="8"/>
        <v>-5.471610758028822E-2</v>
      </c>
      <c r="AW7" s="457">
        <f t="shared" si="8"/>
        <v>-0.15160448075464128</v>
      </c>
      <c r="AX7" s="457">
        <f t="shared" si="8"/>
        <v>-0.11809363137917916</v>
      </c>
      <c r="AY7" s="457">
        <f t="shared" si="8"/>
        <v>-0.16890465332319859</v>
      </c>
      <c r="AZ7" s="457">
        <f t="shared" si="8"/>
        <v>-0.15227138143980579</v>
      </c>
      <c r="BA7" s="457">
        <f t="shared" si="8"/>
        <v>-0.17792086757604242</v>
      </c>
      <c r="BB7" s="457">
        <f t="shared" si="8"/>
        <v>-0.33950093362755673</v>
      </c>
      <c r="BC7" s="457">
        <f t="shared" si="8"/>
        <v>-0.37472321580651613</v>
      </c>
      <c r="BD7" s="457">
        <f t="shared" si="8"/>
        <v>-0.31201914857240665</v>
      </c>
      <c r="BE7" s="457">
        <f t="shared" si="8"/>
        <v>-0.12862839257385961</v>
      </c>
      <c r="BF7" s="457">
        <f t="shared" si="8"/>
        <v>3.863821749023888E-2</v>
      </c>
      <c r="BG7" s="457">
        <f t="shared" si="8"/>
        <v>0.14591022229850648</v>
      </c>
      <c r="BH7" s="457">
        <f t="shared" si="8"/>
        <v>0.26996914638328651</v>
      </c>
      <c r="BI7" s="457">
        <f t="shared" si="8"/>
        <v>0.38463182187273848</v>
      </c>
      <c r="BJ7" s="457">
        <f t="shared" si="8"/>
        <v>0.34058495465962846</v>
      </c>
      <c r="BK7" s="457">
        <f t="shared" si="8"/>
        <v>0.20365734651450751</v>
      </c>
      <c r="BL7" s="457">
        <f t="shared" si="8"/>
        <v>0.19054071219883895</v>
      </c>
      <c r="BM7" s="457">
        <f t="shared" si="8"/>
        <v>0.19863071591581516</v>
      </c>
      <c r="BN7" s="457">
        <f t="shared" si="8"/>
        <v>0.1940191488464249</v>
      </c>
      <c r="BO7" s="457">
        <f t="shared" si="8"/>
        <v>0.12628920227319984</v>
      </c>
      <c r="BP7" s="457">
        <f t="shared" ref="BP7:EA7" si="9">100*(BP6/BO6-1)</f>
        <v>8.8290939667867718E-2</v>
      </c>
      <c r="BQ7" s="457">
        <f t="shared" si="9"/>
        <v>0.10081492060824981</v>
      </c>
      <c r="BR7" s="457">
        <f t="shared" si="9"/>
        <v>0.1594628619387306</v>
      </c>
      <c r="BS7" s="457">
        <f t="shared" si="9"/>
        <v>0.2430031841796465</v>
      </c>
      <c r="BT7" s="457">
        <f t="shared" si="9"/>
        <v>0.22987544930201942</v>
      </c>
      <c r="BU7" s="457">
        <f t="shared" si="9"/>
        <v>0.17930861932362596</v>
      </c>
      <c r="BV7" s="457">
        <f t="shared" si="9"/>
        <v>0.38295038295037553</v>
      </c>
      <c r="BW7" s="457">
        <f t="shared" si="9"/>
        <v>0.46856858517165811</v>
      </c>
      <c r="BX7" s="457">
        <f t="shared" si="9"/>
        <v>0.6025836807131979</v>
      </c>
      <c r="BY7" s="457">
        <f t="shared" si="9"/>
        <v>0.61128205128204716</v>
      </c>
      <c r="BZ7" s="457">
        <f t="shared" si="9"/>
        <v>0.399608546729735</v>
      </c>
      <c r="CA7" s="457">
        <f t="shared" si="9"/>
        <v>0.68637803590285706</v>
      </c>
      <c r="CB7" s="457">
        <f t="shared" si="9"/>
        <v>0.73413738856842325</v>
      </c>
      <c r="CC7" s="457">
        <f t="shared" si="9"/>
        <v>0.54058383053698922</v>
      </c>
      <c r="CD7" s="457">
        <f t="shared" si="9"/>
        <v>0.60538473793214642</v>
      </c>
      <c r="CE7" s="457">
        <f t="shared" si="9"/>
        <v>0.67300079176562111</v>
      </c>
      <c r="CF7" s="457">
        <f t="shared" si="9"/>
        <v>0.68423122296499272</v>
      </c>
      <c r="CG7" s="457">
        <f t="shared" si="9"/>
        <v>0.64833619746915705</v>
      </c>
      <c r="CH7" s="457">
        <f t="shared" si="9"/>
        <v>0.42297244858362504</v>
      </c>
      <c r="CI7" s="457">
        <f t="shared" si="9"/>
        <v>0.30140268171103823</v>
      </c>
      <c r="CJ7" s="457">
        <f t="shared" si="9"/>
        <v>0.27352929845512186</v>
      </c>
      <c r="CK7" s="457">
        <f t="shared" si="9"/>
        <v>0.15368065160596966</v>
      </c>
      <c r="CL7" s="457">
        <f t="shared" si="9"/>
        <v>0.10357526469233491</v>
      </c>
      <c r="CM7" s="457">
        <f t="shared" si="9"/>
        <v>0.12262885610270224</v>
      </c>
      <c r="CN7" s="457">
        <f t="shared" si="9"/>
        <v>0.11482374555058517</v>
      </c>
      <c r="CO7" s="457">
        <f t="shared" si="9"/>
        <v>6.1169094315083328E-2</v>
      </c>
      <c r="CP7" s="457">
        <f t="shared" si="9"/>
        <v>5.349023803156161E-2</v>
      </c>
      <c r="CQ7" s="457">
        <f t="shared" si="9"/>
        <v>-1.9093443311579694E-2</v>
      </c>
      <c r="CR7" s="457">
        <f t="shared" si="9"/>
        <v>-6.1110686731336017E-2</v>
      </c>
      <c r="CS7" s="457">
        <f t="shared" si="9"/>
        <v>-6.8791561568448678E-2</v>
      </c>
      <c r="CT7" s="457">
        <f t="shared" si="9"/>
        <v>7.6487685482629075E-3</v>
      </c>
      <c r="CU7" s="457">
        <f t="shared" si="9"/>
        <v>0</v>
      </c>
      <c r="CV7" s="457">
        <f t="shared" si="9"/>
        <v>9.9426386233258945E-2</v>
      </c>
      <c r="CW7" s="457">
        <f t="shared" si="9"/>
        <v>0.13371026894866134</v>
      </c>
      <c r="CX7" s="457">
        <f t="shared" si="9"/>
        <v>0.13734691541720245</v>
      </c>
      <c r="CY7" s="457">
        <f t="shared" si="9"/>
        <v>0.201927839372118</v>
      </c>
      <c r="CZ7" s="457">
        <f t="shared" si="9"/>
        <v>0.19771863117870048</v>
      </c>
      <c r="DA7" s="457">
        <f t="shared" si="9"/>
        <v>0.18594414086217093</v>
      </c>
      <c r="DB7" s="457">
        <f t="shared" si="9"/>
        <v>0.21968864815726796</v>
      </c>
      <c r="DC7" s="457">
        <f t="shared" si="9"/>
        <v>0.24566310140217151</v>
      </c>
      <c r="DD7" s="457">
        <f t="shared" si="9"/>
        <v>0.35062584828833288</v>
      </c>
      <c r="DE7" s="457">
        <f t="shared" si="9"/>
        <v>0.41326971484390018</v>
      </c>
      <c r="DF7" s="457">
        <f t="shared" si="9"/>
        <v>0.27313203876229153</v>
      </c>
      <c r="DG7" s="457">
        <f t="shared" si="9"/>
        <v>0.4104477611940327</v>
      </c>
      <c r="DH7" s="457">
        <f t="shared" si="9"/>
        <v>0.40876997398735515</v>
      </c>
      <c r="DI7" s="457">
        <f t="shared" si="9"/>
        <v>0.25536639526275717</v>
      </c>
      <c r="DJ7" s="457">
        <f t="shared" si="9"/>
        <v>0.2288751891911911</v>
      </c>
      <c r="DK7" s="457">
        <f t="shared" si="9"/>
        <v>0.18047217413723615</v>
      </c>
      <c r="DL7" s="457">
        <f t="shared" si="9"/>
        <v>3.6764705882363913E-2</v>
      </c>
      <c r="DM7" s="457">
        <f t="shared" si="9"/>
        <v>-0.15067989709666163</v>
      </c>
      <c r="DN7" s="457">
        <f t="shared" si="9"/>
        <v>-0.27973057528801748</v>
      </c>
      <c r="DO7" s="457">
        <f t="shared" si="9"/>
        <v>-0.48351972834311807</v>
      </c>
      <c r="DP7" s="457">
        <f t="shared" si="9"/>
        <v>-0.41169052740894774</v>
      </c>
      <c r="DQ7" s="457">
        <f t="shared" si="9"/>
        <v>-0.14524598711406211</v>
      </c>
      <c r="DR7" s="457">
        <f t="shared" si="9"/>
        <v>-7.4593465612449172E-3</v>
      </c>
      <c r="DS7" s="457">
        <f t="shared" si="9"/>
        <v>5.5949272659461258E-2</v>
      </c>
      <c r="DT7" s="457">
        <f t="shared" si="9"/>
        <v>9.3196644920801042E-2</v>
      </c>
      <c r="DU7" s="457">
        <f t="shared" si="9"/>
        <v>0.14897579143389184</v>
      </c>
      <c r="DV7" s="457">
        <f t="shared" si="9"/>
        <v>0.15991074748977763</v>
      </c>
      <c r="DW7" s="457">
        <f t="shared" si="9"/>
        <v>0.23762670330078617</v>
      </c>
      <c r="DX7" s="457">
        <f t="shared" si="9"/>
        <v>0.25928806904471635</v>
      </c>
      <c r="DY7" s="457">
        <f t="shared" si="9"/>
        <v>9.2363394539463073E-2</v>
      </c>
      <c r="DZ7" s="457">
        <f t="shared" si="9"/>
        <v>-1.4764506127262766E-2</v>
      </c>
      <c r="EA7" s="457">
        <f t="shared" si="9"/>
        <v>6.2758417011221646E-2</v>
      </c>
      <c r="EB7" s="457">
        <f t="shared" ref="EB7:EK7" si="10">100*(EB6/EA6-1)</f>
        <v>3.6893562073370134E-3</v>
      </c>
      <c r="EC7" s="457">
        <f t="shared" si="10"/>
        <v>-4.7959861285329364E-2</v>
      </c>
      <c r="ED7" s="457">
        <f t="shared" si="10"/>
        <v>-0.12918466024434139</v>
      </c>
      <c r="EE7" s="457">
        <f t="shared" si="10"/>
        <v>-6.2827999113013178E-2</v>
      </c>
      <c r="EF7" s="457">
        <f>100*(EF6/EE6-1)</f>
        <v>-1.109426426537663E-2</v>
      </c>
      <c r="EG7" s="457">
        <f>100*(EG6/EF6-1)</f>
        <v>-1.8492492048227671E-2</v>
      </c>
      <c r="EH7" s="457">
        <f>100*(EH6/EG6-1)</f>
        <v>-3.6991824806764662E-3</v>
      </c>
      <c r="EI7" s="457">
        <f>100*(EI6/EH6-1)</f>
        <v>1.4797277300981904E-2</v>
      </c>
      <c r="EJ7" s="458">
        <f t="shared" si="10"/>
        <v>-9.0324012427867029E-2</v>
      </c>
      <c r="EK7" s="458">
        <f t="shared" si="10"/>
        <v>-0.18063052957287828</v>
      </c>
      <c r="EL7" s="458">
        <f>100*(EL6/EK6-1)</f>
        <v>-9.0297739541989053E-2</v>
      </c>
      <c r="EM7" s="458">
        <f t="shared" ref="EM7:FB7" si="11">100*(EM6/EL6-1)</f>
        <v>0</v>
      </c>
      <c r="EN7" s="458">
        <f t="shared" si="11"/>
        <v>9.0288970702046001E-2</v>
      </c>
      <c r="EO7" s="458">
        <f t="shared" si="11"/>
        <v>0.18059546156212747</v>
      </c>
      <c r="EP7" s="458">
        <f t="shared" si="11"/>
        <v>9.0315221052295058E-2</v>
      </c>
      <c r="EQ7" s="458">
        <f t="shared" si="11"/>
        <v>9.0323959989224711E-2</v>
      </c>
      <c r="ER7" s="458">
        <f t="shared" si="11"/>
        <v>9.0332691884720262E-2</v>
      </c>
      <c r="ES7" s="458">
        <f t="shared" si="11"/>
        <v>9.0341416743000558E-2</v>
      </c>
      <c r="ET7" s="458">
        <f t="shared" si="11"/>
        <v>9.0350134568129015E-2</v>
      </c>
      <c r="EU7" s="458">
        <f t="shared" si="11"/>
        <v>9.035884536432448E-2</v>
      </c>
      <c r="EV7" s="458">
        <f t="shared" si="11"/>
        <v>9.036754913569478E-2</v>
      </c>
      <c r="EW7" s="458">
        <f t="shared" si="11"/>
        <v>9.0376245886436557E-2</v>
      </c>
      <c r="EX7" s="458">
        <f t="shared" si="11"/>
        <v>9.0384935620657636E-2</v>
      </c>
      <c r="EY7" s="458">
        <f t="shared" si="11"/>
        <v>6.3275532839757176E-2</v>
      </c>
      <c r="EZ7" s="458">
        <f t="shared" si="11"/>
        <v>6.3279785091552299E-2</v>
      </c>
      <c r="FA7" s="458">
        <f t="shared" si="11"/>
        <v>6.3284034939825595E-2</v>
      </c>
      <c r="FB7" s="458">
        <f t="shared" si="11"/>
        <v>6.3288282385531858E-2</v>
      </c>
      <c r="FC7" s="458">
        <f>100*(FC6/FB6-1)</f>
        <v>6.3292527429714696E-2</v>
      </c>
      <c r="FD7" s="458">
        <f>100*(FD6/FC6-1)</f>
        <v>6.329677007337331E-2</v>
      </c>
      <c r="FE7" s="458">
        <f>100*(FE6/FD6-1)</f>
        <v>6.3301010317462492E-2</v>
      </c>
      <c r="FF7" s="458">
        <f>100*(FF6/FE6-1)</f>
        <v>6.3305248163003647E-2</v>
      </c>
      <c r="FG7" s="458"/>
      <c r="FH7" s="458"/>
      <c r="FI7" s="458"/>
      <c r="FJ7" s="458"/>
      <c r="FK7" s="458"/>
      <c r="FL7" s="458"/>
      <c r="FM7" s="458"/>
      <c r="FN7" s="458"/>
      <c r="FO7" s="458"/>
      <c r="FP7" s="458"/>
      <c r="FQ7" s="458"/>
      <c r="FR7" s="458"/>
      <c r="FS7" s="458"/>
      <c r="FT7" s="458"/>
      <c r="FU7" s="458"/>
      <c r="FV7" s="458"/>
    </row>
    <row r="8" spans="1:178" s="455" customFormat="1">
      <c r="A8" s="374"/>
      <c r="B8" s="374" t="s">
        <v>208</v>
      </c>
      <c r="C8" s="454">
        <v>19.048999999999999</v>
      </c>
      <c r="D8" s="455">
        <v>19.076000000000001</v>
      </c>
      <c r="E8" s="455">
        <v>19.085999999999999</v>
      </c>
      <c r="F8" s="455">
        <v>19.100999999999999</v>
      </c>
      <c r="G8" s="455">
        <v>19.123999999999999</v>
      </c>
      <c r="H8" s="455">
        <v>19.111000000000001</v>
      </c>
      <c r="I8" s="455">
        <v>19.07</v>
      </c>
      <c r="J8" s="455">
        <v>19.099</v>
      </c>
      <c r="K8" s="455">
        <v>19.16</v>
      </c>
      <c r="L8" s="455">
        <v>19.213999999999999</v>
      </c>
      <c r="M8" s="455">
        <v>19.263999999999999</v>
      </c>
      <c r="N8" s="455">
        <v>19.277000000000001</v>
      </c>
      <c r="O8" s="455">
        <v>19.263000000000002</v>
      </c>
      <c r="P8" s="455">
        <v>19.245000000000001</v>
      </c>
      <c r="Q8" s="455">
        <v>19.239999999999998</v>
      </c>
      <c r="R8" s="455">
        <v>19.238</v>
      </c>
      <c r="S8" s="455">
        <v>19.221</v>
      </c>
      <c r="T8" s="455">
        <v>19.193999999999999</v>
      </c>
      <c r="U8" s="455">
        <v>19.178999999999998</v>
      </c>
      <c r="V8" s="455">
        <v>19.172000000000001</v>
      </c>
      <c r="W8" s="455">
        <v>19.175999999999998</v>
      </c>
      <c r="X8" s="455">
        <v>19.195</v>
      </c>
      <c r="Y8" s="455">
        <v>19.218</v>
      </c>
      <c r="Z8" s="455">
        <v>19.25</v>
      </c>
      <c r="AA8" s="455">
        <v>19.280999999999999</v>
      </c>
      <c r="AB8" s="455">
        <v>19.327000000000002</v>
      </c>
      <c r="AC8" s="455">
        <v>19.384</v>
      </c>
      <c r="AD8" s="455">
        <v>19.43</v>
      </c>
      <c r="AE8" s="455">
        <v>19.492999999999999</v>
      </c>
      <c r="AF8" s="455">
        <v>19.571000000000002</v>
      </c>
      <c r="AG8" s="455">
        <v>19.635999999999999</v>
      </c>
      <c r="AH8" s="455">
        <v>19.677</v>
      </c>
      <c r="AI8" s="455">
        <v>19.725000000000001</v>
      </c>
      <c r="AJ8" s="455">
        <v>19.797000000000001</v>
      </c>
      <c r="AK8" s="455">
        <v>19.885000000000002</v>
      </c>
      <c r="AL8" s="455">
        <v>20.004999999999999</v>
      </c>
      <c r="AM8" s="455">
        <v>20.152000000000001</v>
      </c>
      <c r="AN8" s="455">
        <v>20.273</v>
      </c>
      <c r="AO8" s="455">
        <v>20.353999999999999</v>
      </c>
      <c r="AP8" s="455">
        <v>20.446000000000002</v>
      </c>
      <c r="AQ8" s="455">
        <v>20.507999999999999</v>
      </c>
      <c r="AR8" s="455">
        <v>20.562999999999999</v>
      </c>
      <c r="AS8" s="455">
        <v>20.620999999999999</v>
      </c>
      <c r="AT8" s="455">
        <v>20.675999999999998</v>
      </c>
      <c r="AU8" s="455">
        <v>20.742999999999999</v>
      </c>
      <c r="AV8" s="455">
        <v>20.759</v>
      </c>
      <c r="AW8" s="455">
        <v>20.753</v>
      </c>
      <c r="AX8" s="455">
        <v>20.757999999999999</v>
      </c>
      <c r="AY8" s="455">
        <v>20.751999999999999</v>
      </c>
      <c r="AZ8" s="455">
        <v>20.75</v>
      </c>
      <c r="BA8" s="455">
        <v>20.742000000000001</v>
      </c>
      <c r="BB8" s="455">
        <v>20.698</v>
      </c>
      <c r="BC8" s="455">
        <v>20.643999999999998</v>
      </c>
      <c r="BD8" s="455">
        <v>20.603000000000002</v>
      </c>
      <c r="BE8" s="455">
        <v>20.602</v>
      </c>
      <c r="BF8" s="455">
        <v>20.637</v>
      </c>
      <c r="BG8" s="455">
        <v>20.693999999999999</v>
      </c>
      <c r="BH8" s="455">
        <v>20.779</v>
      </c>
      <c r="BI8" s="455">
        <v>20.890999999999998</v>
      </c>
      <c r="BJ8" s="455">
        <v>20.991</v>
      </c>
      <c r="BK8" s="455">
        <v>21.06</v>
      </c>
      <c r="BL8" s="455">
        <v>21.125</v>
      </c>
      <c r="BM8" s="455">
        <v>21.192</v>
      </c>
      <c r="BN8" s="455">
        <v>21.257000000000001</v>
      </c>
      <c r="BO8" s="455">
        <v>21.306000000000001</v>
      </c>
      <c r="BP8" s="455">
        <v>21.344000000000001</v>
      </c>
      <c r="BQ8" s="455">
        <v>21.384</v>
      </c>
      <c r="BR8" s="455">
        <v>21.434999999999999</v>
      </c>
      <c r="BS8" s="455">
        <v>21.506</v>
      </c>
      <c r="BT8" s="455">
        <v>21.574000000000002</v>
      </c>
      <c r="BU8" s="455">
        <v>21.63</v>
      </c>
      <c r="BV8" s="455">
        <v>21.734999999999999</v>
      </c>
      <c r="BW8" s="455">
        <v>21.861000000000001</v>
      </c>
      <c r="BX8" s="455">
        <v>22.018000000000001</v>
      </c>
      <c r="BY8" s="455">
        <v>22.175000000000001</v>
      </c>
      <c r="BZ8" s="455">
        <v>22.277999999999999</v>
      </c>
      <c r="CA8" s="455">
        <v>22.45</v>
      </c>
      <c r="CB8" s="455">
        <v>22.635000000000002</v>
      </c>
      <c r="CC8" s="455">
        <v>22.771999999999998</v>
      </c>
      <c r="CD8" s="455">
        <v>22.925999999999998</v>
      </c>
      <c r="CE8" s="455">
        <v>23.097999999999999</v>
      </c>
      <c r="CF8" s="455">
        <v>23.277000000000001</v>
      </c>
      <c r="CG8" s="455">
        <v>23.448</v>
      </c>
      <c r="CH8" s="455">
        <v>23.565000000000001</v>
      </c>
      <c r="CI8" s="455">
        <v>23.654</v>
      </c>
      <c r="CJ8" s="455">
        <v>23.731999999999999</v>
      </c>
      <c r="CK8" s="455">
        <v>23.777999999999999</v>
      </c>
      <c r="CL8" s="455">
        <v>23.806999999999999</v>
      </c>
      <c r="CM8" s="455">
        <v>23.838999999999999</v>
      </c>
      <c r="CN8" s="455">
        <v>23.870999999999999</v>
      </c>
      <c r="CO8" s="455">
        <v>23.887</v>
      </c>
      <c r="CP8" s="455">
        <v>23.902999999999999</v>
      </c>
      <c r="CQ8" s="455">
        <v>23.899000000000001</v>
      </c>
      <c r="CR8" s="455">
        <v>23.882999999999999</v>
      </c>
      <c r="CS8" s="455">
        <v>23.863</v>
      </c>
      <c r="CT8" s="455">
        <v>23.861000000000001</v>
      </c>
      <c r="CU8" s="455">
        <v>23.855</v>
      </c>
      <c r="CV8" s="455">
        <v>23.873999999999999</v>
      </c>
      <c r="CW8" s="455">
        <v>23.901</v>
      </c>
      <c r="CX8" s="455">
        <v>23.928000000000001</v>
      </c>
      <c r="CY8" s="455">
        <v>23.971</v>
      </c>
      <c r="CZ8" s="455">
        <v>24.013000000000002</v>
      </c>
      <c r="DA8" s="455">
        <v>24.053000000000001</v>
      </c>
      <c r="DB8" s="455">
        <v>24.103999999999999</v>
      </c>
      <c r="DC8" s="455">
        <v>24.163</v>
      </c>
      <c r="DD8" s="455">
        <v>24.248999999999999</v>
      </c>
      <c r="DE8" s="455">
        <v>24.353999999999999</v>
      </c>
      <c r="DF8" s="455">
        <v>24.420999999999999</v>
      </c>
      <c r="DG8" s="455">
        <v>24.524999999999999</v>
      </c>
      <c r="DH8" s="455">
        <v>24.63</v>
      </c>
      <c r="DI8" s="455">
        <v>24.693000000000001</v>
      </c>
      <c r="DJ8" s="455">
        <v>24.748999999999999</v>
      </c>
      <c r="DK8" s="455">
        <v>24.792000000000002</v>
      </c>
      <c r="DL8" s="455">
        <v>24.797999999999998</v>
      </c>
      <c r="DM8" s="455">
        <v>24.754000000000001</v>
      </c>
      <c r="DN8" s="455">
        <v>24.678000000000001</v>
      </c>
      <c r="DO8" s="455">
        <v>24.547999999999998</v>
      </c>
      <c r="DP8" s="455">
        <v>24.434000000000001</v>
      </c>
      <c r="DQ8" s="455">
        <v>24.388999999999999</v>
      </c>
      <c r="DR8" s="455">
        <v>24.376999999999999</v>
      </c>
      <c r="DS8" s="455">
        <v>24.379000000000001</v>
      </c>
      <c r="DT8" s="455">
        <v>24.388000000000002</v>
      </c>
      <c r="DU8" s="455">
        <v>24.411000000000001</v>
      </c>
      <c r="DV8" s="455">
        <v>24.434000000000001</v>
      </c>
      <c r="DW8" s="455">
        <v>24.475999999999999</v>
      </c>
      <c r="DX8" s="455">
        <v>24.527000000000001</v>
      </c>
      <c r="DY8" s="455">
        <v>24.538</v>
      </c>
      <c r="DZ8" s="455">
        <v>24.523</v>
      </c>
      <c r="EA8" s="455">
        <v>24.532</v>
      </c>
      <c r="EB8" s="455">
        <v>24.524999999999999</v>
      </c>
      <c r="EC8" s="455">
        <v>24.504999999999999</v>
      </c>
      <c r="ED8" s="455">
        <v>24.463999999999999</v>
      </c>
      <c r="EE8" s="455">
        <v>24.440999999999999</v>
      </c>
      <c r="EF8" s="455">
        <v>24.433</v>
      </c>
      <c r="EG8" s="455">
        <v>24.422999999999998</v>
      </c>
      <c r="EH8" s="455">
        <v>24.417999999999999</v>
      </c>
      <c r="EI8" s="455">
        <v>24.42</v>
      </c>
      <c r="EJ8" s="460">
        <f>EI8*(1+EJ9%)</f>
        <v>24.395580000000002</v>
      </c>
      <c r="EK8" s="460">
        <f>EJ8*(1+EK9%)</f>
        <v>24.346788840000002</v>
      </c>
      <c r="EL8" s="460">
        <f>EK8*(1+EL9%)</f>
        <v>24.322442051160003</v>
      </c>
      <c r="EM8" s="460">
        <f t="shared" ref="EM8:FB8" si="12">EL8*(1+EM9%)</f>
        <v>24.322442051160003</v>
      </c>
      <c r="EN8" s="460">
        <f t="shared" si="12"/>
        <v>24.346764493211161</v>
      </c>
      <c r="EO8" s="460">
        <f t="shared" si="12"/>
        <v>24.395458022197584</v>
      </c>
      <c r="EP8" s="460">
        <f t="shared" si="12"/>
        <v>24.419853480219778</v>
      </c>
      <c r="EQ8" s="460">
        <f t="shared" si="12"/>
        <v>24.444273333699996</v>
      </c>
      <c r="ER8" s="460">
        <f t="shared" si="12"/>
        <v>24.468717607033692</v>
      </c>
      <c r="ES8" s="460">
        <f t="shared" si="12"/>
        <v>24.493186324640725</v>
      </c>
      <c r="ET8" s="460">
        <f t="shared" si="12"/>
        <v>24.517679510965362</v>
      </c>
      <c r="EU8" s="460">
        <f t="shared" si="12"/>
        <v>24.542197190476326</v>
      </c>
      <c r="EV8" s="460">
        <f t="shared" si="12"/>
        <v>24.5667393876668</v>
      </c>
      <c r="EW8" s="460">
        <f t="shared" si="12"/>
        <v>24.591306127054466</v>
      </c>
      <c r="EX8" s="460">
        <f t="shared" si="12"/>
        <v>24.615897433181519</v>
      </c>
      <c r="EY8" s="460">
        <f t="shared" si="12"/>
        <v>24.633128561384744</v>
      </c>
      <c r="EZ8" s="460">
        <f t="shared" si="12"/>
        <v>24.650371751377712</v>
      </c>
      <c r="FA8" s="460">
        <f t="shared" si="12"/>
        <v>24.667627011603674</v>
      </c>
      <c r="FB8" s="460">
        <f t="shared" si="12"/>
        <v>24.684894350511794</v>
      </c>
      <c r="FC8" s="460">
        <f>FB8*(1+FC9%)</f>
        <v>24.702173776557149</v>
      </c>
      <c r="FD8" s="460">
        <f>FC8*(1+FD9%)</f>
        <v>24.719465298200738</v>
      </c>
      <c r="FE8" s="460">
        <f>FD8*(1+FE9%)</f>
        <v>24.736768923909477</v>
      </c>
      <c r="FF8" s="460">
        <f>FE8*(1+FF9%)</f>
        <v>24.75408466215621</v>
      </c>
      <c r="FG8" s="460"/>
      <c r="FH8" s="460"/>
      <c r="FI8" s="460"/>
      <c r="FJ8" s="460"/>
      <c r="FK8" s="460"/>
      <c r="FL8" s="460"/>
      <c r="FM8" s="460"/>
      <c r="FN8" s="460"/>
      <c r="FO8" s="460"/>
      <c r="FP8" s="460"/>
      <c r="FQ8" s="460"/>
      <c r="FR8" s="460"/>
      <c r="FS8" s="460"/>
      <c r="FT8" s="460"/>
      <c r="FU8" s="460"/>
      <c r="FV8" s="460"/>
    </row>
    <row r="9" spans="1:178" s="455" customFormat="1">
      <c r="A9" s="374"/>
      <c r="B9" s="374" t="s">
        <v>174</v>
      </c>
      <c r="C9" s="454"/>
      <c r="G9" s="457">
        <f t="shared" ref="G9:BR9" si="13">100*(G8/F8-1)</f>
        <v>0.12041254384587141</v>
      </c>
      <c r="H9" s="457">
        <f t="shared" si="13"/>
        <v>-6.7977410583552889E-2</v>
      </c>
      <c r="I9" s="457">
        <f t="shared" si="13"/>
        <v>-0.21453613102402347</v>
      </c>
      <c r="J9" s="457">
        <f t="shared" si="13"/>
        <v>0.15207131620345038</v>
      </c>
      <c r="K9" s="457">
        <f t="shared" si="13"/>
        <v>0.31938844965704316</v>
      </c>
      <c r="L9" s="457">
        <f t="shared" si="13"/>
        <v>0.28183716075156351</v>
      </c>
      <c r="M9" s="457">
        <f t="shared" si="13"/>
        <v>0.26022691787239705</v>
      </c>
      <c r="N9" s="457">
        <f t="shared" si="13"/>
        <v>6.7483388704325797E-2</v>
      </c>
      <c r="O9" s="457">
        <f t="shared" si="13"/>
        <v>-7.2625408517923429E-2</v>
      </c>
      <c r="P9" s="457">
        <f t="shared" si="13"/>
        <v>-9.3443388880243283E-2</v>
      </c>
      <c r="Q9" s="457">
        <f t="shared" si="13"/>
        <v>-2.5980774227085668E-2</v>
      </c>
      <c r="R9" s="457">
        <f t="shared" si="13"/>
        <v>-1.0395010395003457E-2</v>
      </c>
      <c r="S9" s="457">
        <f t="shared" si="13"/>
        <v>-8.8366774092940581E-2</v>
      </c>
      <c r="T9" s="457">
        <f t="shared" si="13"/>
        <v>-0.14047135945061129</v>
      </c>
      <c r="U9" s="457">
        <f t="shared" si="13"/>
        <v>-7.8149421694284626E-2</v>
      </c>
      <c r="V9" s="457">
        <f t="shared" si="13"/>
        <v>-3.6498253297867489E-2</v>
      </c>
      <c r="W9" s="457">
        <f t="shared" si="13"/>
        <v>2.0863759649469849E-2</v>
      </c>
      <c r="X9" s="457">
        <f t="shared" si="13"/>
        <v>9.9082186065935218E-2</v>
      </c>
      <c r="Y9" s="457">
        <f t="shared" si="13"/>
        <v>0.11982287053919904</v>
      </c>
      <c r="Z9" s="457">
        <f t="shared" si="13"/>
        <v>0.16651056301384415</v>
      </c>
      <c r="AA9" s="457">
        <f t="shared" si="13"/>
        <v>0.16103896103896176</v>
      </c>
      <c r="AB9" s="457">
        <f t="shared" si="13"/>
        <v>0.23857683730097445</v>
      </c>
      <c r="AC9" s="457">
        <f t="shared" si="13"/>
        <v>0.29492419930665648</v>
      </c>
      <c r="AD9" s="457">
        <f t="shared" si="13"/>
        <v>0.2373091209244782</v>
      </c>
      <c r="AE9" s="457">
        <f t="shared" si="13"/>
        <v>0.32424086464228896</v>
      </c>
      <c r="AF9" s="457">
        <f t="shared" si="13"/>
        <v>0.40014364130716018</v>
      </c>
      <c r="AG9" s="457">
        <f t="shared" si="13"/>
        <v>0.33212406111080561</v>
      </c>
      <c r="AH9" s="457">
        <f t="shared" si="13"/>
        <v>0.20880016296598303</v>
      </c>
      <c r="AI9" s="457">
        <f t="shared" si="13"/>
        <v>0.24393962494284605</v>
      </c>
      <c r="AJ9" s="457">
        <f t="shared" si="13"/>
        <v>0.3650190114068419</v>
      </c>
      <c r="AK9" s="457">
        <f t="shared" si="13"/>
        <v>0.44451179471638458</v>
      </c>
      <c r="AL9" s="457">
        <f t="shared" si="13"/>
        <v>0.60346995222528843</v>
      </c>
      <c r="AM9" s="457">
        <f t="shared" si="13"/>
        <v>0.73481629592602182</v>
      </c>
      <c r="AN9" s="457">
        <f t="shared" si="13"/>
        <v>0.60043668122269356</v>
      </c>
      <c r="AO9" s="457">
        <f t="shared" si="13"/>
        <v>0.39954619444582118</v>
      </c>
      <c r="AP9" s="457">
        <f t="shared" si="13"/>
        <v>0.45199960695687658</v>
      </c>
      <c r="AQ9" s="457">
        <f t="shared" si="13"/>
        <v>0.30323779712411181</v>
      </c>
      <c r="AR9" s="457">
        <f t="shared" si="13"/>
        <v>0.26818802418568932</v>
      </c>
      <c r="AS9" s="457">
        <f t="shared" si="13"/>
        <v>0.2820600106988369</v>
      </c>
      <c r="AT9" s="457">
        <f t="shared" si="13"/>
        <v>0.26671839387033547</v>
      </c>
      <c r="AU9" s="457">
        <f t="shared" si="13"/>
        <v>0.32404720448828694</v>
      </c>
      <c r="AV9" s="457">
        <f t="shared" si="13"/>
        <v>7.7134454996885538E-2</v>
      </c>
      <c r="AW9" s="457">
        <f t="shared" si="13"/>
        <v>-2.8903126354840047E-2</v>
      </c>
      <c r="AX9" s="457">
        <f t="shared" si="13"/>
        <v>2.4092902230998803E-2</v>
      </c>
      <c r="AY9" s="457">
        <f t="shared" si="13"/>
        <v>-2.8904518739769625E-2</v>
      </c>
      <c r="AZ9" s="457">
        <f t="shared" si="13"/>
        <v>-9.6376252891272607E-3</v>
      </c>
      <c r="BA9" s="457">
        <f t="shared" si="13"/>
        <v>-3.8554216867470181E-2</v>
      </c>
      <c r="BB9" s="457">
        <f t="shared" si="13"/>
        <v>-0.21212997782277254</v>
      </c>
      <c r="BC9" s="457">
        <f t="shared" si="13"/>
        <v>-0.26089477244178871</v>
      </c>
      <c r="BD9" s="457">
        <f t="shared" si="13"/>
        <v>-0.19860492152682374</v>
      </c>
      <c r="BE9" s="457">
        <f t="shared" si="13"/>
        <v>-4.8536620880557102E-3</v>
      </c>
      <c r="BF9" s="457">
        <f t="shared" si="13"/>
        <v>0.16988641879429611</v>
      </c>
      <c r="BG9" s="457">
        <f t="shared" si="13"/>
        <v>0.27620293647332428</v>
      </c>
      <c r="BH9" s="457">
        <f t="shared" si="13"/>
        <v>0.41074707644728203</v>
      </c>
      <c r="BI9" s="457">
        <f t="shared" si="13"/>
        <v>0.53900572693583726</v>
      </c>
      <c r="BJ9" s="457">
        <f t="shared" si="13"/>
        <v>0.47867502752381164</v>
      </c>
      <c r="BK9" s="457">
        <f t="shared" si="13"/>
        <v>0.32871230527369288</v>
      </c>
      <c r="BL9" s="457">
        <f t="shared" si="13"/>
        <v>0.30864197530864335</v>
      </c>
      <c r="BM9" s="457">
        <f t="shared" si="13"/>
        <v>0.31715976331361251</v>
      </c>
      <c r="BN9" s="457">
        <f t="shared" si="13"/>
        <v>0.30671951679879239</v>
      </c>
      <c r="BO9" s="457">
        <f t="shared" si="13"/>
        <v>0.23051230182997706</v>
      </c>
      <c r="BP9" s="457">
        <f t="shared" si="13"/>
        <v>0.17835351544166489</v>
      </c>
      <c r="BQ9" s="457">
        <f t="shared" si="13"/>
        <v>0.18740629685156662</v>
      </c>
      <c r="BR9" s="457">
        <f t="shared" si="13"/>
        <v>0.23849607182939714</v>
      </c>
      <c r="BS9" s="457">
        <f t="shared" ref="BS9:ED9" si="14">100*(BS8/BR8-1)</f>
        <v>0.33123396314440612</v>
      </c>
      <c r="BT9" s="457">
        <f t="shared" si="14"/>
        <v>0.31619083046592333</v>
      </c>
      <c r="BU9" s="457">
        <f t="shared" si="14"/>
        <v>0.25957170668395868</v>
      </c>
      <c r="BV9" s="457">
        <f t="shared" si="14"/>
        <v>0.48543689320388328</v>
      </c>
      <c r="BW9" s="457">
        <f t="shared" si="14"/>
        <v>0.57971014492754769</v>
      </c>
      <c r="BX9" s="457">
        <f t="shared" si="14"/>
        <v>0.71817391702118094</v>
      </c>
      <c r="BY9" s="457">
        <f t="shared" si="14"/>
        <v>0.71305295667181134</v>
      </c>
      <c r="BZ9" s="457">
        <f t="shared" si="14"/>
        <v>0.46448703494925692</v>
      </c>
      <c r="CA9" s="457">
        <f t="shared" si="14"/>
        <v>0.77206212406859542</v>
      </c>
      <c r="CB9" s="457">
        <f t="shared" si="14"/>
        <v>0.82405345211582492</v>
      </c>
      <c r="CC9" s="457">
        <f t="shared" si="14"/>
        <v>0.60525734481995386</v>
      </c>
      <c r="CD9" s="457">
        <f t="shared" si="14"/>
        <v>0.6762691024064571</v>
      </c>
      <c r="CE9" s="457">
        <f t="shared" si="14"/>
        <v>0.75023990229434734</v>
      </c>
      <c r="CF9" s="457">
        <f t="shared" si="14"/>
        <v>0.77495887089791271</v>
      </c>
      <c r="CG9" s="457">
        <f t="shared" si="14"/>
        <v>0.73463075138548994</v>
      </c>
      <c r="CH9" s="457">
        <f t="shared" si="14"/>
        <v>0.49897645854657391</v>
      </c>
      <c r="CI9" s="457">
        <f t="shared" si="14"/>
        <v>0.37767876087417829</v>
      </c>
      <c r="CJ9" s="457">
        <f t="shared" si="14"/>
        <v>0.32975395281982234</v>
      </c>
      <c r="CK9" s="457">
        <f t="shared" si="14"/>
        <v>0.1938311141075344</v>
      </c>
      <c r="CL9" s="457">
        <f t="shared" si="14"/>
        <v>0.12196147699554682</v>
      </c>
      <c r="CM9" s="457">
        <f t="shared" si="14"/>
        <v>0.13441424791027501</v>
      </c>
      <c r="CN9" s="457">
        <f t="shared" si="14"/>
        <v>0.13423381853265859</v>
      </c>
      <c r="CO9" s="457">
        <f t="shared" si="14"/>
        <v>6.7026936450087504E-2</v>
      </c>
      <c r="CP9" s="457">
        <f t="shared" si="14"/>
        <v>6.6982040440399793E-2</v>
      </c>
      <c r="CQ9" s="457">
        <f t="shared" si="14"/>
        <v>-1.6734301133736196E-2</v>
      </c>
      <c r="CR9" s="457">
        <f t="shared" si="14"/>
        <v>-6.6948407883182792E-2</v>
      </c>
      <c r="CS9" s="457">
        <f t="shared" si="14"/>
        <v>-8.3741573504159117E-2</v>
      </c>
      <c r="CT9" s="457">
        <f t="shared" si="14"/>
        <v>-8.3811758789686941E-3</v>
      </c>
      <c r="CU9" s="457">
        <f t="shared" si="14"/>
        <v>-2.5145635136836209E-2</v>
      </c>
      <c r="CV9" s="457">
        <f t="shared" si="14"/>
        <v>7.9647872563404221E-2</v>
      </c>
      <c r="CW9" s="457">
        <f t="shared" si="14"/>
        <v>0.11309374214627521</v>
      </c>
      <c r="CX9" s="457">
        <f t="shared" si="14"/>
        <v>0.11296598468684138</v>
      </c>
      <c r="CY9" s="457">
        <f t="shared" si="14"/>
        <v>0.17970578401871329</v>
      </c>
      <c r="CZ9" s="457">
        <f t="shared" si="14"/>
        <v>0.17521171415459946</v>
      </c>
      <c r="DA9" s="457">
        <f t="shared" si="14"/>
        <v>0.16657643776287756</v>
      </c>
      <c r="DB9" s="457">
        <f t="shared" si="14"/>
        <v>0.21203176318962402</v>
      </c>
      <c r="DC9" s="457">
        <f t="shared" si="14"/>
        <v>0.24477265184201791</v>
      </c>
      <c r="DD9" s="457">
        <f t="shared" si="14"/>
        <v>0.35591607002440906</v>
      </c>
      <c r="DE9" s="457">
        <f t="shared" si="14"/>
        <v>0.43300754670296815</v>
      </c>
      <c r="DF9" s="457">
        <f t="shared" si="14"/>
        <v>0.27510881169416912</v>
      </c>
      <c r="DG9" s="457">
        <f t="shared" si="14"/>
        <v>0.42586298677367296</v>
      </c>
      <c r="DH9" s="457">
        <f t="shared" si="14"/>
        <v>0.42813455657493282</v>
      </c>
      <c r="DI9" s="457">
        <f t="shared" si="14"/>
        <v>0.25578562728381105</v>
      </c>
      <c r="DJ9" s="457">
        <f t="shared" si="14"/>
        <v>0.22678491880288032</v>
      </c>
      <c r="DK9" s="457">
        <f t="shared" si="14"/>
        <v>0.17374439371289352</v>
      </c>
      <c r="DL9" s="457">
        <f t="shared" si="14"/>
        <v>2.4201355275876857E-2</v>
      </c>
      <c r="DM9" s="457">
        <f t="shared" si="14"/>
        <v>-0.17743366400514438</v>
      </c>
      <c r="DN9" s="457">
        <f t="shared" si="14"/>
        <v>-0.30702108750101376</v>
      </c>
      <c r="DO9" s="457">
        <f t="shared" si="14"/>
        <v>-0.52678499067997375</v>
      </c>
      <c r="DP9" s="457">
        <f t="shared" si="14"/>
        <v>-0.46439628482970452</v>
      </c>
      <c r="DQ9" s="457">
        <f t="shared" si="14"/>
        <v>-0.18416959973808211</v>
      </c>
      <c r="DR9" s="457">
        <f t="shared" si="14"/>
        <v>-4.9202509327972432E-2</v>
      </c>
      <c r="DS9" s="457">
        <f t="shared" si="14"/>
        <v>8.2044550190785159E-3</v>
      </c>
      <c r="DT9" s="457">
        <f t="shared" si="14"/>
        <v>3.691701874564135E-2</v>
      </c>
      <c r="DU9" s="457">
        <f t="shared" si="14"/>
        <v>9.4308676398235924E-2</v>
      </c>
      <c r="DV9" s="457">
        <f t="shared" si="14"/>
        <v>9.4219818934093702E-2</v>
      </c>
      <c r="DW9" s="457">
        <f t="shared" si="14"/>
        <v>0.17189162642219369</v>
      </c>
      <c r="DX9" s="457">
        <f t="shared" si="14"/>
        <v>0.20836738029090807</v>
      </c>
      <c r="DY9" s="457">
        <f t="shared" si="14"/>
        <v>4.4848534268360218E-2</v>
      </c>
      <c r="DZ9" s="457">
        <f t="shared" si="14"/>
        <v>-6.1129676420246248E-2</v>
      </c>
      <c r="EA9" s="457">
        <f t="shared" si="14"/>
        <v>3.6700240590459288E-2</v>
      </c>
      <c r="EB9" s="457">
        <f t="shared" si="14"/>
        <v>-2.8534159465198883E-2</v>
      </c>
      <c r="EC9" s="457">
        <f t="shared" si="14"/>
        <v>-8.1549439347605723E-2</v>
      </c>
      <c r="ED9" s="457">
        <f t="shared" si="14"/>
        <v>-0.16731279330749471</v>
      </c>
      <c r="EE9" s="457">
        <f t="shared" ref="EE9:EI9" si="15">100*(EE8/ED8-1)</f>
        <v>-9.4015696533678028E-2</v>
      </c>
      <c r="EF9" s="457">
        <f t="shared" si="15"/>
        <v>-3.2731884947423406E-2</v>
      </c>
      <c r="EG9" s="457">
        <f t="shared" si="15"/>
        <v>-4.0928252772898244E-2</v>
      </c>
      <c r="EH9" s="457">
        <f t="shared" si="15"/>
        <v>-2.04725054252064E-2</v>
      </c>
      <c r="EI9" s="457">
        <f t="shared" si="15"/>
        <v>8.190679007302748E-3</v>
      </c>
      <c r="EJ9" s="461">
        <v>-0.1</v>
      </c>
      <c r="EK9" s="461">
        <v>-0.2</v>
      </c>
      <c r="EL9" s="461">
        <v>-0.1</v>
      </c>
      <c r="EM9" s="461">
        <v>0</v>
      </c>
      <c r="EN9" s="461">
        <v>0.1</v>
      </c>
      <c r="EO9" s="461">
        <v>0.2</v>
      </c>
      <c r="EP9" s="461">
        <v>0.1</v>
      </c>
      <c r="EQ9" s="458">
        <v>0.1</v>
      </c>
      <c r="ER9" s="458">
        <v>0.1</v>
      </c>
      <c r="ES9" s="458">
        <v>0.1</v>
      </c>
      <c r="ET9" s="458">
        <v>0.1</v>
      </c>
      <c r="EU9" s="458">
        <v>0.1</v>
      </c>
      <c r="EV9" s="458">
        <v>0.1</v>
      </c>
      <c r="EW9" s="458">
        <v>0.1</v>
      </c>
      <c r="EX9" s="458">
        <v>0.1</v>
      </c>
      <c r="EY9" s="458">
        <v>7.0000000000000007E-2</v>
      </c>
      <c r="EZ9" s="458">
        <f>EY9</f>
        <v>7.0000000000000007E-2</v>
      </c>
      <c r="FA9" s="458">
        <f t="shared" ref="FA9:FF9" si="16">EZ9</f>
        <v>7.0000000000000007E-2</v>
      </c>
      <c r="FB9" s="458">
        <f t="shared" si="16"/>
        <v>7.0000000000000007E-2</v>
      </c>
      <c r="FC9" s="458">
        <f t="shared" si="16"/>
        <v>7.0000000000000007E-2</v>
      </c>
      <c r="FD9" s="458">
        <f t="shared" si="16"/>
        <v>7.0000000000000007E-2</v>
      </c>
      <c r="FE9" s="458">
        <f t="shared" si="16"/>
        <v>7.0000000000000007E-2</v>
      </c>
      <c r="FF9" s="458">
        <f t="shared" si="16"/>
        <v>7.0000000000000007E-2</v>
      </c>
      <c r="FG9" s="458"/>
      <c r="FH9" s="458"/>
      <c r="FI9" s="458"/>
      <c r="FJ9" s="458"/>
      <c r="FK9" s="458"/>
      <c r="FL9" s="458"/>
      <c r="FM9" s="458"/>
      <c r="FN9" s="458"/>
      <c r="FO9" s="458"/>
      <c r="FP9" s="458"/>
      <c r="FQ9" s="458"/>
      <c r="FR9" s="458"/>
      <c r="FS9" s="458"/>
      <c r="FT9" s="458"/>
      <c r="FU9" s="458"/>
      <c r="FV9" s="458"/>
    </row>
    <row r="10" spans="1:178" s="455" customFormat="1">
      <c r="A10" s="374"/>
      <c r="B10" s="374" t="s">
        <v>74</v>
      </c>
      <c r="C10" s="454"/>
      <c r="G10" s="457">
        <f>(G8/C8-1)*100</f>
        <v>0.39372145519449564</v>
      </c>
      <c r="H10" s="457">
        <f t="shared" ref="H10:BS10" si="17">(H8/D8-1)*100</f>
        <v>0.18347661983644237</v>
      </c>
      <c r="I10" s="457">
        <f t="shared" si="17"/>
        <v>-8.3831080373042433E-2</v>
      </c>
      <c r="J10" s="457">
        <f t="shared" si="17"/>
        <v>-1.0470655986594135E-2</v>
      </c>
      <c r="K10" s="457">
        <f t="shared" si="17"/>
        <v>0.18824513700064216</v>
      </c>
      <c r="L10" s="457">
        <f t="shared" si="17"/>
        <v>0.53895662184082482</v>
      </c>
      <c r="M10" s="457">
        <f t="shared" si="17"/>
        <v>1.0173046670162611</v>
      </c>
      <c r="N10" s="457">
        <f t="shared" si="17"/>
        <v>0.93198596785173393</v>
      </c>
      <c r="O10" s="457">
        <f t="shared" si="17"/>
        <v>0.53757828810021557</v>
      </c>
      <c r="P10" s="457">
        <f t="shared" si="17"/>
        <v>0.16134068908089105</v>
      </c>
      <c r="Q10" s="457">
        <f t="shared" si="17"/>
        <v>-0.1245847176079784</v>
      </c>
      <c r="R10" s="457">
        <f t="shared" si="17"/>
        <v>-0.20231363801421764</v>
      </c>
      <c r="S10" s="457">
        <f t="shared" si="17"/>
        <v>-0.21803457405389359</v>
      </c>
      <c r="T10" s="457">
        <f t="shared" si="17"/>
        <v>-0.26500389711614503</v>
      </c>
      <c r="U10" s="457">
        <f t="shared" si="17"/>
        <v>-0.31704781704782192</v>
      </c>
      <c r="V10" s="457">
        <f t="shared" si="17"/>
        <v>-0.34307100530199808</v>
      </c>
      <c r="W10" s="457">
        <f t="shared" si="17"/>
        <v>-0.23411893241768178</v>
      </c>
      <c r="X10" s="457">
        <f t="shared" si="17"/>
        <v>5.2099614462841615E-3</v>
      </c>
      <c r="Y10" s="457">
        <f t="shared" si="17"/>
        <v>0.20334741123104738</v>
      </c>
      <c r="Z10" s="457">
        <f t="shared" si="17"/>
        <v>0.40684331316502842</v>
      </c>
      <c r="AA10" s="457">
        <f t="shared" si="17"/>
        <v>0.54755944931164091</v>
      </c>
      <c r="AB10" s="457">
        <f t="shared" si="17"/>
        <v>0.68767908309457226</v>
      </c>
      <c r="AC10" s="457">
        <f t="shared" si="17"/>
        <v>0.86377354563429432</v>
      </c>
      <c r="AD10" s="457">
        <f t="shared" si="17"/>
        <v>0.93506493506494426</v>
      </c>
      <c r="AE10" s="457">
        <f t="shared" si="17"/>
        <v>1.0995280327783741</v>
      </c>
      <c r="AF10" s="457">
        <f t="shared" si="17"/>
        <v>1.2624825373829252</v>
      </c>
      <c r="AG10" s="457">
        <f t="shared" si="17"/>
        <v>1.3000412711514642</v>
      </c>
      <c r="AH10" s="457">
        <f t="shared" si="17"/>
        <v>1.2712300566134926</v>
      </c>
      <c r="AI10" s="457">
        <f t="shared" si="17"/>
        <v>1.1901708305545711</v>
      </c>
      <c r="AJ10" s="457">
        <f t="shared" si="17"/>
        <v>1.1547698124776407</v>
      </c>
      <c r="AK10" s="457">
        <f t="shared" si="17"/>
        <v>1.2680790385007246</v>
      </c>
      <c r="AL10" s="457">
        <f t="shared" si="17"/>
        <v>1.666920770442637</v>
      </c>
      <c r="AM10" s="457">
        <f t="shared" si="17"/>
        <v>2.1647655259822596</v>
      </c>
      <c r="AN10" s="457">
        <f t="shared" si="17"/>
        <v>2.4044047077840025</v>
      </c>
      <c r="AO10" s="457">
        <f t="shared" si="17"/>
        <v>2.358561729947195</v>
      </c>
      <c r="AP10" s="457">
        <f t="shared" si="17"/>
        <v>2.2044488877780655</v>
      </c>
      <c r="AQ10" s="457">
        <f t="shared" si="17"/>
        <v>1.766574037316393</v>
      </c>
      <c r="AR10" s="457">
        <f t="shared" si="17"/>
        <v>1.4304740294973639</v>
      </c>
      <c r="AS10" s="457">
        <f t="shared" si="17"/>
        <v>1.3117814680161155</v>
      </c>
      <c r="AT10" s="457">
        <f t="shared" si="17"/>
        <v>1.1249144086862728</v>
      </c>
      <c r="AU10" s="457">
        <f t="shared" si="17"/>
        <v>1.145894285157012</v>
      </c>
      <c r="AV10" s="457">
        <f t="shared" si="17"/>
        <v>0.9531683120167278</v>
      </c>
      <c r="AW10" s="457">
        <f t="shared" si="17"/>
        <v>0.64012414528880068</v>
      </c>
      <c r="AX10" s="457">
        <f t="shared" si="17"/>
        <v>0.39659508609015681</v>
      </c>
      <c r="AY10" s="457">
        <f t="shared" si="17"/>
        <v>4.3388130935739788E-2</v>
      </c>
      <c r="AZ10" s="457">
        <f t="shared" si="17"/>
        <v>-4.3354689532248969E-2</v>
      </c>
      <c r="BA10" s="457">
        <f t="shared" si="17"/>
        <v>-5.3004384908206248E-2</v>
      </c>
      <c r="BB10" s="457">
        <f t="shared" si="17"/>
        <v>-0.28904518739761853</v>
      </c>
      <c r="BC10" s="457">
        <f t="shared" si="17"/>
        <v>-0.52043176561296089</v>
      </c>
      <c r="BD10" s="457">
        <f t="shared" si="17"/>
        <v>-0.7084337349397507</v>
      </c>
      <c r="BE10" s="457">
        <f t="shared" si="17"/>
        <v>-0.6749590203452005</v>
      </c>
      <c r="BF10" s="457">
        <f t="shared" si="17"/>
        <v>-0.29471446516571298</v>
      </c>
      <c r="BG10" s="457">
        <f t="shared" si="17"/>
        <v>0.24220112381321268</v>
      </c>
      <c r="BH10" s="457">
        <f t="shared" si="17"/>
        <v>0.85424452749598423</v>
      </c>
      <c r="BI10" s="457">
        <f t="shared" si="17"/>
        <v>1.4027764294728629</v>
      </c>
      <c r="BJ10" s="457">
        <f t="shared" si="17"/>
        <v>1.7153656054659017</v>
      </c>
      <c r="BK10" s="457">
        <f t="shared" si="17"/>
        <v>1.7686285879965125</v>
      </c>
      <c r="BL10" s="457">
        <f t="shared" si="17"/>
        <v>1.6651426921411083</v>
      </c>
      <c r="BM10" s="457">
        <f t="shared" si="17"/>
        <v>1.4408118328467001</v>
      </c>
      <c r="BN10" s="457">
        <f t="shared" si="17"/>
        <v>1.2672097565623375</v>
      </c>
      <c r="BO10" s="457">
        <f t="shared" si="17"/>
        <v>1.1680911680911787</v>
      </c>
      <c r="BP10" s="457">
        <f t="shared" si="17"/>
        <v>1.0366863905325596</v>
      </c>
      <c r="BQ10" s="457">
        <f t="shared" si="17"/>
        <v>0.9060022650056565</v>
      </c>
      <c r="BR10" s="457">
        <f t="shared" si="17"/>
        <v>0.83737121889257971</v>
      </c>
      <c r="BS10" s="457">
        <f t="shared" si="17"/>
        <v>0.93870271285083628</v>
      </c>
      <c r="BT10" s="457">
        <f t="shared" ref="BT10:EE10" si="18">(BT8/BP8-1)*100</f>
        <v>1.0775862068965525</v>
      </c>
      <c r="BU10" s="457">
        <f t="shared" si="18"/>
        <v>1.1503928170594868</v>
      </c>
      <c r="BV10" s="457">
        <f t="shared" si="18"/>
        <v>1.3995801259622187</v>
      </c>
      <c r="BW10" s="457">
        <f t="shared" si="18"/>
        <v>1.6507021296382485</v>
      </c>
      <c r="BX10" s="457">
        <f t="shared" si="18"/>
        <v>2.0580328172800533</v>
      </c>
      <c r="BY10" s="457">
        <f t="shared" si="18"/>
        <v>2.5196486361535042</v>
      </c>
      <c r="BZ10" s="457">
        <f t="shared" si="18"/>
        <v>2.4982746721877058</v>
      </c>
      <c r="CA10" s="457">
        <f t="shared" si="18"/>
        <v>2.69429577786926</v>
      </c>
      <c r="CB10" s="457">
        <f t="shared" si="18"/>
        <v>2.8022527023344512</v>
      </c>
      <c r="CC10" s="457">
        <f t="shared" si="18"/>
        <v>2.6922209695602994</v>
      </c>
      <c r="CD10" s="457">
        <f t="shared" si="18"/>
        <v>2.9086991650956184</v>
      </c>
      <c r="CE10" s="457">
        <f t="shared" si="18"/>
        <v>2.8864142538975512</v>
      </c>
      <c r="CF10" s="457">
        <f t="shared" si="18"/>
        <v>2.8363154406891855</v>
      </c>
      <c r="CG10" s="457">
        <f t="shared" si="18"/>
        <v>2.9685578780959121</v>
      </c>
      <c r="CH10" s="457">
        <f t="shared" si="18"/>
        <v>2.7872284742214148</v>
      </c>
      <c r="CI10" s="457">
        <f t="shared" si="18"/>
        <v>2.4071348168672735</v>
      </c>
      <c r="CJ10" s="457">
        <f t="shared" si="18"/>
        <v>1.9547192507625377</v>
      </c>
      <c r="CK10" s="457">
        <f t="shared" si="18"/>
        <v>1.4073694984646723</v>
      </c>
      <c r="CL10" s="457">
        <f t="shared" si="18"/>
        <v>1.026946743051127</v>
      </c>
      <c r="CM10" s="457">
        <f t="shared" si="18"/>
        <v>0.78210873425212935</v>
      </c>
      <c r="CN10" s="457">
        <f t="shared" si="18"/>
        <v>0.58570706219449598</v>
      </c>
      <c r="CO10" s="457">
        <f t="shared" si="18"/>
        <v>0.45840693077634498</v>
      </c>
      <c r="CP10" s="457">
        <f t="shared" si="18"/>
        <v>0.40324274373082503</v>
      </c>
      <c r="CQ10" s="457">
        <f t="shared" si="18"/>
        <v>0.2516884097487404</v>
      </c>
      <c r="CR10" s="457">
        <f t="shared" si="18"/>
        <v>5.0270202337565628E-2</v>
      </c>
      <c r="CS10" s="457">
        <f t="shared" si="18"/>
        <v>-0.10047306066061079</v>
      </c>
      <c r="CT10" s="457">
        <f t="shared" si="18"/>
        <v>-0.17571016190435218</v>
      </c>
      <c r="CU10" s="457">
        <f t="shared" si="18"/>
        <v>-0.1841081216787388</v>
      </c>
      <c r="CV10" s="457">
        <f t="shared" si="18"/>
        <v>-3.7683708076874378E-2</v>
      </c>
      <c r="CW10" s="457">
        <f t="shared" si="18"/>
        <v>0.15924234170054952</v>
      </c>
      <c r="CX10" s="457">
        <f t="shared" si="18"/>
        <v>0.28079292569465064</v>
      </c>
      <c r="CY10" s="457">
        <f t="shared" si="18"/>
        <v>0.48627122196605033</v>
      </c>
      <c r="CZ10" s="457">
        <f t="shared" si="18"/>
        <v>0.58222333919746294</v>
      </c>
      <c r="DA10" s="457">
        <f t="shared" si="18"/>
        <v>0.63595665453328731</v>
      </c>
      <c r="DB10" s="457">
        <f t="shared" si="18"/>
        <v>0.73553995319290966</v>
      </c>
      <c r="DC10" s="457">
        <f t="shared" si="18"/>
        <v>0.80096783613532452</v>
      </c>
      <c r="DD10" s="457">
        <f t="shared" si="18"/>
        <v>0.98280098280096873</v>
      </c>
      <c r="DE10" s="457">
        <f t="shared" si="18"/>
        <v>1.251403151374042</v>
      </c>
      <c r="DF10" s="457">
        <f t="shared" si="18"/>
        <v>1.3151344175240665</v>
      </c>
      <c r="DG10" s="457">
        <f t="shared" si="18"/>
        <v>1.4981583412655652</v>
      </c>
      <c r="DH10" s="457">
        <f t="shared" si="18"/>
        <v>1.5711988123221499</v>
      </c>
      <c r="DI10" s="457">
        <f t="shared" si="18"/>
        <v>1.3919684651392039</v>
      </c>
      <c r="DJ10" s="457">
        <f t="shared" si="18"/>
        <v>1.343106342901601</v>
      </c>
      <c r="DK10" s="457">
        <f t="shared" si="18"/>
        <v>1.0886850152905359</v>
      </c>
      <c r="DL10" s="457">
        <f t="shared" si="18"/>
        <v>0.68209500609013318</v>
      </c>
      <c r="DM10" s="457">
        <f t="shared" si="18"/>
        <v>0.24703357226745215</v>
      </c>
      <c r="DN10" s="457">
        <f t="shared" si="18"/>
        <v>-0.28688027799101956</v>
      </c>
      <c r="DO10" s="457">
        <f t="shared" si="18"/>
        <v>-0.9841884478864249</v>
      </c>
      <c r="DP10" s="457">
        <f t="shared" si="18"/>
        <v>-1.4678603113154165</v>
      </c>
      <c r="DQ10" s="457">
        <f t="shared" si="18"/>
        <v>-1.4745091702351165</v>
      </c>
      <c r="DR10" s="457">
        <f t="shared" si="18"/>
        <v>-1.2197098630359116</v>
      </c>
      <c r="DS10" s="457">
        <f t="shared" si="18"/>
        <v>-0.68844712400194519</v>
      </c>
      <c r="DT10" s="457">
        <f t="shared" si="18"/>
        <v>-0.18826225751001902</v>
      </c>
      <c r="DU10" s="457">
        <f t="shared" si="18"/>
        <v>9.0204600434629079E-2</v>
      </c>
      <c r="DV10" s="457">
        <f t="shared" si="18"/>
        <v>0.23382696804365999</v>
      </c>
      <c r="DW10" s="457">
        <f t="shared" si="18"/>
        <v>0.39788342425857159</v>
      </c>
      <c r="DX10" s="457">
        <f t="shared" si="18"/>
        <v>0.56995243562407705</v>
      </c>
      <c r="DY10" s="457">
        <f t="shared" si="18"/>
        <v>0.52025726107083337</v>
      </c>
      <c r="DZ10" s="457">
        <f t="shared" si="18"/>
        <v>0.36424654170417181</v>
      </c>
      <c r="EA10" s="457">
        <f t="shared" si="18"/>
        <v>0.22879555482921976</v>
      </c>
      <c r="EB10" s="457">
        <f t="shared" si="18"/>
        <v>-8.1542789578947783E-3</v>
      </c>
      <c r="EC10" s="457">
        <f t="shared" si="18"/>
        <v>-0.13448528812454175</v>
      </c>
      <c r="ED10" s="457">
        <f t="shared" si="18"/>
        <v>-0.24059046609306023</v>
      </c>
      <c r="EE10" s="457">
        <f t="shared" si="18"/>
        <v>-0.37094407304745225</v>
      </c>
      <c r="EF10" s="457">
        <f>(EF8/EB8-1)*100</f>
        <v>-0.37512742099897745</v>
      </c>
      <c r="EG10" s="457">
        <f>(EG8/EC8-1)*100</f>
        <v>-0.33462558661497832</v>
      </c>
      <c r="EH10" s="457">
        <f>(EH8/ED8-1)*100</f>
        <v>-0.18803139306736716</v>
      </c>
      <c r="EI10" s="457">
        <f>(EI8/EE8-1)*100</f>
        <v>-8.5921197986982278E-2</v>
      </c>
      <c r="EJ10" s="458">
        <f t="shared" ref="EJ10:FB10" si="19">(EJ8/EF8-1)*100</f>
        <v>-0.15315352187613707</v>
      </c>
      <c r="EK10" s="458">
        <f t="shared" si="19"/>
        <v>-0.31204667731234981</v>
      </c>
      <c r="EL10" s="458">
        <f t="shared" si="19"/>
        <v>-0.39134224277170837</v>
      </c>
      <c r="EM10" s="458">
        <f t="shared" si="19"/>
        <v>-0.39950019999999142</v>
      </c>
      <c r="EN10" s="458">
        <f t="shared" si="19"/>
        <v>-0.20009980000000871</v>
      </c>
      <c r="EO10" s="458">
        <f t="shared" si="19"/>
        <v>0.19989979999999186</v>
      </c>
      <c r="EP10" s="458">
        <f t="shared" si="19"/>
        <v>0.40050019999997577</v>
      </c>
      <c r="EQ10" s="458">
        <f>(EQ8/EM8-1)*100</f>
        <v>0.5009007001999688</v>
      </c>
      <c r="ER10" s="458">
        <f t="shared" si="19"/>
        <v>0.5009007001999688</v>
      </c>
      <c r="ES10" s="458">
        <f t="shared" si="19"/>
        <v>0.40060040009994857</v>
      </c>
      <c r="ET10" s="458">
        <f t="shared" si="19"/>
        <v>0.40060040009994857</v>
      </c>
      <c r="EU10" s="458">
        <f t="shared" si="19"/>
        <v>0.40060040009994857</v>
      </c>
      <c r="EV10" s="458">
        <f t="shared" si="19"/>
        <v>0.40060040009997078</v>
      </c>
      <c r="EW10" s="458">
        <f t="shared" si="19"/>
        <v>0.40060040009997078</v>
      </c>
      <c r="EX10" s="458">
        <f t="shared" si="19"/>
        <v>0.40060040009997078</v>
      </c>
      <c r="EY10" s="458">
        <f t="shared" si="19"/>
        <v>0.37051031006998247</v>
      </c>
      <c r="EZ10" s="458">
        <f t="shared" si="19"/>
        <v>0.34042923804897818</v>
      </c>
      <c r="FA10" s="458">
        <f t="shared" si="19"/>
        <v>0.31035718133427537</v>
      </c>
      <c r="FB10" s="458">
        <f t="shared" si="19"/>
        <v>0.28029413722396868</v>
      </c>
      <c r="FC10" s="458">
        <f>(FC8/EY8-1)*100</f>
        <v>0.28029413722396868</v>
      </c>
      <c r="FD10" s="458">
        <f>(FD8/EZ8-1)*100</f>
        <v>0.28029413722396868</v>
      </c>
      <c r="FE10" s="458">
        <f>(FE8/FA8-1)*100</f>
        <v>0.28029413722396868</v>
      </c>
      <c r="FF10" s="458">
        <f>(FF8/FB8-1)*100</f>
        <v>0.28029413722396868</v>
      </c>
      <c r="FG10" s="458"/>
      <c r="FH10" s="458"/>
      <c r="FI10" s="458"/>
      <c r="FJ10" s="458"/>
      <c r="FK10" s="458"/>
      <c r="FL10" s="458"/>
      <c r="FM10" s="458"/>
      <c r="FN10" s="458"/>
      <c r="FO10" s="458"/>
      <c r="FP10" s="458"/>
      <c r="FQ10" s="458"/>
      <c r="FR10" s="458"/>
      <c r="FS10" s="458"/>
      <c r="FT10" s="458"/>
      <c r="FU10" s="458"/>
      <c r="FV10" s="458"/>
    </row>
    <row r="11" spans="1:178" s="455" customFormat="1">
      <c r="A11" s="374"/>
      <c r="B11" s="374" t="s">
        <v>209</v>
      </c>
      <c r="C11" s="459">
        <f>C6-C8</f>
        <v>3.6219999999999999</v>
      </c>
      <c r="D11" s="455">
        <f t="shared" ref="D11:BO11" si="20">D6-D8</f>
        <v>3.6110000000000007</v>
      </c>
      <c r="E11" s="455">
        <f t="shared" si="20"/>
        <v>3.6010000000000026</v>
      </c>
      <c r="F11" s="455">
        <f t="shared" si="20"/>
        <v>3.5910000000000011</v>
      </c>
      <c r="G11" s="457">
        <f t="shared" si="20"/>
        <v>3.5800000000000018</v>
      </c>
      <c r="H11" s="457">
        <f t="shared" si="20"/>
        <v>3.5670000000000002</v>
      </c>
      <c r="I11" s="457">
        <f t="shared" si="20"/>
        <v>3.5500000000000007</v>
      </c>
      <c r="J11" s="457">
        <f t="shared" si="20"/>
        <v>3.532</v>
      </c>
      <c r="K11" s="457">
        <f t="shared" si="20"/>
        <v>3.5100000000000016</v>
      </c>
      <c r="L11" s="457">
        <f t="shared" si="20"/>
        <v>3.4920000000000009</v>
      </c>
      <c r="M11" s="457">
        <f t="shared" si="20"/>
        <v>3.4770000000000003</v>
      </c>
      <c r="N11" s="457">
        <f t="shared" si="20"/>
        <v>3.4659999999999975</v>
      </c>
      <c r="O11" s="457">
        <f t="shared" si="20"/>
        <v>3.4589999999999996</v>
      </c>
      <c r="P11" s="457">
        <f t="shared" si="20"/>
        <v>3.4489999999999981</v>
      </c>
      <c r="Q11" s="457">
        <f t="shared" si="20"/>
        <v>3.4370000000000012</v>
      </c>
      <c r="R11" s="457">
        <f t="shared" si="20"/>
        <v>3.4220000000000006</v>
      </c>
      <c r="S11" s="457">
        <f t="shared" si="20"/>
        <v>3.4050000000000011</v>
      </c>
      <c r="T11" s="457">
        <f t="shared" si="20"/>
        <v>3.3859999999999992</v>
      </c>
      <c r="U11" s="457">
        <f t="shared" si="20"/>
        <v>3.3670000000000009</v>
      </c>
      <c r="V11" s="457">
        <f t="shared" si="20"/>
        <v>3.347999999999999</v>
      </c>
      <c r="W11" s="457">
        <f t="shared" si="20"/>
        <v>3.328000000000003</v>
      </c>
      <c r="X11" s="457">
        <f t="shared" si="20"/>
        <v>3.3109999999999999</v>
      </c>
      <c r="Y11" s="457">
        <f t="shared" si="20"/>
        <v>3.2979999999999983</v>
      </c>
      <c r="Z11" s="457">
        <f t="shared" si="20"/>
        <v>3.2880000000000003</v>
      </c>
      <c r="AA11" s="457">
        <f t="shared" si="20"/>
        <v>3.2810000000000024</v>
      </c>
      <c r="AB11" s="457">
        <f t="shared" si="20"/>
        <v>3.2729999999999997</v>
      </c>
      <c r="AC11" s="457">
        <f t="shared" si="20"/>
        <v>3.2639999999999993</v>
      </c>
      <c r="AD11" s="457">
        <f t="shared" si="20"/>
        <v>3.254999999999999</v>
      </c>
      <c r="AE11" s="457">
        <f t="shared" si="20"/>
        <v>3.2439999999999998</v>
      </c>
      <c r="AF11" s="457">
        <f t="shared" si="20"/>
        <v>3.2349999999999994</v>
      </c>
      <c r="AG11" s="457">
        <f t="shared" si="20"/>
        <v>3.2259999999999991</v>
      </c>
      <c r="AH11" s="457">
        <f t="shared" si="20"/>
        <v>3.218</v>
      </c>
      <c r="AI11" s="457">
        <f t="shared" si="20"/>
        <v>3.2109999999999985</v>
      </c>
      <c r="AJ11" s="457">
        <f t="shared" si="20"/>
        <v>3.2040000000000006</v>
      </c>
      <c r="AK11" s="457">
        <f t="shared" si="20"/>
        <v>3.1929999999999978</v>
      </c>
      <c r="AL11" s="457">
        <f t="shared" si="20"/>
        <v>3.1820000000000022</v>
      </c>
      <c r="AM11" s="457">
        <f t="shared" si="20"/>
        <v>3.1699999999999982</v>
      </c>
      <c r="AN11" s="457">
        <f t="shared" si="20"/>
        <v>3.1550000000000011</v>
      </c>
      <c r="AO11" s="457">
        <f t="shared" si="20"/>
        <v>3.1410000000000018</v>
      </c>
      <c r="AP11" s="457">
        <f t="shared" si="20"/>
        <v>3.125</v>
      </c>
      <c r="AQ11" s="457">
        <f t="shared" si="20"/>
        <v>3.1090000000000018</v>
      </c>
      <c r="AR11" s="457">
        <f t="shared" si="20"/>
        <v>3.0890000000000022</v>
      </c>
      <c r="AS11" s="457">
        <f t="shared" si="20"/>
        <v>3.0670000000000002</v>
      </c>
      <c r="AT11" s="457">
        <f t="shared" si="20"/>
        <v>3.0430000000000028</v>
      </c>
      <c r="AU11" s="457">
        <f t="shared" si="20"/>
        <v>3.0160000000000018</v>
      </c>
      <c r="AV11" s="457">
        <f t="shared" si="20"/>
        <v>2.9869999999999983</v>
      </c>
      <c r="AW11" s="457">
        <f t="shared" si="20"/>
        <v>2.9570000000000007</v>
      </c>
      <c r="AX11" s="457">
        <f t="shared" si="20"/>
        <v>2.9239999999999995</v>
      </c>
      <c r="AY11" s="457">
        <f t="shared" si="20"/>
        <v>2.8900000000000006</v>
      </c>
      <c r="AZ11" s="457">
        <f t="shared" si="20"/>
        <v>2.8560000000000016</v>
      </c>
      <c r="BA11" s="457">
        <f t="shared" si="20"/>
        <v>2.8219999999999992</v>
      </c>
      <c r="BB11" s="457">
        <f t="shared" si="20"/>
        <v>2.7860000000000014</v>
      </c>
      <c r="BC11" s="457">
        <f t="shared" si="20"/>
        <v>2.7520000000000024</v>
      </c>
      <c r="BD11" s="457">
        <f t="shared" si="20"/>
        <v>2.7199999999999989</v>
      </c>
      <c r="BE11" s="457">
        <f t="shared" si="20"/>
        <v>2.6909999999999989</v>
      </c>
      <c r="BF11" s="457">
        <f t="shared" si="20"/>
        <v>2.6649999999999991</v>
      </c>
      <c r="BG11" s="457">
        <f t="shared" si="20"/>
        <v>2.6419999999999995</v>
      </c>
      <c r="BH11" s="457">
        <f t="shared" si="20"/>
        <v>2.620000000000001</v>
      </c>
      <c r="BI11" s="457">
        <f t="shared" si="20"/>
        <v>2.5980000000000025</v>
      </c>
      <c r="BJ11" s="457">
        <f t="shared" si="20"/>
        <v>2.5779999999999994</v>
      </c>
      <c r="BK11" s="457">
        <f t="shared" si="20"/>
        <v>2.5570000000000022</v>
      </c>
      <c r="BL11" s="457">
        <f t="shared" si="20"/>
        <v>2.536999999999999</v>
      </c>
      <c r="BM11" s="457">
        <f t="shared" si="20"/>
        <v>2.5169999999999995</v>
      </c>
      <c r="BN11" s="457">
        <f t="shared" si="20"/>
        <v>2.4979999999999976</v>
      </c>
      <c r="BO11" s="457">
        <f t="shared" si="20"/>
        <v>2.4789999999999992</v>
      </c>
      <c r="BP11" s="457">
        <f t="shared" ref="BP11:EA11" si="21">BP6-BP8</f>
        <v>2.4619999999999997</v>
      </c>
      <c r="BQ11" s="457">
        <f t="shared" si="21"/>
        <v>2.445999999999998</v>
      </c>
      <c r="BR11" s="457">
        <f t="shared" si="21"/>
        <v>2.4329999999999998</v>
      </c>
      <c r="BS11" s="457">
        <f t="shared" si="21"/>
        <v>2.4199999999999982</v>
      </c>
      <c r="BT11" s="457">
        <f t="shared" si="21"/>
        <v>2.407</v>
      </c>
      <c r="BU11" s="457">
        <f t="shared" si="21"/>
        <v>2.3940000000000019</v>
      </c>
      <c r="BV11" s="457">
        <f t="shared" si="21"/>
        <v>2.3810000000000002</v>
      </c>
      <c r="BW11" s="457">
        <f t="shared" si="21"/>
        <v>2.3679999999999986</v>
      </c>
      <c r="BX11" s="457">
        <f t="shared" si="21"/>
        <v>2.3569999999999993</v>
      </c>
      <c r="BY11" s="457">
        <f t="shared" si="21"/>
        <v>2.3490000000000002</v>
      </c>
      <c r="BZ11" s="457">
        <f t="shared" si="21"/>
        <v>2.3440000000000012</v>
      </c>
      <c r="CA11" s="457">
        <f t="shared" si="21"/>
        <v>2.3410000000000011</v>
      </c>
      <c r="CB11" s="457">
        <f t="shared" si="21"/>
        <v>2.3379999999999974</v>
      </c>
      <c r="CC11" s="457">
        <f t="shared" si="21"/>
        <v>2.3360000000000021</v>
      </c>
      <c r="CD11" s="457">
        <f t="shared" si="21"/>
        <v>2.3340000000000032</v>
      </c>
      <c r="CE11" s="457">
        <f t="shared" si="21"/>
        <v>2.3320000000000007</v>
      </c>
      <c r="CF11" s="457">
        <f t="shared" si="21"/>
        <v>2.3269999999999982</v>
      </c>
      <c r="CG11" s="457">
        <f t="shared" si="21"/>
        <v>2.3219999999999992</v>
      </c>
      <c r="CH11" s="457">
        <f t="shared" si="21"/>
        <v>2.3140000000000001</v>
      </c>
      <c r="CI11" s="457">
        <f t="shared" si="21"/>
        <v>2.3030000000000008</v>
      </c>
      <c r="CJ11" s="457">
        <f t="shared" si="21"/>
        <v>2.2959999999999994</v>
      </c>
      <c r="CK11" s="457">
        <f t="shared" si="21"/>
        <v>2.2900000000000027</v>
      </c>
      <c r="CL11" s="457">
        <f t="shared" si="21"/>
        <v>2.2880000000000003</v>
      </c>
      <c r="CM11" s="457">
        <f t="shared" si="21"/>
        <v>2.2880000000000003</v>
      </c>
      <c r="CN11" s="457">
        <f t="shared" si="21"/>
        <v>2.2860000000000014</v>
      </c>
      <c r="CO11" s="457">
        <f t="shared" si="21"/>
        <v>2.2859999999999978</v>
      </c>
      <c r="CP11" s="457">
        <f t="shared" si="21"/>
        <v>2.2840000000000025</v>
      </c>
      <c r="CQ11" s="457">
        <f t="shared" si="21"/>
        <v>2.2829999999999977</v>
      </c>
      <c r="CR11" s="457">
        <f t="shared" si="21"/>
        <v>2.2830000000000013</v>
      </c>
      <c r="CS11" s="457">
        <f t="shared" si="21"/>
        <v>2.2850000000000001</v>
      </c>
      <c r="CT11" s="457">
        <f t="shared" si="21"/>
        <v>2.2889999999999979</v>
      </c>
      <c r="CU11" s="457">
        <f t="shared" si="21"/>
        <v>2.2949999999999982</v>
      </c>
      <c r="CV11" s="457">
        <f t="shared" si="21"/>
        <v>2.3019999999999996</v>
      </c>
      <c r="CW11" s="457">
        <f t="shared" si="21"/>
        <v>2.3099999999999987</v>
      </c>
      <c r="CX11" s="457">
        <f t="shared" si="21"/>
        <v>2.3189999999999991</v>
      </c>
      <c r="CY11" s="457">
        <f t="shared" si="21"/>
        <v>2.3290000000000006</v>
      </c>
      <c r="CZ11" s="457">
        <f t="shared" si="21"/>
        <v>2.3389999999999986</v>
      </c>
      <c r="DA11" s="457">
        <f t="shared" si="21"/>
        <v>2.347999999999999</v>
      </c>
      <c r="DB11" s="457">
        <f t="shared" si="21"/>
        <v>2.3550000000000004</v>
      </c>
      <c r="DC11" s="457">
        <f t="shared" si="21"/>
        <v>2.3610000000000007</v>
      </c>
      <c r="DD11" s="457">
        <f t="shared" si="21"/>
        <v>2.3680000000000021</v>
      </c>
      <c r="DE11" s="457">
        <f t="shared" si="21"/>
        <v>2.3730000000000011</v>
      </c>
      <c r="DF11" s="457">
        <f t="shared" si="21"/>
        <v>2.3790000000000013</v>
      </c>
      <c r="DG11" s="457">
        <f t="shared" si="21"/>
        <v>2.3850000000000016</v>
      </c>
      <c r="DH11" s="457">
        <f t="shared" si="21"/>
        <v>2.3900000000000006</v>
      </c>
      <c r="DI11" s="457">
        <f t="shared" si="21"/>
        <v>2.3959999999999972</v>
      </c>
      <c r="DJ11" s="457">
        <f t="shared" si="21"/>
        <v>2.402000000000001</v>
      </c>
      <c r="DK11" s="457">
        <f t="shared" si="21"/>
        <v>2.4079999999999977</v>
      </c>
      <c r="DL11" s="457">
        <f t="shared" si="21"/>
        <v>2.4120000000000026</v>
      </c>
      <c r="DM11" s="457">
        <f t="shared" si="21"/>
        <v>2.4149999999999991</v>
      </c>
      <c r="DN11" s="457">
        <f t="shared" si="21"/>
        <v>2.4149999999999991</v>
      </c>
      <c r="DO11" s="457">
        <f t="shared" si="21"/>
        <v>2.4140000000000015</v>
      </c>
      <c r="DP11" s="457">
        <f t="shared" si="21"/>
        <v>2.416999999999998</v>
      </c>
      <c r="DQ11" s="457">
        <f t="shared" si="21"/>
        <v>2.4230000000000018</v>
      </c>
      <c r="DR11" s="457">
        <f t="shared" si="21"/>
        <v>2.4329999999999998</v>
      </c>
      <c r="DS11" s="457">
        <f t="shared" si="21"/>
        <v>2.445999999999998</v>
      </c>
      <c r="DT11" s="457">
        <f t="shared" si="21"/>
        <v>2.4619999999999997</v>
      </c>
      <c r="DU11" s="457">
        <f t="shared" si="21"/>
        <v>2.4789999999999992</v>
      </c>
      <c r="DV11" s="457">
        <f t="shared" si="21"/>
        <v>2.4989999999999988</v>
      </c>
      <c r="DW11" s="457">
        <f t="shared" si="21"/>
        <v>2.5210000000000008</v>
      </c>
      <c r="DX11" s="457">
        <f t="shared" si="21"/>
        <v>2.5399999999999991</v>
      </c>
      <c r="DY11" s="457">
        <f t="shared" si="21"/>
        <v>2.5539999999999985</v>
      </c>
      <c r="DZ11" s="457">
        <f t="shared" si="21"/>
        <v>2.5650000000000013</v>
      </c>
      <c r="EA11" s="457">
        <f t="shared" si="21"/>
        <v>2.5730000000000004</v>
      </c>
      <c r="EB11" s="457">
        <f>EB6-EB8</f>
        <v>2.5810000000000031</v>
      </c>
      <c r="EC11" s="457">
        <f>EC6-EC8</f>
        <v>2.588000000000001</v>
      </c>
      <c r="ED11" s="457">
        <f>ED6-ED8</f>
        <v>2.5940000000000012</v>
      </c>
      <c r="EE11" s="457">
        <f>EE6-EE8</f>
        <v>2.6000000000000014</v>
      </c>
      <c r="EF11" s="457">
        <f>EF6-EF8</f>
        <v>2.6050000000000004</v>
      </c>
      <c r="EG11" s="457">
        <f t="shared" ref="EG11:FB11" si="22">EG6-EG8</f>
        <v>2.610000000000003</v>
      </c>
      <c r="EH11" s="457">
        <f>EH6-EH8</f>
        <v>2.6140000000000008</v>
      </c>
      <c r="EI11" s="457">
        <f>EI6-EI8</f>
        <v>2.6159999999999997</v>
      </c>
      <c r="EJ11" s="458">
        <f t="shared" si="22"/>
        <v>2.6159999999999997</v>
      </c>
      <c r="EK11" s="458">
        <f t="shared" si="22"/>
        <v>2.6159999999999997</v>
      </c>
      <c r="EL11" s="458">
        <f t="shared" si="22"/>
        <v>2.6159999999999997</v>
      </c>
      <c r="EM11" s="458">
        <f t="shared" si="22"/>
        <v>2.6159999999999997</v>
      </c>
      <c r="EN11" s="458">
        <f t="shared" si="22"/>
        <v>2.6159999999999997</v>
      </c>
      <c r="EO11" s="458">
        <f t="shared" si="22"/>
        <v>2.6159999999999997</v>
      </c>
      <c r="EP11" s="458">
        <f t="shared" si="22"/>
        <v>2.6159999999999997</v>
      </c>
      <c r="EQ11" s="458">
        <f t="shared" si="22"/>
        <v>2.6159999999999997</v>
      </c>
      <c r="ER11" s="458">
        <f t="shared" si="22"/>
        <v>2.6159999999999997</v>
      </c>
      <c r="ES11" s="458">
        <f t="shared" si="22"/>
        <v>2.6159999999999997</v>
      </c>
      <c r="ET11" s="458">
        <f t="shared" si="22"/>
        <v>2.6159999999999997</v>
      </c>
      <c r="EU11" s="458">
        <f t="shared" si="22"/>
        <v>2.6159999999999997</v>
      </c>
      <c r="EV11" s="458">
        <f t="shared" si="22"/>
        <v>2.6159999999999997</v>
      </c>
      <c r="EW11" s="458">
        <f t="shared" si="22"/>
        <v>2.6159999999999997</v>
      </c>
      <c r="EX11" s="458">
        <f t="shared" si="22"/>
        <v>2.6159999999999997</v>
      </c>
      <c r="EY11" s="458">
        <f t="shared" si="22"/>
        <v>2.6159999999999997</v>
      </c>
      <c r="EZ11" s="458">
        <f t="shared" si="22"/>
        <v>2.6159999999999997</v>
      </c>
      <c r="FA11" s="458">
        <f t="shared" si="22"/>
        <v>2.6159999999999997</v>
      </c>
      <c r="FB11" s="458">
        <f t="shared" si="22"/>
        <v>2.6159999999999997</v>
      </c>
      <c r="FC11" s="458">
        <f>FC6-FC8</f>
        <v>2.6159999999999997</v>
      </c>
      <c r="FD11" s="458">
        <f>FD6-FD8</f>
        <v>2.6159999999999997</v>
      </c>
      <c r="FE11" s="458">
        <f>FE6-FE8</f>
        <v>2.6159999999999997</v>
      </c>
      <c r="FF11" s="458">
        <f>FF6-FF8</f>
        <v>2.6159999999999997</v>
      </c>
      <c r="FG11" s="458"/>
      <c r="FH11" s="458"/>
      <c r="FI11" s="458"/>
      <c r="FJ11" s="458"/>
      <c r="FK11" s="458"/>
      <c r="FL11" s="458"/>
      <c r="FM11" s="458"/>
      <c r="FN11" s="458"/>
      <c r="FO11" s="458"/>
      <c r="FP11" s="458"/>
      <c r="FQ11" s="458"/>
      <c r="FR11" s="458"/>
      <c r="FS11" s="458"/>
      <c r="FT11" s="458"/>
      <c r="FU11" s="458"/>
      <c r="FV11" s="458"/>
    </row>
    <row r="12" spans="1:178" s="455" customFormat="1">
      <c r="A12" s="374"/>
      <c r="B12" s="374"/>
      <c r="C12" s="454"/>
      <c r="G12" s="457">
        <f t="shared" ref="G12:BR12" si="23">100*(G11/F11-1)</f>
        <v>-0.30632135895292123</v>
      </c>
      <c r="H12" s="457">
        <f t="shared" si="23"/>
        <v>-0.36312849162015715</v>
      </c>
      <c r="I12" s="457">
        <f t="shared" si="23"/>
        <v>-0.47659097280626783</v>
      </c>
      <c r="J12" s="457">
        <f t="shared" si="23"/>
        <v>-0.50704225352115051</v>
      </c>
      <c r="K12" s="457">
        <f t="shared" si="23"/>
        <v>-0.62287655719135415</v>
      </c>
      <c r="L12" s="457">
        <f t="shared" si="23"/>
        <v>-0.5128205128205332</v>
      </c>
      <c r="M12" s="457">
        <f t="shared" si="23"/>
        <v>-0.42955326460483167</v>
      </c>
      <c r="N12" s="457">
        <f t="shared" si="23"/>
        <v>-0.31636468219737868</v>
      </c>
      <c r="O12" s="457">
        <f t="shared" si="23"/>
        <v>-0.2019619157529684</v>
      </c>
      <c r="P12" s="457">
        <f t="shared" si="23"/>
        <v>-0.28910089621282387</v>
      </c>
      <c r="Q12" s="457">
        <f t="shared" si="23"/>
        <v>-0.34792693534348995</v>
      </c>
      <c r="R12" s="457">
        <f t="shared" si="23"/>
        <v>-0.43642711667153389</v>
      </c>
      <c r="S12" s="457">
        <f t="shared" si="23"/>
        <v>-0.49678550555228851</v>
      </c>
      <c r="T12" s="457">
        <f t="shared" si="23"/>
        <v>-0.55800293685761559</v>
      </c>
      <c r="U12" s="457">
        <f t="shared" si="23"/>
        <v>-0.56113408151206023</v>
      </c>
      <c r="V12" s="457">
        <f t="shared" si="23"/>
        <v>-0.56430056430062381</v>
      </c>
      <c r="W12" s="457">
        <f t="shared" si="23"/>
        <v>-0.59737156511338041</v>
      </c>
      <c r="X12" s="457">
        <f t="shared" si="23"/>
        <v>-0.51081730769240163</v>
      </c>
      <c r="Y12" s="457">
        <f t="shared" si="23"/>
        <v>-0.39263062518881675</v>
      </c>
      <c r="Z12" s="457">
        <f t="shared" si="23"/>
        <v>-0.30321406913275117</v>
      </c>
      <c r="AA12" s="457">
        <f t="shared" si="23"/>
        <v>-0.21289537712888551</v>
      </c>
      <c r="AB12" s="457">
        <f t="shared" si="23"/>
        <v>-0.24382810118874776</v>
      </c>
      <c r="AC12" s="457">
        <f t="shared" si="23"/>
        <v>-0.2749770852429112</v>
      </c>
      <c r="AD12" s="457">
        <f t="shared" si="23"/>
        <v>-0.27573529411766273</v>
      </c>
      <c r="AE12" s="457">
        <f t="shared" si="23"/>
        <v>-0.33794162826418228</v>
      </c>
      <c r="AF12" s="457">
        <f t="shared" si="23"/>
        <v>-0.27743526510481953</v>
      </c>
      <c r="AG12" s="457">
        <f t="shared" si="23"/>
        <v>-0.2782071097372607</v>
      </c>
      <c r="AH12" s="457">
        <f t="shared" si="23"/>
        <v>-0.24798512089272418</v>
      </c>
      <c r="AI12" s="457">
        <f t="shared" si="23"/>
        <v>-0.21752641392173144</v>
      </c>
      <c r="AJ12" s="457">
        <f t="shared" si="23"/>
        <v>-0.21800062285886046</v>
      </c>
      <c r="AK12" s="457">
        <f t="shared" si="23"/>
        <v>-0.34332084893891057</v>
      </c>
      <c r="AL12" s="457">
        <f t="shared" si="23"/>
        <v>-0.34450360162843197</v>
      </c>
      <c r="AM12" s="457">
        <f t="shared" si="23"/>
        <v>-0.37712130735398919</v>
      </c>
      <c r="AN12" s="457">
        <f t="shared" si="23"/>
        <v>-0.47318611987372527</v>
      </c>
      <c r="AO12" s="457">
        <f t="shared" si="23"/>
        <v>-0.44374009508714174</v>
      </c>
      <c r="AP12" s="457">
        <f t="shared" si="23"/>
        <v>-0.50939191340343415</v>
      </c>
      <c r="AQ12" s="457">
        <f t="shared" si="23"/>
        <v>-0.51199999999994583</v>
      </c>
      <c r="AR12" s="457">
        <f t="shared" si="23"/>
        <v>-0.64329366355739825</v>
      </c>
      <c r="AS12" s="457">
        <f t="shared" si="23"/>
        <v>-0.71220459695701122</v>
      </c>
      <c r="AT12" s="457">
        <f t="shared" si="23"/>
        <v>-0.78252363873483333</v>
      </c>
      <c r="AU12" s="457">
        <f t="shared" si="23"/>
        <v>-0.8872822872165953</v>
      </c>
      <c r="AV12" s="457">
        <f t="shared" si="23"/>
        <v>-0.96153846153858025</v>
      </c>
      <c r="AW12" s="457">
        <f t="shared" si="23"/>
        <v>-1.0043521928355448</v>
      </c>
      <c r="AX12" s="457">
        <f t="shared" si="23"/>
        <v>-1.1159959418329812</v>
      </c>
      <c r="AY12" s="457">
        <f t="shared" si="23"/>
        <v>-1.1627906976743874</v>
      </c>
      <c r="AZ12" s="457">
        <f t="shared" si="23"/>
        <v>-1.1764705882352566</v>
      </c>
      <c r="BA12" s="457">
        <f t="shared" si="23"/>
        <v>-1.1904761904762751</v>
      </c>
      <c r="BB12" s="457">
        <f t="shared" si="23"/>
        <v>-1.2756909992912013</v>
      </c>
      <c r="BC12" s="457">
        <f t="shared" si="23"/>
        <v>-1.2203876525484159</v>
      </c>
      <c r="BD12" s="457">
        <f t="shared" si="23"/>
        <v>-1.1627906976745428</v>
      </c>
      <c r="BE12" s="457">
        <f t="shared" si="23"/>
        <v>-1.0661764705882315</v>
      </c>
      <c r="BF12" s="457">
        <f t="shared" si="23"/>
        <v>-0.96618357487922024</v>
      </c>
      <c r="BG12" s="457">
        <f t="shared" si="23"/>
        <v>-0.86303939962475429</v>
      </c>
      <c r="BH12" s="457">
        <f t="shared" si="23"/>
        <v>-0.83270249810744046</v>
      </c>
      <c r="BI12" s="457">
        <f t="shared" si="23"/>
        <v>-0.83969465648848773</v>
      </c>
      <c r="BJ12" s="457">
        <f t="shared" si="23"/>
        <v>-0.76982294072375224</v>
      </c>
      <c r="BK12" s="457">
        <f t="shared" si="23"/>
        <v>-0.81458494957320493</v>
      </c>
      <c r="BL12" s="457">
        <f t="shared" si="23"/>
        <v>-0.78216660148623385</v>
      </c>
      <c r="BM12" s="457">
        <f t="shared" si="23"/>
        <v>-0.78833267638942495</v>
      </c>
      <c r="BN12" s="457">
        <f t="shared" si="23"/>
        <v>-0.75486690504577014</v>
      </c>
      <c r="BO12" s="457">
        <f t="shared" si="23"/>
        <v>-0.76060848678937143</v>
      </c>
      <c r="BP12" s="457">
        <f t="shared" si="23"/>
        <v>-0.68576038725289834</v>
      </c>
      <c r="BQ12" s="457">
        <f t="shared" si="23"/>
        <v>-0.64987814784734921</v>
      </c>
      <c r="BR12" s="457">
        <f t="shared" si="23"/>
        <v>-0.53147996729346891</v>
      </c>
      <c r="BS12" s="457">
        <f t="shared" ref="BS12:ED12" si="24">100*(BS11/BR11-1)</f>
        <v>-0.53431976983154827</v>
      </c>
      <c r="BT12" s="457">
        <f t="shared" si="24"/>
        <v>-0.53719008264455637</v>
      </c>
      <c r="BU12" s="457">
        <f t="shared" si="24"/>
        <v>-0.54009140008300927</v>
      </c>
      <c r="BV12" s="457">
        <f t="shared" si="24"/>
        <v>-0.54302422723482291</v>
      </c>
      <c r="BW12" s="457">
        <f t="shared" si="24"/>
        <v>-0.54598908021846748</v>
      </c>
      <c r="BX12" s="457">
        <f t="shared" si="24"/>
        <v>-0.46452702702699522</v>
      </c>
      <c r="BY12" s="457">
        <f t="shared" si="24"/>
        <v>-0.33941450997025946</v>
      </c>
      <c r="BZ12" s="457">
        <f t="shared" si="24"/>
        <v>-0.21285653469557131</v>
      </c>
      <c r="CA12" s="457">
        <f t="shared" si="24"/>
        <v>-0.12798634812287712</v>
      </c>
      <c r="CB12" s="457">
        <f t="shared" si="24"/>
        <v>-0.12815036309284933</v>
      </c>
      <c r="CC12" s="457">
        <f t="shared" si="24"/>
        <v>-8.5543199315452068E-2</v>
      </c>
      <c r="CD12" s="457">
        <f t="shared" si="24"/>
        <v>-8.5616438356117541E-2</v>
      </c>
      <c r="CE12" s="457">
        <f t="shared" si="24"/>
        <v>-8.5689802913557767E-2</v>
      </c>
      <c r="CF12" s="457">
        <f t="shared" si="24"/>
        <v>-0.21440823327626424</v>
      </c>
      <c r="CG12" s="457">
        <f t="shared" si="24"/>
        <v>-0.21486892995268292</v>
      </c>
      <c r="CH12" s="457">
        <f t="shared" si="24"/>
        <v>-0.34453057708867529</v>
      </c>
      <c r="CI12" s="457">
        <f t="shared" si="24"/>
        <v>-0.47536732929988057</v>
      </c>
      <c r="CJ12" s="457">
        <f t="shared" si="24"/>
        <v>-0.3039513677812189</v>
      </c>
      <c r="CK12" s="457">
        <f t="shared" si="24"/>
        <v>-0.26132404181170577</v>
      </c>
      <c r="CL12" s="457">
        <f t="shared" si="24"/>
        <v>-8.7336244541591501E-2</v>
      </c>
      <c r="CM12" s="457">
        <f t="shared" si="24"/>
        <v>0</v>
      </c>
      <c r="CN12" s="457">
        <f t="shared" si="24"/>
        <v>-8.7412587412538656E-2</v>
      </c>
      <c r="CO12" s="457">
        <f t="shared" si="24"/>
        <v>-1.5543122344752192E-13</v>
      </c>
      <c r="CP12" s="457">
        <f t="shared" si="24"/>
        <v>-8.7489063866807992E-2</v>
      </c>
      <c r="CQ12" s="457">
        <f t="shared" si="24"/>
        <v>-4.3782837128059082E-2</v>
      </c>
      <c r="CR12" s="457">
        <f t="shared" si="24"/>
        <v>1.5543122344752192E-13</v>
      </c>
      <c r="CS12" s="457">
        <f t="shared" si="24"/>
        <v>8.760402978531534E-2</v>
      </c>
      <c r="CT12" s="457">
        <f t="shared" si="24"/>
        <v>0.17505470459509009</v>
      </c>
      <c r="CU12" s="457">
        <f t="shared" si="24"/>
        <v>0.26212319790301919</v>
      </c>
      <c r="CV12" s="457">
        <f t="shared" si="24"/>
        <v>0.3050108932462603</v>
      </c>
      <c r="CW12" s="457">
        <f t="shared" si="24"/>
        <v>0.34752389226755387</v>
      </c>
      <c r="CX12" s="457">
        <f t="shared" si="24"/>
        <v>0.38961038961040639</v>
      </c>
      <c r="CY12" s="457">
        <f t="shared" si="24"/>
        <v>0.43122035360074751</v>
      </c>
      <c r="CZ12" s="457">
        <f t="shared" si="24"/>
        <v>0.42936882782300678</v>
      </c>
      <c r="DA12" s="457">
        <f t="shared" si="24"/>
        <v>0.3847798204360986</v>
      </c>
      <c r="DB12" s="457">
        <f t="shared" si="24"/>
        <v>0.298126064736004</v>
      </c>
      <c r="DC12" s="457">
        <f t="shared" si="24"/>
        <v>0.25477707006369421</v>
      </c>
      <c r="DD12" s="457">
        <f t="shared" si="24"/>
        <v>0.29648454044901573</v>
      </c>
      <c r="DE12" s="457">
        <f t="shared" si="24"/>
        <v>0.21114864864859584</v>
      </c>
      <c r="DF12" s="457">
        <f t="shared" si="24"/>
        <v>0.25284450063212116</v>
      </c>
      <c r="DG12" s="457">
        <f t="shared" si="24"/>
        <v>0.25220680958386588</v>
      </c>
      <c r="DH12" s="457">
        <f t="shared" si="24"/>
        <v>0.20964360586996911</v>
      </c>
      <c r="DI12" s="457">
        <f t="shared" si="24"/>
        <v>0.25104602510446217</v>
      </c>
      <c r="DJ12" s="457">
        <f t="shared" si="24"/>
        <v>0.25041736227060518</v>
      </c>
      <c r="DK12" s="457">
        <f t="shared" si="24"/>
        <v>0.24979184013307343</v>
      </c>
      <c r="DL12" s="457">
        <f t="shared" si="24"/>
        <v>0.16611295681083771</v>
      </c>
      <c r="DM12" s="457">
        <f t="shared" si="24"/>
        <v>0.1243781094525831</v>
      </c>
      <c r="DN12" s="457">
        <f t="shared" si="24"/>
        <v>0</v>
      </c>
      <c r="DO12" s="457">
        <f t="shared" si="24"/>
        <v>-4.1407867494724915E-2</v>
      </c>
      <c r="DP12" s="457">
        <f t="shared" si="24"/>
        <v>0.12427506213739115</v>
      </c>
      <c r="DQ12" s="457">
        <f t="shared" si="24"/>
        <v>0.2482416218454242</v>
      </c>
      <c r="DR12" s="457">
        <f t="shared" si="24"/>
        <v>0.41271151465118727</v>
      </c>
      <c r="DS12" s="457">
        <f t="shared" si="24"/>
        <v>0.53431976983140395</v>
      </c>
      <c r="DT12" s="457">
        <f t="shared" si="24"/>
        <v>0.6541291905151958</v>
      </c>
      <c r="DU12" s="457">
        <f t="shared" si="24"/>
        <v>0.69049553208770931</v>
      </c>
      <c r="DV12" s="457">
        <f t="shared" si="24"/>
        <v>0.80677692617989738</v>
      </c>
      <c r="DW12" s="457">
        <f t="shared" si="24"/>
        <v>0.88035214085642188</v>
      </c>
      <c r="DX12" s="457">
        <f t="shared" si="24"/>
        <v>0.75366917889718721</v>
      </c>
      <c r="DY12" s="457">
        <f t="shared" si="24"/>
        <v>0.55118110236218598</v>
      </c>
      <c r="DZ12" s="457">
        <f t="shared" si="24"/>
        <v>0.43069694596722385</v>
      </c>
      <c r="EA12" s="457">
        <f t="shared" si="24"/>
        <v>0.31189083820659658</v>
      </c>
      <c r="EB12" s="457">
        <f t="shared" si="24"/>
        <v>0.31092110377002324</v>
      </c>
      <c r="EC12" s="457">
        <f t="shared" si="24"/>
        <v>0.27121270825254395</v>
      </c>
      <c r="ED12" s="457">
        <f t="shared" si="24"/>
        <v>0.23183925811438577</v>
      </c>
      <c r="EE12" s="457">
        <f t="shared" ref="EE12" si="25">100*(EE11/ED11-1)</f>
        <v>0.23130300693909867</v>
      </c>
      <c r="EF12" s="457">
        <f>100*(EF11/EE11-1)</f>
        <v>0.19230769230764722</v>
      </c>
      <c r="EG12" s="457">
        <f>100*(EG11/EF11-1)</f>
        <v>0.1919385796546047</v>
      </c>
      <c r="EH12" s="457">
        <f>100*(EH11/EG11-1)</f>
        <v>0.15325670498076427</v>
      </c>
      <c r="EI12" s="457">
        <f>100*(EI11/EH11-1)</f>
        <v>7.651109410860002E-2</v>
      </c>
      <c r="EJ12" s="461">
        <v>0.2</v>
      </c>
      <c r="EK12" s="461">
        <v>0.2</v>
      </c>
      <c r="EL12" s="461">
        <v>0.2</v>
      </c>
      <c r="EM12" s="461">
        <v>0.2</v>
      </c>
      <c r="EN12" s="461">
        <v>0.2</v>
      </c>
      <c r="EO12" s="461">
        <v>0.2</v>
      </c>
      <c r="EP12" s="461">
        <v>0.2</v>
      </c>
      <c r="EQ12" s="458">
        <v>0.2</v>
      </c>
      <c r="ER12" s="458">
        <v>0.2</v>
      </c>
      <c r="ES12" s="458">
        <v>0.2</v>
      </c>
      <c r="ET12" s="458">
        <v>0.2</v>
      </c>
      <c r="EU12" s="458">
        <v>0.2</v>
      </c>
      <c r="EV12" s="458">
        <v>0.2</v>
      </c>
      <c r="EW12" s="458">
        <v>0.2</v>
      </c>
      <c r="EX12" s="458">
        <v>0.2</v>
      </c>
      <c r="EY12" s="458">
        <v>0.2</v>
      </c>
      <c r="EZ12" s="458">
        <v>0.2</v>
      </c>
      <c r="FA12" s="458">
        <v>0.2</v>
      </c>
      <c r="FB12" s="458">
        <v>0.2</v>
      </c>
      <c r="FC12" s="458">
        <v>0.2</v>
      </c>
      <c r="FD12" s="458">
        <v>0.2</v>
      </c>
      <c r="FE12" s="458">
        <v>0.2</v>
      </c>
      <c r="FF12" s="458">
        <v>0.2</v>
      </c>
      <c r="FG12" s="458"/>
      <c r="FH12" s="458"/>
      <c r="FI12" s="458"/>
      <c r="FJ12" s="458"/>
      <c r="FK12" s="458"/>
      <c r="FL12" s="458"/>
      <c r="FM12" s="458"/>
      <c r="FN12" s="458"/>
      <c r="FO12" s="458"/>
      <c r="FP12" s="458"/>
      <c r="FQ12" s="458"/>
      <c r="FR12" s="458"/>
      <c r="FS12" s="458"/>
      <c r="FT12" s="458"/>
      <c r="FU12" s="458"/>
      <c r="FV12" s="458"/>
    </row>
    <row r="13" spans="1:178" s="455" customFormat="1">
      <c r="A13" s="374"/>
      <c r="B13" s="374" t="s">
        <v>210</v>
      </c>
      <c r="C13" s="454">
        <v>1.25</v>
      </c>
      <c r="D13" s="455">
        <v>1.292</v>
      </c>
      <c r="E13" s="455">
        <v>1.3360000000000001</v>
      </c>
      <c r="F13" s="455">
        <v>1.3779999999999999</v>
      </c>
      <c r="G13" s="455">
        <v>1.4870000000000001</v>
      </c>
      <c r="H13" s="455">
        <v>1.53</v>
      </c>
      <c r="I13" s="455">
        <v>1.5740000000000001</v>
      </c>
      <c r="J13" s="455">
        <v>1.615</v>
      </c>
      <c r="K13" s="455">
        <v>1.6519999999999999</v>
      </c>
      <c r="L13" s="455">
        <v>1.6850000000000001</v>
      </c>
      <c r="M13" s="455">
        <v>1.7130000000000001</v>
      </c>
      <c r="N13" s="455">
        <v>1.7390000000000001</v>
      </c>
      <c r="O13" s="455">
        <v>1.7470000000000001</v>
      </c>
      <c r="P13" s="455">
        <v>1.7669999999999999</v>
      </c>
      <c r="Q13" s="455">
        <v>1.7829999999999999</v>
      </c>
      <c r="R13" s="455">
        <v>1.798</v>
      </c>
      <c r="S13" s="455">
        <v>2.0630000000000002</v>
      </c>
      <c r="T13" s="455">
        <v>2.0779999999999998</v>
      </c>
      <c r="U13" s="455">
        <v>2.093</v>
      </c>
      <c r="V13" s="455">
        <v>2.1059999999999999</v>
      </c>
      <c r="W13" s="455">
        <v>2.206</v>
      </c>
      <c r="X13" s="455">
        <v>2.2160000000000002</v>
      </c>
      <c r="Y13" s="455">
        <v>2.226</v>
      </c>
      <c r="Z13" s="455">
        <v>2.234</v>
      </c>
      <c r="AA13" s="455">
        <v>2.242</v>
      </c>
      <c r="AB13" s="455">
        <v>2.2440000000000002</v>
      </c>
      <c r="AC13" s="455">
        <v>2.2440000000000002</v>
      </c>
      <c r="AD13" s="455">
        <v>2.2400000000000002</v>
      </c>
      <c r="AE13" s="455">
        <v>2.2999999999999998</v>
      </c>
      <c r="AF13" s="455">
        <v>2.29</v>
      </c>
      <c r="AG13" s="455">
        <v>2.2770000000000001</v>
      </c>
      <c r="AH13" s="455">
        <v>2.262</v>
      </c>
      <c r="AI13" s="455">
        <v>2.2370000000000001</v>
      </c>
      <c r="AJ13" s="455">
        <v>2.2170000000000001</v>
      </c>
      <c r="AK13" s="455">
        <v>2.194</v>
      </c>
      <c r="AL13" s="455">
        <v>2.1739999999999999</v>
      </c>
      <c r="AM13" s="455">
        <v>2.0939999999999999</v>
      </c>
      <c r="AN13" s="455">
        <v>2.0750000000000002</v>
      </c>
      <c r="AO13" s="455">
        <v>2.056</v>
      </c>
      <c r="AP13" s="455">
        <v>2.0430000000000001</v>
      </c>
      <c r="AQ13" s="455">
        <v>2.016</v>
      </c>
      <c r="AR13" s="455">
        <v>2.0129999999999999</v>
      </c>
      <c r="AS13" s="455">
        <v>2.012</v>
      </c>
      <c r="AT13" s="455">
        <v>2.0179999999999998</v>
      </c>
      <c r="AU13" s="455">
        <v>2.0329999999999999</v>
      </c>
      <c r="AV13" s="455">
        <v>2.0529999999999999</v>
      </c>
      <c r="AW13" s="455">
        <v>2.081</v>
      </c>
      <c r="AX13" s="455">
        <v>2.109</v>
      </c>
      <c r="AY13" s="455">
        <v>2.2400000000000002</v>
      </c>
      <c r="AZ13" s="455">
        <v>2.2759999999999998</v>
      </c>
      <c r="BA13" s="455">
        <v>2.319</v>
      </c>
      <c r="BB13" s="455">
        <v>2.3610000000000002</v>
      </c>
      <c r="BC13" s="455">
        <v>2.512</v>
      </c>
      <c r="BD13" s="455">
        <v>2.5550000000000002</v>
      </c>
      <c r="BE13" s="455">
        <v>2.5979999999999999</v>
      </c>
      <c r="BF13" s="455">
        <v>2.6379999999999999</v>
      </c>
      <c r="BG13" s="455">
        <v>2.6840000000000002</v>
      </c>
      <c r="BH13" s="455">
        <v>2.7309999999999999</v>
      </c>
      <c r="BI13" s="455">
        <v>2.7559999999999998</v>
      </c>
      <c r="BJ13" s="455">
        <v>2.782</v>
      </c>
      <c r="BK13" s="455">
        <v>2.5139999999999998</v>
      </c>
      <c r="BL13" s="455">
        <v>2.524</v>
      </c>
      <c r="BM13" s="455">
        <v>2.5649999999999999</v>
      </c>
      <c r="BN13" s="455">
        <v>2.593</v>
      </c>
      <c r="BO13" s="455">
        <v>2.6139999999999999</v>
      </c>
      <c r="BP13" s="455">
        <v>2.7090000000000001</v>
      </c>
      <c r="BQ13" s="455">
        <v>2.7549999999999999</v>
      </c>
      <c r="BR13" s="455">
        <v>2.7669999999999999</v>
      </c>
      <c r="BS13" s="455">
        <v>2.7650000000000001</v>
      </c>
      <c r="BT13" s="455">
        <v>2.7639999999999998</v>
      </c>
      <c r="BU13" s="455">
        <v>2.73</v>
      </c>
      <c r="BV13" s="455">
        <v>2.7050000000000001</v>
      </c>
      <c r="BW13" s="455">
        <v>2.6579999999999999</v>
      </c>
      <c r="BX13" s="455">
        <v>2.65</v>
      </c>
      <c r="BY13" s="455">
        <v>2.65</v>
      </c>
      <c r="BZ13" s="455">
        <v>2.6739999999999999</v>
      </c>
      <c r="CA13" s="455">
        <v>2.6520000000000001</v>
      </c>
      <c r="CB13" s="455">
        <v>2.6459999999999999</v>
      </c>
      <c r="CC13" s="455">
        <v>2.5870000000000002</v>
      </c>
      <c r="CD13" s="455">
        <v>2.5139999999999998</v>
      </c>
      <c r="CE13" s="455">
        <v>2.3220000000000001</v>
      </c>
      <c r="CF13" s="455">
        <v>2.2639999999999998</v>
      </c>
      <c r="CG13" s="455">
        <v>2.21</v>
      </c>
      <c r="CH13" s="455">
        <v>2.1680000000000001</v>
      </c>
      <c r="CI13" s="455">
        <v>2.0459999999999998</v>
      </c>
      <c r="CJ13" s="455">
        <v>2.0489999999999999</v>
      </c>
      <c r="CK13" s="455">
        <v>2.044</v>
      </c>
      <c r="CL13" s="455">
        <v>2.036</v>
      </c>
      <c r="CM13" s="455">
        <v>2.0110000000000001</v>
      </c>
      <c r="CN13" s="455">
        <v>2.1819999999999999</v>
      </c>
      <c r="CO13" s="455">
        <v>2.1440000000000001</v>
      </c>
      <c r="CP13" s="455">
        <v>2.1</v>
      </c>
      <c r="CQ13" s="455">
        <v>2.234</v>
      </c>
      <c r="CR13" s="455">
        <v>2.2490000000000001</v>
      </c>
      <c r="CS13" s="455">
        <v>2.2629999999999999</v>
      </c>
      <c r="CT13" s="455">
        <v>2.3820000000000001</v>
      </c>
      <c r="CU13" s="455">
        <v>2.407</v>
      </c>
      <c r="CV13" s="455">
        <v>2.3490000000000002</v>
      </c>
      <c r="CW13" s="455">
        <v>2.419</v>
      </c>
      <c r="CX13" s="455">
        <v>2.4470000000000001</v>
      </c>
      <c r="CY13" s="455">
        <v>2.3519999999999999</v>
      </c>
      <c r="CZ13" s="455">
        <v>2.3919999999999999</v>
      </c>
      <c r="DA13" s="455">
        <v>2.4750000000000001</v>
      </c>
      <c r="DB13" s="455">
        <v>2.508</v>
      </c>
      <c r="DC13" s="455">
        <v>2.4990000000000001</v>
      </c>
      <c r="DD13" s="455">
        <v>2.4369999999999998</v>
      </c>
      <c r="DE13" s="455">
        <v>2.4700000000000002</v>
      </c>
      <c r="DF13" s="455">
        <v>2.323</v>
      </c>
      <c r="DG13" s="455">
        <v>2.3319999999999999</v>
      </c>
      <c r="DH13" s="455">
        <v>2.2400000000000002</v>
      </c>
      <c r="DI13" s="455">
        <v>2.2320000000000002</v>
      </c>
      <c r="DJ13" s="455">
        <v>2.0880000000000001</v>
      </c>
      <c r="DK13" s="455">
        <v>1.9910000000000001</v>
      </c>
      <c r="DL13" s="455">
        <v>2.0190000000000001</v>
      </c>
      <c r="DM13" s="455">
        <v>2.073</v>
      </c>
      <c r="DN13" s="455">
        <v>2.173</v>
      </c>
      <c r="DO13" s="455">
        <v>2.4129999999999998</v>
      </c>
      <c r="DP13" s="455">
        <v>2.5880000000000001</v>
      </c>
      <c r="DQ13" s="455">
        <v>2.5979999999999999</v>
      </c>
      <c r="DR13" s="455">
        <v>2.6970000000000001</v>
      </c>
      <c r="DS13" s="455">
        <v>2.6640000000000001</v>
      </c>
      <c r="DT13" s="455">
        <v>2.6219999999999999</v>
      </c>
      <c r="DU13" s="455">
        <v>2.637</v>
      </c>
      <c r="DV13" s="455">
        <v>2.6160000000000001</v>
      </c>
      <c r="DW13" s="455">
        <v>2.59</v>
      </c>
      <c r="DX13" s="455">
        <v>2.5550000000000002</v>
      </c>
      <c r="DY13" s="455">
        <v>2.6080000000000001</v>
      </c>
      <c r="DZ13" s="455">
        <v>2.6619999999999999</v>
      </c>
      <c r="EA13" s="455">
        <v>2.72</v>
      </c>
      <c r="EB13" s="455">
        <v>2.7759999999999998</v>
      </c>
      <c r="EC13" s="455">
        <v>2.82</v>
      </c>
      <c r="ED13" s="455">
        <v>2.9279999999999999</v>
      </c>
      <c r="EE13" s="455">
        <v>2.8740000000000001</v>
      </c>
      <c r="EF13" s="455">
        <v>2.87</v>
      </c>
      <c r="EG13" s="455">
        <v>2.7389999999999999</v>
      </c>
      <c r="EH13" s="455">
        <v>2.8220000000000001</v>
      </c>
      <c r="EI13" s="455">
        <v>2.8250000000000002</v>
      </c>
      <c r="EJ13" s="458"/>
      <c r="EK13" s="458"/>
      <c r="EL13" s="458"/>
      <c r="EM13" s="458"/>
      <c r="EN13" s="458"/>
      <c r="EO13" s="458"/>
      <c r="EP13" s="458"/>
      <c r="EQ13" s="458"/>
      <c r="ER13" s="458"/>
      <c r="ES13" s="458"/>
      <c r="ET13" s="458"/>
      <c r="EU13" s="458"/>
      <c r="EV13" s="458"/>
      <c r="EW13" s="458"/>
      <c r="EX13" s="458"/>
      <c r="EY13" s="458"/>
      <c r="EZ13" s="458"/>
      <c r="FA13" s="458"/>
      <c r="FB13" s="458"/>
      <c r="FC13" s="458"/>
      <c r="FD13" s="458"/>
      <c r="FE13" s="458"/>
      <c r="FF13" s="458"/>
      <c r="FG13" s="462"/>
      <c r="FH13" s="462"/>
      <c r="FI13" s="462"/>
      <c r="FJ13" s="462"/>
      <c r="FK13" s="462"/>
      <c r="FL13" s="462"/>
      <c r="FM13" s="462"/>
      <c r="FN13" s="462"/>
      <c r="FO13" s="462"/>
      <c r="FP13" s="462"/>
      <c r="FQ13" s="462"/>
      <c r="FR13" s="462"/>
      <c r="FS13" s="462"/>
      <c r="FT13" s="462"/>
      <c r="FU13" s="462"/>
      <c r="FV13" s="462"/>
    </row>
    <row r="14" spans="1:178" s="465" customFormat="1" ht="13.5" thickBot="1">
      <c r="A14" s="374"/>
      <c r="B14" s="394" t="s">
        <v>211</v>
      </c>
      <c r="C14" s="463">
        <v>1.25</v>
      </c>
      <c r="D14" s="463">
        <v>1.292</v>
      </c>
      <c r="E14" s="463">
        <v>1.3360000000000001</v>
      </c>
      <c r="F14" s="463">
        <v>1.3779999999999999</v>
      </c>
      <c r="G14" s="463">
        <v>1.4870000000000001</v>
      </c>
      <c r="H14" s="463">
        <v>1.53</v>
      </c>
      <c r="I14" s="463">
        <v>1.5740000000000001</v>
      </c>
      <c r="J14" s="463">
        <v>1.615</v>
      </c>
      <c r="K14" s="463">
        <v>1.6519999999999999</v>
      </c>
      <c r="L14" s="463">
        <v>1.6850000000000001</v>
      </c>
      <c r="M14" s="463">
        <v>1.7130000000000001</v>
      </c>
      <c r="N14" s="463">
        <v>1.7390000000000001</v>
      </c>
      <c r="O14" s="463">
        <v>1.7470000000000001</v>
      </c>
      <c r="P14" s="463">
        <v>1.7669999999999999</v>
      </c>
      <c r="Q14" s="463">
        <v>1.7829999999999999</v>
      </c>
      <c r="R14" s="463">
        <v>1.798</v>
      </c>
      <c r="S14" s="463">
        <v>2.0630000000000002</v>
      </c>
      <c r="T14" s="463">
        <v>2.0779999999999998</v>
      </c>
      <c r="U14" s="463">
        <v>2.093</v>
      </c>
      <c r="V14" s="463">
        <v>2.1059999999999999</v>
      </c>
      <c r="W14" s="463">
        <v>2.206</v>
      </c>
      <c r="X14" s="463">
        <v>2.2160000000000002</v>
      </c>
      <c r="Y14" s="463">
        <v>2.226</v>
      </c>
      <c r="Z14" s="463">
        <v>2.234</v>
      </c>
      <c r="AA14" s="463">
        <v>2.242</v>
      </c>
      <c r="AB14" s="463">
        <v>2.2440000000000002</v>
      </c>
      <c r="AC14" s="463">
        <v>2.2440000000000002</v>
      </c>
      <c r="AD14" s="463">
        <v>2.2400000000000002</v>
      </c>
      <c r="AE14" s="463">
        <v>2.2999999999999998</v>
      </c>
      <c r="AF14" s="463">
        <v>2.29</v>
      </c>
      <c r="AG14" s="463">
        <v>2.2770000000000001</v>
      </c>
      <c r="AH14" s="463">
        <v>2.262</v>
      </c>
      <c r="AI14" s="463">
        <v>2.2370000000000001</v>
      </c>
      <c r="AJ14" s="463">
        <v>2.2170000000000001</v>
      </c>
      <c r="AK14" s="463">
        <v>2.194</v>
      </c>
      <c r="AL14" s="463">
        <v>2.1739999999999999</v>
      </c>
      <c r="AM14" s="463">
        <v>2.0939999999999999</v>
      </c>
      <c r="AN14" s="463">
        <v>2.0750000000000002</v>
      </c>
      <c r="AO14" s="463">
        <v>2.056</v>
      </c>
      <c r="AP14" s="463">
        <v>2.0430000000000001</v>
      </c>
      <c r="AQ14" s="463">
        <v>2.016</v>
      </c>
      <c r="AR14" s="463">
        <v>2.0129999999999999</v>
      </c>
      <c r="AS14" s="463">
        <v>2.012</v>
      </c>
      <c r="AT14" s="463">
        <v>2.0179999999999998</v>
      </c>
      <c r="AU14" s="463">
        <v>2.0329999999999999</v>
      </c>
      <c r="AV14" s="463">
        <v>2.0529999999999999</v>
      </c>
      <c r="AW14" s="463">
        <v>2.081</v>
      </c>
      <c r="AX14" s="463">
        <v>2.109</v>
      </c>
      <c r="AY14" s="463">
        <v>2.2400000000000002</v>
      </c>
      <c r="AZ14" s="463">
        <v>2.2759999999999998</v>
      </c>
      <c r="BA14" s="463">
        <v>2.319</v>
      </c>
      <c r="BB14" s="463">
        <v>2.3610000000000002</v>
      </c>
      <c r="BC14" s="463">
        <v>2.512</v>
      </c>
      <c r="BD14" s="463">
        <v>2.5550000000000002</v>
      </c>
      <c r="BE14" s="463">
        <v>2.5979999999999999</v>
      </c>
      <c r="BF14" s="463">
        <v>2.6379999999999999</v>
      </c>
      <c r="BG14" s="463">
        <v>2.6840000000000002</v>
      </c>
      <c r="BH14" s="463">
        <v>2.7309999999999999</v>
      </c>
      <c r="BI14" s="463">
        <v>2.7559999999999998</v>
      </c>
      <c r="BJ14" s="463">
        <v>2.782</v>
      </c>
      <c r="BK14" s="463">
        <v>2.5139999999999998</v>
      </c>
      <c r="BL14" s="463">
        <v>2.524</v>
      </c>
      <c r="BM14" s="463">
        <v>2.5649999999999999</v>
      </c>
      <c r="BN14" s="463">
        <v>2.593</v>
      </c>
      <c r="BO14" s="463">
        <v>2.6139999999999999</v>
      </c>
      <c r="BP14" s="463">
        <v>2.7090000000000001</v>
      </c>
      <c r="BQ14" s="463">
        <v>2.7549999999999999</v>
      </c>
      <c r="BR14" s="463">
        <v>2.7669999999999999</v>
      </c>
      <c r="BS14" s="463">
        <v>2.7650000000000001</v>
      </c>
      <c r="BT14" s="463">
        <v>2.7639999999999998</v>
      </c>
      <c r="BU14" s="463">
        <v>2.73</v>
      </c>
      <c r="BV14" s="463">
        <v>2.7050000000000001</v>
      </c>
      <c r="BW14" s="463">
        <v>2.6579999999999999</v>
      </c>
      <c r="BX14" s="463">
        <v>2.65</v>
      </c>
      <c r="BY14" s="463">
        <v>2.65</v>
      </c>
      <c r="BZ14" s="463">
        <v>2.6739999999999999</v>
      </c>
      <c r="CA14" s="463">
        <v>2.6520000000000001</v>
      </c>
      <c r="CB14" s="463">
        <v>2.6459999999999999</v>
      </c>
      <c r="CC14" s="463">
        <v>2.5870000000000002</v>
      </c>
      <c r="CD14" s="463">
        <v>2.5139999999999998</v>
      </c>
      <c r="CE14" s="463">
        <v>2.3220000000000001</v>
      </c>
      <c r="CF14" s="463">
        <v>2.2639999999999998</v>
      </c>
      <c r="CG14" s="463">
        <v>2.21</v>
      </c>
      <c r="CH14" s="463">
        <v>2.1680000000000001</v>
      </c>
      <c r="CI14" s="463">
        <v>2.0459999999999998</v>
      </c>
      <c r="CJ14" s="463">
        <v>2.0489999999999999</v>
      </c>
      <c r="CK14" s="463">
        <v>2.044</v>
      </c>
      <c r="CL14" s="463">
        <v>2.036</v>
      </c>
      <c r="CM14" s="463">
        <v>2.0110000000000001</v>
      </c>
      <c r="CN14" s="463">
        <v>2.1819999999999999</v>
      </c>
      <c r="CO14" s="463">
        <v>2.1440000000000001</v>
      </c>
      <c r="CP14" s="463">
        <v>2.1</v>
      </c>
      <c r="CQ14" s="463">
        <v>2.234</v>
      </c>
      <c r="CR14" s="463">
        <v>2.2490000000000001</v>
      </c>
      <c r="CS14" s="463">
        <v>2.2629999999999999</v>
      </c>
      <c r="CT14" s="463">
        <v>2.3820000000000001</v>
      </c>
      <c r="CU14" s="463">
        <v>2.407</v>
      </c>
      <c r="CV14" s="463">
        <v>2.3490000000000002</v>
      </c>
      <c r="CW14" s="463">
        <v>2.419</v>
      </c>
      <c r="CX14" s="463">
        <v>2.4470000000000001</v>
      </c>
      <c r="CY14" s="463">
        <v>2.3519999999999999</v>
      </c>
      <c r="CZ14" s="463">
        <v>2.3919999999999999</v>
      </c>
      <c r="DA14" s="463">
        <v>2.4750000000000001</v>
      </c>
      <c r="DB14" s="463">
        <v>2.508</v>
      </c>
      <c r="DC14" s="463">
        <v>2.4990000000000001</v>
      </c>
      <c r="DD14" s="463">
        <v>2.4369999999999998</v>
      </c>
      <c r="DE14" s="463">
        <v>2.4700000000000002</v>
      </c>
      <c r="DF14" s="463">
        <v>2.323</v>
      </c>
      <c r="DG14" s="463">
        <v>2.3319999999999999</v>
      </c>
      <c r="DH14" s="463">
        <v>2.2400000000000002</v>
      </c>
      <c r="DI14" s="463">
        <v>2.2320000000000002</v>
      </c>
      <c r="DJ14" s="463">
        <v>2.0880000000000001</v>
      </c>
      <c r="DK14" s="463">
        <v>1.9910000000000001</v>
      </c>
      <c r="DL14" s="463">
        <v>2.0190000000000001</v>
      </c>
      <c r="DM14" s="463">
        <v>2.073</v>
      </c>
      <c r="DN14" s="463">
        <v>2.173</v>
      </c>
      <c r="DO14" s="463">
        <v>2.4129999999999998</v>
      </c>
      <c r="DP14" s="463">
        <v>2.5880000000000001</v>
      </c>
      <c r="DQ14" s="463">
        <v>2.5979999999999999</v>
      </c>
      <c r="DR14" s="463">
        <v>2.6970000000000001</v>
      </c>
      <c r="DS14" s="463">
        <v>2.6640000000000001</v>
      </c>
      <c r="DT14" s="463">
        <v>2.6219999999999999</v>
      </c>
      <c r="DU14" s="463">
        <v>2.637</v>
      </c>
      <c r="DV14" s="463">
        <v>2.6160000000000001</v>
      </c>
      <c r="DW14" s="463">
        <v>2.59</v>
      </c>
      <c r="DX14" s="463">
        <v>2.5550000000000002</v>
      </c>
      <c r="DY14" s="463">
        <v>2.6080000000000001</v>
      </c>
      <c r="DZ14" s="463">
        <v>2.6619999999999999</v>
      </c>
      <c r="EA14" s="463">
        <v>2.72</v>
      </c>
      <c r="EB14" s="463">
        <v>2.7759999999999998</v>
      </c>
      <c r="EC14" s="463">
        <v>2.82</v>
      </c>
      <c r="ED14" s="463">
        <v>2.9279999999999999</v>
      </c>
      <c r="EE14" s="463">
        <v>2.8740000000000001</v>
      </c>
      <c r="EF14" s="463">
        <v>2.87</v>
      </c>
      <c r="EG14" s="463">
        <v>2.7389999999999999</v>
      </c>
      <c r="EH14" s="463">
        <v>2.8220000000000001</v>
      </c>
      <c r="EI14" s="463">
        <v>2.8250000000000002</v>
      </c>
      <c r="EJ14" s="464">
        <f>EJ4-EJ6</f>
        <v>2.8964199999999991</v>
      </c>
      <c r="EK14" s="464">
        <f>EK4-EK6</f>
        <v>2.9729571600000035</v>
      </c>
      <c r="EL14" s="464">
        <f>EL4-EL6</f>
        <v>3.0051199488399938</v>
      </c>
      <c r="EM14" s="464">
        <f t="shared" ref="EM14:FB14" si="26">EM4-EM6</f>
        <v>3.0569324488399978</v>
      </c>
      <c r="EN14" s="464">
        <f t="shared" si="26"/>
        <v>3.0648675067888398</v>
      </c>
      <c r="EO14" s="464">
        <f t="shared" si="26"/>
        <v>3.0440309618024202</v>
      </c>
      <c r="EP14" s="464">
        <f t="shared" si="26"/>
        <v>3.0125109867802209</v>
      </c>
      <c r="EQ14" s="464">
        <f t="shared" si="26"/>
        <v>2.9800942280500067</v>
      </c>
      <c r="ER14" s="464">
        <f t="shared" si="26"/>
        <v>3.0179834729663071</v>
      </c>
      <c r="ES14" s="464">
        <f t="shared" si="26"/>
        <v>2.9913858928352823</v>
      </c>
      <c r="ET14" s="464">
        <f t="shared" si="26"/>
        <v>2.9597575027351404</v>
      </c>
      <c r="EU14" s="464">
        <f t="shared" si="26"/>
        <v>2.9272309226163031</v>
      </c>
      <c r="EV14" s="464">
        <f t="shared" si="26"/>
        <v>2.9500643934131965</v>
      </c>
      <c r="EW14" s="464">
        <f t="shared" si="26"/>
        <v>2.9233666626390153</v>
      </c>
      <c r="EX14" s="464">
        <f>EX4-EX6</f>
        <v>2.8916330175326799</v>
      </c>
      <c r="EY14" s="464">
        <f t="shared" si="26"/>
        <v>2.8663849798209746</v>
      </c>
      <c r="EZ14" s="464">
        <f t="shared" si="26"/>
        <v>2.8965648334833602</v>
      </c>
      <c r="FA14" s="464">
        <f t="shared" si="26"/>
        <v>2.8771764508794959</v>
      </c>
      <c r="FB14" s="464">
        <f t="shared" si="26"/>
        <v>2.852759630653118</v>
      </c>
      <c r="FC14" s="464">
        <f>FC4-FC6</f>
        <v>2.8274552781897704</v>
      </c>
      <c r="FD14" s="464">
        <f>FD4-FD6</f>
        <v>2.8576342232451921</v>
      </c>
      <c r="FE14" s="464">
        <f>FE4-FE6</f>
        <v>2.8381953420361725</v>
      </c>
      <c r="FF14" s="464">
        <f>FF4-FF6</f>
        <v>2.813722972989865</v>
      </c>
      <c r="FG14" s="464"/>
      <c r="FH14" s="464"/>
      <c r="FI14" s="464"/>
      <c r="FJ14" s="464"/>
      <c r="FK14" s="464"/>
      <c r="FL14" s="464"/>
      <c r="FM14" s="464"/>
      <c r="FN14" s="464"/>
      <c r="FO14" s="464"/>
      <c r="FP14" s="464"/>
      <c r="FQ14" s="464"/>
      <c r="FR14" s="464"/>
      <c r="FS14" s="464"/>
      <c r="FT14" s="464"/>
      <c r="FU14" s="464"/>
      <c r="FV14" s="464"/>
    </row>
    <row r="15" spans="1:178" s="468" customFormat="1">
      <c r="A15" s="428"/>
      <c r="B15" s="394" t="s">
        <v>212</v>
      </c>
      <c r="C15" s="466">
        <v>1.19</v>
      </c>
      <c r="D15" s="466">
        <v>1.1970000000000001</v>
      </c>
      <c r="E15" s="466">
        <v>1.216</v>
      </c>
      <c r="F15" s="466">
        <v>1.272</v>
      </c>
      <c r="G15" s="466">
        <v>1.349</v>
      </c>
      <c r="H15" s="466">
        <v>1.4239999999999999</v>
      </c>
      <c r="I15" s="466">
        <v>1.4870000000000001</v>
      </c>
      <c r="J15" s="466">
        <v>1.5249999999999999</v>
      </c>
      <c r="K15" s="466">
        <v>1.538</v>
      </c>
      <c r="L15" s="466">
        <v>1.5669999999999999</v>
      </c>
      <c r="M15" s="466">
        <v>1.607</v>
      </c>
      <c r="N15" s="466">
        <v>1.623</v>
      </c>
      <c r="O15" s="466">
        <v>1.6140000000000001</v>
      </c>
      <c r="P15" s="466">
        <v>1.623</v>
      </c>
      <c r="Q15" s="466">
        <v>1.6659999999999999</v>
      </c>
      <c r="R15" s="466">
        <v>1.7370000000000001</v>
      </c>
      <c r="S15" s="466">
        <v>1.8420000000000001</v>
      </c>
      <c r="T15" s="466">
        <v>1.9330000000000001</v>
      </c>
      <c r="U15" s="466">
        <v>1.9870000000000001</v>
      </c>
      <c r="V15" s="466">
        <v>2.036</v>
      </c>
      <c r="W15" s="466">
        <v>2.0720000000000001</v>
      </c>
      <c r="X15" s="466">
        <v>2.069</v>
      </c>
      <c r="Y15" s="466">
        <v>2.09</v>
      </c>
      <c r="Z15" s="466">
        <v>2.0859999999999999</v>
      </c>
      <c r="AA15" s="466">
        <v>2.0739999999999998</v>
      </c>
      <c r="AB15" s="466">
        <v>2.109</v>
      </c>
      <c r="AC15" s="466">
        <v>2.125</v>
      </c>
      <c r="AD15" s="466">
        <v>2.1360000000000001</v>
      </c>
      <c r="AE15" s="466">
        <v>2.16</v>
      </c>
      <c r="AF15" s="466">
        <v>2.1659999999999999</v>
      </c>
      <c r="AG15" s="466">
        <v>2.1419999999999999</v>
      </c>
      <c r="AH15" s="466">
        <v>2.1269999999999998</v>
      </c>
      <c r="AI15" s="466">
        <v>2.109</v>
      </c>
      <c r="AJ15" s="466">
        <v>2.077</v>
      </c>
      <c r="AK15" s="466">
        <v>2.0790000000000002</v>
      </c>
      <c r="AL15" s="466">
        <v>2.0329999999999999</v>
      </c>
      <c r="AM15" s="466">
        <v>1.9850000000000001</v>
      </c>
      <c r="AN15" s="466">
        <v>1.9510000000000001</v>
      </c>
      <c r="AO15" s="466">
        <v>1.931</v>
      </c>
      <c r="AP15" s="466">
        <v>1.9119999999999999</v>
      </c>
      <c r="AQ15" s="466">
        <v>1.9059999999999999</v>
      </c>
      <c r="AR15" s="466">
        <v>1.897</v>
      </c>
      <c r="AS15" s="466">
        <v>1.885</v>
      </c>
      <c r="AT15" s="466">
        <v>1.873</v>
      </c>
      <c r="AU15" s="466">
        <v>1.861</v>
      </c>
      <c r="AV15" s="466">
        <v>1.8959999999999999</v>
      </c>
      <c r="AW15" s="466">
        <v>1.96</v>
      </c>
      <c r="AX15" s="466">
        <v>2.0139999999999998</v>
      </c>
      <c r="AY15" s="466">
        <v>2.08</v>
      </c>
      <c r="AZ15" s="466">
        <v>2.1349999999999998</v>
      </c>
      <c r="BA15" s="466">
        <v>2.19</v>
      </c>
      <c r="BB15" s="466">
        <v>2.2370000000000001</v>
      </c>
      <c r="BC15" s="466">
        <v>2.3010000000000002</v>
      </c>
      <c r="BD15" s="466">
        <v>2.3860000000000001</v>
      </c>
      <c r="BE15" s="466">
        <v>2.4670000000000001</v>
      </c>
      <c r="BF15" s="466">
        <v>2.5379999999999998</v>
      </c>
      <c r="BG15" s="466">
        <v>2.5979999999999999</v>
      </c>
      <c r="BH15" s="466">
        <v>2.6219999999999999</v>
      </c>
      <c r="BI15" s="466">
        <v>2.5830000000000002</v>
      </c>
      <c r="BJ15" s="466">
        <v>2.5249999999999999</v>
      </c>
      <c r="BK15" s="466">
        <v>2.488</v>
      </c>
      <c r="BL15" s="466">
        <v>2.4409999999999998</v>
      </c>
      <c r="BM15" s="466">
        <v>2.4039999999999999</v>
      </c>
      <c r="BN15" s="466">
        <v>2.4409999999999998</v>
      </c>
      <c r="BO15" s="466">
        <v>2.5409999999999999</v>
      </c>
      <c r="BP15" s="466">
        <v>2.6110000000000002</v>
      </c>
      <c r="BQ15" s="466">
        <v>2.6150000000000002</v>
      </c>
      <c r="BR15" s="466">
        <v>2.62</v>
      </c>
      <c r="BS15" s="466">
        <v>2.6440000000000001</v>
      </c>
      <c r="BT15" s="466">
        <v>2.6459999999999999</v>
      </c>
      <c r="BU15" s="466">
        <v>2.6269999999999998</v>
      </c>
      <c r="BV15" s="466">
        <v>2.5960000000000001</v>
      </c>
      <c r="BW15" s="466">
        <v>2.5579999999999998</v>
      </c>
      <c r="BX15" s="466">
        <v>2.5339999999999998</v>
      </c>
      <c r="BY15" s="466">
        <v>2.5169999999999999</v>
      </c>
      <c r="BZ15" s="466">
        <v>2.528</v>
      </c>
      <c r="CA15" s="466">
        <v>2.5470000000000002</v>
      </c>
      <c r="CB15" s="466">
        <v>2.5369999999999999</v>
      </c>
      <c r="CC15" s="466">
        <v>2.4609999999999999</v>
      </c>
      <c r="CD15" s="466">
        <v>2.363</v>
      </c>
      <c r="CE15" s="466">
        <v>2.2650000000000001</v>
      </c>
      <c r="CF15" s="466">
        <v>2.169</v>
      </c>
      <c r="CG15" s="466">
        <v>2.0910000000000002</v>
      </c>
      <c r="CH15" s="466">
        <v>2.0169999999999999</v>
      </c>
      <c r="CI15" s="466">
        <v>1.958</v>
      </c>
      <c r="CJ15" s="466">
        <v>1.9330000000000001</v>
      </c>
      <c r="CK15" s="466">
        <v>1.944</v>
      </c>
      <c r="CL15" s="466">
        <v>1.974</v>
      </c>
      <c r="CM15" s="466">
        <v>1.984</v>
      </c>
      <c r="CN15" s="466">
        <v>1.998</v>
      </c>
      <c r="CO15" s="466">
        <v>2.0169999999999999</v>
      </c>
      <c r="CP15" s="466">
        <v>2.0449999999999999</v>
      </c>
      <c r="CQ15" s="466">
        <v>2.1429999999999998</v>
      </c>
      <c r="CR15" s="466">
        <v>2.1840000000000002</v>
      </c>
      <c r="CS15" s="466">
        <v>2.1579999999999999</v>
      </c>
      <c r="CT15" s="466">
        <v>2.2629999999999999</v>
      </c>
      <c r="CU15" s="466">
        <v>2.3180000000000001</v>
      </c>
      <c r="CV15" s="466">
        <v>2.262</v>
      </c>
      <c r="CW15" s="466">
        <v>2.298</v>
      </c>
      <c r="CX15" s="466">
        <v>2.3180000000000001</v>
      </c>
      <c r="CY15" s="466">
        <v>2.2549999999999999</v>
      </c>
      <c r="CZ15" s="466">
        <v>2.3039999999999998</v>
      </c>
      <c r="DA15" s="466">
        <v>2.35</v>
      </c>
      <c r="DB15" s="466">
        <v>2.3740000000000001</v>
      </c>
      <c r="DC15" s="466">
        <v>2.3980000000000001</v>
      </c>
      <c r="DD15" s="466">
        <v>2.3479999999999999</v>
      </c>
      <c r="DE15" s="466">
        <v>2.34</v>
      </c>
      <c r="DF15" s="466">
        <v>2.202</v>
      </c>
      <c r="DG15" s="466">
        <v>2.238</v>
      </c>
      <c r="DH15" s="466">
        <v>2.157</v>
      </c>
      <c r="DI15" s="466">
        <v>2.121</v>
      </c>
      <c r="DJ15" s="466">
        <v>1.98</v>
      </c>
      <c r="DK15" s="466">
        <v>1.897</v>
      </c>
      <c r="DL15" s="466">
        <v>1.9370000000000001</v>
      </c>
      <c r="DM15" s="466">
        <v>1.976</v>
      </c>
      <c r="DN15" s="466">
        <v>2.0680000000000001</v>
      </c>
      <c r="DO15" s="466">
        <v>2.3050000000000002</v>
      </c>
      <c r="DP15" s="466">
        <v>2.4849999999999999</v>
      </c>
      <c r="DQ15" s="466">
        <v>2.4729999999999999</v>
      </c>
      <c r="DR15" s="466">
        <v>2.573</v>
      </c>
      <c r="DS15" s="466">
        <v>2.5379999999999998</v>
      </c>
      <c r="DT15" s="466">
        <v>2.5049999999999999</v>
      </c>
      <c r="DU15" s="466">
        <v>2.4950000000000001</v>
      </c>
      <c r="DV15" s="466">
        <v>2.4820000000000002</v>
      </c>
      <c r="DW15" s="466">
        <v>2.46</v>
      </c>
      <c r="DX15" s="466">
        <v>2.4340000000000002</v>
      </c>
      <c r="DY15" s="466">
        <v>2.4769999999999999</v>
      </c>
      <c r="DZ15" s="466">
        <v>2.5310000000000001</v>
      </c>
      <c r="EA15" s="466">
        <v>2.581</v>
      </c>
      <c r="EB15" s="466">
        <v>2.645</v>
      </c>
      <c r="EC15" s="466">
        <v>2.6760000000000002</v>
      </c>
      <c r="ED15" s="466">
        <v>2.7810000000000001</v>
      </c>
      <c r="EE15" s="466">
        <v>2.8250000000000002</v>
      </c>
      <c r="EF15" s="466">
        <v>2.8439999999999999</v>
      </c>
      <c r="EG15" s="466">
        <v>2.8319999999999999</v>
      </c>
      <c r="EH15" s="466">
        <v>2.758</v>
      </c>
      <c r="EI15" s="466">
        <v>2.774</v>
      </c>
      <c r="EJ15" s="466">
        <v>2.7839999999999998</v>
      </c>
      <c r="EK15" s="467"/>
      <c r="EL15" s="467"/>
      <c r="EM15" s="467"/>
      <c r="EN15" s="467"/>
      <c r="EO15" s="467"/>
      <c r="EP15" s="467"/>
      <c r="EQ15" s="467"/>
      <c r="ER15" s="467"/>
      <c r="ES15" s="467"/>
      <c r="ET15" s="467"/>
      <c r="EU15" s="467"/>
      <c r="EV15" s="467"/>
      <c r="EW15" s="467"/>
      <c r="EX15" s="467"/>
      <c r="EY15" s="467"/>
      <c r="EZ15" s="467"/>
      <c r="FA15" s="467"/>
      <c r="FB15" s="467"/>
      <c r="FC15" s="467"/>
      <c r="FD15" s="467"/>
      <c r="FE15" s="467"/>
      <c r="FF15" s="467"/>
      <c r="FG15" s="467"/>
      <c r="FH15" s="467"/>
      <c r="FI15" s="467"/>
      <c r="FJ15" s="467"/>
      <c r="FK15" s="467"/>
      <c r="FL15" s="467"/>
      <c r="FM15" s="467"/>
      <c r="FN15" s="467"/>
      <c r="FO15" s="467"/>
      <c r="FP15" s="467"/>
      <c r="FQ15" s="467"/>
      <c r="FR15" s="467"/>
      <c r="FS15" s="467"/>
      <c r="FT15" s="467"/>
      <c r="FU15" s="467"/>
      <c r="FV15" s="467"/>
    </row>
    <row r="16" spans="1:178" s="468" customFormat="1">
      <c r="A16" s="428"/>
      <c r="B16" s="469" t="s">
        <v>213</v>
      </c>
      <c r="C16" s="470">
        <f t="shared" ref="C16:BN16" si="27">C15/(C19/100)</f>
        <v>23.799999999999997</v>
      </c>
      <c r="D16" s="470">
        <f t="shared" si="27"/>
        <v>23.94</v>
      </c>
      <c r="E16" s="470">
        <f t="shared" si="27"/>
        <v>23.843137254901961</v>
      </c>
      <c r="F16" s="470">
        <f t="shared" si="27"/>
        <v>24</v>
      </c>
      <c r="G16" s="470">
        <f t="shared" si="27"/>
        <v>24.089285714285715</v>
      </c>
      <c r="H16" s="470">
        <f t="shared" si="27"/>
        <v>24.135593220338979</v>
      </c>
      <c r="I16" s="470">
        <f t="shared" si="27"/>
        <v>23.983870967741936</v>
      </c>
      <c r="J16" s="470">
        <f t="shared" si="27"/>
        <v>23.828124999999996</v>
      </c>
      <c r="K16" s="470">
        <f t="shared" si="27"/>
        <v>24.03125</v>
      </c>
      <c r="L16" s="470">
        <f t="shared" si="27"/>
        <v>24.107692307692307</v>
      </c>
      <c r="M16" s="470">
        <f t="shared" si="27"/>
        <v>23.985074626865671</v>
      </c>
      <c r="N16" s="470">
        <f t="shared" si="27"/>
        <v>24.223880597014922</v>
      </c>
      <c r="O16" s="470">
        <f t="shared" si="27"/>
        <v>24.089552238805972</v>
      </c>
      <c r="P16" s="470">
        <f t="shared" si="27"/>
        <v>24.223880597014922</v>
      </c>
      <c r="Q16" s="470">
        <f t="shared" si="27"/>
        <v>24.144927536231879</v>
      </c>
      <c r="R16" s="470">
        <f t="shared" si="27"/>
        <v>24.125</v>
      </c>
      <c r="S16" s="470">
        <f t="shared" si="27"/>
        <v>24.236842105263161</v>
      </c>
      <c r="T16" s="470">
        <f t="shared" si="27"/>
        <v>24.162500000000001</v>
      </c>
      <c r="U16" s="470">
        <f t="shared" si="27"/>
        <v>24.231707317073177</v>
      </c>
      <c r="V16" s="470">
        <f t="shared" si="27"/>
        <v>24.238095238095237</v>
      </c>
      <c r="W16" s="470">
        <f t="shared" si="27"/>
        <v>24.376470588235293</v>
      </c>
      <c r="X16" s="470">
        <f t="shared" si="27"/>
        <v>24.341176470588234</v>
      </c>
      <c r="Y16" s="470">
        <f t="shared" si="27"/>
        <v>24.302325581395348</v>
      </c>
      <c r="Z16" s="470">
        <f t="shared" si="27"/>
        <v>24.541176470588233</v>
      </c>
      <c r="AA16" s="470">
        <f t="shared" si="27"/>
        <v>24.399999999999995</v>
      </c>
      <c r="AB16" s="470">
        <f t="shared" si="27"/>
        <v>24.52325581395349</v>
      </c>
      <c r="AC16" s="470">
        <f t="shared" si="27"/>
        <v>24.709302325581397</v>
      </c>
      <c r="AD16" s="470">
        <f t="shared" si="27"/>
        <v>24.551724137931039</v>
      </c>
      <c r="AE16" s="470">
        <f t="shared" si="27"/>
        <v>24.545454545454543</v>
      </c>
      <c r="AF16" s="470">
        <f t="shared" si="27"/>
        <v>24.61363636363636</v>
      </c>
      <c r="AG16" s="470">
        <f t="shared" si="27"/>
        <v>24.620689655172413</v>
      </c>
      <c r="AH16" s="470">
        <f t="shared" si="27"/>
        <v>24.732558139534884</v>
      </c>
      <c r="AI16" s="470">
        <f t="shared" si="27"/>
        <v>24.52325581395349</v>
      </c>
      <c r="AJ16" s="470">
        <f t="shared" si="27"/>
        <v>24.726190476190474</v>
      </c>
      <c r="AK16" s="470">
        <f t="shared" si="27"/>
        <v>24.75</v>
      </c>
      <c r="AL16" s="470">
        <f t="shared" si="27"/>
        <v>24.792682926829272</v>
      </c>
      <c r="AM16" s="470">
        <f t="shared" si="27"/>
        <v>24.8125</v>
      </c>
      <c r="AN16" s="470">
        <f t="shared" si="27"/>
        <v>24.696202531645572</v>
      </c>
      <c r="AO16" s="470">
        <f t="shared" si="27"/>
        <v>24.756410256410255</v>
      </c>
      <c r="AP16" s="470">
        <f t="shared" si="27"/>
        <v>24.831168831168831</v>
      </c>
      <c r="AQ16" s="470">
        <f t="shared" si="27"/>
        <v>24.753246753246753</v>
      </c>
      <c r="AR16" s="470">
        <f t="shared" si="27"/>
        <v>24.960526315789476</v>
      </c>
      <c r="AS16" s="470">
        <f t="shared" si="27"/>
        <v>24.80263157894737</v>
      </c>
      <c r="AT16" s="470">
        <f t="shared" si="27"/>
        <v>24.644736842105264</v>
      </c>
      <c r="AU16" s="470">
        <f t="shared" si="27"/>
        <v>24.813333333333333</v>
      </c>
      <c r="AV16" s="470">
        <f t="shared" si="27"/>
        <v>24.623376623376622</v>
      </c>
      <c r="AW16" s="470">
        <f t="shared" si="27"/>
        <v>24.810126582278482</v>
      </c>
      <c r="AX16" s="470">
        <f t="shared" si="27"/>
        <v>24.864197530864192</v>
      </c>
      <c r="AY16" s="470">
        <f t="shared" si="27"/>
        <v>25.060240963855421</v>
      </c>
      <c r="AZ16" s="470">
        <f t="shared" si="27"/>
        <v>24.825581395348838</v>
      </c>
      <c r="BA16" s="470">
        <f t="shared" si="27"/>
        <v>24.886363636363633</v>
      </c>
      <c r="BB16" s="470">
        <f t="shared" si="27"/>
        <v>25.134831460674157</v>
      </c>
      <c r="BC16" s="470">
        <f t="shared" si="27"/>
        <v>25.010869565217394</v>
      </c>
      <c r="BD16" s="470">
        <f t="shared" si="27"/>
        <v>25.115789473684213</v>
      </c>
      <c r="BE16" s="470">
        <f t="shared" si="27"/>
        <v>25.173469387755102</v>
      </c>
      <c r="BF16" s="470">
        <f t="shared" si="27"/>
        <v>25.128712871287128</v>
      </c>
      <c r="BG16" s="470">
        <f t="shared" si="27"/>
        <v>25.223300970873783</v>
      </c>
      <c r="BH16" s="470">
        <f t="shared" si="27"/>
        <v>25.21153846153846</v>
      </c>
      <c r="BI16" s="470">
        <f t="shared" si="27"/>
        <v>25.077669902912621</v>
      </c>
      <c r="BJ16" s="470">
        <f t="shared" si="27"/>
        <v>25.249999999999996</v>
      </c>
      <c r="BK16" s="470">
        <f t="shared" si="27"/>
        <v>25.131313131313131</v>
      </c>
      <c r="BL16" s="470">
        <f t="shared" si="27"/>
        <v>25.164948453608247</v>
      </c>
      <c r="BM16" s="470">
        <f t="shared" si="27"/>
        <v>25.305263157894736</v>
      </c>
      <c r="BN16" s="470">
        <f t="shared" si="27"/>
        <v>25.427083333333332</v>
      </c>
      <c r="BO16" s="470">
        <f t="shared" ref="BO16:DZ16" si="28">BO15/(BO19/100)</f>
        <v>25.666666666666664</v>
      </c>
      <c r="BP16" s="470">
        <f t="shared" si="28"/>
        <v>25.598039215686278</v>
      </c>
      <c r="BQ16" s="470">
        <f t="shared" si="28"/>
        <v>25.637254901960787</v>
      </c>
      <c r="BR16" s="470">
        <f t="shared" si="28"/>
        <v>25.686274509803923</v>
      </c>
      <c r="BS16" s="470">
        <f t="shared" si="28"/>
        <v>25.669902912621357</v>
      </c>
      <c r="BT16" s="470">
        <f t="shared" si="28"/>
        <v>25.44230769230769</v>
      </c>
      <c r="BU16" s="470">
        <f t="shared" si="28"/>
        <v>25.504854368932033</v>
      </c>
      <c r="BV16" s="470">
        <f t="shared" si="28"/>
        <v>25.450980392156865</v>
      </c>
      <c r="BW16" s="470">
        <f t="shared" si="28"/>
        <v>25.58</v>
      </c>
      <c r="BX16" s="470">
        <f t="shared" si="28"/>
        <v>25.595959595959592</v>
      </c>
      <c r="BY16" s="470">
        <f t="shared" si="28"/>
        <v>25.683673469387752</v>
      </c>
      <c r="BZ16" s="470">
        <f t="shared" si="28"/>
        <v>25.795918367346939</v>
      </c>
      <c r="CA16" s="470">
        <f t="shared" si="28"/>
        <v>25.727272727272727</v>
      </c>
      <c r="CB16" s="470">
        <f t="shared" si="28"/>
        <v>25.887755102040813</v>
      </c>
      <c r="CC16" s="470">
        <f t="shared" si="28"/>
        <v>25.905263157894733</v>
      </c>
      <c r="CD16" s="470">
        <f t="shared" si="28"/>
        <v>25.967032967032967</v>
      </c>
      <c r="CE16" s="470">
        <f t="shared" si="28"/>
        <v>26.034482758620694</v>
      </c>
      <c r="CF16" s="470">
        <f t="shared" si="28"/>
        <v>26.132530120481928</v>
      </c>
      <c r="CG16" s="470">
        <f t="shared" si="28"/>
        <v>26.137500000000003</v>
      </c>
      <c r="CH16" s="470">
        <f t="shared" si="28"/>
        <v>26.194805194805195</v>
      </c>
      <c r="CI16" s="470">
        <f t="shared" si="28"/>
        <v>26.459459459459456</v>
      </c>
      <c r="CJ16" s="470">
        <f t="shared" si="28"/>
        <v>26.479452054794521</v>
      </c>
      <c r="CK16" s="470">
        <f t="shared" si="28"/>
        <v>26.270270270270267</v>
      </c>
      <c r="CL16" s="470">
        <f t="shared" si="28"/>
        <v>26.32</v>
      </c>
      <c r="CM16" s="470">
        <f t="shared" si="28"/>
        <v>26.453333333333333</v>
      </c>
      <c r="CN16" s="470">
        <f t="shared" si="28"/>
        <v>26.64</v>
      </c>
      <c r="CO16" s="470">
        <f t="shared" si="28"/>
        <v>26.893333333333334</v>
      </c>
      <c r="CP16" s="470">
        <f t="shared" si="28"/>
        <v>26.907894736842106</v>
      </c>
      <c r="CQ16" s="470">
        <f t="shared" si="28"/>
        <v>26.787499999999998</v>
      </c>
      <c r="CR16" s="470">
        <f t="shared" si="28"/>
        <v>26.962962962962965</v>
      </c>
      <c r="CS16" s="470">
        <f t="shared" si="28"/>
        <v>26.974999999999998</v>
      </c>
      <c r="CT16" s="470">
        <f t="shared" si="28"/>
        <v>26.940476190476186</v>
      </c>
      <c r="CU16" s="470">
        <f t="shared" si="28"/>
        <v>26.953488372093027</v>
      </c>
      <c r="CV16" s="470">
        <f t="shared" si="28"/>
        <v>26.928571428571427</v>
      </c>
      <c r="CW16" s="470">
        <f t="shared" si="28"/>
        <v>27.035294117647059</v>
      </c>
      <c r="CX16" s="470">
        <f t="shared" si="28"/>
        <v>27.270588235294117</v>
      </c>
      <c r="CY16" s="470">
        <f t="shared" si="28"/>
        <v>27.168674698795179</v>
      </c>
      <c r="CZ16" s="470">
        <f t="shared" si="28"/>
        <v>27.428571428571423</v>
      </c>
      <c r="DA16" s="470">
        <f t="shared" si="28"/>
        <v>27.325581395348841</v>
      </c>
      <c r="DB16" s="470">
        <f t="shared" si="28"/>
        <v>27.287356321839084</v>
      </c>
      <c r="DC16" s="470">
        <f t="shared" si="28"/>
        <v>27.25</v>
      </c>
      <c r="DD16" s="470">
        <f t="shared" si="28"/>
        <v>27.302325581395351</v>
      </c>
      <c r="DE16" s="470">
        <f t="shared" si="28"/>
        <v>27.52941176470588</v>
      </c>
      <c r="DF16" s="470">
        <f t="shared" si="28"/>
        <v>27.524999999999999</v>
      </c>
      <c r="DG16" s="470">
        <f t="shared" si="28"/>
        <v>27.62962962962963</v>
      </c>
      <c r="DH16" s="470">
        <f t="shared" si="28"/>
        <v>27.653846153846153</v>
      </c>
      <c r="DI16" s="470">
        <f t="shared" si="28"/>
        <v>27.907894736842106</v>
      </c>
      <c r="DJ16" s="470">
        <f t="shared" si="28"/>
        <v>27.887323943661976</v>
      </c>
      <c r="DK16" s="470">
        <f t="shared" si="28"/>
        <v>27.897058823529409</v>
      </c>
      <c r="DL16" s="470">
        <f t="shared" si="28"/>
        <v>27.671428571428571</v>
      </c>
      <c r="DM16" s="470">
        <f t="shared" si="28"/>
        <v>27.83098591549296</v>
      </c>
      <c r="DN16" s="470">
        <f t="shared" si="28"/>
        <v>27.945945945945944</v>
      </c>
      <c r="DO16" s="470">
        <f t="shared" si="28"/>
        <v>28.109756097560982</v>
      </c>
      <c r="DP16" s="470">
        <f t="shared" si="28"/>
        <v>28.23863636363636</v>
      </c>
      <c r="DQ16" s="470">
        <f t="shared" si="28"/>
        <v>28.102272727272723</v>
      </c>
      <c r="DR16" s="470">
        <f t="shared" si="28"/>
        <v>28.274725274725274</v>
      </c>
      <c r="DS16" s="470">
        <f t="shared" si="28"/>
        <v>28.2</v>
      </c>
      <c r="DT16" s="470">
        <f t="shared" si="28"/>
        <v>28.146067415730332</v>
      </c>
      <c r="DU16" s="470">
        <f t="shared" si="28"/>
        <v>28.352272727272727</v>
      </c>
      <c r="DV16" s="470">
        <f t="shared" si="28"/>
        <v>28.204545454545453</v>
      </c>
      <c r="DW16" s="470">
        <f t="shared" si="28"/>
        <v>28.27586206896552</v>
      </c>
      <c r="DX16" s="470">
        <f t="shared" si="28"/>
        <v>28.302325581395355</v>
      </c>
      <c r="DY16" s="470">
        <f t="shared" si="28"/>
        <v>28.14772727272727</v>
      </c>
      <c r="DZ16" s="470">
        <f t="shared" si="28"/>
        <v>28.438202247191011</v>
      </c>
      <c r="EA16" s="470">
        <f t="shared" ref="EA16:EG16" si="29">EA15/(EA19/100)</f>
        <v>28.362637362637361</v>
      </c>
      <c r="EB16" s="470">
        <f t="shared" si="29"/>
        <v>28.44086021505376</v>
      </c>
      <c r="EC16" s="470">
        <f t="shared" si="29"/>
        <v>28.468085106382979</v>
      </c>
      <c r="ED16" s="470">
        <f t="shared" si="29"/>
        <v>28.67010309278351</v>
      </c>
      <c r="EE16" s="470">
        <f t="shared" si="29"/>
        <v>28.535353535353536</v>
      </c>
      <c r="EF16" s="470">
        <f t="shared" si="29"/>
        <v>28.727272727272723</v>
      </c>
      <c r="EG16" s="470">
        <f t="shared" si="29"/>
        <v>28.606060606060602</v>
      </c>
      <c r="EH16" s="470">
        <f>EH15/(EH19/100)</f>
        <v>28.432989690721651</v>
      </c>
      <c r="EI16" s="470">
        <f>EI15/(EI19/100)</f>
        <v>28.597938144329902</v>
      </c>
      <c r="EJ16" s="470">
        <f>EJ15/(EJ19/100)</f>
        <v>28.701030927835053</v>
      </c>
      <c r="EK16" s="471"/>
      <c r="EL16" s="471"/>
      <c r="EM16" s="471"/>
      <c r="EN16" s="471"/>
      <c r="EO16" s="471"/>
      <c r="EP16" s="471"/>
      <c r="EQ16" s="467"/>
      <c r="ER16" s="467"/>
      <c r="ES16" s="467"/>
      <c r="ET16" s="467"/>
      <c r="EU16" s="467"/>
      <c r="EV16" s="467"/>
      <c r="EW16" s="467"/>
      <c r="EX16" s="467"/>
      <c r="EY16" s="467"/>
      <c r="EZ16" s="467"/>
      <c r="FA16" s="467"/>
      <c r="FB16" s="467"/>
      <c r="FC16" s="467"/>
      <c r="FD16" s="467"/>
      <c r="FE16" s="467"/>
      <c r="FF16" s="467"/>
      <c r="FG16" s="467"/>
      <c r="FH16" s="467"/>
      <c r="FI16" s="467"/>
      <c r="FJ16" s="467"/>
      <c r="FK16" s="467"/>
      <c r="FL16" s="467"/>
      <c r="FM16" s="467"/>
      <c r="FN16" s="467"/>
      <c r="FO16" s="467"/>
      <c r="FP16" s="467"/>
      <c r="FQ16" s="467"/>
      <c r="FR16" s="467"/>
      <c r="FS16" s="467"/>
      <c r="FT16" s="467"/>
      <c r="FU16" s="467"/>
      <c r="FV16" s="467"/>
    </row>
    <row r="17" spans="1:178" ht="12" customHeight="1" thickBot="1">
      <c r="CQ17" s="472"/>
      <c r="CR17" s="472"/>
      <c r="CS17" s="472"/>
      <c r="CT17" s="472"/>
      <c r="CU17" s="472"/>
      <c r="CV17" s="472"/>
      <c r="CW17" s="472"/>
      <c r="CX17" s="472"/>
      <c r="CY17" s="472"/>
      <c r="CZ17" s="472"/>
      <c r="DA17" s="472"/>
      <c r="DB17" s="472"/>
      <c r="DC17" s="472"/>
      <c r="DD17" s="472"/>
      <c r="DE17" s="472"/>
      <c r="DF17" s="472"/>
      <c r="DG17" s="472"/>
      <c r="DH17" s="472"/>
      <c r="DI17" s="472"/>
      <c r="DJ17" s="472"/>
      <c r="DK17" s="472"/>
      <c r="DL17" s="472"/>
      <c r="DM17" s="472"/>
      <c r="DN17" s="472"/>
      <c r="DO17" s="472"/>
      <c r="DP17" s="472"/>
      <c r="DQ17" s="472"/>
      <c r="DR17" s="472"/>
      <c r="DS17" s="472"/>
      <c r="DT17" s="472"/>
      <c r="DU17" s="472"/>
      <c r="DV17" s="472"/>
      <c r="DW17" s="472"/>
      <c r="DX17" s="472"/>
      <c r="DY17" s="472"/>
      <c r="DZ17" s="472"/>
      <c r="EA17" s="472"/>
      <c r="EB17" s="472"/>
      <c r="EC17" s="473">
        <f t="shared" ref="EC17:EJ17" si="30">EC16/DY16-1</f>
        <v>1.1381303739080417E-2</v>
      </c>
      <c r="ED17" s="473">
        <f t="shared" si="30"/>
        <v>8.1545536379818984E-3</v>
      </c>
      <c r="EE17" s="473">
        <f t="shared" si="30"/>
        <v>6.0895667249794005E-3</v>
      </c>
      <c r="EF17" s="473">
        <f t="shared" si="30"/>
        <v>1.0070458841725305E-2</v>
      </c>
      <c r="EG17" s="473">
        <f t="shared" si="30"/>
        <v>4.8466730081078158E-3</v>
      </c>
      <c r="EH17" s="473">
        <f t="shared" si="30"/>
        <v>-8.2704063286588303E-3</v>
      </c>
      <c r="EI17" s="473">
        <f t="shared" si="30"/>
        <v>2.1932305446583644E-3</v>
      </c>
      <c r="EJ17" s="473">
        <f t="shared" si="30"/>
        <v>-9.1348036017202539E-4</v>
      </c>
      <c r="EK17" s="474"/>
      <c r="EL17" s="474"/>
      <c r="EM17" s="474"/>
      <c r="EN17" s="474"/>
      <c r="EO17" s="474"/>
      <c r="EP17" s="474"/>
      <c r="EQ17" s="474"/>
      <c r="ER17" s="475"/>
      <c r="ES17" s="474"/>
      <c r="ET17" s="475"/>
      <c r="EU17" s="474"/>
      <c r="EV17" s="475"/>
      <c r="EW17" s="474"/>
      <c r="EX17" s="475"/>
      <c r="EY17" s="474"/>
      <c r="EZ17" s="475"/>
      <c r="FA17" s="474"/>
      <c r="FB17" s="475"/>
      <c r="FC17" s="475"/>
      <c r="FD17" s="475"/>
      <c r="FE17" s="475"/>
      <c r="FF17" s="475"/>
      <c r="FG17" s="475"/>
      <c r="FH17" s="475"/>
      <c r="FI17" s="475"/>
      <c r="FJ17" s="475"/>
      <c r="FK17" s="475"/>
      <c r="FL17" s="475"/>
      <c r="FM17" s="475"/>
      <c r="FN17" s="475"/>
      <c r="FO17" s="475"/>
      <c r="FP17" s="475"/>
      <c r="FQ17" s="475"/>
      <c r="FR17" s="475"/>
      <c r="FS17" s="475"/>
      <c r="FT17" s="475"/>
      <c r="FU17" s="475"/>
      <c r="FV17" s="475"/>
    </row>
    <row r="18" spans="1:178" s="453" customFormat="1">
      <c r="A18" s="374"/>
      <c r="B18" s="374" t="s">
        <v>214</v>
      </c>
      <c r="C18" s="476"/>
      <c r="BO18" s="453">
        <v>10.4</v>
      </c>
      <c r="BP18" s="453">
        <v>10.6</v>
      </c>
      <c r="BQ18" s="453">
        <v>10.6</v>
      </c>
      <c r="BR18" s="453">
        <v>10.6</v>
      </c>
      <c r="BS18" s="453">
        <v>10.8</v>
      </c>
      <c r="BT18" s="453">
        <v>10.8</v>
      </c>
      <c r="BU18" s="453">
        <v>10.7</v>
      </c>
      <c r="BV18" s="453">
        <v>10.6</v>
      </c>
      <c r="BW18" s="453">
        <v>10.4</v>
      </c>
      <c r="BX18" s="453">
        <v>10.3</v>
      </c>
      <c r="BY18" s="453">
        <v>10.199999999999999</v>
      </c>
      <c r="BZ18" s="453">
        <v>10.3</v>
      </c>
      <c r="CA18" s="453">
        <v>10.3</v>
      </c>
      <c r="CB18" s="453">
        <v>10.3</v>
      </c>
      <c r="CC18" s="453">
        <v>9.9</v>
      </c>
      <c r="CD18" s="453">
        <v>9.5</v>
      </c>
      <c r="CE18" s="453">
        <v>9.1</v>
      </c>
      <c r="CF18" s="453">
        <v>8.6999999999999993</v>
      </c>
      <c r="CG18" s="453">
        <v>8.4</v>
      </c>
      <c r="CH18" s="453">
        <v>8.1</v>
      </c>
      <c r="CI18" s="453">
        <v>7.9</v>
      </c>
      <c r="CJ18" s="453">
        <v>7.8</v>
      </c>
      <c r="CK18" s="453">
        <v>7.8</v>
      </c>
      <c r="CL18" s="453">
        <v>7.9</v>
      </c>
      <c r="CM18" s="453">
        <v>7.9</v>
      </c>
      <c r="CN18" s="453">
        <v>7.9</v>
      </c>
      <c r="CO18" s="453">
        <v>8</v>
      </c>
      <c r="CP18" s="453">
        <v>8.1</v>
      </c>
      <c r="CQ18" s="453">
        <v>8.4</v>
      </c>
      <c r="CR18" s="453">
        <v>8.5</v>
      </c>
      <c r="CS18" s="453">
        <v>8.5</v>
      </c>
      <c r="CT18" s="453">
        <v>8.8000000000000007</v>
      </c>
      <c r="CU18" s="453">
        <v>9</v>
      </c>
      <c r="CV18" s="453">
        <v>8.8000000000000007</v>
      </c>
      <c r="CW18" s="453">
        <v>8.9</v>
      </c>
      <c r="CX18" s="453">
        <v>8.9</v>
      </c>
      <c r="CY18" s="453">
        <v>8.6999999999999993</v>
      </c>
      <c r="CZ18" s="453">
        <v>8.8000000000000007</v>
      </c>
      <c r="DA18" s="453">
        <v>9</v>
      </c>
      <c r="DB18" s="453">
        <v>9.1</v>
      </c>
      <c r="DC18" s="453">
        <v>9.1999999999999993</v>
      </c>
      <c r="DD18" s="453">
        <v>9</v>
      </c>
      <c r="DE18" s="453">
        <v>8.9</v>
      </c>
      <c r="DF18" s="453">
        <v>8.4</v>
      </c>
      <c r="DG18" s="453">
        <v>8.5</v>
      </c>
      <c r="DH18" s="453">
        <v>8.1</v>
      </c>
      <c r="DI18" s="453">
        <v>8</v>
      </c>
      <c r="DJ18" s="453">
        <v>7.5</v>
      </c>
      <c r="DK18" s="453">
        <v>7.2</v>
      </c>
      <c r="DL18" s="453">
        <v>7.3</v>
      </c>
      <c r="DM18" s="453">
        <v>7.5</v>
      </c>
      <c r="DN18" s="453">
        <v>7.8</v>
      </c>
      <c r="DO18" s="453">
        <v>8.6</v>
      </c>
      <c r="DP18" s="453">
        <v>9.1999999999999993</v>
      </c>
      <c r="DQ18" s="453">
        <v>9.1999999999999993</v>
      </c>
      <c r="DR18" s="453">
        <v>9.5</v>
      </c>
      <c r="DS18" s="453">
        <v>9.4</v>
      </c>
      <c r="DT18" s="453">
        <v>9.3000000000000007</v>
      </c>
      <c r="DU18" s="453">
        <v>9.1999999999999993</v>
      </c>
      <c r="DV18" s="453">
        <v>9.1999999999999993</v>
      </c>
      <c r="DW18" s="453">
        <v>9.1</v>
      </c>
      <c r="DX18" s="453">
        <v>9</v>
      </c>
      <c r="DY18" s="453">
        <v>9.1999999999999993</v>
      </c>
      <c r="DZ18" s="453">
        <v>9.3000000000000007</v>
      </c>
      <c r="EA18" s="453">
        <v>9.5</v>
      </c>
      <c r="EB18" s="453">
        <v>9.6999999999999993</v>
      </c>
      <c r="EC18" s="453">
        <v>9.8000000000000007</v>
      </c>
      <c r="ED18" s="453">
        <v>10.1</v>
      </c>
      <c r="EE18" s="453">
        <v>10.3</v>
      </c>
      <c r="EF18" s="453">
        <v>10.3</v>
      </c>
      <c r="EG18" s="453">
        <v>10.3</v>
      </c>
      <c r="EH18" s="453">
        <v>10.1</v>
      </c>
      <c r="EI18" s="453">
        <v>10.1</v>
      </c>
      <c r="EJ18" s="453">
        <v>10.199999999999999</v>
      </c>
      <c r="EK18" s="477">
        <f t="shared" ref="EK18:FF18" si="31">EK19+0.4</f>
        <v>10.49188</v>
      </c>
      <c r="EL18" s="477">
        <f t="shared" si="31"/>
        <v>10.643258199999998</v>
      </c>
      <c r="EM18" s="477">
        <f t="shared" si="31"/>
        <v>10.745690781999999</v>
      </c>
      <c r="EN18" s="477">
        <f t="shared" si="31"/>
        <v>10.797419235909997</v>
      </c>
      <c r="EO18" s="477">
        <f t="shared" si="31"/>
        <v>10.797419235909997</v>
      </c>
      <c r="EP18" s="477">
        <f t="shared" si="31"/>
        <v>10.797419235909997</v>
      </c>
      <c r="EQ18" s="477">
        <f t="shared" si="31"/>
        <v>10.4</v>
      </c>
      <c r="ER18" s="477">
        <f t="shared" si="31"/>
        <v>10.3</v>
      </c>
      <c r="ES18" s="477">
        <f t="shared" si="31"/>
        <v>10.200000000000001</v>
      </c>
      <c r="ET18" s="477">
        <f t="shared" si="31"/>
        <v>10.100000000000001</v>
      </c>
      <c r="EU18" s="477">
        <f t="shared" si="31"/>
        <v>10</v>
      </c>
      <c r="EV18" s="477">
        <f t="shared" si="31"/>
        <v>9.9</v>
      </c>
      <c r="EW18" s="477">
        <f t="shared" si="31"/>
        <v>9.8000000000000007</v>
      </c>
      <c r="EX18" s="477">
        <f t="shared" si="31"/>
        <v>9.8000000000000007</v>
      </c>
      <c r="EY18" s="477">
        <f t="shared" si="31"/>
        <v>9.7000000000000011</v>
      </c>
      <c r="EZ18" s="477">
        <f t="shared" si="31"/>
        <v>9.7000000000000011</v>
      </c>
      <c r="FA18" s="477">
        <f t="shared" si="31"/>
        <v>9.7000000000000011</v>
      </c>
      <c r="FB18" s="477">
        <f t="shared" si="31"/>
        <v>9.7000000000000011</v>
      </c>
      <c r="FC18" s="477">
        <f t="shared" si="31"/>
        <v>9.7000000000000011</v>
      </c>
      <c r="FD18" s="477">
        <f t="shared" si="31"/>
        <v>9.7000000000000011</v>
      </c>
      <c r="FE18" s="477">
        <f t="shared" si="31"/>
        <v>9.7000000000000011</v>
      </c>
      <c r="FF18" s="477">
        <f t="shared" si="31"/>
        <v>9.7000000000000011</v>
      </c>
      <c r="FG18" s="477"/>
      <c r="FH18" s="477"/>
      <c r="FI18" s="477"/>
      <c r="FJ18" s="477"/>
      <c r="FK18" s="477"/>
      <c r="FL18" s="477"/>
      <c r="FM18" s="477"/>
      <c r="FN18" s="477"/>
      <c r="FO18" s="477"/>
      <c r="FP18" s="477"/>
      <c r="FQ18" s="477"/>
      <c r="FR18" s="477"/>
      <c r="FS18" s="477"/>
      <c r="FT18" s="477"/>
      <c r="FU18" s="477"/>
      <c r="FV18" s="477"/>
    </row>
    <row r="19" spans="1:178" s="481" customFormat="1">
      <c r="A19" s="394"/>
      <c r="B19" s="394" t="s">
        <v>215</v>
      </c>
      <c r="C19" s="478">
        <v>5</v>
      </c>
      <c r="D19" s="478">
        <v>5</v>
      </c>
      <c r="E19" s="478">
        <v>5.0999999999999996</v>
      </c>
      <c r="F19" s="478">
        <v>5.3</v>
      </c>
      <c r="G19" s="478">
        <v>5.6</v>
      </c>
      <c r="H19" s="478">
        <v>5.9</v>
      </c>
      <c r="I19" s="478">
        <v>6.2</v>
      </c>
      <c r="J19" s="478">
        <v>6.4</v>
      </c>
      <c r="K19" s="478">
        <v>6.4</v>
      </c>
      <c r="L19" s="478">
        <v>6.5</v>
      </c>
      <c r="M19" s="478">
        <v>6.7</v>
      </c>
      <c r="N19" s="478">
        <v>6.7</v>
      </c>
      <c r="O19" s="478">
        <v>6.7</v>
      </c>
      <c r="P19" s="478">
        <v>6.7</v>
      </c>
      <c r="Q19" s="478">
        <v>6.9</v>
      </c>
      <c r="R19" s="478">
        <v>7.2</v>
      </c>
      <c r="S19" s="478">
        <v>7.6</v>
      </c>
      <c r="T19" s="478">
        <v>8</v>
      </c>
      <c r="U19" s="478">
        <v>8.1999999999999993</v>
      </c>
      <c r="V19" s="478">
        <v>8.4</v>
      </c>
      <c r="W19" s="478">
        <v>8.5</v>
      </c>
      <c r="X19" s="478">
        <v>8.5</v>
      </c>
      <c r="Y19" s="478">
        <v>8.6</v>
      </c>
      <c r="Z19" s="478">
        <v>8.5</v>
      </c>
      <c r="AA19" s="478">
        <v>8.5</v>
      </c>
      <c r="AB19" s="478">
        <v>8.6</v>
      </c>
      <c r="AC19" s="478">
        <v>8.6</v>
      </c>
      <c r="AD19" s="478">
        <v>8.6999999999999993</v>
      </c>
      <c r="AE19" s="478">
        <v>8.8000000000000007</v>
      </c>
      <c r="AF19" s="478">
        <v>8.8000000000000007</v>
      </c>
      <c r="AG19" s="478">
        <v>8.6999999999999993</v>
      </c>
      <c r="AH19" s="478">
        <v>8.6</v>
      </c>
      <c r="AI19" s="478">
        <v>8.6</v>
      </c>
      <c r="AJ19" s="478">
        <v>8.4</v>
      </c>
      <c r="AK19" s="478">
        <v>8.4</v>
      </c>
      <c r="AL19" s="478">
        <v>8.1999999999999993</v>
      </c>
      <c r="AM19" s="478">
        <v>8</v>
      </c>
      <c r="AN19" s="478">
        <v>7.9</v>
      </c>
      <c r="AO19" s="478">
        <v>7.8</v>
      </c>
      <c r="AP19" s="478">
        <v>7.7</v>
      </c>
      <c r="AQ19" s="478">
        <v>7.7</v>
      </c>
      <c r="AR19" s="478">
        <v>7.6</v>
      </c>
      <c r="AS19" s="478">
        <v>7.6</v>
      </c>
      <c r="AT19" s="478">
        <v>7.6</v>
      </c>
      <c r="AU19" s="478">
        <v>7.5</v>
      </c>
      <c r="AV19" s="478">
        <v>7.7</v>
      </c>
      <c r="AW19" s="478">
        <v>7.9</v>
      </c>
      <c r="AX19" s="478">
        <v>8.1</v>
      </c>
      <c r="AY19" s="478">
        <v>8.3000000000000007</v>
      </c>
      <c r="AZ19" s="478">
        <v>8.6</v>
      </c>
      <c r="BA19" s="478">
        <v>8.8000000000000007</v>
      </c>
      <c r="BB19" s="478">
        <v>8.9</v>
      </c>
      <c r="BC19" s="478">
        <v>9.1999999999999993</v>
      </c>
      <c r="BD19" s="478">
        <v>9.5</v>
      </c>
      <c r="BE19" s="478">
        <v>9.8000000000000007</v>
      </c>
      <c r="BF19" s="478">
        <v>10.1</v>
      </c>
      <c r="BG19" s="478">
        <v>10.3</v>
      </c>
      <c r="BH19" s="478">
        <v>10.4</v>
      </c>
      <c r="BI19" s="478">
        <v>10.3</v>
      </c>
      <c r="BJ19" s="478">
        <v>10</v>
      </c>
      <c r="BK19" s="478">
        <v>9.9</v>
      </c>
      <c r="BL19" s="478">
        <v>9.6999999999999993</v>
      </c>
      <c r="BM19" s="478">
        <v>9.5</v>
      </c>
      <c r="BN19" s="478">
        <v>9.6</v>
      </c>
      <c r="BO19" s="478">
        <v>9.9</v>
      </c>
      <c r="BP19" s="478">
        <v>10.199999999999999</v>
      </c>
      <c r="BQ19" s="478">
        <v>10.199999999999999</v>
      </c>
      <c r="BR19" s="478">
        <v>10.199999999999999</v>
      </c>
      <c r="BS19" s="478">
        <v>10.3</v>
      </c>
      <c r="BT19" s="478">
        <v>10.4</v>
      </c>
      <c r="BU19" s="478">
        <v>10.3</v>
      </c>
      <c r="BV19" s="478">
        <v>10.199999999999999</v>
      </c>
      <c r="BW19" s="478">
        <v>10</v>
      </c>
      <c r="BX19" s="478">
        <v>9.9</v>
      </c>
      <c r="BY19" s="478">
        <v>9.8000000000000007</v>
      </c>
      <c r="BZ19" s="478">
        <v>9.8000000000000007</v>
      </c>
      <c r="CA19" s="478">
        <v>9.9</v>
      </c>
      <c r="CB19" s="478">
        <v>9.8000000000000007</v>
      </c>
      <c r="CC19" s="478">
        <v>9.5</v>
      </c>
      <c r="CD19" s="478">
        <v>9.1</v>
      </c>
      <c r="CE19" s="478">
        <v>8.6999999999999993</v>
      </c>
      <c r="CF19" s="478">
        <v>8.3000000000000007</v>
      </c>
      <c r="CG19" s="478">
        <v>8</v>
      </c>
      <c r="CH19" s="478">
        <v>7.7</v>
      </c>
      <c r="CI19" s="478">
        <v>7.4</v>
      </c>
      <c r="CJ19" s="478">
        <v>7.3</v>
      </c>
      <c r="CK19" s="478">
        <v>7.4</v>
      </c>
      <c r="CL19" s="478">
        <v>7.5</v>
      </c>
      <c r="CM19" s="478">
        <v>7.5</v>
      </c>
      <c r="CN19" s="478">
        <v>7.5</v>
      </c>
      <c r="CO19" s="478">
        <v>7.5</v>
      </c>
      <c r="CP19" s="478">
        <v>7.6</v>
      </c>
      <c r="CQ19" s="478">
        <v>8</v>
      </c>
      <c r="CR19" s="478">
        <v>8.1</v>
      </c>
      <c r="CS19" s="478">
        <v>8</v>
      </c>
      <c r="CT19" s="478">
        <v>8.4</v>
      </c>
      <c r="CU19" s="478">
        <v>8.6</v>
      </c>
      <c r="CV19" s="478">
        <v>8.4</v>
      </c>
      <c r="CW19" s="478">
        <v>8.5</v>
      </c>
      <c r="CX19" s="478">
        <v>8.5</v>
      </c>
      <c r="CY19" s="478">
        <v>8.3000000000000007</v>
      </c>
      <c r="CZ19" s="478">
        <v>8.4</v>
      </c>
      <c r="DA19" s="478">
        <v>8.6</v>
      </c>
      <c r="DB19" s="478">
        <v>8.6999999999999993</v>
      </c>
      <c r="DC19" s="478">
        <v>8.8000000000000007</v>
      </c>
      <c r="DD19" s="478">
        <v>8.6</v>
      </c>
      <c r="DE19" s="478">
        <v>8.5</v>
      </c>
      <c r="DF19" s="478">
        <v>8</v>
      </c>
      <c r="DG19" s="478">
        <v>8.1</v>
      </c>
      <c r="DH19" s="478">
        <v>7.8</v>
      </c>
      <c r="DI19" s="478">
        <v>7.6</v>
      </c>
      <c r="DJ19" s="478">
        <v>7.1</v>
      </c>
      <c r="DK19" s="478">
        <v>6.8</v>
      </c>
      <c r="DL19" s="478">
        <v>7</v>
      </c>
      <c r="DM19" s="478">
        <v>7.1</v>
      </c>
      <c r="DN19" s="478">
        <v>7.4</v>
      </c>
      <c r="DO19" s="478">
        <v>8.1999999999999993</v>
      </c>
      <c r="DP19" s="478">
        <v>8.8000000000000007</v>
      </c>
      <c r="DQ19" s="478">
        <v>8.8000000000000007</v>
      </c>
      <c r="DR19" s="478">
        <v>9.1</v>
      </c>
      <c r="DS19" s="478">
        <v>9</v>
      </c>
      <c r="DT19" s="478">
        <v>8.9</v>
      </c>
      <c r="DU19" s="478">
        <v>8.8000000000000007</v>
      </c>
      <c r="DV19" s="478">
        <v>8.8000000000000007</v>
      </c>
      <c r="DW19" s="478">
        <v>8.6999999999999993</v>
      </c>
      <c r="DX19" s="478">
        <v>8.6</v>
      </c>
      <c r="DY19" s="478">
        <v>8.8000000000000007</v>
      </c>
      <c r="DZ19" s="478">
        <v>8.9</v>
      </c>
      <c r="EA19" s="478">
        <v>9.1</v>
      </c>
      <c r="EB19" s="478">
        <v>9.3000000000000007</v>
      </c>
      <c r="EC19" s="478">
        <v>9.4</v>
      </c>
      <c r="ED19" s="478">
        <v>9.6999999999999993</v>
      </c>
      <c r="EE19" s="478">
        <v>9.9</v>
      </c>
      <c r="EF19" s="478">
        <v>9.9</v>
      </c>
      <c r="EG19" s="478">
        <v>9.9</v>
      </c>
      <c r="EH19" s="478">
        <v>9.6999999999999993</v>
      </c>
      <c r="EI19" s="478">
        <v>9.6999999999999993</v>
      </c>
      <c r="EJ19" s="478">
        <v>9.6999999999999993</v>
      </c>
      <c r="EK19" s="479">
        <v>10.09188</v>
      </c>
      <c r="EL19" s="479">
        <v>10.243258199999998</v>
      </c>
      <c r="EM19" s="479">
        <v>10.345690781999998</v>
      </c>
      <c r="EN19" s="479">
        <v>10.397419235909997</v>
      </c>
      <c r="EO19" s="479">
        <v>10.397419235909997</v>
      </c>
      <c r="EP19" s="479">
        <v>10.397419235909997</v>
      </c>
      <c r="EQ19" s="480">
        <v>10</v>
      </c>
      <c r="ER19" s="480">
        <v>9.9</v>
      </c>
      <c r="ES19" s="480">
        <f>ER19-0.1</f>
        <v>9.8000000000000007</v>
      </c>
      <c r="ET19" s="480">
        <f>ES19-0.1</f>
        <v>9.7000000000000011</v>
      </c>
      <c r="EU19" s="480">
        <v>9.6</v>
      </c>
      <c r="EV19" s="480">
        <v>9.5</v>
      </c>
      <c r="EW19" s="480">
        <v>9.4</v>
      </c>
      <c r="EX19" s="480">
        <f>EW19</f>
        <v>9.4</v>
      </c>
      <c r="EY19" s="480">
        <f>EX19-0.1</f>
        <v>9.3000000000000007</v>
      </c>
      <c r="EZ19" s="480">
        <f t="shared" ref="EZ19:FF19" si="32">EY19</f>
        <v>9.3000000000000007</v>
      </c>
      <c r="FA19" s="480">
        <f t="shared" si="32"/>
        <v>9.3000000000000007</v>
      </c>
      <c r="FB19" s="480">
        <f t="shared" si="32"/>
        <v>9.3000000000000007</v>
      </c>
      <c r="FC19" s="480">
        <f t="shared" si="32"/>
        <v>9.3000000000000007</v>
      </c>
      <c r="FD19" s="480">
        <f t="shared" si="32"/>
        <v>9.3000000000000007</v>
      </c>
      <c r="FE19" s="480">
        <f t="shared" si="32"/>
        <v>9.3000000000000007</v>
      </c>
      <c r="FF19" s="480">
        <f t="shared" si="32"/>
        <v>9.3000000000000007</v>
      </c>
      <c r="FG19" s="480"/>
      <c r="FH19" s="480"/>
      <c r="FI19" s="480"/>
      <c r="FJ19" s="480"/>
      <c r="FK19" s="480"/>
      <c r="FL19" s="480"/>
      <c r="FM19" s="480"/>
      <c r="FN19" s="480"/>
      <c r="FO19" s="480"/>
      <c r="FP19" s="480"/>
      <c r="FQ19" s="480"/>
      <c r="FR19" s="480"/>
      <c r="FS19" s="480"/>
      <c r="FT19" s="480"/>
      <c r="FU19" s="480"/>
      <c r="FV19" s="480"/>
    </row>
    <row r="20" spans="1:178" s="465" customFormat="1" ht="13.5" thickBot="1">
      <c r="A20" s="374"/>
      <c r="B20" s="374" t="s">
        <v>216</v>
      </c>
      <c r="C20" s="482">
        <f t="shared" ref="C20:BN20" si="33">C14/(C6+C14)*100</f>
        <v>5.225534049579867</v>
      </c>
      <c r="D20" s="483">
        <f t="shared" si="33"/>
        <v>5.3880478752241538</v>
      </c>
      <c r="E20" s="483">
        <f t="shared" si="33"/>
        <v>5.5613370519918419</v>
      </c>
      <c r="F20" s="483">
        <f t="shared" si="33"/>
        <v>5.7249688408807637</v>
      </c>
      <c r="G20" s="483">
        <f t="shared" si="33"/>
        <v>6.1469141416229176</v>
      </c>
      <c r="H20" s="483">
        <f t="shared" si="33"/>
        <v>6.320224719101124</v>
      </c>
      <c r="I20" s="483">
        <f t="shared" si="33"/>
        <v>6.5057452260891129</v>
      </c>
      <c r="J20" s="483">
        <f t="shared" si="33"/>
        <v>6.6608925183535437</v>
      </c>
      <c r="K20" s="483">
        <f t="shared" si="33"/>
        <v>6.7922045884384499</v>
      </c>
      <c r="L20" s="483">
        <f t="shared" si="33"/>
        <v>6.908285843138863</v>
      </c>
      <c r="M20" s="483">
        <f t="shared" si="33"/>
        <v>7.0049889588615351</v>
      </c>
      <c r="N20" s="483">
        <f t="shared" si="33"/>
        <v>7.1031778449473091</v>
      </c>
      <c r="O20" s="483">
        <f t="shared" si="33"/>
        <v>7.1396460827986434</v>
      </c>
      <c r="P20" s="483">
        <f t="shared" si="33"/>
        <v>7.2237439188912971</v>
      </c>
      <c r="Q20" s="483">
        <f t="shared" si="33"/>
        <v>7.2894521668029428</v>
      </c>
      <c r="R20" s="483">
        <f t="shared" si="33"/>
        <v>7.3513778722708327</v>
      </c>
      <c r="S20" s="483">
        <f t="shared" si="33"/>
        <v>8.355947993033336</v>
      </c>
      <c r="T20" s="483">
        <f t="shared" si="33"/>
        <v>8.4272852623894892</v>
      </c>
      <c r="U20" s="483">
        <f t="shared" si="33"/>
        <v>8.4946629327488932</v>
      </c>
      <c r="V20" s="483">
        <f t="shared" si="33"/>
        <v>8.5519369771785918</v>
      </c>
      <c r="W20" s="483">
        <f t="shared" si="33"/>
        <v>8.9275596924322134</v>
      </c>
      <c r="X20" s="483">
        <f t="shared" si="33"/>
        <v>8.963676077987218</v>
      </c>
      <c r="Y20" s="483">
        <f t="shared" si="33"/>
        <v>8.9968474658475479</v>
      </c>
      <c r="Z20" s="483">
        <f t="shared" si="33"/>
        <v>9.0182464072339741</v>
      </c>
      <c r="AA20" s="483">
        <f t="shared" si="33"/>
        <v>9.0388646992420565</v>
      </c>
      <c r="AB20" s="483">
        <f t="shared" si="33"/>
        <v>9.0323619384962175</v>
      </c>
      <c r="AC20" s="483">
        <f t="shared" si="33"/>
        <v>9.0149445605013678</v>
      </c>
      <c r="AD20" s="483">
        <f t="shared" si="33"/>
        <v>8.9869608826479457</v>
      </c>
      <c r="AE20" s="483">
        <f t="shared" si="33"/>
        <v>9.1864041218995887</v>
      </c>
      <c r="AF20" s="483">
        <f t="shared" si="33"/>
        <v>9.1249601530124327</v>
      </c>
      <c r="AG20" s="483">
        <f t="shared" si="33"/>
        <v>9.0576395242451984</v>
      </c>
      <c r="AH20" s="483">
        <f t="shared" si="33"/>
        <v>8.991533171681839</v>
      </c>
      <c r="AI20" s="483">
        <f t="shared" si="33"/>
        <v>8.8865053827513592</v>
      </c>
      <c r="AJ20" s="483">
        <f t="shared" si="33"/>
        <v>8.7913395193909114</v>
      </c>
      <c r="AK20" s="483">
        <f t="shared" si="33"/>
        <v>8.6815447926559042</v>
      </c>
      <c r="AL20" s="483">
        <f t="shared" si="33"/>
        <v>8.5722171838649892</v>
      </c>
      <c r="AM20" s="483">
        <f t="shared" si="33"/>
        <v>8.2389046270066082</v>
      </c>
      <c r="AN20" s="483">
        <f t="shared" si="33"/>
        <v>8.1362976904677886</v>
      </c>
      <c r="AO20" s="483">
        <f t="shared" si="33"/>
        <v>8.0466517944503142</v>
      </c>
      <c r="AP20" s="483">
        <f t="shared" si="33"/>
        <v>7.9761068165846796</v>
      </c>
      <c r="AQ20" s="483">
        <f t="shared" si="33"/>
        <v>7.864861701712635</v>
      </c>
      <c r="AR20" s="483">
        <f t="shared" si="33"/>
        <v>7.8433664523670368</v>
      </c>
      <c r="AS20" s="483">
        <f t="shared" si="33"/>
        <v>7.8287937743190668</v>
      </c>
      <c r="AT20" s="483">
        <f t="shared" si="33"/>
        <v>7.8408516921164075</v>
      </c>
      <c r="AU20" s="483">
        <f t="shared" si="33"/>
        <v>7.8822890818858555</v>
      </c>
      <c r="AV20" s="483">
        <f t="shared" si="33"/>
        <v>7.9576727780146514</v>
      </c>
      <c r="AW20" s="483">
        <f t="shared" si="33"/>
        <v>8.0687061378000084</v>
      </c>
      <c r="AX20" s="483">
        <f t="shared" si="33"/>
        <v>8.1772711410957317</v>
      </c>
      <c r="AY20" s="483">
        <f t="shared" si="33"/>
        <v>8.654663472683719</v>
      </c>
      <c r="AZ20" s="483">
        <f t="shared" si="33"/>
        <v>8.7937562784947048</v>
      </c>
      <c r="BA20" s="483">
        <f t="shared" si="33"/>
        <v>8.9595487385542647</v>
      </c>
      <c r="BB20" s="483">
        <f t="shared" si="33"/>
        <v>9.1352292513058622</v>
      </c>
      <c r="BC20" s="483">
        <f t="shared" si="33"/>
        <v>9.6958468426740776</v>
      </c>
      <c r="BD20" s="483">
        <f t="shared" si="33"/>
        <v>9.8732514104644888</v>
      </c>
      <c r="BE20" s="483">
        <f t="shared" si="33"/>
        <v>10.034374879301689</v>
      </c>
      <c r="BF20" s="483">
        <f t="shared" si="33"/>
        <v>10.169622205088666</v>
      </c>
      <c r="BG20" s="483">
        <f t="shared" si="33"/>
        <v>10.315142198308994</v>
      </c>
      <c r="BH20" s="483">
        <f t="shared" si="33"/>
        <v>10.451588212782241</v>
      </c>
      <c r="BI20" s="483">
        <f t="shared" si="33"/>
        <v>10.501047818632118</v>
      </c>
      <c r="BJ20" s="483">
        <f t="shared" si="33"/>
        <v>10.557474099654662</v>
      </c>
      <c r="BK20" s="483">
        <f t="shared" si="33"/>
        <v>9.6207569553403989</v>
      </c>
      <c r="BL20" s="483">
        <f t="shared" si="33"/>
        <v>9.6387382570839382</v>
      </c>
      <c r="BM20" s="483">
        <f t="shared" si="33"/>
        <v>9.7625028545329986</v>
      </c>
      <c r="BN20" s="483">
        <f t="shared" si="33"/>
        <v>9.841354182480643</v>
      </c>
      <c r="BO20" s="483">
        <f t="shared" ref="BO20:DZ20" si="34">BO14/(BO6+BO14)*100</f>
        <v>9.9018902231145116</v>
      </c>
      <c r="BP20" s="483">
        <f t="shared" si="34"/>
        <v>10.216858382047898</v>
      </c>
      <c r="BQ20" s="483">
        <f t="shared" si="34"/>
        <v>10.362986646605229</v>
      </c>
      <c r="BR20" s="483">
        <f t="shared" si="34"/>
        <v>10.388586446405107</v>
      </c>
      <c r="BS20" s="483">
        <f t="shared" si="34"/>
        <v>10.359297141358512</v>
      </c>
      <c r="BT20" s="483">
        <f t="shared" si="34"/>
        <v>10.33464198915685</v>
      </c>
      <c r="BU20" s="483">
        <f t="shared" si="34"/>
        <v>10.204081632653059</v>
      </c>
      <c r="BV20" s="483">
        <f t="shared" si="34"/>
        <v>10.08538085828269</v>
      </c>
      <c r="BW20" s="483">
        <f t="shared" si="34"/>
        <v>9.8858184252612773</v>
      </c>
      <c r="BX20" s="483">
        <f t="shared" si="34"/>
        <v>9.8057354301572612</v>
      </c>
      <c r="BY20" s="483">
        <f t="shared" si="34"/>
        <v>9.7519687936998594</v>
      </c>
      <c r="BZ20" s="483">
        <f t="shared" si="34"/>
        <v>9.7963071512309501</v>
      </c>
      <c r="CA20" s="483">
        <f t="shared" si="34"/>
        <v>9.6636665087636189</v>
      </c>
      <c r="CB20" s="483">
        <f t="shared" si="34"/>
        <v>9.580361345450596</v>
      </c>
      <c r="CC20" s="483">
        <f t="shared" si="34"/>
        <v>9.3410362881386551</v>
      </c>
      <c r="CD20" s="483">
        <f t="shared" si="34"/>
        <v>9.0516310218189666</v>
      </c>
      <c r="CE20" s="483">
        <f t="shared" si="34"/>
        <v>8.3669645430959942</v>
      </c>
      <c r="CF20" s="483">
        <f t="shared" si="34"/>
        <v>8.1240132051098044</v>
      </c>
      <c r="CG20" s="483">
        <f t="shared" si="34"/>
        <v>7.8984989278055746</v>
      </c>
      <c r="CH20" s="483">
        <f t="shared" si="34"/>
        <v>7.729881983812886</v>
      </c>
      <c r="CI20" s="483">
        <f t="shared" si="34"/>
        <v>7.3063600328536218</v>
      </c>
      <c r="CJ20" s="483">
        <f t="shared" si="34"/>
        <v>7.2977882252377393</v>
      </c>
      <c r="CK20" s="483">
        <f t="shared" si="34"/>
        <v>7.2709163346613535</v>
      </c>
      <c r="CL20" s="483">
        <f t="shared" si="34"/>
        <v>7.237567096797128</v>
      </c>
      <c r="CM20" s="483">
        <f t="shared" si="34"/>
        <v>7.1469187575520658</v>
      </c>
      <c r="CN20" s="483">
        <f t="shared" si="34"/>
        <v>7.6996365432795795</v>
      </c>
      <c r="CO20" s="483">
        <f t="shared" si="34"/>
        <v>7.5714235265035139</v>
      </c>
      <c r="CP20" s="483">
        <f t="shared" si="34"/>
        <v>7.4239049740163319</v>
      </c>
      <c r="CQ20" s="483">
        <f t="shared" si="34"/>
        <v>7.8617680180180187</v>
      </c>
      <c r="CR20" s="483">
        <f t="shared" si="34"/>
        <v>7.914833714587366</v>
      </c>
      <c r="CS20" s="483">
        <f t="shared" si="34"/>
        <v>7.9652247368976798</v>
      </c>
      <c r="CT20" s="483">
        <f t="shared" si="34"/>
        <v>8.3485209589233147</v>
      </c>
      <c r="CU20" s="483">
        <f t="shared" si="34"/>
        <v>8.4287565220436331</v>
      </c>
      <c r="CV20" s="483">
        <f t="shared" si="34"/>
        <v>8.2348816827344447</v>
      </c>
      <c r="CW20" s="483">
        <f t="shared" si="34"/>
        <v>8.4491791826755165</v>
      </c>
      <c r="CX20" s="483">
        <f t="shared" si="34"/>
        <v>8.5279152436049355</v>
      </c>
      <c r="CY20" s="483">
        <f t="shared" si="34"/>
        <v>8.2088510400670103</v>
      </c>
      <c r="CZ20" s="483">
        <f t="shared" si="34"/>
        <v>8.3217367102699704</v>
      </c>
      <c r="DA20" s="483">
        <f t="shared" si="34"/>
        <v>8.571131735697465</v>
      </c>
      <c r="DB20" s="483">
        <f t="shared" si="34"/>
        <v>8.6581282148651919</v>
      </c>
      <c r="DC20" s="483">
        <f t="shared" si="34"/>
        <v>8.6104124315198298</v>
      </c>
      <c r="DD20" s="483">
        <f t="shared" si="34"/>
        <v>8.3878295587526654</v>
      </c>
      <c r="DE20" s="483">
        <f t="shared" si="34"/>
        <v>8.4597732643764765</v>
      </c>
      <c r="DF20" s="483">
        <f t="shared" si="34"/>
        <v>7.9765134086460865</v>
      </c>
      <c r="DG20" s="483">
        <f t="shared" si="34"/>
        <v>7.9748307229327668</v>
      </c>
      <c r="DH20" s="483">
        <f t="shared" si="34"/>
        <v>7.6555023923444985</v>
      </c>
      <c r="DI20" s="483">
        <f t="shared" si="34"/>
        <v>7.6122915316667248</v>
      </c>
      <c r="DJ20" s="483">
        <f t="shared" si="34"/>
        <v>7.1411470980539695</v>
      </c>
      <c r="DK20" s="483">
        <f t="shared" si="34"/>
        <v>6.8205953889897568</v>
      </c>
      <c r="DL20" s="483">
        <f t="shared" si="34"/>
        <v>6.9075233500975068</v>
      </c>
      <c r="DM20" s="483">
        <f t="shared" si="34"/>
        <v>7.0891183913548996</v>
      </c>
      <c r="DN20" s="483">
        <f t="shared" si="34"/>
        <v>7.4249982915328374</v>
      </c>
      <c r="DO20" s="483">
        <f t="shared" si="34"/>
        <v>8.2144680851063825</v>
      </c>
      <c r="DP20" s="483">
        <f t="shared" si="34"/>
        <v>8.7910594789225183</v>
      </c>
      <c r="DQ20" s="483">
        <f t="shared" si="34"/>
        <v>8.8337300238014276</v>
      </c>
      <c r="DR20" s="483">
        <f t="shared" si="34"/>
        <v>9.1402040193852319</v>
      </c>
      <c r="DS20" s="483">
        <f t="shared" si="34"/>
        <v>9.0338770388958594</v>
      </c>
      <c r="DT20" s="483">
        <f t="shared" si="34"/>
        <v>8.8965798045602611</v>
      </c>
      <c r="DU20" s="483">
        <f t="shared" si="34"/>
        <v>8.930809089985436</v>
      </c>
      <c r="DV20" s="483">
        <f t="shared" si="34"/>
        <v>8.8530914751768268</v>
      </c>
      <c r="DW20" s="483">
        <f t="shared" si="34"/>
        <v>8.753844593909486</v>
      </c>
      <c r="DX20" s="483">
        <f t="shared" si="34"/>
        <v>8.62534602660185</v>
      </c>
      <c r="DY20" s="483">
        <f t="shared" si="34"/>
        <v>8.781144781144782</v>
      </c>
      <c r="DZ20" s="483">
        <f t="shared" si="34"/>
        <v>8.9478991596638657</v>
      </c>
      <c r="EA20" s="483">
        <f t="shared" ref="EA20:FF20" si="35">EA14/(EA6+EA14)*100</f>
        <v>9.1198658843252325</v>
      </c>
      <c r="EB20" s="483">
        <f t="shared" si="35"/>
        <v>9.2898735024429406</v>
      </c>
      <c r="EC20" s="483">
        <f t="shared" si="35"/>
        <v>9.4273392839233772</v>
      </c>
      <c r="ED20" s="483">
        <f t="shared" si="35"/>
        <v>9.7645567931701454</v>
      </c>
      <c r="EE20" s="483">
        <f t="shared" si="35"/>
        <v>9.6072204579642335</v>
      </c>
      <c r="EF20" s="483">
        <f t="shared" si="35"/>
        <v>9.5960946903838433</v>
      </c>
      <c r="EG20" s="483">
        <f t="shared" si="35"/>
        <v>9.1999193873438116</v>
      </c>
      <c r="EH20" s="483">
        <f t="shared" si="35"/>
        <v>9.452669659007169</v>
      </c>
      <c r="EI20" s="483">
        <f t="shared" si="35"/>
        <v>9.4605003181407188</v>
      </c>
      <c r="EJ20" s="483">
        <f t="shared" si="35"/>
        <v>9.684432258927373</v>
      </c>
      <c r="EK20" s="484">
        <f t="shared" si="35"/>
        <v>9.9311276892849207</v>
      </c>
      <c r="EL20" s="484">
        <f t="shared" si="35"/>
        <v>10.035946788294572</v>
      </c>
      <c r="EM20" s="484">
        <f t="shared" si="35"/>
        <v>10.191346165189561</v>
      </c>
      <c r="EN20" s="484">
        <f t="shared" si="35"/>
        <v>10.206823857401876</v>
      </c>
      <c r="EO20" s="484">
        <f t="shared" si="35"/>
        <v>10.128036723750879</v>
      </c>
      <c r="EP20" s="484">
        <f t="shared" si="35"/>
        <v>10.025540624976943</v>
      </c>
      <c r="EQ20" s="484">
        <f>EQ14/(EQ6+EQ14)*100</f>
        <v>9.9202988176633387</v>
      </c>
      <c r="ER20" s="484">
        <f t="shared" si="35"/>
        <v>10.025623497857579</v>
      </c>
      <c r="ES20" s="484">
        <f t="shared" si="35"/>
        <v>9.9379701861565355</v>
      </c>
      <c r="ET20" s="484">
        <f t="shared" si="35"/>
        <v>9.8352258713009917</v>
      </c>
      <c r="EU20" s="484">
        <f t="shared" si="35"/>
        <v>9.7297299929144963</v>
      </c>
      <c r="EV20" s="484">
        <f t="shared" si="35"/>
        <v>9.7902087533769571</v>
      </c>
      <c r="EW20" s="484">
        <f t="shared" si="35"/>
        <v>9.7022946783949156</v>
      </c>
      <c r="EX20" s="484">
        <f>EX14/(EX6+EX14)*100</f>
        <v>9.5992500688581206</v>
      </c>
      <c r="EY20" s="484">
        <f t="shared" si="35"/>
        <v>9.5179681259594897</v>
      </c>
      <c r="EZ20" s="484">
        <f t="shared" si="35"/>
        <v>9.6030597860858169</v>
      </c>
      <c r="FA20" s="484">
        <f t="shared" si="35"/>
        <v>9.5394555866470778</v>
      </c>
      <c r="FB20" s="484">
        <f t="shared" si="35"/>
        <v>9.4607427426044524</v>
      </c>
      <c r="FC20" s="484">
        <f t="shared" si="35"/>
        <v>9.3793208728697657</v>
      </c>
      <c r="FD20" s="484">
        <f t="shared" si="35"/>
        <v>9.4645275527788595</v>
      </c>
      <c r="FE20" s="484">
        <f t="shared" si="35"/>
        <v>9.4008105108373687</v>
      </c>
      <c r="FF20" s="484">
        <f t="shared" si="35"/>
        <v>9.3219616524243989</v>
      </c>
      <c r="FG20" s="484"/>
      <c r="FH20" s="484"/>
      <c r="FI20" s="484"/>
      <c r="FJ20" s="484"/>
      <c r="FK20" s="484"/>
      <c r="FL20" s="484"/>
      <c r="FM20" s="484"/>
      <c r="FN20" s="484"/>
      <c r="FO20" s="484"/>
      <c r="FP20" s="484"/>
      <c r="FQ20" s="484"/>
      <c r="FR20" s="484"/>
      <c r="FS20" s="484"/>
      <c r="FT20" s="484"/>
      <c r="FU20" s="484"/>
      <c r="FV20" s="484"/>
    </row>
    <row r="21" spans="1:178">
      <c r="D21" s="485"/>
      <c r="E21" s="485"/>
      <c r="F21" s="485"/>
      <c r="G21" s="485"/>
      <c r="H21" s="485"/>
      <c r="I21" s="485"/>
      <c r="J21" s="485"/>
      <c r="K21" s="485"/>
      <c r="L21" s="485"/>
      <c r="M21" s="485"/>
      <c r="N21" s="485"/>
      <c r="O21" s="485"/>
      <c r="P21" s="485"/>
      <c r="Q21" s="485"/>
      <c r="R21" s="485"/>
      <c r="S21" s="485"/>
      <c r="T21" s="485"/>
      <c r="U21" s="485"/>
      <c r="V21" s="485"/>
      <c r="W21" s="485"/>
      <c r="X21" s="485"/>
      <c r="Y21" s="485"/>
      <c r="Z21" s="485"/>
      <c r="AA21" s="485"/>
      <c r="AB21" s="485"/>
      <c r="AC21" s="485"/>
      <c r="AD21" s="485"/>
      <c r="AE21" s="485"/>
      <c r="AF21" s="485"/>
      <c r="AG21" s="485"/>
      <c r="AH21" s="485"/>
      <c r="AI21" s="485"/>
      <c r="AJ21" s="485"/>
      <c r="AK21" s="485"/>
      <c r="AL21" s="485"/>
      <c r="AM21" s="485"/>
      <c r="AN21" s="485"/>
      <c r="AO21" s="485"/>
      <c r="AP21" s="485"/>
      <c r="AQ21" s="485"/>
      <c r="AR21" s="485"/>
      <c r="AS21" s="485"/>
      <c r="AT21" s="485"/>
      <c r="AU21" s="485"/>
      <c r="AV21" s="485"/>
      <c r="AW21" s="485"/>
      <c r="AX21" s="485"/>
      <c r="AY21" s="485"/>
      <c r="AZ21" s="485"/>
      <c r="BA21" s="485"/>
      <c r="BB21" s="485"/>
      <c r="BC21" s="485"/>
      <c r="BD21" s="485"/>
      <c r="BE21" s="485"/>
      <c r="BF21" s="485"/>
      <c r="BG21" s="485"/>
      <c r="BH21" s="485"/>
      <c r="BI21" s="485"/>
      <c r="BJ21" s="485"/>
      <c r="BK21" s="485"/>
      <c r="BL21" s="485"/>
      <c r="BM21" s="485"/>
      <c r="BN21" s="485"/>
      <c r="BO21" s="485"/>
      <c r="BP21" s="485"/>
      <c r="BQ21" s="485"/>
      <c r="BR21" s="485"/>
      <c r="BS21" s="485"/>
      <c r="BT21" s="485"/>
      <c r="BU21" s="485"/>
      <c r="BV21" s="485"/>
      <c r="BW21" s="485"/>
      <c r="BX21" s="485"/>
      <c r="BY21" s="485"/>
      <c r="BZ21" s="485"/>
      <c r="CA21" s="485"/>
      <c r="CB21" s="485"/>
      <c r="CC21" s="485"/>
      <c r="CD21" s="485"/>
      <c r="CE21" s="485"/>
      <c r="CF21" s="485"/>
      <c r="CG21" s="485"/>
      <c r="CH21" s="485"/>
      <c r="CI21" s="485"/>
      <c r="CJ21" s="485"/>
      <c r="CK21" s="485"/>
      <c r="CL21" s="485"/>
      <c r="CM21" s="485"/>
      <c r="CN21" s="485"/>
      <c r="CO21" s="485"/>
      <c r="CP21" s="485"/>
      <c r="CQ21" s="485"/>
      <c r="CR21" s="485"/>
      <c r="CS21" s="485"/>
      <c r="CT21" s="485"/>
      <c r="CU21" s="485"/>
      <c r="CV21" s="485"/>
      <c r="CW21" s="485"/>
      <c r="CX21" s="485"/>
      <c r="CY21" s="485"/>
      <c r="CZ21" s="485"/>
      <c r="DA21" s="485"/>
      <c r="DB21" s="485"/>
      <c r="DC21" s="485"/>
      <c r="DD21" s="485"/>
      <c r="DE21" s="485"/>
      <c r="DF21" s="485"/>
      <c r="DG21" s="485"/>
      <c r="DH21" s="485"/>
      <c r="DI21" s="485"/>
      <c r="DJ21" s="485"/>
      <c r="DK21" s="485"/>
      <c r="DL21" s="485"/>
      <c r="DM21" s="485"/>
      <c r="DN21" s="485"/>
      <c r="DO21" s="485"/>
      <c r="DP21" s="485"/>
      <c r="DQ21" s="485"/>
      <c r="DR21" s="485"/>
      <c r="DS21" s="485"/>
      <c r="DT21" s="485"/>
      <c r="DU21" s="485"/>
      <c r="DV21" s="485"/>
      <c r="DW21" s="485"/>
      <c r="DX21" s="485"/>
      <c r="DY21" s="485"/>
      <c r="DZ21" s="485"/>
      <c r="EA21" s="485"/>
      <c r="EB21" s="485"/>
      <c r="EC21" s="475"/>
      <c r="ED21" s="486"/>
      <c r="EE21" s="486"/>
      <c r="EF21" s="486"/>
      <c r="EG21" s="486"/>
      <c r="EH21" s="486"/>
      <c r="EI21" s="486"/>
      <c r="EJ21" s="486"/>
      <c r="EK21" s="486"/>
      <c r="EL21" s="486"/>
      <c r="EM21" s="486"/>
      <c r="EN21" s="486"/>
      <c r="EO21" s="486"/>
      <c r="EP21" s="486"/>
      <c r="EQ21" s="486"/>
      <c r="ER21" s="486"/>
      <c r="ES21" s="486"/>
      <c r="ET21" s="486"/>
      <c r="EU21" s="486"/>
      <c r="EV21" s="486"/>
      <c r="EW21" s="486"/>
      <c r="EX21" s="486"/>
      <c r="EY21" s="486"/>
      <c r="EZ21" s="486"/>
      <c r="FA21" s="486"/>
      <c r="FB21" s="486"/>
      <c r="FC21" s="475"/>
      <c r="FD21" s="475"/>
      <c r="FE21" s="475"/>
      <c r="FF21" s="475"/>
      <c r="FG21" s="475"/>
      <c r="FH21" s="475"/>
      <c r="FI21" s="475"/>
      <c r="FJ21" s="475"/>
    </row>
    <row r="22" spans="1:178" ht="13.5" thickBot="1">
      <c r="B22" s="394" t="s">
        <v>217</v>
      </c>
      <c r="C22" s="449">
        <v>29281</v>
      </c>
      <c r="D22" s="449">
        <v>29373</v>
      </c>
      <c r="E22" s="449">
        <v>29465</v>
      </c>
      <c r="F22" s="449">
        <v>29556</v>
      </c>
      <c r="G22" s="449">
        <v>29646</v>
      </c>
      <c r="H22" s="449">
        <v>29738</v>
      </c>
      <c r="I22" s="449">
        <v>29830</v>
      </c>
      <c r="J22" s="449">
        <v>29921</v>
      </c>
      <c r="K22" s="449">
        <v>30011</v>
      </c>
      <c r="L22" s="449">
        <v>30103</v>
      </c>
      <c r="M22" s="449">
        <v>30195</v>
      </c>
      <c r="N22" s="449">
        <v>30286</v>
      </c>
      <c r="O22" s="449">
        <v>30376</v>
      </c>
      <c r="P22" s="449">
        <v>30468</v>
      </c>
      <c r="Q22" s="449">
        <v>30560</v>
      </c>
      <c r="R22" s="449">
        <v>30651</v>
      </c>
      <c r="S22" s="449">
        <v>30742</v>
      </c>
      <c r="T22" s="449">
        <v>30834</v>
      </c>
      <c r="U22" s="449">
        <v>30926</v>
      </c>
      <c r="V22" s="449">
        <v>31017</v>
      </c>
      <c r="W22" s="449">
        <v>31107</v>
      </c>
      <c r="X22" s="449">
        <v>31199</v>
      </c>
      <c r="Y22" s="449">
        <v>31291</v>
      </c>
      <c r="Z22" s="449">
        <v>31382</v>
      </c>
      <c r="AA22" s="449">
        <v>31472</v>
      </c>
      <c r="AB22" s="449">
        <v>31564</v>
      </c>
      <c r="AC22" s="449">
        <v>31656</v>
      </c>
      <c r="AD22" s="449">
        <v>31747</v>
      </c>
      <c r="AE22" s="449">
        <v>31837</v>
      </c>
      <c r="AF22" s="449">
        <v>31929</v>
      </c>
      <c r="AG22" s="449">
        <v>32021</v>
      </c>
      <c r="AH22" s="449">
        <v>32112</v>
      </c>
      <c r="AI22" s="449">
        <v>32203</v>
      </c>
      <c r="AJ22" s="449">
        <v>32295</v>
      </c>
      <c r="AK22" s="449">
        <v>32387</v>
      </c>
      <c r="AL22" s="449">
        <v>32478</v>
      </c>
      <c r="AM22" s="449">
        <v>32568</v>
      </c>
      <c r="AN22" s="449">
        <v>32660</v>
      </c>
      <c r="AO22" s="449">
        <v>32752</v>
      </c>
      <c r="AP22" s="449">
        <v>32843</v>
      </c>
      <c r="AQ22" s="449">
        <v>32933</v>
      </c>
      <c r="AR22" s="449">
        <v>33025</v>
      </c>
      <c r="AS22" s="449">
        <v>33117</v>
      </c>
      <c r="AT22" s="449">
        <v>33208</v>
      </c>
      <c r="AU22" s="449">
        <v>33298</v>
      </c>
      <c r="AV22" s="449">
        <v>33390</v>
      </c>
      <c r="AW22" s="449">
        <v>33482</v>
      </c>
      <c r="AX22" s="449">
        <v>33573</v>
      </c>
      <c r="AY22" s="449">
        <v>33664</v>
      </c>
      <c r="AZ22" s="449">
        <v>33756</v>
      </c>
      <c r="BA22" s="449">
        <v>33848</v>
      </c>
      <c r="BB22" s="449">
        <v>33939</v>
      </c>
      <c r="BC22" s="449">
        <v>34029</v>
      </c>
      <c r="BD22" s="449">
        <v>34121</v>
      </c>
      <c r="BE22" s="449">
        <v>34213</v>
      </c>
      <c r="BF22" s="449">
        <v>34304</v>
      </c>
      <c r="BG22" s="449">
        <v>34394</v>
      </c>
      <c r="BH22" s="449">
        <v>34486</v>
      </c>
      <c r="BI22" s="449">
        <v>34578</v>
      </c>
      <c r="BJ22" s="449">
        <v>34669</v>
      </c>
      <c r="BK22" s="449">
        <v>34759</v>
      </c>
      <c r="BL22" s="449">
        <v>34851</v>
      </c>
      <c r="BM22" s="449">
        <v>34943</v>
      </c>
      <c r="BN22" s="449">
        <v>35034</v>
      </c>
      <c r="BO22" s="449">
        <v>35125</v>
      </c>
      <c r="BP22" s="449">
        <v>35217</v>
      </c>
      <c r="BQ22" s="449">
        <v>35309</v>
      </c>
      <c r="BR22" s="449">
        <v>35400</v>
      </c>
      <c r="BS22" s="449">
        <v>35490</v>
      </c>
      <c r="BT22" s="449">
        <v>35582</v>
      </c>
      <c r="BU22" s="449">
        <v>35674</v>
      </c>
      <c r="BV22" s="449">
        <v>35765</v>
      </c>
      <c r="BW22" s="449">
        <v>35855</v>
      </c>
      <c r="BX22" s="449">
        <v>35947</v>
      </c>
      <c r="BY22" s="449">
        <v>36039</v>
      </c>
      <c r="BZ22" s="449">
        <v>36130</v>
      </c>
      <c r="CA22" s="449">
        <v>36220</v>
      </c>
      <c r="CB22" s="449">
        <v>36312</v>
      </c>
      <c r="CC22" s="449">
        <v>36404</v>
      </c>
      <c r="CD22" s="449">
        <v>36495</v>
      </c>
      <c r="CE22" s="449">
        <v>36586</v>
      </c>
      <c r="CF22" s="449">
        <v>36678</v>
      </c>
      <c r="CG22" s="449">
        <v>36770</v>
      </c>
      <c r="CH22" s="449">
        <v>36861</v>
      </c>
      <c r="CI22" s="449">
        <v>36951</v>
      </c>
      <c r="CJ22" s="449">
        <v>37043</v>
      </c>
      <c r="CK22" s="449">
        <v>37135</v>
      </c>
      <c r="CL22" s="449">
        <v>37226</v>
      </c>
      <c r="CM22" s="449">
        <v>37316</v>
      </c>
      <c r="CN22" s="449">
        <v>37408</v>
      </c>
      <c r="CO22" s="449">
        <v>37500</v>
      </c>
      <c r="CP22" s="449">
        <v>37591</v>
      </c>
      <c r="CQ22" s="449">
        <v>37681</v>
      </c>
      <c r="CR22" s="449">
        <v>37773</v>
      </c>
      <c r="CS22" s="449">
        <v>37865</v>
      </c>
      <c r="CT22" s="449">
        <v>37956</v>
      </c>
      <c r="CU22" s="449">
        <v>38047</v>
      </c>
      <c r="CV22" s="449">
        <v>38139</v>
      </c>
      <c r="CW22" s="449">
        <v>38231</v>
      </c>
      <c r="CX22" s="449">
        <v>38322</v>
      </c>
      <c r="CY22" s="449">
        <v>38412</v>
      </c>
      <c r="CZ22" s="449">
        <v>38504</v>
      </c>
      <c r="DA22" s="449">
        <v>38596</v>
      </c>
      <c r="DB22" s="449">
        <v>38687</v>
      </c>
      <c r="DC22" s="449">
        <v>38777</v>
      </c>
      <c r="DD22" s="449">
        <v>38869</v>
      </c>
      <c r="DE22" s="449">
        <v>38961</v>
      </c>
      <c r="DF22" s="449">
        <v>39052</v>
      </c>
      <c r="DG22" s="449">
        <v>39142</v>
      </c>
      <c r="DH22" s="449">
        <v>39234</v>
      </c>
      <c r="DI22" s="449">
        <v>39326</v>
      </c>
      <c r="DJ22" s="449">
        <v>39417</v>
      </c>
      <c r="DK22" s="449">
        <v>39508</v>
      </c>
      <c r="DL22" s="449">
        <v>39600</v>
      </c>
      <c r="DM22" s="449">
        <v>39692</v>
      </c>
      <c r="DN22" s="449">
        <v>39783</v>
      </c>
      <c r="DO22" s="449">
        <v>39873</v>
      </c>
      <c r="DP22" s="449">
        <v>39965</v>
      </c>
      <c r="DQ22" s="449">
        <v>40057</v>
      </c>
      <c r="DR22" s="449">
        <v>40148</v>
      </c>
      <c r="DS22" s="449">
        <v>40238</v>
      </c>
      <c r="DT22" s="449">
        <v>40330</v>
      </c>
      <c r="DU22" s="449">
        <v>40422</v>
      </c>
      <c r="DV22" s="449">
        <v>40513</v>
      </c>
      <c r="DW22" s="449">
        <v>40603</v>
      </c>
      <c r="DX22" s="449">
        <v>40695</v>
      </c>
      <c r="DY22" s="449">
        <v>40787</v>
      </c>
      <c r="DZ22" s="449">
        <v>40878</v>
      </c>
      <c r="EA22" s="449">
        <v>40969</v>
      </c>
      <c r="EB22" s="449">
        <v>41061</v>
      </c>
      <c r="EC22" s="449">
        <v>41153</v>
      </c>
      <c r="ED22" s="449">
        <v>41244</v>
      </c>
      <c r="EE22" s="449">
        <v>41334</v>
      </c>
      <c r="EF22" s="449">
        <v>41426</v>
      </c>
      <c r="EG22" s="449">
        <v>41518</v>
      </c>
      <c r="EH22" s="449">
        <v>41609</v>
      </c>
      <c r="EI22" s="449">
        <v>41699</v>
      </c>
      <c r="EJ22" s="449">
        <v>41791</v>
      </c>
      <c r="EK22" s="449">
        <v>41883</v>
      </c>
      <c r="EL22" s="449">
        <v>41974</v>
      </c>
      <c r="EM22" s="449">
        <v>42064</v>
      </c>
      <c r="EN22" s="449">
        <v>42156</v>
      </c>
      <c r="EO22" s="449">
        <v>42248</v>
      </c>
      <c r="EP22" s="449">
        <v>42339</v>
      </c>
      <c r="EQ22" s="449">
        <v>42430</v>
      </c>
      <c r="ER22" s="449">
        <v>42522</v>
      </c>
      <c r="ES22" s="449">
        <v>42614</v>
      </c>
      <c r="ET22" s="449">
        <v>42705</v>
      </c>
      <c r="EU22" s="449">
        <v>42795</v>
      </c>
      <c r="EV22" s="449">
        <v>42887</v>
      </c>
      <c r="EW22" s="449">
        <v>42979</v>
      </c>
      <c r="EX22" s="449">
        <v>43070</v>
      </c>
      <c r="EY22" s="449">
        <v>43160</v>
      </c>
      <c r="EZ22" s="449">
        <v>43252</v>
      </c>
      <c r="FA22" s="449">
        <v>43344</v>
      </c>
      <c r="FB22" s="449">
        <v>43435</v>
      </c>
      <c r="FC22" s="449"/>
      <c r="FD22" s="449"/>
      <c r="FE22" s="449"/>
      <c r="FF22" s="449"/>
      <c r="FG22" s="449"/>
      <c r="FH22" s="449"/>
      <c r="FI22" s="449"/>
      <c r="FJ22" s="449"/>
    </row>
    <row r="23" spans="1:178" s="453" customFormat="1">
      <c r="A23" s="374"/>
      <c r="B23" s="476" t="s">
        <v>93</v>
      </c>
      <c r="C23" s="487">
        <v>2.0213907726859257</v>
      </c>
      <c r="D23" s="487">
        <v>2.0652549524532104</v>
      </c>
      <c r="E23" s="487">
        <v>2.1594305782850771</v>
      </c>
      <c r="F23" s="487">
        <v>2.2350106485250545</v>
      </c>
      <c r="G23" s="487">
        <v>2.2969204434891988</v>
      </c>
      <c r="H23" s="487">
        <v>2.5266124878381189</v>
      </c>
      <c r="I23" s="487">
        <v>2.6203498111369128</v>
      </c>
      <c r="J23" s="487">
        <v>2.683762276566426</v>
      </c>
      <c r="K23" s="487">
        <v>2.812314489613958</v>
      </c>
      <c r="L23" s="487">
        <v>2.8741854083854652</v>
      </c>
      <c r="M23" s="487">
        <v>2.9664467599946387</v>
      </c>
      <c r="N23" s="487">
        <v>3.0646361477504609</v>
      </c>
      <c r="O23" s="487">
        <v>3.1749630490694778</v>
      </c>
      <c r="P23" s="487">
        <v>3.2702119405415622</v>
      </c>
      <c r="Q23" s="487">
        <v>3.3065112930815737</v>
      </c>
      <c r="R23" s="487">
        <v>3.3729721700725133</v>
      </c>
      <c r="S23" s="487">
        <v>3.4411062079079779</v>
      </c>
      <c r="T23" s="487">
        <v>3.5587920402184308</v>
      </c>
      <c r="U23" s="487">
        <v>3.6011416654970301</v>
      </c>
      <c r="V23" s="487">
        <v>3.6796465538048655</v>
      </c>
      <c r="W23" s="487">
        <v>3.6796465538048655</v>
      </c>
      <c r="X23" s="487">
        <v>3.8559016237321186</v>
      </c>
      <c r="Y23" s="487">
        <v>3.9314772955572685</v>
      </c>
      <c r="Z23" s="487">
        <v>3.9314772955572685</v>
      </c>
      <c r="AA23" s="487">
        <v>3.9314772955572685</v>
      </c>
      <c r="AB23" s="487">
        <v>4.0144314664935266</v>
      </c>
      <c r="AC23" s="487">
        <v>4.0987345272898903</v>
      </c>
      <c r="AD23" s="487">
        <v>4.0987345272898903</v>
      </c>
      <c r="AE23" s="487">
        <v>4.1971041559448476</v>
      </c>
      <c r="AF23" s="487">
        <v>4.1971041559448476</v>
      </c>
      <c r="AG23" s="487">
        <v>4.2390751975042962</v>
      </c>
      <c r="AH23" s="487">
        <v>4.2390751975042962</v>
      </c>
      <c r="AI23" s="487">
        <v>4.2390751975042962</v>
      </c>
      <c r="AJ23" s="487">
        <v>4.3365739270468948</v>
      </c>
      <c r="AK23" s="487">
        <v>4.3799396663173642</v>
      </c>
      <c r="AL23" s="487">
        <v>4.3799396663173642</v>
      </c>
      <c r="AM23" s="487">
        <v>4.4719183993100282</v>
      </c>
      <c r="AN23" s="487">
        <v>4.4719183993100282</v>
      </c>
      <c r="AO23" s="487">
        <v>4.5568848488969182</v>
      </c>
      <c r="AP23" s="487">
        <v>4.5568848488969182</v>
      </c>
      <c r="AQ23" s="487">
        <v>4.5568848488969182</v>
      </c>
      <c r="AR23" s="487">
        <v>4.6480225458748565</v>
      </c>
      <c r="AS23" s="487">
        <v>4.7642231095217271</v>
      </c>
      <c r="AT23" s="487">
        <v>4.8642717948216827</v>
      </c>
      <c r="AU23" s="487">
        <v>4.8642717948216827</v>
      </c>
      <c r="AV23" s="487">
        <v>4.8642717948216827</v>
      </c>
      <c r="AW23" s="487">
        <v>4.9761500461025809</v>
      </c>
      <c r="AX23" s="487">
        <v>4.9761500461025809</v>
      </c>
      <c r="AY23" s="487">
        <v>5.0756730470246323</v>
      </c>
      <c r="AZ23" s="487">
        <v>5.0756730470246323</v>
      </c>
      <c r="BA23" s="487">
        <v>5.192413527106198</v>
      </c>
      <c r="BB23" s="487">
        <v>5.192413527106198</v>
      </c>
      <c r="BC23" s="487">
        <v>5.192413527106198</v>
      </c>
      <c r="BD23" s="487">
        <v>5.192413527106198</v>
      </c>
      <c r="BE23" s="487">
        <v>5.3097992703790036</v>
      </c>
      <c r="BF23" s="487">
        <v>5.3097992703790036</v>
      </c>
      <c r="BG23" s="487">
        <v>5.3097992703790036</v>
      </c>
      <c r="BH23" s="487">
        <v>5.3097992703790036</v>
      </c>
      <c r="BI23" s="487">
        <v>5.4210870529623136</v>
      </c>
      <c r="BJ23" s="487">
        <v>5.4210870529623136</v>
      </c>
      <c r="BK23" s="487">
        <v>5.4210870529623136</v>
      </c>
      <c r="BL23" s="487">
        <v>5.4210870529623136</v>
      </c>
      <c r="BM23" s="487">
        <v>5.6375646574394365</v>
      </c>
      <c r="BN23" s="487">
        <v>5.6375646574394365</v>
      </c>
      <c r="BO23" s="487">
        <v>5.6375646574394365</v>
      </c>
      <c r="BP23" s="487">
        <v>5.7127728392765578</v>
      </c>
      <c r="BQ23" s="487">
        <v>5.7793422434702277</v>
      </c>
      <c r="BR23" s="487">
        <v>5.7793422434702277</v>
      </c>
      <c r="BS23" s="487">
        <v>5.7793422434702277</v>
      </c>
      <c r="BT23" s="487">
        <v>5.7793422434702277</v>
      </c>
      <c r="BU23" s="487">
        <v>6.0110647496710916</v>
      </c>
      <c r="BV23" s="487">
        <v>6.0110647496710916</v>
      </c>
      <c r="BW23" s="487">
        <v>6.0110647496710916</v>
      </c>
      <c r="BX23" s="487">
        <v>6.0110647496710916</v>
      </c>
      <c r="BY23" s="487">
        <v>6.1314994732886454</v>
      </c>
      <c r="BZ23" s="487">
        <v>6.1314994732886454</v>
      </c>
      <c r="CA23" s="487">
        <v>6.1284504929438981</v>
      </c>
      <c r="CB23" s="487">
        <v>6.1284504929438981</v>
      </c>
      <c r="CC23" s="487">
        <v>6.2046750015626033</v>
      </c>
      <c r="CD23" s="487">
        <v>6.2046750015626033</v>
      </c>
      <c r="CE23" s="487">
        <v>6.2046750015626033</v>
      </c>
      <c r="CF23" s="487">
        <v>6.2046750015626033</v>
      </c>
      <c r="CG23" s="487">
        <v>6.4059077043159851</v>
      </c>
      <c r="CH23" s="487">
        <v>6.4059077043159851</v>
      </c>
      <c r="CI23" s="487">
        <v>6.4059077043159851</v>
      </c>
      <c r="CJ23" s="487">
        <v>6.4059077043159851</v>
      </c>
      <c r="CK23" s="487">
        <v>6.665071033619582</v>
      </c>
      <c r="CL23" s="487">
        <v>6.665071033619582</v>
      </c>
      <c r="CM23" s="487">
        <v>6.665071033619582</v>
      </c>
      <c r="CN23" s="487">
        <v>6.665071033619582</v>
      </c>
      <c r="CO23" s="487">
        <v>6.83</v>
      </c>
      <c r="CP23" s="487">
        <v>6.83</v>
      </c>
      <c r="CQ23" s="487">
        <v>6.83</v>
      </c>
      <c r="CR23" s="487">
        <v>6.83</v>
      </c>
      <c r="CS23" s="487">
        <v>7.19</v>
      </c>
      <c r="CT23" s="487">
        <v>7.19</v>
      </c>
      <c r="CU23" s="487">
        <v>7.19</v>
      </c>
      <c r="CV23" s="487">
        <v>7.19</v>
      </c>
      <c r="CW23" s="487">
        <v>7.61</v>
      </c>
      <c r="CX23" s="487">
        <v>7.61</v>
      </c>
      <c r="CY23" s="487">
        <v>7.61</v>
      </c>
      <c r="CZ23" s="487">
        <v>7.61</v>
      </c>
      <c r="DA23" s="487">
        <v>8.0299999999999994</v>
      </c>
      <c r="DB23" s="487">
        <v>8.0299999999999994</v>
      </c>
      <c r="DC23" s="487">
        <v>8.0299999999999994</v>
      </c>
      <c r="DD23" s="487">
        <v>8.0299999999999994</v>
      </c>
      <c r="DE23" s="487">
        <v>8.27</v>
      </c>
      <c r="DF23" s="487">
        <v>8.27</v>
      </c>
      <c r="DG23" s="487">
        <v>8.27</v>
      </c>
      <c r="DH23" s="487">
        <v>8.27</v>
      </c>
      <c r="DI23" s="487">
        <v>8.44</v>
      </c>
      <c r="DJ23" s="487">
        <v>8.44</v>
      </c>
      <c r="DK23" s="487">
        <v>8.44</v>
      </c>
      <c r="DL23" s="487">
        <v>8.5666666666666682</v>
      </c>
      <c r="DM23" s="487">
        <v>8.7100000000000009</v>
      </c>
      <c r="DN23" s="487">
        <v>8.7100000000000009</v>
      </c>
      <c r="DO23" s="487">
        <v>8.7100000000000009</v>
      </c>
      <c r="DP23" s="487">
        <v>8.7100000000000009</v>
      </c>
      <c r="DQ23" s="487">
        <v>8.82</v>
      </c>
      <c r="DR23" s="487">
        <v>8.82</v>
      </c>
      <c r="DS23" s="487">
        <v>8.86</v>
      </c>
      <c r="DT23" s="487">
        <v>8.86</v>
      </c>
      <c r="DU23" s="487">
        <v>8.86</v>
      </c>
      <c r="DV23" s="487">
        <v>8.86</v>
      </c>
      <c r="DW23" s="487">
        <v>9</v>
      </c>
      <c r="DX23" s="487">
        <v>9</v>
      </c>
      <c r="DY23" s="487">
        <v>9</v>
      </c>
      <c r="DZ23" s="487">
        <v>9.0633333333333326</v>
      </c>
      <c r="EA23" s="487">
        <v>9.2200000000000006</v>
      </c>
      <c r="EB23" s="487">
        <v>9.2200000000000006</v>
      </c>
      <c r="EC23" s="453">
        <v>9.4</v>
      </c>
      <c r="ED23" s="453">
        <v>9.4</v>
      </c>
      <c r="EE23" s="453">
        <v>9.43</v>
      </c>
      <c r="EF23" s="453">
        <v>9.43</v>
      </c>
      <c r="EG23" s="453">
        <v>9.43</v>
      </c>
      <c r="EH23" s="453">
        <v>9.43</v>
      </c>
      <c r="EI23" s="453">
        <v>9.5299999999999994</v>
      </c>
      <c r="EJ23" s="488">
        <f t="shared" ref="EJ23:EP23" si="36">EI23*(1+EJ25)</f>
        <v>9.5299999999999994</v>
      </c>
      <c r="EK23" s="488">
        <f t="shared" si="36"/>
        <v>9.5299999999999994</v>
      </c>
      <c r="EL23" s="488">
        <f t="shared" si="36"/>
        <v>9.5299999999999994</v>
      </c>
      <c r="EM23" s="488">
        <f t="shared" si="36"/>
        <v>9.6157699999999977</v>
      </c>
      <c r="EN23" s="488">
        <f t="shared" si="36"/>
        <v>9.6157699999999977</v>
      </c>
      <c r="EO23" s="488">
        <f t="shared" si="36"/>
        <v>9.6157699999999977</v>
      </c>
      <c r="EP23" s="488">
        <f t="shared" si="36"/>
        <v>9.6157699999999977</v>
      </c>
      <c r="EQ23" s="488"/>
      <c r="ER23" s="488"/>
      <c r="ES23" s="488"/>
      <c r="ET23" s="488"/>
      <c r="EU23" s="488"/>
      <c r="EV23" s="488"/>
      <c r="EW23" s="488"/>
      <c r="EX23" s="488"/>
      <c r="EY23" s="488"/>
      <c r="EZ23" s="488"/>
      <c r="FA23" s="488"/>
      <c r="FB23" s="488"/>
      <c r="FC23" s="489"/>
      <c r="FD23" s="489"/>
      <c r="FE23" s="489"/>
      <c r="FF23" s="489"/>
      <c r="FG23" s="489"/>
      <c r="FH23" s="489"/>
      <c r="FI23" s="489"/>
      <c r="FJ23" s="489"/>
    </row>
    <row r="24" spans="1:178" s="455" customFormat="1">
      <c r="A24" s="374"/>
      <c r="B24" s="454" t="s">
        <v>74</v>
      </c>
      <c r="D24" s="490"/>
      <c r="E24" s="490"/>
      <c r="F24" s="490"/>
      <c r="G24" s="490">
        <f t="shared" ref="G24:BR24" si="37">100*(G23/C23-1)</f>
        <v>13.630697959364024</v>
      </c>
      <c r="H24" s="490">
        <f t="shared" si="37"/>
        <v>22.339011212000017</v>
      </c>
      <c r="I24" s="490">
        <f t="shared" si="37"/>
        <v>21.344480229499997</v>
      </c>
      <c r="J24" s="490">
        <f t="shared" si="37"/>
        <v>20.078276957540009</v>
      </c>
      <c r="K24" s="490">
        <f t="shared" si="37"/>
        <v>22.438480513579997</v>
      </c>
      <c r="L24" s="490">
        <f t="shared" si="37"/>
        <v>13.756479168071589</v>
      </c>
      <c r="M24" s="490">
        <f t="shared" si="37"/>
        <v>13.208043727091612</v>
      </c>
      <c r="N24" s="490">
        <f t="shared" si="37"/>
        <v>14.191788688203811</v>
      </c>
      <c r="O24" s="490">
        <f t="shared" si="37"/>
        <v>12.895021548792007</v>
      </c>
      <c r="P24" s="490">
        <f t="shared" si="37"/>
        <v>13.778739917080006</v>
      </c>
      <c r="Q24" s="490">
        <f t="shared" si="37"/>
        <v>11.463699186280007</v>
      </c>
      <c r="R24" s="490">
        <f t="shared" si="37"/>
        <v>10.061097221880022</v>
      </c>
      <c r="S24" s="490">
        <f t="shared" si="37"/>
        <v>8.3825592526659989</v>
      </c>
      <c r="T24" s="490">
        <f t="shared" si="37"/>
        <v>8.8245075525312355</v>
      </c>
      <c r="U24" s="490">
        <f t="shared" si="37"/>
        <v>8.9106114058019603</v>
      </c>
      <c r="V24" s="490">
        <f t="shared" si="37"/>
        <v>9.0921112973712859</v>
      </c>
      <c r="W24" s="490">
        <f t="shared" si="37"/>
        <v>6.9320832163999979</v>
      </c>
      <c r="X24" s="490">
        <f t="shared" si="37"/>
        <v>8.3486076218000083</v>
      </c>
      <c r="Y24" s="490">
        <f t="shared" si="37"/>
        <v>9.1730806712000188</v>
      </c>
      <c r="Z24" s="490">
        <f t="shared" si="37"/>
        <v>6.8438840000000223</v>
      </c>
      <c r="AA24" s="490">
        <f t="shared" si="37"/>
        <v>6.8438840000000223</v>
      </c>
      <c r="AB24" s="490">
        <f t="shared" si="37"/>
        <v>4.1113560000000104</v>
      </c>
      <c r="AC24" s="490">
        <f t="shared" si="37"/>
        <v>4.2543099999999834</v>
      </c>
      <c r="AD24" s="490">
        <f t="shared" si="37"/>
        <v>4.2543099999999834</v>
      </c>
      <c r="AE24" s="490">
        <f t="shared" si="37"/>
        <v>6.7564134399999753</v>
      </c>
      <c r="AF24" s="490">
        <f t="shared" si="37"/>
        <v>4.5503999999999989</v>
      </c>
      <c r="AG24" s="490">
        <f t="shared" si="37"/>
        <v>3.4240000000000048</v>
      </c>
      <c r="AH24" s="490">
        <f t="shared" si="37"/>
        <v>3.4240000000000048</v>
      </c>
      <c r="AI24" s="490">
        <f t="shared" si="37"/>
        <v>1.0000000000000009</v>
      </c>
      <c r="AJ24" s="490">
        <f t="shared" si="37"/>
        <v>3.3229999999999871</v>
      </c>
      <c r="AK24" s="490">
        <f t="shared" si="37"/>
        <v>3.3230000000000093</v>
      </c>
      <c r="AL24" s="490">
        <f t="shared" si="37"/>
        <v>3.3230000000000093</v>
      </c>
      <c r="AM24" s="490">
        <f t="shared" si="37"/>
        <v>5.4927830000000011</v>
      </c>
      <c r="AN24" s="490">
        <f t="shared" si="37"/>
        <v>3.120999999999996</v>
      </c>
      <c r="AO24" s="490">
        <f t="shared" si="37"/>
        <v>4.039899999999963</v>
      </c>
      <c r="AP24" s="490">
        <f t="shared" si="37"/>
        <v>4.039899999999963</v>
      </c>
      <c r="AQ24" s="490">
        <f t="shared" si="37"/>
        <v>1.8999999999999906</v>
      </c>
      <c r="AR24" s="490">
        <f t="shared" si="37"/>
        <v>3.9379999999999971</v>
      </c>
      <c r="AS24" s="490">
        <f t="shared" si="37"/>
        <v>4.5499999999999874</v>
      </c>
      <c r="AT24" s="490">
        <f t="shared" si="37"/>
        <v>6.7455499999999669</v>
      </c>
      <c r="AU24" s="490">
        <f t="shared" si="37"/>
        <v>6.7455499999999669</v>
      </c>
      <c r="AV24" s="490">
        <f t="shared" si="37"/>
        <v>4.6524999999999705</v>
      </c>
      <c r="AW24" s="490">
        <f t="shared" si="37"/>
        <v>4.4482999999999828</v>
      </c>
      <c r="AX24" s="490">
        <f t="shared" si="37"/>
        <v>2.2999999999999909</v>
      </c>
      <c r="AY24" s="490">
        <f t="shared" si="37"/>
        <v>4.3459999999999832</v>
      </c>
      <c r="AZ24" s="490">
        <f t="shared" si="37"/>
        <v>4.3459999999999832</v>
      </c>
      <c r="BA24" s="490">
        <f t="shared" si="37"/>
        <v>4.3459999999999832</v>
      </c>
      <c r="BB24" s="490">
        <f t="shared" si="37"/>
        <v>4.3459999999999832</v>
      </c>
      <c r="BC24" s="490">
        <f t="shared" si="37"/>
        <v>2.2999999999999909</v>
      </c>
      <c r="BD24" s="490">
        <f t="shared" si="37"/>
        <v>2.2999999999999909</v>
      </c>
      <c r="BE24" s="490">
        <f t="shared" si="37"/>
        <v>2.2607163828537891</v>
      </c>
      <c r="BF24" s="490">
        <f t="shared" si="37"/>
        <v>2.2607163828537891</v>
      </c>
      <c r="BG24" s="490">
        <f t="shared" si="37"/>
        <v>2.2607163828537891</v>
      </c>
      <c r="BH24" s="490">
        <f t="shared" si="37"/>
        <v>2.2607163828537891</v>
      </c>
      <c r="BI24" s="490">
        <f t="shared" si="37"/>
        <v>2.0958943439563615</v>
      </c>
      <c r="BJ24" s="490">
        <f t="shared" si="37"/>
        <v>2.0958943439563615</v>
      </c>
      <c r="BK24" s="490">
        <f t="shared" si="37"/>
        <v>2.0958943439563615</v>
      </c>
      <c r="BL24" s="490">
        <f t="shared" si="37"/>
        <v>2.0958943439563615</v>
      </c>
      <c r="BM24" s="490">
        <f t="shared" si="37"/>
        <v>3.9932508436445469</v>
      </c>
      <c r="BN24" s="490">
        <f t="shared" si="37"/>
        <v>3.9932508436445469</v>
      </c>
      <c r="BO24" s="490">
        <f t="shared" si="37"/>
        <v>3.9932508436445469</v>
      </c>
      <c r="BP24" s="490">
        <f t="shared" si="37"/>
        <v>5.3805774278214979</v>
      </c>
      <c r="BQ24" s="490">
        <f t="shared" si="37"/>
        <v>2.5148729042725693</v>
      </c>
      <c r="BR24" s="490">
        <f t="shared" si="37"/>
        <v>2.5148729042725693</v>
      </c>
      <c r="BS24" s="490">
        <f t="shared" ref="BS24:ED24" si="38">100*(BS23/BO23-1)</f>
        <v>2.5148729042725693</v>
      </c>
      <c r="BT24" s="490">
        <f t="shared" si="38"/>
        <v>1.1652730830813196</v>
      </c>
      <c r="BU24" s="490">
        <f t="shared" si="38"/>
        <v>4.0094961751516722</v>
      </c>
      <c r="BV24" s="490">
        <f t="shared" si="38"/>
        <v>4.0094961751516722</v>
      </c>
      <c r="BW24" s="490">
        <f t="shared" si="38"/>
        <v>4.0094961751516722</v>
      </c>
      <c r="BX24" s="490">
        <f t="shared" si="38"/>
        <v>4.0094961751516722</v>
      </c>
      <c r="BY24" s="490">
        <f t="shared" si="38"/>
        <v>2.0035505959928868</v>
      </c>
      <c r="BZ24" s="490">
        <f t="shared" si="38"/>
        <v>2.0035505959928868</v>
      </c>
      <c r="CA24" s="490">
        <f t="shared" si="38"/>
        <v>1.9528277960943585</v>
      </c>
      <c r="CB24" s="490">
        <f t="shared" si="38"/>
        <v>1.9528277960943585</v>
      </c>
      <c r="CC24" s="490">
        <f t="shared" si="38"/>
        <v>1.1934361014420913</v>
      </c>
      <c r="CD24" s="490">
        <f t="shared" si="38"/>
        <v>1.1934361014420913</v>
      </c>
      <c r="CE24" s="490">
        <f t="shared" si="38"/>
        <v>1.2437810945273631</v>
      </c>
      <c r="CF24" s="490">
        <f t="shared" si="38"/>
        <v>1.2437810945273631</v>
      </c>
      <c r="CG24" s="490">
        <f t="shared" si="38"/>
        <v>3.2432432432432545</v>
      </c>
      <c r="CH24" s="490">
        <f t="shared" si="38"/>
        <v>3.2432432432432545</v>
      </c>
      <c r="CI24" s="490">
        <f t="shared" si="38"/>
        <v>3.2432432432432545</v>
      </c>
      <c r="CJ24" s="490">
        <f t="shared" si="38"/>
        <v>3.2432432432432545</v>
      </c>
      <c r="CK24" s="490">
        <f t="shared" si="38"/>
        <v>4.0456925273679056</v>
      </c>
      <c r="CL24" s="490">
        <f t="shared" si="38"/>
        <v>4.0456925273679056</v>
      </c>
      <c r="CM24" s="490">
        <f t="shared" si="38"/>
        <v>4.0456925273679056</v>
      </c>
      <c r="CN24" s="490">
        <f t="shared" si="38"/>
        <v>4.0456925273679056</v>
      </c>
      <c r="CO24" s="490">
        <f t="shared" si="38"/>
        <v>2.4745267612076738</v>
      </c>
      <c r="CP24" s="490">
        <f t="shared" si="38"/>
        <v>2.4745267612076738</v>
      </c>
      <c r="CQ24" s="490">
        <f t="shared" si="38"/>
        <v>2.4745267612076738</v>
      </c>
      <c r="CR24" s="490">
        <f t="shared" si="38"/>
        <v>2.4745267612076738</v>
      </c>
      <c r="CS24" s="490">
        <f t="shared" si="38"/>
        <v>5.2708638360175808</v>
      </c>
      <c r="CT24" s="490">
        <f t="shared" si="38"/>
        <v>5.2708638360175808</v>
      </c>
      <c r="CU24" s="490">
        <f t="shared" si="38"/>
        <v>5.2708638360175808</v>
      </c>
      <c r="CV24" s="490">
        <f t="shared" si="38"/>
        <v>5.2708638360175808</v>
      </c>
      <c r="CW24" s="490">
        <f t="shared" si="38"/>
        <v>5.8414464534075172</v>
      </c>
      <c r="CX24" s="490">
        <f t="shared" si="38"/>
        <v>5.8414464534075172</v>
      </c>
      <c r="CY24" s="490">
        <f t="shared" si="38"/>
        <v>5.8414464534075172</v>
      </c>
      <c r="CZ24" s="490">
        <f t="shared" si="38"/>
        <v>5.8414464534075172</v>
      </c>
      <c r="DA24" s="490">
        <f t="shared" si="38"/>
        <v>5.5190538764783081</v>
      </c>
      <c r="DB24" s="490">
        <f t="shared" si="38"/>
        <v>5.5190538764783081</v>
      </c>
      <c r="DC24" s="490">
        <f t="shared" si="38"/>
        <v>5.5190538764783081</v>
      </c>
      <c r="DD24" s="490">
        <f t="shared" si="38"/>
        <v>5.5190538764783081</v>
      </c>
      <c r="DE24" s="490">
        <f t="shared" si="38"/>
        <v>2.9887920298879322</v>
      </c>
      <c r="DF24" s="490">
        <f t="shared" si="38"/>
        <v>2.9887920298879322</v>
      </c>
      <c r="DG24" s="490">
        <f t="shared" si="38"/>
        <v>2.9887920298879322</v>
      </c>
      <c r="DH24" s="490">
        <f t="shared" si="38"/>
        <v>2.9887920298879322</v>
      </c>
      <c r="DI24" s="490">
        <f t="shared" si="38"/>
        <v>2.0556227327690468</v>
      </c>
      <c r="DJ24" s="490">
        <f t="shared" si="38"/>
        <v>2.0556227327690468</v>
      </c>
      <c r="DK24" s="490">
        <f t="shared" si="38"/>
        <v>2.0556227327690468</v>
      </c>
      <c r="DL24" s="490">
        <f t="shared" si="38"/>
        <v>3.5872632003224769</v>
      </c>
      <c r="DM24" s="490">
        <f t="shared" si="38"/>
        <v>3.199052132701441</v>
      </c>
      <c r="DN24" s="490">
        <f t="shared" si="38"/>
        <v>3.199052132701441</v>
      </c>
      <c r="DO24" s="490">
        <f t="shared" si="38"/>
        <v>3.199052132701441</v>
      </c>
      <c r="DP24" s="490">
        <f t="shared" si="38"/>
        <v>1.6731517509727567</v>
      </c>
      <c r="DQ24" s="490">
        <f t="shared" si="38"/>
        <v>1.2629161882893092</v>
      </c>
      <c r="DR24" s="490">
        <f t="shared" si="38"/>
        <v>1.2629161882893092</v>
      </c>
      <c r="DS24" s="490">
        <f t="shared" si="38"/>
        <v>1.7221584385763267</v>
      </c>
      <c r="DT24" s="490">
        <f t="shared" si="38"/>
        <v>1.7221584385763267</v>
      </c>
      <c r="DU24" s="490">
        <f t="shared" si="38"/>
        <v>0.45351473922901064</v>
      </c>
      <c r="DV24" s="490">
        <f t="shared" si="38"/>
        <v>0.45351473922901064</v>
      </c>
      <c r="DW24" s="490">
        <f t="shared" si="38"/>
        <v>1.5801354401805856</v>
      </c>
      <c r="DX24" s="490">
        <f t="shared" si="38"/>
        <v>1.5801354401805856</v>
      </c>
      <c r="DY24" s="490">
        <f t="shared" si="38"/>
        <v>1.5801354401805856</v>
      </c>
      <c r="DZ24" s="490">
        <f t="shared" si="38"/>
        <v>2.2949586155003754</v>
      </c>
      <c r="EA24" s="490">
        <f t="shared" si="38"/>
        <v>2.4444444444444491</v>
      </c>
      <c r="EB24" s="490">
        <f t="shared" si="38"/>
        <v>2.4444444444444491</v>
      </c>
      <c r="EC24" s="490">
        <f>100*(EC23/DY23-1)</f>
        <v>4.4444444444444509</v>
      </c>
      <c r="ED24" s="490">
        <f t="shared" si="38"/>
        <v>3.7146009562339266</v>
      </c>
      <c r="EE24" s="490">
        <f t="shared" ref="EE24:EK24" si="39">100*(EE23/EA23-1)</f>
        <v>2.2776572668112616</v>
      </c>
      <c r="EF24" s="490">
        <f t="shared" si="39"/>
        <v>2.2776572668112616</v>
      </c>
      <c r="EG24" s="490">
        <f t="shared" si="39"/>
        <v>0.31914893617019935</v>
      </c>
      <c r="EH24" s="490">
        <f t="shared" si="39"/>
        <v>0.31914893617019935</v>
      </c>
      <c r="EI24" s="490">
        <f t="shared" si="39"/>
        <v>1.0604453870625585</v>
      </c>
      <c r="EJ24" s="490">
        <f t="shared" si="39"/>
        <v>1.0604453870625585</v>
      </c>
      <c r="EK24" s="490">
        <f t="shared" si="39"/>
        <v>1.0604453870625585</v>
      </c>
      <c r="EL24" s="490">
        <f>100*(EL23/EH23-1)</f>
        <v>1.0604453870625585</v>
      </c>
      <c r="EM24" s="490">
        <f>100*(EM23/EI23-1)</f>
        <v>0.8999999999999897</v>
      </c>
      <c r="EN24" s="490">
        <f>100*(EN23/EJ23-1)</f>
        <v>0.8999999999999897</v>
      </c>
      <c r="EO24" s="490">
        <f>100*(EO23/EK23-1)</f>
        <v>0.8999999999999897</v>
      </c>
      <c r="EP24" s="490">
        <f>100*(EP23/EL23-1)</f>
        <v>0.8999999999999897</v>
      </c>
      <c r="EQ24" s="490"/>
      <c r="ER24" s="490"/>
      <c r="ES24" s="490"/>
      <c r="ET24" s="490"/>
      <c r="EU24" s="490"/>
      <c r="EV24" s="490"/>
      <c r="EW24" s="490"/>
      <c r="EX24" s="490"/>
      <c r="EY24" s="490"/>
      <c r="EZ24" s="490"/>
      <c r="FA24" s="490"/>
      <c r="FB24" s="490"/>
      <c r="FC24" s="491"/>
      <c r="FD24" s="491"/>
      <c r="FE24" s="491"/>
      <c r="FF24" s="491"/>
      <c r="FG24" s="491"/>
      <c r="FH24" s="491"/>
      <c r="FI24" s="491"/>
      <c r="FJ24" s="491"/>
    </row>
    <row r="25" spans="1:178" s="455" customFormat="1">
      <c r="A25" s="374"/>
      <c r="B25" s="492" t="s">
        <v>218</v>
      </c>
      <c r="D25" s="490"/>
      <c r="E25" s="490"/>
      <c r="F25" s="490"/>
      <c r="G25" s="490"/>
      <c r="H25" s="493">
        <f>H23/G23-1</f>
        <v>0.10000000000000009</v>
      </c>
      <c r="I25" s="493">
        <f t="shared" ref="I25:BT25" si="40">I23/H23-1</f>
        <v>3.7099999999999911E-2</v>
      </c>
      <c r="J25" s="493">
        <f t="shared" si="40"/>
        <v>2.4199999999999999E-2</v>
      </c>
      <c r="K25" s="493">
        <f t="shared" si="40"/>
        <v>4.7900000000000054E-2</v>
      </c>
      <c r="L25" s="493">
        <f t="shared" si="40"/>
        <v>2.200000000000002E-2</v>
      </c>
      <c r="M25" s="493">
        <f t="shared" si="40"/>
        <v>3.2100000000000017E-2</v>
      </c>
      <c r="N25" s="493">
        <f t="shared" si="40"/>
        <v>3.3099999999999907E-2</v>
      </c>
      <c r="O25" s="493">
        <f t="shared" si="40"/>
        <v>3.6000000000000032E-2</v>
      </c>
      <c r="P25" s="493">
        <f t="shared" si="40"/>
        <v>3.0000000000000027E-2</v>
      </c>
      <c r="Q25" s="493">
        <f t="shared" si="40"/>
        <v>1.110000000000011E-2</v>
      </c>
      <c r="R25" s="493">
        <f t="shared" si="40"/>
        <v>2.0100000000000007E-2</v>
      </c>
      <c r="S25" s="493">
        <f t="shared" si="40"/>
        <v>2.0199999999999996E-2</v>
      </c>
      <c r="T25" s="493">
        <f t="shared" si="40"/>
        <v>3.4200000000000008E-2</v>
      </c>
      <c r="U25" s="493">
        <f t="shared" si="40"/>
        <v>1.1900000000000022E-2</v>
      </c>
      <c r="V25" s="493">
        <f t="shared" si="40"/>
        <v>2.1800000000000042E-2</v>
      </c>
      <c r="W25" s="493">
        <f t="shared" si="40"/>
        <v>0</v>
      </c>
      <c r="X25" s="493">
        <f t="shared" si="40"/>
        <v>4.7900000000000054E-2</v>
      </c>
      <c r="Y25" s="493">
        <f t="shared" si="40"/>
        <v>1.9600000000000062E-2</v>
      </c>
      <c r="Z25" s="493">
        <f t="shared" si="40"/>
        <v>0</v>
      </c>
      <c r="AA25" s="493">
        <f t="shared" si="40"/>
        <v>0</v>
      </c>
      <c r="AB25" s="493">
        <f t="shared" si="40"/>
        <v>2.1099999999999897E-2</v>
      </c>
      <c r="AC25" s="493">
        <f t="shared" si="40"/>
        <v>2.0999999999999908E-2</v>
      </c>
      <c r="AD25" s="493">
        <f t="shared" si="40"/>
        <v>0</v>
      </c>
      <c r="AE25" s="493">
        <f t="shared" si="40"/>
        <v>2.4000000000000021E-2</v>
      </c>
      <c r="AF25" s="493">
        <f t="shared" si="40"/>
        <v>0</v>
      </c>
      <c r="AG25" s="493">
        <f t="shared" si="40"/>
        <v>1.0000000000000009E-2</v>
      </c>
      <c r="AH25" s="493">
        <f t="shared" si="40"/>
        <v>0</v>
      </c>
      <c r="AI25" s="493">
        <f t="shared" si="40"/>
        <v>0</v>
      </c>
      <c r="AJ25" s="493">
        <f t="shared" si="40"/>
        <v>2.2999999999999909E-2</v>
      </c>
      <c r="AK25" s="493">
        <f t="shared" si="40"/>
        <v>1.0000000000000009E-2</v>
      </c>
      <c r="AL25" s="493">
        <f t="shared" si="40"/>
        <v>0</v>
      </c>
      <c r="AM25" s="493">
        <f t="shared" si="40"/>
        <v>2.0999999999999908E-2</v>
      </c>
      <c r="AN25" s="493">
        <f t="shared" si="40"/>
        <v>0</v>
      </c>
      <c r="AO25" s="493">
        <f t="shared" si="40"/>
        <v>1.8999999999999906E-2</v>
      </c>
      <c r="AP25" s="493">
        <f t="shared" si="40"/>
        <v>0</v>
      </c>
      <c r="AQ25" s="493">
        <f t="shared" si="40"/>
        <v>0</v>
      </c>
      <c r="AR25" s="493">
        <f t="shared" si="40"/>
        <v>2.0000000000000018E-2</v>
      </c>
      <c r="AS25" s="493">
        <f t="shared" si="40"/>
        <v>2.4999999999999911E-2</v>
      </c>
      <c r="AT25" s="493">
        <f t="shared" si="40"/>
        <v>2.0999999999999908E-2</v>
      </c>
      <c r="AU25" s="493">
        <f t="shared" si="40"/>
        <v>0</v>
      </c>
      <c r="AV25" s="493">
        <f t="shared" si="40"/>
        <v>0</v>
      </c>
      <c r="AW25" s="493">
        <f t="shared" si="40"/>
        <v>2.2999999999999909E-2</v>
      </c>
      <c r="AX25" s="493">
        <f t="shared" si="40"/>
        <v>0</v>
      </c>
      <c r="AY25" s="493">
        <f t="shared" si="40"/>
        <v>2.0000000000000018E-2</v>
      </c>
      <c r="AZ25" s="493">
        <f t="shared" si="40"/>
        <v>0</v>
      </c>
      <c r="BA25" s="493">
        <f t="shared" si="40"/>
        <v>2.2999999999999909E-2</v>
      </c>
      <c r="BB25" s="493">
        <f t="shared" si="40"/>
        <v>0</v>
      </c>
      <c r="BC25" s="493">
        <f t="shared" si="40"/>
        <v>0</v>
      </c>
      <c r="BD25" s="493">
        <f t="shared" si="40"/>
        <v>0</v>
      </c>
      <c r="BE25" s="493">
        <f t="shared" si="40"/>
        <v>2.2607163828537891E-2</v>
      </c>
      <c r="BF25" s="493">
        <f t="shared" si="40"/>
        <v>0</v>
      </c>
      <c r="BG25" s="493">
        <f t="shared" si="40"/>
        <v>0</v>
      </c>
      <c r="BH25" s="493">
        <f t="shared" si="40"/>
        <v>0</v>
      </c>
      <c r="BI25" s="493">
        <f t="shared" si="40"/>
        <v>2.0958943439563615E-2</v>
      </c>
      <c r="BJ25" s="493">
        <f t="shared" si="40"/>
        <v>0</v>
      </c>
      <c r="BK25" s="493">
        <f t="shared" si="40"/>
        <v>0</v>
      </c>
      <c r="BL25" s="493">
        <f t="shared" si="40"/>
        <v>0</v>
      </c>
      <c r="BM25" s="493">
        <f t="shared" si="40"/>
        <v>3.9932508436445469E-2</v>
      </c>
      <c r="BN25" s="493">
        <f t="shared" si="40"/>
        <v>0</v>
      </c>
      <c r="BO25" s="493">
        <f t="shared" si="40"/>
        <v>0</v>
      </c>
      <c r="BP25" s="493">
        <f t="shared" si="40"/>
        <v>1.3340544438434909E-2</v>
      </c>
      <c r="BQ25" s="493">
        <f t="shared" si="40"/>
        <v>1.1652730830813196E-2</v>
      </c>
      <c r="BR25" s="493">
        <f t="shared" si="40"/>
        <v>0</v>
      </c>
      <c r="BS25" s="493">
        <f t="shared" si="40"/>
        <v>0</v>
      </c>
      <c r="BT25" s="493">
        <f t="shared" si="40"/>
        <v>0</v>
      </c>
      <c r="BU25" s="493">
        <f t="shared" ref="BU25:EF25" si="41">BU23/BT23-1</f>
        <v>4.0094961751516722E-2</v>
      </c>
      <c r="BV25" s="493">
        <f t="shared" si="41"/>
        <v>0</v>
      </c>
      <c r="BW25" s="493">
        <f t="shared" si="41"/>
        <v>0</v>
      </c>
      <c r="BX25" s="493">
        <f t="shared" si="41"/>
        <v>0</v>
      </c>
      <c r="BY25" s="493">
        <f t="shared" si="41"/>
        <v>2.0035505959928868E-2</v>
      </c>
      <c r="BZ25" s="493">
        <f t="shared" si="41"/>
        <v>0</v>
      </c>
      <c r="CA25" s="493">
        <f t="shared" si="41"/>
        <v>-4.9726504226743629E-4</v>
      </c>
      <c r="CB25" s="493">
        <f t="shared" si="41"/>
        <v>0</v>
      </c>
      <c r="CC25" s="493">
        <f t="shared" si="41"/>
        <v>1.2437810945273631E-2</v>
      </c>
      <c r="CD25" s="493">
        <f t="shared" si="41"/>
        <v>0</v>
      </c>
      <c r="CE25" s="493">
        <f t="shared" si="41"/>
        <v>0</v>
      </c>
      <c r="CF25" s="493">
        <f t="shared" si="41"/>
        <v>0</v>
      </c>
      <c r="CG25" s="493">
        <f t="shared" si="41"/>
        <v>3.2432432432432545E-2</v>
      </c>
      <c r="CH25" s="493">
        <f t="shared" si="41"/>
        <v>0</v>
      </c>
      <c r="CI25" s="493">
        <f t="shared" si="41"/>
        <v>0</v>
      </c>
      <c r="CJ25" s="493">
        <f t="shared" si="41"/>
        <v>0</v>
      </c>
      <c r="CK25" s="493">
        <f t="shared" si="41"/>
        <v>4.0456925273679056E-2</v>
      </c>
      <c r="CL25" s="493">
        <f t="shared" si="41"/>
        <v>0</v>
      </c>
      <c r="CM25" s="493">
        <f t="shared" si="41"/>
        <v>0</v>
      </c>
      <c r="CN25" s="493">
        <f t="shared" si="41"/>
        <v>0</v>
      </c>
      <c r="CO25" s="493">
        <f t="shared" si="41"/>
        <v>2.4745267612076738E-2</v>
      </c>
      <c r="CP25" s="493">
        <f t="shared" si="41"/>
        <v>0</v>
      </c>
      <c r="CQ25" s="493">
        <f t="shared" si="41"/>
        <v>0</v>
      </c>
      <c r="CR25" s="493">
        <f t="shared" si="41"/>
        <v>0</v>
      </c>
      <c r="CS25" s="493">
        <f t="shared" si="41"/>
        <v>5.2708638360175808E-2</v>
      </c>
      <c r="CT25" s="493">
        <f t="shared" si="41"/>
        <v>0</v>
      </c>
      <c r="CU25" s="493">
        <f t="shared" si="41"/>
        <v>0</v>
      </c>
      <c r="CV25" s="493">
        <f t="shared" si="41"/>
        <v>0</v>
      </c>
      <c r="CW25" s="493">
        <f t="shared" si="41"/>
        <v>5.8414464534075172E-2</v>
      </c>
      <c r="CX25" s="493">
        <f t="shared" si="41"/>
        <v>0</v>
      </c>
      <c r="CY25" s="493">
        <f t="shared" si="41"/>
        <v>0</v>
      </c>
      <c r="CZ25" s="493">
        <f t="shared" si="41"/>
        <v>0</v>
      </c>
      <c r="DA25" s="493">
        <f t="shared" si="41"/>
        <v>5.5190538764783081E-2</v>
      </c>
      <c r="DB25" s="493">
        <f t="shared" si="41"/>
        <v>0</v>
      </c>
      <c r="DC25" s="493">
        <f t="shared" si="41"/>
        <v>0</v>
      </c>
      <c r="DD25" s="493">
        <f t="shared" si="41"/>
        <v>0</v>
      </c>
      <c r="DE25" s="493">
        <f t="shared" si="41"/>
        <v>2.9887920298879322E-2</v>
      </c>
      <c r="DF25" s="493">
        <f t="shared" si="41"/>
        <v>0</v>
      </c>
      <c r="DG25" s="493">
        <f t="shared" si="41"/>
        <v>0</v>
      </c>
      <c r="DH25" s="493">
        <f t="shared" si="41"/>
        <v>0</v>
      </c>
      <c r="DI25" s="493">
        <f t="shared" si="41"/>
        <v>2.0556227327690468E-2</v>
      </c>
      <c r="DJ25" s="493">
        <f t="shared" si="41"/>
        <v>0</v>
      </c>
      <c r="DK25" s="493">
        <f t="shared" si="41"/>
        <v>0</v>
      </c>
      <c r="DL25" s="493">
        <f t="shared" si="41"/>
        <v>1.5007898894155103E-2</v>
      </c>
      <c r="DM25" s="493">
        <f t="shared" si="41"/>
        <v>1.6731517509727567E-2</v>
      </c>
      <c r="DN25" s="493">
        <f t="shared" si="41"/>
        <v>0</v>
      </c>
      <c r="DO25" s="493">
        <f t="shared" si="41"/>
        <v>0</v>
      </c>
      <c r="DP25" s="493">
        <f t="shared" si="41"/>
        <v>0</v>
      </c>
      <c r="DQ25" s="493">
        <f t="shared" si="41"/>
        <v>1.2629161882893092E-2</v>
      </c>
      <c r="DR25" s="493">
        <f t="shared" si="41"/>
        <v>0</v>
      </c>
      <c r="DS25" s="493">
        <f t="shared" si="41"/>
        <v>4.5351473922901064E-3</v>
      </c>
      <c r="DT25" s="493">
        <f t="shared" si="41"/>
        <v>0</v>
      </c>
      <c r="DU25" s="493">
        <f t="shared" si="41"/>
        <v>0</v>
      </c>
      <c r="DV25" s="493">
        <f t="shared" si="41"/>
        <v>0</v>
      </c>
      <c r="DW25" s="493">
        <f t="shared" si="41"/>
        <v>1.5801354401805856E-2</v>
      </c>
      <c r="DX25" s="493">
        <f t="shared" si="41"/>
        <v>0</v>
      </c>
      <c r="DY25" s="493">
        <f t="shared" si="41"/>
        <v>0</v>
      </c>
      <c r="DZ25" s="493">
        <f t="shared" si="41"/>
        <v>7.0370370370369528E-3</v>
      </c>
      <c r="EA25" s="493">
        <f t="shared" si="41"/>
        <v>1.7285766826039106E-2</v>
      </c>
      <c r="EB25" s="493">
        <f t="shared" si="41"/>
        <v>0</v>
      </c>
      <c r="EC25" s="493">
        <f t="shared" si="41"/>
        <v>1.9522776572667988E-2</v>
      </c>
      <c r="ED25" s="493">
        <f t="shared" si="41"/>
        <v>0</v>
      </c>
      <c r="EE25" s="493">
        <f t="shared" si="41"/>
        <v>3.1914893617019935E-3</v>
      </c>
      <c r="EF25" s="493">
        <f t="shared" si="41"/>
        <v>0</v>
      </c>
      <c r="EG25" s="493">
        <v>0</v>
      </c>
      <c r="EH25" s="493">
        <v>0</v>
      </c>
      <c r="EI25" s="493">
        <v>0.01</v>
      </c>
      <c r="EJ25" s="493">
        <v>0</v>
      </c>
      <c r="EK25" s="493">
        <v>0</v>
      </c>
      <c r="EL25" s="493">
        <v>0</v>
      </c>
      <c r="EM25" s="494">
        <v>8.9999999999999993E-3</v>
      </c>
      <c r="EN25" s="493">
        <v>0</v>
      </c>
      <c r="EO25" s="493">
        <v>0</v>
      </c>
      <c r="EP25" s="493">
        <v>0</v>
      </c>
      <c r="EQ25" s="491"/>
      <c r="ER25" s="491"/>
      <c r="ES25" s="491"/>
      <c r="ET25" s="491"/>
      <c r="EU25" s="491"/>
      <c r="EV25" s="491"/>
      <c r="EW25" s="491"/>
      <c r="EX25" s="491"/>
      <c r="EY25" s="491"/>
      <c r="EZ25" s="491"/>
      <c r="FA25" s="491"/>
      <c r="FB25" s="491"/>
      <c r="FC25" s="491"/>
      <c r="FD25" s="491"/>
      <c r="FE25" s="491"/>
      <c r="FF25" s="491"/>
      <c r="FG25" s="491"/>
      <c r="FH25" s="491"/>
      <c r="FI25" s="491"/>
      <c r="FJ25" s="491"/>
    </row>
    <row r="26" spans="1:178" s="455" customFormat="1">
      <c r="A26" s="374"/>
      <c r="B26" s="492"/>
      <c r="D26" s="490"/>
      <c r="E26" s="490"/>
      <c r="F26" s="490"/>
      <c r="G26" s="490"/>
      <c r="H26" s="490"/>
      <c r="I26" s="490"/>
      <c r="J26" s="490"/>
      <c r="K26" s="490"/>
      <c r="L26" s="490"/>
      <c r="M26" s="490"/>
      <c r="N26" s="490"/>
      <c r="O26" s="490"/>
      <c r="P26" s="490"/>
      <c r="Q26" s="490"/>
      <c r="R26" s="490"/>
      <c r="S26" s="490"/>
      <c r="T26" s="490"/>
      <c r="U26" s="490"/>
      <c r="V26" s="490"/>
      <c r="W26" s="490"/>
      <c r="X26" s="490"/>
      <c r="Y26" s="490"/>
      <c r="Z26" s="490"/>
      <c r="AA26" s="490"/>
      <c r="AB26" s="490"/>
      <c r="AC26" s="490"/>
      <c r="AD26" s="490"/>
      <c r="AE26" s="490"/>
      <c r="AF26" s="490"/>
      <c r="AG26" s="490"/>
      <c r="AH26" s="490"/>
      <c r="AI26" s="490"/>
      <c r="AJ26" s="490"/>
      <c r="AK26" s="490"/>
      <c r="AL26" s="490"/>
      <c r="AM26" s="490"/>
      <c r="AN26" s="490"/>
      <c r="AO26" s="490"/>
      <c r="AP26" s="490"/>
      <c r="AQ26" s="490"/>
      <c r="AR26" s="490"/>
      <c r="AS26" s="490"/>
      <c r="AT26" s="490"/>
      <c r="AU26" s="490"/>
      <c r="AV26" s="490"/>
      <c r="AW26" s="490"/>
      <c r="AX26" s="490"/>
      <c r="AY26" s="490"/>
      <c r="AZ26" s="490"/>
      <c r="BA26" s="490"/>
      <c r="BB26" s="490"/>
      <c r="BC26" s="490"/>
      <c r="BD26" s="490"/>
      <c r="BE26" s="490"/>
      <c r="BF26" s="490"/>
      <c r="BG26" s="490"/>
      <c r="BH26" s="490"/>
      <c r="BI26" s="490"/>
      <c r="BJ26" s="490"/>
      <c r="BK26" s="490"/>
      <c r="BL26" s="490"/>
      <c r="BM26" s="490"/>
      <c r="BN26" s="490"/>
      <c r="BO26" s="490"/>
      <c r="BP26" s="490"/>
      <c r="BQ26" s="490"/>
      <c r="BR26" s="490"/>
      <c r="BS26" s="490"/>
      <c r="BT26" s="490"/>
      <c r="BU26" s="490"/>
      <c r="BV26" s="490"/>
      <c r="BW26" s="490"/>
      <c r="BX26" s="490"/>
      <c r="BY26" s="490"/>
      <c r="BZ26" s="490"/>
      <c r="CA26" s="490"/>
      <c r="CB26" s="490"/>
      <c r="CC26" s="490"/>
      <c r="CD26" s="490"/>
      <c r="CE26" s="490"/>
      <c r="CF26" s="490"/>
      <c r="CG26" s="490"/>
      <c r="CH26" s="490"/>
      <c r="CI26" s="490"/>
      <c r="CJ26" s="490"/>
      <c r="CK26" s="490"/>
      <c r="CL26" s="490"/>
      <c r="CM26" s="490"/>
      <c r="CN26" s="490"/>
      <c r="CO26" s="490"/>
      <c r="CP26" s="490"/>
      <c r="CQ26" s="490"/>
      <c r="CR26" s="490"/>
      <c r="CS26" s="490"/>
      <c r="CT26" s="490"/>
      <c r="CU26" s="490"/>
      <c r="CV26" s="490"/>
      <c r="CW26" s="490"/>
      <c r="CX26" s="490"/>
      <c r="CY26" s="490"/>
      <c r="CZ26" s="490"/>
      <c r="DA26" s="490"/>
      <c r="DB26" s="490"/>
      <c r="DC26" s="490"/>
      <c r="DD26" s="490"/>
      <c r="DE26" s="490"/>
      <c r="DF26" s="490"/>
      <c r="DG26" s="490"/>
      <c r="DH26" s="490"/>
      <c r="DI26" s="490"/>
      <c r="DJ26" s="490"/>
      <c r="DK26" s="490"/>
      <c r="DL26" s="490"/>
      <c r="DM26" s="490"/>
      <c r="DN26" s="490"/>
      <c r="DO26" s="490"/>
      <c r="DP26" s="490"/>
      <c r="DQ26" s="490"/>
      <c r="DR26" s="490"/>
      <c r="DS26" s="490"/>
      <c r="DT26" s="490"/>
      <c r="DU26" s="490"/>
      <c r="DV26" s="490"/>
      <c r="DW26" s="490"/>
      <c r="DX26" s="490"/>
      <c r="DY26" s="490"/>
      <c r="DZ26" s="490"/>
      <c r="EA26" s="490"/>
      <c r="EB26" s="490"/>
      <c r="EC26" s="491"/>
      <c r="ED26" s="491"/>
      <c r="EE26" s="491"/>
      <c r="EF26" s="491"/>
      <c r="EG26" s="491"/>
      <c r="EH26" s="491"/>
      <c r="EI26" s="491"/>
      <c r="EJ26" s="491"/>
      <c r="EK26" s="491"/>
      <c r="EL26" s="491"/>
      <c r="EM26" s="491"/>
      <c r="EN26" s="491"/>
      <c r="EO26" s="491"/>
      <c r="EP26" s="491"/>
      <c r="EQ26" s="491"/>
      <c r="ER26" s="491"/>
      <c r="ES26" s="491"/>
      <c r="ET26" s="491"/>
      <c r="EU26" s="491"/>
      <c r="EV26" s="491"/>
      <c r="EW26" s="491"/>
      <c r="EX26" s="491"/>
      <c r="EY26" s="491"/>
      <c r="EZ26" s="491"/>
      <c r="FA26" s="491"/>
      <c r="FB26" s="491"/>
      <c r="FC26" s="491"/>
      <c r="FD26" s="491"/>
      <c r="FE26" s="491"/>
      <c r="FF26" s="491"/>
      <c r="FG26" s="491"/>
      <c r="FH26" s="491"/>
      <c r="FI26" s="491"/>
      <c r="FJ26" s="491"/>
    </row>
    <row r="27" spans="1:178" s="455" customFormat="1">
      <c r="A27" s="374"/>
      <c r="B27" s="454" t="s">
        <v>219</v>
      </c>
      <c r="D27" s="490"/>
      <c r="E27" s="490"/>
      <c r="F27" s="490"/>
      <c r="G27" s="490" t="e">
        <f>G104</f>
        <v>#VALUE!</v>
      </c>
      <c r="H27" s="490" t="e">
        <f t="shared" ref="H27:BS27" si="42">H104</f>
        <v>#VALUE!</v>
      </c>
      <c r="I27" s="490" t="e">
        <f t="shared" si="42"/>
        <v>#VALUE!</v>
      </c>
      <c r="J27" s="490" t="e">
        <f t="shared" si="42"/>
        <v>#VALUE!</v>
      </c>
      <c r="K27" s="490" t="e">
        <f t="shared" si="42"/>
        <v>#VALUE!</v>
      </c>
      <c r="L27" s="490" t="e">
        <f t="shared" si="42"/>
        <v>#VALUE!</v>
      </c>
      <c r="M27" s="490" t="e">
        <f t="shared" si="42"/>
        <v>#VALUE!</v>
      </c>
      <c r="N27" s="490" t="e">
        <f t="shared" si="42"/>
        <v>#VALUE!</v>
      </c>
      <c r="O27" s="490" t="e">
        <f t="shared" si="42"/>
        <v>#VALUE!</v>
      </c>
      <c r="P27" s="490" t="e">
        <f t="shared" si="42"/>
        <v>#VALUE!</v>
      </c>
      <c r="Q27" s="490" t="e">
        <f t="shared" si="42"/>
        <v>#VALUE!</v>
      </c>
      <c r="R27" s="490" t="e">
        <f t="shared" si="42"/>
        <v>#VALUE!</v>
      </c>
      <c r="S27" s="490" t="e">
        <f t="shared" si="42"/>
        <v>#VALUE!</v>
      </c>
      <c r="T27" s="490" t="e">
        <f t="shared" si="42"/>
        <v>#VALUE!</v>
      </c>
      <c r="U27" s="490" t="e">
        <f t="shared" si="42"/>
        <v>#VALUE!</v>
      </c>
      <c r="V27" s="490" t="e">
        <f t="shared" si="42"/>
        <v>#VALUE!</v>
      </c>
      <c r="W27" s="490" t="e">
        <f t="shared" si="42"/>
        <v>#VALUE!</v>
      </c>
      <c r="X27" s="490" t="e">
        <f t="shared" si="42"/>
        <v>#VALUE!</v>
      </c>
      <c r="Y27" s="490" t="e">
        <f t="shared" si="42"/>
        <v>#VALUE!</v>
      </c>
      <c r="Z27" s="490" t="e">
        <f t="shared" si="42"/>
        <v>#VALUE!</v>
      </c>
      <c r="AA27" s="490" t="e">
        <f t="shared" si="42"/>
        <v>#VALUE!</v>
      </c>
      <c r="AB27" s="490" t="e">
        <f t="shared" si="42"/>
        <v>#VALUE!</v>
      </c>
      <c r="AC27" s="490" t="e">
        <f t="shared" si="42"/>
        <v>#VALUE!</v>
      </c>
      <c r="AD27" s="490" t="e">
        <f t="shared" si="42"/>
        <v>#VALUE!</v>
      </c>
      <c r="AE27" s="490" t="e">
        <f t="shared" si="42"/>
        <v>#VALUE!</v>
      </c>
      <c r="AF27" s="490" t="e">
        <f t="shared" si="42"/>
        <v>#VALUE!</v>
      </c>
      <c r="AG27" s="490" t="e">
        <f t="shared" si="42"/>
        <v>#VALUE!</v>
      </c>
      <c r="AH27" s="490" t="e">
        <f t="shared" si="42"/>
        <v>#VALUE!</v>
      </c>
      <c r="AI27" s="490" t="e">
        <f t="shared" si="42"/>
        <v>#VALUE!</v>
      </c>
      <c r="AJ27" s="490" t="e">
        <f t="shared" si="42"/>
        <v>#VALUE!</v>
      </c>
      <c r="AK27" s="490" t="e">
        <f t="shared" si="42"/>
        <v>#VALUE!</v>
      </c>
      <c r="AL27" s="490" t="e">
        <f t="shared" si="42"/>
        <v>#VALUE!</v>
      </c>
      <c r="AM27" s="490" t="e">
        <f t="shared" si="42"/>
        <v>#VALUE!</v>
      </c>
      <c r="AN27" s="490" t="e">
        <f t="shared" si="42"/>
        <v>#VALUE!</v>
      </c>
      <c r="AO27" s="490" t="e">
        <f t="shared" si="42"/>
        <v>#VALUE!</v>
      </c>
      <c r="AP27" s="490" t="e">
        <f t="shared" si="42"/>
        <v>#VALUE!</v>
      </c>
      <c r="AQ27" s="490" t="e">
        <f t="shared" si="42"/>
        <v>#VALUE!</v>
      </c>
      <c r="AR27" s="490" t="e">
        <f t="shared" si="42"/>
        <v>#VALUE!</v>
      </c>
      <c r="AS27" s="490" t="e">
        <f t="shared" si="42"/>
        <v>#VALUE!</v>
      </c>
      <c r="AT27" s="490" t="e">
        <f t="shared" si="42"/>
        <v>#VALUE!</v>
      </c>
      <c r="AU27" s="490" t="e">
        <f t="shared" si="42"/>
        <v>#VALUE!</v>
      </c>
      <c r="AV27" s="490" t="e">
        <f t="shared" si="42"/>
        <v>#VALUE!</v>
      </c>
      <c r="AW27" s="490" t="e">
        <f t="shared" si="42"/>
        <v>#VALUE!</v>
      </c>
      <c r="AX27" s="490" t="e">
        <f t="shared" si="42"/>
        <v>#VALUE!</v>
      </c>
      <c r="AY27" s="490" t="e">
        <f t="shared" si="42"/>
        <v>#VALUE!</v>
      </c>
      <c r="AZ27" s="490" t="e">
        <f t="shared" si="42"/>
        <v>#VALUE!</v>
      </c>
      <c r="BA27" s="490" t="e">
        <f t="shared" si="42"/>
        <v>#VALUE!</v>
      </c>
      <c r="BB27" s="490" t="e">
        <f t="shared" si="42"/>
        <v>#VALUE!</v>
      </c>
      <c r="BC27" s="490" t="e">
        <f t="shared" si="42"/>
        <v>#VALUE!</v>
      </c>
      <c r="BD27" s="490" t="e">
        <f t="shared" si="42"/>
        <v>#VALUE!</v>
      </c>
      <c r="BE27" s="490" t="e">
        <f t="shared" si="42"/>
        <v>#VALUE!</v>
      </c>
      <c r="BF27" s="490" t="e">
        <f t="shared" si="42"/>
        <v>#VALUE!</v>
      </c>
      <c r="BG27" s="490" t="e">
        <f t="shared" si="42"/>
        <v>#VALUE!</v>
      </c>
      <c r="BH27" s="490" t="e">
        <f t="shared" si="42"/>
        <v>#VALUE!</v>
      </c>
      <c r="BI27" s="490" t="e">
        <f t="shared" si="42"/>
        <v>#VALUE!</v>
      </c>
      <c r="BJ27" s="490" t="e">
        <f t="shared" si="42"/>
        <v>#VALUE!</v>
      </c>
      <c r="BK27" s="490" t="e">
        <f t="shared" si="42"/>
        <v>#VALUE!</v>
      </c>
      <c r="BL27" s="490" t="e">
        <f t="shared" si="42"/>
        <v>#VALUE!</v>
      </c>
      <c r="BM27" s="490" t="e">
        <f t="shared" si="42"/>
        <v>#VALUE!</v>
      </c>
      <c r="BN27" s="490" t="e">
        <f t="shared" si="42"/>
        <v>#VALUE!</v>
      </c>
      <c r="BO27" s="490" t="e">
        <f t="shared" si="42"/>
        <v>#VALUE!</v>
      </c>
      <c r="BP27" s="490" t="e">
        <f t="shared" si="42"/>
        <v>#VALUE!</v>
      </c>
      <c r="BQ27" s="490" t="e">
        <f t="shared" si="42"/>
        <v>#VALUE!</v>
      </c>
      <c r="BR27" s="490" t="e">
        <f t="shared" si="42"/>
        <v>#VALUE!</v>
      </c>
      <c r="BS27" s="490" t="e">
        <f t="shared" si="42"/>
        <v>#VALUE!</v>
      </c>
      <c r="BT27" s="490" t="e">
        <f t="shared" ref="BT27:EE27" si="43">BT104</f>
        <v>#VALUE!</v>
      </c>
      <c r="BU27" s="490" t="e">
        <f t="shared" si="43"/>
        <v>#VALUE!</v>
      </c>
      <c r="BV27" s="490" t="e">
        <f t="shared" si="43"/>
        <v>#VALUE!</v>
      </c>
      <c r="BW27" s="490" t="e">
        <f t="shared" si="43"/>
        <v>#VALUE!</v>
      </c>
      <c r="BX27" s="490" t="e">
        <f t="shared" si="43"/>
        <v>#VALUE!</v>
      </c>
      <c r="BY27" s="490" t="e">
        <f t="shared" si="43"/>
        <v>#VALUE!</v>
      </c>
      <c r="BZ27" s="490" t="e">
        <f t="shared" si="43"/>
        <v>#VALUE!</v>
      </c>
      <c r="CA27" s="490" t="e">
        <f t="shared" si="43"/>
        <v>#VALUE!</v>
      </c>
      <c r="CB27" s="490" t="e">
        <f t="shared" si="43"/>
        <v>#VALUE!</v>
      </c>
      <c r="CC27" s="490" t="e">
        <f t="shared" si="43"/>
        <v>#VALUE!</v>
      </c>
      <c r="CD27" s="490" t="e">
        <f t="shared" si="43"/>
        <v>#VALUE!</v>
      </c>
      <c r="CE27" s="490" t="e">
        <f t="shared" si="43"/>
        <v>#VALUE!</v>
      </c>
      <c r="CF27" s="490" t="e">
        <f t="shared" si="43"/>
        <v>#VALUE!</v>
      </c>
      <c r="CG27" s="490" t="e">
        <f t="shared" si="43"/>
        <v>#VALUE!</v>
      </c>
      <c r="CH27" s="490" t="e">
        <f t="shared" si="43"/>
        <v>#VALUE!</v>
      </c>
      <c r="CI27" s="490" t="e">
        <f t="shared" si="43"/>
        <v>#VALUE!</v>
      </c>
      <c r="CJ27" s="490" t="e">
        <f t="shared" si="43"/>
        <v>#VALUE!</v>
      </c>
      <c r="CK27" s="490" t="e">
        <f t="shared" si="43"/>
        <v>#VALUE!</v>
      </c>
      <c r="CL27" s="490" t="e">
        <f t="shared" si="43"/>
        <v>#VALUE!</v>
      </c>
      <c r="CM27" s="490" t="e">
        <f t="shared" si="43"/>
        <v>#VALUE!</v>
      </c>
      <c r="CN27" s="490" t="e">
        <f t="shared" si="43"/>
        <v>#VALUE!</v>
      </c>
      <c r="CO27" s="490" t="e">
        <f t="shared" si="43"/>
        <v>#VALUE!</v>
      </c>
      <c r="CP27" s="490" t="e">
        <f t="shared" si="43"/>
        <v>#VALUE!</v>
      </c>
      <c r="CQ27" s="490" t="e">
        <f t="shared" si="43"/>
        <v>#VALUE!</v>
      </c>
      <c r="CR27" s="490" t="e">
        <f t="shared" si="43"/>
        <v>#VALUE!</v>
      </c>
      <c r="CS27" s="490" t="e">
        <f t="shared" si="43"/>
        <v>#VALUE!</v>
      </c>
      <c r="CT27" s="490" t="e">
        <f t="shared" si="43"/>
        <v>#VALUE!</v>
      </c>
      <c r="CU27" s="490" t="e">
        <f t="shared" si="43"/>
        <v>#VALUE!</v>
      </c>
      <c r="CV27" s="490" t="e">
        <f t="shared" si="43"/>
        <v>#VALUE!</v>
      </c>
      <c r="CW27" s="490" t="e">
        <f t="shared" si="43"/>
        <v>#VALUE!</v>
      </c>
      <c r="CX27" s="490" t="e">
        <f t="shared" si="43"/>
        <v>#VALUE!</v>
      </c>
      <c r="CY27" s="490" t="e">
        <f t="shared" si="43"/>
        <v>#VALUE!</v>
      </c>
      <c r="CZ27" s="490" t="e">
        <f t="shared" si="43"/>
        <v>#VALUE!</v>
      </c>
      <c r="DA27" s="490" t="e">
        <f t="shared" si="43"/>
        <v>#VALUE!</v>
      </c>
      <c r="DB27" s="490" t="e">
        <f t="shared" si="43"/>
        <v>#VALUE!</v>
      </c>
      <c r="DC27" s="490" t="e">
        <f t="shared" si="43"/>
        <v>#VALUE!</v>
      </c>
      <c r="DD27" s="490" t="e">
        <f t="shared" si="43"/>
        <v>#VALUE!</v>
      </c>
      <c r="DE27" s="490" t="e">
        <f t="shared" si="43"/>
        <v>#VALUE!</v>
      </c>
      <c r="DF27" s="490" t="e">
        <f t="shared" si="43"/>
        <v>#VALUE!</v>
      </c>
      <c r="DG27" s="490" t="e">
        <f t="shared" si="43"/>
        <v>#VALUE!</v>
      </c>
      <c r="DH27" s="490" t="e">
        <f t="shared" si="43"/>
        <v>#VALUE!</v>
      </c>
      <c r="DI27" s="490" t="e">
        <f t="shared" si="43"/>
        <v>#VALUE!</v>
      </c>
      <c r="DJ27" s="490" t="e">
        <f t="shared" si="43"/>
        <v>#VALUE!</v>
      </c>
      <c r="DK27" s="490" t="e">
        <f t="shared" si="43"/>
        <v>#VALUE!</v>
      </c>
      <c r="DL27" s="490" t="e">
        <f t="shared" si="43"/>
        <v>#VALUE!</v>
      </c>
      <c r="DM27" s="490" t="e">
        <f t="shared" si="43"/>
        <v>#VALUE!</v>
      </c>
      <c r="DN27" s="490" t="e">
        <f t="shared" si="43"/>
        <v>#VALUE!</v>
      </c>
      <c r="DO27" s="490" t="e">
        <f t="shared" si="43"/>
        <v>#VALUE!</v>
      </c>
      <c r="DP27" s="490" t="e">
        <f t="shared" si="43"/>
        <v>#VALUE!</v>
      </c>
      <c r="DQ27" s="490" t="e">
        <f t="shared" si="43"/>
        <v>#VALUE!</v>
      </c>
      <c r="DR27" s="490" t="e">
        <f t="shared" si="43"/>
        <v>#VALUE!</v>
      </c>
      <c r="DS27" s="490" t="e">
        <f t="shared" si="43"/>
        <v>#VALUE!</v>
      </c>
      <c r="DT27" s="490" t="e">
        <f t="shared" si="43"/>
        <v>#VALUE!</v>
      </c>
      <c r="DU27" s="490" t="e">
        <f t="shared" si="43"/>
        <v>#VALUE!</v>
      </c>
      <c r="DV27" s="490" t="e">
        <f t="shared" si="43"/>
        <v>#VALUE!</v>
      </c>
      <c r="DW27" s="490" t="e">
        <f t="shared" si="43"/>
        <v>#VALUE!</v>
      </c>
      <c r="DX27" s="490" t="e">
        <f t="shared" si="43"/>
        <v>#VALUE!</v>
      </c>
      <c r="DY27" s="490" t="e">
        <f t="shared" si="43"/>
        <v>#VALUE!</v>
      </c>
      <c r="DZ27" s="490" t="e">
        <f t="shared" si="43"/>
        <v>#VALUE!</v>
      </c>
      <c r="EA27" s="490" t="e">
        <f t="shared" si="43"/>
        <v>#VALUE!</v>
      </c>
      <c r="EB27" s="490" t="e">
        <f t="shared" si="43"/>
        <v>#VALUE!</v>
      </c>
      <c r="EC27" s="490" t="e">
        <f t="shared" si="43"/>
        <v>#VALUE!</v>
      </c>
      <c r="ED27" s="490" t="e">
        <f>ED104</f>
        <v>#VALUE!</v>
      </c>
      <c r="EE27" s="490" t="e">
        <f t="shared" si="43"/>
        <v>#VALUE!</v>
      </c>
      <c r="EF27" s="490" t="e">
        <f>EF104</f>
        <v>#VALUE!</v>
      </c>
      <c r="EG27" s="490" t="e">
        <f>EG104</f>
        <v>#VALUE!</v>
      </c>
      <c r="EH27" s="490" t="e">
        <f>EH104</f>
        <v>#VALUE!</v>
      </c>
      <c r="EI27" s="490" t="e">
        <f>EI104</f>
        <v>#VALUE!</v>
      </c>
      <c r="EJ27" s="491"/>
      <c r="EK27" s="491"/>
      <c r="EL27" s="491"/>
      <c r="EM27" s="491"/>
      <c r="EN27" s="491"/>
      <c r="EO27" s="491"/>
      <c r="EP27" s="491"/>
      <c r="EQ27" s="491"/>
      <c r="ER27" s="491"/>
      <c r="ES27" s="491"/>
      <c r="ET27" s="491"/>
      <c r="EU27" s="491"/>
      <c r="EV27" s="491"/>
      <c r="EW27" s="491"/>
      <c r="EX27" s="491"/>
      <c r="EY27" s="491"/>
      <c r="EZ27" s="491"/>
      <c r="FA27" s="491"/>
      <c r="FB27" s="491"/>
      <c r="FC27" s="491"/>
      <c r="FD27" s="491"/>
      <c r="FE27" s="491"/>
      <c r="FF27" s="491"/>
      <c r="FG27" s="491"/>
      <c r="FH27" s="491"/>
      <c r="FI27" s="491"/>
      <c r="FJ27" s="491"/>
    </row>
    <row r="28" spans="1:178" s="465" customFormat="1" ht="13.5" thickBot="1">
      <c r="A28" s="374" t="s">
        <v>220</v>
      </c>
      <c r="B28" s="495" t="s">
        <v>221</v>
      </c>
      <c r="G28" s="483" t="e">
        <f>G107</f>
        <v>#VALUE!</v>
      </c>
      <c r="H28" s="483" t="e">
        <f t="shared" ref="H28:BS28" si="44">H107</f>
        <v>#VALUE!</v>
      </c>
      <c r="I28" s="483" t="e">
        <f t="shared" si="44"/>
        <v>#VALUE!</v>
      </c>
      <c r="J28" s="483" t="e">
        <f t="shared" si="44"/>
        <v>#VALUE!</v>
      </c>
      <c r="K28" s="483" t="e">
        <f t="shared" si="44"/>
        <v>#VALUE!</v>
      </c>
      <c r="L28" s="483" t="e">
        <f t="shared" si="44"/>
        <v>#VALUE!</v>
      </c>
      <c r="M28" s="483" t="e">
        <f t="shared" si="44"/>
        <v>#VALUE!</v>
      </c>
      <c r="N28" s="483" t="e">
        <f t="shared" si="44"/>
        <v>#VALUE!</v>
      </c>
      <c r="O28" s="483" t="e">
        <f t="shared" si="44"/>
        <v>#VALUE!</v>
      </c>
      <c r="P28" s="483" t="e">
        <f t="shared" si="44"/>
        <v>#VALUE!</v>
      </c>
      <c r="Q28" s="483" t="e">
        <f t="shared" si="44"/>
        <v>#VALUE!</v>
      </c>
      <c r="R28" s="483" t="e">
        <f t="shared" si="44"/>
        <v>#VALUE!</v>
      </c>
      <c r="S28" s="483" t="e">
        <f t="shared" si="44"/>
        <v>#VALUE!</v>
      </c>
      <c r="T28" s="483" t="e">
        <f t="shared" si="44"/>
        <v>#VALUE!</v>
      </c>
      <c r="U28" s="483" t="e">
        <f t="shared" si="44"/>
        <v>#VALUE!</v>
      </c>
      <c r="V28" s="483" t="e">
        <f t="shared" si="44"/>
        <v>#VALUE!</v>
      </c>
      <c r="W28" s="483" t="e">
        <f t="shared" si="44"/>
        <v>#VALUE!</v>
      </c>
      <c r="X28" s="483" t="e">
        <f t="shared" si="44"/>
        <v>#VALUE!</v>
      </c>
      <c r="Y28" s="483" t="e">
        <f t="shared" si="44"/>
        <v>#VALUE!</v>
      </c>
      <c r="Z28" s="483" t="e">
        <f t="shared" si="44"/>
        <v>#VALUE!</v>
      </c>
      <c r="AA28" s="483" t="e">
        <f t="shared" si="44"/>
        <v>#VALUE!</v>
      </c>
      <c r="AB28" s="483" t="e">
        <f t="shared" si="44"/>
        <v>#VALUE!</v>
      </c>
      <c r="AC28" s="483" t="e">
        <f t="shared" si="44"/>
        <v>#VALUE!</v>
      </c>
      <c r="AD28" s="483" t="e">
        <f t="shared" si="44"/>
        <v>#VALUE!</v>
      </c>
      <c r="AE28" s="483" t="e">
        <f t="shared" si="44"/>
        <v>#VALUE!</v>
      </c>
      <c r="AF28" s="483" t="e">
        <f t="shared" si="44"/>
        <v>#VALUE!</v>
      </c>
      <c r="AG28" s="483" t="e">
        <f t="shared" si="44"/>
        <v>#VALUE!</v>
      </c>
      <c r="AH28" s="483" t="e">
        <f t="shared" si="44"/>
        <v>#VALUE!</v>
      </c>
      <c r="AI28" s="483" t="e">
        <f t="shared" si="44"/>
        <v>#VALUE!</v>
      </c>
      <c r="AJ28" s="483" t="e">
        <f t="shared" si="44"/>
        <v>#VALUE!</v>
      </c>
      <c r="AK28" s="483" t="e">
        <f t="shared" si="44"/>
        <v>#VALUE!</v>
      </c>
      <c r="AL28" s="483" t="e">
        <f t="shared" si="44"/>
        <v>#VALUE!</v>
      </c>
      <c r="AM28" s="483" t="e">
        <f t="shared" si="44"/>
        <v>#VALUE!</v>
      </c>
      <c r="AN28" s="483" t="e">
        <f t="shared" si="44"/>
        <v>#VALUE!</v>
      </c>
      <c r="AO28" s="483" t="e">
        <f t="shared" si="44"/>
        <v>#VALUE!</v>
      </c>
      <c r="AP28" s="483" t="e">
        <f t="shared" si="44"/>
        <v>#VALUE!</v>
      </c>
      <c r="AQ28" s="483" t="e">
        <f t="shared" si="44"/>
        <v>#VALUE!</v>
      </c>
      <c r="AR28" s="483" t="e">
        <f t="shared" si="44"/>
        <v>#VALUE!</v>
      </c>
      <c r="AS28" s="483" t="e">
        <f t="shared" si="44"/>
        <v>#VALUE!</v>
      </c>
      <c r="AT28" s="483" t="e">
        <f t="shared" si="44"/>
        <v>#VALUE!</v>
      </c>
      <c r="AU28" s="483" t="e">
        <f t="shared" si="44"/>
        <v>#VALUE!</v>
      </c>
      <c r="AV28" s="483" t="e">
        <f t="shared" si="44"/>
        <v>#VALUE!</v>
      </c>
      <c r="AW28" s="483" t="e">
        <f t="shared" si="44"/>
        <v>#VALUE!</v>
      </c>
      <c r="AX28" s="483" t="e">
        <f t="shared" si="44"/>
        <v>#VALUE!</v>
      </c>
      <c r="AY28" s="483" t="e">
        <f t="shared" si="44"/>
        <v>#VALUE!</v>
      </c>
      <c r="AZ28" s="483" t="e">
        <f t="shared" si="44"/>
        <v>#VALUE!</v>
      </c>
      <c r="BA28" s="483" t="e">
        <f t="shared" si="44"/>
        <v>#VALUE!</v>
      </c>
      <c r="BB28" s="483" t="e">
        <f t="shared" si="44"/>
        <v>#VALUE!</v>
      </c>
      <c r="BC28" s="483" t="e">
        <f t="shared" si="44"/>
        <v>#VALUE!</v>
      </c>
      <c r="BD28" s="483" t="e">
        <f t="shared" si="44"/>
        <v>#VALUE!</v>
      </c>
      <c r="BE28" s="483" t="e">
        <f t="shared" si="44"/>
        <v>#VALUE!</v>
      </c>
      <c r="BF28" s="483" t="e">
        <f t="shared" si="44"/>
        <v>#VALUE!</v>
      </c>
      <c r="BG28" s="483" t="e">
        <f t="shared" si="44"/>
        <v>#VALUE!</v>
      </c>
      <c r="BH28" s="483" t="e">
        <f t="shared" si="44"/>
        <v>#VALUE!</v>
      </c>
      <c r="BI28" s="483" t="e">
        <f t="shared" si="44"/>
        <v>#VALUE!</v>
      </c>
      <c r="BJ28" s="483" t="e">
        <f t="shared" si="44"/>
        <v>#VALUE!</v>
      </c>
      <c r="BK28" s="483" t="e">
        <f t="shared" si="44"/>
        <v>#VALUE!</v>
      </c>
      <c r="BL28" s="483" t="e">
        <f t="shared" si="44"/>
        <v>#VALUE!</v>
      </c>
      <c r="BM28" s="483" t="e">
        <f t="shared" si="44"/>
        <v>#VALUE!</v>
      </c>
      <c r="BN28" s="483" t="e">
        <f t="shared" si="44"/>
        <v>#VALUE!</v>
      </c>
      <c r="BO28" s="483" t="e">
        <f t="shared" si="44"/>
        <v>#VALUE!</v>
      </c>
      <c r="BP28" s="483" t="e">
        <f t="shared" si="44"/>
        <v>#VALUE!</v>
      </c>
      <c r="BQ28" s="483" t="e">
        <f t="shared" si="44"/>
        <v>#VALUE!</v>
      </c>
      <c r="BR28" s="483" t="e">
        <f t="shared" si="44"/>
        <v>#VALUE!</v>
      </c>
      <c r="BS28" s="483" t="e">
        <f t="shared" si="44"/>
        <v>#VALUE!</v>
      </c>
      <c r="BT28" s="483" t="e">
        <f t="shared" ref="BT28:EF28" si="45">BT107</f>
        <v>#VALUE!</v>
      </c>
      <c r="BU28" s="483" t="e">
        <f t="shared" si="45"/>
        <v>#VALUE!</v>
      </c>
      <c r="BV28" s="483" t="e">
        <f t="shared" si="45"/>
        <v>#VALUE!</v>
      </c>
      <c r="BW28" s="483" t="e">
        <f t="shared" si="45"/>
        <v>#VALUE!</v>
      </c>
      <c r="BX28" s="483" t="e">
        <f t="shared" si="45"/>
        <v>#VALUE!</v>
      </c>
      <c r="BY28" s="483" t="e">
        <f t="shared" si="45"/>
        <v>#VALUE!</v>
      </c>
      <c r="BZ28" s="483" t="e">
        <f t="shared" si="45"/>
        <v>#VALUE!</v>
      </c>
      <c r="CA28" s="483" t="e">
        <f t="shared" si="45"/>
        <v>#VALUE!</v>
      </c>
      <c r="CB28" s="483" t="e">
        <f t="shared" si="45"/>
        <v>#VALUE!</v>
      </c>
      <c r="CC28" s="483" t="e">
        <f t="shared" si="45"/>
        <v>#VALUE!</v>
      </c>
      <c r="CD28" s="483" t="e">
        <f t="shared" si="45"/>
        <v>#VALUE!</v>
      </c>
      <c r="CE28" s="483" t="e">
        <f t="shared" si="45"/>
        <v>#VALUE!</v>
      </c>
      <c r="CF28" s="483" t="e">
        <f t="shared" si="45"/>
        <v>#VALUE!</v>
      </c>
      <c r="CG28" s="483" t="e">
        <f t="shared" si="45"/>
        <v>#VALUE!</v>
      </c>
      <c r="CH28" s="483" t="e">
        <f t="shared" si="45"/>
        <v>#VALUE!</v>
      </c>
      <c r="CI28" s="483" t="e">
        <f t="shared" si="45"/>
        <v>#VALUE!</v>
      </c>
      <c r="CJ28" s="483" t="e">
        <f t="shared" si="45"/>
        <v>#VALUE!</v>
      </c>
      <c r="CK28" s="483" t="e">
        <f t="shared" si="45"/>
        <v>#VALUE!</v>
      </c>
      <c r="CL28" s="483" t="e">
        <f t="shared" si="45"/>
        <v>#VALUE!</v>
      </c>
      <c r="CM28" s="483" t="e">
        <f t="shared" si="45"/>
        <v>#VALUE!</v>
      </c>
      <c r="CN28" s="483" t="e">
        <f t="shared" si="45"/>
        <v>#VALUE!</v>
      </c>
      <c r="CO28" s="483" t="e">
        <f t="shared" si="45"/>
        <v>#VALUE!</v>
      </c>
      <c r="CP28" s="483" t="e">
        <f t="shared" si="45"/>
        <v>#VALUE!</v>
      </c>
      <c r="CQ28" s="483" t="e">
        <f t="shared" si="45"/>
        <v>#VALUE!</v>
      </c>
      <c r="CR28" s="483" t="e">
        <f t="shared" si="45"/>
        <v>#VALUE!</v>
      </c>
      <c r="CS28" s="483" t="e">
        <f t="shared" si="45"/>
        <v>#VALUE!</v>
      </c>
      <c r="CT28" s="483" t="e">
        <f t="shared" si="45"/>
        <v>#VALUE!</v>
      </c>
      <c r="CU28" s="483" t="e">
        <f t="shared" si="45"/>
        <v>#VALUE!</v>
      </c>
      <c r="CV28" s="483" t="e">
        <f t="shared" si="45"/>
        <v>#VALUE!</v>
      </c>
      <c r="CW28" s="483" t="e">
        <f t="shared" si="45"/>
        <v>#VALUE!</v>
      </c>
      <c r="CX28" s="483" t="e">
        <f t="shared" si="45"/>
        <v>#VALUE!</v>
      </c>
      <c r="CY28" s="483" t="e">
        <f t="shared" si="45"/>
        <v>#VALUE!</v>
      </c>
      <c r="CZ28" s="483" t="e">
        <f t="shared" si="45"/>
        <v>#VALUE!</v>
      </c>
      <c r="DA28" s="483" t="e">
        <f t="shared" si="45"/>
        <v>#VALUE!</v>
      </c>
      <c r="DB28" s="483" t="e">
        <f t="shared" si="45"/>
        <v>#VALUE!</v>
      </c>
      <c r="DC28" s="483" t="e">
        <f t="shared" si="45"/>
        <v>#VALUE!</v>
      </c>
      <c r="DD28" s="483" t="e">
        <f t="shared" si="45"/>
        <v>#VALUE!</v>
      </c>
      <c r="DE28" s="483" t="e">
        <f t="shared" si="45"/>
        <v>#VALUE!</v>
      </c>
      <c r="DF28" s="483" t="e">
        <f t="shared" si="45"/>
        <v>#VALUE!</v>
      </c>
      <c r="DG28" s="483" t="e">
        <f t="shared" si="45"/>
        <v>#VALUE!</v>
      </c>
      <c r="DH28" s="483" t="e">
        <f t="shared" si="45"/>
        <v>#VALUE!</v>
      </c>
      <c r="DI28" s="483" t="e">
        <f t="shared" si="45"/>
        <v>#VALUE!</v>
      </c>
      <c r="DJ28" s="483" t="e">
        <f t="shared" si="45"/>
        <v>#VALUE!</v>
      </c>
      <c r="DK28" s="483" t="e">
        <f t="shared" si="45"/>
        <v>#VALUE!</v>
      </c>
      <c r="DL28" s="483" t="e">
        <f t="shared" si="45"/>
        <v>#VALUE!</v>
      </c>
      <c r="DM28" s="483" t="e">
        <f t="shared" si="45"/>
        <v>#VALUE!</v>
      </c>
      <c r="DN28" s="483" t="e">
        <f t="shared" si="45"/>
        <v>#VALUE!</v>
      </c>
      <c r="DO28" s="483" t="e">
        <f t="shared" si="45"/>
        <v>#VALUE!</v>
      </c>
      <c r="DP28" s="483" t="e">
        <f t="shared" si="45"/>
        <v>#VALUE!</v>
      </c>
      <c r="DQ28" s="483" t="e">
        <f t="shared" si="45"/>
        <v>#VALUE!</v>
      </c>
      <c r="DR28" s="483" t="e">
        <f t="shared" si="45"/>
        <v>#VALUE!</v>
      </c>
      <c r="DS28" s="483" t="e">
        <f t="shared" si="45"/>
        <v>#VALUE!</v>
      </c>
      <c r="DT28" s="483" t="e">
        <f t="shared" si="45"/>
        <v>#VALUE!</v>
      </c>
      <c r="DU28" s="483" t="e">
        <f t="shared" si="45"/>
        <v>#VALUE!</v>
      </c>
      <c r="DV28" s="483" t="e">
        <f t="shared" si="45"/>
        <v>#VALUE!</v>
      </c>
      <c r="DW28" s="483" t="e">
        <f t="shared" si="45"/>
        <v>#VALUE!</v>
      </c>
      <c r="DX28" s="483" t="e">
        <f t="shared" si="45"/>
        <v>#VALUE!</v>
      </c>
      <c r="DY28" s="483" t="e">
        <f t="shared" si="45"/>
        <v>#VALUE!</v>
      </c>
      <c r="DZ28" s="483" t="e">
        <f t="shared" si="45"/>
        <v>#VALUE!</v>
      </c>
      <c r="EA28" s="483" t="e">
        <f t="shared" si="45"/>
        <v>#VALUE!</v>
      </c>
      <c r="EB28" s="483" t="e">
        <f t="shared" si="45"/>
        <v>#VALUE!</v>
      </c>
      <c r="EC28" s="483" t="e">
        <f t="shared" si="45"/>
        <v>#VALUE!</v>
      </c>
      <c r="ED28" s="483" t="e">
        <f t="shared" si="45"/>
        <v>#VALUE!</v>
      </c>
      <c r="EE28" s="483" t="e">
        <f t="shared" si="45"/>
        <v>#VALUE!</v>
      </c>
      <c r="EF28" s="483" t="e">
        <f t="shared" si="45"/>
        <v>#VALUE!</v>
      </c>
      <c r="EG28" s="483" t="e">
        <f>EG107</f>
        <v>#VALUE!</v>
      </c>
      <c r="EH28" s="483" t="e">
        <f>EH107</f>
        <v>#VALUE!</v>
      </c>
      <c r="EI28" s="483" t="e">
        <f>EI107</f>
        <v>#VALUE!</v>
      </c>
      <c r="EJ28" s="496">
        <v>1.5854562721010712</v>
      </c>
      <c r="EK28" s="496">
        <v>1.3870009442523479</v>
      </c>
      <c r="EL28" s="496">
        <v>0.94067114590166145</v>
      </c>
      <c r="EM28" s="496">
        <v>0.61584076403100596</v>
      </c>
      <c r="EN28" s="496">
        <v>0.61025047023981482</v>
      </c>
      <c r="EO28" s="496">
        <v>0.95144181163728803</v>
      </c>
      <c r="EP28" s="496">
        <v>1.1090788067353641</v>
      </c>
      <c r="EQ28" s="484">
        <v>1.7</v>
      </c>
      <c r="ER28" s="484">
        <v>1.7</v>
      </c>
      <c r="ES28" s="484">
        <v>1.7</v>
      </c>
      <c r="ET28" s="484">
        <v>1.7</v>
      </c>
      <c r="EU28" s="484">
        <v>1.7</v>
      </c>
      <c r="EV28" s="484">
        <v>1.7</v>
      </c>
      <c r="EW28" s="484">
        <v>1.7</v>
      </c>
      <c r="EX28" s="484">
        <v>1.7</v>
      </c>
      <c r="EY28" s="484">
        <v>1.7</v>
      </c>
      <c r="EZ28" s="484">
        <v>1.7</v>
      </c>
      <c r="FA28" s="484">
        <v>1.7</v>
      </c>
      <c r="FB28" s="484">
        <v>1.7</v>
      </c>
      <c r="FC28" s="484">
        <v>1.7</v>
      </c>
      <c r="FD28" s="484">
        <v>1.7</v>
      </c>
      <c r="FE28" s="484">
        <v>1.7</v>
      </c>
      <c r="FF28" s="484">
        <v>1.7</v>
      </c>
      <c r="FG28" s="497"/>
      <c r="FH28" s="497"/>
      <c r="FI28" s="497"/>
      <c r="FJ28" s="497"/>
      <c r="FK28" s="497"/>
      <c r="FL28" s="497"/>
      <c r="FM28" s="497"/>
      <c r="FN28" s="497"/>
      <c r="FO28" s="497"/>
      <c r="FP28" s="497"/>
      <c r="FQ28" s="497"/>
      <c r="FR28" s="497"/>
      <c r="FS28" s="497"/>
      <c r="FT28" s="497"/>
      <c r="FU28" s="497"/>
      <c r="FV28" s="497"/>
    </row>
    <row r="29" spans="1:178" ht="13.5" thickBot="1">
      <c r="B29" s="374" t="s">
        <v>222</v>
      </c>
      <c r="G29" s="498" t="e">
        <f t="shared" ref="G29:BR29" si="46">G110*100</f>
        <v>#VALUE!</v>
      </c>
      <c r="H29" s="498" t="e">
        <f t="shared" si="46"/>
        <v>#VALUE!</v>
      </c>
      <c r="I29" s="498" t="e">
        <f t="shared" si="46"/>
        <v>#VALUE!</v>
      </c>
      <c r="J29" s="498" t="e">
        <f t="shared" si="46"/>
        <v>#VALUE!</v>
      </c>
      <c r="K29" s="498" t="e">
        <f t="shared" si="46"/>
        <v>#VALUE!</v>
      </c>
      <c r="L29" s="498" t="e">
        <f t="shared" si="46"/>
        <v>#VALUE!</v>
      </c>
      <c r="M29" s="498" t="e">
        <f t="shared" si="46"/>
        <v>#VALUE!</v>
      </c>
      <c r="N29" s="498" t="e">
        <f t="shared" si="46"/>
        <v>#VALUE!</v>
      </c>
      <c r="O29" s="498" t="e">
        <f t="shared" si="46"/>
        <v>#VALUE!</v>
      </c>
      <c r="P29" s="498" t="e">
        <f t="shared" si="46"/>
        <v>#VALUE!</v>
      </c>
      <c r="Q29" s="498" t="e">
        <f t="shared" si="46"/>
        <v>#VALUE!</v>
      </c>
      <c r="R29" s="498" t="e">
        <f t="shared" si="46"/>
        <v>#VALUE!</v>
      </c>
      <c r="S29" s="498" t="e">
        <f t="shared" si="46"/>
        <v>#VALUE!</v>
      </c>
      <c r="T29" s="498" t="e">
        <f t="shared" si="46"/>
        <v>#VALUE!</v>
      </c>
      <c r="U29" s="498" t="e">
        <f t="shared" si="46"/>
        <v>#VALUE!</v>
      </c>
      <c r="V29" s="498" t="e">
        <f t="shared" si="46"/>
        <v>#VALUE!</v>
      </c>
      <c r="W29" s="498" t="e">
        <f t="shared" si="46"/>
        <v>#VALUE!</v>
      </c>
      <c r="X29" s="498" t="e">
        <f t="shared" si="46"/>
        <v>#VALUE!</v>
      </c>
      <c r="Y29" s="498" t="e">
        <f t="shared" si="46"/>
        <v>#VALUE!</v>
      </c>
      <c r="Z29" s="498" t="e">
        <f t="shared" si="46"/>
        <v>#VALUE!</v>
      </c>
      <c r="AA29" s="498" t="e">
        <f t="shared" si="46"/>
        <v>#VALUE!</v>
      </c>
      <c r="AB29" s="498" t="e">
        <f t="shared" si="46"/>
        <v>#VALUE!</v>
      </c>
      <c r="AC29" s="498" t="e">
        <f t="shared" si="46"/>
        <v>#VALUE!</v>
      </c>
      <c r="AD29" s="498" t="e">
        <f t="shared" si="46"/>
        <v>#VALUE!</v>
      </c>
      <c r="AE29" s="498" t="e">
        <f t="shared" si="46"/>
        <v>#VALUE!</v>
      </c>
      <c r="AF29" s="498" t="e">
        <f t="shared" si="46"/>
        <v>#VALUE!</v>
      </c>
      <c r="AG29" s="498" t="e">
        <f t="shared" si="46"/>
        <v>#VALUE!</v>
      </c>
      <c r="AH29" s="498" t="e">
        <f t="shared" si="46"/>
        <v>#VALUE!</v>
      </c>
      <c r="AI29" s="498" t="e">
        <f t="shared" si="46"/>
        <v>#VALUE!</v>
      </c>
      <c r="AJ29" s="498" t="e">
        <f t="shared" si="46"/>
        <v>#VALUE!</v>
      </c>
      <c r="AK29" s="498" t="e">
        <f t="shared" si="46"/>
        <v>#VALUE!</v>
      </c>
      <c r="AL29" s="498" t="e">
        <f t="shared" si="46"/>
        <v>#VALUE!</v>
      </c>
      <c r="AM29" s="498" t="e">
        <f t="shared" si="46"/>
        <v>#VALUE!</v>
      </c>
      <c r="AN29" s="498" t="e">
        <f t="shared" si="46"/>
        <v>#VALUE!</v>
      </c>
      <c r="AO29" s="498" t="e">
        <f t="shared" si="46"/>
        <v>#VALUE!</v>
      </c>
      <c r="AP29" s="498" t="e">
        <f t="shared" si="46"/>
        <v>#VALUE!</v>
      </c>
      <c r="AQ29" s="498" t="e">
        <f t="shared" si="46"/>
        <v>#VALUE!</v>
      </c>
      <c r="AR29" s="498" t="e">
        <f t="shared" si="46"/>
        <v>#VALUE!</v>
      </c>
      <c r="AS29" s="498" t="e">
        <f t="shared" si="46"/>
        <v>#VALUE!</v>
      </c>
      <c r="AT29" s="498" t="e">
        <f t="shared" si="46"/>
        <v>#VALUE!</v>
      </c>
      <c r="AU29" s="498" t="e">
        <f t="shared" si="46"/>
        <v>#VALUE!</v>
      </c>
      <c r="AV29" s="498" t="e">
        <f t="shared" si="46"/>
        <v>#VALUE!</v>
      </c>
      <c r="AW29" s="498" t="e">
        <f t="shared" si="46"/>
        <v>#VALUE!</v>
      </c>
      <c r="AX29" s="498" t="e">
        <f t="shared" si="46"/>
        <v>#VALUE!</v>
      </c>
      <c r="AY29" s="498" t="e">
        <f t="shared" si="46"/>
        <v>#VALUE!</v>
      </c>
      <c r="AZ29" s="498" t="e">
        <f t="shared" si="46"/>
        <v>#VALUE!</v>
      </c>
      <c r="BA29" s="498" t="e">
        <f t="shared" si="46"/>
        <v>#VALUE!</v>
      </c>
      <c r="BB29" s="498" t="e">
        <f t="shared" si="46"/>
        <v>#VALUE!</v>
      </c>
      <c r="BC29" s="498" t="e">
        <f t="shared" si="46"/>
        <v>#VALUE!</v>
      </c>
      <c r="BD29" s="498" t="e">
        <f t="shared" si="46"/>
        <v>#VALUE!</v>
      </c>
      <c r="BE29" s="498" t="e">
        <f t="shared" si="46"/>
        <v>#VALUE!</v>
      </c>
      <c r="BF29" s="498" t="e">
        <f t="shared" si="46"/>
        <v>#VALUE!</v>
      </c>
      <c r="BG29" s="498" t="e">
        <f t="shared" si="46"/>
        <v>#VALUE!</v>
      </c>
      <c r="BH29" s="498" t="e">
        <f t="shared" si="46"/>
        <v>#VALUE!</v>
      </c>
      <c r="BI29" s="498" t="e">
        <f t="shared" si="46"/>
        <v>#VALUE!</v>
      </c>
      <c r="BJ29" s="498" t="e">
        <f t="shared" si="46"/>
        <v>#VALUE!</v>
      </c>
      <c r="BK29" s="498" t="e">
        <f t="shared" si="46"/>
        <v>#VALUE!</v>
      </c>
      <c r="BL29" s="498" t="e">
        <f t="shared" si="46"/>
        <v>#VALUE!</v>
      </c>
      <c r="BM29" s="498" t="e">
        <f t="shared" si="46"/>
        <v>#VALUE!</v>
      </c>
      <c r="BN29" s="498" t="e">
        <f t="shared" si="46"/>
        <v>#VALUE!</v>
      </c>
      <c r="BO29" s="498" t="e">
        <f t="shared" si="46"/>
        <v>#VALUE!</v>
      </c>
      <c r="BP29" s="498" t="e">
        <f t="shared" si="46"/>
        <v>#VALUE!</v>
      </c>
      <c r="BQ29" s="498" t="e">
        <f t="shared" si="46"/>
        <v>#VALUE!</v>
      </c>
      <c r="BR29" s="498" t="e">
        <f t="shared" si="46"/>
        <v>#VALUE!</v>
      </c>
      <c r="BS29" s="498" t="e">
        <f t="shared" ref="BS29:ED29" si="47">BS110*100</f>
        <v>#VALUE!</v>
      </c>
      <c r="BT29" s="498" t="e">
        <f t="shared" si="47"/>
        <v>#VALUE!</v>
      </c>
      <c r="BU29" s="498" t="e">
        <f t="shared" si="47"/>
        <v>#VALUE!</v>
      </c>
      <c r="BV29" s="498" t="e">
        <f t="shared" si="47"/>
        <v>#VALUE!</v>
      </c>
      <c r="BW29" s="498" t="e">
        <f t="shared" si="47"/>
        <v>#VALUE!</v>
      </c>
      <c r="BX29" s="498" t="e">
        <f t="shared" si="47"/>
        <v>#VALUE!</v>
      </c>
      <c r="BY29" s="498" t="e">
        <f t="shared" si="47"/>
        <v>#VALUE!</v>
      </c>
      <c r="BZ29" s="498" t="e">
        <f t="shared" si="47"/>
        <v>#VALUE!</v>
      </c>
      <c r="CA29" s="498" t="e">
        <f t="shared" si="47"/>
        <v>#VALUE!</v>
      </c>
      <c r="CB29" s="498" t="e">
        <f t="shared" si="47"/>
        <v>#VALUE!</v>
      </c>
      <c r="CC29" s="498" t="e">
        <f t="shared" si="47"/>
        <v>#VALUE!</v>
      </c>
      <c r="CD29" s="498" t="e">
        <f t="shared" si="47"/>
        <v>#VALUE!</v>
      </c>
      <c r="CE29" s="498" t="e">
        <f t="shared" si="47"/>
        <v>#VALUE!</v>
      </c>
      <c r="CF29" s="498" t="e">
        <f t="shared" si="47"/>
        <v>#VALUE!</v>
      </c>
      <c r="CG29" s="498" t="e">
        <f t="shared" si="47"/>
        <v>#VALUE!</v>
      </c>
      <c r="CH29" s="498" t="e">
        <f t="shared" si="47"/>
        <v>#VALUE!</v>
      </c>
      <c r="CI29" s="498" t="e">
        <f t="shared" si="47"/>
        <v>#VALUE!</v>
      </c>
      <c r="CJ29" s="498" t="e">
        <f t="shared" si="47"/>
        <v>#VALUE!</v>
      </c>
      <c r="CK29" s="498" t="e">
        <f t="shared" si="47"/>
        <v>#VALUE!</v>
      </c>
      <c r="CL29" s="498" t="e">
        <f t="shared" si="47"/>
        <v>#VALUE!</v>
      </c>
      <c r="CM29" s="498" t="e">
        <f t="shared" si="47"/>
        <v>#VALUE!</v>
      </c>
      <c r="CN29" s="498" t="e">
        <f t="shared" si="47"/>
        <v>#VALUE!</v>
      </c>
      <c r="CO29" s="498" t="e">
        <f t="shared" si="47"/>
        <v>#VALUE!</v>
      </c>
      <c r="CP29" s="498" t="e">
        <f t="shared" si="47"/>
        <v>#VALUE!</v>
      </c>
      <c r="CQ29" s="498" t="e">
        <f t="shared" si="47"/>
        <v>#VALUE!</v>
      </c>
      <c r="CR29" s="498" t="e">
        <f t="shared" si="47"/>
        <v>#VALUE!</v>
      </c>
      <c r="CS29" s="498" t="e">
        <f t="shared" si="47"/>
        <v>#VALUE!</v>
      </c>
      <c r="CT29" s="498" t="e">
        <f t="shared" si="47"/>
        <v>#VALUE!</v>
      </c>
      <c r="CU29" s="498" t="e">
        <f t="shared" si="47"/>
        <v>#VALUE!</v>
      </c>
      <c r="CV29" s="498" t="e">
        <f t="shared" si="47"/>
        <v>#VALUE!</v>
      </c>
      <c r="CW29" s="498" t="e">
        <f t="shared" si="47"/>
        <v>#VALUE!</v>
      </c>
      <c r="CX29" s="498" t="e">
        <f t="shared" si="47"/>
        <v>#VALUE!</v>
      </c>
      <c r="CY29" s="498" t="e">
        <f t="shared" si="47"/>
        <v>#VALUE!</v>
      </c>
      <c r="CZ29" s="498" t="e">
        <f t="shared" si="47"/>
        <v>#VALUE!</v>
      </c>
      <c r="DA29" s="498" t="e">
        <f t="shared" si="47"/>
        <v>#VALUE!</v>
      </c>
      <c r="DB29" s="498" t="e">
        <f t="shared" si="47"/>
        <v>#VALUE!</v>
      </c>
      <c r="DC29" s="498" t="e">
        <f t="shared" si="47"/>
        <v>#VALUE!</v>
      </c>
      <c r="DD29" s="498" t="e">
        <f t="shared" si="47"/>
        <v>#VALUE!</v>
      </c>
      <c r="DE29" s="498" t="e">
        <f t="shared" si="47"/>
        <v>#VALUE!</v>
      </c>
      <c r="DF29" s="498" t="e">
        <f t="shared" si="47"/>
        <v>#VALUE!</v>
      </c>
      <c r="DG29" s="498" t="e">
        <f t="shared" si="47"/>
        <v>#VALUE!</v>
      </c>
      <c r="DH29" s="498" t="e">
        <f t="shared" si="47"/>
        <v>#VALUE!</v>
      </c>
      <c r="DI29" s="498" t="e">
        <f t="shared" si="47"/>
        <v>#VALUE!</v>
      </c>
      <c r="DJ29" s="498" t="e">
        <f t="shared" si="47"/>
        <v>#VALUE!</v>
      </c>
      <c r="DK29" s="498" t="e">
        <f t="shared" si="47"/>
        <v>#VALUE!</v>
      </c>
      <c r="DL29" s="498" t="e">
        <f t="shared" si="47"/>
        <v>#VALUE!</v>
      </c>
      <c r="DM29" s="498" t="e">
        <f t="shared" si="47"/>
        <v>#VALUE!</v>
      </c>
      <c r="DN29" s="498" t="e">
        <f t="shared" si="47"/>
        <v>#VALUE!</v>
      </c>
      <c r="DO29" s="498" t="e">
        <f t="shared" si="47"/>
        <v>#VALUE!</v>
      </c>
      <c r="DP29" s="498" t="e">
        <f t="shared" si="47"/>
        <v>#VALUE!</v>
      </c>
      <c r="DQ29" s="498" t="e">
        <f t="shared" si="47"/>
        <v>#VALUE!</v>
      </c>
      <c r="DR29" s="498" t="e">
        <f t="shared" si="47"/>
        <v>#VALUE!</v>
      </c>
      <c r="DS29" s="498" t="e">
        <f t="shared" si="47"/>
        <v>#VALUE!</v>
      </c>
      <c r="DT29" s="498" t="e">
        <f t="shared" si="47"/>
        <v>#VALUE!</v>
      </c>
      <c r="DU29" s="498" t="e">
        <f t="shared" si="47"/>
        <v>#VALUE!</v>
      </c>
      <c r="DV29" s="498" t="e">
        <f t="shared" si="47"/>
        <v>#VALUE!</v>
      </c>
      <c r="DW29" s="498" t="e">
        <f t="shared" si="47"/>
        <v>#VALUE!</v>
      </c>
      <c r="DX29" s="498" t="e">
        <f t="shared" si="47"/>
        <v>#VALUE!</v>
      </c>
      <c r="DY29" s="498" t="e">
        <f t="shared" si="47"/>
        <v>#VALUE!</v>
      </c>
      <c r="DZ29" s="498" t="e">
        <f t="shared" si="47"/>
        <v>#VALUE!</v>
      </c>
      <c r="EA29" s="498" t="e">
        <f t="shared" si="47"/>
        <v>#VALUE!</v>
      </c>
      <c r="EB29" s="498" t="e">
        <f t="shared" si="47"/>
        <v>#VALUE!</v>
      </c>
      <c r="EC29" s="498" t="e">
        <f t="shared" si="47"/>
        <v>#VALUE!</v>
      </c>
      <c r="ED29" s="498" t="e">
        <f t="shared" si="47"/>
        <v>#VALUE!</v>
      </c>
      <c r="EE29" s="498" t="e">
        <f>EE110*100</f>
        <v>#VALUE!</v>
      </c>
      <c r="EF29" s="498" t="e">
        <f>EF110*100</f>
        <v>#VALUE!</v>
      </c>
      <c r="EG29" s="498" t="e">
        <f>EG110*100</f>
        <v>#VALUE!</v>
      </c>
      <c r="EH29" s="498" t="e">
        <f>EH110*100</f>
        <v>#VALUE!</v>
      </c>
      <c r="EI29" s="498" t="e">
        <f>EI110*100</f>
        <v>#VALUE!</v>
      </c>
      <c r="EJ29" s="496">
        <v>1.5854562721010712</v>
      </c>
      <c r="EK29" s="496">
        <v>1.3870009442523479</v>
      </c>
      <c r="EL29" s="496">
        <v>0.94067114590166145</v>
      </c>
      <c r="EM29" s="496">
        <v>0.61584076403100596</v>
      </c>
      <c r="EN29" s="496">
        <v>0.61025047023981482</v>
      </c>
      <c r="EO29" s="496">
        <v>0.95144181163728803</v>
      </c>
      <c r="EP29" s="496">
        <v>1.1090788067353641</v>
      </c>
      <c r="EQ29" s="484">
        <v>1.7</v>
      </c>
      <c r="ER29" s="484">
        <v>1.7</v>
      </c>
      <c r="ES29" s="484">
        <v>1.7</v>
      </c>
      <c r="ET29" s="484">
        <v>1.7</v>
      </c>
      <c r="EU29" s="484">
        <v>1.7</v>
      </c>
      <c r="EV29" s="484">
        <v>1.7</v>
      </c>
      <c r="EW29" s="484">
        <v>1.7</v>
      </c>
      <c r="EX29" s="484">
        <v>1.7</v>
      </c>
      <c r="EY29" s="484">
        <v>1.7</v>
      </c>
      <c r="EZ29" s="484">
        <v>1.7</v>
      </c>
      <c r="FA29" s="484">
        <v>1.7</v>
      </c>
      <c r="FB29" s="484">
        <v>1.7</v>
      </c>
      <c r="FC29" s="484">
        <v>1.7</v>
      </c>
      <c r="FD29" s="484">
        <v>1.7</v>
      </c>
      <c r="FE29" s="484">
        <v>1.7</v>
      </c>
      <c r="FF29" s="484">
        <v>1.7</v>
      </c>
    </row>
    <row r="30" spans="1:178" ht="13.5" thickBot="1">
      <c r="B30" s="394" t="s">
        <v>223</v>
      </c>
      <c r="C30" s="449">
        <v>29281</v>
      </c>
      <c r="D30" s="449">
        <v>29373</v>
      </c>
      <c r="E30" s="449">
        <v>29465</v>
      </c>
      <c r="F30" s="449">
        <v>29556</v>
      </c>
      <c r="G30" s="449">
        <v>29646</v>
      </c>
      <c r="H30" s="449">
        <v>29738</v>
      </c>
      <c r="I30" s="449">
        <v>29830</v>
      </c>
      <c r="J30" s="449">
        <v>29921</v>
      </c>
      <c r="K30" s="449">
        <v>30011</v>
      </c>
      <c r="L30" s="449">
        <v>30103</v>
      </c>
      <c r="M30" s="449">
        <v>30195</v>
      </c>
      <c r="N30" s="449">
        <v>30286</v>
      </c>
      <c r="O30" s="449">
        <v>30376</v>
      </c>
      <c r="P30" s="449">
        <v>30468</v>
      </c>
      <c r="Q30" s="449">
        <v>30560</v>
      </c>
      <c r="R30" s="449">
        <v>30651</v>
      </c>
      <c r="S30" s="449">
        <v>30742</v>
      </c>
      <c r="T30" s="449">
        <v>30834</v>
      </c>
      <c r="U30" s="449">
        <v>30926</v>
      </c>
      <c r="V30" s="449">
        <v>31017</v>
      </c>
      <c r="W30" s="449">
        <v>31107</v>
      </c>
      <c r="X30" s="449">
        <v>31199</v>
      </c>
      <c r="Y30" s="449">
        <v>31291</v>
      </c>
      <c r="Z30" s="449">
        <v>31382</v>
      </c>
      <c r="AA30" s="449">
        <v>31472</v>
      </c>
      <c r="AB30" s="449">
        <v>31564</v>
      </c>
      <c r="AC30" s="449">
        <v>31656</v>
      </c>
      <c r="AD30" s="449">
        <v>31747</v>
      </c>
      <c r="AE30" s="449">
        <v>31837</v>
      </c>
      <c r="AF30" s="449">
        <v>31929</v>
      </c>
      <c r="AG30" s="449">
        <v>32021</v>
      </c>
      <c r="AH30" s="449">
        <v>32112</v>
      </c>
      <c r="AI30" s="449">
        <v>32203</v>
      </c>
      <c r="AJ30" s="449">
        <v>32295</v>
      </c>
      <c r="AK30" s="449">
        <v>32387</v>
      </c>
      <c r="AL30" s="449">
        <v>32478</v>
      </c>
      <c r="AM30" s="449">
        <v>32568</v>
      </c>
      <c r="AN30" s="449">
        <v>32660</v>
      </c>
      <c r="AO30" s="449">
        <v>32752</v>
      </c>
      <c r="AP30" s="449">
        <v>32843</v>
      </c>
      <c r="AQ30" s="449">
        <v>32933</v>
      </c>
      <c r="AR30" s="449">
        <v>33025</v>
      </c>
      <c r="AS30" s="449">
        <v>33117</v>
      </c>
      <c r="AT30" s="449">
        <v>33208</v>
      </c>
      <c r="AU30" s="449">
        <v>33298</v>
      </c>
      <c r="AV30" s="449">
        <v>33390</v>
      </c>
      <c r="AW30" s="449">
        <v>33482</v>
      </c>
      <c r="AX30" s="449">
        <v>33573</v>
      </c>
      <c r="AY30" s="449">
        <v>33664</v>
      </c>
      <c r="AZ30" s="449">
        <v>33756</v>
      </c>
      <c r="BA30" s="449">
        <v>33848</v>
      </c>
      <c r="BB30" s="449">
        <v>33939</v>
      </c>
      <c r="BC30" s="449">
        <v>34029</v>
      </c>
      <c r="BD30" s="449">
        <v>34121</v>
      </c>
      <c r="BE30" s="449">
        <v>34213</v>
      </c>
      <c r="BF30" s="449">
        <v>34304</v>
      </c>
      <c r="BG30" s="449">
        <v>34394</v>
      </c>
      <c r="BH30" s="449">
        <v>34486</v>
      </c>
      <c r="BI30" s="449">
        <v>34578</v>
      </c>
      <c r="BJ30" s="449">
        <v>34669</v>
      </c>
      <c r="BK30" s="449">
        <v>34759</v>
      </c>
      <c r="BL30" s="449">
        <v>34851</v>
      </c>
      <c r="BM30" s="449">
        <v>34943</v>
      </c>
      <c r="BN30" s="449">
        <v>35034</v>
      </c>
      <c r="BO30" s="449">
        <v>35125</v>
      </c>
      <c r="BP30" s="449">
        <v>35217</v>
      </c>
      <c r="BQ30" s="449">
        <v>35309</v>
      </c>
      <c r="BR30" s="449">
        <v>35400</v>
      </c>
      <c r="BS30" s="449">
        <v>35490</v>
      </c>
      <c r="BT30" s="449">
        <v>35582</v>
      </c>
      <c r="BU30" s="449">
        <v>35674</v>
      </c>
      <c r="BV30" s="449">
        <v>35765</v>
      </c>
      <c r="BW30" s="449">
        <v>35855</v>
      </c>
      <c r="BX30" s="449">
        <v>35947</v>
      </c>
      <c r="BY30" s="449">
        <v>36039</v>
      </c>
      <c r="BZ30" s="449">
        <v>36130</v>
      </c>
      <c r="CA30" s="449">
        <v>36220</v>
      </c>
      <c r="CB30" s="449">
        <v>36312</v>
      </c>
      <c r="CC30" s="449">
        <v>36404</v>
      </c>
      <c r="CD30" s="449">
        <v>36495</v>
      </c>
      <c r="CE30" s="449">
        <v>36586</v>
      </c>
      <c r="CF30" s="449">
        <v>36678</v>
      </c>
      <c r="CG30" s="449">
        <v>36770</v>
      </c>
      <c r="CH30" s="449">
        <v>36861</v>
      </c>
      <c r="CI30" s="449">
        <v>36951</v>
      </c>
      <c r="CJ30" s="449">
        <v>37043</v>
      </c>
      <c r="CK30" s="449">
        <v>37135</v>
      </c>
      <c r="CL30" s="449">
        <v>37226</v>
      </c>
      <c r="CM30" s="449">
        <v>37316</v>
      </c>
      <c r="CN30" s="449">
        <v>37408</v>
      </c>
      <c r="CO30" s="449">
        <v>37500</v>
      </c>
      <c r="CP30" s="449">
        <v>37591</v>
      </c>
      <c r="CQ30" s="449">
        <v>37681</v>
      </c>
      <c r="CR30" s="449">
        <v>37773</v>
      </c>
      <c r="CS30" s="449">
        <v>37865</v>
      </c>
      <c r="CT30" s="449">
        <v>37956</v>
      </c>
      <c r="CU30" s="449">
        <v>38047</v>
      </c>
      <c r="CV30" s="449">
        <v>38139</v>
      </c>
      <c r="CW30" s="449">
        <v>38231</v>
      </c>
      <c r="CX30" s="449">
        <v>38322</v>
      </c>
      <c r="CY30" s="449">
        <v>38412</v>
      </c>
      <c r="CZ30" s="449">
        <v>38504</v>
      </c>
      <c r="DA30" s="449">
        <v>38596</v>
      </c>
      <c r="DB30" s="449">
        <v>38687</v>
      </c>
      <c r="DC30" s="449">
        <v>38777</v>
      </c>
      <c r="DD30" s="449">
        <v>38869</v>
      </c>
      <c r="DE30" s="449">
        <v>38961</v>
      </c>
      <c r="DF30" s="449">
        <v>39052</v>
      </c>
      <c r="DG30" s="449">
        <v>39142</v>
      </c>
      <c r="DH30" s="449">
        <v>39234</v>
      </c>
      <c r="DI30" s="449">
        <v>39326</v>
      </c>
      <c r="DJ30" s="449">
        <v>39417</v>
      </c>
      <c r="DK30" s="449">
        <v>39508</v>
      </c>
      <c r="DL30" s="449">
        <v>39600</v>
      </c>
      <c r="DM30" s="449">
        <v>39692</v>
      </c>
      <c r="DN30" s="449">
        <v>39783</v>
      </c>
      <c r="DO30" s="449">
        <v>39873</v>
      </c>
      <c r="DP30" s="449">
        <v>39965</v>
      </c>
      <c r="DQ30" s="449">
        <v>40057</v>
      </c>
      <c r="DR30" s="449">
        <v>40148</v>
      </c>
      <c r="DS30" s="449">
        <v>40238</v>
      </c>
      <c r="DT30" s="449">
        <v>40330</v>
      </c>
      <c r="DU30" s="449">
        <v>40422</v>
      </c>
      <c r="DV30" s="449">
        <v>40513</v>
      </c>
      <c r="DW30" s="449">
        <v>40603</v>
      </c>
      <c r="DX30" s="449">
        <v>40695</v>
      </c>
      <c r="DY30" s="449">
        <v>40787</v>
      </c>
      <c r="DZ30" s="449">
        <v>40878</v>
      </c>
      <c r="EA30" s="449">
        <v>40969</v>
      </c>
      <c r="EB30" s="449">
        <v>41061</v>
      </c>
      <c r="EC30" s="449">
        <v>41153</v>
      </c>
      <c r="ED30" s="449">
        <v>41244</v>
      </c>
      <c r="EE30" s="449">
        <v>41334</v>
      </c>
      <c r="EF30" s="449">
        <v>41426</v>
      </c>
      <c r="EG30" s="449">
        <v>41518</v>
      </c>
      <c r="EH30" s="449">
        <v>41609</v>
      </c>
      <c r="EI30" s="449">
        <v>41699</v>
      </c>
    </row>
    <row r="31" spans="1:178">
      <c r="B31" s="499" t="s">
        <v>224</v>
      </c>
      <c r="C31" s="451" t="e">
        <f t="shared" ref="C31:BN31" si="48">C32+C35</f>
        <v>#VALUE!</v>
      </c>
      <c r="D31" s="451" t="e">
        <f t="shared" si="48"/>
        <v>#VALUE!</v>
      </c>
      <c r="E31" s="451" t="e">
        <f t="shared" si="48"/>
        <v>#VALUE!</v>
      </c>
      <c r="F31" s="451" t="e">
        <f t="shared" si="48"/>
        <v>#VALUE!</v>
      </c>
      <c r="G31" s="451" t="e">
        <f t="shared" si="48"/>
        <v>#VALUE!</v>
      </c>
      <c r="H31" s="500" t="e">
        <f t="shared" si="48"/>
        <v>#VALUE!</v>
      </c>
      <c r="I31" s="500" t="e">
        <f t="shared" si="48"/>
        <v>#VALUE!</v>
      </c>
      <c r="J31" s="500" t="e">
        <f t="shared" si="48"/>
        <v>#VALUE!</v>
      </c>
      <c r="K31" s="500" t="e">
        <f t="shared" si="48"/>
        <v>#VALUE!</v>
      </c>
      <c r="L31" s="500" t="e">
        <f t="shared" si="48"/>
        <v>#VALUE!</v>
      </c>
      <c r="M31" s="500" t="e">
        <f t="shared" si="48"/>
        <v>#VALUE!</v>
      </c>
      <c r="N31" s="500" t="e">
        <f t="shared" si="48"/>
        <v>#VALUE!</v>
      </c>
      <c r="O31" s="500" t="e">
        <f t="shared" si="48"/>
        <v>#VALUE!</v>
      </c>
      <c r="P31" s="500" t="e">
        <f t="shared" si="48"/>
        <v>#VALUE!</v>
      </c>
      <c r="Q31" s="500" t="e">
        <f t="shared" si="48"/>
        <v>#VALUE!</v>
      </c>
      <c r="R31" s="500" t="e">
        <f t="shared" si="48"/>
        <v>#VALUE!</v>
      </c>
      <c r="S31" s="500" t="e">
        <f t="shared" si="48"/>
        <v>#VALUE!</v>
      </c>
      <c r="T31" s="500" t="e">
        <f t="shared" si="48"/>
        <v>#VALUE!</v>
      </c>
      <c r="U31" s="500" t="e">
        <f t="shared" si="48"/>
        <v>#VALUE!</v>
      </c>
      <c r="V31" s="500" t="e">
        <f t="shared" si="48"/>
        <v>#VALUE!</v>
      </c>
      <c r="W31" s="500" t="e">
        <f t="shared" si="48"/>
        <v>#VALUE!</v>
      </c>
      <c r="X31" s="500" t="e">
        <f t="shared" si="48"/>
        <v>#VALUE!</v>
      </c>
      <c r="Y31" s="500" t="e">
        <f t="shared" si="48"/>
        <v>#VALUE!</v>
      </c>
      <c r="Z31" s="500" t="e">
        <f t="shared" si="48"/>
        <v>#VALUE!</v>
      </c>
      <c r="AA31" s="500" t="e">
        <f t="shared" si="48"/>
        <v>#VALUE!</v>
      </c>
      <c r="AB31" s="500" t="e">
        <f t="shared" si="48"/>
        <v>#VALUE!</v>
      </c>
      <c r="AC31" s="500" t="e">
        <f t="shared" si="48"/>
        <v>#VALUE!</v>
      </c>
      <c r="AD31" s="500" t="e">
        <f t="shared" si="48"/>
        <v>#VALUE!</v>
      </c>
      <c r="AE31" s="500" t="e">
        <f t="shared" si="48"/>
        <v>#VALUE!</v>
      </c>
      <c r="AF31" s="500" t="e">
        <f t="shared" si="48"/>
        <v>#VALUE!</v>
      </c>
      <c r="AG31" s="500" t="e">
        <f t="shared" si="48"/>
        <v>#VALUE!</v>
      </c>
      <c r="AH31" s="500" t="e">
        <f t="shared" si="48"/>
        <v>#VALUE!</v>
      </c>
      <c r="AI31" s="500" t="e">
        <f t="shared" si="48"/>
        <v>#VALUE!</v>
      </c>
      <c r="AJ31" s="500" t="e">
        <f t="shared" si="48"/>
        <v>#VALUE!</v>
      </c>
      <c r="AK31" s="500" t="e">
        <f t="shared" si="48"/>
        <v>#VALUE!</v>
      </c>
      <c r="AL31" s="500" t="e">
        <f t="shared" si="48"/>
        <v>#VALUE!</v>
      </c>
      <c r="AM31" s="500" t="e">
        <f t="shared" si="48"/>
        <v>#VALUE!</v>
      </c>
      <c r="AN31" s="500" t="e">
        <f t="shared" si="48"/>
        <v>#VALUE!</v>
      </c>
      <c r="AO31" s="500" t="e">
        <f t="shared" si="48"/>
        <v>#VALUE!</v>
      </c>
      <c r="AP31" s="500" t="e">
        <f t="shared" si="48"/>
        <v>#VALUE!</v>
      </c>
      <c r="AQ31" s="500" t="e">
        <f t="shared" si="48"/>
        <v>#VALUE!</v>
      </c>
      <c r="AR31" s="500" t="e">
        <f t="shared" si="48"/>
        <v>#VALUE!</v>
      </c>
      <c r="AS31" s="500" t="e">
        <f t="shared" si="48"/>
        <v>#VALUE!</v>
      </c>
      <c r="AT31" s="500" t="e">
        <f t="shared" si="48"/>
        <v>#VALUE!</v>
      </c>
      <c r="AU31" s="500" t="e">
        <f t="shared" si="48"/>
        <v>#VALUE!</v>
      </c>
      <c r="AV31" s="500" t="e">
        <f t="shared" si="48"/>
        <v>#VALUE!</v>
      </c>
      <c r="AW31" s="500" t="e">
        <f t="shared" si="48"/>
        <v>#VALUE!</v>
      </c>
      <c r="AX31" s="500" t="e">
        <f t="shared" si="48"/>
        <v>#VALUE!</v>
      </c>
      <c r="AY31" s="500" t="e">
        <f t="shared" si="48"/>
        <v>#VALUE!</v>
      </c>
      <c r="AZ31" s="500" t="e">
        <f t="shared" si="48"/>
        <v>#VALUE!</v>
      </c>
      <c r="BA31" s="500" t="e">
        <f t="shared" si="48"/>
        <v>#VALUE!</v>
      </c>
      <c r="BB31" s="500" t="e">
        <f t="shared" si="48"/>
        <v>#VALUE!</v>
      </c>
      <c r="BC31" s="500" t="e">
        <f t="shared" si="48"/>
        <v>#VALUE!</v>
      </c>
      <c r="BD31" s="500" t="e">
        <f t="shared" si="48"/>
        <v>#VALUE!</v>
      </c>
      <c r="BE31" s="500" t="e">
        <f t="shared" si="48"/>
        <v>#VALUE!</v>
      </c>
      <c r="BF31" s="500" t="e">
        <f t="shared" si="48"/>
        <v>#VALUE!</v>
      </c>
      <c r="BG31" s="500" t="e">
        <f t="shared" si="48"/>
        <v>#VALUE!</v>
      </c>
      <c r="BH31" s="500" t="e">
        <f t="shared" si="48"/>
        <v>#VALUE!</v>
      </c>
      <c r="BI31" s="500" t="e">
        <f t="shared" si="48"/>
        <v>#VALUE!</v>
      </c>
      <c r="BJ31" s="500" t="e">
        <f t="shared" si="48"/>
        <v>#VALUE!</v>
      </c>
      <c r="BK31" s="500" t="e">
        <f t="shared" si="48"/>
        <v>#VALUE!</v>
      </c>
      <c r="BL31" s="500" t="e">
        <f t="shared" si="48"/>
        <v>#VALUE!</v>
      </c>
      <c r="BM31" s="500" t="e">
        <f t="shared" si="48"/>
        <v>#VALUE!</v>
      </c>
      <c r="BN31" s="500" t="e">
        <f t="shared" si="48"/>
        <v>#VALUE!</v>
      </c>
      <c r="BO31" s="500" t="e">
        <f t="shared" ref="BO31:DZ31" si="49">BO32+BO35</f>
        <v>#VALUE!</v>
      </c>
      <c r="BP31" s="500" t="e">
        <f t="shared" si="49"/>
        <v>#VALUE!</v>
      </c>
      <c r="BQ31" s="500" t="e">
        <f t="shared" si="49"/>
        <v>#VALUE!</v>
      </c>
      <c r="BR31" s="500" t="e">
        <f t="shared" si="49"/>
        <v>#VALUE!</v>
      </c>
      <c r="BS31" s="500" t="e">
        <f t="shared" si="49"/>
        <v>#VALUE!</v>
      </c>
      <c r="BT31" s="500" t="e">
        <f t="shared" si="49"/>
        <v>#VALUE!</v>
      </c>
      <c r="BU31" s="500" t="e">
        <f t="shared" si="49"/>
        <v>#VALUE!</v>
      </c>
      <c r="BV31" s="500" t="e">
        <f t="shared" si="49"/>
        <v>#VALUE!</v>
      </c>
      <c r="BW31" s="500" t="e">
        <f t="shared" si="49"/>
        <v>#VALUE!</v>
      </c>
      <c r="BX31" s="500" t="e">
        <f t="shared" si="49"/>
        <v>#VALUE!</v>
      </c>
      <c r="BY31" s="500" t="e">
        <f t="shared" si="49"/>
        <v>#VALUE!</v>
      </c>
      <c r="BZ31" s="500" t="e">
        <f t="shared" si="49"/>
        <v>#VALUE!</v>
      </c>
      <c r="CA31" s="500" t="e">
        <f t="shared" si="49"/>
        <v>#VALUE!</v>
      </c>
      <c r="CB31" s="500" t="e">
        <f t="shared" si="49"/>
        <v>#VALUE!</v>
      </c>
      <c r="CC31" s="500" t="e">
        <f t="shared" si="49"/>
        <v>#VALUE!</v>
      </c>
      <c r="CD31" s="500" t="e">
        <f t="shared" si="49"/>
        <v>#VALUE!</v>
      </c>
      <c r="CE31" s="500" t="e">
        <f t="shared" si="49"/>
        <v>#VALUE!</v>
      </c>
      <c r="CF31" s="500" t="e">
        <f t="shared" si="49"/>
        <v>#VALUE!</v>
      </c>
      <c r="CG31" s="500" t="e">
        <f t="shared" si="49"/>
        <v>#VALUE!</v>
      </c>
      <c r="CH31" s="500" t="e">
        <f t="shared" si="49"/>
        <v>#VALUE!</v>
      </c>
      <c r="CI31" s="500" t="e">
        <f t="shared" si="49"/>
        <v>#VALUE!</v>
      </c>
      <c r="CJ31" s="500" t="e">
        <f t="shared" si="49"/>
        <v>#VALUE!</v>
      </c>
      <c r="CK31" s="500" t="e">
        <f t="shared" si="49"/>
        <v>#VALUE!</v>
      </c>
      <c r="CL31" s="500" t="e">
        <f t="shared" si="49"/>
        <v>#VALUE!</v>
      </c>
      <c r="CM31" s="500" t="e">
        <f t="shared" si="49"/>
        <v>#VALUE!</v>
      </c>
      <c r="CN31" s="500" t="e">
        <f t="shared" si="49"/>
        <v>#VALUE!</v>
      </c>
      <c r="CO31" s="500" t="e">
        <f t="shared" si="49"/>
        <v>#VALUE!</v>
      </c>
      <c r="CP31" s="500" t="e">
        <f t="shared" si="49"/>
        <v>#VALUE!</v>
      </c>
      <c r="CQ31" s="500" t="e">
        <f t="shared" si="49"/>
        <v>#VALUE!</v>
      </c>
      <c r="CR31" s="500" t="e">
        <f t="shared" si="49"/>
        <v>#VALUE!</v>
      </c>
      <c r="CS31" s="500" t="e">
        <f t="shared" si="49"/>
        <v>#VALUE!</v>
      </c>
      <c r="CT31" s="500" t="e">
        <f t="shared" si="49"/>
        <v>#VALUE!</v>
      </c>
      <c r="CU31" s="500" t="e">
        <f t="shared" si="49"/>
        <v>#VALUE!</v>
      </c>
      <c r="CV31" s="500" t="e">
        <f t="shared" si="49"/>
        <v>#VALUE!</v>
      </c>
      <c r="CW31" s="500" t="e">
        <f t="shared" si="49"/>
        <v>#VALUE!</v>
      </c>
      <c r="CX31" s="500" t="e">
        <f t="shared" si="49"/>
        <v>#VALUE!</v>
      </c>
      <c r="CY31" s="500" t="e">
        <f t="shared" si="49"/>
        <v>#VALUE!</v>
      </c>
      <c r="CZ31" s="500" t="e">
        <f t="shared" si="49"/>
        <v>#VALUE!</v>
      </c>
      <c r="DA31" s="500" t="e">
        <f t="shared" si="49"/>
        <v>#VALUE!</v>
      </c>
      <c r="DB31" s="500" t="e">
        <f t="shared" si="49"/>
        <v>#VALUE!</v>
      </c>
      <c r="DC31" s="500" t="e">
        <f t="shared" si="49"/>
        <v>#VALUE!</v>
      </c>
      <c r="DD31" s="500" t="e">
        <f t="shared" si="49"/>
        <v>#VALUE!</v>
      </c>
      <c r="DE31" s="500" t="e">
        <f t="shared" si="49"/>
        <v>#VALUE!</v>
      </c>
      <c r="DF31" s="500" t="e">
        <f t="shared" si="49"/>
        <v>#VALUE!</v>
      </c>
      <c r="DG31" s="500" t="e">
        <f t="shared" si="49"/>
        <v>#VALUE!</v>
      </c>
      <c r="DH31" s="500" t="e">
        <f t="shared" si="49"/>
        <v>#VALUE!</v>
      </c>
      <c r="DI31" s="500" t="e">
        <f t="shared" si="49"/>
        <v>#VALUE!</v>
      </c>
      <c r="DJ31" s="500" t="e">
        <f t="shared" si="49"/>
        <v>#VALUE!</v>
      </c>
      <c r="DK31" s="500" t="e">
        <f t="shared" si="49"/>
        <v>#VALUE!</v>
      </c>
      <c r="DL31" s="500" t="e">
        <f t="shared" si="49"/>
        <v>#VALUE!</v>
      </c>
      <c r="DM31" s="500" t="e">
        <f t="shared" si="49"/>
        <v>#VALUE!</v>
      </c>
      <c r="DN31" s="500" t="e">
        <f t="shared" si="49"/>
        <v>#VALUE!</v>
      </c>
      <c r="DO31" s="500" t="e">
        <f t="shared" si="49"/>
        <v>#VALUE!</v>
      </c>
      <c r="DP31" s="500" t="e">
        <f t="shared" si="49"/>
        <v>#VALUE!</v>
      </c>
      <c r="DQ31" s="500" t="e">
        <f t="shared" si="49"/>
        <v>#VALUE!</v>
      </c>
      <c r="DR31" s="500" t="e">
        <f t="shared" si="49"/>
        <v>#VALUE!</v>
      </c>
      <c r="DS31" s="500" t="e">
        <f t="shared" si="49"/>
        <v>#VALUE!</v>
      </c>
      <c r="DT31" s="500" t="e">
        <f t="shared" si="49"/>
        <v>#VALUE!</v>
      </c>
      <c r="DU31" s="500" t="e">
        <f t="shared" si="49"/>
        <v>#VALUE!</v>
      </c>
      <c r="DV31" s="500" t="e">
        <f t="shared" si="49"/>
        <v>#VALUE!</v>
      </c>
      <c r="DW31" s="500" t="e">
        <f t="shared" si="49"/>
        <v>#VALUE!</v>
      </c>
      <c r="DX31" s="500" t="e">
        <f t="shared" si="49"/>
        <v>#VALUE!</v>
      </c>
      <c r="DY31" s="500" t="e">
        <f t="shared" si="49"/>
        <v>#VALUE!</v>
      </c>
      <c r="DZ31" s="500" t="e">
        <f t="shared" si="49"/>
        <v>#VALUE!</v>
      </c>
      <c r="EA31" s="500" t="e">
        <f t="shared" ref="EA31:EF31" si="50">EA32+EA35</f>
        <v>#VALUE!</v>
      </c>
      <c r="EB31" s="500" t="e">
        <f t="shared" si="50"/>
        <v>#VALUE!</v>
      </c>
      <c r="EC31" s="500" t="e">
        <f t="shared" si="50"/>
        <v>#VALUE!</v>
      </c>
      <c r="ED31" s="500" t="e">
        <f t="shared" si="50"/>
        <v>#VALUE!</v>
      </c>
      <c r="EE31" s="500" t="e">
        <f t="shared" si="50"/>
        <v>#VALUE!</v>
      </c>
      <c r="EF31" s="500" t="e">
        <f t="shared" si="50"/>
        <v>#VALUE!</v>
      </c>
      <c r="EG31" s="500" t="e">
        <f>EG32+EG35</f>
        <v>#VALUE!</v>
      </c>
      <c r="EH31" s="500" t="e">
        <f>EH32+EH35</f>
        <v>#VALUE!</v>
      </c>
      <c r="EI31" s="500" t="e">
        <f>EI32+EI35</f>
        <v>#VALUE!</v>
      </c>
    </row>
    <row r="32" spans="1:178">
      <c r="B32" s="454" t="s">
        <v>225</v>
      </c>
      <c r="C32" s="454" t="e">
        <v>#VALUE!</v>
      </c>
      <c r="D32" s="455" t="e">
        <v>#VALUE!</v>
      </c>
      <c r="E32" s="455" t="e">
        <v>#VALUE!</v>
      </c>
      <c r="F32" s="455" t="e">
        <v>#VALUE!</v>
      </c>
      <c r="G32" s="455" t="e">
        <v>#VALUE!</v>
      </c>
      <c r="H32" s="490" t="e">
        <v>#VALUE!</v>
      </c>
      <c r="I32" s="490" t="e">
        <v>#VALUE!</v>
      </c>
      <c r="J32" s="490" t="e">
        <v>#VALUE!</v>
      </c>
      <c r="K32" s="490" t="e">
        <v>#VALUE!</v>
      </c>
      <c r="L32" s="490" t="e">
        <v>#VALUE!</v>
      </c>
      <c r="M32" s="490" t="e">
        <v>#VALUE!</v>
      </c>
      <c r="N32" s="490" t="e">
        <v>#VALUE!</v>
      </c>
      <c r="O32" s="490" t="e">
        <v>#VALUE!</v>
      </c>
      <c r="P32" s="490" t="e">
        <v>#VALUE!</v>
      </c>
      <c r="Q32" s="490" t="e">
        <v>#VALUE!</v>
      </c>
      <c r="R32" s="490" t="e">
        <v>#VALUE!</v>
      </c>
      <c r="S32" s="490" t="e">
        <v>#VALUE!</v>
      </c>
      <c r="T32" s="490" t="e">
        <v>#VALUE!</v>
      </c>
      <c r="U32" s="490" t="e">
        <v>#VALUE!</v>
      </c>
      <c r="V32" s="490" t="e">
        <v>#VALUE!</v>
      </c>
      <c r="W32" s="490" t="e">
        <v>#VALUE!</v>
      </c>
      <c r="X32" s="490" t="e">
        <v>#VALUE!</v>
      </c>
      <c r="Y32" s="490" t="e">
        <v>#VALUE!</v>
      </c>
      <c r="Z32" s="490" t="e">
        <v>#VALUE!</v>
      </c>
      <c r="AA32" s="490" t="e">
        <v>#VALUE!</v>
      </c>
      <c r="AB32" s="490" t="e">
        <v>#VALUE!</v>
      </c>
      <c r="AC32" s="490" t="e">
        <v>#VALUE!</v>
      </c>
      <c r="AD32" s="490" t="e">
        <v>#VALUE!</v>
      </c>
      <c r="AE32" s="490" t="e">
        <v>#VALUE!</v>
      </c>
      <c r="AF32" s="490" t="e">
        <v>#VALUE!</v>
      </c>
      <c r="AG32" s="490" t="e">
        <v>#VALUE!</v>
      </c>
      <c r="AH32" s="490" t="e">
        <v>#VALUE!</v>
      </c>
      <c r="AI32" s="490" t="e">
        <v>#VALUE!</v>
      </c>
      <c r="AJ32" s="490" t="e">
        <v>#VALUE!</v>
      </c>
      <c r="AK32" s="490" t="e">
        <v>#VALUE!</v>
      </c>
      <c r="AL32" s="490" t="e">
        <v>#VALUE!</v>
      </c>
      <c r="AM32" s="490" t="e">
        <v>#VALUE!</v>
      </c>
      <c r="AN32" s="490" t="e">
        <v>#VALUE!</v>
      </c>
      <c r="AO32" s="490" t="e">
        <v>#VALUE!</v>
      </c>
      <c r="AP32" s="490" t="e">
        <v>#VALUE!</v>
      </c>
      <c r="AQ32" s="490" t="e">
        <v>#VALUE!</v>
      </c>
      <c r="AR32" s="490" t="e">
        <v>#VALUE!</v>
      </c>
      <c r="AS32" s="490" t="e">
        <v>#VALUE!</v>
      </c>
      <c r="AT32" s="490" t="e">
        <v>#VALUE!</v>
      </c>
      <c r="AU32" s="490" t="e">
        <v>#VALUE!</v>
      </c>
      <c r="AV32" s="490" t="e">
        <v>#VALUE!</v>
      </c>
      <c r="AW32" s="490" t="e">
        <v>#VALUE!</v>
      </c>
      <c r="AX32" s="490" t="e">
        <v>#VALUE!</v>
      </c>
      <c r="AY32" s="490" t="e">
        <v>#VALUE!</v>
      </c>
      <c r="AZ32" s="490" t="e">
        <v>#VALUE!</v>
      </c>
      <c r="BA32" s="490" t="e">
        <v>#VALUE!</v>
      </c>
      <c r="BB32" s="490" t="e">
        <v>#VALUE!</v>
      </c>
      <c r="BC32" s="490" t="e">
        <v>#VALUE!</v>
      </c>
      <c r="BD32" s="490" t="e">
        <v>#VALUE!</v>
      </c>
      <c r="BE32" s="490" t="e">
        <v>#VALUE!</v>
      </c>
      <c r="BF32" s="490" t="e">
        <v>#VALUE!</v>
      </c>
      <c r="BG32" s="490" t="e">
        <v>#VALUE!</v>
      </c>
      <c r="BH32" s="490" t="e">
        <v>#VALUE!</v>
      </c>
      <c r="BI32" s="490" t="e">
        <v>#VALUE!</v>
      </c>
      <c r="BJ32" s="490" t="e">
        <v>#VALUE!</v>
      </c>
      <c r="BK32" s="490" t="e">
        <v>#VALUE!</v>
      </c>
      <c r="BL32" s="490" t="e">
        <v>#VALUE!</v>
      </c>
      <c r="BM32" s="490" t="e">
        <v>#VALUE!</v>
      </c>
      <c r="BN32" s="490" t="e">
        <v>#VALUE!</v>
      </c>
      <c r="BO32" s="490" t="e">
        <v>#VALUE!</v>
      </c>
      <c r="BP32" s="490" t="e">
        <v>#VALUE!</v>
      </c>
      <c r="BQ32" s="490" t="e">
        <v>#VALUE!</v>
      </c>
      <c r="BR32" s="490" t="e">
        <v>#VALUE!</v>
      </c>
      <c r="BS32" s="490" t="e">
        <v>#VALUE!</v>
      </c>
      <c r="BT32" s="490" t="e">
        <v>#VALUE!</v>
      </c>
      <c r="BU32" s="490" t="e">
        <v>#VALUE!</v>
      </c>
      <c r="BV32" s="490" t="e">
        <v>#VALUE!</v>
      </c>
      <c r="BW32" s="490" t="e">
        <v>#VALUE!</v>
      </c>
      <c r="BX32" s="490" t="e">
        <v>#VALUE!</v>
      </c>
      <c r="BY32" s="490" t="e">
        <v>#VALUE!</v>
      </c>
      <c r="BZ32" s="490" t="e">
        <v>#VALUE!</v>
      </c>
      <c r="CA32" s="490" t="e">
        <v>#VALUE!</v>
      </c>
      <c r="CB32" s="490" t="e">
        <v>#VALUE!</v>
      </c>
      <c r="CC32" s="490" t="e">
        <v>#VALUE!</v>
      </c>
      <c r="CD32" s="490" t="e">
        <v>#VALUE!</v>
      </c>
      <c r="CE32" s="490" t="e">
        <v>#VALUE!</v>
      </c>
      <c r="CF32" s="490" t="e">
        <v>#VALUE!</v>
      </c>
      <c r="CG32" s="490" t="e">
        <v>#VALUE!</v>
      </c>
      <c r="CH32" s="490" t="e">
        <v>#VALUE!</v>
      </c>
      <c r="CI32" s="490" t="e">
        <v>#VALUE!</v>
      </c>
      <c r="CJ32" s="490" t="e">
        <v>#VALUE!</v>
      </c>
      <c r="CK32" s="490" t="e">
        <v>#VALUE!</v>
      </c>
      <c r="CL32" s="490" t="e">
        <v>#VALUE!</v>
      </c>
      <c r="CM32" s="490" t="e">
        <v>#VALUE!</v>
      </c>
      <c r="CN32" s="490" t="e">
        <v>#VALUE!</v>
      </c>
      <c r="CO32" s="490" t="e">
        <v>#VALUE!</v>
      </c>
      <c r="CP32" s="490" t="e">
        <v>#VALUE!</v>
      </c>
      <c r="CQ32" s="490" t="e">
        <v>#VALUE!</v>
      </c>
      <c r="CR32" s="490" t="e">
        <v>#VALUE!</v>
      </c>
      <c r="CS32" s="490" t="e">
        <v>#VALUE!</v>
      </c>
      <c r="CT32" s="490" t="e">
        <v>#VALUE!</v>
      </c>
      <c r="CU32" s="490" t="e">
        <v>#VALUE!</v>
      </c>
      <c r="CV32" s="490" t="e">
        <v>#VALUE!</v>
      </c>
      <c r="CW32" s="490" t="e">
        <v>#VALUE!</v>
      </c>
      <c r="CX32" s="490" t="e">
        <v>#VALUE!</v>
      </c>
      <c r="CY32" s="490" t="e">
        <v>#VALUE!</v>
      </c>
      <c r="CZ32" s="490" t="e">
        <v>#VALUE!</v>
      </c>
      <c r="DA32" s="490" t="e">
        <v>#VALUE!</v>
      </c>
      <c r="DB32" s="490" t="e">
        <v>#VALUE!</v>
      </c>
      <c r="DC32" s="490" t="e">
        <v>#VALUE!</v>
      </c>
      <c r="DD32" s="490" t="e">
        <v>#VALUE!</v>
      </c>
      <c r="DE32" s="490" t="e">
        <v>#VALUE!</v>
      </c>
      <c r="DF32" s="490" t="e">
        <v>#VALUE!</v>
      </c>
      <c r="DG32" s="490" t="e">
        <v>#VALUE!</v>
      </c>
      <c r="DH32" s="490" t="e">
        <v>#VALUE!</v>
      </c>
      <c r="DI32" s="490" t="e">
        <v>#VALUE!</v>
      </c>
      <c r="DJ32" s="490" t="e">
        <v>#VALUE!</v>
      </c>
      <c r="DK32" s="490" t="e">
        <v>#VALUE!</v>
      </c>
      <c r="DL32" s="490" t="e">
        <v>#VALUE!</v>
      </c>
      <c r="DM32" s="490" t="e">
        <v>#VALUE!</v>
      </c>
      <c r="DN32" s="490" t="e">
        <v>#VALUE!</v>
      </c>
      <c r="DO32" s="490" t="e">
        <v>#VALUE!</v>
      </c>
      <c r="DP32" s="490" t="e">
        <v>#VALUE!</v>
      </c>
      <c r="DQ32" s="490" t="e">
        <v>#VALUE!</v>
      </c>
      <c r="DR32" s="490" t="e">
        <v>#VALUE!</v>
      </c>
      <c r="DS32" s="490" t="e">
        <v>#VALUE!</v>
      </c>
      <c r="DT32" s="490" t="e">
        <v>#VALUE!</v>
      </c>
      <c r="DU32" s="490" t="e">
        <v>#VALUE!</v>
      </c>
      <c r="DV32" s="490" t="e">
        <v>#VALUE!</v>
      </c>
      <c r="DW32" s="490" t="e">
        <v>#VALUE!</v>
      </c>
      <c r="DX32" s="490" t="e">
        <v>#VALUE!</v>
      </c>
      <c r="DY32" s="490" t="e">
        <v>#VALUE!</v>
      </c>
      <c r="DZ32" s="490" t="e">
        <v>#VALUE!</v>
      </c>
      <c r="EA32" s="490" t="e">
        <v>#VALUE!</v>
      </c>
      <c r="EB32" s="490" t="e">
        <v>#VALUE!</v>
      </c>
      <c r="EC32" s="490" t="e">
        <v>#VALUE!</v>
      </c>
      <c r="ED32" s="490" t="e">
        <v>#VALUE!</v>
      </c>
      <c r="EE32" s="490" t="e">
        <v>#VALUE!</v>
      </c>
      <c r="EF32" s="490" t="e">
        <v>#VALUE!</v>
      </c>
      <c r="EG32" s="490" t="e">
        <v>#VALUE!</v>
      </c>
      <c r="EH32" s="490" t="e">
        <v>#VALUE!</v>
      </c>
      <c r="EI32" s="490" t="e">
        <v>#VALUE!</v>
      </c>
    </row>
    <row r="33" spans="2:139">
      <c r="B33" s="454" t="s">
        <v>174</v>
      </c>
      <c r="C33" s="454"/>
      <c r="D33" s="490" t="e">
        <f t="shared" ref="D33:BO33" si="51">100*(D32/C32-1)</f>
        <v>#VALUE!</v>
      </c>
      <c r="E33" s="490" t="e">
        <f t="shared" si="51"/>
        <v>#VALUE!</v>
      </c>
      <c r="F33" s="490" t="e">
        <f t="shared" si="51"/>
        <v>#VALUE!</v>
      </c>
      <c r="G33" s="490" t="e">
        <f t="shared" si="51"/>
        <v>#VALUE!</v>
      </c>
      <c r="H33" s="490" t="e">
        <f t="shared" si="51"/>
        <v>#VALUE!</v>
      </c>
      <c r="I33" s="490" t="e">
        <f t="shared" si="51"/>
        <v>#VALUE!</v>
      </c>
      <c r="J33" s="490" t="e">
        <f t="shared" si="51"/>
        <v>#VALUE!</v>
      </c>
      <c r="K33" s="490" t="e">
        <f t="shared" si="51"/>
        <v>#VALUE!</v>
      </c>
      <c r="L33" s="490" t="e">
        <f t="shared" si="51"/>
        <v>#VALUE!</v>
      </c>
      <c r="M33" s="490" t="e">
        <f t="shared" si="51"/>
        <v>#VALUE!</v>
      </c>
      <c r="N33" s="490" t="e">
        <f t="shared" si="51"/>
        <v>#VALUE!</v>
      </c>
      <c r="O33" s="490" t="e">
        <f t="shared" si="51"/>
        <v>#VALUE!</v>
      </c>
      <c r="P33" s="490" t="e">
        <f t="shared" si="51"/>
        <v>#VALUE!</v>
      </c>
      <c r="Q33" s="490" t="e">
        <f t="shared" si="51"/>
        <v>#VALUE!</v>
      </c>
      <c r="R33" s="490" t="e">
        <f t="shared" si="51"/>
        <v>#VALUE!</v>
      </c>
      <c r="S33" s="490" t="e">
        <f t="shared" si="51"/>
        <v>#VALUE!</v>
      </c>
      <c r="T33" s="490" t="e">
        <f t="shared" si="51"/>
        <v>#VALUE!</v>
      </c>
      <c r="U33" s="490" t="e">
        <f t="shared" si="51"/>
        <v>#VALUE!</v>
      </c>
      <c r="V33" s="490" t="e">
        <f t="shared" si="51"/>
        <v>#VALUE!</v>
      </c>
      <c r="W33" s="490" t="e">
        <f t="shared" si="51"/>
        <v>#VALUE!</v>
      </c>
      <c r="X33" s="490" t="e">
        <f t="shared" si="51"/>
        <v>#VALUE!</v>
      </c>
      <c r="Y33" s="490" t="e">
        <f t="shared" si="51"/>
        <v>#VALUE!</v>
      </c>
      <c r="Z33" s="490" t="e">
        <f t="shared" si="51"/>
        <v>#VALUE!</v>
      </c>
      <c r="AA33" s="490" t="e">
        <f t="shared" si="51"/>
        <v>#VALUE!</v>
      </c>
      <c r="AB33" s="490" t="e">
        <f t="shared" si="51"/>
        <v>#VALUE!</v>
      </c>
      <c r="AC33" s="490" t="e">
        <f t="shared" si="51"/>
        <v>#VALUE!</v>
      </c>
      <c r="AD33" s="490" t="e">
        <f t="shared" si="51"/>
        <v>#VALUE!</v>
      </c>
      <c r="AE33" s="490" t="e">
        <f t="shared" si="51"/>
        <v>#VALUE!</v>
      </c>
      <c r="AF33" s="490" t="e">
        <f t="shared" si="51"/>
        <v>#VALUE!</v>
      </c>
      <c r="AG33" s="490" t="e">
        <f t="shared" si="51"/>
        <v>#VALUE!</v>
      </c>
      <c r="AH33" s="490" t="e">
        <f t="shared" si="51"/>
        <v>#VALUE!</v>
      </c>
      <c r="AI33" s="490" t="e">
        <f t="shared" si="51"/>
        <v>#VALUE!</v>
      </c>
      <c r="AJ33" s="490" t="e">
        <f t="shared" si="51"/>
        <v>#VALUE!</v>
      </c>
      <c r="AK33" s="490" t="e">
        <f t="shared" si="51"/>
        <v>#VALUE!</v>
      </c>
      <c r="AL33" s="490" t="e">
        <f t="shared" si="51"/>
        <v>#VALUE!</v>
      </c>
      <c r="AM33" s="490" t="e">
        <f t="shared" si="51"/>
        <v>#VALUE!</v>
      </c>
      <c r="AN33" s="490" t="e">
        <f t="shared" si="51"/>
        <v>#VALUE!</v>
      </c>
      <c r="AO33" s="490" t="e">
        <f t="shared" si="51"/>
        <v>#VALUE!</v>
      </c>
      <c r="AP33" s="490" t="e">
        <f t="shared" si="51"/>
        <v>#VALUE!</v>
      </c>
      <c r="AQ33" s="490" t="e">
        <f t="shared" si="51"/>
        <v>#VALUE!</v>
      </c>
      <c r="AR33" s="490" t="e">
        <f t="shared" si="51"/>
        <v>#VALUE!</v>
      </c>
      <c r="AS33" s="490" t="e">
        <f t="shared" si="51"/>
        <v>#VALUE!</v>
      </c>
      <c r="AT33" s="490" t="e">
        <f t="shared" si="51"/>
        <v>#VALUE!</v>
      </c>
      <c r="AU33" s="490" t="e">
        <f t="shared" si="51"/>
        <v>#VALUE!</v>
      </c>
      <c r="AV33" s="490" t="e">
        <f t="shared" si="51"/>
        <v>#VALUE!</v>
      </c>
      <c r="AW33" s="490" t="e">
        <f t="shared" si="51"/>
        <v>#VALUE!</v>
      </c>
      <c r="AX33" s="490" t="e">
        <f t="shared" si="51"/>
        <v>#VALUE!</v>
      </c>
      <c r="AY33" s="490" t="e">
        <f t="shared" si="51"/>
        <v>#VALUE!</v>
      </c>
      <c r="AZ33" s="490" t="e">
        <f t="shared" si="51"/>
        <v>#VALUE!</v>
      </c>
      <c r="BA33" s="490" t="e">
        <f t="shared" si="51"/>
        <v>#VALUE!</v>
      </c>
      <c r="BB33" s="490" t="e">
        <f t="shared" si="51"/>
        <v>#VALUE!</v>
      </c>
      <c r="BC33" s="490" t="e">
        <f t="shared" si="51"/>
        <v>#VALUE!</v>
      </c>
      <c r="BD33" s="490" t="e">
        <f t="shared" si="51"/>
        <v>#VALUE!</v>
      </c>
      <c r="BE33" s="490" t="e">
        <f t="shared" si="51"/>
        <v>#VALUE!</v>
      </c>
      <c r="BF33" s="490" t="e">
        <f t="shared" si="51"/>
        <v>#VALUE!</v>
      </c>
      <c r="BG33" s="490" t="e">
        <f t="shared" si="51"/>
        <v>#VALUE!</v>
      </c>
      <c r="BH33" s="490" t="e">
        <f t="shared" si="51"/>
        <v>#VALUE!</v>
      </c>
      <c r="BI33" s="490" t="e">
        <f t="shared" si="51"/>
        <v>#VALUE!</v>
      </c>
      <c r="BJ33" s="490" t="e">
        <f t="shared" si="51"/>
        <v>#VALUE!</v>
      </c>
      <c r="BK33" s="490" t="e">
        <f t="shared" si="51"/>
        <v>#VALUE!</v>
      </c>
      <c r="BL33" s="490" t="e">
        <f t="shared" si="51"/>
        <v>#VALUE!</v>
      </c>
      <c r="BM33" s="490" t="e">
        <f t="shared" si="51"/>
        <v>#VALUE!</v>
      </c>
      <c r="BN33" s="490" t="e">
        <f t="shared" si="51"/>
        <v>#VALUE!</v>
      </c>
      <c r="BO33" s="490" t="e">
        <f t="shared" si="51"/>
        <v>#VALUE!</v>
      </c>
      <c r="BP33" s="490" t="e">
        <f t="shared" ref="BP33:EA33" si="52">100*(BP32/BO32-1)</f>
        <v>#VALUE!</v>
      </c>
      <c r="BQ33" s="490" t="e">
        <f t="shared" si="52"/>
        <v>#VALUE!</v>
      </c>
      <c r="BR33" s="490" t="e">
        <f t="shared" si="52"/>
        <v>#VALUE!</v>
      </c>
      <c r="BS33" s="490" t="e">
        <f t="shared" si="52"/>
        <v>#VALUE!</v>
      </c>
      <c r="BT33" s="490" t="e">
        <f t="shared" si="52"/>
        <v>#VALUE!</v>
      </c>
      <c r="BU33" s="490" t="e">
        <f t="shared" si="52"/>
        <v>#VALUE!</v>
      </c>
      <c r="BV33" s="490" t="e">
        <f t="shared" si="52"/>
        <v>#VALUE!</v>
      </c>
      <c r="BW33" s="490" t="e">
        <f t="shared" si="52"/>
        <v>#VALUE!</v>
      </c>
      <c r="BX33" s="490" t="e">
        <f t="shared" si="52"/>
        <v>#VALUE!</v>
      </c>
      <c r="BY33" s="490" t="e">
        <f t="shared" si="52"/>
        <v>#VALUE!</v>
      </c>
      <c r="BZ33" s="490" t="e">
        <f t="shared" si="52"/>
        <v>#VALUE!</v>
      </c>
      <c r="CA33" s="490" t="e">
        <f t="shared" si="52"/>
        <v>#VALUE!</v>
      </c>
      <c r="CB33" s="490" t="e">
        <f t="shared" si="52"/>
        <v>#VALUE!</v>
      </c>
      <c r="CC33" s="490" t="e">
        <f t="shared" si="52"/>
        <v>#VALUE!</v>
      </c>
      <c r="CD33" s="490" t="e">
        <f t="shared" si="52"/>
        <v>#VALUE!</v>
      </c>
      <c r="CE33" s="490" t="e">
        <f t="shared" si="52"/>
        <v>#VALUE!</v>
      </c>
      <c r="CF33" s="490" t="e">
        <f t="shared" si="52"/>
        <v>#VALUE!</v>
      </c>
      <c r="CG33" s="490" t="e">
        <f t="shared" si="52"/>
        <v>#VALUE!</v>
      </c>
      <c r="CH33" s="490" t="e">
        <f t="shared" si="52"/>
        <v>#VALUE!</v>
      </c>
      <c r="CI33" s="490" t="e">
        <f t="shared" si="52"/>
        <v>#VALUE!</v>
      </c>
      <c r="CJ33" s="490" t="e">
        <f t="shared" si="52"/>
        <v>#VALUE!</v>
      </c>
      <c r="CK33" s="490" t="e">
        <f t="shared" si="52"/>
        <v>#VALUE!</v>
      </c>
      <c r="CL33" s="490" t="e">
        <f t="shared" si="52"/>
        <v>#VALUE!</v>
      </c>
      <c r="CM33" s="490" t="e">
        <f t="shared" si="52"/>
        <v>#VALUE!</v>
      </c>
      <c r="CN33" s="490" t="e">
        <f t="shared" si="52"/>
        <v>#VALUE!</v>
      </c>
      <c r="CO33" s="490" t="e">
        <f t="shared" si="52"/>
        <v>#VALUE!</v>
      </c>
      <c r="CP33" s="490" t="e">
        <f t="shared" si="52"/>
        <v>#VALUE!</v>
      </c>
      <c r="CQ33" s="490" t="e">
        <f t="shared" si="52"/>
        <v>#VALUE!</v>
      </c>
      <c r="CR33" s="490" t="e">
        <f t="shared" si="52"/>
        <v>#VALUE!</v>
      </c>
      <c r="CS33" s="490" t="e">
        <f t="shared" si="52"/>
        <v>#VALUE!</v>
      </c>
      <c r="CT33" s="490" t="e">
        <f t="shared" si="52"/>
        <v>#VALUE!</v>
      </c>
      <c r="CU33" s="490" t="e">
        <f t="shared" si="52"/>
        <v>#VALUE!</v>
      </c>
      <c r="CV33" s="490" t="e">
        <f t="shared" si="52"/>
        <v>#VALUE!</v>
      </c>
      <c r="CW33" s="490" t="e">
        <f t="shared" si="52"/>
        <v>#VALUE!</v>
      </c>
      <c r="CX33" s="490" t="e">
        <f t="shared" si="52"/>
        <v>#VALUE!</v>
      </c>
      <c r="CY33" s="490" t="e">
        <f t="shared" si="52"/>
        <v>#VALUE!</v>
      </c>
      <c r="CZ33" s="490" t="e">
        <f t="shared" si="52"/>
        <v>#VALUE!</v>
      </c>
      <c r="DA33" s="490" t="e">
        <f t="shared" si="52"/>
        <v>#VALUE!</v>
      </c>
      <c r="DB33" s="490" t="e">
        <f t="shared" si="52"/>
        <v>#VALUE!</v>
      </c>
      <c r="DC33" s="490" t="e">
        <f t="shared" si="52"/>
        <v>#VALUE!</v>
      </c>
      <c r="DD33" s="490" t="e">
        <f t="shared" si="52"/>
        <v>#VALUE!</v>
      </c>
      <c r="DE33" s="490" t="e">
        <f t="shared" si="52"/>
        <v>#VALUE!</v>
      </c>
      <c r="DF33" s="490" t="e">
        <f t="shared" si="52"/>
        <v>#VALUE!</v>
      </c>
      <c r="DG33" s="490" t="e">
        <f t="shared" si="52"/>
        <v>#VALUE!</v>
      </c>
      <c r="DH33" s="490" t="e">
        <f t="shared" si="52"/>
        <v>#VALUE!</v>
      </c>
      <c r="DI33" s="490" t="e">
        <f t="shared" si="52"/>
        <v>#VALUE!</v>
      </c>
      <c r="DJ33" s="490" t="e">
        <f t="shared" si="52"/>
        <v>#VALUE!</v>
      </c>
      <c r="DK33" s="490" t="e">
        <f t="shared" si="52"/>
        <v>#VALUE!</v>
      </c>
      <c r="DL33" s="490" t="e">
        <f t="shared" si="52"/>
        <v>#VALUE!</v>
      </c>
      <c r="DM33" s="490" t="e">
        <f t="shared" si="52"/>
        <v>#VALUE!</v>
      </c>
      <c r="DN33" s="490" t="e">
        <f t="shared" si="52"/>
        <v>#VALUE!</v>
      </c>
      <c r="DO33" s="490" t="e">
        <f t="shared" si="52"/>
        <v>#VALUE!</v>
      </c>
      <c r="DP33" s="490" t="e">
        <f t="shared" si="52"/>
        <v>#VALUE!</v>
      </c>
      <c r="DQ33" s="490" t="e">
        <f t="shared" si="52"/>
        <v>#VALUE!</v>
      </c>
      <c r="DR33" s="490" t="e">
        <f t="shared" si="52"/>
        <v>#VALUE!</v>
      </c>
      <c r="DS33" s="490" t="e">
        <f t="shared" si="52"/>
        <v>#VALUE!</v>
      </c>
      <c r="DT33" s="490" t="e">
        <f t="shared" si="52"/>
        <v>#VALUE!</v>
      </c>
      <c r="DU33" s="490" t="e">
        <f t="shared" si="52"/>
        <v>#VALUE!</v>
      </c>
      <c r="DV33" s="490" t="e">
        <f t="shared" si="52"/>
        <v>#VALUE!</v>
      </c>
      <c r="DW33" s="490" t="e">
        <f t="shared" si="52"/>
        <v>#VALUE!</v>
      </c>
      <c r="DX33" s="490" t="e">
        <f t="shared" si="52"/>
        <v>#VALUE!</v>
      </c>
      <c r="DY33" s="490" t="e">
        <f t="shared" si="52"/>
        <v>#VALUE!</v>
      </c>
      <c r="DZ33" s="490" t="e">
        <f t="shared" si="52"/>
        <v>#VALUE!</v>
      </c>
      <c r="EA33" s="490" t="e">
        <f t="shared" si="52"/>
        <v>#VALUE!</v>
      </c>
      <c r="EB33" s="490" t="e">
        <f t="shared" ref="EB33:EI33" si="53">100*(EB32/EA32-1)</f>
        <v>#VALUE!</v>
      </c>
      <c r="EC33" s="490" t="e">
        <f t="shared" si="53"/>
        <v>#VALUE!</v>
      </c>
      <c r="ED33" s="490" t="e">
        <f t="shared" si="53"/>
        <v>#VALUE!</v>
      </c>
      <c r="EE33" s="490" t="e">
        <f t="shared" si="53"/>
        <v>#VALUE!</v>
      </c>
      <c r="EF33" s="490" t="e">
        <f t="shared" si="53"/>
        <v>#VALUE!</v>
      </c>
      <c r="EG33" s="490" t="e">
        <f t="shared" si="53"/>
        <v>#VALUE!</v>
      </c>
      <c r="EH33" s="490" t="e">
        <f t="shared" si="53"/>
        <v>#VALUE!</v>
      </c>
      <c r="EI33" s="490" t="e">
        <f t="shared" si="53"/>
        <v>#VALUE!</v>
      </c>
    </row>
    <row r="34" spans="2:139">
      <c r="B34" s="454" t="s">
        <v>74</v>
      </c>
      <c r="D34" s="455"/>
      <c r="E34" s="455"/>
      <c r="F34" s="455"/>
      <c r="G34" s="490" t="e">
        <f>100*(G32/C32-1)</f>
        <v>#VALUE!</v>
      </c>
      <c r="H34" s="490" t="e">
        <f t="shared" ref="H34:BS34" si="54">100*(H32/D32-1)</f>
        <v>#VALUE!</v>
      </c>
      <c r="I34" s="490" t="e">
        <f t="shared" si="54"/>
        <v>#VALUE!</v>
      </c>
      <c r="J34" s="490" t="e">
        <f t="shared" si="54"/>
        <v>#VALUE!</v>
      </c>
      <c r="K34" s="490" t="e">
        <f t="shared" si="54"/>
        <v>#VALUE!</v>
      </c>
      <c r="L34" s="490" t="e">
        <f t="shared" si="54"/>
        <v>#VALUE!</v>
      </c>
      <c r="M34" s="490" t="e">
        <f t="shared" si="54"/>
        <v>#VALUE!</v>
      </c>
      <c r="N34" s="490" t="e">
        <f t="shared" si="54"/>
        <v>#VALUE!</v>
      </c>
      <c r="O34" s="490" t="e">
        <f t="shared" si="54"/>
        <v>#VALUE!</v>
      </c>
      <c r="P34" s="490" t="e">
        <f t="shared" si="54"/>
        <v>#VALUE!</v>
      </c>
      <c r="Q34" s="490" t="e">
        <f t="shared" si="54"/>
        <v>#VALUE!</v>
      </c>
      <c r="R34" s="490" t="e">
        <f t="shared" si="54"/>
        <v>#VALUE!</v>
      </c>
      <c r="S34" s="490" t="e">
        <f t="shared" si="54"/>
        <v>#VALUE!</v>
      </c>
      <c r="T34" s="490" t="e">
        <f t="shared" si="54"/>
        <v>#VALUE!</v>
      </c>
      <c r="U34" s="490" t="e">
        <f t="shared" si="54"/>
        <v>#VALUE!</v>
      </c>
      <c r="V34" s="490" t="e">
        <f t="shared" si="54"/>
        <v>#VALUE!</v>
      </c>
      <c r="W34" s="490" t="e">
        <f t="shared" si="54"/>
        <v>#VALUE!</v>
      </c>
      <c r="X34" s="490" t="e">
        <f t="shared" si="54"/>
        <v>#VALUE!</v>
      </c>
      <c r="Y34" s="490" t="e">
        <f t="shared" si="54"/>
        <v>#VALUE!</v>
      </c>
      <c r="Z34" s="490" t="e">
        <f t="shared" si="54"/>
        <v>#VALUE!</v>
      </c>
      <c r="AA34" s="490" t="e">
        <f t="shared" si="54"/>
        <v>#VALUE!</v>
      </c>
      <c r="AB34" s="490" t="e">
        <f t="shared" si="54"/>
        <v>#VALUE!</v>
      </c>
      <c r="AC34" s="490" t="e">
        <f t="shared" si="54"/>
        <v>#VALUE!</v>
      </c>
      <c r="AD34" s="490" t="e">
        <f t="shared" si="54"/>
        <v>#VALUE!</v>
      </c>
      <c r="AE34" s="490" t="e">
        <f t="shared" si="54"/>
        <v>#VALUE!</v>
      </c>
      <c r="AF34" s="490" t="e">
        <f t="shared" si="54"/>
        <v>#VALUE!</v>
      </c>
      <c r="AG34" s="490" t="e">
        <f t="shared" si="54"/>
        <v>#VALUE!</v>
      </c>
      <c r="AH34" s="490" t="e">
        <f t="shared" si="54"/>
        <v>#VALUE!</v>
      </c>
      <c r="AI34" s="490" t="e">
        <f t="shared" si="54"/>
        <v>#VALUE!</v>
      </c>
      <c r="AJ34" s="490" t="e">
        <f t="shared" si="54"/>
        <v>#VALUE!</v>
      </c>
      <c r="AK34" s="490" t="e">
        <f t="shared" si="54"/>
        <v>#VALUE!</v>
      </c>
      <c r="AL34" s="490" t="e">
        <f t="shared" si="54"/>
        <v>#VALUE!</v>
      </c>
      <c r="AM34" s="490" t="e">
        <f t="shared" si="54"/>
        <v>#VALUE!</v>
      </c>
      <c r="AN34" s="490" t="e">
        <f t="shared" si="54"/>
        <v>#VALUE!</v>
      </c>
      <c r="AO34" s="490" t="e">
        <f t="shared" si="54"/>
        <v>#VALUE!</v>
      </c>
      <c r="AP34" s="490" t="e">
        <f t="shared" si="54"/>
        <v>#VALUE!</v>
      </c>
      <c r="AQ34" s="490" t="e">
        <f t="shared" si="54"/>
        <v>#VALUE!</v>
      </c>
      <c r="AR34" s="490" t="e">
        <f t="shared" si="54"/>
        <v>#VALUE!</v>
      </c>
      <c r="AS34" s="490" t="e">
        <f t="shared" si="54"/>
        <v>#VALUE!</v>
      </c>
      <c r="AT34" s="490" t="e">
        <f t="shared" si="54"/>
        <v>#VALUE!</v>
      </c>
      <c r="AU34" s="490" t="e">
        <f t="shared" si="54"/>
        <v>#VALUE!</v>
      </c>
      <c r="AV34" s="490" t="e">
        <f t="shared" si="54"/>
        <v>#VALUE!</v>
      </c>
      <c r="AW34" s="490" t="e">
        <f t="shared" si="54"/>
        <v>#VALUE!</v>
      </c>
      <c r="AX34" s="490" t="e">
        <f t="shared" si="54"/>
        <v>#VALUE!</v>
      </c>
      <c r="AY34" s="490" t="e">
        <f t="shared" si="54"/>
        <v>#VALUE!</v>
      </c>
      <c r="AZ34" s="490" t="e">
        <f t="shared" si="54"/>
        <v>#VALUE!</v>
      </c>
      <c r="BA34" s="490" t="e">
        <f t="shared" si="54"/>
        <v>#VALUE!</v>
      </c>
      <c r="BB34" s="490" t="e">
        <f t="shared" si="54"/>
        <v>#VALUE!</v>
      </c>
      <c r="BC34" s="490" t="e">
        <f t="shared" si="54"/>
        <v>#VALUE!</v>
      </c>
      <c r="BD34" s="490" t="e">
        <f t="shared" si="54"/>
        <v>#VALUE!</v>
      </c>
      <c r="BE34" s="490" t="e">
        <f t="shared" si="54"/>
        <v>#VALUE!</v>
      </c>
      <c r="BF34" s="490" t="e">
        <f t="shared" si="54"/>
        <v>#VALUE!</v>
      </c>
      <c r="BG34" s="490" t="e">
        <f t="shared" si="54"/>
        <v>#VALUE!</v>
      </c>
      <c r="BH34" s="490" t="e">
        <f t="shared" si="54"/>
        <v>#VALUE!</v>
      </c>
      <c r="BI34" s="490" t="e">
        <f t="shared" si="54"/>
        <v>#VALUE!</v>
      </c>
      <c r="BJ34" s="490" t="e">
        <f t="shared" si="54"/>
        <v>#VALUE!</v>
      </c>
      <c r="BK34" s="490" t="e">
        <f t="shared" si="54"/>
        <v>#VALUE!</v>
      </c>
      <c r="BL34" s="490" t="e">
        <f t="shared" si="54"/>
        <v>#VALUE!</v>
      </c>
      <c r="BM34" s="490" t="e">
        <f t="shared" si="54"/>
        <v>#VALUE!</v>
      </c>
      <c r="BN34" s="490" t="e">
        <f t="shared" si="54"/>
        <v>#VALUE!</v>
      </c>
      <c r="BO34" s="490" t="e">
        <f t="shared" si="54"/>
        <v>#VALUE!</v>
      </c>
      <c r="BP34" s="490" t="e">
        <f t="shared" si="54"/>
        <v>#VALUE!</v>
      </c>
      <c r="BQ34" s="490" t="e">
        <f t="shared" si="54"/>
        <v>#VALUE!</v>
      </c>
      <c r="BR34" s="490" t="e">
        <f t="shared" si="54"/>
        <v>#VALUE!</v>
      </c>
      <c r="BS34" s="490" t="e">
        <f t="shared" si="54"/>
        <v>#VALUE!</v>
      </c>
      <c r="BT34" s="490" t="e">
        <f t="shared" ref="BT34:EE34" si="55">100*(BT32/BP32-1)</f>
        <v>#VALUE!</v>
      </c>
      <c r="BU34" s="490" t="e">
        <f t="shared" si="55"/>
        <v>#VALUE!</v>
      </c>
      <c r="BV34" s="490" t="e">
        <f t="shared" si="55"/>
        <v>#VALUE!</v>
      </c>
      <c r="BW34" s="490" t="e">
        <f t="shared" si="55"/>
        <v>#VALUE!</v>
      </c>
      <c r="BX34" s="490" t="e">
        <f t="shared" si="55"/>
        <v>#VALUE!</v>
      </c>
      <c r="BY34" s="490" t="e">
        <f t="shared" si="55"/>
        <v>#VALUE!</v>
      </c>
      <c r="BZ34" s="490" t="e">
        <f t="shared" si="55"/>
        <v>#VALUE!</v>
      </c>
      <c r="CA34" s="490" t="e">
        <f t="shared" si="55"/>
        <v>#VALUE!</v>
      </c>
      <c r="CB34" s="490" t="e">
        <f t="shared" si="55"/>
        <v>#VALUE!</v>
      </c>
      <c r="CC34" s="490" t="e">
        <f t="shared" si="55"/>
        <v>#VALUE!</v>
      </c>
      <c r="CD34" s="490" t="e">
        <f t="shared" si="55"/>
        <v>#VALUE!</v>
      </c>
      <c r="CE34" s="490" t="e">
        <f t="shared" si="55"/>
        <v>#VALUE!</v>
      </c>
      <c r="CF34" s="490" t="e">
        <f t="shared" si="55"/>
        <v>#VALUE!</v>
      </c>
      <c r="CG34" s="490" t="e">
        <f t="shared" si="55"/>
        <v>#VALUE!</v>
      </c>
      <c r="CH34" s="490" t="e">
        <f t="shared" si="55"/>
        <v>#VALUE!</v>
      </c>
      <c r="CI34" s="490" t="e">
        <f t="shared" si="55"/>
        <v>#VALUE!</v>
      </c>
      <c r="CJ34" s="490" t="e">
        <f t="shared" si="55"/>
        <v>#VALUE!</v>
      </c>
      <c r="CK34" s="490" t="e">
        <f t="shared" si="55"/>
        <v>#VALUE!</v>
      </c>
      <c r="CL34" s="490" t="e">
        <f t="shared" si="55"/>
        <v>#VALUE!</v>
      </c>
      <c r="CM34" s="490" t="e">
        <f t="shared" si="55"/>
        <v>#VALUE!</v>
      </c>
      <c r="CN34" s="490" t="e">
        <f t="shared" si="55"/>
        <v>#VALUE!</v>
      </c>
      <c r="CO34" s="490" t="e">
        <f t="shared" si="55"/>
        <v>#VALUE!</v>
      </c>
      <c r="CP34" s="490" t="e">
        <f t="shared" si="55"/>
        <v>#VALUE!</v>
      </c>
      <c r="CQ34" s="490" t="e">
        <f t="shared" si="55"/>
        <v>#VALUE!</v>
      </c>
      <c r="CR34" s="490" t="e">
        <f t="shared" si="55"/>
        <v>#VALUE!</v>
      </c>
      <c r="CS34" s="490" t="e">
        <f t="shared" si="55"/>
        <v>#VALUE!</v>
      </c>
      <c r="CT34" s="490" t="e">
        <f t="shared" si="55"/>
        <v>#VALUE!</v>
      </c>
      <c r="CU34" s="490" t="e">
        <f t="shared" si="55"/>
        <v>#VALUE!</v>
      </c>
      <c r="CV34" s="490" t="e">
        <f t="shared" si="55"/>
        <v>#VALUE!</v>
      </c>
      <c r="CW34" s="490" t="e">
        <f t="shared" si="55"/>
        <v>#VALUE!</v>
      </c>
      <c r="CX34" s="490" t="e">
        <f t="shared" si="55"/>
        <v>#VALUE!</v>
      </c>
      <c r="CY34" s="490" t="e">
        <f t="shared" si="55"/>
        <v>#VALUE!</v>
      </c>
      <c r="CZ34" s="490" t="e">
        <f t="shared" si="55"/>
        <v>#VALUE!</v>
      </c>
      <c r="DA34" s="490" t="e">
        <f t="shared" si="55"/>
        <v>#VALUE!</v>
      </c>
      <c r="DB34" s="490" t="e">
        <f t="shared" si="55"/>
        <v>#VALUE!</v>
      </c>
      <c r="DC34" s="490" t="e">
        <f t="shared" si="55"/>
        <v>#VALUE!</v>
      </c>
      <c r="DD34" s="490" t="e">
        <f t="shared" si="55"/>
        <v>#VALUE!</v>
      </c>
      <c r="DE34" s="490" t="e">
        <f t="shared" si="55"/>
        <v>#VALUE!</v>
      </c>
      <c r="DF34" s="490" t="e">
        <f t="shared" si="55"/>
        <v>#VALUE!</v>
      </c>
      <c r="DG34" s="490" t="e">
        <f t="shared" si="55"/>
        <v>#VALUE!</v>
      </c>
      <c r="DH34" s="490" t="e">
        <f t="shared" si="55"/>
        <v>#VALUE!</v>
      </c>
      <c r="DI34" s="490" t="e">
        <f t="shared" si="55"/>
        <v>#VALUE!</v>
      </c>
      <c r="DJ34" s="490" t="e">
        <f t="shared" si="55"/>
        <v>#VALUE!</v>
      </c>
      <c r="DK34" s="490" t="e">
        <f t="shared" si="55"/>
        <v>#VALUE!</v>
      </c>
      <c r="DL34" s="490" t="e">
        <f t="shared" si="55"/>
        <v>#VALUE!</v>
      </c>
      <c r="DM34" s="490" t="e">
        <f t="shared" si="55"/>
        <v>#VALUE!</v>
      </c>
      <c r="DN34" s="490" t="e">
        <f t="shared" si="55"/>
        <v>#VALUE!</v>
      </c>
      <c r="DO34" s="490" t="e">
        <f t="shared" si="55"/>
        <v>#VALUE!</v>
      </c>
      <c r="DP34" s="490" t="e">
        <f t="shared" si="55"/>
        <v>#VALUE!</v>
      </c>
      <c r="DQ34" s="490" t="e">
        <f t="shared" si="55"/>
        <v>#VALUE!</v>
      </c>
      <c r="DR34" s="490" t="e">
        <f t="shared" si="55"/>
        <v>#VALUE!</v>
      </c>
      <c r="DS34" s="490" t="e">
        <f t="shared" si="55"/>
        <v>#VALUE!</v>
      </c>
      <c r="DT34" s="490" t="e">
        <f t="shared" si="55"/>
        <v>#VALUE!</v>
      </c>
      <c r="DU34" s="490" t="e">
        <f t="shared" si="55"/>
        <v>#VALUE!</v>
      </c>
      <c r="DV34" s="490" t="e">
        <f t="shared" si="55"/>
        <v>#VALUE!</v>
      </c>
      <c r="DW34" s="490" t="e">
        <f t="shared" si="55"/>
        <v>#VALUE!</v>
      </c>
      <c r="DX34" s="490" t="e">
        <f t="shared" si="55"/>
        <v>#VALUE!</v>
      </c>
      <c r="DY34" s="490" t="e">
        <f t="shared" si="55"/>
        <v>#VALUE!</v>
      </c>
      <c r="DZ34" s="490" t="e">
        <f t="shared" si="55"/>
        <v>#VALUE!</v>
      </c>
      <c r="EA34" s="490" t="e">
        <f t="shared" si="55"/>
        <v>#VALUE!</v>
      </c>
      <c r="EB34" s="490" t="e">
        <f t="shared" si="55"/>
        <v>#VALUE!</v>
      </c>
      <c r="EC34" s="490" t="e">
        <f t="shared" si="55"/>
        <v>#VALUE!</v>
      </c>
      <c r="ED34" s="490" t="e">
        <f t="shared" si="55"/>
        <v>#VALUE!</v>
      </c>
      <c r="EE34" s="490" t="e">
        <f t="shared" si="55"/>
        <v>#VALUE!</v>
      </c>
      <c r="EF34" s="490" t="e">
        <f t="shared" ref="EF34:EI34" si="56">100*(EF32/EB32-1)</f>
        <v>#VALUE!</v>
      </c>
      <c r="EG34" s="490" t="e">
        <f t="shared" si="56"/>
        <v>#VALUE!</v>
      </c>
      <c r="EH34" s="490" t="e">
        <f t="shared" si="56"/>
        <v>#VALUE!</v>
      </c>
      <c r="EI34" s="490" t="e">
        <f t="shared" si="56"/>
        <v>#VALUE!</v>
      </c>
    </row>
    <row r="35" spans="2:139">
      <c r="B35" s="454" t="s">
        <v>100</v>
      </c>
      <c r="C35" s="454" t="e">
        <v>#VALUE!</v>
      </c>
      <c r="D35" s="455" t="e">
        <v>#VALUE!</v>
      </c>
      <c r="E35" s="455" t="e">
        <v>#VALUE!</v>
      </c>
      <c r="F35" s="455" t="e">
        <v>#VALUE!</v>
      </c>
      <c r="G35" s="455" t="e">
        <v>#VALUE!</v>
      </c>
      <c r="H35" s="490" t="e">
        <v>#VALUE!</v>
      </c>
      <c r="I35" s="490" t="e">
        <v>#VALUE!</v>
      </c>
      <c r="J35" s="490" t="e">
        <v>#VALUE!</v>
      </c>
      <c r="K35" s="490" t="e">
        <v>#VALUE!</v>
      </c>
      <c r="L35" s="490" t="e">
        <v>#VALUE!</v>
      </c>
      <c r="M35" s="490" t="e">
        <v>#VALUE!</v>
      </c>
      <c r="N35" s="490" t="e">
        <v>#VALUE!</v>
      </c>
      <c r="O35" s="490" t="e">
        <v>#VALUE!</v>
      </c>
      <c r="P35" s="490" t="e">
        <v>#VALUE!</v>
      </c>
      <c r="Q35" s="490" t="e">
        <v>#VALUE!</v>
      </c>
      <c r="R35" s="490" t="e">
        <v>#VALUE!</v>
      </c>
      <c r="S35" s="490" t="e">
        <v>#VALUE!</v>
      </c>
      <c r="T35" s="490" t="e">
        <v>#VALUE!</v>
      </c>
      <c r="U35" s="490" t="e">
        <v>#VALUE!</v>
      </c>
      <c r="V35" s="490" t="e">
        <v>#VALUE!</v>
      </c>
      <c r="W35" s="490" t="e">
        <v>#VALUE!</v>
      </c>
      <c r="X35" s="490" t="e">
        <v>#VALUE!</v>
      </c>
      <c r="Y35" s="490" t="e">
        <v>#VALUE!</v>
      </c>
      <c r="Z35" s="490" t="e">
        <v>#VALUE!</v>
      </c>
      <c r="AA35" s="490" t="e">
        <v>#VALUE!</v>
      </c>
      <c r="AB35" s="490" t="e">
        <v>#VALUE!</v>
      </c>
      <c r="AC35" s="490" t="e">
        <v>#VALUE!</v>
      </c>
      <c r="AD35" s="490" t="e">
        <v>#VALUE!</v>
      </c>
      <c r="AE35" s="490" t="e">
        <v>#VALUE!</v>
      </c>
      <c r="AF35" s="490" t="e">
        <v>#VALUE!</v>
      </c>
      <c r="AG35" s="490" t="e">
        <v>#VALUE!</v>
      </c>
      <c r="AH35" s="490" t="e">
        <v>#VALUE!</v>
      </c>
      <c r="AI35" s="490" t="e">
        <v>#VALUE!</v>
      </c>
      <c r="AJ35" s="490" t="e">
        <v>#VALUE!</v>
      </c>
      <c r="AK35" s="490" t="e">
        <v>#VALUE!</v>
      </c>
      <c r="AL35" s="490" t="e">
        <v>#VALUE!</v>
      </c>
      <c r="AM35" s="490" t="e">
        <v>#VALUE!</v>
      </c>
      <c r="AN35" s="490" t="e">
        <v>#VALUE!</v>
      </c>
      <c r="AO35" s="490" t="e">
        <v>#VALUE!</v>
      </c>
      <c r="AP35" s="490" t="e">
        <v>#VALUE!</v>
      </c>
      <c r="AQ35" s="490" t="e">
        <v>#VALUE!</v>
      </c>
      <c r="AR35" s="490" t="e">
        <v>#VALUE!</v>
      </c>
      <c r="AS35" s="490" t="e">
        <v>#VALUE!</v>
      </c>
      <c r="AT35" s="490" t="e">
        <v>#VALUE!</v>
      </c>
      <c r="AU35" s="490" t="e">
        <v>#VALUE!</v>
      </c>
      <c r="AV35" s="490" t="e">
        <v>#VALUE!</v>
      </c>
      <c r="AW35" s="490" t="e">
        <v>#VALUE!</v>
      </c>
      <c r="AX35" s="490" t="e">
        <v>#VALUE!</v>
      </c>
      <c r="AY35" s="490" t="e">
        <v>#VALUE!</v>
      </c>
      <c r="AZ35" s="490" t="e">
        <v>#VALUE!</v>
      </c>
      <c r="BA35" s="490" t="e">
        <v>#VALUE!</v>
      </c>
      <c r="BB35" s="490" t="e">
        <v>#VALUE!</v>
      </c>
      <c r="BC35" s="490" t="e">
        <v>#VALUE!</v>
      </c>
      <c r="BD35" s="490" t="e">
        <v>#VALUE!</v>
      </c>
      <c r="BE35" s="490" t="e">
        <v>#VALUE!</v>
      </c>
      <c r="BF35" s="490" t="e">
        <v>#VALUE!</v>
      </c>
      <c r="BG35" s="490" t="e">
        <v>#VALUE!</v>
      </c>
      <c r="BH35" s="490" t="e">
        <v>#VALUE!</v>
      </c>
      <c r="BI35" s="490" t="e">
        <v>#VALUE!</v>
      </c>
      <c r="BJ35" s="490" t="e">
        <v>#VALUE!</v>
      </c>
      <c r="BK35" s="490" t="e">
        <v>#VALUE!</v>
      </c>
      <c r="BL35" s="490" t="e">
        <v>#VALUE!</v>
      </c>
      <c r="BM35" s="490" t="e">
        <v>#VALUE!</v>
      </c>
      <c r="BN35" s="490" t="e">
        <v>#VALUE!</v>
      </c>
      <c r="BO35" s="490" t="e">
        <v>#VALUE!</v>
      </c>
      <c r="BP35" s="490" t="e">
        <v>#VALUE!</v>
      </c>
      <c r="BQ35" s="490" t="e">
        <v>#VALUE!</v>
      </c>
      <c r="BR35" s="490" t="e">
        <v>#VALUE!</v>
      </c>
      <c r="BS35" s="490" t="e">
        <v>#VALUE!</v>
      </c>
      <c r="BT35" s="490" t="e">
        <v>#VALUE!</v>
      </c>
      <c r="BU35" s="490" t="e">
        <v>#VALUE!</v>
      </c>
      <c r="BV35" s="490" t="e">
        <v>#VALUE!</v>
      </c>
      <c r="BW35" s="490" t="e">
        <v>#VALUE!</v>
      </c>
      <c r="BX35" s="490" t="e">
        <v>#VALUE!</v>
      </c>
      <c r="BY35" s="490" t="e">
        <v>#VALUE!</v>
      </c>
      <c r="BZ35" s="490" t="e">
        <v>#VALUE!</v>
      </c>
      <c r="CA35" s="490" t="e">
        <v>#VALUE!</v>
      </c>
      <c r="CB35" s="490" t="e">
        <v>#VALUE!</v>
      </c>
      <c r="CC35" s="490" t="e">
        <v>#VALUE!</v>
      </c>
      <c r="CD35" s="490" t="e">
        <v>#VALUE!</v>
      </c>
      <c r="CE35" s="490" t="e">
        <v>#VALUE!</v>
      </c>
      <c r="CF35" s="490" t="e">
        <v>#VALUE!</v>
      </c>
      <c r="CG35" s="490" t="e">
        <v>#VALUE!</v>
      </c>
      <c r="CH35" s="490" t="e">
        <v>#VALUE!</v>
      </c>
      <c r="CI35" s="490" t="e">
        <v>#VALUE!</v>
      </c>
      <c r="CJ35" s="490" t="e">
        <v>#VALUE!</v>
      </c>
      <c r="CK35" s="490" t="e">
        <v>#VALUE!</v>
      </c>
      <c r="CL35" s="490" t="e">
        <v>#VALUE!</v>
      </c>
      <c r="CM35" s="490" t="e">
        <v>#VALUE!</v>
      </c>
      <c r="CN35" s="490" t="e">
        <v>#VALUE!</v>
      </c>
      <c r="CO35" s="490" t="e">
        <v>#VALUE!</v>
      </c>
      <c r="CP35" s="490" t="e">
        <v>#VALUE!</v>
      </c>
      <c r="CQ35" s="490" t="e">
        <v>#VALUE!</v>
      </c>
      <c r="CR35" s="490" t="e">
        <v>#VALUE!</v>
      </c>
      <c r="CS35" s="490" t="e">
        <v>#VALUE!</v>
      </c>
      <c r="CT35" s="490" t="e">
        <v>#VALUE!</v>
      </c>
      <c r="CU35" s="490" t="e">
        <v>#VALUE!</v>
      </c>
      <c r="CV35" s="490" t="e">
        <v>#VALUE!</v>
      </c>
      <c r="CW35" s="490" t="e">
        <v>#VALUE!</v>
      </c>
      <c r="CX35" s="490" t="e">
        <v>#VALUE!</v>
      </c>
      <c r="CY35" s="490" t="e">
        <v>#VALUE!</v>
      </c>
      <c r="CZ35" s="490" t="e">
        <v>#VALUE!</v>
      </c>
      <c r="DA35" s="490" t="e">
        <v>#VALUE!</v>
      </c>
      <c r="DB35" s="490" t="e">
        <v>#VALUE!</v>
      </c>
      <c r="DC35" s="490" t="e">
        <v>#VALUE!</v>
      </c>
      <c r="DD35" s="490" t="e">
        <v>#VALUE!</v>
      </c>
      <c r="DE35" s="490" t="e">
        <v>#VALUE!</v>
      </c>
      <c r="DF35" s="490" t="e">
        <v>#VALUE!</v>
      </c>
      <c r="DG35" s="490" t="e">
        <v>#VALUE!</v>
      </c>
      <c r="DH35" s="490" t="e">
        <v>#VALUE!</v>
      </c>
      <c r="DI35" s="490" t="e">
        <v>#VALUE!</v>
      </c>
      <c r="DJ35" s="490" t="e">
        <v>#VALUE!</v>
      </c>
      <c r="DK35" s="490" t="e">
        <v>#VALUE!</v>
      </c>
      <c r="DL35" s="490" t="e">
        <v>#VALUE!</v>
      </c>
      <c r="DM35" s="490" t="e">
        <v>#VALUE!</v>
      </c>
      <c r="DN35" s="490" t="e">
        <v>#VALUE!</v>
      </c>
      <c r="DO35" s="490" t="e">
        <v>#VALUE!</v>
      </c>
      <c r="DP35" s="490" t="e">
        <v>#VALUE!</v>
      </c>
      <c r="DQ35" s="490" t="e">
        <v>#VALUE!</v>
      </c>
      <c r="DR35" s="490" t="e">
        <v>#VALUE!</v>
      </c>
      <c r="DS35" s="490" t="e">
        <v>#VALUE!</v>
      </c>
      <c r="DT35" s="490" t="e">
        <v>#VALUE!</v>
      </c>
      <c r="DU35" s="490" t="e">
        <v>#VALUE!</v>
      </c>
      <c r="DV35" s="490" t="e">
        <v>#VALUE!</v>
      </c>
      <c r="DW35" s="490" t="e">
        <v>#VALUE!</v>
      </c>
      <c r="DX35" s="490" t="e">
        <v>#VALUE!</v>
      </c>
      <c r="DY35" s="490" t="e">
        <v>#VALUE!</v>
      </c>
      <c r="DZ35" s="490" t="e">
        <v>#VALUE!</v>
      </c>
      <c r="EA35" s="490" t="e">
        <v>#VALUE!</v>
      </c>
      <c r="EB35" s="490" t="e">
        <v>#VALUE!</v>
      </c>
      <c r="EC35" s="490" t="e">
        <v>#VALUE!</v>
      </c>
      <c r="ED35" s="490" t="e">
        <v>#VALUE!</v>
      </c>
      <c r="EE35" s="490" t="e">
        <v>#VALUE!</v>
      </c>
      <c r="EF35" s="490" t="e">
        <v>#VALUE!</v>
      </c>
      <c r="EG35" s="490" t="e">
        <v>#VALUE!</v>
      </c>
      <c r="EH35" s="490" t="e">
        <v>#VALUE!</v>
      </c>
      <c r="EI35" s="490" t="e">
        <v>#VALUE!</v>
      </c>
    </row>
    <row r="36" spans="2:139" ht="13.5" thickBot="1">
      <c r="B36" s="454" t="s">
        <v>74</v>
      </c>
      <c r="C36" s="459"/>
      <c r="D36" s="457"/>
      <c r="E36" s="457"/>
      <c r="F36" s="457"/>
      <c r="G36" s="457" t="e">
        <f>100*(G35/C35-1)</f>
        <v>#VALUE!</v>
      </c>
      <c r="H36" s="485" t="e">
        <f t="shared" ref="H36:BS36" si="57">100*(H35/D35-1)</f>
        <v>#VALUE!</v>
      </c>
      <c r="I36" s="485" t="e">
        <f t="shared" si="57"/>
        <v>#VALUE!</v>
      </c>
      <c r="J36" s="485" t="e">
        <f t="shared" si="57"/>
        <v>#VALUE!</v>
      </c>
      <c r="K36" s="485" t="e">
        <f t="shared" si="57"/>
        <v>#VALUE!</v>
      </c>
      <c r="L36" s="485" t="e">
        <f t="shared" si="57"/>
        <v>#VALUE!</v>
      </c>
      <c r="M36" s="485" t="e">
        <f t="shared" si="57"/>
        <v>#VALUE!</v>
      </c>
      <c r="N36" s="485" t="e">
        <f t="shared" si="57"/>
        <v>#VALUE!</v>
      </c>
      <c r="O36" s="485" t="e">
        <f t="shared" si="57"/>
        <v>#VALUE!</v>
      </c>
      <c r="P36" s="485" t="e">
        <f t="shared" si="57"/>
        <v>#VALUE!</v>
      </c>
      <c r="Q36" s="485" t="e">
        <f t="shared" si="57"/>
        <v>#VALUE!</v>
      </c>
      <c r="R36" s="485" t="e">
        <f t="shared" si="57"/>
        <v>#VALUE!</v>
      </c>
      <c r="S36" s="485" t="e">
        <f t="shared" si="57"/>
        <v>#VALUE!</v>
      </c>
      <c r="T36" s="485" t="e">
        <f t="shared" si="57"/>
        <v>#VALUE!</v>
      </c>
      <c r="U36" s="485" t="e">
        <f t="shared" si="57"/>
        <v>#VALUE!</v>
      </c>
      <c r="V36" s="485" t="e">
        <f t="shared" si="57"/>
        <v>#VALUE!</v>
      </c>
      <c r="W36" s="485" t="e">
        <f t="shared" si="57"/>
        <v>#VALUE!</v>
      </c>
      <c r="X36" s="485" t="e">
        <f t="shared" si="57"/>
        <v>#VALUE!</v>
      </c>
      <c r="Y36" s="485" t="e">
        <f t="shared" si="57"/>
        <v>#VALUE!</v>
      </c>
      <c r="Z36" s="485" t="e">
        <f t="shared" si="57"/>
        <v>#VALUE!</v>
      </c>
      <c r="AA36" s="485" t="e">
        <f t="shared" si="57"/>
        <v>#VALUE!</v>
      </c>
      <c r="AB36" s="485" t="e">
        <f t="shared" si="57"/>
        <v>#VALUE!</v>
      </c>
      <c r="AC36" s="485" t="e">
        <f t="shared" si="57"/>
        <v>#VALUE!</v>
      </c>
      <c r="AD36" s="485" t="e">
        <f t="shared" si="57"/>
        <v>#VALUE!</v>
      </c>
      <c r="AE36" s="485" t="e">
        <f t="shared" si="57"/>
        <v>#VALUE!</v>
      </c>
      <c r="AF36" s="485" t="e">
        <f t="shared" si="57"/>
        <v>#VALUE!</v>
      </c>
      <c r="AG36" s="485" t="e">
        <f t="shared" si="57"/>
        <v>#VALUE!</v>
      </c>
      <c r="AH36" s="485" t="e">
        <f t="shared" si="57"/>
        <v>#VALUE!</v>
      </c>
      <c r="AI36" s="485" t="e">
        <f t="shared" si="57"/>
        <v>#VALUE!</v>
      </c>
      <c r="AJ36" s="485" t="e">
        <f t="shared" si="57"/>
        <v>#VALUE!</v>
      </c>
      <c r="AK36" s="485" t="e">
        <f t="shared" si="57"/>
        <v>#VALUE!</v>
      </c>
      <c r="AL36" s="485" t="e">
        <f t="shared" si="57"/>
        <v>#VALUE!</v>
      </c>
      <c r="AM36" s="485" t="e">
        <f t="shared" si="57"/>
        <v>#VALUE!</v>
      </c>
      <c r="AN36" s="485" t="e">
        <f t="shared" si="57"/>
        <v>#VALUE!</v>
      </c>
      <c r="AO36" s="485" t="e">
        <f t="shared" si="57"/>
        <v>#VALUE!</v>
      </c>
      <c r="AP36" s="485" t="e">
        <f t="shared" si="57"/>
        <v>#VALUE!</v>
      </c>
      <c r="AQ36" s="485" t="e">
        <f t="shared" si="57"/>
        <v>#VALUE!</v>
      </c>
      <c r="AR36" s="485" t="e">
        <f t="shared" si="57"/>
        <v>#VALUE!</v>
      </c>
      <c r="AS36" s="485" t="e">
        <f t="shared" si="57"/>
        <v>#VALUE!</v>
      </c>
      <c r="AT36" s="485" t="e">
        <f t="shared" si="57"/>
        <v>#VALUE!</v>
      </c>
      <c r="AU36" s="485" t="e">
        <f t="shared" si="57"/>
        <v>#VALUE!</v>
      </c>
      <c r="AV36" s="485" t="e">
        <f t="shared" si="57"/>
        <v>#VALUE!</v>
      </c>
      <c r="AW36" s="485" t="e">
        <f t="shared" si="57"/>
        <v>#VALUE!</v>
      </c>
      <c r="AX36" s="485" t="e">
        <f t="shared" si="57"/>
        <v>#VALUE!</v>
      </c>
      <c r="AY36" s="485" t="e">
        <f t="shared" si="57"/>
        <v>#VALUE!</v>
      </c>
      <c r="AZ36" s="485" t="e">
        <f t="shared" si="57"/>
        <v>#VALUE!</v>
      </c>
      <c r="BA36" s="485" t="e">
        <f t="shared" si="57"/>
        <v>#VALUE!</v>
      </c>
      <c r="BB36" s="485" t="e">
        <f t="shared" si="57"/>
        <v>#VALUE!</v>
      </c>
      <c r="BC36" s="485" t="e">
        <f t="shared" si="57"/>
        <v>#VALUE!</v>
      </c>
      <c r="BD36" s="485" t="e">
        <f t="shared" si="57"/>
        <v>#VALUE!</v>
      </c>
      <c r="BE36" s="485" t="e">
        <f t="shared" si="57"/>
        <v>#VALUE!</v>
      </c>
      <c r="BF36" s="485" t="e">
        <f t="shared" si="57"/>
        <v>#VALUE!</v>
      </c>
      <c r="BG36" s="485" t="e">
        <f t="shared" si="57"/>
        <v>#VALUE!</v>
      </c>
      <c r="BH36" s="485" t="e">
        <f t="shared" si="57"/>
        <v>#VALUE!</v>
      </c>
      <c r="BI36" s="485" t="e">
        <f t="shared" si="57"/>
        <v>#VALUE!</v>
      </c>
      <c r="BJ36" s="485" t="e">
        <f t="shared" si="57"/>
        <v>#VALUE!</v>
      </c>
      <c r="BK36" s="485" t="e">
        <f t="shared" si="57"/>
        <v>#VALUE!</v>
      </c>
      <c r="BL36" s="485" t="e">
        <f t="shared" si="57"/>
        <v>#VALUE!</v>
      </c>
      <c r="BM36" s="485" t="e">
        <f t="shared" si="57"/>
        <v>#VALUE!</v>
      </c>
      <c r="BN36" s="485" t="e">
        <f t="shared" si="57"/>
        <v>#VALUE!</v>
      </c>
      <c r="BO36" s="485" t="e">
        <f t="shared" si="57"/>
        <v>#VALUE!</v>
      </c>
      <c r="BP36" s="485" t="e">
        <f t="shared" si="57"/>
        <v>#VALUE!</v>
      </c>
      <c r="BQ36" s="485" t="e">
        <f t="shared" si="57"/>
        <v>#VALUE!</v>
      </c>
      <c r="BR36" s="485" t="e">
        <f t="shared" si="57"/>
        <v>#VALUE!</v>
      </c>
      <c r="BS36" s="485" t="e">
        <f t="shared" si="57"/>
        <v>#VALUE!</v>
      </c>
      <c r="BT36" s="485" t="e">
        <f t="shared" ref="BT36:EE36" si="58">100*(BT35/BP35-1)</f>
        <v>#VALUE!</v>
      </c>
      <c r="BU36" s="485" t="e">
        <f t="shared" si="58"/>
        <v>#VALUE!</v>
      </c>
      <c r="BV36" s="485" t="e">
        <f t="shared" si="58"/>
        <v>#VALUE!</v>
      </c>
      <c r="BW36" s="485" t="e">
        <f t="shared" si="58"/>
        <v>#VALUE!</v>
      </c>
      <c r="BX36" s="485" t="e">
        <f t="shared" si="58"/>
        <v>#VALUE!</v>
      </c>
      <c r="BY36" s="485" t="e">
        <f t="shared" si="58"/>
        <v>#VALUE!</v>
      </c>
      <c r="BZ36" s="485" t="e">
        <f t="shared" si="58"/>
        <v>#VALUE!</v>
      </c>
      <c r="CA36" s="485" t="e">
        <f t="shared" si="58"/>
        <v>#VALUE!</v>
      </c>
      <c r="CB36" s="485" t="e">
        <f t="shared" si="58"/>
        <v>#VALUE!</v>
      </c>
      <c r="CC36" s="485" t="e">
        <f t="shared" si="58"/>
        <v>#VALUE!</v>
      </c>
      <c r="CD36" s="485" t="e">
        <f t="shared" si="58"/>
        <v>#VALUE!</v>
      </c>
      <c r="CE36" s="485" t="e">
        <f t="shared" si="58"/>
        <v>#VALUE!</v>
      </c>
      <c r="CF36" s="485" t="e">
        <f t="shared" si="58"/>
        <v>#VALUE!</v>
      </c>
      <c r="CG36" s="485" t="e">
        <f t="shared" si="58"/>
        <v>#VALUE!</v>
      </c>
      <c r="CH36" s="485" t="e">
        <f t="shared" si="58"/>
        <v>#VALUE!</v>
      </c>
      <c r="CI36" s="485" t="e">
        <f t="shared" si="58"/>
        <v>#VALUE!</v>
      </c>
      <c r="CJ36" s="485" t="e">
        <f t="shared" si="58"/>
        <v>#VALUE!</v>
      </c>
      <c r="CK36" s="485" t="e">
        <f t="shared" si="58"/>
        <v>#VALUE!</v>
      </c>
      <c r="CL36" s="485" t="e">
        <f t="shared" si="58"/>
        <v>#VALUE!</v>
      </c>
      <c r="CM36" s="485" t="e">
        <f t="shared" si="58"/>
        <v>#VALUE!</v>
      </c>
      <c r="CN36" s="485" t="e">
        <f t="shared" si="58"/>
        <v>#VALUE!</v>
      </c>
      <c r="CO36" s="485" t="e">
        <f t="shared" si="58"/>
        <v>#VALUE!</v>
      </c>
      <c r="CP36" s="485" t="e">
        <f t="shared" si="58"/>
        <v>#VALUE!</v>
      </c>
      <c r="CQ36" s="485" t="e">
        <f t="shared" si="58"/>
        <v>#VALUE!</v>
      </c>
      <c r="CR36" s="485" t="e">
        <f t="shared" si="58"/>
        <v>#VALUE!</v>
      </c>
      <c r="CS36" s="485" t="e">
        <f t="shared" si="58"/>
        <v>#VALUE!</v>
      </c>
      <c r="CT36" s="485" t="e">
        <f t="shared" si="58"/>
        <v>#VALUE!</v>
      </c>
      <c r="CU36" s="485" t="e">
        <f t="shared" si="58"/>
        <v>#VALUE!</v>
      </c>
      <c r="CV36" s="485" t="e">
        <f t="shared" si="58"/>
        <v>#VALUE!</v>
      </c>
      <c r="CW36" s="485" t="e">
        <f t="shared" si="58"/>
        <v>#VALUE!</v>
      </c>
      <c r="CX36" s="485" t="e">
        <f t="shared" si="58"/>
        <v>#VALUE!</v>
      </c>
      <c r="CY36" s="485" t="e">
        <f t="shared" si="58"/>
        <v>#VALUE!</v>
      </c>
      <c r="CZ36" s="485" t="e">
        <f t="shared" si="58"/>
        <v>#VALUE!</v>
      </c>
      <c r="DA36" s="485" t="e">
        <f t="shared" si="58"/>
        <v>#VALUE!</v>
      </c>
      <c r="DB36" s="485" t="e">
        <f t="shared" si="58"/>
        <v>#VALUE!</v>
      </c>
      <c r="DC36" s="485" t="e">
        <f t="shared" si="58"/>
        <v>#VALUE!</v>
      </c>
      <c r="DD36" s="485" t="e">
        <f t="shared" si="58"/>
        <v>#VALUE!</v>
      </c>
      <c r="DE36" s="485" t="e">
        <f t="shared" si="58"/>
        <v>#VALUE!</v>
      </c>
      <c r="DF36" s="485" t="e">
        <f t="shared" si="58"/>
        <v>#VALUE!</v>
      </c>
      <c r="DG36" s="485" t="e">
        <f t="shared" si="58"/>
        <v>#VALUE!</v>
      </c>
      <c r="DH36" s="485" t="e">
        <f t="shared" si="58"/>
        <v>#VALUE!</v>
      </c>
      <c r="DI36" s="485" t="e">
        <f t="shared" si="58"/>
        <v>#VALUE!</v>
      </c>
      <c r="DJ36" s="485" t="e">
        <f t="shared" si="58"/>
        <v>#VALUE!</v>
      </c>
      <c r="DK36" s="485" t="e">
        <f t="shared" si="58"/>
        <v>#VALUE!</v>
      </c>
      <c r="DL36" s="485" t="e">
        <f t="shared" si="58"/>
        <v>#VALUE!</v>
      </c>
      <c r="DM36" s="485" t="e">
        <f t="shared" si="58"/>
        <v>#VALUE!</v>
      </c>
      <c r="DN36" s="485" t="e">
        <f t="shared" si="58"/>
        <v>#VALUE!</v>
      </c>
      <c r="DO36" s="485" t="e">
        <f t="shared" si="58"/>
        <v>#VALUE!</v>
      </c>
      <c r="DP36" s="485" t="e">
        <f t="shared" si="58"/>
        <v>#VALUE!</v>
      </c>
      <c r="DQ36" s="485" t="e">
        <f t="shared" si="58"/>
        <v>#VALUE!</v>
      </c>
      <c r="DR36" s="485" t="e">
        <f t="shared" si="58"/>
        <v>#VALUE!</v>
      </c>
      <c r="DS36" s="485" t="e">
        <f t="shared" si="58"/>
        <v>#VALUE!</v>
      </c>
      <c r="DT36" s="485" t="e">
        <f t="shared" si="58"/>
        <v>#VALUE!</v>
      </c>
      <c r="DU36" s="485" t="e">
        <f t="shared" si="58"/>
        <v>#VALUE!</v>
      </c>
      <c r="DV36" s="485" t="e">
        <f t="shared" si="58"/>
        <v>#VALUE!</v>
      </c>
      <c r="DW36" s="485" t="e">
        <f t="shared" si="58"/>
        <v>#VALUE!</v>
      </c>
      <c r="DX36" s="485" t="e">
        <f t="shared" si="58"/>
        <v>#VALUE!</v>
      </c>
      <c r="DY36" s="485" t="e">
        <f t="shared" si="58"/>
        <v>#VALUE!</v>
      </c>
      <c r="DZ36" s="485" t="e">
        <f t="shared" si="58"/>
        <v>#VALUE!</v>
      </c>
      <c r="EA36" s="485" t="e">
        <f t="shared" si="58"/>
        <v>#VALUE!</v>
      </c>
      <c r="EB36" s="485" t="e">
        <f t="shared" si="58"/>
        <v>#VALUE!</v>
      </c>
      <c r="EC36" s="485" t="e">
        <f t="shared" si="58"/>
        <v>#VALUE!</v>
      </c>
      <c r="ED36" s="485" t="e">
        <f t="shared" si="58"/>
        <v>#VALUE!</v>
      </c>
      <c r="EE36" s="485" t="e">
        <f t="shared" si="58"/>
        <v>#VALUE!</v>
      </c>
      <c r="EF36" s="485" t="e">
        <f t="shared" ref="EF36:EI36" si="59">100*(EF35/EB35-1)</f>
        <v>#VALUE!</v>
      </c>
      <c r="EG36" s="485" t="e">
        <f t="shared" si="59"/>
        <v>#VALUE!</v>
      </c>
      <c r="EH36" s="485" t="e">
        <f t="shared" si="59"/>
        <v>#VALUE!</v>
      </c>
      <c r="EI36" s="485" t="e">
        <f t="shared" si="59"/>
        <v>#VALUE!</v>
      </c>
    </row>
    <row r="37" spans="2:139">
      <c r="B37" s="499" t="s">
        <v>226</v>
      </c>
      <c r="C37" s="451" t="e">
        <f t="shared" ref="C37:BN37" si="60">C38+C41</f>
        <v>#VALUE!</v>
      </c>
      <c r="D37" s="451" t="e">
        <f t="shared" si="60"/>
        <v>#VALUE!</v>
      </c>
      <c r="E37" s="451" t="e">
        <f t="shared" si="60"/>
        <v>#VALUE!</v>
      </c>
      <c r="F37" s="451" t="e">
        <f t="shared" si="60"/>
        <v>#VALUE!</v>
      </c>
      <c r="G37" s="451" t="e">
        <f t="shared" si="60"/>
        <v>#VALUE!</v>
      </c>
      <c r="H37" s="500" t="e">
        <f t="shared" si="60"/>
        <v>#VALUE!</v>
      </c>
      <c r="I37" s="500" t="e">
        <f t="shared" si="60"/>
        <v>#VALUE!</v>
      </c>
      <c r="J37" s="500" t="e">
        <f t="shared" si="60"/>
        <v>#VALUE!</v>
      </c>
      <c r="K37" s="500" t="e">
        <f t="shared" si="60"/>
        <v>#VALUE!</v>
      </c>
      <c r="L37" s="500" t="e">
        <f t="shared" si="60"/>
        <v>#VALUE!</v>
      </c>
      <c r="M37" s="500" t="e">
        <f t="shared" si="60"/>
        <v>#VALUE!</v>
      </c>
      <c r="N37" s="500" t="e">
        <f t="shared" si="60"/>
        <v>#VALUE!</v>
      </c>
      <c r="O37" s="500" t="e">
        <f t="shared" si="60"/>
        <v>#VALUE!</v>
      </c>
      <c r="P37" s="500" t="e">
        <f t="shared" si="60"/>
        <v>#VALUE!</v>
      </c>
      <c r="Q37" s="500" t="e">
        <f t="shared" si="60"/>
        <v>#VALUE!</v>
      </c>
      <c r="R37" s="500" t="e">
        <f t="shared" si="60"/>
        <v>#VALUE!</v>
      </c>
      <c r="S37" s="500" t="e">
        <f t="shared" si="60"/>
        <v>#VALUE!</v>
      </c>
      <c r="T37" s="500" t="e">
        <f t="shared" si="60"/>
        <v>#VALUE!</v>
      </c>
      <c r="U37" s="500" t="e">
        <f t="shared" si="60"/>
        <v>#VALUE!</v>
      </c>
      <c r="V37" s="500" t="e">
        <f t="shared" si="60"/>
        <v>#VALUE!</v>
      </c>
      <c r="W37" s="500" t="e">
        <f t="shared" si="60"/>
        <v>#VALUE!</v>
      </c>
      <c r="X37" s="500" t="e">
        <f t="shared" si="60"/>
        <v>#VALUE!</v>
      </c>
      <c r="Y37" s="500" t="e">
        <f t="shared" si="60"/>
        <v>#VALUE!</v>
      </c>
      <c r="Z37" s="500" t="e">
        <f t="shared" si="60"/>
        <v>#VALUE!</v>
      </c>
      <c r="AA37" s="500" t="e">
        <f t="shared" si="60"/>
        <v>#VALUE!</v>
      </c>
      <c r="AB37" s="500" t="e">
        <f t="shared" si="60"/>
        <v>#VALUE!</v>
      </c>
      <c r="AC37" s="500" t="e">
        <f t="shared" si="60"/>
        <v>#VALUE!</v>
      </c>
      <c r="AD37" s="500" t="e">
        <f t="shared" si="60"/>
        <v>#VALUE!</v>
      </c>
      <c r="AE37" s="500" t="e">
        <f t="shared" si="60"/>
        <v>#VALUE!</v>
      </c>
      <c r="AF37" s="500" t="e">
        <f t="shared" si="60"/>
        <v>#VALUE!</v>
      </c>
      <c r="AG37" s="500" t="e">
        <f t="shared" si="60"/>
        <v>#VALUE!</v>
      </c>
      <c r="AH37" s="500" t="e">
        <f t="shared" si="60"/>
        <v>#VALUE!</v>
      </c>
      <c r="AI37" s="500" t="e">
        <f t="shared" si="60"/>
        <v>#VALUE!</v>
      </c>
      <c r="AJ37" s="500" t="e">
        <f t="shared" si="60"/>
        <v>#VALUE!</v>
      </c>
      <c r="AK37" s="500" t="e">
        <f t="shared" si="60"/>
        <v>#VALUE!</v>
      </c>
      <c r="AL37" s="500" t="e">
        <f t="shared" si="60"/>
        <v>#VALUE!</v>
      </c>
      <c r="AM37" s="500" t="e">
        <f t="shared" si="60"/>
        <v>#VALUE!</v>
      </c>
      <c r="AN37" s="500" t="e">
        <f t="shared" si="60"/>
        <v>#VALUE!</v>
      </c>
      <c r="AO37" s="500" t="e">
        <f t="shared" si="60"/>
        <v>#VALUE!</v>
      </c>
      <c r="AP37" s="500" t="e">
        <f t="shared" si="60"/>
        <v>#VALUE!</v>
      </c>
      <c r="AQ37" s="500" t="e">
        <f t="shared" si="60"/>
        <v>#VALUE!</v>
      </c>
      <c r="AR37" s="500" t="e">
        <f t="shared" si="60"/>
        <v>#VALUE!</v>
      </c>
      <c r="AS37" s="500" t="e">
        <f t="shared" si="60"/>
        <v>#VALUE!</v>
      </c>
      <c r="AT37" s="500" t="e">
        <f t="shared" si="60"/>
        <v>#VALUE!</v>
      </c>
      <c r="AU37" s="500" t="e">
        <f t="shared" si="60"/>
        <v>#VALUE!</v>
      </c>
      <c r="AV37" s="500" t="e">
        <f t="shared" si="60"/>
        <v>#VALUE!</v>
      </c>
      <c r="AW37" s="500" t="e">
        <f t="shared" si="60"/>
        <v>#VALUE!</v>
      </c>
      <c r="AX37" s="500" t="e">
        <f t="shared" si="60"/>
        <v>#VALUE!</v>
      </c>
      <c r="AY37" s="500" t="e">
        <f t="shared" si="60"/>
        <v>#VALUE!</v>
      </c>
      <c r="AZ37" s="500" t="e">
        <f t="shared" si="60"/>
        <v>#VALUE!</v>
      </c>
      <c r="BA37" s="500" t="e">
        <f t="shared" si="60"/>
        <v>#VALUE!</v>
      </c>
      <c r="BB37" s="500" t="e">
        <f t="shared" si="60"/>
        <v>#VALUE!</v>
      </c>
      <c r="BC37" s="500" t="e">
        <f t="shared" si="60"/>
        <v>#VALUE!</v>
      </c>
      <c r="BD37" s="500" t="e">
        <f t="shared" si="60"/>
        <v>#VALUE!</v>
      </c>
      <c r="BE37" s="500" t="e">
        <f t="shared" si="60"/>
        <v>#VALUE!</v>
      </c>
      <c r="BF37" s="500" t="e">
        <f t="shared" si="60"/>
        <v>#VALUE!</v>
      </c>
      <c r="BG37" s="500" t="e">
        <f t="shared" si="60"/>
        <v>#VALUE!</v>
      </c>
      <c r="BH37" s="500" t="e">
        <f t="shared" si="60"/>
        <v>#VALUE!</v>
      </c>
      <c r="BI37" s="500" t="e">
        <f t="shared" si="60"/>
        <v>#VALUE!</v>
      </c>
      <c r="BJ37" s="500" t="e">
        <f t="shared" si="60"/>
        <v>#VALUE!</v>
      </c>
      <c r="BK37" s="500" t="e">
        <f t="shared" si="60"/>
        <v>#VALUE!</v>
      </c>
      <c r="BL37" s="500" t="e">
        <f t="shared" si="60"/>
        <v>#VALUE!</v>
      </c>
      <c r="BM37" s="500" t="e">
        <f t="shared" si="60"/>
        <v>#VALUE!</v>
      </c>
      <c r="BN37" s="500" t="e">
        <f t="shared" si="60"/>
        <v>#VALUE!</v>
      </c>
      <c r="BO37" s="500" t="e">
        <f t="shared" ref="BO37:DZ37" si="61">BO38+BO41</f>
        <v>#VALUE!</v>
      </c>
      <c r="BP37" s="500" t="e">
        <f t="shared" si="61"/>
        <v>#VALUE!</v>
      </c>
      <c r="BQ37" s="500" t="e">
        <f t="shared" si="61"/>
        <v>#VALUE!</v>
      </c>
      <c r="BR37" s="500" t="e">
        <f t="shared" si="61"/>
        <v>#VALUE!</v>
      </c>
      <c r="BS37" s="500" t="e">
        <f t="shared" si="61"/>
        <v>#VALUE!</v>
      </c>
      <c r="BT37" s="500" t="e">
        <f t="shared" si="61"/>
        <v>#VALUE!</v>
      </c>
      <c r="BU37" s="500" t="e">
        <f t="shared" si="61"/>
        <v>#VALUE!</v>
      </c>
      <c r="BV37" s="500" t="e">
        <f t="shared" si="61"/>
        <v>#VALUE!</v>
      </c>
      <c r="BW37" s="500" t="e">
        <f t="shared" si="61"/>
        <v>#VALUE!</v>
      </c>
      <c r="BX37" s="500" t="e">
        <f t="shared" si="61"/>
        <v>#VALUE!</v>
      </c>
      <c r="BY37" s="500" t="e">
        <f t="shared" si="61"/>
        <v>#VALUE!</v>
      </c>
      <c r="BZ37" s="500" t="e">
        <f t="shared" si="61"/>
        <v>#VALUE!</v>
      </c>
      <c r="CA37" s="500" t="e">
        <f t="shared" si="61"/>
        <v>#VALUE!</v>
      </c>
      <c r="CB37" s="500" t="e">
        <f t="shared" si="61"/>
        <v>#VALUE!</v>
      </c>
      <c r="CC37" s="500" t="e">
        <f t="shared" si="61"/>
        <v>#VALUE!</v>
      </c>
      <c r="CD37" s="500" t="e">
        <f t="shared" si="61"/>
        <v>#VALUE!</v>
      </c>
      <c r="CE37" s="500" t="e">
        <f t="shared" si="61"/>
        <v>#VALUE!</v>
      </c>
      <c r="CF37" s="500" t="e">
        <f t="shared" si="61"/>
        <v>#VALUE!</v>
      </c>
      <c r="CG37" s="500" t="e">
        <f t="shared" si="61"/>
        <v>#VALUE!</v>
      </c>
      <c r="CH37" s="500" t="e">
        <f t="shared" si="61"/>
        <v>#VALUE!</v>
      </c>
      <c r="CI37" s="500" t="e">
        <f t="shared" si="61"/>
        <v>#VALUE!</v>
      </c>
      <c r="CJ37" s="500" t="e">
        <f t="shared" si="61"/>
        <v>#VALUE!</v>
      </c>
      <c r="CK37" s="500" t="e">
        <f t="shared" si="61"/>
        <v>#VALUE!</v>
      </c>
      <c r="CL37" s="500" t="e">
        <f t="shared" si="61"/>
        <v>#VALUE!</v>
      </c>
      <c r="CM37" s="500" t="e">
        <f t="shared" si="61"/>
        <v>#VALUE!</v>
      </c>
      <c r="CN37" s="500" t="e">
        <f t="shared" si="61"/>
        <v>#VALUE!</v>
      </c>
      <c r="CO37" s="500" t="e">
        <f t="shared" si="61"/>
        <v>#VALUE!</v>
      </c>
      <c r="CP37" s="500" t="e">
        <f t="shared" si="61"/>
        <v>#VALUE!</v>
      </c>
      <c r="CQ37" s="500" t="e">
        <f t="shared" si="61"/>
        <v>#VALUE!</v>
      </c>
      <c r="CR37" s="500" t="e">
        <f t="shared" si="61"/>
        <v>#VALUE!</v>
      </c>
      <c r="CS37" s="500" t="e">
        <f t="shared" si="61"/>
        <v>#VALUE!</v>
      </c>
      <c r="CT37" s="500" t="e">
        <f t="shared" si="61"/>
        <v>#VALUE!</v>
      </c>
      <c r="CU37" s="500" t="e">
        <f t="shared" si="61"/>
        <v>#VALUE!</v>
      </c>
      <c r="CV37" s="500" t="e">
        <f t="shared" si="61"/>
        <v>#VALUE!</v>
      </c>
      <c r="CW37" s="500" t="e">
        <f t="shared" si="61"/>
        <v>#VALUE!</v>
      </c>
      <c r="CX37" s="500" t="e">
        <f t="shared" si="61"/>
        <v>#VALUE!</v>
      </c>
      <c r="CY37" s="500" t="e">
        <f t="shared" si="61"/>
        <v>#VALUE!</v>
      </c>
      <c r="CZ37" s="500" t="e">
        <f t="shared" si="61"/>
        <v>#VALUE!</v>
      </c>
      <c r="DA37" s="500" t="e">
        <f t="shared" si="61"/>
        <v>#VALUE!</v>
      </c>
      <c r="DB37" s="500" t="e">
        <f t="shared" si="61"/>
        <v>#VALUE!</v>
      </c>
      <c r="DC37" s="500" t="e">
        <f t="shared" si="61"/>
        <v>#VALUE!</v>
      </c>
      <c r="DD37" s="500" t="e">
        <f t="shared" si="61"/>
        <v>#VALUE!</v>
      </c>
      <c r="DE37" s="500" t="e">
        <f t="shared" si="61"/>
        <v>#VALUE!</v>
      </c>
      <c r="DF37" s="500" t="e">
        <f t="shared" si="61"/>
        <v>#VALUE!</v>
      </c>
      <c r="DG37" s="500" t="e">
        <f t="shared" si="61"/>
        <v>#VALUE!</v>
      </c>
      <c r="DH37" s="500" t="e">
        <f t="shared" si="61"/>
        <v>#VALUE!</v>
      </c>
      <c r="DI37" s="500" t="e">
        <f t="shared" si="61"/>
        <v>#VALUE!</v>
      </c>
      <c r="DJ37" s="500" t="e">
        <f t="shared" si="61"/>
        <v>#VALUE!</v>
      </c>
      <c r="DK37" s="500" t="e">
        <f t="shared" si="61"/>
        <v>#VALUE!</v>
      </c>
      <c r="DL37" s="500" t="e">
        <f t="shared" si="61"/>
        <v>#VALUE!</v>
      </c>
      <c r="DM37" s="500" t="e">
        <f t="shared" si="61"/>
        <v>#VALUE!</v>
      </c>
      <c r="DN37" s="500" t="e">
        <f t="shared" si="61"/>
        <v>#VALUE!</v>
      </c>
      <c r="DO37" s="500" t="e">
        <f t="shared" si="61"/>
        <v>#VALUE!</v>
      </c>
      <c r="DP37" s="500" t="e">
        <f t="shared" si="61"/>
        <v>#VALUE!</v>
      </c>
      <c r="DQ37" s="500" t="e">
        <f t="shared" si="61"/>
        <v>#VALUE!</v>
      </c>
      <c r="DR37" s="500" t="e">
        <f t="shared" si="61"/>
        <v>#VALUE!</v>
      </c>
      <c r="DS37" s="500" t="e">
        <f t="shared" si="61"/>
        <v>#VALUE!</v>
      </c>
      <c r="DT37" s="500" t="e">
        <f t="shared" si="61"/>
        <v>#VALUE!</v>
      </c>
      <c r="DU37" s="500" t="e">
        <f t="shared" si="61"/>
        <v>#VALUE!</v>
      </c>
      <c r="DV37" s="500" t="e">
        <f t="shared" si="61"/>
        <v>#VALUE!</v>
      </c>
      <c r="DW37" s="500" t="e">
        <f t="shared" si="61"/>
        <v>#VALUE!</v>
      </c>
      <c r="DX37" s="500" t="e">
        <f t="shared" si="61"/>
        <v>#VALUE!</v>
      </c>
      <c r="DY37" s="500" t="e">
        <f t="shared" si="61"/>
        <v>#VALUE!</v>
      </c>
      <c r="DZ37" s="500" t="e">
        <f t="shared" si="61"/>
        <v>#VALUE!</v>
      </c>
      <c r="EA37" s="500" t="e">
        <f t="shared" ref="EA37:EF37" si="62">EA38+EA41</f>
        <v>#VALUE!</v>
      </c>
      <c r="EB37" s="500" t="e">
        <f t="shared" si="62"/>
        <v>#VALUE!</v>
      </c>
      <c r="EC37" s="500" t="e">
        <f t="shared" si="62"/>
        <v>#VALUE!</v>
      </c>
      <c r="ED37" s="500" t="e">
        <f t="shared" si="62"/>
        <v>#VALUE!</v>
      </c>
      <c r="EE37" s="500" t="e">
        <f t="shared" si="62"/>
        <v>#VALUE!</v>
      </c>
      <c r="EF37" s="500" t="e">
        <f t="shared" si="62"/>
        <v>#VALUE!</v>
      </c>
      <c r="EG37" s="500" t="e">
        <f>EG38+EG41</f>
        <v>#VALUE!</v>
      </c>
      <c r="EH37" s="500" t="e">
        <f>EH38+EH41</f>
        <v>#VALUE!</v>
      </c>
      <c r="EI37" s="500" t="e">
        <f>EI38+EI41</f>
        <v>#VALUE!</v>
      </c>
    </row>
    <row r="38" spans="2:139">
      <c r="B38" s="454" t="s">
        <v>225</v>
      </c>
      <c r="C38" s="454" t="e">
        <v>#VALUE!</v>
      </c>
      <c r="D38" s="455" t="e">
        <v>#VALUE!</v>
      </c>
      <c r="E38" s="455" t="e">
        <v>#VALUE!</v>
      </c>
      <c r="F38" s="455" t="e">
        <v>#VALUE!</v>
      </c>
      <c r="G38" s="455" t="e">
        <v>#VALUE!</v>
      </c>
      <c r="H38" s="490" t="e">
        <v>#VALUE!</v>
      </c>
      <c r="I38" s="490" t="e">
        <v>#VALUE!</v>
      </c>
      <c r="J38" s="490" t="e">
        <v>#VALUE!</v>
      </c>
      <c r="K38" s="490" t="e">
        <v>#VALUE!</v>
      </c>
      <c r="L38" s="490" t="e">
        <v>#VALUE!</v>
      </c>
      <c r="M38" s="490" t="e">
        <v>#VALUE!</v>
      </c>
      <c r="N38" s="490" t="e">
        <v>#VALUE!</v>
      </c>
      <c r="O38" s="490" t="e">
        <v>#VALUE!</v>
      </c>
      <c r="P38" s="490" t="e">
        <v>#VALUE!</v>
      </c>
      <c r="Q38" s="490" t="e">
        <v>#VALUE!</v>
      </c>
      <c r="R38" s="490" t="e">
        <v>#VALUE!</v>
      </c>
      <c r="S38" s="490" t="e">
        <v>#VALUE!</v>
      </c>
      <c r="T38" s="490" t="e">
        <v>#VALUE!</v>
      </c>
      <c r="U38" s="490" t="e">
        <v>#VALUE!</v>
      </c>
      <c r="V38" s="490" t="e">
        <v>#VALUE!</v>
      </c>
      <c r="W38" s="490" t="e">
        <v>#VALUE!</v>
      </c>
      <c r="X38" s="490" t="e">
        <v>#VALUE!</v>
      </c>
      <c r="Y38" s="490" t="e">
        <v>#VALUE!</v>
      </c>
      <c r="Z38" s="490" t="e">
        <v>#VALUE!</v>
      </c>
      <c r="AA38" s="490" t="e">
        <v>#VALUE!</v>
      </c>
      <c r="AB38" s="490" t="e">
        <v>#VALUE!</v>
      </c>
      <c r="AC38" s="490" t="e">
        <v>#VALUE!</v>
      </c>
      <c r="AD38" s="490" t="e">
        <v>#VALUE!</v>
      </c>
      <c r="AE38" s="490" t="e">
        <v>#VALUE!</v>
      </c>
      <c r="AF38" s="490" t="e">
        <v>#VALUE!</v>
      </c>
      <c r="AG38" s="490" t="e">
        <v>#VALUE!</v>
      </c>
      <c r="AH38" s="490" t="e">
        <v>#VALUE!</v>
      </c>
      <c r="AI38" s="490" t="e">
        <v>#VALUE!</v>
      </c>
      <c r="AJ38" s="490" t="e">
        <v>#VALUE!</v>
      </c>
      <c r="AK38" s="490" t="e">
        <v>#VALUE!</v>
      </c>
      <c r="AL38" s="490" t="e">
        <v>#VALUE!</v>
      </c>
      <c r="AM38" s="490" t="e">
        <v>#VALUE!</v>
      </c>
      <c r="AN38" s="490" t="e">
        <v>#VALUE!</v>
      </c>
      <c r="AO38" s="490" t="e">
        <v>#VALUE!</v>
      </c>
      <c r="AP38" s="490" t="e">
        <v>#VALUE!</v>
      </c>
      <c r="AQ38" s="490" t="e">
        <v>#VALUE!</v>
      </c>
      <c r="AR38" s="490" t="e">
        <v>#VALUE!</v>
      </c>
      <c r="AS38" s="490" t="e">
        <v>#VALUE!</v>
      </c>
      <c r="AT38" s="490" t="e">
        <v>#VALUE!</v>
      </c>
      <c r="AU38" s="490" t="e">
        <v>#VALUE!</v>
      </c>
      <c r="AV38" s="490" t="e">
        <v>#VALUE!</v>
      </c>
      <c r="AW38" s="490" t="e">
        <v>#VALUE!</v>
      </c>
      <c r="AX38" s="490" t="e">
        <v>#VALUE!</v>
      </c>
      <c r="AY38" s="490" t="e">
        <v>#VALUE!</v>
      </c>
      <c r="AZ38" s="490" t="e">
        <v>#VALUE!</v>
      </c>
      <c r="BA38" s="490" t="e">
        <v>#VALUE!</v>
      </c>
      <c r="BB38" s="490" t="e">
        <v>#VALUE!</v>
      </c>
      <c r="BC38" s="490" t="e">
        <v>#VALUE!</v>
      </c>
      <c r="BD38" s="490" t="e">
        <v>#VALUE!</v>
      </c>
      <c r="BE38" s="490" t="e">
        <v>#VALUE!</v>
      </c>
      <c r="BF38" s="490" t="e">
        <v>#VALUE!</v>
      </c>
      <c r="BG38" s="490" t="e">
        <v>#VALUE!</v>
      </c>
      <c r="BH38" s="490" t="e">
        <v>#VALUE!</v>
      </c>
      <c r="BI38" s="490" t="e">
        <v>#VALUE!</v>
      </c>
      <c r="BJ38" s="490" t="e">
        <v>#VALUE!</v>
      </c>
      <c r="BK38" s="490" t="e">
        <v>#VALUE!</v>
      </c>
      <c r="BL38" s="490" t="e">
        <v>#VALUE!</v>
      </c>
      <c r="BM38" s="490" t="e">
        <v>#VALUE!</v>
      </c>
      <c r="BN38" s="490" t="e">
        <v>#VALUE!</v>
      </c>
      <c r="BO38" s="490" t="e">
        <v>#VALUE!</v>
      </c>
      <c r="BP38" s="490" t="e">
        <v>#VALUE!</v>
      </c>
      <c r="BQ38" s="490" t="e">
        <v>#VALUE!</v>
      </c>
      <c r="BR38" s="490" t="e">
        <v>#VALUE!</v>
      </c>
      <c r="BS38" s="490" t="e">
        <v>#VALUE!</v>
      </c>
      <c r="BT38" s="490" t="e">
        <v>#VALUE!</v>
      </c>
      <c r="BU38" s="490" t="e">
        <v>#VALUE!</v>
      </c>
      <c r="BV38" s="490" t="e">
        <v>#VALUE!</v>
      </c>
      <c r="BW38" s="490" t="e">
        <v>#VALUE!</v>
      </c>
      <c r="BX38" s="490" t="e">
        <v>#VALUE!</v>
      </c>
      <c r="BY38" s="490" t="e">
        <v>#VALUE!</v>
      </c>
      <c r="BZ38" s="490" t="e">
        <v>#VALUE!</v>
      </c>
      <c r="CA38" s="490" t="e">
        <v>#VALUE!</v>
      </c>
      <c r="CB38" s="490" t="e">
        <v>#VALUE!</v>
      </c>
      <c r="CC38" s="490" t="e">
        <v>#VALUE!</v>
      </c>
      <c r="CD38" s="490" t="e">
        <v>#VALUE!</v>
      </c>
      <c r="CE38" s="490" t="e">
        <v>#VALUE!</v>
      </c>
      <c r="CF38" s="490" t="e">
        <v>#VALUE!</v>
      </c>
      <c r="CG38" s="490" t="e">
        <v>#VALUE!</v>
      </c>
      <c r="CH38" s="490" t="e">
        <v>#VALUE!</v>
      </c>
      <c r="CI38" s="490" t="e">
        <v>#VALUE!</v>
      </c>
      <c r="CJ38" s="490" t="e">
        <v>#VALUE!</v>
      </c>
      <c r="CK38" s="490" t="e">
        <v>#VALUE!</v>
      </c>
      <c r="CL38" s="490" t="e">
        <v>#VALUE!</v>
      </c>
      <c r="CM38" s="490" t="e">
        <v>#VALUE!</v>
      </c>
      <c r="CN38" s="490" t="e">
        <v>#VALUE!</v>
      </c>
      <c r="CO38" s="490" t="e">
        <v>#VALUE!</v>
      </c>
      <c r="CP38" s="490" t="e">
        <v>#VALUE!</v>
      </c>
      <c r="CQ38" s="490" t="e">
        <v>#VALUE!</v>
      </c>
      <c r="CR38" s="490" t="e">
        <v>#VALUE!</v>
      </c>
      <c r="CS38" s="490" t="e">
        <v>#VALUE!</v>
      </c>
      <c r="CT38" s="490" t="e">
        <v>#VALUE!</v>
      </c>
      <c r="CU38" s="490" t="e">
        <v>#VALUE!</v>
      </c>
      <c r="CV38" s="490" t="e">
        <v>#VALUE!</v>
      </c>
      <c r="CW38" s="490" t="e">
        <v>#VALUE!</v>
      </c>
      <c r="CX38" s="490" t="e">
        <v>#VALUE!</v>
      </c>
      <c r="CY38" s="490" t="e">
        <v>#VALUE!</v>
      </c>
      <c r="CZ38" s="490" t="e">
        <v>#VALUE!</v>
      </c>
      <c r="DA38" s="490" t="e">
        <v>#VALUE!</v>
      </c>
      <c r="DB38" s="490" t="e">
        <v>#VALUE!</v>
      </c>
      <c r="DC38" s="490" t="e">
        <v>#VALUE!</v>
      </c>
      <c r="DD38" s="490" t="e">
        <v>#VALUE!</v>
      </c>
      <c r="DE38" s="490" t="e">
        <v>#VALUE!</v>
      </c>
      <c r="DF38" s="490" t="e">
        <v>#VALUE!</v>
      </c>
      <c r="DG38" s="490" t="e">
        <v>#VALUE!</v>
      </c>
      <c r="DH38" s="490" t="e">
        <v>#VALUE!</v>
      </c>
      <c r="DI38" s="490" t="e">
        <v>#VALUE!</v>
      </c>
      <c r="DJ38" s="490" t="e">
        <v>#VALUE!</v>
      </c>
      <c r="DK38" s="490" t="e">
        <v>#VALUE!</v>
      </c>
      <c r="DL38" s="490" t="e">
        <v>#VALUE!</v>
      </c>
      <c r="DM38" s="490" t="e">
        <v>#VALUE!</v>
      </c>
      <c r="DN38" s="490" t="e">
        <v>#VALUE!</v>
      </c>
      <c r="DO38" s="490" t="e">
        <v>#VALUE!</v>
      </c>
      <c r="DP38" s="490" t="e">
        <v>#VALUE!</v>
      </c>
      <c r="DQ38" s="490" t="e">
        <v>#VALUE!</v>
      </c>
      <c r="DR38" s="490" t="e">
        <v>#VALUE!</v>
      </c>
      <c r="DS38" s="490" t="e">
        <v>#VALUE!</v>
      </c>
      <c r="DT38" s="490" t="e">
        <v>#VALUE!</v>
      </c>
      <c r="DU38" s="490" t="e">
        <v>#VALUE!</v>
      </c>
      <c r="DV38" s="490" t="e">
        <v>#VALUE!</v>
      </c>
      <c r="DW38" s="490" t="e">
        <v>#VALUE!</v>
      </c>
      <c r="DX38" s="490" t="e">
        <v>#VALUE!</v>
      </c>
      <c r="DY38" s="490" t="e">
        <v>#VALUE!</v>
      </c>
      <c r="DZ38" s="490" t="e">
        <v>#VALUE!</v>
      </c>
      <c r="EA38" s="490" t="e">
        <v>#VALUE!</v>
      </c>
      <c r="EB38" s="490" t="e">
        <v>#VALUE!</v>
      </c>
      <c r="EC38" s="490" t="e">
        <v>#VALUE!</v>
      </c>
      <c r="ED38" s="490" t="e">
        <v>#VALUE!</v>
      </c>
      <c r="EE38" s="490" t="e">
        <v>#VALUE!</v>
      </c>
      <c r="EF38" s="490" t="e">
        <v>#VALUE!</v>
      </c>
      <c r="EG38" s="490" t="e">
        <v>#VALUE!</v>
      </c>
      <c r="EH38" s="490" t="e">
        <v>#VALUE!</v>
      </c>
      <c r="EI38" s="490" t="e">
        <v>#VALUE!</v>
      </c>
    </row>
    <row r="39" spans="2:139">
      <c r="B39" s="454" t="s">
        <v>174</v>
      </c>
      <c r="C39" s="454"/>
      <c r="D39" s="490" t="e">
        <f t="shared" ref="D39:BO39" si="63">100*(D38/C38-1)</f>
        <v>#VALUE!</v>
      </c>
      <c r="E39" s="490" t="e">
        <f t="shared" si="63"/>
        <v>#VALUE!</v>
      </c>
      <c r="F39" s="490" t="e">
        <f t="shared" si="63"/>
        <v>#VALUE!</v>
      </c>
      <c r="G39" s="490" t="e">
        <f t="shared" si="63"/>
        <v>#VALUE!</v>
      </c>
      <c r="H39" s="490" t="e">
        <f t="shared" si="63"/>
        <v>#VALUE!</v>
      </c>
      <c r="I39" s="490" t="e">
        <f t="shared" si="63"/>
        <v>#VALUE!</v>
      </c>
      <c r="J39" s="490" t="e">
        <f t="shared" si="63"/>
        <v>#VALUE!</v>
      </c>
      <c r="K39" s="490" t="e">
        <f t="shared" si="63"/>
        <v>#VALUE!</v>
      </c>
      <c r="L39" s="490" t="e">
        <f t="shared" si="63"/>
        <v>#VALUE!</v>
      </c>
      <c r="M39" s="490" t="e">
        <f t="shared" si="63"/>
        <v>#VALUE!</v>
      </c>
      <c r="N39" s="490" t="e">
        <f t="shared" si="63"/>
        <v>#VALUE!</v>
      </c>
      <c r="O39" s="490" t="e">
        <f t="shared" si="63"/>
        <v>#VALUE!</v>
      </c>
      <c r="P39" s="490" t="e">
        <f t="shared" si="63"/>
        <v>#VALUE!</v>
      </c>
      <c r="Q39" s="490" t="e">
        <f t="shared" si="63"/>
        <v>#VALUE!</v>
      </c>
      <c r="R39" s="490" t="e">
        <f t="shared" si="63"/>
        <v>#VALUE!</v>
      </c>
      <c r="S39" s="490" t="e">
        <f t="shared" si="63"/>
        <v>#VALUE!</v>
      </c>
      <c r="T39" s="490" t="e">
        <f t="shared" si="63"/>
        <v>#VALUE!</v>
      </c>
      <c r="U39" s="490" t="e">
        <f t="shared" si="63"/>
        <v>#VALUE!</v>
      </c>
      <c r="V39" s="490" t="e">
        <f t="shared" si="63"/>
        <v>#VALUE!</v>
      </c>
      <c r="W39" s="490" t="e">
        <f t="shared" si="63"/>
        <v>#VALUE!</v>
      </c>
      <c r="X39" s="490" t="e">
        <f t="shared" si="63"/>
        <v>#VALUE!</v>
      </c>
      <c r="Y39" s="490" t="e">
        <f t="shared" si="63"/>
        <v>#VALUE!</v>
      </c>
      <c r="Z39" s="490" t="e">
        <f t="shared" si="63"/>
        <v>#VALUE!</v>
      </c>
      <c r="AA39" s="490" t="e">
        <f t="shared" si="63"/>
        <v>#VALUE!</v>
      </c>
      <c r="AB39" s="490" t="e">
        <f t="shared" si="63"/>
        <v>#VALUE!</v>
      </c>
      <c r="AC39" s="490" t="e">
        <f t="shared" si="63"/>
        <v>#VALUE!</v>
      </c>
      <c r="AD39" s="490" t="e">
        <f t="shared" si="63"/>
        <v>#VALUE!</v>
      </c>
      <c r="AE39" s="490" t="e">
        <f t="shared" si="63"/>
        <v>#VALUE!</v>
      </c>
      <c r="AF39" s="490" t="e">
        <f t="shared" si="63"/>
        <v>#VALUE!</v>
      </c>
      <c r="AG39" s="490" t="e">
        <f t="shared" si="63"/>
        <v>#VALUE!</v>
      </c>
      <c r="AH39" s="490" t="e">
        <f t="shared" si="63"/>
        <v>#VALUE!</v>
      </c>
      <c r="AI39" s="490" t="e">
        <f t="shared" si="63"/>
        <v>#VALUE!</v>
      </c>
      <c r="AJ39" s="490" t="e">
        <f t="shared" si="63"/>
        <v>#VALUE!</v>
      </c>
      <c r="AK39" s="490" t="e">
        <f t="shared" si="63"/>
        <v>#VALUE!</v>
      </c>
      <c r="AL39" s="490" t="e">
        <f t="shared" si="63"/>
        <v>#VALUE!</v>
      </c>
      <c r="AM39" s="490" t="e">
        <f t="shared" si="63"/>
        <v>#VALUE!</v>
      </c>
      <c r="AN39" s="490" t="e">
        <f t="shared" si="63"/>
        <v>#VALUE!</v>
      </c>
      <c r="AO39" s="490" t="e">
        <f t="shared" si="63"/>
        <v>#VALUE!</v>
      </c>
      <c r="AP39" s="490" t="e">
        <f t="shared" si="63"/>
        <v>#VALUE!</v>
      </c>
      <c r="AQ39" s="490" t="e">
        <f t="shared" si="63"/>
        <v>#VALUE!</v>
      </c>
      <c r="AR39" s="490" t="e">
        <f t="shared" si="63"/>
        <v>#VALUE!</v>
      </c>
      <c r="AS39" s="490" t="e">
        <f t="shared" si="63"/>
        <v>#VALUE!</v>
      </c>
      <c r="AT39" s="490" t="e">
        <f t="shared" si="63"/>
        <v>#VALUE!</v>
      </c>
      <c r="AU39" s="490" t="e">
        <f t="shared" si="63"/>
        <v>#VALUE!</v>
      </c>
      <c r="AV39" s="490" t="e">
        <f t="shared" si="63"/>
        <v>#VALUE!</v>
      </c>
      <c r="AW39" s="490" t="e">
        <f t="shared" si="63"/>
        <v>#VALUE!</v>
      </c>
      <c r="AX39" s="490" t="e">
        <f t="shared" si="63"/>
        <v>#VALUE!</v>
      </c>
      <c r="AY39" s="490" t="e">
        <f t="shared" si="63"/>
        <v>#VALUE!</v>
      </c>
      <c r="AZ39" s="490" t="e">
        <f t="shared" si="63"/>
        <v>#VALUE!</v>
      </c>
      <c r="BA39" s="490" t="e">
        <f t="shared" si="63"/>
        <v>#VALUE!</v>
      </c>
      <c r="BB39" s="490" t="e">
        <f t="shared" si="63"/>
        <v>#VALUE!</v>
      </c>
      <c r="BC39" s="490" t="e">
        <f t="shared" si="63"/>
        <v>#VALUE!</v>
      </c>
      <c r="BD39" s="490" t="e">
        <f t="shared" si="63"/>
        <v>#VALUE!</v>
      </c>
      <c r="BE39" s="490" t="e">
        <f t="shared" si="63"/>
        <v>#VALUE!</v>
      </c>
      <c r="BF39" s="490" t="e">
        <f t="shared" si="63"/>
        <v>#VALUE!</v>
      </c>
      <c r="BG39" s="490" t="e">
        <f t="shared" si="63"/>
        <v>#VALUE!</v>
      </c>
      <c r="BH39" s="490" t="e">
        <f t="shared" si="63"/>
        <v>#VALUE!</v>
      </c>
      <c r="BI39" s="490" t="e">
        <f t="shared" si="63"/>
        <v>#VALUE!</v>
      </c>
      <c r="BJ39" s="490" t="e">
        <f t="shared" si="63"/>
        <v>#VALUE!</v>
      </c>
      <c r="BK39" s="490" t="e">
        <f t="shared" si="63"/>
        <v>#VALUE!</v>
      </c>
      <c r="BL39" s="490" t="e">
        <f t="shared" si="63"/>
        <v>#VALUE!</v>
      </c>
      <c r="BM39" s="490" t="e">
        <f t="shared" si="63"/>
        <v>#VALUE!</v>
      </c>
      <c r="BN39" s="490" t="e">
        <f t="shared" si="63"/>
        <v>#VALUE!</v>
      </c>
      <c r="BO39" s="490" t="e">
        <f t="shared" si="63"/>
        <v>#VALUE!</v>
      </c>
      <c r="BP39" s="490" t="e">
        <f t="shared" ref="BP39:EA39" si="64">100*(BP38/BO38-1)</f>
        <v>#VALUE!</v>
      </c>
      <c r="BQ39" s="490" t="e">
        <f t="shared" si="64"/>
        <v>#VALUE!</v>
      </c>
      <c r="BR39" s="490" t="e">
        <f t="shared" si="64"/>
        <v>#VALUE!</v>
      </c>
      <c r="BS39" s="490" t="e">
        <f t="shared" si="64"/>
        <v>#VALUE!</v>
      </c>
      <c r="BT39" s="490" t="e">
        <f t="shared" si="64"/>
        <v>#VALUE!</v>
      </c>
      <c r="BU39" s="490" t="e">
        <f t="shared" si="64"/>
        <v>#VALUE!</v>
      </c>
      <c r="BV39" s="490" t="e">
        <f t="shared" si="64"/>
        <v>#VALUE!</v>
      </c>
      <c r="BW39" s="490" t="e">
        <f t="shared" si="64"/>
        <v>#VALUE!</v>
      </c>
      <c r="BX39" s="490" t="e">
        <f t="shared" si="64"/>
        <v>#VALUE!</v>
      </c>
      <c r="BY39" s="490" t="e">
        <f t="shared" si="64"/>
        <v>#VALUE!</v>
      </c>
      <c r="BZ39" s="490" t="e">
        <f t="shared" si="64"/>
        <v>#VALUE!</v>
      </c>
      <c r="CA39" s="490" t="e">
        <f t="shared" si="64"/>
        <v>#VALUE!</v>
      </c>
      <c r="CB39" s="490" t="e">
        <f t="shared" si="64"/>
        <v>#VALUE!</v>
      </c>
      <c r="CC39" s="490" t="e">
        <f t="shared" si="64"/>
        <v>#VALUE!</v>
      </c>
      <c r="CD39" s="490" t="e">
        <f t="shared" si="64"/>
        <v>#VALUE!</v>
      </c>
      <c r="CE39" s="490" t="e">
        <f t="shared" si="64"/>
        <v>#VALUE!</v>
      </c>
      <c r="CF39" s="490" t="e">
        <f t="shared" si="64"/>
        <v>#VALUE!</v>
      </c>
      <c r="CG39" s="490" t="e">
        <f t="shared" si="64"/>
        <v>#VALUE!</v>
      </c>
      <c r="CH39" s="490" t="e">
        <f t="shared" si="64"/>
        <v>#VALUE!</v>
      </c>
      <c r="CI39" s="490" t="e">
        <f t="shared" si="64"/>
        <v>#VALUE!</v>
      </c>
      <c r="CJ39" s="490" t="e">
        <f t="shared" si="64"/>
        <v>#VALUE!</v>
      </c>
      <c r="CK39" s="490" t="e">
        <f t="shared" si="64"/>
        <v>#VALUE!</v>
      </c>
      <c r="CL39" s="490" t="e">
        <f t="shared" si="64"/>
        <v>#VALUE!</v>
      </c>
      <c r="CM39" s="490" t="e">
        <f t="shared" si="64"/>
        <v>#VALUE!</v>
      </c>
      <c r="CN39" s="490" t="e">
        <f t="shared" si="64"/>
        <v>#VALUE!</v>
      </c>
      <c r="CO39" s="490" t="e">
        <f t="shared" si="64"/>
        <v>#VALUE!</v>
      </c>
      <c r="CP39" s="490" t="e">
        <f t="shared" si="64"/>
        <v>#VALUE!</v>
      </c>
      <c r="CQ39" s="490" t="e">
        <f t="shared" si="64"/>
        <v>#VALUE!</v>
      </c>
      <c r="CR39" s="490" t="e">
        <f t="shared" si="64"/>
        <v>#VALUE!</v>
      </c>
      <c r="CS39" s="490" t="e">
        <f t="shared" si="64"/>
        <v>#VALUE!</v>
      </c>
      <c r="CT39" s="490" t="e">
        <f t="shared" si="64"/>
        <v>#VALUE!</v>
      </c>
      <c r="CU39" s="490" t="e">
        <f t="shared" si="64"/>
        <v>#VALUE!</v>
      </c>
      <c r="CV39" s="490" t="e">
        <f t="shared" si="64"/>
        <v>#VALUE!</v>
      </c>
      <c r="CW39" s="490" t="e">
        <f t="shared" si="64"/>
        <v>#VALUE!</v>
      </c>
      <c r="CX39" s="490" t="e">
        <f t="shared" si="64"/>
        <v>#VALUE!</v>
      </c>
      <c r="CY39" s="490" t="e">
        <f t="shared" si="64"/>
        <v>#VALUE!</v>
      </c>
      <c r="CZ39" s="490" t="e">
        <f t="shared" si="64"/>
        <v>#VALUE!</v>
      </c>
      <c r="DA39" s="490" t="e">
        <f t="shared" si="64"/>
        <v>#VALUE!</v>
      </c>
      <c r="DB39" s="490" t="e">
        <f t="shared" si="64"/>
        <v>#VALUE!</v>
      </c>
      <c r="DC39" s="490" t="e">
        <f t="shared" si="64"/>
        <v>#VALUE!</v>
      </c>
      <c r="DD39" s="490" t="e">
        <f t="shared" si="64"/>
        <v>#VALUE!</v>
      </c>
      <c r="DE39" s="490" t="e">
        <f t="shared" si="64"/>
        <v>#VALUE!</v>
      </c>
      <c r="DF39" s="490" t="e">
        <f t="shared" si="64"/>
        <v>#VALUE!</v>
      </c>
      <c r="DG39" s="490" t="e">
        <f t="shared" si="64"/>
        <v>#VALUE!</v>
      </c>
      <c r="DH39" s="490" t="e">
        <f t="shared" si="64"/>
        <v>#VALUE!</v>
      </c>
      <c r="DI39" s="490" t="e">
        <f t="shared" si="64"/>
        <v>#VALUE!</v>
      </c>
      <c r="DJ39" s="490" t="e">
        <f t="shared" si="64"/>
        <v>#VALUE!</v>
      </c>
      <c r="DK39" s="490" t="e">
        <f t="shared" si="64"/>
        <v>#VALUE!</v>
      </c>
      <c r="DL39" s="490" t="e">
        <f t="shared" si="64"/>
        <v>#VALUE!</v>
      </c>
      <c r="DM39" s="490" t="e">
        <f t="shared" si="64"/>
        <v>#VALUE!</v>
      </c>
      <c r="DN39" s="490" t="e">
        <f t="shared" si="64"/>
        <v>#VALUE!</v>
      </c>
      <c r="DO39" s="490" t="e">
        <f t="shared" si="64"/>
        <v>#VALUE!</v>
      </c>
      <c r="DP39" s="490" t="e">
        <f t="shared" si="64"/>
        <v>#VALUE!</v>
      </c>
      <c r="DQ39" s="490" t="e">
        <f t="shared" si="64"/>
        <v>#VALUE!</v>
      </c>
      <c r="DR39" s="490" t="e">
        <f t="shared" si="64"/>
        <v>#VALUE!</v>
      </c>
      <c r="DS39" s="490" t="e">
        <f t="shared" si="64"/>
        <v>#VALUE!</v>
      </c>
      <c r="DT39" s="490" t="e">
        <f t="shared" si="64"/>
        <v>#VALUE!</v>
      </c>
      <c r="DU39" s="490" t="e">
        <f t="shared" si="64"/>
        <v>#VALUE!</v>
      </c>
      <c r="DV39" s="490" t="e">
        <f t="shared" si="64"/>
        <v>#VALUE!</v>
      </c>
      <c r="DW39" s="490" t="e">
        <f t="shared" si="64"/>
        <v>#VALUE!</v>
      </c>
      <c r="DX39" s="490" t="e">
        <f t="shared" si="64"/>
        <v>#VALUE!</v>
      </c>
      <c r="DY39" s="490" t="e">
        <f t="shared" si="64"/>
        <v>#VALUE!</v>
      </c>
      <c r="DZ39" s="490" t="e">
        <f t="shared" si="64"/>
        <v>#VALUE!</v>
      </c>
      <c r="EA39" s="490" t="e">
        <f t="shared" si="64"/>
        <v>#VALUE!</v>
      </c>
      <c r="EB39" s="490" t="e">
        <f t="shared" ref="EB39:EI39" si="65">100*(EB38/EA38-1)</f>
        <v>#VALUE!</v>
      </c>
      <c r="EC39" s="490" t="e">
        <f t="shared" si="65"/>
        <v>#VALUE!</v>
      </c>
      <c r="ED39" s="490" t="e">
        <f t="shared" si="65"/>
        <v>#VALUE!</v>
      </c>
      <c r="EE39" s="490" t="e">
        <f t="shared" si="65"/>
        <v>#VALUE!</v>
      </c>
      <c r="EF39" s="490" t="e">
        <f t="shared" si="65"/>
        <v>#VALUE!</v>
      </c>
      <c r="EG39" s="490" t="e">
        <f t="shared" si="65"/>
        <v>#VALUE!</v>
      </c>
      <c r="EH39" s="490" t="e">
        <f t="shared" si="65"/>
        <v>#VALUE!</v>
      </c>
      <c r="EI39" s="490" t="e">
        <f t="shared" si="65"/>
        <v>#VALUE!</v>
      </c>
    </row>
    <row r="40" spans="2:139">
      <c r="B40" s="454" t="s">
        <v>74</v>
      </c>
      <c r="D40" s="455"/>
      <c r="E40" s="455"/>
      <c r="F40" s="455"/>
      <c r="G40" s="490" t="e">
        <f>100*(G38/C38-1)</f>
        <v>#VALUE!</v>
      </c>
      <c r="H40" s="490" t="e">
        <f t="shared" ref="H40:BS40" si="66">100*(H38/D38-1)</f>
        <v>#VALUE!</v>
      </c>
      <c r="I40" s="490" t="e">
        <f t="shared" si="66"/>
        <v>#VALUE!</v>
      </c>
      <c r="J40" s="490" t="e">
        <f t="shared" si="66"/>
        <v>#VALUE!</v>
      </c>
      <c r="K40" s="490" t="e">
        <f t="shared" si="66"/>
        <v>#VALUE!</v>
      </c>
      <c r="L40" s="490" t="e">
        <f t="shared" si="66"/>
        <v>#VALUE!</v>
      </c>
      <c r="M40" s="490" t="e">
        <f t="shared" si="66"/>
        <v>#VALUE!</v>
      </c>
      <c r="N40" s="490" t="e">
        <f t="shared" si="66"/>
        <v>#VALUE!</v>
      </c>
      <c r="O40" s="490" t="e">
        <f t="shared" si="66"/>
        <v>#VALUE!</v>
      </c>
      <c r="P40" s="490" t="e">
        <f t="shared" si="66"/>
        <v>#VALUE!</v>
      </c>
      <c r="Q40" s="490" t="e">
        <f t="shared" si="66"/>
        <v>#VALUE!</v>
      </c>
      <c r="R40" s="490" t="e">
        <f t="shared" si="66"/>
        <v>#VALUE!</v>
      </c>
      <c r="S40" s="490" t="e">
        <f t="shared" si="66"/>
        <v>#VALUE!</v>
      </c>
      <c r="T40" s="490" t="e">
        <f t="shared" si="66"/>
        <v>#VALUE!</v>
      </c>
      <c r="U40" s="490" t="e">
        <f t="shared" si="66"/>
        <v>#VALUE!</v>
      </c>
      <c r="V40" s="490" t="e">
        <f t="shared" si="66"/>
        <v>#VALUE!</v>
      </c>
      <c r="W40" s="490" t="e">
        <f t="shared" si="66"/>
        <v>#VALUE!</v>
      </c>
      <c r="X40" s="490" t="e">
        <f t="shared" si="66"/>
        <v>#VALUE!</v>
      </c>
      <c r="Y40" s="490" t="e">
        <f t="shared" si="66"/>
        <v>#VALUE!</v>
      </c>
      <c r="Z40" s="490" t="e">
        <f t="shared" si="66"/>
        <v>#VALUE!</v>
      </c>
      <c r="AA40" s="490" t="e">
        <f t="shared" si="66"/>
        <v>#VALUE!</v>
      </c>
      <c r="AB40" s="490" t="e">
        <f t="shared" si="66"/>
        <v>#VALUE!</v>
      </c>
      <c r="AC40" s="490" t="e">
        <f t="shared" si="66"/>
        <v>#VALUE!</v>
      </c>
      <c r="AD40" s="490" t="e">
        <f t="shared" si="66"/>
        <v>#VALUE!</v>
      </c>
      <c r="AE40" s="490" t="e">
        <f t="shared" si="66"/>
        <v>#VALUE!</v>
      </c>
      <c r="AF40" s="490" t="e">
        <f t="shared" si="66"/>
        <v>#VALUE!</v>
      </c>
      <c r="AG40" s="490" t="e">
        <f t="shared" si="66"/>
        <v>#VALUE!</v>
      </c>
      <c r="AH40" s="490" t="e">
        <f t="shared" si="66"/>
        <v>#VALUE!</v>
      </c>
      <c r="AI40" s="490" t="e">
        <f t="shared" si="66"/>
        <v>#VALUE!</v>
      </c>
      <c r="AJ40" s="490" t="e">
        <f t="shared" si="66"/>
        <v>#VALUE!</v>
      </c>
      <c r="AK40" s="490" t="e">
        <f t="shared" si="66"/>
        <v>#VALUE!</v>
      </c>
      <c r="AL40" s="490" t="e">
        <f t="shared" si="66"/>
        <v>#VALUE!</v>
      </c>
      <c r="AM40" s="490" t="e">
        <f t="shared" si="66"/>
        <v>#VALUE!</v>
      </c>
      <c r="AN40" s="490" t="e">
        <f t="shared" si="66"/>
        <v>#VALUE!</v>
      </c>
      <c r="AO40" s="490" t="e">
        <f t="shared" si="66"/>
        <v>#VALUE!</v>
      </c>
      <c r="AP40" s="490" t="e">
        <f t="shared" si="66"/>
        <v>#VALUE!</v>
      </c>
      <c r="AQ40" s="490" t="e">
        <f t="shared" si="66"/>
        <v>#VALUE!</v>
      </c>
      <c r="AR40" s="490" t="e">
        <f t="shared" si="66"/>
        <v>#VALUE!</v>
      </c>
      <c r="AS40" s="490" t="e">
        <f t="shared" si="66"/>
        <v>#VALUE!</v>
      </c>
      <c r="AT40" s="490" t="e">
        <f t="shared" si="66"/>
        <v>#VALUE!</v>
      </c>
      <c r="AU40" s="490" t="e">
        <f t="shared" si="66"/>
        <v>#VALUE!</v>
      </c>
      <c r="AV40" s="490" t="e">
        <f t="shared" si="66"/>
        <v>#VALUE!</v>
      </c>
      <c r="AW40" s="490" t="e">
        <f t="shared" si="66"/>
        <v>#VALUE!</v>
      </c>
      <c r="AX40" s="490" t="e">
        <f t="shared" si="66"/>
        <v>#VALUE!</v>
      </c>
      <c r="AY40" s="490" t="e">
        <f t="shared" si="66"/>
        <v>#VALUE!</v>
      </c>
      <c r="AZ40" s="490" t="e">
        <f t="shared" si="66"/>
        <v>#VALUE!</v>
      </c>
      <c r="BA40" s="490" t="e">
        <f t="shared" si="66"/>
        <v>#VALUE!</v>
      </c>
      <c r="BB40" s="490" t="e">
        <f t="shared" si="66"/>
        <v>#VALUE!</v>
      </c>
      <c r="BC40" s="490" t="e">
        <f t="shared" si="66"/>
        <v>#VALUE!</v>
      </c>
      <c r="BD40" s="490" t="e">
        <f t="shared" si="66"/>
        <v>#VALUE!</v>
      </c>
      <c r="BE40" s="490" t="e">
        <f t="shared" si="66"/>
        <v>#VALUE!</v>
      </c>
      <c r="BF40" s="490" t="e">
        <f t="shared" si="66"/>
        <v>#VALUE!</v>
      </c>
      <c r="BG40" s="490" t="e">
        <f t="shared" si="66"/>
        <v>#VALUE!</v>
      </c>
      <c r="BH40" s="490" t="e">
        <f t="shared" si="66"/>
        <v>#VALUE!</v>
      </c>
      <c r="BI40" s="490" t="e">
        <f t="shared" si="66"/>
        <v>#VALUE!</v>
      </c>
      <c r="BJ40" s="490" t="e">
        <f t="shared" si="66"/>
        <v>#VALUE!</v>
      </c>
      <c r="BK40" s="490" t="e">
        <f t="shared" si="66"/>
        <v>#VALUE!</v>
      </c>
      <c r="BL40" s="490" t="e">
        <f t="shared" si="66"/>
        <v>#VALUE!</v>
      </c>
      <c r="BM40" s="490" t="e">
        <f t="shared" si="66"/>
        <v>#VALUE!</v>
      </c>
      <c r="BN40" s="490" t="e">
        <f t="shared" si="66"/>
        <v>#VALUE!</v>
      </c>
      <c r="BO40" s="490" t="e">
        <f t="shared" si="66"/>
        <v>#VALUE!</v>
      </c>
      <c r="BP40" s="490" t="e">
        <f t="shared" si="66"/>
        <v>#VALUE!</v>
      </c>
      <c r="BQ40" s="490" t="e">
        <f t="shared" si="66"/>
        <v>#VALUE!</v>
      </c>
      <c r="BR40" s="490" t="e">
        <f t="shared" si="66"/>
        <v>#VALUE!</v>
      </c>
      <c r="BS40" s="490" t="e">
        <f t="shared" si="66"/>
        <v>#VALUE!</v>
      </c>
      <c r="BT40" s="490" t="e">
        <f t="shared" ref="BT40:EE40" si="67">100*(BT38/BP38-1)</f>
        <v>#VALUE!</v>
      </c>
      <c r="BU40" s="490" t="e">
        <f t="shared" si="67"/>
        <v>#VALUE!</v>
      </c>
      <c r="BV40" s="490" t="e">
        <f t="shared" si="67"/>
        <v>#VALUE!</v>
      </c>
      <c r="BW40" s="490" t="e">
        <f t="shared" si="67"/>
        <v>#VALUE!</v>
      </c>
      <c r="BX40" s="490" t="e">
        <f t="shared" si="67"/>
        <v>#VALUE!</v>
      </c>
      <c r="BY40" s="490" t="e">
        <f t="shared" si="67"/>
        <v>#VALUE!</v>
      </c>
      <c r="BZ40" s="490" t="e">
        <f t="shared" si="67"/>
        <v>#VALUE!</v>
      </c>
      <c r="CA40" s="490" t="e">
        <f t="shared" si="67"/>
        <v>#VALUE!</v>
      </c>
      <c r="CB40" s="490" t="e">
        <f t="shared" si="67"/>
        <v>#VALUE!</v>
      </c>
      <c r="CC40" s="490" t="e">
        <f t="shared" si="67"/>
        <v>#VALUE!</v>
      </c>
      <c r="CD40" s="490" t="e">
        <f t="shared" si="67"/>
        <v>#VALUE!</v>
      </c>
      <c r="CE40" s="490" t="e">
        <f t="shared" si="67"/>
        <v>#VALUE!</v>
      </c>
      <c r="CF40" s="490" t="e">
        <f t="shared" si="67"/>
        <v>#VALUE!</v>
      </c>
      <c r="CG40" s="490" t="e">
        <f t="shared" si="67"/>
        <v>#VALUE!</v>
      </c>
      <c r="CH40" s="490" t="e">
        <f t="shared" si="67"/>
        <v>#VALUE!</v>
      </c>
      <c r="CI40" s="490" t="e">
        <f t="shared" si="67"/>
        <v>#VALUE!</v>
      </c>
      <c r="CJ40" s="490" t="e">
        <f t="shared" si="67"/>
        <v>#VALUE!</v>
      </c>
      <c r="CK40" s="490" t="e">
        <f t="shared" si="67"/>
        <v>#VALUE!</v>
      </c>
      <c r="CL40" s="490" t="e">
        <f t="shared" si="67"/>
        <v>#VALUE!</v>
      </c>
      <c r="CM40" s="490" t="e">
        <f t="shared" si="67"/>
        <v>#VALUE!</v>
      </c>
      <c r="CN40" s="490" t="e">
        <f t="shared" si="67"/>
        <v>#VALUE!</v>
      </c>
      <c r="CO40" s="490" t="e">
        <f t="shared" si="67"/>
        <v>#VALUE!</v>
      </c>
      <c r="CP40" s="490" t="e">
        <f t="shared" si="67"/>
        <v>#VALUE!</v>
      </c>
      <c r="CQ40" s="490" t="e">
        <f t="shared" si="67"/>
        <v>#VALUE!</v>
      </c>
      <c r="CR40" s="490" t="e">
        <f t="shared" si="67"/>
        <v>#VALUE!</v>
      </c>
      <c r="CS40" s="490" t="e">
        <f t="shared" si="67"/>
        <v>#VALUE!</v>
      </c>
      <c r="CT40" s="490" t="e">
        <f t="shared" si="67"/>
        <v>#VALUE!</v>
      </c>
      <c r="CU40" s="490" t="e">
        <f t="shared" si="67"/>
        <v>#VALUE!</v>
      </c>
      <c r="CV40" s="490" t="e">
        <f t="shared" si="67"/>
        <v>#VALUE!</v>
      </c>
      <c r="CW40" s="490" t="e">
        <f t="shared" si="67"/>
        <v>#VALUE!</v>
      </c>
      <c r="CX40" s="490" t="e">
        <f t="shared" si="67"/>
        <v>#VALUE!</v>
      </c>
      <c r="CY40" s="490" t="e">
        <f t="shared" si="67"/>
        <v>#VALUE!</v>
      </c>
      <c r="CZ40" s="490" t="e">
        <f t="shared" si="67"/>
        <v>#VALUE!</v>
      </c>
      <c r="DA40" s="490" t="e">
        <f t="shared" si="67"/>
        <v>#VALUE!</v>
      </c>
      <c r="DB40" s="490" t="e">
        <f t="shared" si="67"/>
        <v>#VALUE!</v>
      </c>
      <c r="DC40" s="490" t="e">
        <f t="shared" si="67"/>
        <v>#VALUE!</v>
      </c>
      <c r="DD40" s="490" t="e">
        <f t="shared" si="67"/>
        <v>#VALUE!</v>
      </c>
      <c r="DE40" s="490" t="e">
        <f t="shared" si="67"/>
        <v>#VALUE!</v>
      </c>
      <c r="DF40" s="490" t="e">
        <f t="shared" si="67"/>
        <v>#VALUE!</v>
      </c>
      <c r="DG40" s="490" t="e">
        <f t="shared" si="67"/>
        <v>#VALUE!</v>
      </c>
      <c r="DH40" s="490" t="e">
        <f t="shared" si="67"/>
        <v>#VALUE!</v>
      </c>
      <c r="DI40" s="490" t="e">
        <f t="shared" si="67"/>
        <v>#VALUE!</v>
      </c>
      <c r="DJ40" s="490" t="e">
        <f t="shared" si="67"/>
        <v>#VALUE!</v>
      </c>
      <c r="DK40" s="490" t="e">
        <f t="shared" si="67"/>
        <v>#VALUE!</v>
      </c>
      <c r="DL40" s="490" t="e">
        <f t="shared" si="67"/>
        <v>#VALUE!</v>
      </c>
      <c r="DM40" s="490" t="e">
        <f t="shared" si="67"/>
        <v>#VALUE!</v>
      </c>
      <c r="DN40" s="490" t="e">
        <f t="shared" si="67"/>
        <v>#VALUE!</v>
      </c>
      <c r="DO40" s="490" t="e">
        <f t="shared" si="67"/>
        <v>#VALUE!</v>
      </c>
      <c r="DP40" s="490" t="e">
        <f t="shared" si="67"/>
        <v>#VALUE!</v>
      </c>
      <c r="DQ40" s="490" t="e">
        <f t="shared" si="67"/>
        <v>#VALUE!</v>
      </c>
      <c r="DR40" s="490" t="e">
        <f t="shared" si="67"/>
        <v>#VALUE!</v>
      </c>
      <c r="DS40" s="490" t="e">
        <f t="shared" si="67"/>
        <v>#VALUE!</v>
      </c>
      <c r="DT40" s="490" t="e">
        <f t="shared" si="67"/>
        <v>#VALUE!</v>
      </c>
      <c r="DU40" s="490" t="e">
        <f t="shared" si="67"/>
        <v>#VALUE!</v>
      </c>
      <c r="DV40" s="490" t="e">
        <f t="shared" si="67"/>
        <v>#VALUE!</v>
      </c>
      <c r="DW40" s="490" t="e">
        <f t="shared" si="67"/>
        <v>#VALUE!</v>
      </c>
      <c r="DX40" s="490" t="e">
        <f t="shared" si="67"/>
        <v>#VALUE!</v>
      </c>
      <c r="DY40" s="490" t="e">
        <f t="shared" si="67"/>
        <v>#VALUE!</v>
      </c>
      <c r="DZ40" s="490" t="e">
        <f t="shared" si="67"/>
        <v>#VALUE!</v>
      </c>
      <c r="EA40" s="490" t="e">
        <f t="shared" si="67"/>
        <v>#VALUE!</v>
      </c>
      <c r="EB40" s="490" t="e">
        <f t="shared" si="67"/>
        <v>#VALUE!</v>
      </c>
      <c r="EC40" s="490" t="e">
        <f t="shared" si="67"/>
        <v>#VALUE!</v>
      </c>
      <c r="ED40" s="490" t="e">
        <f t="shared" si="67"/>
        <v>#VALUE!</v>
      </c>
      <c r="EE40" s="490" t="e">
        <f t="shared" si="67"/>
        <v>#VALUE!</v>
      </c>
      <c r="EF40" s="490" t="e">
        <f t="shared" ref="EF40:EI40" si="68">100*(EF38/EB38-1)</f>
        <v>#VALUE!</v>
      </c>
      <c r="EG40" s="490" t="e">
        <f t="shared" si="68"/>
        <v>#VALUE!</v>
      </c>
      <c r="EH40" s="490" t="e">
        <f t="shared" si="68"/>
        <v>#VALUE!</v>
      </c>
      <c r="EI40" s="490" t="e">
        <f t="shared" si="68"/>
        <v>#VALUE!</v>
      </c>
    </row>
    <row r="41" spans="2:139">
      <c r="B41" s="454" t="s">
        <v>100</v>
      </c>
      <c r="C41" s="454" t="e">
        <v>#VALUE!</v>
      </c>
      <c r="D41" s="457" t="e">
        <v>#VALUE!</v>
      </c>
      <c r="E41" s="457" t="e">
        <v>#VALUE!</v>
      </c>
      <c r="F41" s="457" t="e">
        <v>#VALUE!</v>
      </c>
      <c r="G41" s="457" t="e">
        <v>#VALUE!</v>
      </c>
      <c r="H41" s="490" t="e">
        <v>#VALUE!</v>
      </c>
      <c r="I41" s="490" t="e">
        <v>#VALUE!</v>
      </c>
      <c r="J41" s="490" t="e">
        <v>#VALUE!</v>
      </c>
      <c r="K41" s="490" t="e">
        <v>#VALUE!</v>
      </c>
      <c r="L41" s="490" t="e">
        <v>#VALUE!</v>
      </c>
      <c r="M41" s="490" t="e">
        <v>#VALUE!</v>
      </c>
      <c r="N41" s="490" t="e">
        <v>#VALUE!</v>
      </c>
      <c r="O41" s="490" t="e">
        <v>#VALUE!</v>
      </c>
      <c r="P41" s="490" t="e">
        <v>#VALUE!</v>
      </c>
      <c r="Q41" s="490" t="e">
        <v>#VALUE!</v>
      </c>
      <c r="R41" s="490" t="e">
        <v>#VALUE!</v>
      </c>
      <c r="S41" s="490" t="e">
        <v>#VALUE!</v>
      </c>
      <c r="T41" s="490" t="e">
        <v>#VALUE!</v>
      </c>
      <c r="U41" s="490" t="e">
        <v>#VALUE!</v>
      </c>
      <c r="V41" s="490" t="e">
        <v>#VALUE!</v>
      </c>
      <c r="W41" s="490" t="e">
        <v>#VALUE!</v>
      </c>
      <c r="X41" s="490" t="e">
        <v>#VALUE!</v>
      </c>
      <c r="Y41" s="490" t="e">
        <v>#VALUE!</v>
      </c>
      <c r="Z41" s="490" t="e">
        <v>#VALUE!</v>
      </c>
      <c r="AA41" s="490" t="e">
        <v>#VALUE!</v>
      </c>
      <c r="AB41" s="490" t="e">
        <v>#VALUE!</v>
      </c>
      <c r="AC41" s="490" t="e">
        <v>#VALUE!</v>
      </c>
      <c r="AD41" s="490" t="e">
        <v>#VALUE!</v>
      </c>
      <c r="AE41" s="490" t="e">
        <v>#VALUE!</v>
      </c>
      <c r="AF41" s="490" t="e">
        <v>#VALUE!</v>
      </c>
      <c r="AG41" s="490" t="e">
        <v>#VALUE!</v>
      </c>
      <c r="AH41" s="490" t="e">
        <v>#VALUE!</v>
      </c>
      <c r="AI41" s="490" t="e">
        <v>#VALUE!</v>
      </c>
      <c r="AJ41" s="490" t="e">
        <v>#VALUE!</v>
      </c>
      <c r="AK41" s="490" t="e">
        <v>#VALUE!</v>
      </c>
      <c r="AL41" s="490" t="e">
        <v>#VALUE!</v>
      </c>
      <c r="AM41" s="490" t="e">
        <v>#VALUE!</v>
      </c>
      <c r="AN41" s="490" t="e">
        <v>#VALUE!</v>
      </c>
      <c r="AO41" s="490" t="e">
        <v>#VALUE!</v>
      </c>
      <c r="AP41" s="490" t="e">
        <v>#VALUE!</v>
      </c>
      <c r="AQ41" s="490" t="e">
        <v>#VALUE!</v>
      </c>
      <c r="AR41" s="490" t="e">
        <v>#VALUE!</v>
      </c>
      <c r="AS41" s="490" t="e">
        <v>#VALUE!</v>
      </c>
      <c r="AT41" s="490" t="e">
        <v>#VALUE!</v>
      </c>
      <c r="AU41" s="490" t="e">
        <v>#VALUE!</v>
      </c>
      <c r="AV41" s="490" t="e">
        <v>#VALUE!</v>
      </c>
      <c r="AW41" s="490" t="e">
        <v>#VALUE!</v>
      </c>
      <c r="AX41" s="490" t="e">
        <v>#VALUE!</v>
      </c>
      <c r="AY41" s="490" t="e">
        <v>#VALUE!</v>
      </c>
      <c r="AZ41" s="490" t="e">
        <v>#VALUE!</v>
      </c>
      <c r="BA41" s="490" t="e">
        <v>#VALUE!</v>
      </c>
      <c r="BB41" s="490" t="e">
        <v>#VALUE!</v>
      </c>
      <c r="BC41" s="490" t="e">
        <v>#VALUE!</v>
      </c>
      <c r="BD41" s="490" t="e">
        <v>#VALUE!</v>
      </c>
      <c r="BE41" s="490" t="e">
        <v>#VALUE!</v>
      </c>
      <c r="BF41" s="490" t="e">
        <v>#VALUE!</v>
      </c>
      <c r="BG41" s="490" t="e">
        <v>#VALUE!</v>
      </c>
      <c r="BH41" s="490" t="e">
        <v>#VALUE!</v>
      </c>
      <c r="BI41" s="490" t="e">
        <v>#VALUE!</v>
      </c>
      <c r="BJ41" s="490" t="e">
        <v>#VALUE!</v>
      </c>
      <c r="BK41" s="490" t="e">
        <v>#VALUE!</v>
      </c>
      <c r="BL41" s="490" t="e">
        <v>#VALUE!</v>
      </c>
      <c r="BM41" s="490" t="e">
        <v>#VALUE!</v>
      </c>
      <c r="BN41" s="490" t="e">
        <v>#VALUE!</v>
      </c>
      <c r="BO41" s="490" t="e">
        <v>#VALUE!</v>
      </c>
      <c r="BP41" s="490" t="e">
        <v>#VALUE!</v>
      </c>
      <c r="BQ41" s="490" t="e">
        <v>#VALUE!</v>
      </c>
      <c r="BR41" s="490" t="e">
        <v>#VALUE!</v>
      </c>
      <c r="BS41" s="490" t="e">
        <v>#VALUE!</v>
      </c>
      <c r="BT41" s="490" t="e">
        <v>#VALUE!</v>
      </c>
      <c r="BU41" s="490" t="e">
        <v>#VALUE!</v>
      </c>
      <c r="BV41" s="490" t="e">
        <v>#VALUE!</v>
      </c>
      <c r="BW41" s="490" t="e">
        <v>#VALUE!</v>
      </c>
      <c r="BX41" s="490" t="e">
        <v>#VALUE!</v>
      </c>
      <c r="BY41" s="490" t="e">
        <v>#VALUE!</v>
      </c>
      <c r="BZ41" s="490" t="e">
        <v>#VALUE!</v>
      </c>
      <c r="CA41" s="490" t="e">
        <v>#VALUE!</v>
      </c>
      <c r="CB41" s="490" t="e">
        <v>#VALUE!</v>
      </c>
      <c r="CC41" s="490" t="e">
        <v>#VALUE!</v>
      </c>
      <c r="CD41" s="490" t="e">
        <v>#VALUE!</v>
      </c>
      <c r="CE41" s="490" t="e">
        <v>#VALUE!</v>
      </c>
      <c r="CF41" s="490" t="e">
        <v>#VALUE!</v>
      </c>
      <c r="CG41" s="490" t="e">
        <v>#VALUE!</v>
      </c>
      <c r="CH41" s="490" t="e">
        <v>#VALUE!</v>
      </c>
      <c r="CI41" s="490" t="e">
        <v>#VALUE!</v>
      </c>
      <c r="CJ41" s="490" t="e">
        <v>#VALUE!</v>
      </c>
      <c r="CK41" s="490" t="e">
        <v>#VALUE!</v>
      </c>
      <c r="CL41" s="490" t="e">
        <v>#VALUE!</v>
      </c>
      <c r="CM41" s="490" t="e">
        <v>#VALUE!</v>
      </c>
      <c r="CN41" s="490" t="e">
        <v>#VALUE!</v>
      </c>
      <c r="CO41" s="490" t="e">
        <v>#VALUE!</v>
      </c>
      <c r="CP41" s="490" t="e">
        <v>#VALUE!</v>
      </c>
      <c r="CQ41" s="490" t="e">
        <v>#VALUE!</v>
      </c>
      <c r="CR41" s="490" t="e">
        <v>#VALUE!</v>
      </c>
      <c r="CS41" s="490" t="e">
        <v>#VALUE!</v>
      </c>
      <c r="CT41" s="490" t="e">
        <v>#VALUE!</v>
      </c>
      <c r="CU41" s="490" t="e">
        <v>#VALUE!</v>
      </c>
      <c r="CV41" s="490" t="e">
        <v>#VALUE!</v>
      </c>
      <c r="CW41" s="490" t="e">
        <v>#VALUE!</v>
      </c>
      <c r="CX41" s="490" t="e">
        <v>#VALUE!</v>
      </c>
      <c r="CY41" s="490" t="e">
        <v>#VALUE!</v>
      </c>
      <c r="CZ41" s="490" t="e">
        <v>#VALUE!</v>
      </c>
      <c r="DA41" s="490" t="e">
        <v>#VALUE!</v>
      </c>
      <c r="DB41" s="490" t="e">
        <v>#VALUE!</v>
      </c>
      <c r="DC41" s="490" t="e">
        <v>#VALUE!</v>
      </c>
      <c r="DD41" s="490" t="e">
        <v>#VALUE!</v>
      </c>
      <c r="DE41" s="490" t="e">
        <v>#VALUE!</v>
      </c>
      <c r="DF41" s="490" t="e">
        <v>#VALUE!</v>
      </c>
      <c r="DG41" s="490" t="e">
        <v>#VALUE!</v>
      </c>
      <c r="DH41" s="490" t="e">
        <v>#VALUE!</v>
      </c>
      <c r="DI41" s="490" t="e">
        <v>#VALUE!</v>
      </c>
      <c r="DJ41" s="490" t="e">
        <v>#VALUE!</v>
      </c>
      <c r="DK41" s="490" t="e">
        <v>#VALUE!</v>
      </c>
      <c r="DL41" s="490" t="e">
        <v>#VALUE!</v>
      </c>
      <c r="DM41" s="490" t="e">
        <v>#VALUE!</v>
      </c>
      <c r="DN41" s="490" t="e">
        <v>#VALUE!</v>
      </c>
      <c r="DO41" s="490" t="e">
        <v>#VALUE!</v>
      </c>
      <c r="DP41" s="490" t="e">
        <v>#VALUE!</v>
      </c>
      <c r="DQ41" s="490" t="e">
        <v>#VALUE!</v>
      </c>
      <c r="DR41" s="490" t="e">
        <v>#VALUE!</v>
      </c>
      <c r="DS41" s="490" t="e">
        <v>#VALUE!</v>
      </c>
      <c r="DT41" s="490" t="e">
        <v>#VALUE!</v>
      </c>
      <c r="DU41" s="490" t="e">
        <v>#VALUE!</v>
      </c>
      <c r="DV41" s="490" t="e">
        <v>#VALUE!</v>
      </c>
      <c r="DW41" s="490" t="e">
        <v>#VALUE!</v>
      </c>
      <c r="DX41" s="490" t="e">
        <v>#VALUE!</v>
      </c>
      <c r="DY41" s="490" t="e">
        <v>#VALUE!</v>
      </c>
      <c r="DZ41" s="490" t="e">
        <v>#VALUE!</v>
      </c>
      <c r="EA41" s="490" t="e">
        <v>#VALUE!</v>
      </c>
      <c r="EB41" s="490" t="e">
        <v>#VALUE!</v>
      </c>
      <c r="EC41" s="490" t="e">
        <v>#VALUE!</v>
      </c>
      <c r="ED41" s="490" t="e">
        <v>#VALUE!</v>
      </c>
      <c r="EE41" s="490" t="e">
        <v>#VALUE!</v>
      </c>
      <c r="EF41" s="490" t="e">
        <v>#VALUE!</v>
      </c>
      <c r="EG41" s="490" t="e">
        <v>#VALUE!</v>
      </c>
      <c r="EH41" s="490" t="e">
        <v>#VALUE!</v>
      </c>
      <c r="EI41" s="490" t="e">
        <v>#VALUE!</v>
      </c>
    </row>
    <row r="42" spans="2:139" ht="13.5" thickBot="1">
      <c r="B42" s="454" t="s">
        <v>74</v>
      </c>
      <c r="C42" s="459"/>
      <c r="D42" s="457"/>
      <c r="E42" s="457"/>
      <c r="F42" s="457"/>
      <c r="G42" s="457" t="e">
        <f>100*(G41/C41-1)</f>
        <v>#VALUE!</v>
      </c>
      <c r="H42" s="490" t="e">
        <f t="shared" ref="H42:BS42" si="69">100*(H41/D41-1)</f>
        <v>#VALUE!</v>
      </c>
      <c r="I42" s="490" t="e">
        <f t="shared" si="69"/>
        <v>#VALUE!</v>
      </c>
      <c r="J42" s="490" t="e">
        <f t="shared" si="69"/>
        <v>#VALUE!</v>
      </c>
      <c r="K42" s="490" t="e">
        <f t="shared" si="69"/>
        <v>#VALUE!</v>
      </c>
      <c r="L42" s="490" t="e">
        <f t="shared" si="69"/>
        <v>#VALUE!</v>
      </c>
      <c r="M42" s="490" t="e">
        <f t="shared" si="69"/>
        <v>#VALUE!</v>
      </c>
      <c r="N42" s="490" t="e">
        <f t="shared" si="69"/>
        <v>#VALUE!</v>
      </c>
      <c r="O42" s="490" t="e">
        <f t="shared" si="69"/>
        <v>#VALUE!</v>
      </c>
      <c r="P42" s="490" t="e">
        <f t="shared" si="69"/>
        <v>#VALUE!</v>
      </c>
      <c r="Q42" s="490" t="e">
        <f t="shared" si="69"/>
        <v>#VALUE!</v>
      </c>
      <c r="R42" s="490" t="e">
        <f t="shared" si="69"/>
        <v>#VALUE!</v>
      </c>
      <c r="S42" s="490" t="e">
        <f t="shared" si="69"/>
        <v>#VALUE!</v>
      </c>
      <c r="T42" s="490" t="e">
        <f t="shared" si="69"/>
        <v>#VALUE!</v>
      </c>
      <c r="U42" s="490" t="e">
        <f t="shared" si="69"/>
        <v>#VALUE!</v>
      </c>
      <c r="V42" s="490" t="e">
        <f t="shared" si="69"/>
        <v>#VALUE!</v>
      </c>
      <c r="W42" s="490" t="e">
        <f t="shared" si="69"/>
        <v>#VALUE!</v>
      </c>
      <c r="X42" s="490" t="e">
        <f t="shared" si="69"/>
        <v>#VALUE!</v>
      </c>
      <c r="Y42" s="490" t="e">
        <f t="shared" si="69"/>
        <v>#VALUE!</v>
      </c>
      <c r="Z42" s="490" t="e">
        <f t="shared" si="69"/>
        <v>#VALUE!</v>
      </c>
      <c r="AA42" s="490" t="e">
        <f t="shared" si="69"/>
        <v>#VALUE!</v>
      </c>
      <c r="AB42" s="490" t="e">
        <f t="shared" si="69"/>
        <v>#VALUE!</v>
      </c>
      <c r="AC42" s="490" t="e">
        <f t="shared" si="69"/>
        <v>#VALUE!</v>
      </c>
      <c r="AD42" s="490" t="e">
        <f t="shared" si="69"/>
        <v>#VALUE!</v>
      </c>
      <c r="AE42" s="490" t="e">
        <f t="shared" si="69"/>
        <v>#VALUE!</v>
      </c>
      <c r="AF42" s="490" t="e">
        <f t="shared" si="69"/>
        <v>#VALUE!</v>
      </c>
      <c r="AG42" s="490" t="e">
        <f t="shared" si="69"/>
        <v>#VALUE!</v>
      </c>
      <c r="AH42" s="490" t="e">
        <f t="shared" si="69"/>
        <v>#VALUE!</v>
      </c>
      <c r="AI42" s="490" t="e">
        <f t="shared" si="69"/>
        <v>#VALUE!</v>
      </c>
      <c r="AJ42" s="490" t="e">
        <f t="shared" si="69"/>
        <v>#VALUE!</v>
      </c>
      <c r="AK42" s="490" t="e">
        <f t="shared" si="69"/>
        <v>#VALUE!</v>
      </c>
      <c r="AL42" s="490" t="e">
        <f t="shared" si="69"/>
        <v>#VALUE!</v>
      </c>
      <c r="AM42" s="490" t="e">
        <f t="shared" si="69"/>
        <v>#VALUE!</v>
      </c>
      <c r="AN42" s="490" t="e">
        <f t="shared" si="69"/>
        <v>#VALUE!</v>
      </c>
      <c r="AO42" s="490" t="e">
        <f t="shared" si="69"/>
        <v>#VALUE!</v>
      </c>
      <c r="AP42" s="490" t="e">
        <f t="shared" si="69"/>
        <v>#VALUE!</v>
      </c>
      <c r="AQ42" s="490" t="e">
        <f t="shared" si="69"/>
        <v>#VALUE!</v>
      </c>
      <c r="AR42" s="490" t="e">
        <f t="shared" si="69"/>
        <v>#VALUE!</v>
      </c>
      <c r="AS42" s="490" t="e">
        <f t="shared" si="69"/>
        <v>#VALUE!</v>
      </c>
      <c r="AT42" s="490" t="e">
        <f t="shared" si="69"/>
        <v>#VALUE!</v>
      </c>
      <c r="AU42" s="490" t="e">
        <f t="shared" si="69"/>
        <v>#VALUE!</v>
      </c>
      <c r="AV42" s="490" t="e">
        <f t="shared" si="69"/>
        <v>#VALUE!</v>
      </c>
      <c r="AW42" s="490" t="e">
        <f t="shared" si="69"/>
        <v>#VALUE!</v>
      </c>
      <c r="AX42" s="490" t="e">
        <f t="shared" si="69"/>
        <v>#VALUE!</v>
      </c>
      <c r="AY42" s="490" t="e">
        <f t="shared" si="69"/>
        <v>#VALUE!</v>
      </c>
      <c r="AZ42" s="490" t="e">
        <f t="shared" si="69"/>
        <v>#VALUE!</v>
      </c>
      <c r="BA42" s="490" t="e">
        <f t="shared" si="69"/>
        <v>#VALUE!</v>
      </c>
      <c r="BB42" s="490" t="e">
        <f t="shared" si="69"/>
        <v>#VALUE!</v>
      </c>
      <c r="BC42" s="490" t="e">
        <f t="shared" si="69"/>
        <v>#VALUE!</v>
      </c>
      <c r="BD42" s="490" t="e">
        <f t="shared" si="69"/>
        <v>#VALUE!</v>
      </c>
      <c r="BE42" s="490" t="e">
        <f t="shared" si="69"/>
        <v>#VALUE!</v>
      </c>
      <c r="BF42" s="490" t="e">
        <f t="shared" si="69"/>
        <v>#VALUE!</v>
      </c>
      <c r="BG42" s="490" t="e">
        <f t="shared" si="69"/>
        <v>#VALUE!</v>
      </c>
      <c r="BH42" s="490" t="e">
        <f t="shared" si="69"/>
        <v>#VALUE!</v>
      </c>
      <c r="BI42" s="490" t="e">
        <f t="shared" si="69"/>
        <v>#VALUE!</v>
      </c>
      <c r="BJ42" s="490" t="e">
        <f t="shared" si="69"/>
        <v>#VALUE!</v>
      </c>
      <c r="BK42" s="490" t="e">
        <f t="shared" si="69"/>
        <v>#VALUE!</v>
      </c>
      <c r="BL42" s="490" t="e">
        <f t="shared" si="69"/>
        <v>#VALUE!</v>
      </c>
      <c r="BM42" s="490" t="e">
        <f t="shared" si="69"/>
        <v>#VALUE!</v>
      </c>
      <c r="BN42" s="490" t="e">
        <f t="shared" si="69"/>
        <v>#VALUE!</v>
      </c>
      <c r="BO42" s="490" t="e">
        <f t="shared" si="69"/>
        <v>#VALUE!</v>
      </c>
      <c r="BP42" s="490" t="e">
        <f t="shared" si="69"/>
        <v>#VALUE!</v>
      </c>
      <c r="BQ42" s="490" t="e">
        <f t="shared" si="69"/>
        <v>#VALUE!</v>
      </c>
      <c r="BR42" s="490" t="e">
        <f t="shared" si="69"/>
        <v>#VALUE!</v>
      </c>
      <c r="BS42" s="490" t="e">
        <f t="shared" si="69"/>
        <v>#VALUE!</v>
      </c>
      <c r="BT42" s="490" t="e">
        <f t="shared" ref="BT42:EE42" si="70">100*(BT41/BP41-1)</f>
        <v>#VALUE!</v>
      </c>
      <c r="BU42" s="490" t="e">
        <f t="shared" si="70"/>
        <v>#VALUE!</v>
      </c>
      <c r="BV42" s="490" t="e">
        <f t="shared" si="70"/>
        <v>#VALUE!</v>
      </c>
      <c r="BW42" s="490" t="e">
        <f t="shared" si="70"/>
        <v>#VALUE!</v>
      </c>
      <c r="BX42" s="490" t="e">
        <f t="shared" si="70"/>
        <v>#VALUE!</v>
      </c>
      <c r="BY42" s="490" t="e">
        <f t="shared" si="70"/>
        <v>#VALUE!</v>
      </c>
      <c r="BZ42" s="490" t="e">
        <f t="shared" si="70"/>
        <v>#VALUE!</v>
      </c>
      <c r="CA42" s="490" t="e">
        <f t="shared" si="70"/>
        <v>#VALUE!</v>
      </c>
      <c r="CB42" s="490" t="e">
        <f t="shared" si="70"/>
        <v>#VALUE!</v>
      </c>
      <c r="CC42" s="490" t="e">
        <f t="shared" si="70"/>
        <v>#VALUE!</v>
      </c>
      <c r="CD42" s="490" t="e">
        <f t="shared" si="70"/>
        <v>#VALUE!</v>
      </c>
      <c r="CE42" s="490" t="e">
        <f t="shared" si="70"/>
        <v>#VALUE!</v>
      </c>
      <c r="CF42" s="490" t="e">
        <f t="shared" si="70"/>
        <v>#VALUE!</v>
      </c>
      <c r="CG42" s="490" t="e">
        <f t="shared" si="70"/>
        <v>#VALUE!</v>
      </c>
      <c r="CH42" s="490" t="e">
        <f t="shared" si="70"/>
        <v>#VALUE!</v>
      </c>
      <c r="CI42" s="490" t="e">
        <f t="shared" si="70"/>
        <v>#VALUE!</v>
      </c>
      <c r="CJ42" s="490" t="e">
        <f t="shared" si="70"/>
        <v>#VALUE!</v>
      </c>
      <c r="CK42" s="490" t="e">
        <f t="shared" si="70"/>
        <v>#VALUE!</v>
      </c>
      <c r="CL42" s="490" t="e">
        <f t="shared" si="70"/>
        <v>#VALUE!</v>
      </c>
      <c r="CM42" s="490" t="e">
        <f t="shared" si="70"/>
        <v>#VALUE!</v>
      </c>
      <c r="CN42" s="490" t="e">
        <f t="shared" si="70"/>
        <v>#VALUE!</v>
      </c>
      <c r="CO42" s="490" t="e">
        <f t="shared" si="70"/>
        <v>#VALUE!</v>
      </c>
      <c r="CP42" s="490" t="e">
        <f t="shared" si="70"/>
        <v>#VALUE!</v>
      </c>
      <c r="CQ42" s="490" t="e">
        <f t="shared" si="70"/>
        <v>#VALUE!</v>
      </c>
      <c r="CR42" s="490" t="e">
        <f t="shared" si="70"/>
        <v>#VALUE!</v>
      </c>
      <c r="CS42" s="490" t="e">
        <f t="shared" si="70"/>
        <v>#VALUE!</v>
      </c>
      <c r="CT42" s="490" t="e">
        <f t="shared" si="70"/>
        <v>#VALUE!</v>
      </c>
      <c r="CU42" s="490" t="e">
        <f t="shared" si="70"/>
        <v>#VALUE!</v>
      </c>
      <c r="CV42" s="490" t="e">
        <f t="shared" si="70"/>
        <v>#VALUE!</v>
      </c>
      <c r="CW42" s="490" t="e">
        <f t="shared" si="70"/>
        <v>#VALUE!</v>
      </c>
      <c r="CX42" s="490" t="e">
        <f t="shared" si="70"/>
        <v>#VALUE!</v>
      </c>
      <c r="CY42" s="490" t="e">
        <f t="shared" si="70"/>
        <v>#VALUE!</v>
      </c>
      <c r="CZ42" s="490" t="e">
        <f t="shared" si="70"/>
        <v>#VALUE!</v>
      </c>
      <c r="DA42" s="490" t="e">
        <f t="shared" si="70"/>
        <v>#VALUE!</v>
      </c>
      <c r="DB42" s="490" t="e">
        <f t="shared" si="70"/>
        <v>#VALUE!</v>
      </c>
      <c r="DC42" s="490" t="e">
        <f t="shared" si="70"/>
        <v>#VALUE!</v>
      </c>
      <c r="DD42" s="490" t="e">
        <f t="shared" si="70"/>
        <v>#VALUE!</v>
      </c>
      <c r="DE42" s="490" t="e">
        <f t="shared" si="70"/>
        <v>#VALUE!</v>
      </c>
      <c r="DF42" s="490" t="e">
        <f t="shared" si="70"/>
        <v>#VALUE!</v>
      </c>
      <c r="DG42" s="490" t="e">
        <f t="shared" si="70"/>
        <v>#VALUE!</v>
      </c>
      <c r="DH42" s="490" t="e">
        <f t="shared" si="70"/>
        <v>#VALUE!</v>
      </c>
      <c r="DI42" s="490" t="e">
        <f t="shared" si="70"/>
        <v>#VALUE!</v>
      </c>
      <c r="DJ42" s="490" t="e">
        <f t="shared" si="70"/>
        <v>#VALUE!</v>
      </c>
      <c r="DK42" s="490" t="e">
        <f t="shared" si="70"/>
        <v>#VALUE!</v>
      </c>
      <c r="DL42" s="490" t="e">
        <f t="shared" si="70"/>
        <v>#VALUE!</v>
      </c>
      <c r="DM42" s="490" t="e">
        <f t="shared" si="70"/>
        <v>#VALUE!</v>
      </c>
      <c r="DN42" s="490" t="e">
        <f t="shared" si="70"/>
        <v>#VALUE!</v>
      </c>
      <c r="DO42" s="490" t="e">
        <f t="shared" si="70"/>
        <v>#VALUE!</v>
      </c>
      <c r="DP42" s="490" t="e">
        <f t="shared" si="70"/>
        <v>#VALUE!</v>
      </c>
      <c r="DQ42" s="490" t="e">
        <f t="shared" si="70"/>
        <v>#VALUE!</v>
      </c>
      <c r="DR42" s="490" t="e">
        <f t="shared" si="70"/>
        <v>#VALUE!</v>
      </c>
      <c r="DS42" s="490" t="e">
        <f t="shared" si="70"/>
        <v>#VALUE!</v>
      </c>
      <c r="DT42" s="490" t="e">
        <f t="shared" si="70"/>
        <v>#VALUE!</v>
      </c>
      <c r="DU42" s="490" t="e">
        <f t="shared" si="70"/>
        <v>#VALUE!</v>
      </c>
      <c r="DV42" s="490" t="e">
        <f t="shared" si="70"/>
        <v>#VALUE!</v>
      </c>
      <c r="DW42" s="490" t="e">
        <f t="shared" si="70"/>
        <v>#VALUE!</v>
      </c>
      <c r="DX42" s="490" t="e">
        <f t="shared" si="70"/>
        <v>#VALUE!</v>
      </c>
      <c r="DY42" s="490" t="e">
        <f t="shared" si="70"/>
        <v>#VALUE!</v>
      </c>
      <c r="DZ42" s="490" t="e">
        <f t="shared" si="70"/>
        <v>#VALUE!</v>
      </c>
      <c r="EA42" s="490" t="e">
        <f t="shared" si="70"/>
        <v>#VALUE!</v>
      </c>
      <c r="EB42" s="490" t="e">
        <f t="shared" si="70"/>
        <v>#VALUE!</v>
      </c>
      <c r="EC42" s="490" t="e">
        <f t="shared" si="70"/>
        <v>#VALUE!</v>
      </c>
      <c r="ED42" s="490" t="e">
        <f t="shared" si="70"/>
        <v>#VALUE!</v>
      </c>
      <c r="EE42" s="490" t="e">
        <f t="shared" si="70"/>
        <v>#VALUE!</v>
      </c>
      <c r="EF42" s="490" t="e">
        <f t="shared" ref="EF42:EI42" si="71">100*(EF41/EB41-1)</f>
        <v>#VALUE!</v>
      </c>
      <c r="EG42" s="490" t="e">
        <f t="shared" si="71"/>
        <v>#VALUE!</v>
      </c>
      <c r="EH42" s="490" t="e">
        <f t="shared" si="71"/>
        <v>#VALUE!</v>
      </c>
      <c r="EI42" s="490" t="e">
        <f t="shared" si="71"/>
        <v>#VALUE!</v>
      </c>
    </row>
    <row r="43" spans="2:139">
      <c r="B43" s="499" t="s">
        <v>45</v>
      </c>
      <c r="C43" s="451" t="e">
        <f t="shared" ref="C43:BN43" si="72">C44+C47</f>
        <v>#VALUE!</v>
      </c>
      <c r="D43" s="451" t="e">
        <f t="shared" si="72"/>
        <v>#VALUE!</v>
      </c>
      <c r="E43" s="451" t="e">
        <f t="shared" si="72"/>
        <v>#VALUE!</v>
      </c>
      <c r="F43" s="451" t="e">
        <f t="shared" si="72"/>
        <v>#VALUE!</v>
      </c>
      <c r="G43" s="451" t="e">
        <f t="shared" si="72"/>
        <v>#VALUE!</v>
      </c>
      <c r="H43" s="500" t="e">
        <f t="shared" si="72"/>
        <v>#VALUE!</v>
      </c>
      <c r="I43" s="500" t="e">
        <f t="shared" si="72"/>
        <v>#VALUE!</v>
      </c>
      <c r="J43" s="500" t="e">
        <f t="shared" si="72"/>
        <v>#VALUE!</v>
      </c>
      <c r="K43" s="500" t="e">
        <f t="shared" si="72"/>
        <v>#VALUE!</v>
      </c>
      <c r="L43" s="500" t="e">
        <f t="shared" si="72"/>
        <v>#VALUE!</v>
      </c>
      <c r="M43" s="500" t="e">
        <f t="shared" si="72"/>
        <v>#VALUE!</v>
      </c>
      <c r="N43" s="500" t="e">
        <f t="shared" si="72"/>
        <v>#VALUE!</v>
      </c>
      <c r="O43" s="500" t="e">
        <f t="shared" si="72"/>
        <v>#VALUE!</v>
      </c>
      <c r="P43" s="500" t="e">
        <f t="shared" si="72"/>
        <v>#VALUE!</v>
      </c>
      <c r="Q43" s="500" t="e">
        <f t="shared" si="72"/>
        <v>#VALUE!</v>
      </c>
      <c r="R43" s="500" t="e">
        <f t="shared" si="72"/>
        <v>#VALUE!</v>
      </c>
      <c r="S43" s="500" t="e">
        <f t="shared" si="72"/>
        <v>#VALUE!</v>
      </c>
      <c r="T43" s="500" t="e">
        <f t="shared" si="72"/>
        <v>#VALUE!</v>
      </c>
      <c r="U43" s="500" t="e">
        <f t="shared" si="72"/>
        <v>#VALUE!</v>
      </c>
      <c r="V43" s="500" t="e">
        <f t="shared" si="72"/>
        <v>#VALUE!</v>
      </c>
      <c r="W43" s="500" t="e">
        <f t="shared" si="72"/>
        <v>#VALUE!</v>
      </c>
      <c r="X43" s="500" t="e">
        <f t="shared" si="72"/>
        <v>#VALUE!</v>
      </c>
      <c r="Y43" s="500" t="e">
        <f t="shared" si="72"/>
        <v>#VALUE!</v>
      </c>
      <c r="Z43" s="500" t="e">
        <f t="shared" si="72"/>
        <v>#VALUE!</v>
      </c>
      <c r="AA43" s="500" t="e">
        <f t="shared" si="72"/>
        <v>#VALUE!</v>
      </c>
      <c r="AB43" s="500" t="e">
        <f t="shared" si="72"/>
        <v>#VALUE!</v>
      </c>
      <c r="AC43" s="500" t="e">
        <f t="shared" si="72"/>
        <v>#VALUE!</v>
      </c>
      <c r="AD43" s="500" t="e">
        <f t="shared" si="72"/>
        <v>#VALUE!</v>
      </c>
      <c r="AE43" s="500" t="e">
        <f t="shared" si="72"/>
        <v>#VALUE!</v>
      </c>
      <c r="AF43" s="500" t="e">
        <f t="shared" si="72"/>
        <v>#VALUE!</v>
      </c>
      <c r="AG43" s="500" t="e">
        <f t="shared" si="72"/>
        <v>#VALUE!</v>
      </c>
      <c r="AH43" s="500" t="e">
        <f t="shared" si="72"/>
        <v>#VALUE!</v>
      </c>
      <c r="AI43" s="500" t="e">
        <f t="shared" si="72"/>
        <v>#VALUE!</v>
      </c>
      <c r="AJ43" s="500" t="e">
        <f t="shared" si="72"/>
        <v>#VALUE!</v>
      </c>
      <c r="AK43" s="500" t="e">
        <f t="shared" si="72"/>
        <v>#VALUE!</v>
      </c>
      <c r="AL43" s="500" t="e">
        <f t="shared" si="72"/>
        <v>#VALUE!</v>
      </c>
      <c r="AM43" s="500" t="e">
        <f t="shared" si="72"/>
        <v>#VALUE!</v>
      </c>
      <c r="AN43" s="500" t="e">
        <f t="shared" si="72"/>
        <v>#VALUE!</v>
      </c>
      <c r="AO43" s="500" t="e">
        <f t="shared" si="72"/>
        <v>#VALUE!</v>
      </c>
      <c r="AP43" s="500" t="e">
        <f t="shared" si="72"/>
        <v>#VALUE!</v>
      </c>
      <c r="AQ43" s="500" t="e">
        <f t="shared" si="72"/>
        <v>#VALUE!</v>
      </c>
      <c r="AR43" s="500" t="e">
        <f t="shared" si="72"/>
        <v>#VALUE!</v>
      </c>
      <c r="AS43" s="500" t="e">
        <f t="shared" si="72"/>
        <v>#VALUE!</v>
      </c>
      <c r="AT43" s="500" t="e">
        <f t="shared" si="72"/>
        <v>#VALUE!</v>
      </c>
      <c r="AU43" s="500" t="e">
        <f t="shared" si="72"/>
        <v>#VALUE!</v>
      </c>
      <c r="AV43" s="500" t="e">
        <f t="shared" si="72"/>
        <v>#VALUE!</v>
      </c>
      <c r="AW43" s="500" t="e">
        <f t="shared" si="72"/>
        <v>#VALUE!</v>
      </c>
      <c r="AX43" s="500" t="e">
        <f t="shared" si="72"/>
        <v>#VALUE!</v>
      </c>
      <c r="AY43" s="500" t="e">
        <f t="shared" si="72"/>
        <v>#VALUE!</v>
      </c>
      <c r="AZ43" s="500" t="e">
        <f t="shared" si="72"/>
        <v>#VALUE!</v>
      </c>
      <c r="BA43" s="500" t="e">
        <f t="shared" si="72"/>
        <v>#VALUE!</v>
      </c>
      <c r="BB43" s="500" t="e">
        <f t="shared" si="72"/>
        <v>#VALUE!</v>
      </c>
      <c r="BC43" s="500" t="e">
        <f t="shared" si="72"/>
        <v>#VALUE!</v>
      </c>
      <c r="BD43" s="500" t="e">
        <f t="shared" si="72"/>
        <v>#VALUE!</v>
      </c>
      <c r="BE43" s="500" t="e">
        <f t="shared" si="72"/>
        <v>#VALUE!</v>
      </c>
      <c r="BF43" s="500" t="e">
        <f t="shared" si="72"/>
        <v>#VALUE!</v>
      </c>
      <c r="BG43" s="500" t="e">
        <f t="shared" si="72"/>
        <v>#VALUE!</v>
      </c>
      <c r="BH43" s="500" t="e">
        <f t="shared" si="72"/>
        <v>#VALUE!</v>
      </c>
      <c r="BI43" s="500" t="e">
        <f t="shared" si="72"/>
        <v>#VALUE!</v>
      </c>
      <c r="BJ43" s="500" t="e">
        <f t="shared" si="72"/>
        <v>#VALUE!</v>
      </c>
      <c r="BK43" s="500" t="e">
        <f t="shared" si="72"/>
        <v>#VALUE!</v>
      </c>
      <c r="BL43" s="500" t="e">
        <f t="shared" si="72"/>
        <v>#VALUE!</v>
      </c>
      <c r="BM43" s="500" t="e">
        <f t="shared" si="72"/>
        <v>#VALUE!</v>
      </c>
      <c r="BN43" s="500" t="e">
        <f t="shared" si="72"/>
        <v>#VALUE!</v>
      </c>
      <c r="BO43" s="500" t="e">
        <f t="shared" ref="BO43:DZ43" si="73">BO44+BO47</f>
        <v>#VALUE!</v>
      </c>
      <c r="BP43" s="500" t="e">
        <f t="shared" si="73"/>
        <v>#VALUE!</v>
      </c>
      <c r="BQ43" s="500" t="e">
        <f t="shared" si="73"/>
        <v>#VALUE!</v>
      </c>
      <c r="BR43" s="500" t="e">
        <f t="shared" si="73"/>
        <v>#VALUE!</v>
      </c>
      <c r="BS43" s="500" t="e">
        <f t="shared" si="73"/>
        <v>#VALUE!</v>
      </c>
      <c r="BT43" s="500" t="e">
        <f t="shared" si="73"/>
        <v>#VALUE!</v>
      </c>
      <c r="BU43" s="500" t="e">
        <f t="shared" si="73"/>
        <v>#VALUE!</v>
      </c>
      <c r="BV43" s="500" t="e">
        <f t="shared" si="73"/>
        <v>#VALUE!</v>
      </c>
      <c r="BW43" s="500" t="e">
        <f t="shared" si="73"/>
        <v>#VALUE!</v>
      </c>
      <c r="BX43" s="500" t="e">
        <f t="shared" si="73"/>
        <v>#VALUE!</v>
      </c>
      <c r="BY43" s="500" t="e">
        <f t="shared" si="73"/>
        <v>#VALUE!</v>
      </c>
      <c r="BZ43" s="500" t="e">
        <f t="shared" si="73"/>
        <v>#VALUE!</v>
      </c>
      <c r="CA43" s="500" t="e">
        <f t="shared" si="73"/>
        <v>#VALUE!</v>
      </c>
      <c r="CB43" s="500" t="e">
        <f t="shared" si="73"/>
        <v>#VALUE!</v>
      </c>
      <c r="CC43" s="500" t="e">
        <f t="shared" si="73"/>
        <v>#VALUE!</v>
      </c>
      <c r="CD43" s="500" t="e">
        <f t="shared" si="73"/>
        <v>#VALUE!</v>
      </c>
      <c r="CE43" s="500" t="e">
        <f t="shared" si="73"/>
        <v>#VALUE!</v>
      </c>
      <c r="CF43" s="500" t="e">
        <f t="shared" si="73"/>
        <v>#VALUE!</v>
      </c>
      <c r="CG43" s="500" t="e">
        <f t="shared" si="73"/>
        <v>#VALUE!</v>
      </c>
      <c r="CH43" s="500" t="e">
        <f t="shared" si="73"/>
        <v>#VALUE!</v>
      </c>
      <c r="CI43" s="500" t="e">
        <f t="shared" si="73"/>
        <v>#VALUE!</v>
      </c>
      <c r="CJ43" s="500" t="e">
        <f t="shared" si="73"/>
        <v>#VALUE!</v>
      </c>
      <c r="CK43" s="500" t="e">
        <f t="shared" si="73"/>
        <v>#VALUE!</v>
      </c>
      <c r="CL43" s="500" t="e">
        <f t="shared" si="73"/>
        <v>#VALUE!</v>
      </c>
      <c r="CM43" s="500" t="e">
        <f t="shared" si="73"/>
        <v>#VALUE!</v>
      </c>
      <c r="CN43" s="500" t="e">
        <f t="shared" si="73"/>
        <v>#VALUE!</v>
      </c>
      <c r="CO43" s="500" t="e">
        <f t="shared" si="73"/>
        <v>#VALUE!</v>
      </c>
      <c r="CP43" s="500" t="e">
        <f t="shared" si="73"/>
        <v>#VALUE!</v>
      </c>
      <c r="CQ43" s="500" t="e">
        <f t="shared" si="73"/>
        <v>#VALUE!</v>
      </c>
      <c r="CR43" s="500" t="e">
        <f t="shared" si="73"/>
        <v>#VALUE!</v>
      </c>
      <c r="CS43" s="500" t="e">
        <f t="shared" si="73"/>
        <v>#VALUE!</v>
      </c>
      <c r="CT43" s="500" t="e">
        <f t="shared" si="73"/>
        <v>#VALUE!</v>
      </c>
      <c r="CU43" s="500" t="e">
        <f t="shared" si="73"/>
        <v>#VALUE!</v>
      </c>
      <c r="CV43" s="500" t="e">
        <f t="shared" si="73"/>
        <v>#VALUE!</v>
      </c>
      <c r="CW43" s="500" t="e">
        <f t="shared" si="73"/>
        <v>#VALUE!</v>
      </c>
      <c r="CX43" s="500" t="e">
        <f t="shared" si="73"/>
        <v>#VALUE!</v>
      </c>
      <c r="CY43" s="500" t="e">
        <f t="shared" si="73"/>
        <v>#VALUE!</v>
      </c>
      <c r="CZ43" s="500" t="e">
        <f t="shared" si="73"/>
        <v>#VALUE!</v>
      </c>
      <c r="DA43" s="500" t="e">
        <f t="shared" si="73"/>
        <v>#VALUE!</v>
      </c>
      <c r="DB43" s="500" t="e">
        <f t="shared" si="73"/>
        <v>#VALUE!</v>
      </c>
      <c r="DC43" s="500" t="e">
        <f t="shared" si="73"/>
        <v>#VALUE!</v>
      </c>
      <c r="DD43" s="500" t="e">
        <f t="shared" si="73"/>
        <v>#VALUE!</v>
      </c>
      <c r="DE43" s="500" t="e">
        <f t="shared" si="73"/>
        <v>#VALUE!</v>
      </c>
      <c r="DF43" s="500" t="e">
        <f t="shared" si="73"/>
        <v>#VALUE!</v>
      </c>
      <c r="DG43" s="500" t="e">
        <f t="shared" si="73"/>
        <v>#VALUE!</v>
      </c>
      <c r="DH43" s="500" t="e">
        <f t="shared" si="73"/>
        <v>#VALUE!</v>
      </c>
      <c r="DI43" s="500" t="e">
        <f t="shared" si="73"/>
        <v>#VALUE!</v>
      </c>
      <c r="DJ43" s="500" t="e">
        <f t="shared" si="73"/>
        <v>#VALUE!</v>
      </c>
      <c r="DK43" s="500" t="e">
        <f t="shared" si="73"/>
        <v>#VALUE!</v>
      </c>
      <c r="DL43" s="500" t="e">
        <f t="shared" si="73"/>
        <v>#VALUE!</v>
      </c>
      <c r="DM43" s="500" t="e">
        <f t="shared" si="73"/>
        <v>#VALUE!</v>
      </c>
      <c r="DN43" s="500" t="e">
        <f t="shared" si="73"/>
        <v>#VALUE!</v>
      </c>
      <c r="DO43" s="500" t="e">
        <f t="shared" si="73"/>
        <v>#VALUE!</v>
      </c>
      <c r="DP43" s="500" t="e">
        <f t="shared" si="73"/>
        <v>#VALUE!</v>
      </c>
      <c r="DQ43" s="500" t="e">
        <f t="shared" si="73"/>
        <v>#VALUE!</v>
      </c>
      <c r="DR43" s="500" t="e">
        <f t="shared" si="73"/>
        <v>#VALUE!</v>
      </c>
      <c r="DS43" s="500" t="e">
        <f t="shared" si="73"/>
        <v>#VALUE!</v>
      </c>
      <c r="DT43" s="500" t="e">
        <f t="shared" si="73"/>
        <v>#VALUE!</v>
      </c>
      <c r="DU43" s="500" t="e">
        <f t="shared" si="73"/>
        <v>#VALUE!</v>
      </c>
      <c r="DV43" s="500" t="e">
        <f t="shared" si="73"/>
        <v>#VALUE!</v>
      </c>
      <c r="DW43" s="500" t="e">
        <f t="shared" si="73"/>
        <v>#VALUE!</v>
      </c>
      <c r="DX43" s="500" t="e">
        <f t="shared" si="73"/>
        <v>#VALUE!</v>
      </c>
      <c r="DY43" s="500" t="e">
        <f t="shared" si="73"/>
        <v>#VALUE!</v>
      </c>
      <c r="DZ43" s="500" t="e">
        <f t="shared" si="73"/>
        <v>#VALUE!</v>
      </c>
      <c r="EA43" s="500" t="e">
        <f t="shared" ref="EA43:EF43" si="74">EA44+EA47</f>
        <v>#VALUE!</v>
      </c>
      <c r="EB43" s="500" t="e">
        <f t="shared" si="74"/>
        <v>#VALUE!</v>
      </c>
      <c r="EC43" s="500" t="e">
        <f t="shared" si="74"/>
        <v>#VALUE!</v>
      </c>
      <c r="ED43" s="500" t="e">
        <f t="shared" si="74"/>
        <v>#VALUE!</v>
      </c>
      <c r="EE43" s="500" t="e">
        <f t="shared" si="74"/>
        <v>#VALUE!</v>
      </c>
      <c r="EF43" s="500" t="e">
        <f t="shared" si="74"/>
        <v>#VALUE!</v>
      </c>
      <c r="EG43" s="500" t="e">
        <f>EG44+EG47</f>
        <v>#VALUE!</v>
      </c>
      <c r="EH43" s="500" t="e">
        <f>EH44+EH47</f>
        <v>#VALUE!</v>
      </c>
      <c r="EI43" s="500" t="e">
        <f>EI44+EI47</f>
        <v>#VALUE!</v>
      </c>
    </row>
    <row r="44" spans="2:139">
      <c r="B44" s="454" t="s">
        <v>225</v>
      </c>
      <c r="C44" s="454" t="e">
        <v>#VALUE!</v>
      </c>
      <c r="D44" s="455" t="e">
        <v>#VALUE!</v>
      </c>
      <c r="E44" s="455" t="e">
        <v>#VALUE!</v>
      </c>
      <c r="F44" s="455" t="e">
        <v>#VALUE!</v>
      </c>
      <c r="G44" s="455" t="e">
        <v>#VALUE!</v>
      </c>
      <c r="H44" s="490" t="e">
        <v>#VALUE!</v>
      </c>
      <c r="I44" s="490" t="e">
        <v>#VALUE!</v>
      </c>
      <c r="J44" s="490" t="e">
        <v>#VALUE!</v>
      </c>
      <c r="K44" s="490" t="e">
        <v>#VALUE!</v>
      </c>
      <c r="L44" s="490" t="e">
        <v>#VALUE!</v>
      </c>
      <c r="M44" s="490" t="e">
        <v>#VALUE!</v>
      </c>
      <c r="N44" s="490" t="e">
        <v>#VALUE!</v>
      </c>
      <c r="O44" s="490" t="e">
        <v>#VALUE!</v>
      </c>
      <c r="P44" s="490" t="e">
        <v>#VALUE!</v>
      </c>
      <c r="Q44" s="490" t="e">
        <v>#VALUE!</v>
      </c>
      <c r="R44" s="490" t="e">
        <v>#VALUE!</v>
      </c>
      <c r="S44" s="490" t="e">
        <v>#VALUE!</v>
      </c>
      <c r="T44" s="490" t="e">
        <v>#VALUE!</v>
      </c>
      <c r="U44" s="490" t="e">
        <v>#VALUE!</v>
      </c>
      <c r="V44" s="490" t="e">
        <v>#VALUE!</v>
      </c>
      <c r="W44" s="490" t="e">
        <v>#VALUE!</v>
      </c>
      <c r="X44" s="490" t="e">
        <v>#VALUE!</v>
      </c>
      <c r="Y44" s="490" t="e">
        <v>#VALUE!</v>
      </c>
      <c r="Z44" s="490" t="e">
        <v>#VALUE!</v>
      </c>
      <c r="AA44" s="490" t="e">
        <v>#VALUE!</v>
      </c>
      <c r="AB44" s="490" t="e">
        <v>#VALUE!</v>
      </c>
      <c r="AC44" s="490" t="e">
        <v>#VALUE!</v>
      </c>
      <c r="AD44" s="490" t="e">
        <v>#VALUE!</v>
      </c>
      <c r="AE44" s="490" t="e">
        <v>#VALUE!</v>
      </c>
      <c r="AF44" s="490" t="e">
        <v>#VALUE!</v>
      </c>
      <c r="AG44" s="490" t="e">
        <v>#VALUE!</v>
      </c>
      <c r="AH44" s="490" t="e">
        <v>#VALUE!</v>
      </c>
      <c r="AI44" s="490" t="e">
        <v>#VALUE!</v>
      </c>
      <c r="AJ44" s="490" t="e">
        <v>#VALUE!</v>
      </c>
      <c r="AK44" s="490" t="e">
        <v>#VALUE!</v>
      </c>
      <c r="AL44" s="490" t="e">
        <v>#VALUE!</v>
      </c>
      <c r="AM44" s="490" t="e">
        <v>#VALUE!</v>
      </c>
      <c r="AN44" s="490" t="e">
        <v>#VALUE!</v>
      </c>
      <c r="AO44" s="490" t="e">
        <v>#VALUE!</v>
      </c>
      <c r="AP44" s="490" t="e">
        <v>#VALUE!</v>
      </c>
      <c r="AQ44" s="490" t="e">
        <v>#VALUE!</v>
      </c>
      <c r="AR44" s="490" t="e">
        <v>#VALUE!</v>
      </c>
      <c r="AS44" s="490" t="e">
        <v>#VALUE!</v>
      </c>
      <c r="AT44" s="490" t="e">
        <v>#VALUE!</v>
      </c>
      <c r="AU44" s="490" t="e">
        <v>#VALUE!</v>
      </c>
      <c r="AV44" s="490" t="e">
        <v>#VALUE!</v>
      </c>
      <c r="AW44" s="490" t="e">
        <v>#VALUE!</v>
      </c>
      <c r="AX44" s="490" t="e">
        <v>#VALUE!</v>
      </c>
      <c r="AY44" s="490" t="e">
        <v>#VALUE!</v>
      </c>
      <c r="AZ44" s="490" t="e">
        <v>#VALUE!</v>
      </c>
      <c r="BA44" s="490" t="e">
        <v>#VALUE!</v>
      </c>
      <c r="BB44" s="490" t="e">
        <v>#VALUE!</v>
      </c>
      <c r="BC44" s="490" t="e">
        <v>#VALUE!</v>
      </c>
      <c r="BD44" s="490" t="e">
        <v>#VALUE!</v>
      </c>
      <c r="BE44" s="490" t="e">
        <v>#VALUE!</v>
      </c>
      <c r="BF44" s="490" t="e">
        <v>#VALUE!</v>
      </c>
      <c r="BG44" s="490" t="e">
        <v>#VALUE!</v>
      </c>
      <c r="BH44" s="490" t="e">
        <v>#VALUE!</v>
      </c>
      <c r="BI44" s="490" t="e">
        <v>#VALUE!</v>
      </c>
      <c r="BJ44" s="490" t="e">
        <v>#VALUE!</v>
      </c>
      <c r="BK44" s="490" t="e">
        <v>#VALUE!</v>
      </c>
      <c r="BL44" s="490" t="e">
        <v>#VALUE!</v>
      </c>
      <c r="BM44" s="490" t="e">
        <v>#VALUE!</v>
      </c>
      <c r="BN44" s="490" t="e">
        <v>#VALUE!</v>
      </c>
      <c r="BO44" s="490" t="e">
        <v>#VALUE!</v>
      </c>
      <c r="BP44" s="490" t="e">
        <v>#VALUE!</v>
      </c>
      <c r="BQ44" s="490" t="e">
        <v>#VALUE!</v>
      </c>
      <c r="BR44" s="490" t="e">
        <v>#VALUE!</v>
      </c>
      <c r="BS44" s="490" t="e">
        <v>#VALUE!</v>
      </c>
      <c r="BT44" s="490" t="e">
        <v>#VALUE!</v>
      </c>
      <c r="BU44" s="490" t="e">
        <v>#VALUE!</v>
      </c>
      <c r="BV44" s="490" t="e">
        <v>#VALUE!</v>
      </c>
      <c r="BW44" s="490" t="e">
        <v>#VALUE!</v>
      </c>
      <c r="BX44" s="490" t="e">
        <v>#VALUE!</v>
      </c>
      <c r="BY44" s="490" t="e">
        <v>#VALUE!</v>
      </c>
      <c r="BZ44" s="490" t="e">
        <v>#VALUE!</v>
      </c>
      <c r="CA44" s="490" t="e">
        <v>#VALUE!</v>
      </c>
      <c r="CB44" s="490" t="e">
        <v>#VALUE!</v>
      </c>
      <c r="CC44" s="490" t="e">
        <v>#VALUE!</v>
      </c>
      <c r="CD44" s="490" t="e">
        <v>#VALUE!</v>
      </c>
      <c r="CE44" s="490" t="e">
        <v>#VALUE!</v>
      </c>
      <c r="CF44" s="490" t="e">
        <v>#VALUE!</v>
      </c>
      <c r="CG44" s="490" t="e">
        <v>#VALUE!</v>
      </c>
      <c r="CH44" s="490" t="e">
        <v>#VALUE!</v>
      </c>
      <c r="CI44" s="490" t="e">
        <v>#VALUE!</v>
      </c>
      <c r="CJ44" s="490" t="e">
        <v>#VALUE!</v>
      </c>
      <c r="CK44" s="490" t="e">
        <v>#VALUE!</v>
      </c>
      <c r="CL44" s="490" t="e">
        <v>#VALUE!</v>
      </c>
      <c r="CM44" s="490" t="e">
        <v>#VALUE!</v>
      </c>
      <c r="CN44" s="490" t="e">
        <v>#VALUE!</v>
      </c>
      <c r="CO44" s="490" t="e">
        <v>#VALUE!</v>
      </c>
      <c r="CP44" s="490" t="e">
        <v>#VALUE!</v>
      </c>
      <c r="CQ44" s="490" t="e">
        <v>#VALUE!</v>
      </c>
      <c r="CR44" s="490" t="e">
        <v>#VALUE!</v>
      </c>
      <c r="CS44" s="490" t="e">
        <v>#VALUE!</v>
      </c>
      <c r="CT44" s="490" t="e">
        <v>#VALUE!</v>
      </c>
      <c r="CU44" s="490" t="e">
        <v>#VALUE!</v>
      </c>
      <c r="CV44" s="490" t="e">
        <v>#VALUE!</v>
      </c>
      <c r="CW44" s="490" t="e">
        <v>#VALUE!</v>
      </c>
      <c r="CX44" s="490" t="e">
        <v>#VALUE!</v>
      </c>
      <c r="CY44" s="490" t="e">
        <v>#VALUE!</v>
      </c>
      <c r="CZ44" s="490" t="e">
        <v>#VALUE!</v>
      </c>
      <c r="DA44" s="490" t="e">
        <v>#VALUE!</v>
      </c>
      <c r="DB44" s="490" t="e">
        <v>#VALUE!</v>
      </c>
      <c r="DC44" s="490" t="e">
        <v>#VALUE!</v>
      </c>
      <c r="DD44" s="490" t="e">
        <v>#VALUE!</v>
      </c>
      <c r="DE44" s="490" t="e">
        <v>#VALUE!</v>
      </c>
      <c r="DF44" s="490" t="e">
        <v>#VALUE!</v>
      </c>
      <c r="DG44" s="490" t="e">
        <v>#VALUE!</v>
      </c>
      <c r="DH44" s="490" t="e">
        <v>#VALUE!</v>
      </c>
      <c r="DI44" s="490" t="e">
        <v>#VALUE!</v>
      </c>
      <c r="DJ44" s="490" t="e">
        <v>#VALUE!</v>
      </c>
      <c r="DK44" s="490" t="e">
        <v>#VALUE!</v>
      </c>
      <c r="DL44" s="490" t="e">
        <v>#VALUE!</v>
      </c>
      <c r="DM44" s="490" t="e">
        <v>#VALUE!</v>
      </c>
      <c r="DN44" s="490" t="e">
        <v>#VALUE!</v>
      </c>
      <c r="DO44" s="490" t="e">
        <v>#VALUE!</v>
      </c>
      <c r="DP44" s="490" t="e">
        <v>#VALUE!</v>
      </c>
      <c r="DQ44" s="490" t="e">
        <v>#VALUE!</v>
      </c>
      <c r="DR44" s="490" t="e">
        <v>#VALUE!</v>
      </c>
      <c r="DS44" s="490" t="e">
        <v>#VALUE!</v>
      </c>
      <c r="DT44" s="490" t="e">
        <v>#VALUE!</v>
      </c>
      <c r="DU44" s="490" t="e">
        <v>#VALUE!</v>
      </c>
      <c r="DV44" s="490" t="e">
        <v>#VALUE!</v>
      </c>
      <c r="DW44" s="490" t="e">
        <v>#VALUE!</v>
      </c>
      <c r="DX44" s="490" t="e">
        <v>#VALUE!</v>
      </c>
      <c r="DY44" s="490" t="e">
        <v>#VALUE!</v>
      </c>
      <c r="DZ44" s="490" t="e">
        <v>#VALUE!</v>
      </c>
      <c r="EA44" s="490" t="e">
        <v>#VALUE!</v>
      </c>
      <c r="EB44" s="490" t="e">
        <v>#VALUE!</v>
      </c>
      <c r="EC44" s="490" t="e">
        <v>#VALUE!</v>
      </c>
      <c r="ED44" s="490" t="e">
        <v>#VALUE!</v>
      </c>
      <c r="EE44" s="490" t="e">
        <v>#VALUE!</v>
      </c>
      <c r="EF44" s="490" t="e">
        <v>#VALUE!</v>
      </c>
      <c r="EG44" s="490" t="e">
        <v>#VALUE!</v>
      </c>
      <c r="EH44" s="490" t="e">
        <v>#VALUE!</v>
      </c>
      <c r="EI44" s="490" t="e">
        <v>#VALUE!</v>
      </c>
    </row>
    <row r="45" spans="2:139">
      <c r="B45" s="454" t="s">
        <v>174</v>
      </c>
      <c r="C45" s="454"/>
      <c r="D45" s="490" t="e">
        <f t="shared" ref="D45:BO45" si="75">100*(D44/C44-1)</f>
        <v>#VALUE!</v>
      </c>
      <c r="E45" s="490" t="e">
        <f t="shared" si="75"/>
        <v>#VALUE!</v>
      </c>
      <c r="F45" s="490" t="e">
        <f t="shared" si="75"/>
        <v>#VALUE!</v>
      </c>
      <c r="G45" s="490" t="e">
        <f t="shared" si="75"/>
        <v>#VALUE!</v>
      </c>
      <c r="H45" s="490" t="e">
        <f t="shared" si="75"/>
        <v>#VALUE!</v>
      </c>
      <c r="I45" s="490" t="e">
        <f t="shared" si="75"/>
        <v>#VALUE!</v>
      </c>
      <c r="J45" s="490" t="e">
        <f t="shared" si="75"/>
        <v>#VALUE!</v>
      </c>
      <c r="K45" s="490" t="e">
        <f t="shared" si="75"/>
        <v>#VALUE!</v>
      </c>
      <c r="L45" s="490" t="e">
        <f t="shared" si="75"/>
        <v>#VALUE!</v>
      </c>
      <c r="M45" s="490" t="e">
        <f t="shared" si="75"/>
        <v>#VALUE!</v>
      </c>
      <c r="N45" s="490" t="e">
        <f t="shared" si="75"/>
        <v>#VALUE!</v>
      </c>
      <c r="O45" s="490" t="e">
        <f t="shared" si="75"/>
        <v>#VALUE!</v>
      </c>
      <c r="P45" s="490" t="e">
        <f t="shared" si="75"/>
        <v>#VALUE!</v>
      </c>
      <c r="Q45" s="490" t="e">
        <f t="shared" si="75"/>
        <v>#VALUE!</v>
      </c>
      <c r="R45" s="490" t="e">
        <f t="shared" si="75"/>
        <v>#VALUE!</v>
      </c>
      <c r="S45" s="490" t="e">
        <f t="shared" si="75"/>
        <v>#VALUE!</v>
      </c>
      <c r="T45" s="490" t="e">
        <f t="shared" si="75"/>
        <v>#VALUE!</v>
      </c>
      <c r="U45" s="490" t="e">
        <f t="shared" si="75"/>
        <v>#VALUE!</v>
      </c>
      <c r="V45" s="490" t="e">
        <f t="shared" si="75"/>
        <v>#VALUE!</v>
      </c>
      <c r="W45" s="490" t="e">
        <f t="shared" si="75"/>
        <v>#VALUE!</v>
      </c>
      <c r="X45" s="490" t="e">
        <f t="shared" si="75"/>
        <v>#VALUE!</v>
      </c>
      <c r="Y45" s="490" t="e">
        <f t="shared" si="75"/>
        <v>#VALUE!</v>
      </c>
      <c r="Z45" s="490" t="e">
        <f t="shared" si="75"/>
        <v>#VALUE!</v>
      </c>
      <c r="AA45" s="490" t="e">
        <f t="shared" si="75"/>
        <v>#VALUE!</v>
      </c>
      <c r="AB45" s="490" t="e">
        <f t="shared" si="75"/>
        <v>#VALUE!</v>
      </c>
      <c r="AC45" s="490" t="e">
        <f t="shared" si="75"/>
        <v>#VALUE!</v>
      </c>
      <c r="AD45" s="490" t="e">
        <f t="shared" si="75"/>
        <v>#VALUE!</v>
      </c>
      <c r="AE45" s="490" t="e">
        <f t="shared" si="75"/>
        <v>#VALUE!</v>
      </c>
      <c r="AF45" s="490" t="e">
        <f t="shared" si="75"/>
        <v>#VALUE!</v>
      </c>
      <c r="AG45" s="490" t="e">
        <f t="shared" si="75"/>
        <v>#VALUE!</v>
      </c>
      <c r="AH45" s="490" t="e">
        <f t="shared" si="75"/>
        <v>#VALUE!</v>
      </c>
      <c r="AI45" s="490" t="e">
        <f t="shared" si="75"/>
        <v>#VALUE!</v>
      </c>
      <c r="AJ45" s="490" t="e">
        <f t="shared" si="75"/>
        <v>#VALUE!</v>
      </c>
      <c r="AK45" s="490" t="e">
        <f t="shared" si="75"/>
        <v>#VALUE!</v>
      </c>
      <c r="AL45" s="490" t="e">
        <f t="shared" si="75"/>
        <v>#VALUE!</v>
      </c>
      <c r="AM45" s="490" t="e">
        <f t="shared" si="75"/>
        <v>#VALUE!</v>
      </c>
      <c r="AN45" s="490" t="e">
        <f t="shared" si="75"/>
        <v>#VALUE!</v>
      </c>
      <c r="AO45" s="490" t="e">
        <f t="shared" si="75"/>
        <v>#VALUE!</v>
      </c>
      <c r="AP45" s="490" t="e">
        <f t="shared" si="75"/>
        <v>#VALUE!</v>
      </c>
      <c r="AQ45" s="490" t="e">
        <f t="shared" si="75"/>
        <v>#VALUE!</v>
      </c>
      <c r="AR45" s="490" t="e">
        <f t="shared" si="75"/>
        <v>#VALUE!</v>
      </c>
      <c r="AS45" s="490" t="e">
        <f t="shared" si="75"/>
        <v>#VALUE!</v>
      </c>
      <c r="AT45" s="490" t="e">
        <f t="shared" si="75"/>
        <v>#VALUE!</v>
      </c>
      <c r="AU45" s="490" t="e">
        <f t="shared" si="75"/>
        <v>#VALUE!</v>
      </c>
      <c r="AV45" s="490" t="e">
        <f t="shared" si="75"/>
        <v>#VALUE!</v>
      </c>
      <c r="AW45" s="490" t="e">
        <f t="shared" si="75"/>
        <v>#VALUE!</v>
      </c>
      <c r="AX45" s="490" t="e">
        <f t="shared" si="75"/>
        <v>#VALUE!</v>
      </c>
      <c r="AY45" s="490" t="e">
        <f t="shared" si="75"/>
        <v>#VALUE!</v>
      </c>
      <c r="AZ45" s="490" t="e">
        <f t="shared" si="75"/>
        <v>#VALUE!</v>
      </c>
      <c r="BA45" s="490" t="e">
        <f t="shared" si="75"/>
        <v>#VALUE!</v>
      </c>
      <c r="BB45" s="490" t="e">
        <f t="shared" si="75"/>
        <v>#VALUE!</v>
      </c>
      <c r="BC45" s="490" t="e">
        <f t="shared" si="75"/>
        <v>#VALUE!</v>
      </c>
      <c r="BD45" s="490" t="e">
        <f t="shared" si="75"/>
        <v>#VALUE!</v>
      </c>
      <c r="BE45" s="490" t="e">
        <f t="shared" si="75"/>
        <v>#VALUE!</v>
      </c>
      <c r="BF45" s="490" t="e">
        <f t="shared" si="75"/>
        <v>#VALUE!</v>
      </c>
      <c r="BG45" s="490" t="e">
        <f t="shared" si="75"/>
        <v>#VALUE!</v>
      </c>
      <c r="BH45" s="490" t="e">
        <f t="shared" si="75"/>
        <v>#VALUE!</v>
      </c>
      <c r="BI45" s="490" t="e">
        <f t="shared" si="75"/>
        <v>#VALUE!</v>
      </c>
      <c r="BJ45" s="490" t="e">
        <f t="shared" si="75"/>
        <v>#VALUE!</v>
      </c>
      <c r="BK45" s="490" t="e">
        <f t="shared" si="75"/>
        <v>#VALUE!</v>
      </c>
      <c r="BL45" s="490" t="e">
        <f t="shared" si="75"/>
        <v>#VALUE!</v>
      </c>
      <c r="BM45" s="490" t="e">
        <f t="shared" si="75"/>
        <v>#VALUE!</v>
      </c>
      <c r="BN45" s="490" t="e">
        <f t="shared" si="75"/>
        <v>#VALUE!</v>
      </c>
      <c r="BO45" s="490" t="e">
        <f t="shared" si="75"/>
        <v>#VALUE!</v>
      </c>
      <c r="BP45" s="490" t="e">
        <f t="shared" ref="BP45:EA45" si="76">100*(BP44/BO44-1)</f>
        <v>#VALUE!</v>
      </c>
      <c r="BQ45" s="490" t="e">
        <f t="shared" si="76"/>
        <v>#VALUE!</v>
      </c>
      <c r="BR45" s="490" t="e">
        <f t="shared" si="76"/>
        <v>#VALUE!</v>
      </c>
      <c r="BS45" s="490" t="e">
        <f t="shared" si="76"/>
        <v>#VALUE!</v>
      </c>
      <c r="BT45" s="490" t="e">
        <f t="shared" si="76"/>
        <v>#VALUE!</v>
      </c>
      <c r="BU45" s="490" t="e">
        <f t="shared" si="76"/>
        <v>#VALUE!</v>
      </c>
      <c r="BV45" s="490" t="e">
        <f t="shared" si="76"/>
        <v>#VALUE!</v>
      </c>
      <c r="BW45" s="490" t="e">
        <f t="shared" si="76"/>
        <v>#VALUE!</v>
      </c>
      <c r="BX45" s="490" t="e">
        <f t="shared" si="76"/>
        <v>#VALUE!</v>
      </c>
      <c r="BY45" s="490" t="e">
        <f t="shared" si="76"/>
        <v>#VALUE!</v>
      </c>
      <c r="BZ45" s="490" t="e">
        <f t="shared" si="76"/>
        <v>#VALUE!</v>
      </c>
      <c r="CA45" s="490" t="e">
        <f t="shared" si="76"/>
        <v>#VALUE!</v>
      </c>
      <c r="CB45" s="490" t="e">
        <f t="shared" si="76"/>
        <v>#VALUE!</v>
      </c>
      <c r="CC45" s="490" t="e">
        <f t="shared" si="76"/>
        <v>#VALUE!</v>
      </c>
      <c r="CD45" s="490" t="e">
        <f t="shared" si="76"/>
        <v>#VALUE!</v>
      </c>
      <c r="CE45" s="490" t="e">
        <f t="shared" si="76"/>
        <v>#VALUE!</v>
      </c>
      <c r="CF45" s="490" t="e">
        <f t="shared" si="76"/>
        <v>#VALUE!</v>
      </c>
      <c r="CG45" s="490" t="e">
        <f t="shared" si="76"/>
        <v>#VALUE!</v>
      </c>
      <c r="CH45" s="490" t="e">
        <f t="shared" si="76"/>
        <v>#VALUE!</v>
      </c>
      <c r="CI45" s="490" t="e">
        <f t="shared" si="76"/>
        <v>#VALUE!</v>
      </c>
      <c r="CJ45" s="490" t="e">
        <f t="shared" si="76"/>
        <v>#VALUE!</v>
      </c>
      <c r="CK45" s="490" t="e">
        <f t="shared" si="76"/>
        <v>#VALUE!</v>
      </c>
      <c r="CL45" s="490" t="e">
        <f t="shared" si="76"/>
        <v>#VALUE!</v>
      </c>
      <c r="CM45" s="490" t="e">
        <f t="shared" si="76"/>
        <v>#VALUE!</v>
      </c>
      <c r="CN45" s="490" t="e">
        <f t="shared" si="76"/>
        <v>#VALUE!</v>
      </c>
      <c r="CO45" s="490" t="e">
        <f t="shared" si="76"/>
        <v>#VALUE!</v>
      </c>
      <c r="CP45" s="490" t="e">
        <f t="shared" si="76"/>
        <v>#VALUE!</v>
      </c>
      <c r="CQ45" s="490" t="e">
        <f t="shared" si="76"/>
        <v>#VALUE!</v>
      </c>
      <c r="CR45" s="490" t="e">
        <f t="shared" si="76"/>
        <v>#VALUE!</v>
      </c>
      <c r="CS45" s="490" t="e">
        <f t="shared" si="76"/>
        <v>#VALUE!</v>
      </c>
      <c r="CT45" s="490" t="e">
        <f t="shared" si="76"/>
        <v>#VALUE!</v>
      </c>
      <c r="CU45" s="490" t="e">
        <f t="shared" si="76"/>
        <v>#VALUE!</v>
      </c>
      <c r="CV45" s="490" t="e">
        <f t="shared" si="76"/>
        <v>#VALUE!</v>
      </c>
      <c r="CW45" s="490" t="e">
        <f t="shared" si="76"/>
        <v>#VALUE!</v>
      </c>
      <c r="CX45" s="490" t="e">
        <f t="shared" si="76"/>
        <v>#VALUE!</v>
      </c>
      <c r="CY45" s="490" t="e">
        <f t="shared" si="76"/>
        <v>#VALUE!</v>
      </c>
      <c r="CZ45" s="490" t="e">
        <f t="shared" si="76"/>
        <v>#VALUE!</v>
      </c>
      <c r="DA45" s="490" t="e">
        <f t="shared" si="76"/>
        <v>#VALUE!</v>
      </c>
      <c r="DB45" s="490" t="e">
        <f t="shared" si="76"/>
        <v>#VALUE!</v>
      </c>
      <c r="DC45" s="490" t="e">
        <f t="shared" si="76"/>
        <v>#VALUE!</v>
      </c>
      <c r="DD45" s="490" t="e">
        <f t="shared" si="76"/>
        <v>#VALUE!</v>
      </c>
      <c r="DE45" s="490" t="e">
        <f t="shared" si="76"/>
        <v>#VALUE!</v>
      </c>
      <c r="DF45" s="490" t="e">
        <f t="shared" si="76"/>
        <v>#VALUE!</v>
      </c>
      <c r="DG45" s="490" t="e">
        <f t="shared" si="76"/>
        <v>#VALUE!</v>
      </c>
      <c r="DH45" s="490" t="e">
        <f t="shared" si="76"/>
        <v>#VALUE!</v>
      </c>
      <c r="DI45" s="490" t="e">
        <f t="shared" si="76"/>
        <v>#VALUE!</v>
      </c>
      <c r="DJ45" s="490" t="e">
        <f t="shared" si="76"/>
        <v>#VALUE!</v>
      </c>
      <c r="DK45" s="490" t="e">
        <f t="shared" si="76"/>
        <v>#VALUE!</v>
      </c>
      <c r="DL45" s="490" t="e">
        <f t="shared" si="76"/>
        <v>#VALUE!</v>
      </c>
      <c r="DM45" s="490" t="e">
        <f t="shared" si="76"/>
        <v>#VALUE!</v>
      </c>
      <c r="DN45" s="490" t="e">
        <f t="shared" si="76"/>
        <v>#VALUE!</v>
      </c>
      <c r="DO45" s="490" t="e">
        <f t="shared" si="76"/>
        <v>#VALUE!</v>
      </c>
      <c r="DP45" s="490" t="e">
        <f t="shared" si="76"/>
        <v>#VALUE!</v>
      </c>
      <c r="DQ45" s="490" t="e">
        <f t="shared" si="76"/>
        <v>#VALUE!</v>
      </c>
      <c r="DR45" s="490" t="e">
        <f t="shared" si="76"/>
        <v>#VALUE!</v>
      </c>
      <c r="DS45" s="490" t="e">
        <f t="shared" si="76"/>
        <v>#VALUE!</v>
      </c>
      <c r="DT45" s="490" t="e">
        <f t="shared" si="76"/>
        <v>#VALUE!</v>
      </c>
      <c r="DU45" s="490" t="e">
        <f t="shared" si="76"/>
        <v>#VALUE!</v>
      </c>
      <c r="DV45" s="490" t="e">
        <f t="shared" si="76"/>
        <v>#VALUE!</v>
      </c>
      <c r="DW45" s="490" t="e">
        <f t="shared" si="76"/>
        <v>#VALUE!</v>
      </c>
      <c r="DX45" s="490" t="e">
        <f t="shared" si="76"/>
        <v>#VALUE!</v>
      </c>
      <c r="DY45" s="490" t="e">
        <f t="shared" si="76"/>
        <v>#VALUE!</v>
      </c>
      <c r="DZ45" s="490" t="e">
        <f t="shared" si="76"/>
        <v>#VALUE!</v>
      </c>
      <c r="EA45" s="490" t="e">
        <f t="shared" si="76"/>
        <v>#VALUE!</v>
      </c>
      <c r="EB45" s="490" t="e">
        <f t="shared" ref="EB45:EI45" si="77">100*(EB44/EA44-1)</f>
        <v>#VALUE!</v>
      </c>
      <c r="EC45" s="490" t="e">
        <f t="shared" si="77"/>
        <v>#VALUE!</v>
      </c>
      <c r="ED45" s="490" t="e">
        <f t="shared" si="77"/>
        <v>#VALUE!</v>
      </c>
      <c r="EE45" s="490" t="e">
        <f t="shared" si="77"/>
        <v>#VALUE!</v>
      </c>
      <c r="EF45" s="490" t="e">
        <f t="shared" si="77"/>
        <v>#VALUE!</v>
      </c>
      <c r="EG45" s="490" t="e">
        <f t="shared" si="77"/>
        <v>#VALUE!</v>
      </c>
      <c r="EH45" s="490" t="e">
        <f t="shared" si="77"/>
        <v>#VALUE!</v>
      </c>
      <c r="EI45" s="490" t="e">
        <f t="shared" si="77"/>
        <v>#VALUE!</v>
      </c>
    </row>
    <row r="46" spans="2:139">
      <c r="B46" s="454" t="s">
        <v>74</v>
      </c>
      <c r="D46" s="455"/>
      <c r="E46" s="455"/>
      <c r="F46" s="455"/>
      <c r="G46" s="490" t="e">
        <f>100*(G44/C44-1)</f>
        <v>#VALUE!</v>
      </c>
      <c r="H46" s="490" t="e">
        <f t="shared" ref="H46:BS46" si="78">100*(H44/D44-1)</f>
        <v>#VALUE!</v>
      </c>
      <c r="I46" s="490" t="e">
        <f t="shared" si="78"/>
        <v>#VALUE!</v>
      </c>
      <c r="J46" s="490" t="e">
        <f t="shared" si="78"/>
        <v>#VALUE!</v>
      </c>
      <c r="K46" s="490" t="e">
        <f t="shared" si="78"/>
        <v>#VALUE!</v>
      </c>
      <c r="L46" s="490" t="e">
        <f t="shared" si="78"/>
        <v>#VALUE!</v>
      </c>
      <c r="M46" s="490" t="e">
        <f t="shared" si="78"/>
        <v>#VALUE!</v>
      </c>
      <c r="N46" s="490" t="e">
        <f t="shared" si="78"/>
        <v>#VALUE!</v>
      </c>
      <c r="O46" s="490" t="e">
        <f t="shared" si="78"/>
        <v>#VALUE!</v>
      </c>
      <c r="P46" s="490" t="e">
        <f t="shared" si="78"/>
        <v>#VALUE!</v>
      </c>
      <c r="Q46" s="490" t="e">
        <f t="shared" si="78"/>
        <v>#VALUE!</v>
      </c>
      <c r="R46" s="490" t="e">
        <f t="shared" si="78"/>
        <v>#VALUE!</v>
      </c>
      <c r="S46" s="490" t="e">
        <f t="shared" si="78"/>
        <v>#VALUE!</v>
      </c>
      <c r="T46" s="490" t="e">
        <f t="shared" si="78"/>
        <v>#VALUE!</v>
      </c>
      <c r="U46" s="490" t="e">
        <f t="shared" si="78"/>
        <v>#VALUE!</v>
      </c>
      <c r="V46" s="490" t="e">
        <f t="shared" si="78"/>
        <v>#VALUE!</v>
      </c>
      <c r="W46" s="490" t="e">
        <f t="shared" si="78"/>
        <v>#VALUE!</v>
      </c>
      <c r="X46" s="490" t="e">
        <f t="shared" si="78"/>
        <v>#VALUE!</v>
      </c>
      <c r="Y46" s="490" t="e">
        <f t="shared" si="78"/>
        <v>#VALUE!</v>
      </c>
      <c r="Z46" s="490" t="e">
        <f t="shared" si="78"/>
        <v>#VALUE!</v>
      </c>
      <c r="AA46" s="490" t="e">
        <f t="shared" si="78"/>
        <v>#VALUE!</v>
      </c>
      <c r="AB46" s="490" t="e">
        <f t="shared" si="78"/>
        <v>#VALUE!</v>
      </c>
      <c r="AC46" s="490" t="e">
        <f t="shared" si="78"/>
        <v>#VALUE!</v>
      </c>
      <c r="AD46" s="490" t="e">
        <f t="shared" si="78"/>
        <v>#VALUE!</v>
      </c>
      <c r="AE46" s="490" t="e">
        <f t="shared" si="78"/>
        <v>#VALUE!</v>
      </c>
      <c r="AF46" s="490" t="e">
        <f t="shared" si="78"/>
        <v>#VALUE!</v>
      </c>
      <c r="AG46" s="490" t="e">
        <f t="shared" si="78"/>
        <v>#VALUE!</v>
      </c>
      <c r="AH46" s="490" t="e">
        <f t="shared" si="78"/>
        <v>#VALUE!</v>
      </c>
      <c r="AI46" s="490" t="e">
        <f t="shared" si="78"/>
        <v>#VALUE!</v>
      </c>
      <c r="AJ46" s="490" t="e">
        <f t="shared" si="78"/>
        <v>#VALUE!</v>
      </c>
      <c r="AK46" s="490" t="e">
        <f t="shared" si="78"/>
        <v>#VALUE!</v>
      </c>
      <c r="AL46" s="490" t="e">
        <f t="shared" si="78"/>
        <v>#VALUE!</v>
      </c>
      <c r="AM46" s="490" t="e">
        <f t="shared" si="78"/>
        <v>#VALUE!</v>
      </c>
      <c r="AN46" s="490" t="e">
        <f t="shared" si="78"/>
        <v>#VALUE!</v>
      </c>
      <c r="AO46" s="490" t="e">
        <f t="shared" si="78"/>
        <v>#VALUE!</v>
      </c>
      <c r="AP46" s="490" t="e">
        <f t="shared" si="78"/>
        <v>#VALUE!</v>
      </c>
      <c r="AQ46" s="490" t="e">
        <f t="shared" si="78"/>
        <v>#VALUE!</v>
      </c>
      <c r="AR46" s="490" t="e">
        <f t="shared" si="78"/>
        <v>#VALUE!</v>
      </c>
      <c r="AS46" s="490" t="e">
        <f t="shared" si="78"/>
        <v>#VALUE!</v>
      </c>
      <c r="AT46" s="490" t="e">
        <f t="shared" si="78"/>
        <v>#VALUE!</v>
      </c>
      <c r="AU46" s="490" t="e">
        <f t="shared" si="78"/>
        <v>#VALUE!</v>
      </c>
      <c r="AV46" s="490" t="e">
        <f t="shared" si="78"/>
        <v>#VALUE!</v>
      </c>
      <c r="AW46" s="490" t="e">
        <f t="shared" si="78"/>
        <v>#VALUE!</v>
      </c>
      <c r="AX46" s="490" t="e">
        <f t="shared" si="78"/>
        <v>#VALUE!</v>
      </c>
      <c r="AY46" s="490" t="e">
        <f t="shared" si="78"/>
        <v>#VALUE!</v>
      </c>
      <c r="AZ46" s="490" t="e">
        <f t="shared" si="78"/>
        <v>#VALUE!</v>
      </c>
      <c r="BA46" s="490" t="e">
        <f t="shared" si="78"/>
        <v>#VALUE!</v>
      </c>
      <c r="BB46" s="490" t="e">
        <f t="shared" si="78"/>
        <v>#VALUE!</v>
      </c>
      <c r="BC46" s="490" t="e">
        <f t="shared" si="78"/>
        <v>#VALUE!</v>
      </c>
      <c r="BD46" s="490" t="e">
        <f t="shared" si="78"/>
        <v>#VALUE!</v>
      </c>
      <c r="BE46" s="490" t="e">
        <f t="shared" si="78"/>
        <v>#VALUE!</v>
      </c>
      <c r="BF46" s="490" t="e">
        <f t="shared" si="78"/>
        <v>#VALUE!</v>
      </c>
      <c r="BG46" s="490" t="e">
        <f t="shared" si="78"/>
        <v>#VALUE!</v>
      </c>
      <c r="BH46" s="490" t="e">
        <f t="shared" si="78"/>
        <v>#VALUE!</v>
      </c>
      <c r="BI46" s="490" t="e">
        <f t="shared" si="78"/>
        <v>#VALUE!</v>
      </c>
      <c r="BJ46" s="490" t="e">
        <f t="shared" si="78"/>
        <v>#VALUE!</v>
      </c>
      <c r="BK46" s="490" t="e">
        <f t="shared" si="78"/>
        <v>#VALUE!</v>
      </c>
      <c r="BL46" s="490" t="e">
        <f t="shared" si="78"/>
        <v>#VALUE!</v>
      </c>
      <c r="BM46" s="490" t="e">
        <f t="shared" si="78"/>
        <v>#VALUE!</v>
      </c>
      <c r="BN46" s="490" t="e">
        <f t="shared" si="78"/>
        <v>#VALUE!</v>
      </c>
      <c r="BO46" s="490" t="e">
        <f t="shared" si="78"/>
        <v>#VALUE!</v>
      </c>
      <c r="BP46" s="490" t="e">
        <f t="shared" si="78"/>
        <v>#VALUE!</v>
      </c>
      <c r="BQ46" s="490" t="e">
        <f t="shared" si="78"/>
        <v>#VALUE!</v>
      </c>
      <c r="BR46" s="490" t="e">
        <f t="shared" si="78"/>
        <v>#VALUE!</v>
      </c>
      <c r="BS46" s="490" t="e">
        <f t="shared" si="78"/>
        <v>#VALUE!</v>
      </c>
      <c r="BT46" s="490" t="e">
        <f t="shared" ref="BT46:EE46" si="79">100*(BT44/BP44-1)</f>
        <v>#VALUE!</v>
      </c>
      <c r="BU46" s="490" t="e">
        <f t="shared" si="79"/>
        <v>#VALUE!</v>
      </c>
      <c r="BV46" s="490" t="e">
        <f t="shared" si="79"/>
        <v>#VALUE!</v>
      </c>
      <c r="BW46" s="490" t="e">
        <f t="shared" si="79"/>
        <v>#VALUE!</v>
      </c>
      <c r="BX46" s="490" t="e">
        <f t="shared" si="79"/>
        <v>#VALUE!</v>
      </c>
      <c r="BY46" s="490" t="e">
        <f t="shared" si="79"/>
        <v>#VALUE!</v>
      </c>
      <c r="BZ46" s="490" t="e">
        <f t="shared" si="79"/>
        <v>#VALUE!</v>
      </c>
      <c r="CA46" s="490" t="e">
        <f t="shared" si="79"/>
        <v>#VALUE!</v>
      </c>
      <c r="CB46" s="490" t="e">
        <f t="shared" si="79"/>
        <v>#VALUE!</v>
      </c>
      <c r="CC46" s="490" t="e">
        <f t="shared" si="79"/>
        <v>#VALUE!</v>
      </c>
      <c r="CD46" s="490" t="e">
        <f t="shared" si="79"/>
        <v>#VALUE!</v>
      </c>
      <c r="CE46" s="490" t="e">
        <f t="shared" si="79"/>
        <v>#VALUE!</v>
      </c>
      <c r="CF46" s="490" t="e">
        <f t="shared" si="79"/>
        <v>#VALUE!</v>
      </c>
      <c r="CG46" s="490" t="e">
        <f t="shared" si="79"/>
        <v>#VALUE!</v>
      </c>
      <c r="CH46" s="490" t="e">
        <f t="shared" si="79"/>
        <v>#VALUE!</v>
      </c>
      <c r="CI46" s="490" t="e">
        <f t="shared" si="79"/>
        <v>#VALUE!</v>
      </c>
      <c r="CJ46" s="490" t="e">
        <f t="shared" si="79"/>
        <v>#VALUE!</v>
      </c>
      <c r="CK46" s="490" t="e">
        <f t="shared" si="79"/>
        <v>#VALUE!</v>
      </c>
      <c r="CL46" s="490" t="e">
        <f t="shared" si="79"/>
        <v>#VALUE!</v>
      </c>
      <c r="CM46" s="490" t="e">
        <f t="shared" si="79"/>
        <v>#VALUE!</v>
      </c>
      <c r="CN46" s="490" t="e">
        <f t="shared" si="79"/>
        <v>#VALUE!</v>
      </c>
      <c r="CO46" s="490" t="e">
        <f t="shared" si="79"/>
        <v>#VALUE!</v>
      </c>
      <c r="CP46" s="490" t="e">
        <f t="shared" si="79"/>
        <v>#VALUE!</v>
      </c>
      <c r="CQ46" s="490" t="e">
        <f t="shared" si="79"/>
        <v>#VALUE!</v>
      </c>
      <c r="CR46" s="490" t="e">
        <f t="shared" si="79"/>
        <v>#VALUE!</v>
      </c>
      <c r="CS46" s="490" t="e">
        <f t="shared" si="79"/>
        <v>#VALUE!</v>
      </c>
      <c r="CT46" s="490" t="e">
        <f t="shared" si="79"/>
        <v>#VALUE!</v>
      </c>
      <c r="CU46" s="490" t="e">
        <f t="shared" si="79"/>
        <v>#VALUE!</v>
      </c>
      <c r="CV46" s="490" t="e">
        <f t="shared" si="79"/>
        <v>#VALUE!</v>
      </c>
      <c r="CW46" s="490" t="e">
        <f t="shared" si="79"/>
        <v>#VALUE!</v>
      </c>
      <c r="CX46" s="490" t="e">
        <f t="shared" si="79"/>
        <v>#VALUE!</v>
      </c>
      <c r="CY46" s="490" t="e">
        <f t="shared" si="79"/>
        <v>#VALUE!</v>
      </c>
      <c r="CZ46" s="490" t="e">
        <f t="shared" si="79"/>
        <v>#VALUE!</v>
      </c>
      <c r="DA46" s="490" t="e">
        <f t="shared" si="79"/>
        <v>#VALUE!</v>
      </c>
      <c r="DB46" s="490" t="e">
        <f t="shared" si="79"/>
        <v>#VALUE!</v>
      </c>
      <c r="DC46" s="490" t="e">
        <f t="shared" si="79"/>
        <v>#VALUE!</v>
      </c>
      <c r="DD46" s="490" t="e">
        <f t="shared" si="79"/>
        <v>#VALUE!</v>
      </c>
      <c r="DE46" s="490" t="e">
        <f t="shared" si="79"/>
        <v>#VALUE!</v>
      </c>
      <c r="DF46" s="490" t="e">
        <f t="shared" si="79"/>
        <v>#VALUE!</v>
      </c>
      <c r="DG46" s="490" t="e">
        <f t="shared" si="79"/>
        <v>#VALUE!</v>
      </c>
      <c r="DH46" s="490" t="e">
        <f t="shared" si="79"/>
        <v>#VALUE!</v>
      </c>
      <c r="DI46" s="490" t="e">
        <f t="shared" si="79"/>
        <v>#VALUE!</v>
      </c>
      <c r="DJ46" s="490" t="e">
        <f t="shared" si="79"/>
        <v>#VALUE!</v>
      </c>
      <c r="DK46" s="490" t="e">
        <f t="shared" si="79"/>
        <v>#VALUE!</v>
      </c>
      <c r="DL46" s="490" t="e">
        <f t="shared" si="79"/>
        <v>#VALUE!</v>
      </c>
      <c r="DM46" s="490" t="e">
        <f t="shared" si="79"/>
        <v>#VALUE!</v>
      </c>
      <c r="DN46" s="490" t="e">
        <f t="shared" si="79"/>
        <v>#VALUE!</v>
      </c>
      <c r="DO46" s="490" t="e">
        <f t="shared" si="79"/>
        <v>#VALUE!</v>
      </c>
      <c r="DP46" s="490" t="e">
        <f t="shared" si="79"/>
        <v>#VALUE!</v>
      </c>
      <c r="DQ46" s="490" t="e">
        <f t="shared" si="79"/>
        <v>#VALUE!</v>
      </c>
      <c r="DR46" s="490" t="e">
        <f t="shared" si="79"/>
        <v>#VALUE!</v>
      </c>
      <c r="DS46" s="490" t="e">
        <f t="shared" si="79"/>
        <v>#VALUE!</v>
      </c>
      <c r="DT46" s="490" t="e">
        <f t="shared" si="79"/>
        <v>#VALUE!</v>
      </c>
      <c r="DU46" s="490" t="e">
        <f t="shared" si="79"/>
        <v>#VALUE!</v>
      </c>
      <c r="DV46" s="490" t="e">
        <f t="shared" si="79"/>
        <v>#VALUE!</v>
      </c>
      <c r="DW46" s="490" t="e">
        <f t="shared" si="79"/>
        <v>#VALUE!</v>
      </c>
      <c r="DX46" s="490" t="e">
        <f t="shared" si="79"/>
        <v>#VALUE!</v>
      </c>
      <c r="DY46" s="490" t="e">
        <f t="shared" si="79"/>
        <v>#VALUE!</v>
      </c>
      <c r="DZ46" s="490" t="e">
        <f t="shared" si="79"/>
        <v>#VALUE!</v>
      </c>
      <c r="EA46" s="490" t="e">
        <f t="shared" si="79"/>
        <v>#VALUE!</v>
      </c>
      <c r="EB46" s="490" t="e">
        <f t="shared" si="79"/>
        <v>#VALUE!</v>
      </c>
      <c r="EC46" s="490" t="e">
        <f t="shared" si="79"/>
        <v>#VALUE!</v>
      </c>
      <c r="ED46" s="490" t="e">
        <f t="shared" si="79"/>
        <v>#VALUE!</v>
      </c>
      <c r="EE46" s="490" t="e">
        <f t="shared" si="79"/>
        <v>#VALUE!</v>
      </c>
      <c r="EF46" s="490" t="e">
        <f t="shared" ref="EF46:EI46" si="80">100*(EF44/EB44-1)</f>
        <v>#VALUE!</v>
      </c>
      <c r="EG46" s="490" t="e">
        <f t="shared" si="80"/>
        <v>#VALUE!</v>
      </c>
      <c r="EH46" s="490" t="e">
        <f t="shared" si="80"/>
        <v>#VALUE!</v>
      </c>
      <c r="EI46" s="490" t="e">
        <f t="shared" si="80"/>
        <v>#VALUE!</v>
      </c>
    </row>
    <row r="47" spans="2:139">
      <c r="B47" s="454" t="s">
        <v>100</v>
      </c>
      <c r="C47" s="454" t="e">
        <v>#VALUE!</v>
      </c>
      <c r="D47" s="457" t="e">
        <v>#VALUE!</v>
      </c>
      <c r="E47" s="457" t="e">
        <v>#VALUE!</v>
      </c>
      <c r="F47" s="457" t="e">
        <v>#VALUE!</v>
      </c>
      <c r="G47" s="457" t="e">
        <v>#VALUE!</v>
      </c>
      <c r="H47" s="490" t="e">
        <v>#VALUE!</v>
      </c>
      <c r="I47" s="490" t="e">
        <v>#VALUE!</v>
      </c>
      <c r="J47" s="490" t="e">
        <v>#VALUE!</v>
      </c>
      <c r="K47" s="490" t="e">
        <v>#VALUE!</v>
      </c>
      <c r="L47" s="490" t="e">
        <v>#VALUE!</v>
      </c>
      <c r="M47" s="490" t="e">
        <v>#VALUE!</v>
      </c>
      <c r="N47" s="490" t="e">
        <v>#VALUE!</v>
      </c>
      <c r="O47" s="490" t="e">
        <v>#VALUE!</v>
      </c>
      <c r="P47" s="490" t="e">
        <v>#VALUE!</v>
      </c>
      <c r="Q47" s="490" t="e">
        <v>#VALUE!</v>
      </c>
      <c r="R47" s="490" t="e">
        <v>#VALUE!</v>
      </c>
      <c r="S47" s="490" t="e">
        <v>#VALUE!</v>
      </c>
      <c r="T47" s="490" t="e">
        <v>#VALUE!</v>
      </c>
      <c r="U47" s="490" t="e">
        <v>#VALUE!</v>
      </c>
      <c r="V47" s="490" t="e">
        <v>#VALUE!</v>
      </c>
      <c r="W47" s="490" t="e">
        <v>#VALUE!</v>
      </c>
      <c r="X47" s="490" t="e">
        <v>#VALUE!</v>
      </c>
      <c r="Y47" s="490" t="e">
        <v>#VALUE!</v>
      </c>
      <c r="Z47" s="490" t="e">
        <v>#VALUE!</v>
      </c>
      <c r="AA47" s="490" t="e">
        <v>#VALUE!</v>
      </c>
      <c r="AB47" s="490" t="e">
        <v>#VALUE!</v>
      </c>
      <c r="AC47" s="490" t="e">
        <v>#VALUE!</v>
      </c>
      <c r="AD47" s="490" t="e">
        <v>#VALUE!</v>
      </c>
      <c r="AE47" s="490" t="e">
        <v>#VALUE!</v>
      </c>
      <c r="AF47" s="490" t="e">
        <v>#VALUE!</v>
      </c>
      <c r="AG47" s="490" t="e">
        <v>#VALUE!</v>
      </c>
      <c r="AH47" s="490" t="e">
        <v>#VALUE!</v>
      </c>
      <c r="AI47" s="490" t="e">
        <v>#VALUE!</v>
      </c>
      <c r="AJ47" s="490" t="e">
        <v>#VALUE!</v>
      </c>
      <c r="AK47" s="490" t="e">
        <v>#VALUE!</v>
      </c>
      <c r="AL47" s="490" t="e">
        <v>#VALUE!</v>
      </c>
      <c r="AM47" s="490" t="e">
        <v>#VALUE!</v>
      </c>
      <c r="AN47" s="490" t="e">
        <v>#VALUE!</v>
      </c>
      <c r="AO47" s="490" t="e">
        <v>#VALUE!</v>
      </c>
      <c r="AP47" s="490" t="e">
        <v>#VALUE!</v>
      </c>
      <c r="AQ47" s="490" t="e">
        <v>#VALUE!</v>
      </c>
      <c r="AR47" s="490" t="e">
        <v>#VALUE!</v>
      </c>
      <c r="AS47" s="490" t="e">
        <v>#VALUE!</v>
      </c>
      <c r="AT47" s="490" t="e">
        <v>#VALUE!</v>
      </c>
      <c r="AU47" s="490" t="e">
        <v>#VALUE!</v>
      </c>
      <c r="AV47" s="490" t="e">
        <v>#VALUE!</v>
      </c>
      <c r="AW47" s="490" t="e">
        <v>#VALUE!</v>
      </c>
      <c r="AX47" s="490" t="e">
        <v>#VALUE!</v>
      </c>
      <c r="AY47" s="490" t="e">
        <v>#VALUE!</v>
      </c>
      <c r="AZ47" s="490" t="e">
        <v>#VALUE!</v>
      </c>
      <c r="BA47" s="490" t="e">
        <v>#VALUE!</v>
      </c>
      <c r="BB47" s="490" t="e">
        <v>#VALUE!</v>
      </c>
      <c r="BC47" s="490" t="e">
        <v>#VALUE!</v>
      </c>
      <c r="BD47" s="490" t="e">
        <v>#VALUE!</v>
      </c>
      <c r="BE47" s="490" t="e">
        <v>#VALUE!</v>
      </c>
      <c r="BF47" s="490" t="e">
        <v>#VALUE!</v>
      </c>
      <c r="BG47" s="490" t="e">
        <v>#VALUE!</v>
      </c>
      <c r="BH47" s="490" t="e">
        <v>#VALUE!</v>
      </c>
      <c r="BI47" s="490" t="e">
        <v>#VALUE!</v>
      </c>
      <c r="BJ47" s="490" t="e">
        <v>#VALUE!</v>
      </c>
      <c r="BK47" s="490" t="e">
        <v>#VALUE!</v>
      </c>
      <c r="BL47" s="490" t="e">
        <v>#VALUE!</v>
      </c>
      <c r="BM47" s="490" t="e">
        <v>#VALUE!</v>
      </c>
      <c r="BN47" s="490" t="e">
        <v>#VALUE!</v>
      </c>
      <c r="BO47" s="490" t="e">
        <v>#VALUE!</v>
      </c>
      <c r="BP47" s="490" t="e">
        <v>#VALUE!</v>
      </c>
      <c r="BQ47" s="490" t="e">
        <v>#VALUE!</v>
      </c>
      <c r="BR47" s="490" t="e">
        <v>#VALUE!</v>
      </c>
      <c r="BS47" s="490" t="e">
        <v>#VALUE!</v>
      </c>
      <c r="BT47" s="490" t="e">
        <v>#VALUE!</v>
      </c>
      <c r="BU47" s="490" t="e">
        <v>#VALUE!</v>
      </c>
      <c r="BV47" s="490" t="e">
        <v>#VALUE!</v>
      </c>
      <c r="BW47" s="490" t="e">
        <v>#VALUE!</v>
      </c>
      <c r="BX47" s="490" t="e">
        <v>#VALUE!</v>
      </c>
      <c r="BY47" s="490" t="e">
        <v>#VALUE!</v>
      </c>
      <c r="BZ47" s="490" t="e">
        <v>#VALUE!</v>
      </c>
      <c r="CA47" s="490" t="e">
        <v>#VALUE!</v>
      </c>
      <c r="CB47" s="490" t="e">
        <v>#VALUE!</v>
      </c>
      <c r="CC47" s="490" t="e">
        <v>#VALUE!</v>
      </c>
      <c r="CD47" s="490" t="e">
        <v>#VALUE!</v>
      </c>
      <c r="CE47" s="490" t="e">
        <v>#VALUE!</v>
      </c>
      <c r="CF47" s="490" t="e">
        <v>#VALUE!</v>
      </c>
      <c r="CG47" s="490" t="e">
        <v>#VALUE!</v>
      </c>
      <c r="CH47" s="490" t="e">
        <v>#VALUE!</v>
      </c>
      <c r="CI47" s="490" t="e">
        <v>#VALUE!</v>
      </c>
      <c r="CJ47" s="490" t="e">
        <v>#VALUE!</v>
      </c>
      <c r="CK47" s="490" t="e">
        <v>#VALUE!</v>
      </c>
      <c r="CL47" s="490" t="e">
        <v>#VALUE!</v>
      </c>
      <c r="CM47" s="490" t="e">
        <v>#VALUE!</v>
      </c>
      <c r="CN47" s="490" t="e">
        <v>#VALUE!</v>
      </c>
      <c r="CO47" s="490" t="e">
        <v>#VALUE!</v>
      </c>
      <c r="CP47" s="490" t="e">
        <v>#VALUE!</v>
      </c>
      <c r="CQ47" s="490" t="e">
        <v>#VALUE!</v>
      </c>
      <c r="CR47" s="490" t="e">
        <v>#VALUE!</v>
      </c>
      <c r="CS47" s="490" t="e">
        <v>#VALUE!</v>
      </c>
      <c r="CT47" s="490" t="e">
        <v>#VALUE!</v>
      </c>
      <c r="CU47" s="490" t="e">
        <v>#VALUE!</v>
      </c>
      <c r="CV47" s="490" t="e">
        <v>#VALUE!</v>
      </c>
      <c r="CW47" s="490" t="e">
        <v>#VALUE!</v>
      </c>
      <c r="CX47" s="490" t="e">
        <v>#VALUE!</v>
      </c>
      <c r="CY47" s="490" t="e">
        <v>#VALUE!</v>
      </c>
      <c r="CZ47" s="490" t="e">
        <v>#VALUE!</v>
      </c>
      <c r="DA47" s="490" t="e">
        <v>#VALUE!</v>
      </c>
      <c r="DB47" s="490" t="e">
        <v>#VALUE!</v>
      </c>
      <c r="DC47" s="490" t="e">
        <v>#VALUE!</v>
      </c>
      <c r="DD47" s="490" t="e">
        <v>#VALUE!</v>
      </c>
      <c r="DE47" s="490" t="e">
        <v>#VALUE!</v>
      </c>
      <c r="DF47" s="490" t="e">
        <v>#VALUE!</v>
      </c>
      <c r="DG47" s="490" t="e">
        <v>#VALUE!</v>
      </c>
      <c r="DH47" s="490" t="e">
        <v>#VALUE!</v>
      </c>
      <c r="DI47" s="490" t="e">
        <v>#VALUE!</v>
      </c>
      <c r="DJ47" s="490" t="e">
        <v>#VALUE!</v>
      </c>
      <c r="DK47" s="490" t="e">
        <v>#VALUE!</v>
      </c>
      <c r="DL47" s="490" t="e">
        <v>#VALUE!</v>
      </c>
      <c r="DM47" s="490" t="e">
        <v>#VALUE!</v>
      </c>
      <c r="DN47" s="490" t="e">
        <v>#VALUE!</v>
      </c>
      <c r="DO47" s="490" t="e">
        <v>#VALUE!</v>
      </c>
      <c r="DP47" s="490" t="e">
        <v>#VALUE!</v>
      </c>
      <c r="DQ47" s="490" t="e">
        <v>#VALUE!</v>
      </c>
      <c r="DR47" s="490" t="e">
        <v>#VALUE!</v>
      </c>
      <c r="DS47" s="490" t="e">
        <v>#VALUE!</v>
      </c>
      <c r="DT47" s="490" t="e">
        <v>#VALUE!</v>
      </c>
      <c r="DU47" s="490" t="e">
        <v>#VALUE!</v>
      </c>
      <c r="DV47" s="490" t="e">
        <v>#VALUE!</v>
      </c>
      <c r="DW47" s="490" t="e">
        <v>#VALUE!</v>
      </c>
      <c r="DX47" s="490" t="e">
        <v>#VALUE!</v>
      </c>
      <c r="DY47" s="490" t="e">
        <v>#VALUE!</v>
      </c>
      <c r="DZ47" s="490" t="e">
        <v>#VALUE!</v>
      </c>
      <c r="EA47" s="490" t="e">
        <v>#VALUE!</v>
      </c>
      <c r="EB47" s="490" t="e">
        <v>#VALUE!</v>
      </c>
      <c r="EC47" s="490" t="e">
        <v>#VALUE!</v>
      </c>
      <c r="ED47" s="490" t="e">
        <v>#VALUE!</v>
      </c>
      <c r="EE47" s="490" t="e">
        <v>#VALUE!</v>
      </c>
      <c r="EF47" s="490" t="e">
        <v>#VALUE!</v>
      </c>
      <c r="EG47" s="490" t="e">
        <v>#VALUE!</v>
      </c>
      <c r="EH47" s="490" t="e">
        <v>#VALUE!</v>
      </c>
      <c r="EI47" s="490" t="e">
        <v>#VALUE!</v>
      </c>
    </row>
    <row r="48" spans="2:139" ht="13.5" thickBot="1">
      <c r="B48" s="454" t="s">
        <v>74</v>
      </c>
      <c r="C48" s="459"/>
      <c r="D48" s="457"/>
      <c r="E48" s="457"/>
      <c r="F48" s="457"/>
      <c r="G48" s="457" t="e">
        <f>100*(G47/C47-1)</f>
        <v>#VALUE!</v>
      </c>
      <c r="H48" s="490" t="e">
        <f t="shared" ref="H48:BS48" si="81">100*(H47/D47-1)</f>
        <v>#VALUE!</v>
      </c>
      <c r="I48" s="490" t="e">
        <f t="shared" si="81"/>
        <v>#VALUE!</v>
      </c>
      <c r="J48" s="490" t="e">
        <f t="shared" si="81"/>
        <v>#VALUE!</v>
      </c>
      <c r="K48" s="490" t="e">
        <f t="shared" si="81"/>
        <v>#VALUE!</v>
      </c>
      <c r="L48" s="490" t="e">
        <f t="shared" si="81"/>
        <v>#VALUE!</v>
      </c>
      <c r="M48" s="490" t="e">
        <f t="shared" si="81"/>
        <v>#VALUE!</v>
      </c>
      <c r="N48" s="490" t="e">
        <f t="shared" si="81"/>
        <v>#VALUE!</v>
      </c>
      <c r="O48" s="490" t="e">
        <f t="shared" si="81"/>
        <v>#VALUE!</v>
      </c>
      <c r="P48" s="490" t="e">
        <f t="shared" si="81"/>
        <v>#VALUE!</v>
      </c>
      <c r="Q48" s="490" t="e">
        <f t="shared" si="81"/>
        <v>#VALUE!</v>
      </c>
      <c r="R48" s="490" t="e">
        <f t="shared" si="81"/>
        <v>#VALUE!</v>
      </c>
      <c r="S48" s="490" t="e">
        <f t="shared" si="81"/>
        <v>#VALUE!</v>
      </c>
      <c r="T48" s="490" t="e">
        <f t="shared" si="81"/>
        <v>#VALUE!</v>
      </c>
      <c r="U48" s="490" t="e">
        <f t="shared" si="81"/>
        <v>#VALUE!</v>
      </c>
      <c r="V48" s="490" t="e">
        <f t="shared" si="81"/>
        <v>#VALUE!</v>
      </c>
      <c r="W48" s="490" t="e">
        <f t="shared" si="81"/>
        <v>#VALUE!</v>
      </c>
      <c r="X48" s="490" t="e">
        <f t="shared" si="81"/>
        <v>#VALUE!</v>
      </c>
      <c r="Y48" s="490" t="e">
        <f t="shared" si="81"/>
        <v>#VALUE!</v>
      </c>
      <c r="Z48" s="490" t="e">
        <f t="shared" si="81"/>
        <v>#VALUE!</v>
      </c>
      <c r="AA48" s="490" t="e">
        <f t="shared" si="81"/>
        <v>#VALUE!</v>
      </c>
      <c r="AB48" s="490" t="e">
        <f t="shared" si="81"/>
        <v>#VALUE!</v>
      </c>
      <c r="AC48" s="490" t="e">
        <f t="shared" si="81"/>
        <v>#VALUE!</v>
      </c>
      <c r="AD48" s="490" t="e">
        <f t="shared" si="81"/>
        <v>#VALUE!</v>
      </c>
      <c r="AE48" s="490" t="e">
        <f t="shared" si="81"/>
        <v>#VALUE!</v>
      </c>
      <c r="AF48" s="490" t="e">
        <f t="shared" si="81"/>
        <v>#VALUE!</v>
      </c>
      <c r="AG48" s="490" t="e">
        <f t="shared" si="81"/>
        <v>#VALUE!</v>
      </c>
      <c r="AH48" s="490" t="e">
        <f t="shared" si="81"/>
        <v>#VALUE!</v>
      </c>
      <c r="AI48" s="490" t="e">
        <f t="shared" si="81"/>
        <v>#VALUE!</v>
      </c>
      <c r="AJ48" s="490" t="e">
        <f t="shared" si="81"/>
        <v>#VALUE!</v>
      </c>
      <c r="AK48" s="490" t="e">
        <f t="shared" si="81"/>
        <v>#VALUE!</v>
      </c>
      <c r="AL48" s="490" t="e">
        <f t="shared" si="81"/>
        <v>#VALUE!</v>
      </c>
      <c r="AM48" s="490" t="e">
        <f t="shared" si="81"/>
        <v>#VALUE!</v>
      </c>
      <c r="AN48" s="490" t="e">
        <f t="shared" si="81"/>
        <v>#VALUE!</v>
      </c>
      <c r="AO48" s="490" t="e">
        <f t="shared" si="81"/>
        <v>#VALUE!</v>
      </c>
      <c r="AP48" s="490" t="e">
        <f t="shared" si="81"/>
        <v>#VALUE!</v>
      </c>
      <c r="AQ48" s="490" t="e">
        <f t="shared" si="81"/>
        <v>#VALUE!</v>
      </c>
      <c r="AR48" s="490" t="e">
        <f t="shared" si="81"/>
        <v>#VALUE!</v>
      </c>
      <c r="AS48" s="490" t="e">
        <f t="shared" si="81"/>
        <v>#VALUE!</v>
      </c>
      <c r="AT48" s="490" t="e">
        <f t="shared" si="81"/>
        <v>#VALUE!</v>
      </c>
      <c r="AU48" s="490" t="e">
        <f t="shared" si="81"/>
        <v>#VALUE!</v>
      </c>
      <c r="AV48" s="490" t="e">
        <f t="shared" si="81"/>
        <v>#VALUE!</v>
      </c>
      <c r="AW48" s="490" t="e">
        <f t="shared" si="81"/>
        <v>#VALUE!</v>
      </c>
      <c r="AX48" s="490" t="e">
        <f t="shared" si="81"/>
        <v>#VALUE!</v>
      </c>
      <c r="AY48" s="490" t="e">
        <f t="shared" si="81"/>
        <v>#VALUE!</v>
      </c>
      <c r="AZ48" s="490" t="e">
        <f t="shared" si="81"/>
        <v>#VALUE!</v>
      </c>
      <c r="BA48" s="490" t="e">
        <f t="shared" si="81"/>
        <v>#VALUE!</v>
      </c>
      <c r="BB48" s="490" t="e">
        <f t="shared" si="81"/>
        <v>#VALUE!</v>
      </c>
      <c r="BC48" s="490" t="e">
        <f t="shared" si="81"/>
        <v>#VALUE!</v>
      </c>
      <c r="BD48" s="490" t="e">
        <f t="shared" si="81"/>
        <v>#VALUE!</v>
      </c>
      <c r="BE48" s="490" t="e">
        <f t="shared" si="81"/>
        <v>#VALUE!</v>
      </c>
      <c r="BF48" s="490" t="e">
        <f t="shared" si="81"/>
        <v>#VALUE!</v>
      </c>
      <c r="BG48" s="490" t="e">
        <f t="shared" si="81"/>
        <v>#VALUE!</v>
      </c>
      <c r="BH48" s="490" t="e">
        <f t="shared" si="81"/>
        <v>#VALUE!</v>
      </c>
      <c r="BI48" s="490" t="e">
        <f t="shared" si="81"/>
        <v>#VALUE!</v>
      </c>
      <c r="BJ48" s="490" t="e">
        <f t="shared" si="81"/>
        <v>#VALUE!</v>
      </c>
      <c r="BK48" s="490" t="e">
        <f t="shared" si="81"/>
        <v>#VALUE!</v>
      </c>
      <c r="BL48" s="490" t="e">
        <f t="shared" si="81"/>
        <v>#VALUE!</v>
      </c>
      <c r="BM48" s="490" t="e">
        <f t="shared" si="81"/>
        <v>#VALUE!</v>
      </c>
      <c r="BN48" s="490" t="e">
        <f t="shared" si="81"/>
        <v>#VALUE!</v>
      </c>
      <c r="BO48" s="490" t="e">
        <f t="shared" si="81"/>
        <v>#VALUE!</v>
      </c>
      <c r="BP48" s="490" t="e">
        <f t="shared" si="81"/>
        <v>#VALUE!</v>
      </c>
      <c r="BQ48" s="490" t="e">
        <f t="shared" si="81"/>
        <v>#VALUE!</v>
      </c>
      <c r="BR48" s="490" t="e">
        <f t="shared" si="81"/>
        <v>#VALUE!</v>
      </c>
      <c r="BS48" s="490" t="e">
        <f t="shared" si="81"/>
        <v>#VALUE!</v>
      </c>
      <c r="BT48" s="490" t="e">
        <f t="shared" ref="BT48:EE48" si="82">100*(BT47/BP47-1)</f>
        <v>#VALUE!</v>
      </c>
      <c r="BU48" s="490" t="e">
        <f t="shared" si="82"/>
        <v>#VALUE!</v>
      </c>
      <c r="BV48" s="490" t="e">
        <f t="shared" si="82"/>
        <v>#VALUE!</v>
      </c>
      <c r="BW48" s="490" t="e">
        <f t="shared" si="82"/>
        <v>#VALUE!</v>
      </c>
      <c r="BX48" s="490" t="e">
        <f t="shared" si="82"/>
        <v>#VALUE!</v>
      </c>
      <c r="BY48" s="490" t="e">
        <f t="shared" si="82"/>
        <v>#VALUE!</v>
      </c>
      <c r="BZ48" s="490" t="e">
        <f t="shared" si="82"/>
        <v>#VALUE!</v>
      </c>
      <c r="CA48" s="490" t="e">
        <f t="shared" si="82"/>
        <v>#VALUE!</v>
      </c>
      <c r="CB48" s="490" t="e">
        <f t="shared" si="82"/>
        <v>#VALUE!</v>
      </c>
      <c r="CC48" s="490" t="e">
        <f t="shared" si="82"/>
        <v>#VALUE!</v>
      </c>
      <c r="CD48" s="490" t="e">
        <f t="shared" si="82"/>
        <v>#VALUE!</v>
      </c>
      <c r="CE48" s="490" t="e">
        <f t="shared" si="82"/>
        <v>#VALUE!</v>
      </c>
      <c r="CF48" s="490" t="e">
        <f t="shared" si="82"/>
        <v>#VALUE!</v>
      </c>
      <c r="CG48" s="490" t="e">
        <f t="shared" si="82"/>
        <v>#VALUE!</v>
      </c>
      <c r="CH48" s="490" t="e">
        <f t="shared" si="82"/>
        <v>#VALUE!</v>
      </c>
      <c r="CI48" s="490" t="e">
        <f t="shared" si="82"/>
        <v>#VALUE!</v>
      </c>
      <c r="CJ48" s="490" t="e">
        <f t="shared" si="82"/>
        <v>#VALUE!</v>
      </c>
      <c r="CK48" s="490" t="e">
        <f t="shared" si="82"/>
        <v>#VALUE!</v>
      </c>
      <c r="CL48" s="490" t="e">
        <f t="shared" si="82"/>
        <v>#VALUE!</v>
      </c>
      <c r="CM48" s="490" t="e">
        <f t="shared" si="82"/>
        <v>#VALUE!</v>
      </c>
      <c r="CN48" s="490" t="e">
        <f t="shared" si="82"/>
        <v>#VALUE!</v>
      </c>
      <c r="CO48" s="490" t="e">
        <f t="shared" si="82"/>
        <v>#VALUE!</v>
      </c>
      <c r="CP48" s="490" t="e">
        <f t="shared" si="82"/>
        <v>#VALUE!</v>
      </c>
      <c r="CQ48" s="490" t="e">
        <f t="shared" si="82"/>
        <v>#VALUE!</v>
      </c>
      <c r="CR48" s="490" t="e">
        <f t="shared" si="82"/>
        <v>#VALUE!</v>
      </c>
      <c r="CS48" s="490" t="e">
        <f t="shared" si="82"/>
        <v>#VALUE!</v>
      </c>
      <c r="CT48" s="490" t="e">
        <f t="shared" si="82"/>
        <v>#VALUE!</v>
      </c>
      <c r="CU48" s="490" t="e">
        <f t="shared" si="82"/>
        <v>#VALUE!</v>
      </c>
      <c r="CV48" s="490" t="e">
        <f t="shared" si="82"/>
        <v>#VALUE!</v>
      </c>
      <c r="CW48" s="490" t="e">
        <f t="shared" si="82"/>
        <v>#VALUE!</v>
      </c>
      <c r="CX48" s="490" t="e">
        <f t="shared" si="82"/>
        <v>#VALUE!</v>
      </c>
      <c r="CY48" s="490" t="e">
        <f t="shared" si="82"/>
        <v>#VALUE!</v>
      </c>
      <c r="CZ48" s="490" t="e">
        <f t="shared" si="82"/>
        <v>#VALUE!</v>
      </c>
      <c r="DA48" s="490" t="e">
        <f t="shared" si="82"/>
        <v>#VALUE!</v>
      </c>
      <c r="DB48" s="490" t="e">
        <f t="shared" si="82"/>
        <v>#VALUE!</v>
      </c>
      <c r="DC48" s="490" t="e">
        <f t="shared" si="82"/>
        <v>#VALUE!</v>
      </c>
      <c r="DD48" s="490" t="e">
        <f t="shared" si="82"/>
        <v>#VALUE!</v>
      </c>
      <c r="DE48" s="490" t="e">
        <f t="shared" si="82"/>
        <v>#VALUE!</v>
      </c>
      <c r="DF48" s="490" t="e">
        <f t="shared" si="82"/>
        <v>#VALUE!</v>
      </c>
      <c r="DG48" s="490" t="e">
        <f t="shared" si="82"/>
        <v>#VALUE!</v>
      </c>
      <c r="DH48" s="490" t="e">
        <f t="shared" si="82"/>
        <v>#VALUE!</v>
      </c>
      <c r="DI48" s="490" t="e">
        <f t="shared" si="82"/>
        <v>#VALUE!</v>
      </c>
      <c r="DJ48" s="490" t="e">
        <f t="shared" si="82"/>
        <v>#VALUE!</v>
      </c>
      <c r="DK48" s="490" t="e">
        <f t="shared" si="82"/>
        <v>#VALUE!</v>
      </c>
      <c r="DL48" s="490" t="e">
        <f t="shared" si="82"/>
        <v>#VALUE!</v>
      </c>
      <c r="DM48" s="490" t="e">
        <f t="shared" si="82"/>
        <v>#VALUE!</v>
      </c>
      <c r="DN48" s="490" t="e">
        <f t="shared" si="82"/>
        <v>#VALUE!</v>
      </c>
      <c r="DO48" s="490" t="e">
        <f t="shared" si="82"/>
        <v>#VALUE!</v>
      </c>
      <c r="DP48" s="490" t="e">
        <f t="shared" si="82"/>
        <v>#VALUE!</v>
      </c>
      <c r="DQ48" s="490" t="e">
        <f t="shared" si="82"/>
        <v>#VALUE!</v>
      </c>
      <c r="DR48" s="490" t="e">
        <f t="shared" si="82"/>
        <v>#VALUE!</v>
      </c>
      <c r="DS48" s="490" t="e">
        <f t="shared" si="82"/>
        <v>#VALUE!</v>
      </c>
      <c r="DT48" s="490" t="e">
        <f t="shared" si="82"/>
        <v>#VALUE!</v>
      </c>
      <c r="DU48" s="490" t="e">
        <f t="shared" si="82"/>
        <v>#VALUE!</v>
      </c>
      <c r="DV48" s="490" t="e">
        <f t="shared" si="82"/>
        <v>#VALUE!</v>
      </c>
      <c r="DW48" s="490" t="e">
        <f t="shared" si="82"/>
        <v>#VALUE!</v>
      </c>
      <c r="DX48" s="490" t="e">
        <f t="shared" si="82"/>
        <v>#VALUE!</v>
      </c>
      <c r="DY48" s="490" t="e">
        <f t="shared" si="82"/>
        <v>#VALUE!</v>
      </c>
      <c r="DZ48" s="490" t="e">
        <f t="shared" si="82"/>
        <v>#VALUE!</v>
      </c>
      <c r="EA48" s="490" t="e">
        <f t="shared" si="82"/>
        <v>#VALUE!</v>
      </c>
      <c r="EB48" s="490" t="e">
        <f t="shared" si="82"/>
        <v>#VALUE!</v>
      </c>
      <c r="EC48" s="490" t="e">
        <f t="shared" si="82"/>
        <v>#VALUE!</v>
      </c>
      <c r="ED48" s="490" t="e">
        <f t="shared" si="82"/>
        <v>#VALUE!</v>
      </c>
      <c r="EE48" s="490" t="e">
        <f t="shared" si="82"/>
        <v>#VALUE!</v>
      </c>
      <c r="EF48" s="490" t="e">
        <f t="shared" ref="EF48:EI48" si="83">100*(EF47/EB47-1)</f>
        <v>#VALUE!</v>
      </c>
      <c r="EG48" s="490" t="e">
        <f t="shared" si="83"/>
        <v>#VALUE!</v>
      </c>
      <c r="EH48" s="490" t="e">
        <f t="shared" si="83"/>
        <v>#VALUE!</v>
      </c>
      <c r="EI48" s="490" t="e">
        <f t="shared" si="83"/>
        <v>#VALUE!</v>
      </c>
    </row>
    <row r="49" spans="2:139">
      <c r="B49" s="499" t="s">
        <v>227</v>
      </c>
      <c r="C49" s="451" t="e">
        <f t="shared" ref="C49:BN49" si="84">C50+C53</f>
        <v>#VALUE!</v>
      </c>
      <c r="D49" s="451" t="e">
        <f t="shared" si="84"/>
        <v>#VALUE!</v>
      </c>
      <c r="E49" s="451" t="e">
        <f t="shared" si="84"/>
        <v>#VALUE!</v>
      </c>
      <c r="F49" s="451" t="e">
        <f t="shared" si="84"/>
        <v>#VALUE!</v>
      </c>
      <c r="G49" s="451" t="e">
        <f t="shared" si="84"/>
        <v>#VALUE!</v>
      </c>
      <c r="H49" s="500" t="e">
        <f t="shared" si="84"/>
        <v>#VALUE!</v>
      </c>
      <c r="I49" s="500" t="e">
        <f t="shared" si="84"/>
        <v>#VALUE!</v>
      </c>
      <c r="J49" s="500" t="e">
        <f t="shared" si="84"/>
        <v>#VALUE!</v>
      </c>
      <c r="K49" s="500" t="e">
        <f t="shared" si="84"/>
        <v>#VALUE!</v>
      </c>
      <c r="L49" s="500" t="e">
        <f t="shared" si="84"/>
        <v>#VALUE!</v>
      </c>
      <c r="M49" s="500" t="e">
        <f t="shared" si="84"/>
        <v>#VALUE!</v>
      </c>
      <c r="N49" s="500" t="e">
        <f t="shared" si="84"/>
        <v>#VALUE!</v>
      </c>
      <c r="O49" s="500" t="e">
        <f t="shared" si="84"/>
        <v>#VALUE!</v>
      </c>
      <c r="P49" s="500" t="e">
        <f t="shared" si="84"/>
        <v>#VALUE!</v>
      </c>
      <c r="Q49" s="500" t="e">
        <f t="shared" si="84"/>
        <v>#VALUE!</v>
      </c>
      <c r="R49" s="500" t="e">
        <f t="shared" si="84"/>
        <v>#VALUE!</v>
      </c>
      <c r="S49" s="500" t="e">
        <f t="shared" si="84"/>
        <v>#VALUE!</v>
      </c>
      <c r="T49" s="500" t="e">
        <f t="shared" si="84"/>
        <v>#VALUE!</v>
      </c>
      <c r="U49" s="500" t="e">
        <f t="shared" si="84"/>
        <v>#VALUE!</v>
      </c>
      <c r="V49" s="500" t="e">
        <f t="shared" si="84"/>
        <v>#VALUE!</v>
      </c>
      <c r="W49" s="500" t="e">
        <f t="shared" si="84"/>
        <v>#VALUE!</v>
      </c>
      <c r="X49" s="500" t="e">
        <f t="shared" si="84"/>
        <v>#VALUE!</v>
      </c>
      <c r="Y49" s="500" t="e">
        <f t="shared" si="84"/>
        <v>#VALUE!</v>
      </c>
      <c r="Z49" s="500" t="e">
        <f t="shared" si="84"/>
        <v>#VALUE!</v>
      </c>
      <c r="AA49" s="500" t="e">
        <f t="shared" si="84"/>
        <v>#VALUE!</v>
      </c>
      <c r="AB49" s="500" t="e">
        <f t="shared" si="84"/>
        <v>#VALUE!</v>
      </c>
      <c r="AC49" s="500" t="e">
        <f t="shared" si="84"/>
        <v>#VALUE!</v>
      </c>
      <c r="AD49" s="500" t="e">
        <f t="shared" si="84"/>
        <v>#VALUE!</v>
      </c>
      <c r="AE49" s="500" t="e">
        <f t="shared" si="84"/>
        <v>#VALUE!</v>
      </c>
      <c r="AF49" s="500" t="e">
        <f t="shared" si="84"/>
        <v>#VALUE!</v>
      </c>
      <c r="AG49" s="500" t="e">
        <f t="shared" si="84"/>
        <v>#VALUE!</v>
      </c>
      <c r="AH49" s="500" t="e">
        <f t="shared" si="84"/>
        <v>#VALUE!</v>
      </c>
      <c r="AI49" s="500" t="e">
        <f t="shared" si="84"/>
        <v>#VALUE!</v>
      </c>
      <c r="AJ49" s="500" t="e">
        <f t="shared" si="84"/>
        <v>#VALUE!</v>
      </c>
      <c r="AK49" s="500" t="e">
        <f t="shared" si="84"/>
        <v>#VALUE!</v>
      </c>
      <c r="AL49" s="500" t="e">
        <f t="shared" si="84"/>
        <v>#VALUE!</v>
      </c>
      <c r="AM49" s="500" t="e">
        <f t="shared" si="84"/>
        <v>#VALUE!</v>
      </c>
      <c r="AN49" s="500" t="e">
        <f t="shared" si="84"/>
        <v>#VALUE!</v>
      </c>
      <c r="AO49" s="500" t="e">
        <f t="shared" si="84"/>
        <v>#VALUE!</v>
      </c>
      <c r="AP49" s="500" t="e">
        <f t="shared" si="84"/>
        <v>#VALUE!</v>
      </c>
      <c r="AQ49" s="500" t="e">
        <f t="shared" si="84"/>
        <v>#VALUE!</v>
      </c>
      <c r="AR49" s="500" t="e">
        <f t="shared" si="84"/>
        <v>#VALUE!</v>
      </c>
      <c r="AS49" s="500" t="e">
        <f t="shared" si="84"/>
        <v>#VALUE!</v>
      </c>
      <c r="AT49" s="500" t="e">
        <f t="shared" si="84"/>
        <v>#VALUE!</v>
      </c>
      <c r="AU49" s="500" t="e">
        <f t="shared" si="84"/>
        <v>#VALUE!</v>
      </c>
      <c r="AV49" s="500" t="e">
        <f t="shared" si="84"/>
        <v>#VALUE!</v>
      </c>
      <c r="AW49" s="500" t="e">
        <f t="shared" si="84"/>
        <v>#VALUE!</v>
      </c>
      <c r="AX49" s="500" t="e">
        <f t="shared" si="84"/>
        <v>#VALUE!</v>
      </c>
      <c r="AY49" s="500" t="e">
        <f t="shared" si="84"/>
        <v>#VALUE!</v>
      </c>
      <c r="AZ49" s="500" t="e">
        <f t="shared" si="84"/>
        <v>#VALUE!</v>
      </c>
      <c r="BA49" s="500" t="e">
        <f t="shared" si="84"/>
        <v>#VALUE!</v>
      </c>
      <c r="BB49" s="500" t="e">
        <f t="shared" si="84"/>
        <v>#VALUE!</v>
      </c>
      <c r="BC49" s="500" t="e">
        <f t="shared" si="84"/>
        <v>#VALUE!</v>
      </c>
      <c r="BD49" s="500" t="e">
        <f t="shared" si="84"/>
        <v>#VALUE!</v>
      </c>
      <c r="BE49" s="500" t="e">
        <f t="shared" si="84"/>
        <v>#VALUE!</v>
      </c>
      <c r="BF49" s="500" t="e">
        <f t="shared" si="84"/>
        <v>#VALUE!</v>
      </c>
      <c r="BG49" s="500" t="e">
        <f t="shared" si="84"/>
        <v>#VALUE!</v>
      </c>
      <c r="BH49" s="500" t="e">
        <f t="shared" si="84"/>
        <v>#VALUE!</v>
      </c>
      <c r="BI49" s="500" t="e">
        <f t="shared" si="84"/>
        <v>#VALUE!</v>
      </c>
      <c r="BJ49" s="500" t="e">
        <f t="shared" si="84"/>
        <v>#VALUE!</v>
      </c>
      <c r="BK49" s="500" t="e">
        <f t="shared" si="84"/>
        <v>#VALUE!</v>
      </c>
      <c r="BL49" s="500" t="e">
        <f t="shared" si="84"/>
        <v>#VALUE!</v>
      </c>
      <c r="BM49" s="500" t="e">
        <f t="shared" si="84"/>
        <v>#VALUE!</v>
      </c>
      <c r="BN49" s="500" t="e">
        <f t="shared" si="84"/>
        <v>#VALUE!</v>
      </c>
      <c r="BO49" s="500" t="e">
        <f t="shared" ref="BO49:DZ49" si="85">BO50+BO53</f>
        <v>#VALUE!</v>
      </c>
      <c r="BP49" s="500" t="e">
        <f t="shared" si="85"/>
        <v>#VALUE!</v>
      </c>
      <c r="BQ49" s="500" t="e">
        <f t="shared" si="85"/>
        <v>#VALUE!</v>
      </c>
      <c r="BR49" s="500" t="e">
        <f t="shared" si="85"/>
        <v>#VALUE!</v>
      </c>
      <c r="BS49" s="500" t="e">
        <f t="shared" si="85"/>
        <v>#VALUE!</v>
      </c>
      <c r="BT49" s="500" t="e">
        <f t="shared" si="85"/>
        <v>#VALUE!</v>
      </c>
      <c r="BU49" s="500" t="e">
        <f t="shared" si="85"/>
        <v>#VALUE!</v>
      </c>
      <c r="BV49" s="500" t="e">
        <f t="shared" si="85"/>
        <v>#VALUE!</v>
      </c>
      <c r="BW49" s="500" t="e">
        <f t="shared" si="85"/>
        <v>#VALUE!</v>
      </c>
      <c r="BX49" s="500" t="e">
        <f t="shared" si="85"/>
        <v>#VALUE!</v>
      </c>
      <c r="BY49" s="500" t="e">
        <f t="shared" si="85"/>
        <v>#VALUE!</v>
      </c>
      <c r="BZ49" s="500" t="e">
        <f t="shared" si="85"/>
        <v>#VALUE!</v>
      </c>
      <c r="CA49" s="500" t="e">
        <f t="shared" si="85"/>
        <v>#VALUE!</v>
      </c>
      <c r="CB49" s="500" t="e">
        <f t="shared" si="85"/>
        <v>#VALUE!</v>
      </c>
      <c r="CC49" s="500" t="e">
        <f t="shared" si="85"/>
        <v>#VALUE!</v>
      </c>
      <c r="CD49" s="500" t="e">
        <f t="shared" si="85"/>
        <v>#VALUE!</v>
      </c>
      <c r="CE49" s="500" t="e">
        <f t="shared" si="85"/>
        <v>#VALUE!</v>
      </c>
      <c r="CF49" s="500" t="e">
        <f t="shared" si="85"/>
        <v>#VALUE!</v>
      </c>
      <c r="CG49" s="500" t="e">
        <f t="shared" si="85"/>
        <v>#VALUE!</v>
      </c>
      <c r="CH49" s="500" t="e">
        <f t="shared" si="85"/>
        <v>#VALUE!</v>
      </c>
      <c r="CI49" s="500" t="e">
        <f t="shared" si="85"/>
        <v>#VALUE!</v>
      </c>
      <c r="CJ49" s="500" t="e">
        <f t="shared" si="85"/>
        <v>#VALUE!</v>
      </c>
      <c r="CK49" s="500" t="e">
        <f t="shared" si="85"/>
        <v>#VALUE!</v>
      </c>
      <c r="CL49" s="500" t="e">
        <f t="shared" si="85"/>
        <v>#VALUE!</v>
      </c>
      <c r="CM49" s="500" t="e">
        <f t="shared" si="85"/>
        <v>#VALUE!</v>
      </c>
      <c r="CN49" s="500" t="e">
        <f t="shared" si="85"/>
        <v>#VALUE!</v>
      </c>
      <c r="CO49" s="500" t="e">
        <f t="shared" si="85"/>
        <v>#VALUE!</v>
      </c>
      <c r="CP49" s="500" t="e">
        <f t="shared" si="85"/>
        <v>#VALUE!</v>
      </c>
      <c r="CQ49" s="500" t="e">
        <f t="shared" si="85"/>
        <v>#VALUE!</v>
      </c>
      <c r="CR49" s="500" t="e">
        <f t="shared" si="85"/>
        <v>#VALUE!</v>
      </c>
      <c r="CS49" s="500" t="e">
        <f t="shared" si="85"/>
        <v>#VALUE!</v>
      </c>
      <c r="CT49" s="500" t="e">
        <f t="shared" si="85"/>
        <v>#VALUE!</v>
      </c>
      <c r="CU49" s="500" t="e">
        <f t="shared" si="85"/>
        <v>#VALUE!</v>
      </c>
      <c r="CV49" s="500" t="e">
        <f t="shared" si="85"/>
        <v>#VALUE!</v>
      </c>
      <c r="CW49" s="500" t="e">
        <f t="shared" si="85"/>
        <v>#VALUE!</v>
      </c>
      <c r="CX49" s="500" t="e">
        <f t="shared" si="85"/>
        <v>#VALUE!</v>
      </c>
      <c r="CY49" s="500" t="e">
        <f t="shared" si="85"/>
        <v>#VALUE!</v>
      </c>
      <c r="CZ49" s="500" t="e">
        <f t="shared" si="85"/>
        <v>#VALUE!</v>
      </c>
      <c r="DA49" s="500" t="e">
        <f t="shared" si="85"/>
        <v>#VALUE!</v>
      </c>
      <c r="DB49" s="500" t="e">
        <f t="shared" si="85"/>
        <v>#VALUE!</v>
      </c>
      <c r="DC49" s="500" t="e">
        <f t="shared" si="85"/>
        <v>#VALUE!</v>
      </c>
      <c r="DD49" s="500" t="e">
        <f t="shared" si="85"/>
        <v>#VALUE!</v>
      </c>
      <c r="DE49" s="500" t="e">
        <f t="shared" si="85"/>
        <v>#VALUE!</v>
      </c>
      <c r="DF49" s="500" t="e">
        <f t="shared" si="85"/>
        <v>#VALUE!</v>
      </c>
      <c r="DG49" s="500" t="e">
        <f t="shared" si="85"/>
        <v>#VALUE!</v>
      </c>
      <c r="DH49" s="500" t="e">
        <f t="shared" si="85"/>
        <v>#VALUE!</v>
      </c>
      <c r="DI49" s="500" t="e">
        <f t="shared" si="85"/>
        <v>#VALUE!</v>
      </c>
      <c r="DJ49" s="500" t="e">
        <f t="shared" si="85"/>
        <v>#VALUE!</v>
      </c>
      <c r="DK49" s="500" t="e">
        <f t="shared" si="85"/>
        <v>#VALUE!</v>
      </c>
      <c r="DL49" s="500" t="e">
        <f t="shared" si="85"/>
        <v>#VALUE!</v>
      </c>
      <c r="DM49" s="500" t="e">
        <f t="shared" si="85"/>
        <v>#VALUE!</v>
      </c>
      <c r="DN49" s="500" t="e">
        <f t="shared" si="85"/>
        <v>#VALUE!</v>
      </c>
      <c r="DO49" s="500" t="e">
        <f t="shared" si="85"/>
        <v>#VALUE!</v>
      </c>
      <c r="DP49" s="500" t="e">
        <f t="shared" si="85"/>
        <v>#VALUE!</v>
      </c>
      <c r="DQ49" s="500" t="e">
        <f t="shared" si="85"/>
        <v>#VALUE!</v>
      </c>
      <c r="DR49" s="500" t="e">
        <f t="shared" si="85"/>
        <v>#VALUE!</v>
      </c>
      <c r="DS49" s="500" t="e">
        <f t="shared" si="85"/>
        <v>#VALUE!</v>
      </c>
      <c r="DT49" s="500" t="e">
        <f t="shared" si="85"/>
        <v>#VALUE!</v>
      </c>
      <c r="DU49" s="500" t="e">
        <f t="shared" si="85"/>
        <v>#VALUE!</v>
      </c>
      <c r="DV49" s="500" t="e">
        <f t="shared" si="85"/>
        <v>#VALUE!</v>
      </c>
      <c r="DW49" s="500" t="e">
        <f t="shared" si="85"/>
        <v>#VALUE!</v>
      </c>
      <c r="DX49" s="500" t="e">
        <f t="shared" si="85"/>
        <v>#VALUE!</v>
      </c>
      <c r="DY49" s="500" t="e">
        <f t="shared" si="85"/>
        <v>#VALUE!</v>
      </c>
      <c r="DZ49" s="500" t="e">
        <f t="shared" si="85"/>
        <v>#VALUE!</v>
      </c>
      <c r="EA49" s="500" t="e">
        <f t="shared" ref="EA49:EF49" si="86">EA50+EA53</f>
        <v>#VALUE!</v>
      </c>
      <c r="EB49" s="500" t="e">
        <f t="shared" si="86"/>
        <v>#VALUE!</v>
      </c>
      <c r="EC49" s="500" t="e">
        <f t="shared" si="86"/>
        <v>#VALUE!</v>
      </c>
      <c r="ED49" s="500" t="e">
        <f t="shared" si="86"/>
        <v>#VALUE!</v>
      </c>
      <c r="EE49" s="500" t="e">
        <f t="shared" si="86"/>
        <v>#VALUE!</v>
      </c>
      <c r="EF49" s="500" t="e">
        <f t="shared" si="86"/>
        <v>#VALUE!</v>
      </c>
      <c r="EG49" s="500" t="e">
        <f>EG50+EG53</f>
        <v>#VALUE!</v>
      </c>
      <c r="EH49" s="500" t="e">
        <f>EH50+EH53</f>
        <v>#VALUE!</v>
      </c>
      <c r="EI49" s="500" t="e">
        <f>EI50+EI53</f>
        <v>#VALUE!</v>
      </c>
    </row>
    <row r="50" spans="2:139">
      <c r="B50" s="454" t="s">
        <v>225</v>
      </c>
      <c r="C50" s="454" t="e">
        <v>#VALUE!</v>
      </c>
      <c r="D50" s="455" t="e">
        <v>#VALUE!</v>
      </c>
      <c r="E50" s="455" t="e">
        <v>#VALUE!</v>
      </c>
      <c r="F50" s="455" t="e">
        <v>#VALUE!</v>
      </c>
      <c r="G50" s="455" t="e">
        <v>#VALUE!</v>
      </c>
      <c r="H50" s="490" t="e">
        <v>#VALUE!</v>
      </c>
      <c r="I50" s="490" t="e">
        <v>#VALUE!</v>
      </c>
      <c r="J50" s="490" t="e">
        <v>#VALUE!</v>
      </c>
      <c r="K50" s="490" t="e">
        <v>#VALUE!</v>
      </c>
      <c r="L50" s="490" t="e">
        <v>#VALUE!</v>
      </c>
      <c r="M50" s="490" t="e">
        <v>#VALUE!</v>
      </c>
      <c r="N50" s="490" t="e">
        <v>#VALUE!</v>
      </c>
      <c r="O50" s="490" t="e">
        <v>#VALUE!</v>
      </c>
      <c r="P50" s="490" t="e">
        <v>#VALUE!</v>
      </c>
      <c r="Q50" s="490" t="e">
        <v>#VALUE!</v>
      </c>
      <c r="R50" s="490" t="e">
        <v>#VALUE!</v>
      </c>
      <c r="S50" s="490" t="e">
        <v>#VALUE!</v>
      </c>
      <c r="T50" s="490" t="e">
        <v>#VALUE!</v>
      </c>
      <c r="U50" s="490" t="e">
        <v>#VALUE!</v>
      </c>
      <c r="V50" s="490" t="e">
        <v>#VALUE!</v>
      </c>
      <c r="W50" s="490" t="e">
        <v>#VALUE!</v>
      </c>
      <c r="X50" s="490" t="e">
        <v>#VALUE!</v>
      </c>
      <c r="Y50" s="490" t="e">
        <v>#VALUE!</v>
      </c>
      <c r="Z50" s="490" t="e">
        <v>#VALUE!</v>
      </c>
      <c r="AA50" s="490" t="e">
        <v>#VALUE!</v>
      </c>
      <c r="AB50" s="490" t="e">
        <v>#VALUE!</v>
      </c>
      <c r="AC50" s="490" t="e">
        <v>#VALUE!</v>
      </c>
      <c r="AD50" s="490" t="e">
        <v>#VALUE!</v>
      </c>
      <c r="AE50" s="490" t="e">
        <v>#VALUE!</v>
      </c>
      <c r="AF50" s="490" t="e">
        <v>#VALUE!</v>
      </c>
      <c r="AG50" s="490" t="e">
        <v>#VALUE!</v>
      </c>
      <c r="AH50" s="490" t="e">
        <v>#VALUE!</v>
      </c>
      <c r="AI50" s="490" t="e">
        <v>#VALUE!</v>
      </c>
      <c r="AJ50" s="490" t="e">
        <v>#VALUE!</v>
      </c>
      <c r="AK50" s="490" t="e">
        <v>#VALUE!</v>
      </c>
      <c r="AL50" s="490" t="e">
        <v>#VALUE!</v>
      </c>
      <c r="AM50" s="490" t="e">
        <v>#VALUE!</v>
      </c>
      <c r="AN50" s="490" t="e">
        <v>#VALUE!</v>
      </c>
      <c r="AO50" s="490" t="e">
        <v>#VALUE!</v>
      </c>
      <c r="AP50" s="490" t="e">
        <v>#VALUE!</v>
      </c>
      <c r="AQ50" s="490" t="e">
        <v>#VALUE!</v>
      </c>
      <c r="AR50" s="490" t="e">
        <v>#VALUE!</v>
      </c>
      <c r="AS50" s="490" t="e">
        <v>#VALUE!</v>
      </c>
      <c r="AT50" s="490" t="e">
        <v>#VALUE!</v>
      </c>
      <c r="AU50" s="490" t="e">
        <v>#VALUE!</v>
      </c>
      <c r="AV50" s="490" t="e">
        <v>#VALUE!</v>
      </c>
      <c r="AW50" s="490" t="e">
        <v>#VALUE!</v>
      </c>
      <c r="AX50" s="490" t="e">
        <v>#VALUE!</v>
      </c>
      <c r="AY50" s="490" t="e">
        <v>#VALUE!</v>
      </c>
      <c r="AZ50" s="490" t="e">
        <v>#VALUE!</v>
      </c>
      <c r="BA50" s="490" t="e">
        <v>#VALUE!</v>
      </c>
      <c r="BB50" s="490" t="e">
        <v>#VALUE!</v>
      </c>
      <c r="BC50" s="490" t="e">
        <v>#VALUE!</v>
      </c>
      <c r="BD50" s="490" t="e">
        <v>#VALUE!</v>
      </c>
      <c r="BE50" s="490" t="e">
        <v>#VALUE!</v>
      </c>
      <c r="BF50" s="490" t="e">
        <v>#VALUE!</v>
      </c>
      <c r="BG50" s="490" t="e">
        <v>#VALUE!</v>
      </c>
      <c r="BH50" s="490" t="e">
        <v>#VALUE!</v>
      </c>
      <c r="BI50" s="490" t="e">
        <v>#VALUE!</v>
      </c>
      <c r="BJ50" s="490" t="e">
        <v>#VALUE!</v>
      </c>
      <c r="BK50" s="490" t="e">
        <v>#VALUE!</v>
      </c>
      <c r="BL50" s="490" t="e">
        <v>#VALUE!</v>
      </c>
      <c r="BM50" s="490" t="e">
        <v>#VALUE!</v>
      </c>
      <c r="BN50" s="490" t="e">
        <v>#VALUE!</v>
      </c>
      <c r="BO50" s="490" t="e">
        <v>#VALUE!</v>
      </c>
      <c r="BP50" s="490" t="e">
        <v>#VALUE!</v>
      </c>
      <c r="BQ50" s="490" t="e">
        <v>#VALUE!</v>
      </c>
      <c r="BR50" s="490" t="e">
        <v>#VALUE!</v>
      </c>
      <c r="BS50" s="490" t="e">
        <v>#VALUE!</v>
      </c>
      <c r="BT50" s="490" t="e">
        <v>#VALUE!</v>
      </c>
      <c r="BU50" s="490" t="e">
        <v>#VALUE!</v>
      </c>
      <c r="BV50" s="490" t="e">
        <v>#VALUE!</v>
      </c>
      <c r="BW50" s="490" t="e">
        <v>#VALUE!</v>
      </c>
      <c r="BX50" s="490" t="e">
        <v>#VALUE!</v>
      </c>
      <c r="BY50" s="490" t="e">
        <v>#VALUE!</v>
      </c>
      <c r="BZ50" s="490" t="e">
        <v>#VALUE!</v>
      </c>
      <c r="CA50" s="490" t="e">
        <v>#VALUE!</v>
      </c>
      <c r="CB50" s="490" t="e">
        <v>#VALUE!</v>
      </c>
      <c r="CC50" s="490" t="e">
        <v>#VALUE!</v>
      </c>
      <c r="CD50" s="490" t="e">
        <v>#VALUE!</v>
      </c>
      <c r="CE50" s="490" t="e">
        <v>#VALUE!</v>
      </c>
      <c r="CF50" s="490" t="e">
        <v>#VALUE!</v>
      </c>
      <c r="CG50" s="490" t="e">
        <v>#VALUE!</v>
      </c>
      <c r="CH50" s="490" t="e">
        <v>#VALUE!</v>
      </c>
      <c r="CI50" s="490" t="e">
        <v>#VALUE!</v>
      </c>
      <c r="CJ50" s="490" t="e">
        <v>#VALUE!</v>
      </c>
      <c r="CK50" s="490" t="e">
        <v>#VALUE!</v>
      </c>
      <c r="CL50" s="490" t="e">
        <v>#VALUE!</v>
      </c>
      <c r="CM50" s="490" t="e">
        <v>#VALUE!</v>
      </c>
      <c r="CN50" s="490" t="e">
        <v>#VALUE!</v>
      </c>
      <c r="CO50" s="490" t="e">
        <v>#VALUE!</v>
      </c>
      <c r="CP50" s="490" t="e">
        <v>#VALUE!</v>
      </c>
      <c r="CQ50" s="490" t="e">
        <v>#VALUE!</v>
      </c>
      <c r="CR50" s="490" t="e">
        <v>#VALUE!</v>
      </c>
      <c r="CS50" s="490" t="e">
        <v>#VALUE!</v>
      </c>
      <c r="CT50" s="490" t="e">
        <v>#VALUE!</v>
      </c>
      <c r="CU50" s="490" t="e">
        <v>#VALUE!</v>
      </c>
      <c r="CV50" s="490" t="e">
        <v>#VALUE!</v>
      </c>
      <c r="CW50" s="490" t="e">
        <v>#VALUE!</v>
      </c>
      <c r="CX50" s="490" t="e">
        <v>#VALUE!</v>
      </c>
      <c r="CY50" s="490" t="e">
        <v>#VALUE!</v>
      </c>
      <c r="CZ50" s="490" t="e">
        <v>#VALUE!</v>
      </c>
      <c r="DA50" s="490" t="e">
        <v>#VALUE!</v>
      </c>
      <c r="DB50" s="490" t="e">
        <v>#VALUE!</v>
      </c>
      <c r="DC50" s="490" t="e">
        <v>#VALUE!</v>
      </c>
      <c r="DD50" s="490" t="e">
        <v>#VALUE!</v>
      </c>
      <c r="DE50" s="490" t="e">
        <v>#VALUE!</v>
      </c>
      <c r="DF50" s="490" t="e">
        <v>#VALUE!</v>
      </c>
      <c r="DG50" s="490" t="e">
        <v>#VALUE!</v>
      </c>
      <c r="DH50" s="490" t="e">
        <v>#VALUE!</v>
      </c>
      <c r="DI50" s="490" t="e">
        <v>#VALUE!</v>
      </c>
      <c r="DJ50" s="490" t="e">
        <v>#VALUE!</v>
      </c>
      <c r="DK50" s="490" t="e">
        <v>#VALUE!</v>
      </c>
      <c r="DL50" s="490" t="e">
        <v>#VALUE!</v>
      </c>
      <c r="DM50" s="490" t="e">
        <v>#VALUE!</v>
      </c>
      <c r="DN50" s="490" t="e">
        <v>#VALUE!</v>
      </c>
      <c r="DO50" s="490" t="e">
        <v>#VALUE!</v>
      </c>
      <c r="DP50" s="490" t="e">
        <v>#VALUE!</v>
      </c>
      <c r="DQ50" s="490" t="e">
        <v>#VALUE!</v>
      </c>
      <c r="DR50" s="490" t="e">
        <v>#VALUE!</v>
      </c>
      <c r="DS50" s="490" t="e">
        <v>#VALUE!</v>
      </c>
      <c r="DT50" s="490" t="e">
        <v>#VALUE!</v>
      </c>
      <c r="DU50" s="490" t="e">
        <v>#VALUE!</v>
      </c>
      <c r="DV50" s="490" t="e">
        <v>#VALUE!</v>
      </c>
      <c r="DW50" s="490" t="e">
        <v>#VALUE!</v>
      </c>
      <c r="DX50" s="490" t="e">
        <v>#VALUE!</v>
      </c>
      <c r="DY50" s="490" t="e">
        <v>#VALUE!</v>
      </c>
      <c r="DZ50" s="490" t="e">
        <v>#VALUE!</v>
      </c>
      <c r="EA50" s="490" t="e">
        <v>#VALUE!</v>
      </c>
      <c r="EB50" s="490" t="e">
        <v>#VALUE!</v>
      </c>
      <c r="EC50" s="490" t="e">
        <v>#VALUE!</v>
      </c>
      <c r="ED50" s="490" t="e">
        <v>#VALUE!</v>
      </c>
      <c r="EE50" s="490" t="e">
        <v>#VALUE!</v>
      </c>
      <c r="EF50" s="490" t="e">
        <v>#VALUE!</v>
      </c>
      <c r="EG50" s="490" t="e">
        <v>#VALUE!</v>
      </c>
      <c r="EH50" s="490" t="e">
        <v>#VALUE!</v>
      </c>
      <c r="EI50" s="490" t="e">
        <v>#VALUE!</v>
      </c>
    </row>
    <row r="51" spans="2:139">
      <c r="B51" s="454" t="s">
        <v>174</v>
      </c>
      <c r="C51" s="454"/>
      <c r="D51" s="490" t="e">
        <f t="shared" ref="D51:BO51" si="87">100*(D50/C50-1)</f>
        <v>#VALUE!</v>
      </c>
      <c r="E51" s="490" t="e">
        <f t="shared" si="87"/>
        <v>#VALUE!</v>
      </c>
      <c r="F51" s="490" t="e">
        <f t="shared" si="87"/>
        <v>#VALUE!</v>
      </c>
      <c r="G51" s="490" t="e">
        <f t="shared" si="87"/>
        <v>#VALUE!</v>
      </c>
      <c r="H51" s="490" t="e">
        <f t="shared" si="87"/>
        <v>#VALUE!</v>
      </c>
      <c r="I51" s="490" t="e">
        <f t="shared" si="87"/>
        <v>#VALUE!</v>
      </c>
      <c r="J51" s="490" t="e">
        <f t="shared" si="87"/>
        <v>#VALUE!</v>
      </c>
      <c r="K51" s="490" t="e">
        <f t="shared" si="87"/>
        <v>#VALUE!</v>
      </c>
      <c r="L51" s="490" t="e">
        <f t="shared" si="87"/>
        <v>#VALUE!</v>
      </c>
      <c r="M51" s="490" t="e">
        <f t="shared" si="87"/>
        <v>#VALUE!</v>
      </c>
      <c r="N51" s="490" t="e">
        <f t="shared" si="87"/>
        <v>#VALUE!</v>
      </c>
      <c r="O51" s="490" t="e">
        <f t="shared" si="87"/>
        <v>#VALUE!</v>
      </c>
      <c r="P51" s="490" t="e">
        <f t="shared" si="87"/>
        <v>#VALUE!</v>
      </c>
      <c r="Q51" s="490" t="e">
        <f t="shared" si="87"/>
        <v>#VALUE!</v>
      </c>
      <c r="R51" s="490" t="e">
        <f t="shared" si="87"/>
        <v>#VALUE!</v>
      </c>
      <c r="S51" s="490" t="e">
        <f t="shared" si="87"/>
        <v>#VALUE!</v>
      </c>
      <c r="T51" s="490" t="e">
        <f t="shared" si="87"/>
        <v>#VALUE!</v>
      </c>
      <c r="U51" s="490" t="e">
        <f t="shared" si="87"/>
        <v>#VALUE!</v>
      </c>
      <c r="V51" s="490" t="e">
        <f t="shared" si="87"/>
        <v>#VALUE!</v>
      </c>
      <c r="W51" s="490" t="e">
        <f t="shared" si="87"/>
        <v>#VALUE!</v>
      </c>
      <c r="X51" s="490" t="e">
        <f t="shared" si="87"/>
        <v>#VALUE!</v>
      </c>
      <c r="Y51" s="490" t="e">
        <f t="shared" si="87"/>
        <v>#VALUE!</v>
      </c>
      <c r="Z51" s="490" t="e">
        <f t="shared" si="87"/>
        <v>#VALUE!</v>
      </c>
      <c r="AA51" s="490" t="e">
        <f t="shared" si="87"/>
        <v>#VALUE!</v>
      </c>
      <c r="AB51" s="490" t="e">
        <f t="shared" si="87"/>
        <v>#VALUE!</v>
      </c>
      <c r="AC51" s="490" t="e">
        <f t="shared" si="87"/>
        <v>#VALUE!</v>
      </c>
      <c r="AD51" s="490" t="e">
        <f t="shared" si="87"/>
        <v>#VALUE!</v>
      </c>
      <c r="AE51" s="490" t="e">
        <f t="shared" si="87"/>
        <v>#VALUE!</v>
      </c>
      <c r="AF51" s="490" t="e">
        <f t="shared" si="87"/>
        <v>#VALUE!</v>
      </c>
      <c r="AG51" s="490" t="e">
        <f t="shared" si="87"/>
        <v>#VALUE!</v>
      </c>
      <c r="AH51" s="490" t="e">
        <f t="shared" si="87"/>
        <v>#VALUE!</v>
      </c>
      <c r="AI51" s="490" t="e">
        <f t="shared" si="87"/>
        <v>#VALUE!</v>
      </c>
      <c r="AJ51" s="490" t="e">
        <f t="shared" si="87"/>
        <v>#VALUE!</v>
      </c>
      <c r="AK51" s="490" t="e">
        <f t="shared" si="87"/>
        <v>#VALUE!</v>
      </c>
      <c r="AL51" s="490" t="e">
        <f t="shared" si="87"/>
        <v>#VALUE!</v>
      </c>
      <c r="AM51" s="490" t="e">
        <f t="shared" si="87"/>
        <v>#VALUE!</v>
      </c>
      <c r="AN51" s="490" t="e">
        <f t="shared" si="87"/>
        <v>#VALUE!</v>
      </c>
      <c r="AO51" s="490" t="e">
        <f t="shared" si="87"/>
        <v>#VALUE!</v>
      </c>
      <c r="AP51" s="490" t="e">
        <f t="shared" si="87"/>
        <v>#VALUE!</v>
      </c>
      <c r="AQ51" s="490" t="e">
        <f t="shared" si="87"/>
        <v>#VALUE!</v>
      </c>
      <c r="AR51" s="490" t="e">
        <f t="shared" si="87"/>
        <v>#VALUE!</v>
      </c>
      <c r="AS51" s="490" t="e">
        <f t="shared" si="87"/>
        <v>#VALUE!</v>
      </c>
      <c r="AT51" s="490" t="e">
        <f t="shared" si="87"/>
        <v>#VALUE!</v>
      </c>
      <c r="AU51" s="490" t="e">
        <f t="shared" si="87"/>
        <v>#VALUE!</v>
      </c>
      <c r="AV51" s="490" t="e">
        <f t="shared" si="87"/>
        <v>#VALUE!</v>
      </c>
      <c r="AW51" s="490" t="e">
        <f t="shared" si="87"/>
        <v>#VALUE!</v>
      </c>
      <c r="AX51" s="490" t="e">
        <f t="shared" si="87"/>
        <v>#VALUE!</v>
      </c>
      <c r="AY51" s="490" t="e">
        <f t="shared" si="87"/>
        <v>#VALUE!</v>
      </c>
      <c r="AZ51" s="490" t="e">
        <f t="shared" si="87"/>
        <v>#VALUE!</v>
      </c>
      <c r="BA51" s="490" t="e">
        <f t="shared" si="87"/>
        <v>#VALUE!</v>
      </c>
      <c r="BB51" s="490" t="e">
        <f t="shared" si="87"/>
        <v>#VALUE!</v>
      </c>
      <c r="BC51" s="490" t="e">
        <f t="shared" si="87"/>
        <v>#VALUE!</v>
      </c>
      <c r="BD51" s="490" t="e">
        <f t="shared" si="87"/>
        <v>#VALUE!</v>
      </c>
      <c r="BE51" s="490" t="e">
        <f t="shared" si="87"/>
        <v>#VALUE!</v>
      </c>
      <c r="BF51" s="490" t="e">
        <f t="shared" si="87"/>
        <v>#VALUE!</v>
      </c>
      <c r="BG51" s="490" t="e">
        <f t="shared" si="87"/>
        <v>#VALUE!</v>
      </c>
      <c r="BH51" s="490" t="e">
        <f t="shared" si="87"/>
        <v>#VALUE!</v>
      </c>
      <c r="BI51" s="490" t="e">
        <f t="shared" si="87"/>
        <v>#VALUE!</v>
      </c>
      <c r="BJ51" s="490" t="e">
        <f t="shared" si="87"/>
        <v>#VALUE!</v>
      </c>
      <c r="BK51" s="490" t="e">
        <f t="shared" si="87"/>
        <v>#VALUE!</v>
      </c>
      <c r="BL51" s="490" t="e">
        <f t="shared" si="87"/>
        <v>#VALUE!</v>
      </c>
      <c r="BM51" s="490" t="e">
        <f t="shared" si="87"/>
        <v>#VALUE!</v>
      </c>
      <c r="BN51" s="490" t="e">
        <f t="shared" si="87"/>
        <v>#VALUE!</v>
      </c>
      <c r="BO51" s="490" t="e">
        <f t="shared" si="87"/>
        <v>#VALUE!</v>
      </c>
      <c r="BP51" s="490" t="e">
        <f t="shared" ref="BP51:EA51" si="88">100*(BP50/BO50-1)</f>
        <v>#VALUE!</v>
      </c>
      <c r="BQ51" s="490" t="e">
        <f t="shared" si="88"/>
        <v>#VALUE!</v>
      </c>
      <c r="BR51" s="490" t="e">
        <f t="shared" si="88"/>
        <v>#VALUE!</v>
      </c>
      <c r="BS51" s="490" t="e">
        <f t="shared" si="88"/>
        <v>#VALUE!</v>
      </c>
      <c r="BT51" s="490" t="e">
        <f t="shared" si="88"/>
        <v>#VALUE!</v>
      </c>
      <c r="BU51" s="490" t="e">
        <f t="shared" si="88"/>
        <v>#VALUE!</v>
      </c>
      <c r="BV51" s="490" t="e">
        <f t="shared" si="88"/>
        <v>#VALUE!</v>
      </c>
      <c r="BW51" s="490" t="e">
        <f t="shared" si="88"/>
        <v>#VALUE!</v>
      </c>
      <c r="BX51" s="490" t="e">
        <f t="shared" si="88"/>
        <v>#VALUE!</v>
      </c>
      <c r="BY51" s="490" t="e">
        <f t="shared" si="88"/>
        <v>#VALUE!</v>
      </c>
      <c r="BZ51" s="490" t="e">
        <f t="shared" si="88"/>
        <v>#VALUE!</v>
      </c>
      <c r="CA51" s="490" t="e">
        <f t="shared" si="88"/>
        <v>#VALUE!</v>
      </c>
      <c r="CB51" s="490" t="e">
        <f t="shared" si="88"/>
        <v>#VALUE!</v>
      </c>
      <c r="CC51" s="490" t="e">
        <f t="shared" si="88"/>
        <v>#VALUE!</v>
      </c>
      <c r="CD51" s="490" t="e">
        <f t="shared" si="88"/>
        <v>#VALUE!</v>
      </c>
      <c r="CE51" s="490" t="e">
        <f t="shared" si="88"/>
        <v>#VALUE!</v>
      </c>
      <c r="CF51" s="490" t="e">
        <f t="shared" si="88"/>
        <v>#VALUE!</v>
      </c>
      <c r="CG51" s="490" t="e">
        <f t="shared" si="88"/>
        <v>#VALUE!</v>
      </c>
      <c r="CH51" s="490" t="e">
        <f t="shared" si="88"/>
        <v>#VALUE!</v>
      </c>
      <c r="CI51" s="490" t="e">
        <f t="shared" si="88"/>
        <v>#VALUE!</v>
      </c>
      <c r="CJ51" s="490" t="e">
        <f t="shared" si="88"/>
        <v>#VALUE!</v>
      </c>
      <c r="CK51" s="490" t="e">
        <f t="shared" si="88"/>
        <v>#VALUE!</v>
      </c>
      <c r="CL51" s="490" t="e">
        <f t="shared" si="88"/>
        <v>#VALUE!</v>
      </c>
      <c r="CM51" s="490" t="e">
        <f t="shared" si="88"/>
        <v>#VALUE!</v>
      </c>
      <c r="CN51" s="490" t="e">
        <f t="shared" si="88"/>
        <v>#VALUE!</v>
      </c>
      <c r="CO51" s="490" t="e">
        <f t="shared" si="88"/>
        <v>#VALUE!</v>
      </c>
      <c r="CP51" s="490" t="e">
        <f t="shared" si="88"/>
        <v>#VALUE!</v>
      </c>
      <c r="CQ51" s="490" t="e">
        <f t="shared" si="88"/>
        <v>#VALUE!</v>
      </c>
      <c r="CR51" s="490" t="e">
        <f t="shared" si="88"/>
        <v>#VALUE!</v>
      </c>
      <c r="CS51" s="490" t="e">
        <f t="shared" si="88"/>
        <v>#VALUE!</v>
      </c>
      <c r="CT51" s="490" t="e">
        <f t="shared" si="88"/>
        <v>#VALUE!</v>
      </c>
      <c r="CU51" s="490" t="e">
        <f t="shared" si="88"/>
        <v>#VALUE!</v>
      </c>
      <c r="CV51" s="490" t="e">
        <f t="shared" si="88"/>
        <v>#VALUE!</v>
      </c>
      <c r="CW51" s="490" t="e">
        <f t="shared" si="88"/>
        <v>#VALUE!</v>
      </c>
      <c r="CX51" s="490" t="e">
        <f t="shared" si="88"/>
        <v>#VALUE!</v>
      </c>
      <c r="CY51" s="490" t="e">
        <f t="shared" si="88"/>
        <v>#VALUE!</v>
      </c>
      <c r="CZ51" s="490" t="e">
        <f t="shared" si="88"/>
        <v>#VALUE!</v>
      </c>
      <c r="DA51" s="490" t="e">
        <f t="shared" si="88"/>
        <v>#VALUE!</v>
      </c>
      <c r="DB51" s="490" t="e">
        <f t="shared" si="88"/>
        <v>#VALUE!</v>
      </c>
      <c r="DC51" s="490" t="e">
        <f t="shared" si="88"/>
        <v>#VALUE!</v>
      </c>
      <c r="DD51" s="490" t="e">
        <f t="shared" si="88"/>
        <v>#VALUE!</v>
      </c>
      <c r="DE51" s="490" t="e">
        <f t="shared" si="88"/>
        <v>#VALUE!</v>
      </c>
      <c r="DF51" s="490" t="e">
        <f t="shared" si="88"/>
        <v>#VALUE!</v>
      </c>
      <c r="DG51" s="490" t="e">
        <f t="shared" si="88"/>
        <v>#VALUE!</v>
      </c>
      <c r="DH51" s="490" t="e">
        <f t="shared" si="88"/>
        <v>#VALUE!</v>
      </c>
      <c r="DI51" s="490" t="e">
        <f t="shared" si="88"/>
        <v>#VALUE!</v>
      </c>
      <c r="DJ51" s="490" t="e">
        <f t="shared" si="88"/>
        <v>#VALUE!</v>
      </c>
      <c r="DK51" s="490" t="e">
        <f t="shared" si="88"/>
        <v>#VALUE!</v>
      </c>
      <c r="DL51" s="490" t="e">
        <f t="shared" si="88"/>
        <v>#VALUE!</v>
      </c>
      <c r="DM51" s="490" t="e">
        <f t="shared" si="88"/>
        <v>#VALUE!</v>
      </c>
      <c r="DN51" s="490" t="e">
        <f t="shared" si="88"/>
        <v>#VALUE!</v>
      </c>
      <c r="DO51" s="490" t="e">
        <f t="shared" si="88"/>
        <v>#VALUE!</v>
      </c>
      <c r="DP51" s="490" t="e">
        <f t="shared" si="88"/>
        <v>#VALUE!</v>
      </c>
      <c r="DQ51" s="490" t="e">
        <f t="shared" si="88"/>
        <v>#VALUE!</v>
      </c>
      <c r="DR51" s="490" t="e">
        <f t="shared" si="88"/>
        <v>#VALUE!</v>
      </c>
      <c r="DS51" s="490" t="e">
        <f t="shared" si="88"/>
        <v>#VALUE!</v>
      </c>
      <c r="DT51" s="490" t="e">
        <f t="shared" si="88"/>
        <v>#VALUE!</v>
      </c>
      <c r="DU51" s="490" t="e">
        <f t="shared" si="88"/>
        <v>#VALUE!</v>
      </c>
      <c r="DV51" s="490" t="e">
        <f t="shared" si="88"/>
        <v>#VALUE!</v>
      </c>
      <c r="DW51" s="490" t="e">
        <f t="shared" si="88"/>
        <v>#VALUE!</v>
      </c>
      <c r="DX51" s="490" t="e">
        <f t="shared" si="88"/>
        <v>#VALUE!</v>
      </c>
      <c r="DY51" s="490" t="e">
        <f t="shared" si="88"/>
        <v>#VALUE!</v>
      </c>
      <c r="DZ51" s="490" t="e">
        <f t="shared" si="88"/>
        <v>#VALUE!</v>
      </c>
      <c r="EA51" s="490" t="e">
        <f t="shared" si="88"/>
        <v>#VALUE!</v>
      </c>
      <c r="EB51" s="490" t="e">
        <f t="shared" ref="EB51:EI51" si="89">100*(EB50/EA50-1)</f>
        <v>#VALUE!</v>
      </c>
      <c r="EC51" s="490" t="e">
        <f t="shared" si="89"/>
        <v>#VALUE!</v>
      </c>
      <c r="ED51" s="490" t="e">
        <f t="shared" si="89"/>
        <v>#VALUE!</v>
      </c>
      <c r="EE51" s="490" t="e">
        <f t="shared" si="89"/>
        <v>#VALUE!</v>
      </c>
      <c r="EF51" s="490" t="e">
        <f t="shared" si="89"/>
        <v>#VALUE!</v>
      </c>
      <c r="EG51" s="490" t="e">
        <f t="shared" si="89"/>
        <v>#VALUE!</v>
      </c>
      <c r="EH51" s="490" t="e">
        <f t="shared" si="89"/>
        <v>#VALUE!</v>
      </c>
      <c r="EI51" s="490" t="e">
        <f t="shared" si="89"/>
        <v>#VALUE!</v>
      </c>
    </row>
    <row r="52" spans="2:139">
      <c r="B52" s="454" t="s">
        <v>74</v>
      </c>
      <c r="D52" s="455"/>
      <c r="E52" s="455"/>
      <c r="F52" s="455"/>
      <c r="G52" s="490" t="e">
        <f>100*(G50/C50-1)</f>
        <v>#VALUE!</v>
      </c>
      <c r="H52" s="490" t="e">
        <f t="shared" ref="H52:BS52" si="90">100*(H50/D50-1)</f>
        <v>#VALUE!</v>
      </c>
      <c r="I52" s="490" t="e">
        <f t="shared" si="90"/>
        <v>#VALUE!</v>
      </c>
      <c r="J52" s="490" t="e">
        <f t="shared" si="90"/>
        <v>#VALUE!</v>
      </c>
      <c r="K52" s="490" t="e">
        <f t="shared" si="90"/>
        <v>#VALUE!</v>
      </c>
      <c r="L52" s="490" t="e">
        <f t="shared" si="90"/>
        <v>#VALUE!</v>
      </c>
      <c r="M52" s="490" t="e">
        <f t="shared" si="90"/>
        <v>#VALUE!</v>
      </c>
      <c r="N52" s="490" t="e">
        <f t="shared" si="90"/>
        <v>#VALUE!</v>
      </c>
      <c r="O52" s="490" t="e">
        <f t="shared" si="90"/>
        <v>#VALUE!</v>
      </c>
      <c r="P52" s="490" t="e">
        <f t="shared" si="90"/>
        <v>#VALUE!</v>
      </c>
      <c r="Q52" s="490" t="e">
        <f t="shared" si="90"/>
        <v>#VALUE!</v>
      </c>
      <c r="R52" s="490" t="e">
        <f t="shared" si="90"/>
        <v>#VALUE!</v>
      </c>
      <c r="S52" s="490" t="e">
        <f t="shared" si="90"/>
        <v>#VALUE!</v>
      </c>
      <c r="T52" s="490" t="e">
        <f t="shared" si="90"/>
        <v>#VALUE!</v>
      </c>
      <c r="U52" s="490" t="e">
        <f t="shared" si="90"/>
        <v>#VALUE!</v>
      </c>
      <c r="V52" s="490" t="e">
        <f t="shared" si="90"/>
        <v>#VALUE!</v>
      </c>
      <c r="W52" s="490" t="e">
        <f t="shared" si="90"/>
        <v>#VALUE!</v>
      </c>
      <c r="X52" s="490" t="e">
        <f t="shared" si="90"/>
        <v>#VALUE!</v>
      </c>
      <c r="Y52" s="490" t="e">
        <f t="shared" si="90"/>
        <v>#VALUE!</v>
      </c>
      <c r="Z52" s="490" t="e">
        <f t="shared" si="90"/>
        <v>#VALUE!</v>
      </c>
      <c r="AA52" s="490" t="e">
        <f t="shared" si="90"/>
        <v>#VALUE!</v>
      </c>
      <c r="AB52" s="490" t="e">
        <f t="shared" si="90"/>
        <v>#VALUE!</v>
      </c>
      <c r="AC52" s="490" t="e">
        <f t="shared" si="90"/>
        <v>#VALUE!</v>
      </c>
      <c r="AD52" s="490" t="e">
        <f t="shared" si="90"/>
        <v>#VALUE!</v>
      </c>
      <c r="AE52" s="490" t="e">
        <f t="shared" si="90"/>
        <v>#VALUE!</v>
      </c>
      <c r="AF52" s="490" t="e">
        <f t="shared" si="90"/>
        <v>#VALUE!</v>
      </c>
      <c r="AG52" s="490" t="e">
        <f t="shared" si="90"/>
        <v>#VALUE!</v>
      </c>
      <c r="AH52" s="490" t="e">
        <f t="shared" si="90"/>
        <v>#VALUE!</v>
      </c>
      <c r="AI52" s="490" t="e">
        <f t="shared" si="90"/>
        <v>#VALUE!</v>
      </c>
      <c r="AJ52" s="490" t="e">
        <f t="shared" si="90"/>
        <v>#VALUE!</v>
      </c>
      <c r="AK52" s="490" t="e">
        <f t="shared" si="90"/>
        <v>#VALUE!</v>
      </c>
      <c r="AL52" s="490" t="e">
        <f t="shared" si="90"/>
        <v>#VALUE!</v>
      </c>
      <c r="AM52" s="490" t="e">
        <f t="shared" si="90"/>
        <v>#VALUE!</v>
      </c>
      <c r="AN52" s="490" t="e">
        <f t="shared" si="90"/>
        <v>#VALUE!</v>
      </c>
      <c r="AO52" s="490" t="e">
        <f t="shared" si="90"/>
        <v>#VALUE!</v>
      </c>
      <c r="AP52" s="490" t="e">
        <f t="shared" si="90"/>
        <v>#VALUE!</v>
      </c>
      <c r="AQ52" s="490" t="e">
        <f t="shared" si="90"/>
        <v>#VALUE!</v>
      </c>
      <c r="AR52" s="490" t="e">
        <f t="shared" si="90"/>
        <v>#VALUE!</v>
      </c>
      <c r="AS52" s="490" t="e">
        <f t="shared" si="90"/>
        <v>#VALUE!</v>
      </c>
      <c r="AT52" s="490" t="e">
        <f t="shared" si="90"/>
        <v>#VALUE!</v>
      </c>
      <c r="AU52" s="490" t="e">
        <f t="shared" si="90"/>
        <v>#VALUE!</v>
      </c>
      <c r="AV52" s="490" t="e">
        <f t="shared" si="90"/>
        <v>#VALUE!</v>
      </c>
      <c r="AW52" s="490" t="e">
        <f t="shared" si="90"/>
        <v>#VALUE!</v>
      </c>
      <c r="AX52" s="490" t="e">
        <f t="shared" si="90"/>
        <v>#VALUE!</v>
      </c>
      <c r="AY52" s="490" t="e">
        <f t="shared" si="90"/>
        <v>#VALUE!</v>
      </c>
      <c r="AZ52" s="490" t="e">
        <f t="shared" si="90"/>
        <v>#VALUE!</v>
      </c>
      <c r="BA52" s="490" t="e">
        <f t="shared" si="90"/>
        <v>#VALUE!</v>
      </c>
      <c r="BB52" s="490" t="e">
        <f t="shared" si="90"/>
        <v>#VALUE!</v>
      </c>
      <c r="BC52" s="490" t="e">
        <f t="shared" si="90"/>
        <v>#VALUE!</v>
      </c>
      <c r="BD52" s="490" t="e">
        <f t="shared" si="90"/>
        <v>#VALUE!</v>
      </c>
      <c r="BE52" s="490" t="e">
        <f t="shared" si="90"/>
        <v>#VALUE!</v>
      </c>
      <c r="BF52" s="490" t="e">
        <f t="shared" si="90"/>
        <v>#VALUE!</v>
      </c>
      <c r="BG52" s="490" t="e">
        <f t="shared" si="90"/>
        <v>#VALUE!</v>
      </c>
      <c r="BH52" s="490" t="e">
        <f t="shared" si="90"/>
        <v>#VALUE!</v>
      </c>
      <c r="BI52" s="490" t="e">
        <f t="shared" si="90"/>
        <v>#VALUE!</v>
      </c>
      <c r="BJ52" s="490" t="e">
        <f t="shared" si="90"/>
        <v>#VALUE!</v>
      </c>
      <c r="BK52" s="490" t="e">
        <f t="shared" si="90"/>
        <v>#VALUE!</v>
      </c>
      <c r="BL52" s="490" t="e">
        <f t="shared" si="90"/>
        <v>#VALUE!</v>
      </c>
      <c r="BM52" s="490" t="e">
        <f t="shared" si="90"/>
        <v>#VALUE!</v>
      </c>
      <c r="BN52" s="490" t="e">
        <f t="shared" si="90"/>
        <v>#VALUE!</v>
      </c>
      <c r="BO52" s="490" t="e">
        <f t="shared" si="90"/>
        <v>#VALUE!</v>
      </c>
      <c r="BP52" s="490" t="e">
        <f t="shared" si="90"/>
        <v>#VALUE!</v>
      </c>
      <c r="BQ52" s="490" t="e">
        <f t="shared" si="90"/>
        <v>#VALUE!</v>
      </c>
      <c r="BR52" s="490" t="e">
        <f t="shared" si="90"/>
        <v>#VALUE!</v>
      </c>
      <c r="BS52" s="490" t="e">
        <f t="shared" si="90"/>
        <v>#VALUE!</v>
      </c>
      <c r="BT52" s="490" t="e">
        <f t="shared" ref="BT52:EE52" si="91">100*(BT50/BP50-1)</f>
        <v>#VALUE!</v>
      </c>
      <c r="BU52" s="490" t="e">
        <f t="shared" si="91"/>
        <v>#VALUE!</v>
      </c>
      <c r="BV52" s="490" t="e">
        <f t="shared" si="91"/>
        <v>#VALUE!</v>
      </c>
      <c r="BW52" s="490" t="e">
        <f t="shared" si="91"/>
        <v>#VALUE!</v>
      </c>
      <c r="BX52" s="490" t="e">
        <f t="shared" si="91"/>
        <v>#VALUE!</v>
      </c>
      <c r="BY52" s="490" t="e">
        <f t="shared" si="91"/>
        <v>#VALUE!</v>
      </c>
      <c r="BZ52" s="490" t="e">
        <f t="shared" si="91"/>
        <v>#VALUE!</v>
      </c>
      <c r="CA52" s="490" t="e">
        <f t="shared" si="91"/>
        <v>#VALUE!</v>
      </c>
      <c r="CB52" s="490" t="e">
        <f t="shared" si="91"/>
        <v>#VALUE!</v>
      </c>
      <c r="CC52" s="490" t="e">
        <f t="shared" si="91"/>
        <v>#VALUE!</v>
      </c>
      <c r="CD52" s="490" t="e">
        <f t="shared" si="91"/>
        <v>#VALUE!</v>
      </c>
      <c r="CE52" s="490" t="e">
        <f t="shared" si="91"/>
        <v>#VALUE!</v>
      </c>
      <c r="CF52" s="490" t="e">
        <f t="shared" si="91"/>
        <v>#VALUE!</v>
      </c>
      <c r="CG52" s="490" t="e">
        <f t="shared" si="91"/>
        <v>#VALUE!</v>
      </c>
      <c r="CH52" s="490" t="e">
        <f t="shared" si="91"/>
        <v>#VALUE!</v>
      </c>
      <c r="CI52" s="490" t="e">
        <f t="shared" si="91"/>
        <v>#VALUE!</v>
      </c>
      <c r="CJ52" s="490" t="e">
        <f t="shared" si="91"/>
        <v>#VALUE!</v>
      </c>
      <c r="CK52" s="490" t="e">
        <f t="shared" si="91"/>
        <v>#VALUE!</v>
      </c>
      <c r="CL52" s="490" t="e">
        <f t="shared" si="91"/>
        <v>#VALUE!</v>
      </c>
      <c r="CM52" s="490" t="e">
        <f t="shared" si="91"/>
        <v>#VALUE!</v>
      </c>
      <c r="CN52" s="490" t="e">
        <f t="shared" si="91"/>
        <v>#VALUE!</v>
      </c>
      <c r="CO52" s="490" t="e">
        <f t="shared" si="91"/>
        <v>#VALUE!</v>
      </c>
      <c r="CP52" s="490" t="e">
        <f t="shared" si="91"/>
        <v>#VALUE!</v>
      </c>
      <c r="CQ52" s="490" t="e">
        <f t="shared" si="91"/>
        <v>#VALUE!</v>
      </c>
      <c r="CR52" s="490" t="e">
        <f t="shared" si="91"/>
        <v>#VALUE!</v>
      </c>
      <c r="CS52" s="490" t="e">
        <f t="shared" si="91"/>
        <v>#VALUE!</v>
      </c>
      <c r="CT52" s="490" t="e">
        <f t="shared" si="91"/>
        <v>#VALUE!</v>
      </c>
      <c r="CU52" s="490" t="e">
        <f t="shared" si="91"/>
        <v>#VALUE!</v>
      </c>
      <c r="CV52" s="490" t="e">
        <f t="shared" si="91"/>
        <v>#VALUE!</v>
      </c>
      <c r="CW52" s="490" t="e">
        <f t="shared" si="91"/>
        <v>#VALUE!</v>
      </c>
      <c r="CX52" s="490" t="e">
        <f t="shared" si="91"/>
        <v>#VALUE!</v>
      </c>
      <c r="CY52" s="490" t="e">
        <f t="shared" si="91"/>
        <v>#VALUE!</v>
      </c>
      <c r="CZ52" s="490" t="e">
        <f t="shared" si="91"/>
        <v>#VALUE!</v>
      </c>
      <c r="DA52" s="490" t="e">
        <f t="shared" si="91"/>
        <v>#VALUE!</v>
      </c>
      <c r="DB52" s="490" t="e">
        <f t="shared" si="91"/>
        <v>#VALUE!</v>
      </c>
      <c r="DC52" s="490" t="e">
        <f t="shared" si="91"/>
        <v>#VALUE!</v>
      </c>
      <c r="DD52" s="490" t="e">
        <f t="shared" si="91"/>
        <v>#VALUE!</v>
      </c>
      <c r="DE52" s="490" t="e">
        <f t="shared" si="91"/>
        <v>#VALUE!</v>
      </c>
      <c r="DF52" s="490" t="e">
        <f t="shared" si="91"/>
        <v>#VALUE!</v>
      </c>
      <c r="DG52" s="490" t="e">
        <f t="shared" si="91"/>
        <v>#VALUE!</v>
      </c>
      <c r="DH52" s="490" t="e">
        <f t="shared" si="91"/>
        <v>#VALUE!</v>
      </c>
      <c r="DI52" s="490" t="e">
        <f t="shared" si="91"/>
        <v>#VALUE!</v>
      </c>
      <c r="DJ52" s="490" t="e">
        <f t="shared" si="91"/>
        <v>#VALUE!</v>
      </c>
      <c r="DK52" s="490" t="e">
        <f t="shared" si="91"/>
        <v>#VALUE!</v>
      </c>
      <c r="DL52" s="490" t="e">
        <f t="shared" si="91"/>
        <v>#VALUE!</v>
      </c>
      <c r="DM52" s="490" t="e">
        <f t="shared" si="91"/>
        <v>#VALUE!</v>
      </c>
      <c r="DN52" s="490" t="e">
        <f t="shared" si="91"/>
        <v>#VALUE!</v>
      </c>
      <c r="DO52" s="490" t="e">
        <f t="shared" si="91"/>
        <v>#VALUE!</v>
      </c>
      <c r="DP52" s="490" t="e">
        <f t="shared" si="91"/>
        <v>#VALUE!</v>
      </c>
      <c r="DQ52" s="490" t="e">
        <f t="shared" si="91"/>
        <v>#VALUE!</v>
      </c>
      <c r="DR52" s="490" t="e">
        <f t="shared" si="91"/>
        <v>#VALUE!</v>
      </c>
      <c r="DS52" s="490" t="e">
        <f t="shared" si="91"/>
        <v>#VALUE!</v>
      </c>
      <c r="DT52" s="490" t="e">
        <f t="shared" si="91"/>
        <v>#VALUE!</v>
      </c>
      <c r="DU52" s="490" t="e">
        <f t="shared" si="91"/>
        <v>#VALUE!</v>
      </c>
      <c r="DV52" s="490" t="e">
        <f t="shared" si="91"/>
        <v>#VALUE!</v>
      </c>
      <c r="DW52" s="490" t="e">
        <f t="shared" si="91"/>
        <v>#VALUE!</v>
      </c>
      <c r="DX52" s="490" t="e">
        <f t="shared" si="91"/>
        <v>#VALUE!</v>
      </c>
      <c r="DY52" s="490" t="e">
        <f t="shared" si="91"/>
        <v>#VALUE!</v>
      </c>
      <c r="DZ52" s="490" t="e">
        <f t="shared" si="91"/>
        <v>#VALUE!</v>
      </c>
      <c r="EA52" s="490" t="e">
        <f t="shared" si="91"/>
        <v>#VALUE!</v>
      </c>
      <c r="EB52" s="490" t="e">
        <f t="shared" si="91"/>
        <v>#VALUE!</v>
      </c>
      <c r="EC52" s="490" t="e">
        <f t="shared" si="91"/>
        <v>#VALUE!</v>
      </c>
      <c r="ED52" s="490" t="e">
        <f t="shared" si="91"/>
        <v>#VALUE!</v>
      </c>
      <c r="EE52" s="490" t="e">
        <f t="shared" si="91"/>
        <v>#VALUE!</v>
      </c>
      <c r="EF52" s="490" t="e">
        <f t="shared" ref="EF52:EI52" si="92">100*(EF50/EB50-1)</f>
        <v>#VALUE!</v>
      </c>
      <c r="EG52" s="490" t="e">
        <f t="shared" si="92"/>
        <v>#VALUE!</v>
      </c>
      <c r="EH52" s="490" t="e">
        <f t="shared" si="92"/>
        <v>#VALUE!</v>
      </c>
      <c r="EI52" s="490" t="e">
        <f t="shared" si="92"/>
        <v>#VALUE!</v>
      </c>
    </row>
    <row r="53" spans="2:139">
      <c r="B53" s="454" t="s">
        <v>100</v>
      </c>
      <c r="C53" s="454" t="e">
        <v>#VALUE!</v>
      </c>
      <c r="D53" s="457" t="e">
        <v>#VALUE!</v>
      </c>
      <c r="E53" s="457" t="e">
        <v>#VALUE!</v>
      </c>
      <c r="F53" s="457" t="e">
        <v>#VALUE!</v>
      </c>
      <c r="G53" s="457" t="e">
        <v>#VALUE!</v>
      </c>
      <c r="H53" s="490" t="e">
        <v>#VALUE!</v>
      </c>
      <c r="I53" s="490" t="e">
        <v>#VALUE!</v>
      </c>
      <c r="J53" s="490" t="e">
        <v>#VALUE!</v>
      </c>
      <c r="K53" s="490" t="e">
        <v>#VALUE!</v>
      </c>
      <c r="L53" s="490" t="e">
        <v>#VALUE!</v>
      </c>
      <c r="M53" s="490" t="e">
        <v>#VALUE!</v>
      </c>
      <c r="N53" s="490" t="e">
        <v>#VALUE!</v>
      </c>
      <c r="O53" s="490" t="e">
        <v>#VALUE!</v>
      </c>
      <c r="P53" s="490" t="e">
        <v>#VALUE!</v>
      </c>
      <c r="Q53" s="490" t="e">
        <v>#VALUE!</v>
      </c>
      <c r="R53" s="490" t="e">
        <v>#VALUE!</v>
      </c>
      <c r="S53" s="490" t="e">
        <v>#VALUE!</v>
      </c>
      <c r="T53" s="490" t="e">
        <v>#VALUE!</v>
      </c>
      <c r="U53" s="490" t="e">
        <v>#VALUE!</v>
      </c>
      <c r="V53" s="490" t="e">
        <v>#VALUE!</v>
      </c>
      <c r="W53" s="490" t="e">
        <v>#VALUE!</v>
      </c>
      <c r="X53" s="490" t="e">
        <v>#VALUE!</v>
      </c>
      <c r="Y53" s="490" t="e">
        <v>#VALUE!</v>
      </c>
      <c r="Z53" s="490" t="e">
        <v>#VALUE!</v>
      </c>
      <c r="AA53" s="490" t="e">
        <v>#VALUE!</v>
      </c>
      <c r="AB53" s="490" t="e">
        <v>#VALUE!</v>
      </c>
      <c r="AC53" s="490" t="e">
        <v>#VALUE!</v>
      </c>
      <c r="AD53" s="490" t="e">
        <v>#VALUE!</v>
      </c>
      <c r="AE53" s="490" t="e">
        <v>#VALUE!</v>
      </c>
      <c r="AF53" s="490" t="e">
        <v>#VALUE!</v>
      </c>
      <c r="AG53" s="490" t="e">
        <v>#VALUE!</v>
      </c>
      <c r="AH53" s="490" t="e">
        <v>#VALUE!</v>
      </c>
      <c r="AI53" s="490" t="e">
        <v>#VALUE!</v>
      </c>
      <c r="AJ53" s="490" t="e">
        <v>#VALUE!</v>
      </c>
      <c r="AK53" s="490" t="e">
        <v>#VALUE!</v>
      </c>
      <c r="AL53" s="490" t="e">
        <v>#VALUE!</v>
      </c>
      <c r="AM53" s="490" t="e">
        <v>#VALUE!</v>
      </c>
      <c r="AN53" s="490" t="e">
        <v>#VALUE!</v>
      </c>
      <c r="AO53" s="490" t="e">
        <v>#VALUE!</v>
      </c>
      <c r="AP53" s="490" t="e">
        <v>#VALUE!</v>
      </c>
      <c r="AQ53" s="490" t="e">
        <v>#VALUE!</v>
      </c>
      <c r="AR53" s="490" t="e">
        <v>#VALUE!</v>
      </c>
      <c r="AS53" s="490" t="e">
        <v>#VALUE!</v>
      </c>
      <c r="AT53" s="490" t="e">
        <v>#VALUE!</v>
      </c>
      <c r="AU53" s="490" t="e">
        <v>#VALUE!</v>
      </c>
      <c r="AV53" s="490" t="e">
        <v>#VALUE!</v>
      </c>
      <c r="AW53" s="490" t="e">
        <v>#VALUE!</v>
      </c>
      <c r="AX53" s="490" t="e">
        <v>#VALUE!</v>
      </c>
      <c r="AY53" s="490" t="e">
        <v>#VALUE!</v>
      </c>
      <c r="AZ53" s="490" t="e">
        <v>#VALUE!</v>
      </c>
      <c r="BA53" s="490" t="e">
        <v>#VALUE!</v>
      </c>
      <c r="BB53" s="490" t="e">
        <v>#VALUE!</v>
      </c>
      <c r="BC53" s="490" t="e">
        <v>#VALUE!</v>
      </c>
      <c r="BD53" s="490" t="e">
        <v>#VALUE!</v>
      </c>
      <c r="BE53" s="490" t="e">
        <v>#VALUE!</v>
      </c>
      <c r="BF53" s="490" t="e">
        <v>#VALUE!</v>
      </c>
      <c r="BG53" s="490" t="e">
        <v>#VALUE!</v>
      </c>
      <c r="BH53" s="490" t="e">
        <v>#VALUE!</v>
      </c>
      <c r="BI53" s="490" t="e">
        <v>#VALUE!</v>
      </c>
      <c r="BJ53" s="490" t="e">
        <v>#VALUE!</v>
      </c>
      <c r="BK53" s="490" t="e">
        <v>#VALUE!</v>
      </c>
      <c r="BL53" s="490" t="e">
        <v>#VALUE!</v>
      </c>
      <c r="BM53" s="490" t="e">
        <v>#VALUE!</v>
      </c>
      <c r="BN53" s="490" t="e">
        <v>#VALUE!</v>
      </c>
      <c r="BO53" s="490" t="e">
        <v>#VALUE!</v>
      </c>
      <c r="BP53" s="490" t="e">
        <v>#VALUE!</v>
      </c>
      <c r="BQ53" s="490" t="e">
        <v>#VALUE!</v>
      </c>
      <c r="BR53" s="490" t="e">
        <v>#VALUE!</v>
      </c>
      <c r="BS53" s="490" t="e">
        <v>#VALUE!</v>
      </c>
      <c r="BT53" s="490" t="e">
        <v>#VALUE!</v>
      </c>
      <c r="BU53" s="490" t="e">
        <v>#VALUE!</v>
      </c>
      <c r="BV53" s="490" t="e">
        <v>#VALUE!</v>
      </c>
      <c r="BW53" s="490" t="e">
        <v>#VALUE!</v>
      </c>
      <c r="BX53" s="490" t="e">
        <v>#VALUE!</v>
      </c>
      <c r="BY53" s="490" t="e">
        <v>#VALUE!</v>
      </c>
      <c r="BZ53" s="490" t="e">
        <v>#VALUE!</v>
      </c>
      <c r="CA53" s="490" t="e">
        <v>#VALUE!</v>
      </c>
      <c r="CB53" s="490" t="e">
        <v>#VALUE!</v>
      </c>
      <c r="CC53" s="490" t="e">
        <v>#VALUE!</v>
      </c>
      <c r="CD53" s="490" t="e">
        <v>#VALUE!</v>
      </c>
      <c r="CE53" s="490" t="e">
        <v>#VALUE!</v>
      </c>
      <c r="CF53" s="490" t="e">
        <v>#VALUE!</v>
      </c>
      <c r="CG53" s="490" t="e">
        <v>#VALUE!</v>
      </c>
      <c r="CH53" s="490" t="e">
        <v>#VALUE!</v>
      </c>
      <c r="CI53" s="490" t="e">
        <v>#VALUE!</v>
      </c>
      <c r="CJ53" s="490" t="e">
        <v>#VALUE!</v>
      </c>
      <c r="CK53" s="490" t="e">
        <v>#VALUE!</v>
      </c>
      <c r="CL53" s="490" t="e">
        <v>#VALUE!</v>
      </c>
      <c r="CM53" s="490" t="e">
        <v>#VALUE!</v>
      </c>
      <c r="CN53" s="490" t="e">
        <v>#VALUE!</v>
      </c>
      <c r="CO53" s="490" t="e">
        <v>#VALUE!</v>
      </c>
      <c r="CP53" s="490" t="e">
        <v>#VALUE!</v>
      </c>
      <c r="CQ53" s="490" t="e">
        <v>#VALUE!</v>
      </c>
      <c r="CR53" s="490" t="e">
        <v>#VALUE!</v>
      </c>
      <c r="CS53" s="490" t="e">
        <v>#VALUE!</v>
      </c>
      <c r="CT53" s="490" t="e">
        <v>#VALUE!</v>
      </c>
      <c r="CU53" s="490" t="e">
        <v>#VALUE!</v>
      </c>
      <c r="CV53" s="490" t="e">
        <v>#VALUE!</v>
      </c>
      <c r="CW53" s="490" t="e">
        <v>#VALUE!</v>
      </c>
      <c r="CX53" s="490" t="e">
        <v>#VALUE!</v>
      </c>
      <c r="CY53" s="490" t="e">
        <v>#VALUE!</v>
      </c>
      <c r="CZ53" s="490" t="e">
        <v>#VALUE!</v>
      </c>
      <c r="DA53" s="490" t="e">
        <v>#VALUE!</v>
      </c>
      <c r="DB53" s="490" t="e">
        <v>#VALUE!</v>
      </c>
      <c r="DC53" s="490" t="e">
        <v>#VALUE!</v>
      </c>
      <c r="DD53" s="490" t="e">
        <v>#VALUE!</v>
      </c>
      <c r="DE53" s="490" t="e">
        <v>#VALUE!</v>
      </c>
      <c r="DF53" s="490" t="e">
        <v>#VALUE!</v>
      </c>
      <c r="DG53" s="490" t="e">
        <v>#VALUE!</v>
      </c>
      <c r="DH53" s="490" t="e">
        <v>#VALUE!</v>
      </c>
      <c r="DI53" s="490" t="e">
        <v>#VALUE!</v>
      </c>
      <c r="DJ53" s="490" t="e">
        <v>#VALUE!</v>
      </c>
      <c r="DK53" s="490" t="e">
        <v>#VALUE!</v>
      </c>
      <c r="DL53" s="490" t="e">
        <v>#VALUE!</v>
      </c>
      <c r="DM53" s="490" t="e">
        <v>#VALUE!</v>
      </c>
      <c r="DN53" s="490" t="e">
        <v>#VALUE!</v>
      </c>
      <c r="DO53" s="490" t="e">
        <v>#VALUE!</v>
      </c>
      <c r="DP53" s="490" t="e">
        <v>#VALUE!</v>
      </c>
      <c r="DQ53" s="490" t="e">
        <v>#VALUE!</v>
      </c>
      <c r="DR53" s="490" t="e">
        <v>#VALUE!</v>
      </c>
      <c r="DS53" s="490" t="e">
        <v>#VALUE!</v>
      </c>
      <c r="DT53" s="490" t="e">
        <v>#VALUE!</v>
      </c>
      <c r="DU53" s="490" t="e">
        <v>#VALUE!</v>
      </c>
      <c r="DV53" s="490" t="e">
        <v>#VALUE!</v>
      </c>
      <c r="DW53" s="490" t="e">
        <v>#VALUE!</v>
      </c>
      <c r="DX53" s="490" t="e">
        <v>#VALUE!</v>
      </c>
      <c r="DY53" s="490" t="e">
        <v>#VALUE!</v>
      </c>
      <c r="DZ53" s="490" t="e">
        <v>#VALUE!</v>
      </c>
      <c r="EA53" s="490" t="e">
        <v>#VALUE!</v>
      </c>
      <c r="EB53" s="490" t="e">
        <v>#VALUE!</v>
      </c>
      <c r="EC53" s="490" t="e">
        <v>#VALUE!</v>
      </c>
      <c r="ED53" s="490" t="e">
        <v>#VALUE!</v>
      </c>
      <c r="EE53" s="490" t="e">
        <v>#VALUE!</v>
      </c>
      <c r="EF53" s="490" t="e">
        <v>#VALUE!</v>
      </c>
      <c r="EG53" s="490" t="e">
        <v>#VALUE!</v>
      </c>
      <c r="EH53" s="490" t="e">
        <v>#VALUE!</v>
      </c>
      <c r="EI53" s="490" t="e">
        <v>#VALUE!</v>
      </c>
    </row>
    <row r="54" spans="2:139" ht="13.5" thickBot="1">
      <c r="B54" s="454" t="s">
        <v>74</v>
      </c>
      <c r="C54" s="459"/>
      <c r="D54" s="457"/>
      <c r="E54" s="457"/>
      <c r="F54" s="457"/>
      <c r="G54" s="457" t="e">
        <f>100*(G53/C53-1)</f>
        <v>#VALUE!</v>
      </c>
      <c r="H54" s="490" t="e">
        <f t="shared" ref="H54:BS54" si="93">100*(H53/D53-1)</f>
        <v>#VALUE!</v>
      </c>
      <c r="I54" s="490" t="e">
        <f t="shared" si="93"/>
        <v>#VALUE!</v>
      </c>
      <c r="J54" s="490" t="e">
        <f t="shared" si="93"/>
        <v>#VALUE!</v>
      </c>
      <c r="K54" s="490" t="e">
        <f t="shared" si="93"/>
        <v>#VALUE!</v>
      </c>
      <c r="L54" s="490" t="e">
        <f t="shared" si="93"/>
        <v>#VALUE!</v>
      </c>
      <c r="M54" s="490" t="e">
        <f t="shared" si="93"/>
        <v>#VALUE!</v>
      </c>
      <c r="N54" s="490" t="e">
        <f t="shared" si="93"/>
        <v>#VALUE!</v>
      </c>
      <c r="O54" s="490" t="e">
        <f t="shared" si="93"/>
        <v>#VALUE!</v>
      </c>
      <c r="P54" s="490" t="e">
        <f t="shared" si="93"/>
        <v>#VALUE!</v>
      </c>
      <c r="Q54" s="490" t="e">
        <f t="shared" si="93"/>
        <v>#VALUE!</v>
      </c>
      <c r="R54" s="490" t="e">
        <f t="shared" si="93"/>
        <v>#VALUE!</v>
      </c>
      <c r="S54" s="490" t="e">
        <f t="shared" si="93"/>
        <v>#VALUE!</v>
      </c>
      <c r="T54" s="490" t="e">
        <f t="shared" si="93"/>
        <v>#VALUE!</v>
      </c>
      <c r="U54" s="490" t="e">
        <f t="shared" si="93"/>
        <v>#VALUE!</v>
      </c>
      <c r="V54" s="490" t="e">
        <f t="shared" si="93"/>
        <v>#VALUE!</v>
      </c>
      <c r="W54" s="490" t="e">
        <f t="shared" si="93"/>
        <v>#VALUE!</v>
      </c>
      <c r="X54" s="490" t="e">
        <f t="shared" si="93"/>
        <v>#VALUE!</v>
      </c>
      <c r="Y54" s="490" t="e">
        <f t="shared" si="93"/>
        <v>#VALUE!</v>
      </c>
      <c r="Z54" s="490" t="e">
        <f t="shared" si="93"/>
        <v>#VALUE!</v>
      </c>
      <c r="AA54" s="490" t="e">
        <f t="shared" si="93"/>
        <v>#VALUE!</v>
      </c>
      <c r="AB54" s="490" t="e">
        <f t="shared" si="93"/>
        <v>#VALUE!</v>
      </c>
      <c r="AC54" s="490" t="e">
        <f t="shared" si="93"/>
        <v>#VALUE!</v>
      </c>
      <c r="AD54" s="490" t="e">
        <f t="shared" si="93"/>
        <v>#VALUE!</v>
      </c>
      <c r="AE54" s="490" t="e">
        <f t="shared" si="93"/>
        <v>#VALUE!</v>
      </c>
      <c r="AF54" s="490" t="e">
        <f t="shared" si="93"/>
        <v>#VALUE!</v>
      </c>
      <c r="AG54" s="490" t="e">
        <f t="shared" si="93"/>
        <v>#VALUE!</v>
      </c>
      <c r="AH54" s="490" t="e">
        <f t="shared" si="93"/>
        <v>#VALUE!</v>
      </c>
      <c r="AI54" s="490" t="e">
        <f t="shared" si="93"/>
        <v>#VALUE!</v>
      </c>
      <c r="AJ54" s="490" t="e">
        <f t="shared" si="93"/>
        <v>#VALUE!</v>
      </c>
      <c r="AK54" s="490" t="e">
        <f t="shared" si="93"/>
        <v>#VALUE!</v>
      </c>
      <c r="AL54" s="490" t="e">
        <f t="shared" si="93"/>
        <v>#VALUE!</v>
      </c>
      <c r="AM54" s="490" t="e">
        <f t="shared" si="93"/>
        <v>#VALUE!</v>
      </c>
      <c r="AN54" s="490" t="e">
        <f t="shared" si="93"/>
        <v>#VALUE!</v>
      </c>
      <c r="AO54" s="490" t="e">
        <f t="shared" si="93"/>
        <v>#VALUE!</v>
      </c>
      <c r="AP54" s="490" t="e">
        <f t="shared" si="93"/>
        <v>#VALUE!</v>
      </c>
      <c r="AQ54" s="490" t="e">
        <f t="shared" si="93"/>
        <v>#VALUE!</v>
      </c>
      <c r="AR54" s="490" t="e">
        <f t="shared" si="93"/>
        <v>#VALUE!</v>
      </c>
      <c r="AS54" s="490" t="e">
        <f t="shared" si="93"/>
        <v>#VALUE!</v>
      </c>
      <c r="AT54" s="490" t="e">
        <f t="shared" si="93"/>
        <v>#VALUE!</v>
      </c>
      <c r="AU54" s="490" t="e">
        <f t="shared" si="93"/>
        <v>#VALUE!</v>
      </c>
      <c r="AV54" s="490" t="e">
        <f t="shared" si="93"/>
        <v>#VALUE!</v>
      </c>
      <c r="AW54" s="490" t="e">
        <f t="shared" si="93"/>
        <v>#VALUE!</v>
      </c>
      <c r="AX54" s="490" t="e">
        <f t="shared" si="93"/>
        <v>#VALUE!</v>
      </c>
      <c r="AY54" s="490" t="e">
        <f t="shared" si="93"/>
        <v>#VALUE!</v>
      </c>
      <c r="AZ54" s="490" t="e">
        <f t="shared" si="93"/>
        <v>#VALUE!</v>
      </c>
      <c r="BA54" s="490" t="e">
        <f t="shared" si="93"/>
        <v>#VALUE!</v>
      </c>
      <c r="BB54" s="490" t="e">
        <f t="shared" si="93"/>
        <v>#VALUE!</v>
      </c>
      <c r="BC54" s="490" t="e">
        <f t="shared" si="93"/>
        <v>#VALUE!</v>
      </c>
      <c r="BD54" s="490" t="e">
        <f t="shared" si="93"/>
        <v>#VALUE!</v>
      </c>
      <c r="BE54" s="490" t="e">
        <f t="shared" si="93"/>
        <v>#VALUE!</v>
      </c>
      <c r="BF54" s="490" t="e">
        <f t="shared" si="93"/>
        <v>#VALUE!</v>
      </c>
      <c r="BG54" s="490" t="e">
        <f t="shared" si="93"/>
        <v>#VALUE!</v>
      </c>
      <c r="BH54" s="490" t="e">
        <f t="shared" si="93"/>
        <v>#VALUE!</v>
      </c>
      <c r="BI54" s="490" t="e">
        <f t="shared" si="93"/>
        <v>#VALUE!</v>
      </c>
      <c r="BJ54" s="490" t="e">
        <f t="shared" si="93"/>
        <v>#VALUE!</v>
      </c>
      <c r="BK54" s="490" t="e">
        <f t="shared" si="93"/>
        <v>#VALUE!</v>
      </c>
      <c r="BL54" s="490" t="e">
        <f t="shared" si="93"/>
        <v>#VALUE!</v>
      </c>
      <c r="BM54" s="490" t="e">
        <f t="shared" si="93"/>
        <v>#VALUE!</v>
      </c>
      <c r="BN54" s="490" t="e">
        <f t="shared" si="93"/>
        <v>#VALUE!</v>
      </c>
      <c r="BO54" s="490" t="e">
        <f t="shared" si="93"/>
        <v>#VALUE!</v>
      </c>
      <c r="BP54" s="490" t="e">
        <f t="shared" si="93"/>
        <v>#VALUE!</v>
      </c>
      <c r="BQ54" s="490" t="e">
        <f t="shared" si="93"/>
        <v>#VALUE!</v>
      </c>
      <c r="BR54" s="490" t="e">
        <f t="shared" si="93"/>
        <v>#VALUE!</v>
      </c>
      <c r="BS54" s="490" t="e">
        <f t="shared" si="93"/>
        <v>#VALUE!</v>
      </c>
      <c r="BT54" s="490" t="e">
        <f t="shared" ref="BT54:EE54" si="94">100*(BT53/BP53-1)</f>
        <v>#VALUE!</v>
      </c>
      <c r="BU54" s="490" t="e">
        <f t="shared" si="94"/>
        <v>#VALUE!</v>
      </c>
      <c r="BV54" s="490" t="e">
        <f t="shared" si="94"/>
        <v>#VALUE!</v>
      </c>
      <c r="BW54" s="490" t="e">
        <f t="shared" si="94"/>
        <v>#VALUE!</v>
      </c>
      <c r="BX54" s="490" t="e">
        <f t="shared" si="94"/>
        <v>#VALUE!</v>
      </c>
      <c r="BY54" s="490" t="e">
        <f t="shared" si="94"/>
        <v>#VALUE!</v>
      </c>
      <c r="BZ54" s="490" t="e">
        <f t="shared" si="94"/>
        <v>#VALUE!</v>
      </c>
      <c r="CA54" s="490" t="e">
        <f t="shared" si="94"/>
        <v>#VALUE!</v>
      </c>
      <c r="CB54" s="490" t="e">
        <f t="shared" si="94"/>
        <v>#VALUE!</v>
      </c>
      <c r="CC54" s="490" t="e">
        <f t="shared" si="94"/>
        <v>#VALUE!</v>
      </c>
      <c r="CD54" s="490" t="e">
        <f t="shared" si="94"/>
        <v>#VALUE!</v>
      </c>
      <c r="CE54" s="490" t="e">
        <f t="shared" si="94"/>
        <v>#VALUE!</v>
      </c>
      <c r="CF54" s="490" t="e">
        <f t="shared" si="94"/>
        <v>#VALUE!</v>
      </c>
      <c r="CG54" s="490" t="e">
        <f t="shared" si="94"/>
        <v>#VALUE!</v>
      </c>
      <c r="CH54" s="490" t="e">
        <f t="shared" si="94"/>
        <v>#VALUE!</v>
      </c>
      <c r="CI54" s="490" t="e">
        <f t="shared" si="94"/>
        <v>#VALUE!</v>
      </c>
      <c r="CJ54" s="490" t="e">
        <f t="shared" si="94"/>
        <v>#VALUE!</v>
      </c>
      <c r="CK54" s="490" t="e">
        <f t="shared" si="94"/>
        <v>#VALUE!</v>
      </c>
      <c r="CL54" s="490" t="e">
        <f t="shared" si="94"/>
        <v>#VALUE!</v>
      </c>
      <c r="CM54" s="490" t="e">
        <f t="shared" si="94"/>
        <v>#VALUE!</v>
      </c>
      <c r="CN54" s="490" t="e">
        <f t="shared" si="94"/>
        <v>#VALUE!</v>
      </c>
      <c r="CO54" s="490" t="e">
        <f t="shared" si="94"/>
        <v>#VALUE!</v>
      </c>
      <c r="CP54" s="490" t="e">
        <f t="shared" si="94"/>
        <v>#VALUE!</v>
      </c>
      <c r="CQ54" s="490" t="e">
        <f t="shared" si="94"/>
        <v>#VALUE!</v>
      </c>
      <c r="CR54" s="490" t="e">
        <f t="shared" si="94"/>
        <v>#VALUE!</v>
      </c>
      <c r="CS54" s="490" t="e">
        <f t="shared" si="94"/>
        <v>#VALUE!</v>
      </c>
      <c r="CT54" s="490" t="e">
        <f t="shared" si="94"/>
        <v>#VALUE!</v>
      </c>
      <c r="CU54" s="490" t="e">
        <f t="shared" si="94"/>
        <v>#VALUE!</v>
      </c>
      <c r="CV54" s="490" t="e">
        <f t="shared" si="94"/>
        <v>#VALUE!</v>
      </c>
      <c r="CW54" s="490" t="e">
        <f t="shared" si="94"/>
        <v>#VALUE!</v>
      </c>
      <c r="CX54" s="490" t="e">
        <f t="shared" si="94"/>
        <v>#VALUE!</v>
      </c>
      <c r="CY54" s="490" t="e">
        <f t="shared" si="94"/>
        <v>#VALUE!</v>
      </c>
      <c r="CZ54" s="490" t="e">
        <f t="shared" si="94"/>
        <v>#VALUE!</v>
      </c>
      <c r="DA54" s="490" t="e">
        <f t="shared" si="94"/>
        <v>#VALUE!</v>
      </c>
      <c r="DB54" s="490" t="e">
        <f t="shared" si="94"/>
        <v>#VALUE!</v>
      </c>
      <c r="DC54" s="490" t="e">
        <f t="shared" si="94"/>
        <v>#VALUE!</v>
      </c>
      <c r="DD54" s="490" t="e">
        <f t="shared" si="94"/>
        <v>#VALUE!</v>
      </c>
      <c r="DE54" s="490" t="e">
        <f t="shared" si="94"/>
        <v>#VALUE!</v>
      </c>
      <c r="DF54" s="490" t="e">
        <f t="shared" si="94"/>
        <v>#VALUE!</v>
      </c>
      <c r="DG54" s="490" t="e">
        <f t="shared" si="94"/>
        <v>#VALUE!</v>
      </c>
      <c r="DH54" s="490" t="e">
        <f t="shared" si="94"/>
        <v>#VALUE!</v>
      </c>
      <c r="DI54" s="490" t="e">
        <f t="shared" si="94"/>
        <v>#VALUE!</v>
      </c>
      <c r="DJ54" s="490" t="e">
        <f t="shared" si="94"/>
        <v>#VALUE!</v>
      </c>
      <c r="DK54" s="490" t="e">
        <f t="shared" si="94"/>
        <v>#VALUE!</v>
      </c>
      <c r="DL54" s="490" t="e">
        <f t="shared" si="94"/>
        <v>#VALUE!</v>
      </c>
      <c r="DM54" s="490" t="e">
        <f t="shared" si="94"/>
        <v>#VALUE!</v>
      </c>
      <c r="DN54" s="490" t="e">
        <f t="shared" si="94"/>
        <v>#VALUE!</v>
      </c>
      <c r="DO54" s="490" t="e">
        <f t="shared" si="94"/>
        <v>#VALUE!</v>
      </c>
      <c r="DP54" s="490" t="e">
        <f t="shared" si="94"/>
        <v>#VALUE!</v>
      </c>
      <c r="DQ54" s="490" t="e">
        <f t="shared" si="94"/>
        <v>#VALUE!</v>
      </c>
      <c r="DR54" s="490" t="e">
        <f t="shared" si="94"/>
        <v>#VALUE!</v>
      </c>
      <c r="DS54" s="490" t="e">
        <f t="shared" si="94"/>
        <v>#VALUE!</v>
      </c>
      <c r="DT54" s="490" t="e">
        <f t="shared" si="94"/>
        <v>#VALUE!</v>
      </c>
      <c r="DU54" s="490" t="e">
        <f t="shared" si="94"/>
        <v>#VALUE!</v>
      </c>
      <c r="DV54" s="490" t="e">
        <f t="shared" si="94"/>
        <v>#VALUE!</v>
      </c>
      <c r="DW54" s="490" t="e">
        <f t="shared" si="94"/>
        <v>#VALUE!</v>
      </c>
      <c r="DX54" s="490" t="e">
        <f t="shared" si="94"/>
        <v>#VALUE!</v>
      </c>
      <c r="DY54" s="490" t="e">
        <f t="shared" si="94"/>
        <v>#VALUE!</v>
      </c>
      <c r="DZ54" s="490" t="e">
        <f t="shared" si="94"/>
        <v>#VALUE!</v>
      </c>
      <c r="EA54" s="490" t="e">
        <f t="shared" si="94"/>
        <v>#VALUE!</v>
      </c>
      <c r="EB54" s="490" t="e">
        <f t="shared" si="94"/>
        <v>#VALUE!</v>
      </c>
      <c r="EC54" s="490" t="e">
        <f t="shared" si="94"/>
        <v>#VALUE!</v>
      </c>
      <c r="ED54" s="490" t="e">
        <f t="shared" si="94"/>
        <v>#VALUE!</v>
      </c>
      <c r="EE54" s="490" t="e">
        <f t="shared" si="94"/>
        <v>#VALUE!</v>
      </c>
      <c r="EF54" s="490" t="e">
        <f t="shared" ref="EF54:EI54" si="95">100*(EF53/EB53-1)</f>
        <v>#VALUE!</v>
      </c>
      <c r="EG54" s="490" t="e">
        <f t="shared" si="95"/>
        <v>#VALUE!</v>
      </c>
      <c r="EH54" s="490" t="e">
        <f t="shared" si="95"/>
        <v>#VALUE!</v>
      </c>
      <c r="EI54" s="490" t="e">
        <f t="shared" si="95"/>
        <v>#VALUE!</v>
      </c>
    </row>
    <row r="55" spans="2:139">
      <c r="B55" s="499" t="s">
        <v>228</v>
      </c>
      <c r="C55" s="451" t="e">
        <f t="shared" ref="C55:BN55" si="96">C56+C59</f>
        <v>#VALUE!</v>
      </c>
      <c r="D55" s="451" t="e">
        <f t="shared" si="96"/>
        <v>#VALUE!</v>
      </c>
      <c r="E55" s="451" t="e">
        <f t="shared" si="96"/>
        <v>#VALUE!</v>
      </c>
      <c r="F55" s="451" t="e">
        <f t="shared" si="96"/>
        <v>#VALUE!</v>
      </c>
      <c r="G55" s="451" t="e">
        <f t="shared" si="96"/>
        <v>#VALUE!</v>
      </c>
      <c r="H55" s="500" t="e">
        <f t="shared" si="96"/>
        <v>#VALUE!</v>
      </c>
      <c r="I55" s="500" t="e">
        <f t="shared" si="96"/>
        <v>#VALUE!</v>
      </c>
      <c r="J55" s="500" t="e">
        <f t="shared" si="96"/>
        <v>#VALUE!</v>
      </c>
      <c r="K55" s="500" t="e">
        <f t="shared" si="96"/>
        <v>#VALUE!</v>
      </c>
      <c r="L55" s="500" t="e">
        <f t="shared" si="96"/>
        <v>#VALUE!</v>
      </c>
      <c r="M55" s="500" t="e">
        <f t="shared" si="96"/>
        <v>#VALUE!</v>
      </c>
      <c r="N55" s="500" t="e">
        <f t="shared" si="96"/>
        <v>#VALUE!</v>
      </c>
      <c r="O55" s="500" t="e">
        <f t="shared" si="96"/>
        <v>#VALUE!</v>
      </c>
      <c r="P55" s="500" t="e">
        <f t="shared" si="96"/>
        <v>#VALUE!</v>
      </c>
      <c r="Q55" s="500" t="e">
        <f t="shared" si="96"/>
        <v>#VALUE!</v>
      </c>
      <c r="R55" s="500" t="e">
        <f t="shared" si="96"/>
        <v>#VALUE!</v>
      </c>
      <c r="S55" s="500" t="e">
        <f t="shared" si="96"/>
        <v>#VALUE!</v>
      </c>
      <c r="T55" s="500" t="e">
        <f t="shared" si="96"/>
        <v>#VALUE!</v>
      </c>
      <c r="U55" s="500" t="e">
        <f t="shared" si="96"/>
        <v>#VALUE!</v>
      </c>
      <c r="V55" s="500" t="e">
        <f t="shared" si="96"/>
        <v>#VALUE!</v>
      </c>
      <c r="W55" s="500" t="e">
        <f t="shared" si="96"/>
        <v>#VALUE!</v>
      </c>
      <c r="X55" s="500" t="e">
        <f t="shared" si="96"/>
        <v>#VALUE!</v>
      </c>
      <c r="Y55" s="500" t="e">
        <f t="shared" si="96"/>
        <v>#VALUE!</v>
      </c>
      <c r="Z55" s="500" t="e">
        <f t="shared" si="96"/>
        <v>#VALUE!</v>
      </c>
      <c r="AA55" s="500" t="e">
        <f t="shared" si="96"/>
        <v>#VALUE!</v>
      </c>
      <c r="AB55" s="500" t="e">
        <f t="shared" si="96"/>
        <v>#VALUE!</v>
      </c>
      <c r="AC55" s="500" t="e">
        <f t="shared" si="96"/>
        <v>#VALUE!</v>
      </c>
      <c r="AD55" s="500" t="e">
        <f t="shared" si="96"/>
        <v>#VALUE!</v>
      </c>
      <c r="AE55" s="500" t="e">
        <f t="shared" si="96"/>
        <v>#VALUE!</v>
      </c>
      <c r="AF55" s="500" t="e">
        <f t="shared" si="96"/>
        <v>#VALUE!</v>
      </c>
      <c r="AG55" s="500" t="e">
        <f t="shared" si="96"/>
        <v>#VALUE!</v>
      </c>
      <c r="AH55" s="500" t="e">
        <f t="shared" si="96"/>
        <v>#VALUE!</v>
      </c>
      <c r="AI55" s="500" t="e">
        <f t="shared" si="96"/>
        <v>#VALUE!</v>
      </c>
      <c r="AJ55" s="500" t="e">
        <f t="shared" si="96"/>
        <v>#VALUE!</v>
      </c>
      <c r="AK55" s="500" t="e">
        <f t="shared" si="96"/>
        <v>#VALUE!</v>
      </c>
      <c r="AL55" s="500" t="e">
        <f t="shared" si="96"/>
        <v>#VALUE!</v>
      </c>
      <c r="AM55" s="500" t="e">
        <f t="shared" si="96"/>
        <v>#VALUE!</v>
      </c>
      <c r="AN55" s="500" t="e">
        <f t="shared" si="96"/>
        <v>#VALUE!</v>
      </c>
      <c r="AO55" s="500" t="e">
        <f t="shared" si="96"/>
        <v>#VALUE!</v>
      </c>
      <c r="AP55" s="500" t="e">
        <f t="shared" si="96"/>
        <v>#VALUE!</v>
      </c>
      <c r="AQ55" s="500" t="e">
        <f t="shared" si="96"/>
        <v>#VALUE!</v>
      </c>
      <c r="AR55" s="500" t="e">
        <f t="shared" si="96"/>
        <v>#VALUE!</v>
      </c>
      <c r="AS55" s="500" t="e">
        <f t="shared" si="96"/>
        <v>#VALUE!</v>
      </c>
      <c r="AT55" s="500" t="e">
        <f t="shared" si="96"/>
        <v>#VALUE!</v>
      </c>
      <c r="AU55" s="500" t="e">
        <f t="shared" si="96"/>
        <v>#VALUE!</v>
      </c>
      <c r="AV55" s="500" t="e">
        <f t="shared" si="96"/>
        <v>#VALUE!</v>
      </c>
      <c r="AW55" s="500" t="e">
        <f t="shared" si="96"/>
        <v>#VALUE!</v>
      </c>
      <c r="AX55" s="500" t="e">
        <f t="shared" si="96"/>
        <v>#VALUE!</v>
      </c>
      <c r="AY55" s="500" t="e">
        <f t="shared" si="96"/>
        <v>#VALUE!</v>
      </c>
      <c r="AZ55" s="500" t="e">
        <f t="shared" si="96"/>
        <v>#VALUE!</v>
      </c>
      <c r="BA55" s="500" t="e">
        <f t="shared" si="96"/>
        <v>#VALUE!</v>
      </c>
      <c r="BB55" s="500" t="e">
        <f t="shared" si="96"/>
        <v>#VALUE!</v>
      </c>
      <c r="BC55" s="500" t="e">
        <f t="shared" si="96"/>
        <v>#VALUE!</v>
      </c>
      <c r="BD55" s="500" t="e">
        <f t="shared" si="96"/>
        <v>#VALUE!</v>
      </c>
      <c r="BE55" s="500" t="e">
        <f t="shared" si="96"/>
        <v>#VALUE!</v>
      </c>
      <c r="BF55" s="500" t="e">
        <f t="shared" si="96"/>
        <v>#VALUE!</v>
      </c>
      <c r="BG55" s="500" t="e">
        <f t="shared" si="96"/>
        <v>#VALUE!</v>
      </c>
      <c r="BH55" s="500" t="e">
        <f t="shared" si="96"/>
        <v>#VALUE!</v>
      </c>
      <c r="BI55" s="500" t="e">
        <f t="shared" si="96"/>
        <v>#VALUE!</v>
      </c>
      <c r="BJ55" s="500" t="e">
        <f t="shared" si="96"/>
        <v>#VALUE!</v>
      </c>
      <c r="BK55" s="500" t="e">
        <f t="shared" si="96"/>
        <v>#VALUE!</v>
      </c>
      <c r="BL55" s="500" t="e">
        <f t="shared" si="96"/>
        <v>#VALUE!</v>
      </c>
      <c r="BM55" s="500" t="e">
        <f t="shared" si="96"/>
        <v>#VALUE!</v>
      </c>
      <c r="BN55" s="500" t="e">
        <f t="shared" si="96"/>
        <v>#VALUE!</v>
      </c>
      <c r="BO55" s="500" t="e">
        <f t="shared" ref="BO55:DZ55" si="97">BO56+BO59</f>
        <v>#VALUE!</v>
      </c>
      <c r="BP55" s="500" t="e">
        <f t="shared" si="97"/>
        <v>#VALUE!</v>
      </c>
      <c r="BQ55" s="500" t="e">
        <f t="shared" si="97"/>
        <v>#VALUE!</v>
      </c>
      <c r="BR55" s="500" t="e">
        <f t="shared" si="97"/>
        <v>#VALUE!</v>
      </c>
      <c r="BS55" s="500" t="e">
        <f t="shared" si="97"/>
        <v>#VALUE!</v>
      </c>
      <c r="BT55" s="500" t="e">
        <f t="shared" si="97"/>
        <v>#VALUE!</v>
      </c>
      <c r="BU55" s="500" t="e">
        <f t="shared" si="97"/>
        <v>#VALUE!</v>
      </c>
      <c r="BV55" s="500" t="e">
        <f t="shared" si="97"/>
        <v>#VALUE!</v>
      </c>
      <c r="BW55" s="500" t="e">
        <f t="shared" si="97"/>
        <v>#VALUE!</v>
      </c>
      <c r="BX55" s="500" t="e">
        <f t="shared" si="97"/>
        <v>#VALUE!</v>
      </c>
      <c r="BY55" s="500" t="e">
        <f t="shared" si="97"/>
        <v>#VALUE!</v>
      </c>
      <c r="BZ55" s="500" t="e">
        <f t="shared" si="97"/>
        <v>#VALUE!</v>
      </c>
      <c r="CA55" s="500" t="e">
        <f t="shared" si="97"/>
        <v>#VALUE!</v>
      </c>
      <c r="CB55" s="500" t="e">
        <f t="shared" si="97"/>
        <v>#VALUE!</v>
      </c>
      <c r="CC55" s="500" t="e">
        <f t="shared" si="97"/>
        <v>#VALUE!</v>
      </c>
      <c r="CD55" s="500" t="e">
        <f t="shared" si="97"/>
        <v>#VALUE!</v>
      </c>
      <c r="CE55" s="500" t="e">
        <f t="shared" si="97"/>
        <v>#VALUE!</v>
      </c>
      <c r="CF55" s="500" t="e">
        <f t="shared" si="97"/>
        <v>#VALUE!</v>
      </c>
      <c r="CG55" s="500" t="e">
        <f t="shared" si="97"/>
        <v>#VALUE!</v>
      </c>
      <c r="CH55" s="500" t="e">
        <f t="shared" si="97"/>
        <v>#VALUE!</v>
      </c>
      <c r="CI55" s="500" t="e">
        <f t="shared" si="97"/>
        <v>#VALUE!</v>
      </c>
      <c r="CJ55" s="500" t="e">
        <f t="shared" si="97"/>
        <v>#VALUE!</v>
      </c>
      <c r="CK55" s="500" t="e">
        <f t="shared" si="97"/>
        <v>#VALUE!</v>
      </c>
      <c r="CL55" s="500" t="e">
        <f t="shared" si="97"/>
        <v>#VALUE!</v>
      </c>
      <c r="CM55" s="500" t="e">
        <f t="shared" si="97"/>
        <v>#VALUE!</v>
      </c>
      <c r="CN55" s="500" t="e">
        <f t="shared" si="97"/>
        <v>#VALUE!</v>
      </c>
      <c r="CO55" s="500" t="e">
        <f t="shared" si="97"/>
        <v>#VALUE!</v>
      </c>
      <c r="CP55" s="500" t="e">
        <f t="shared" si="97"/>
        <v>#VALUE!</v>
      </c>
      <c r="CQ55" s="500" t="e">
        <f t="shared" si="97"/>
        <v>#VALUE!</v>
      </c>
      <c r="CR55" s="500" t="e">
        <f t="shared" si="97"/>
        <v>#VALUE!</v>
      </c>
      <c r="CS55" s="500" t="e">
        <f t="shared" si="97"/>
        <v>#VALUE!</v>
      </c>
      <c r="CT55" s="500" t="e">
        <f t="shared" si="97"/>
        <v>#VALUE!</v>
      </c>
      <c r="CU55" s="500" t="e">
        <f t="shared" si="97"/>
        <v>#VALUE!</v>
      </c>
      <c r="CV55" s="500" t="e">
        <f t="shared" si="97"/>
        <v>#VALUE!</v>
      </c>
      <c r="CW55" s="500" t="e">
        <f t="shared" si="97"/>
        <v>#VALUE!</v>
      </c>
      <c r="CX55" s="500" t="e">
        <f t="shared" si="97"/>
        <v>#VALUE!</v>
      </c>
      <c r="CY55" s="500" t="e">
        <f t="shared" si="97"/>
        <v>#VALUE!</v>
      </c>
      <c r="CZ55" s="500" t="e">
        <f t="shared" si="97"/>
        <v>#VALUE!</v>
      </c>
      <c r="DA55" s="500" t="e">
        <f t="shared" si="97"/>
        <v>#VALUE!</v>
      </c>
      <c r="DB55" s="500" t="e">
        <f t="shared" si="97"/>
        <v>#VALUE!</v>
      </c>
      <c r="DC55" s="500" t="e">
        <f t="shared" si="97"/>
        <v>#VALUE!</v>
      </c>
      <c r="DD55" s="500" t="e">
        <f t="shared" si="97"/>
        <v>#VALUE!</v>
      </c>
      <c r="DE55" s="500" t="e">
        <f t="shared" si="97"/>
        <v>#VALUE!</v>
      </c>
      <c r="DF55" s="500" t="e">
        <f t="shared" si="97"/>
        <v>#VALUE!</v>
      </c>
      <c r="DG55" s="500" t="e">
        <f t="shared" si="97"/>
        <v>#VALUE!</v>
      </c>
      <c r="DH55" s="500" t="e">
        <f t="shared" si="97"/>
        <v>#VALUE!</v>
      </c>
      <c r="DI55" s="500" t="e">
        <f t="shared" si="97"/>
        <v>#VALUE!</v>
      </c>
      <c r="DJ55" s="500" t="e">
        <f t="shared" si="97"/>
        <v>#VALUE!</v>
      </c>
      <c r="DK55" s="500" t="e">
        <f t="shared" si="97"/>
        <v>#VALUE!</v>
      </c>
      <c r="DL55" s="500" t="e">
        <f t="shared" si="97"/>
        <v>#VALUE!</v>
      </c>
      <c r="DM55" s="500" t="e">
        <f t="shared" si="97"/>
        <v>#VALUE!</v>
      </c>
      <c r="DN55" s="500" t="e">
        <f t="shared" si="97"/>
        <v>#VALUE!</v>
      </c>
      <c r="DO55" s="500" t="e">
        <f t="shared" si="97"/>
        <v>#VALUE!</v>
      </c>
      <c r="DP55" s="500" t="e">
        <f t="shared" si="97"/>
        <v>#VALUE!</v>
      </c>
      <c r="DQ55" s="500" t="e">
        <f t="shared" si="97"/>
        <v>#VALUE!</v>
      </c>
      <c r="DR55" s="500" t="e">
        <f t="shared" si="97"/>
        <v>#VALUE!</v>
      </c>
      <c r="DS55" s="500" t="e">
        <f t="shared" si="97"/>
        <v>#VALUE!</v>
      </c>
      <c r="DT55" s="500" t="e">
        <f t="shared" si="97"/>
        <v>#VALUE!</v>
      </c>
      <c r="DU55" s="500" t="e">
        <f t="shared" si="97"/>
        <v>#VALUE!</v>
      </c>
      <c r="DV55" s="500" t="e">
        <f t="shared" si="97"/>
        <v>#VALUE!</v>
      </c>
      <c r="DW55" s="500" t="e">
        <f t="shared" si="97"/>
        <v>#VALUE!</v>
      </c>
      <c r="DX55" s="500" t="e">
        <f t="shared" si="97"/>
        <v>#VALUE!</v>
      </c>
      <c r="DY55" s="500" t="e">
        <f t="shared" si="97"/>
        <v>#VALUE!</v>
      </c>
      <c r="DZ55" s="500" t="e">
        <f t="shared" si="97"/>
        <v>#VALUE!</v>
      </c>
      <c r="EA55" s="500" t="e">
        <f t="shared" ref="EA55:EF55" si="98">EA56+EA59</f>
        <v>#VALUE!</v>
      </c>
      <c r="EB55" s="500" t="e">
        <f t="shared" si="98"/>
        <v>#VALUE!</v>
      </c>
      <c r="EC55" s="500" t="e">
        <f t="shared" si="98"/>
        <v>#VALUE!</v>
      </c>
      <c r="ED55" s="500" t="e">
        <f t="shared" si="98"/>
        <v>#VALUE!</v>
      </c>
      <c r="EE55" s="500" t="e">
        <f t="shared" si="98"/>
        <v>#VALUE!</v>
      </c>
      <c r="EF55" s="500" t="e">
        <f t="shared" si="98"/>
        <v>#VALUE!</v>
      </c>
      <c r="EG55" s="500" t="e">
        <f>EG56+EG59</f>
        <v>#VALUE!</v>
      </c>
      <c r="EH55" s="500" t="e">
        <f>EH56+EH59</f>
        <v>#VALUE!</v>
      </c>
      <c r="EI55" s="500" t="e">
        <f>EI56+EI59</f>
        <v>#VALUE!</v>
      </c>
    </row>
    <row r="56" spans="2:139">
      <c r="B56" s="454" t="s">
        <v>225</v>
      </c>
      <c r="C56" s="454" t="e">
        <v>#VALUE!</v>
      </c>
      <c r="D56" s="455" t="e">
        <v>#VALUE!</v>
      </c>
      <c r="E56" s="455" t="e">
        <v>#VALUE!</v>
      </c>
      <c r="F56" s="455" t="e">
        <v>#VALUE!</v>
      </c>
      <c r="G56" s="455" t="e">
        <v>#VALUE!</v>
      </c>
      <c r="H56" s="490" t="e">
        <v>#VALUE!</v>
      </c>
      <c r="I56" s="490" t="e">
        <v>#VALUE!</v>
      </c>
      <c r="J56" s="490" t="e">
        <v>#VALUE!</v>
      </c>
      <c r="K56" s="490" t="e">
        <v>#VALUE!</v>
      </c>
      <c r="L56" s="490" t="e">
        <v>#VALUE!</v>
      </c>
      <c r="M56" s="490" t="e">
        <v>#VALUE!</v>
      </c>
      <c r="N56" s="490" t="e">
        <v>#VALUE!</v>
      </c>
      <c r="O56" s="490" t="e">
        <v>#VALUE!</v>
      </c>
      <c r="P56" s="490" t="e">
        <v>#VALUE!</v>
      </c>
      <c r="Q56" s="490" t="e">
        <v>#VALUE!</v>
      </c>
      <c r="R56" s="490" t="e">
        <v>#VALUE!</v>
      </c>
      <c r="S56" s="490" t="e">
        <v>#VALUE!</v>
      </c>
      <c r="T56" s="490" t="e">
        <v>#VALUE!</v>
      </c>
      <c r="U56" s="490" t="e">
        <v>#VALUE!</v>
      </c>
      <c r="V56" s="490" t="e">
        <v>#VALUE!</v>
      </c>
      <c r="W56" s="490" t="e">
        <v>#VALUE!</v>
      </c>
      <c r="X56" s="490" t="e">
        <v>#VALUE!</v>
      </c>
      <c r="Y56" s="490" t="e">
        <v>#VALUE!</v>
      </c>
      <c r="Z56" s="490" t="e">
        <v>#VALUE!</v>
      </c>
      <c r="AA56" s="490" t="e">
        <v>#VALUE!</v>
      </c>
      <c r="AB56" s="490" t="e">
        <v>#VALUE!</v>
      </c>
      <c r="AC56" s="490" t="e">
        <v>#VALUE!</v>
      </c>
      <c r="AD56" s="490" t="e">
        <v>#VALUE!</v>
      </c>
      <c r="AE56" s="490" t="e">
        <v>#VALUE!</v>
      </c>
      <c r="AF56" s="490" t="e">
        <v>#VALUE!</v>
      </c>
      <c r="AG56" s="490" t="e">
        <v>#VALUE!</v>
      </c>
      <c r="AH56" s="490" t="e">
        <v>#VALUE!</v>
      </c>
      <c r="AI56" s="490" t="e">
        <v>#VALUE!</v>
      </c>
      <c r="AJ56" s="490" t="e">
        <v>#VALUE!</v>
      </c>
      <c r="AK56" s="490" t="e">
        <v>#VALUE!</v>
      </c>
      <c r="AL56" s="490" t="e">
        <v>#VALUE!</v>
      </c>
      <c r="AM56" s="490" t="e">
        <v>#VALUE!</v>
      </c>
      <c r="AN56" s="490" t="e">
        <v>#VALUE!</v>
      </c>
      <c r="AO56" s="490" t="e">
        <v>#VALUE!</v>
      </c>
      <c r="AP56" s="490" t="e">
        <v>#VALUE!</v>
      </c>
      <c r="AQ56" s="490" t="e">
        <v>#VALUE!</v>
      </c>
      <c r="AR56" s="490" t="e">
        <v>#VALUE!</v>
      </c>
      <c r="AS56" s="490" t="e">
        <v>#VALUE!</v>
      </c>
      <c r="AT56" s="490" t="e">
        <v>#VALUE!</v>
      </c>
      <c r="AU56" s="490" t="e">
        <v>#VALUE!</v>
      </c>
      <c r="AV56" s="490" t="e">
        <v>#VALUE!</v>
      </c>
      <c r="AW56" s="490" t="e">
        <v>#VALUE!</v>
      </c>
      <c r="AX56" s="490" t="e">
        <v>#VALUE!</v>
      </c>
      <c r="AY56" s="490" t="e">
        <v>#VALUE!</v>
      </c>
      <c r="AZ56" s="490" t="e">
        <v>#VALUE!</v>
      </c>
      <c r="BA56" s="490" t="e">
        <v>#VALUE!</v>
      </c>
      <c r="BB56" s="490" t="e">
        <v>#VALUE!</v>
      </c>
      <c r="BC56" s="490" t="e">
        <v>#VALUE!</v>
      </c>
      <c r="BD56" s="490" t="e">
        <v>#VALUE!</v>
      </c>
      <c r="BE56" s="490" t="e">
        <v>#VALUE!</v>
      </c>
      <c r="BF56" s="490" t="e">
        <v>#VALUE!</v>
      </c>
      <c r="BG56" s="490" t="e">
        <v>#VALUE!</v>
      </c>
      <c r="BH56" s="490" t="e">
        <v>#VALUE!</v>
      </c>
      <c r="BI56" s="490" t="e">
        <v>#VALUE!</v>
      </c>
      <c r="BJ56" s="490" t="e">
        <v>#VALUE!</v>
      </c>
      <c r="BK56" s="490" t="e">
        <v>#VALUE!</v>
      </c>
      <c r="BL56" s="490" t="e">
        <v>#VALUE!</v>
      </c>
      <c r="BM56" s="490" t="e">
        <v>#VALUE!</v>
      </c>
      <c r="BN56" s="490" t="e">
        <v>#VALUE!</v>
      </c>
      <c r="BO56" s="490" t="e">
        <v>#VALUE!</v>
      </c>
      <c r="BP56" s="490" t="e">
        <v>#VALUE!</v>
      </c>
      <c r="BQ56" s="490" t="e">
        <v>#VALUE!</v>
      </c>
      <c r="BR56" s="490" t="e">
        <v>#VALUE!</v>
      </c>
      <c r="BS56" s="490" t="e">
        <v>#VALUE!</v>
      </c>
      <c r="BT56" s="490" t="e">
        <v>#VALUE!</v>
      </c>
      <c r="BU56" s="490" t="e">
        <v>#VALUE!</v>
      </c>
      <c r="BV56" s="490" t="e">
        <v>#VALUE!</v>
      </c>
      <c r="BW56" s="490" t="e">
        <v>#VALUE!</v>
      </c>
      <c r="BX56" s="490" t="e">
        <v>#VALUE!</v>
      </c>
      <c r="BY56" s="490" t="e">
        <v>#VALUE!</v>
      </c>
      <c r="BZ56" s="490" t="e">
        <v>#VALUE!</v>
      </c>
      <c r="CA56" s="490" t="e">
        <v>#VALUE!</v>
      </c>
      <c r="CB56" s="490" t="e">
        <v>#VALUE!</v>
      </c>
      <c r="CC56" s="490" t="e">
        <v>#VALUE!</v>
      </c>
      <c r="CD56" s="490" t="e">
        <v>#VALUE!</v>
      </c>
      <c r="CE56" s="490" t="e">
        <v>#VALUE!</v>
      </c>
      <c r="CF56" s="490" t="e">
        <v>#VALUE!</v>
      </c>
      <c r="CG56" s="490" t="e">
        <v>#VALUE!</v>
      </c>
      <c r="CH56" s="490" t="e">
        <v>#VALUE!</v>
      </c>
      <c r="CI56" s="490" t="e">
        <v>#VALUE!</v>
      </c>
      <c r="CJ56" s="490" t="e">
        <v>#VALUE!</v>
      </c>
      <c r="CK56" s="490" t="e">
        <v>#VALUE!</v>
      </c>
      <c r="CL56" s="490" t="e">
        <v>#VALUE!</v>
      </c>
      <c r="CM56" s="490" t="e">
        <v>#VALUE!</v>
      </c>
      <c r="CN56" s="490" t="e">
        <v>#VALUE!</v>
      </c>
      <c r="CO56" s="490" t="e">
        <v>#VALUE!</v>
      </c>
      <c r="CP56" s="490" t="e">
        <v>#VALUE!</v>
      </c>
      <c r="CQ56" s="490" t="e">
        <v>#VALUE!</v>
      </c>
      <c r="CR56" s="490" t="e">
        <v>#VALUE!</v>
      </c>
      <c r="CS56" s="490" t="e">
        <v>#VALUE!</v>
      </c>
      <c r="CT56" s="490" t="e">
        <v>#VALUE!</v>
      </c>
      <c r="CU56" s="490" t="e">
        <v>#VALUE!</v>
      </c>
      <c r="CV56" s="490" t="e">
        <v>#VALUE!</v>
      </c>
      <c r="CW56" s="490" t="e">
        <v>#VALUE!</v>
      </c>
      <c r="CX56" s="490" t="e">
        <v>#VALUE!</v>
      </c>
      <c r="CY56" s="490" t="e">
        <v>#VALUE!</v>
      </c>
      <c r="CZ56" s="490" t="e">
        <v>#VALUE!</v>
      </c>
      <c r="DA56" s="490" t="e">
        <v>#VALUE!</v>
      </c>
      <c r="DB56" s="490" t="e">
        <v>#VALUE!</v>
      </c>
      <c r="DC56" s="490" t="e">
        <v>#VALUE!</v>
      </c>
      <c r="DD56" s="490" t="e">
        <v>#VALUE!</v>
      </c>
      <c r="DE56" s="490" t="e">
        <v>#VALUE!</v>
      </c>
      <c r="DF56" s="490" t="e">
        <v>#VALUE!</v>
      </c>
      <c r="DG56" s="490" t="e">
        <v>#VALUE!</v>
      </c>
      <c r="DH56" s="490" t="e">
        <v>#VALUE!</v>
      </c>
      <c r="DI56" s="490" t="e">
        <v>#VALUE!</v>
      </c>
      <c r="DJ56" s="490" t="e">
        <v>#VALUE!</v>
      </c>
      <c r="DK56" s="490" t="e">
        <v>#VALUE!</v>
      </c>
      <c r="DL56" s="490" t="e">
        <v>#VALUE!</v>
      </c>
      <c r="DM56" s="490" t="e">
        <v>#VALUE!</v>
      </c>
      <c r="DN56" s="490" t="e">
        <v>#VALUE!</v>
      </c>
      <c r="DO56" s="490" t="e">
        <v>#VALUE!</v>
      </c>
      <c r="DP56" s="490" t="e">
        <v>#VALUE!</v>
      </c>
      <c r="DQ56" s="490" t="e">
        <v>#VALUE!</v>
      </c>
      <c r="DR56" s="490" t="e">
        <v>#VALUE!</v>
      </c>
      <c r="DS56" s="490" t="e">
        <v>#VALUE!</v>
      </c>
      <c r="DT56" s="490" t="e">
        <v>#VALUE!</v>
      </c>
      <c r="DU56" s="490" t="e">
        <v>#VALUE!</v>
      </c>
      <c r="DV56" s="490" t="e">
        <v>#VALUE!</v>
      </c>
      <c r="DW56" s="490" t="e">
        <v>#VALUE!</v>
      </c>
      <c r="DX56" s="490" t="e">
        <v>#VALUE!</v>
      </c>
      <c r="DY56" s="490" t="e">
        <v>#VALUE!</v>
      </c>
      <c r="DZ56" s="490" t="e">
        <v>#VALUE!</v>
      </c>
      <c r="EA56" s="490" t="e">
        <v>#VALUE!</v>
      </c>
      <c r="EB56" s="490" t="e">
        <v>#VALUE!</v>
      </c>
      <c r="EC56" s="490" t="e">
        <v>#VALUE!</v>
      </c>
      <c r="ED56" s="490" t="e">
        <v>#VALUE!</v>
      </c>
      <c r="EE56" s="490" t="e">
        <v>#VALUE!</v>
      </c>
      <c r="EF56" s="490" t="e">
        <v>#VALUE!</v>
      </c>
      <c r="EG56" s="490" t="e">
        <v>#VALUE!</v>
      </c>
      <c r="EH56" s="490" t="e">
        <v>#VALUE!</v>
      </c>
      <c r="EI56" s="490" t="e">
        <v>#VALUE!</v>
      </c>
    </row>
    <row r="57" spans="2:139">
      <c r="B57" s="454" t="s">
        <v>174</v>
      </c>
      <c r="C57" s="454"/>
      <c r="D57" s="490" t="e">
        <f t="shared" ref="D57:BO57" si="99">100*(D56/C56-1)</f>
        <v>#VALUE!</v>
      </c>
      <c r="E57" s="490" t="e">
        <f t="shared" si="99"/>
        <v>#VALUE!</v>
      </c>
      <c r="F57" s="490" t="e">
        <f t="shared" si="99"/>
        <v>#VALUE!</v>
      </c>
      <c r="G57" s="490" t="e">
        <f t="shared" si="99"/>
        <v>#VALUE!</v>
      </c>
      <c r="H57" s="490" t="e">
        <f t="shared" si="99"/>
        <v>#VALUE!</v>
      </c>
      <c r="I57" s="490" t="e">
        <f t="shared" si="99"/>
        <v>#VALUE!</v>
      </c>
      <c r="J57" s="490" t="e">
        <f t="shared" si="99"/>
        <v>#VALUE!</v>
      </c>
      <c r="K57" s="490" t="e">
        <f t="shared" si="99"/>
        <v>#VALUE!</v>
      </c>
      <c r="L57" s="490" t="e">
        <f t="shared" si="99"/>
        <v>#VALUE!</v>
      </c>
      <c r="M57" s="490" t="e">
        <f t="shared" si="99"/>
        <v>#VALUE!</v>
      </c>
      <c r="N57" s="490" t="e">
        <f t="shared" si="99"/>
        <v>#VALUE!</v>
      </c>
      <c r="O57" s="490" t="e">
        <f t="shared" si="99"/>
        <v>#VALUE!</v>
      </c>
      <c r="P57" s="490" t="e">
        <f t="shared" si="99"/>
        <v>#VALUE!</v>
      </c>
      <c r="Q57" s="490" t="e">
        <f t="shared" si="99"/>
        <v>#VALUE!</v>
      </c>
      <c r="R57" s="490" t="e">
        <f t="shared" si="99"/>
        <v>#VALUE!</v>
      </c>
      <c r="S57" s="490" t="e">
        <f t="shared" si="99"/>
        <v>#VALUE!</v>
      </c>
      <c r="T57" s="490" t="e">
        <f t="shared" si="99"/>
        <v>#VALUE!</v>
      </c>
      <c r="U57" s="490" t="e">
        <f t="shared" si="99"/>
        <v>#VALUE!</v>
      </c>
      <c r="V57" s="490" t="e">
        <f t="shared" si="99"/>
        <v>#VALUE!</v>
      </c>
      <c r="W57" s="490" t="e">
        <f t="shared" si="99"/>
        <v>#VALUE!</v>
      </c>
      <c r="X57" s="490" t="e">
        <f t="shared" si="99"/>
        <v>#VALUE!</v>
      </c>
      <c r="Y57" s="490" t="e">
        <f t="shared" si="99"/>
        <v>#VALUE!</v>
      </c>
      <c r="Z57" s="490" t="e">
        <f t="shared" si="99"/>
        <v>#VALUE!</v>
      </c>
      <c r="AA57" s="490" t="e">
        <f t="shared" si="99"/>
        <v>#VALUE!</v>
      </c>
      <c r="AB57" s="490" t="e">
        <f t="shared" si="99"/>
        <v>#VALUE!</v>
      </c>
      <c r="AC57" s="490" t="e">
        <f t="shared" si="99"/>
        <v>#VALUE!</v>
      </c>
      <c r="AD57" s="490" t="e">
        <f t="shared" si="99"/>
        <v>#VALUE!</v>
      </c>
      <c r="AE57" s="490" t="e">
        <f t="shared" si="99"/>
        <v>#VALUE!</v>
      </c>
      <c r="AF57" s="490" t="e">
        <f t="shared" si="99"/>
        <v>#VALUE!</v>
      </c>
      <c r="AG57" s="490" t="e">
        <f t="shared" si="99"/>
        <v>#VALUE!</v>
      </c>
      <c r="AH57" s="490" t="e">
        <f t="shared" si="99"/>
        <v>#VALUE!</v>
      </c>
      <c r="AI57" s="490" t="e">
        <f t="shared" si="99"/>
        <v>#VALUE!</v>
      </c>
      <c r="AJ57" s="490" t="e">
        <f t="shared" si="99"/>
        <v>#VALUE!</v>
      </c>
      <c r="AK57" s="490" t="e">
        <f t="shared" si="99"/>
        <v>#VALUE!</v>
      </c>
      <c r="AL57" s="490" t="e">
        <f t="shared" si="99"/>
        <v>#VALUE!</v>
      </c>
      <c r="AM57" s="490" t="e">
        <f t="shared" si="99"/>
        <v>#VALUE!</v>
      </c>
      <c r="AN57" s="490" t="e">
        <f t="shared" si="99"/>
        <v>#VALUE!</v>
      </c>
      <c r="AO57" s="490" t="e">
        <f t="shared" si="99"/>
        <v>#VALUE!</v>
      </c>
      <c r="AP57" s="490" t="e">
        <f t="shared" si="99"/>
        <v>#VALUE!</v>
      </c>
      <c r="AQ57" s="490" t="e">
        <f t="shared" si="99"/>
        <v>#VALUE!</v>
      </c>
      <c r="AR57" s="490" t="e">
        <f t="shared" si="99"/>
        <v>#VALUE!</v>
      </c>
      <c r="AS57" s="490" t="e">
        <f t="shared" si="99"/>
        <v>#VALUE!</v>
      </c>
      <c r="AT57" s="490" t="e">
        <f t="shared" si="99"/>
        <v>#VALUE!</v>
      </c>
      <c r="AU57" s="490" t="e">
        <f t="shared" si="99"/>
        <v>#VALUE!</v>
      </c>
      <c r="AV57" s="490" t="e">
        <f t="shared" si="99"/>
        <v>#VALUE!</v>
      </c>
      <c r="AW57" s="490" t="e">
        <f t="shared" si="99"/>
        <v>#VALUE!</v>
      </c>
      <c r="AX57" s="490" t="e">
        <f t="shared" si="99"/>
        <v>#VALUE!</v>
      </c>
      <c r="AY57" s="490" t="e">
        <f t="shared" si="99"/>
        <v>#VALUE!</v>
      </c>
      <c r="AZ57" s="490" t="e">
        <f t="shared" si="99"/>
        <v>#VALUE!</v>
      </c>
      <c r="BA57" s="490" t="e">
        <f t="shared" si="99"/>
        <v>#VALUE!</v>
      </c>
      <c r="BB57" s="490" t="e">
        <f t="shared" si="99"/>
        <v>#VALUE!</v>
      </c>
      <c r="BC57" s="490" t="e">
        <f t="shared" si="99"/>
        <v>#VALUE!</v>
      </c>
      <c r="BD57" s="490" t="e">
        <f t="shared" si="99"/>
        <v>#VALUE!</v>
      </c>
      <c r="BE57" s="490" t="e">
        <f t="shared" si="99"/>
        <v>#VALUE!</v>
      </c>
      <c r="BF57" s="490" t="e">
        <f t="shared" si="99"/>
        <v>#VALUE!</v>
      </c>
      <c r="BG57" s="490" t="e">
        <f t="shared" si="99"/>
        <v>#VALUE!</v>
      </c>
      <c r="BH57" s="490" t="e">
        <f t="shared" si="99"/>
        <v>#VALUE!</v>
      </c>
      <c r="BI57" s="490" t="e">
        <f t="shared" si="99"/>
        <v>#VALUE!</v>
      </c>
      <c r="BJ57" s="490" t="e">
        <f t="shared" si="99"/>
        <v>#VALUE!</v>
      </c>
      <c r="BK57" s="490" t="e">
        <f t="shared" si="99"/>
        <v>#VALUE!</v>
      </c>
      <c r="BL57" s="490" t="e">
        <f t="shared" si="99"/>
        <v>#VALUE!</v>
      </c>
      <c r="BM57" s="490" t="e">
        <f t="shared" si="99"/>
        <v>#VALUE!</v>
      </c>
      <c r="BN57" s="490" t="e">
        <f t="shared" si="99"/>
        <v>#VALUE!</v>
      </c>
      <c r="BO57" s="490" t="e">
        <f t="shared" si="99"/>
        <v>#VALUE!</v>
      </c>
      <c r="BP57" s="490" t="e">
        <f t="shared" ref="BP57:EA57" si="100">100*(BP56/BO56-1)</f>
        <v>#VALUE!</v>
      </c>
      <c r="BQ57" s="490" t="e">
        <f t="shared" si="100"/>
        <v>#VALUE!</v>
      </c>
      <c r="BR57" s="490" t="e">
        <f t="shared" si="100"/>
        <v>#VALUE!</v>
      </c>
      <c r="BS57" s="490" t="e">
        <f t="shared" si="100"/>
        <v>#VALUE!</v>
      </c>
      <c r="BT57" s="490" t="e">
        <f t="shared" si="100"/>
        <v>#VALUE!</v>
      </c>
      <c r="BU57" s="490" t="e">
        <f t="shared" si="100"/>
        <v>#VALUE!</v>
      </c>
      <c r="BV57" s="490" t="e">
        <f t="shared" si="100"/>
        <v>#VALUE!</v>
      </c>
      <c r="BW57" s="490" t="e">
        <f t="shared" si="100"/>
        <v>#VALUE!</v>
      </c>
      <c r="BX57" s="490" t="e">
        <f t="shared" si="100"/>
        <v>#VALUE!</v>
      </c>
      <c r="BY57" s="490" t="e">
        <f t="shared" si="100"/>
        <v>#VALUE!</v>
      </c>
      <c r="BZ57" s="490" t="e">
        <f t="shared" si="100"/>
        <v>#VALUE!</v>
      </c>
      <c r="CA57" s="490" t="e">
        <f t="shared" si="100"/>
        <v>#VALUE!</v>
      </c>
      <c r="CB57" s="490" t="e">
        <f t="shared" si="100"/>
        <v>#VALUE!</v>
      </c>
      <c r="CC57" s="490" t="e">
        <f t="shared" si="100"/>
        <v>#VALUE!</v>
      </c>
      <c r="CD57" s="490" t="e">
        <f t="shared" si="100"/>
        <v>#VALUE!</v>
      </c>
      <c r="CE57" s="490" t="e">
        <f t="shared" si="100"/>
        <v>#VALUE!</v>
      </c>
      <c r="CF57" s="490" t="e">
        <f t="shared" si="100"/>
        <v>#VALUE!</v>
      </c>
      <c r="CG57" s="490" t="e">
        <f t="shared" si="100"/>
        <v>#VALUE!</v>
      </c>
      <c r="CH57" s="490" t="e">
        <f t="shared" si="100"/>
        <v>#VALUE!</v>
      </c>
      <c r="CI57" s="490" t="e">
        <f t="shared" si="100"/>
        <v>#VALUE!</v>
      </c>
      <c r="CJ57" s="490" t="e">
        <f t="shared" si="100"/>
        <v>#VALUE!</v>
      </c>
      <c r="CK57" s="490" t="e">
        <f t="shared" si="100"/>
        <v>#VALUE!</v>
      </c>
      <c r="CL57" s="490" t="e">
        <f t="shared" si="100"/>
        <v>#VALUE!</v>
      </c>
      <c r="CM57" s="490" t="e">
        <f t="shared" si="100"/>
        <v>#VALUE!</v>
      </c>
      <c r="CN57" s="490" t="e">
        <f t="shared" si="100"/>
        <v>#VALUE!</v>
      </c>
      <c r="CO57" s="490" t="e">
        <f t="shared" si="100"/>
        <v>#VALUE!</v>
      </c>
      <c r="CP57" s="490" t="e">
        <f t="shared" si="100"/>
        <v>#VALUE!</v>
      </c>
      <c r="CQ57" s="490" t="e">
        <f t="shared" si="100"/>
        <v>#VALUE!</v>
      </c>
      <c r="CR57" s="490" t="e">
        <f t="shared" si="100"/>
        <v>#VALUE!</v>
      </c>
      <c r="CS57" s="490" t="e">
        <f t="shared" si="100"/>
        <v>#VALUE!</v>
      </c>
      <c r="CT57" s="490" t="e">
        <f t="shared" si="100"/>
        <v>#VALUE!</v>
      </c>
      <c r="CU57" s="490" t="e">
        <f t="shared" si="100"/>
        <v>#VALUE!</v>
      </c>
      <c r="CV57" s="490" t="e">
        <f t="shared" si="100"/>
        <v>#VALUE!</v>
      </c>
      <c r="CW57" s="490" t="e">
        <f t="shared" si="100"/>
        <v>#VALUE!</v>
      </c>
      <c r="CX57" s="490" t="e">
        <f t="shared" si="100"/>
        <v>#VALUE!</v>
      </c>
      <c r="CY57" s="490" t="e">
        <f t="shared" si="100"/>
        <v>#VALUE!</v>
      </c>
      <c r="CZ57" s="490" t="e">
        <f t="shared" si="100"/>
        <v>#VALUE!</v>
      </c>
      <c r="DA57" s="490" t="e">
        <f t="shared" si="100"/>
        <v>#VALUE!</v>
      </c>
      <c r="DB57" s="490" t="e">
        <f t="shared" si="100"/>
        <v>#VALUE!</v>
      </c>
      <c r="DC57" s="490" t="e">
        <f t="shared" si="100"/>
        <v>#VALUE!</v>
      </c>
      <c r="DD57" s="490" t="e">
        <f t="shared" si="100"/>
        <v>#VALUE!</v>
      </c>
      <c r="DE57" s="490" t="e">
        <f t="shared" si="100"/>
        <v>#VALUE!</v>
      </c>
      <c r="DF57" s="490" t="e">
        <f t="shared" si="100"/>
        <v>#VALUE!</v>
      </c>
      <c r="DG57" s="490" t="e">
        <f t="shared" si="100"/>
        <v>#VALUE!</v>
      </c>
      <c r="DH57" s="490" t="e">
        <f t="shared" si="100"/>
        <v>#VALUE!</v>
      </c>
      <c r="DI57" s="490" t="e">
        <f t="shared" si="100"/>
        <v>#VALUE!</v>
      </c>
      <c r="DJ57" s="490" t="e">
        <f t="shared" si="100"/>
        <v>#VALUE!</v>
      </c>
      <c r="DK57" s="490" t="e">
        <f t="shared" si="100"/>
        <v>#VALUE!</v>
      </c>
      <c r="DL57" s="490" t="e">
        <f t="shared" si="100"/>
        <v>#VALUE!</v>
      </c>
      <c r="DM57" s="490" t="e">
        <f t="shared" si="100"/>
        <v>#VALUE!</v>
      </c>
      <c r="DN57" s="490" t="e">
        <f t="shared" si="100"/>
        <v>#VALUE!</v>
      </c>
      <c r="DO57" s="490" t="e">
        <f t="shared" si="100"/>
        <v>#VALUE!</v>
      </c>
      <c r="DP57" s="490" t="e">
        <f t="shared" si="100"/>
        <v>#VALUE!</v>
      </c>
      <c r="DQ57" s="490" t="e">
        <f t="shared" si="100"/>
        <v>#VALUE!</v>
      </c>
      <c r="DR57" s="490" t="e">
        <f t="shared" si="100"/>
        <v>#VALUE!</v>
      </c>
      <c r="DS57" s="490" t="e">
        <f t="shared" si="100"/>
        <v>#VALUE!</v>
      </c>
      <c r="DT57" s="490" t="e">
        <f t="shared" si="100"/>
        <v>#VALUE!</v>
      </c>
      <c r="DU57" s="490" t="e">
        <f t="shared" si="100"/>
        <v>#VALUE!</v>
      </c>
      <c r="DV57" s="490" t="e">
        <f t="shared" si="100"/>
        <v>#VALUE!</v>
      </c>
      <c r="DW57" s="490" t="e">
        <f t="shared" si="100"/>
        <v>#VALUE!</v>
      </c>
      <c r="DX57" s="490" t="e">
        <f t="shared" si="100"/>
        <v>#VALUE!</v>
      </c>
      <c r="DY57" s="490" t="e">
        <f t="shared" si="100"/>
        <v>#VALUE!</v>
      </c>
      <c r="DZ57" s="490" t="e">
        <f t="shared" si="100"/>
        <v>#VALUE!</v>
      </c>
      <c r="EA57" s="490" t="e">
        <f t="shared" si="100"/>
        <v>#VALUE!</v>
      </c>
      <c r="EB57" s="490" t="e">
        <f t="shared" ref="EB57:EI57" si="101">100*(EB56/EA56-1)</f>
        <v>#VALUE!</v>
      </c>
      <c r="EC57" s="490" t="e">
        <f t="shared" si="101"/>
        <v>#VALUE!</v>
      </c>
      <c r="ED57" s="490" t="e">
        <f t="shared" si="101"/>
        <v>#VALUE!</v>
      </c>
      <c r="EE57" s="490" t="e">
        <f t="shared" si="101"/>
        <v>#VALUE!</v>
      </c>
      <c r="EF57" s="490" t="e">
        <f t="shared" si="101"/>
        <v>#VALUE!</v>
      </c>
      <c r="EG57" s="490" t="e">
        <f t="shared" si="101"/>
        <v>#VALUE!</v>
      </c>
      <c r="EH57" s="490" t="e">
        <f t="shared" si="101"/>
        <v>#VALUE!</v>
      </c>
      <c r="EI57" s="490" t="e">
        <f t="shared" si="101"/>
        <v>#VALUE!</v>
      </c>
    </row>
    <row r="58" spans="2:139">
      <c r="B58" s="454" t="s">
        <v>74</v>
      </c>
      <c r="D58" s="455"/>
      <c r="E58" s="455"/>
      <c r="F58" s="455"/>
      <c r="G58" s="490" t="e">
        <f>100*(G56/C56-1)</f>
        <v>#VALUE!</v>
      </c>
      <c r="H58" s="490" t="e">
        <f t="shared" ref="H58:BS58" si="102">100*(H56/D56-1)</f>
        <v>#VALUE!</v>
      </c>
      <c r="I58" s="490" t="e">
        <f t="shared" si="102"/>
        <v>#VALUE!</v>
      </c>
      <c r="J58" s="490" t="e">
        <f t="shared" si="102"/>
        <v>#VALUE!</v>
      </c>
      <c r="K58" s="490" t="e">
        <f t="shared" si="102"/>
        <v>#VALUE!</v>
      </c>
      <c r="L58" s="490" t="e">
        <f t="shared" si="102"/>
        <v>#VALUE!</v>
      </c>
      <c r="M58" s="490" t="e">
        <f t="shared" si="102"/>
        <v>#VALUE!</v>
      </c>
      <c r="N58" s="490" t="e">
        <f t="shared" si="102"/>
        <v>#VALUE!</v>
      </c>
      <c r="O58" s="490" t="e">
        <f t="shared" si="102"/>
        <v>#VALUE!</v>
      </c>
      <c r="P58" s="490" t="e">
        <f t="shared" si="102"/>
        <v>#VALUE!</v>
      </c>
      <c r="Q58" s="490" t="e">
        <f t="shared" si="102"/>
        <v>#VALUE!</v>
      </c>
      <c r="R58" s="490" t="e">
        <f t="shared" si="102"/>
        <v>#VALUE!</v>
      </c>
      <c r="S58" s="490" t="e">
        <f t="shared" si="102"/>
        <v>#VALUE!</v>
      </c>
      <c r="T58" s="490" t="e">
        <f t="shared" si="102"/>
        <v>#VALUE!</v>
      </c>
      <c r="U58" s="490" t="e">
        <f t="shared" si="102"/>
        <v>#VALUE!</v>
      </c>
      <c r="V58" s="490" t="e">
        <f t="shared" si="102"/>
        <v>#VALUE!</v>
      </c>
      <c r="W58" s="490" t="e">
        <f t="shared" si="102"/>
        <v>#VALUE!</v>
      </c>
      <c r="X58" s="490" t="e">
        <f t="shared" si="102"/>
        <v>#VALUE!</v>
      </c>
      <c r="Y58" s="490" t="e">
        <f t="shared" si="102"/>
        <v>#VALUE!</v>
      </c>
      <c r="Z58" s="490" t="e">
        <f t="shared" si="102"/>
        <v>#VALUE!</v>
      </c>
      <c r="AA58" s="490" t="e">
        <f t="shared" si="102"/>
        <v>#VALUE!</v>
      </c>
      <c r="AB58" s="490" t="e">
        <f t="shared" si="102"/>
        <v>#VALUE!</v>
      </c>
      <c r="AC58" s="490" t="e">
        <f t="shared" si="102"/>
        <v>#VALUE!</v>
      </c>
      <c r="AD58" s="490" t="e">
        <f t="shared" si="102"/>
        <v>#VALUE!</v>
      </c>
      <c r="AE58" s="490" t="e">
        <f t="shared" si="102"/>
        <v>#VALUE!</v>
      </c>
      <c r="AF58" s="490" t="e">
        <f t="shared" si="102"/>
        <v>#VALUE!</v>
      </c>
      <c r="AG58" s="490" t="e">
        <f t="shared" si="102"/>
        <v>#VALUE!</v>
      </c>
      <c r="AH58" s="490" t="e">
        <f t="shared" si="102"/>
        <v>#VALUE!</v>
      </c>
      <c r="AI58" s="490" t="e">
        <f t="shared" si="102"/>
        <v>#VALUE!</v>
      </c>
      <c r="AJ58" s="490" t="e">
        <f t="shared" si="102"/>
        <v>#VALUE!</v>
      </c>
      <c r="AK58" s="490" t="e">
        <f t="shared" si="102"/>
        <v>#VALUE!</v>
      </c>
      <c r="AL58" s="490" t="e">
        <f t="shared" si="102"/>
        <v>#VALUE!</v>
      </c>
      <c r="AM58" s="490" t="e">
        <f t="shared" si="102"/>
        <v>#VALUE!</v>
      </c>
      <c r="AN58" s="490" t="e">
        <f t="shared" si="102"/>
        <v>#VALUE!</v>
      </c>
      <c r="AO58" s="490" t="e">
        <f t="shared" si="102"/>
        <v>#VALUE!</v>
      </c>
      <c r="AP58" s="490" t="e">
        <f t="shared" si="102"/>
        <v>#VALUE!</v>
      </c>
      <c r="AQ58" s="490" t="e">
        <f t="shared" si="102"/>
        <v>#VALUE!</v>
      </c>
      <c r="AR58" s="490" t="e">
        <f t="shared" si="102"/>
        <v>#VALUE!</v>
      </c>
      <c r="AS58" s="490" t="e">
        <f t="shared" si="102"/>
        <v>#VALUE!</v>
      </c>
      <c r="AT58" s="490" t="e">
        <f t="shared" si="102"/>
        <v>#VALUE!</v>
      </c>
      <c r="AU58" s="490" t="e">
        <f t="shared" si="102"/>
        <v>#VALUE!</v>
      </c>
      <c r="AV58" s="490" t="e">
        <f t="shared" si="102"/>
        <v>#VALUE!</v>
      </c>
      <c r="AW58" s="490" t="e">
        <f t="shared" si="102"/>
        <v>#VALUE!</v>
      </c>
      <c r="AX58" s="490" t="e">
        <f t="shared" si="102"/>
        <v>#VALUE!</v>
      </c>
      <c r="AY58" s="490" t="e">
        <f t="shared" si="102"/>
        <v>#VALUE!</v>
      </c>
      <c r="AZ58" s="490" t="e">
        <f t="shared" si="102"/>
        <v>#VALUE!</v>
      </c>
      <c r="BA58" s="490" t="e">
        <f t="shared" si="102"/>
        <v>#VALUE!</v>
      </c>
      <c r="BB58" s="490" t="e">
        <f t="shared" si="102"/>
        <v>#VALUE!</v>
      </c>
      <c r="BC58" s="490" t="e">
        <f t="shared" si="102"/>
        <v>#VALUE!</v>
      </c>
      <c r="BD58" s="490" t="e">
        <f t="shared" si="102"/>
        <v>#VALUE!</v>
      </c>
      <c r="BE58" s="490" t="e">
        <f t="shared" si="102"/>
        <v>#VALUE!</v>
      </c>
      <c r="BF58" s="490" t="e">
        <f t="shared" si="102"/>
        <v>#VALUE!</v>
      </c>
      <c r="BG58" s="490" t="e">
        <f t="shared" si="102"/>
        <v>#VALUE!</v>
      </c>
      <c r="BH58" s="490" t="e">
        <f t="shared" si="102"/>
        <v>#VALUE!</v>
      </c>
      <c r="BI58" s="490" t="e">
        <f t="shared" si="102"/>
        <v>#VALUE!</v>
      </c>
      <c r="BJ58" s="490" t="e">
        <f t="shared" si="102"/>
        <v>#VALUE!</v>
      </c>
      <c r="BK58" s="490" t="e">
        <f t="shared" si="102"/>
        <v>#VALUE!</v>
      </c>
      <c r="BL58" s="490" t="e">
        <f t="shared" si="102"/>
        <v>#VALUE!</v>
      </c>
      <c r="BM58" s="490" t="e">
        <f t="shared" si="102"/>
        <v>#VALUE!</v>
      </c>
      <c r="BN58" s="490" t="e">
        <f t="shared" si="102"/>
        <v>#VALUE!</v>
      </c>
      <c r="BO58" s="490" t="e">
        <f t="shared" si="102"/>
        <v>#VALUE!</v>
      </c>
      <c r="BP58" s="490" t="e">
        <f t="shared" si="102"/>
        <v>#VALUE!</v>
      </c>
      <c r="BQ58" s="490" t="e">
        <f t="shared" si="102"/>
        <v>#VALUE!</v>
      </c>
      <c r="BR58" s="490" t="e">
        <f t="shared" si="102"/>
        <v>#VALUE!</v>
      </c>
      <c r="BS58" s="490" t="e">
        <f t="shared" si="102"/>
        <v>#VALUE!</v>
      </c>
      <c r="BT58" s="490" t="e">
        <f t="shared" ref="BT58:EE58" si="103">100*(BT56/BP56-1)</f>
        <v>#VALUE!</v>
      </c>
      <c r="BU58" s="490" t="e">
        <f t="shared" si="103"/>
        <v>#VALUE!</v>
      </c>
      <c r="BV58" s="490" t="e">
        <f t="shared" si="103"/>
        <v>#VALUE!</v>
      </c>
      <c r="BW58" s="490" t="e">
        <f t="shared" si="103"/>
        <v>#VALUE!</v>
      </c>
      <c r="BX58" s="490" t="e">
        <f t="shared" si="103"/>
        <v>#VALUE!</v>
      </c>
      <c r="BY58" s="490" t="e">
        <f t="shared" si="103"/>
        <v>#VALUE!</v>
      </c>
      <c r="BZ58" s="490" t="e">
        <f t="shared" si="103"/>
        <v>#VALUE!</v>
      </c>
      <c r="CA58" s="490" t="e">
        <f t="shared" si="103"/>
        <v>#VALUE!</v>
      </c>
      <c r="CB58" s="490" t="e">
        <f t="shared" si="103"/>
        <v>#VALUE!</v>
      </c>
      <c r="CC58" s="490" t="e">
        <f t="shared" si="103"/>
        <v>#VALUE!</v>
      </c>
      <c r="CD58" s="490" t="e">
        <f t="shared" si="103"/>
        <v>#VALUE!</v>
      </c>
      <c r="CE58" s="490" t="e">
        <f t="shared" si="103"/>
        <v>#VALUE!</v>
      </c>
      <c r="CF58" s="490" t="e">
        <f t="shared" si="103"/>
        <v>#VALUE!</v>
      </c>
      <c r="CG58" s="490" t="e">
        <f t="shared" si="103"/>
        <v>#VALUE!</v>
      </c>
      <c r="CH58" s="490" t="e">
        <f t="shared" si="103"/>
        <v>#VALUE!</v>
      </c>
      <c r="CI58" s="490" t="e">
        <f t="shared" si="103"/>
        <v>#VALUE!</v>
      </c>
      <c r="CJ58" s="490" t="e">
        <f t="shared" si="103"/>
        <v>#VALUE!</v>
      </c>
      <c r="CK58" s="490" t="e">
        <f t="shared" si="103"/>
        <v>#VALUE!</v>
      </c>
      <c r="CL58" s="490" t="e">
        <f t="shared" si="103"/>
        <v>#VALUE!</v>
      </c>
      <c r="CM58" s="490" t="e">
        <f t="shared" si="103"/>
        <v>#VALUE!</v>
      </c>
      <c r="CN58" s="490" t="e">
        <f t="shared" si="103"/>
        <v>#VALUE!</v>
      </c>
      <c r="CO58" s="490" t="e">
        <f t="shared" si="103"/>
        <v>#VALUE!</v>
      </c>
      <c r="CP58" s="490" t="e">
        <f t="shared" si="103"/>
        <v>#VALUE!</v>
      </c>
      <c r="CQ58" s="490" t="e">
        <f t="shared" si="103"/>
        <v>#VALUE!</v>
      </c>
      <c r="CR58" s="490" t="e">
        <f t="shared" si="103"/>
        <v>#VALUE!</v>
      </c>
      <c r="CS58" s="490" t="e">
        <f t="shared" si="103"/>
        <v>#VALUE!</v>
      </c>
      <c r="CT58" s="490" t="e">
        <f t="shared" si="103"/>
        <v>#VALUE!</v>
      </c>
      <c r="CU58" s="490" t="e">
        <f t="shared" si="103"/>
        <v>#VALUE!</v>
      </c>
      <c r="CV58" s="490" t="e">
        <f t="shared" si="103"/>
        <v>#VALUE!</v>
      </c>
      <c r="CW58" s="490" t="e">
        <f t="shared" si="103"/>
        <v>#VALUE!</v>
      </c>
      <c r="CX58" s="490" t="e">
        <f t="shared" si="103"/>
        <v>#VALUE!</v>
      </c>
      <c r="CY58" s="490" t="e">
        <f t="shared" si="103"/>
        <v>#VALUE!</v>
      </c>
      <c r="CZ58" s="490" t="e">
        <f t="shared" si="103"/>
        <v>#VALUE!</v>
      </c>
      <c r="DA58" s="490" t="e">
        <f t="shared" si="103"/>
        <v>#VALUE!</v>
      </c>
      <c r="DB58" s="490" t="e">
        <f t="shared" si="103"/>
        <v>#VALUE!</v>
      </c>
      <c r="DC58" s="490" t="e">
        <f t="shared" si="103"/>
        <v>#VALUE!</v>
      </c>
      <c r="DD58" s="490" t="e">
        <f t="shared" si="103"/>
        <v>#VALUE!</v>
      </c>
      <c r="DE58" s="490" t="e">
        <f t="shared" si="103"/>
        <v>#VALUE!</v>
      </c>
      <c r="DF58" s="490" t="e">
        <f t="shared" si="103"/>
        <v>#VALUE!</v>
      </c>
      <c r="DG58" s="490" t="e">
        <f t="shared" si="103"/>
        <v>#VALUE!</v>
      </c>
      <c r="DH58" s="490" t="e">
        <f t="shared" si="103"/>
        <v>#VALUE!</v>
      </c>
      <c r="DI58" s="490" t="e">
        <f t="shared" si="103"/>
        <v>#VALUE!</v>
      </c>
      <c r="DJ58" s="490" t="e">
        <f t="shared" si="103"/>
        <v>#VALUE!</v>
      </c>
      <c r="DK58" s="490" t="e">
        <f t="shared" si="103"/>
        <v>#VALUE!</v>
      </c>
      <c r="DL58" s="490" t="e">
        <f t="shared" si="103"/>
        <v>#VALUE!</v>
      </c>
      <c r="DM58" s="490" t="e">
        <f t="shared" si="103"/>
        <v>#VALUE!</v>
      </c>
      <c r="DN58" s="490" t="e">
        <f t="shared" si="103"/>
        <v>#VALUE!</v>
      </c>
      <c r="DO58" s="490" t="e">
        <f t="shared" si="103"/>
        <v>#VALUE!</v>
      </c>
      <c r="DP58" s="490" t="e">
        <f t="shared" si="103"/>
        <v>#VALUE!</v>
      </c>
      <c r="DQ58" s="490" t="e">
        <f t="shared" si="103"/>
        <v>#VALUE!</v>
      </c>
      <c r="DR58" s="490" t="e">
        <f t="shared" si="103"/>
        <v>#VALUE!</v>
      </c>
      <c r="DS58" s="490" t="e">
        <f t="shared" si="103"/>
        <v>#VALUE!</v>
      </c>
      <c r="DT58" s="490" t="e">
        <f t="shared" si="103"/>
        <v>#VALUE!</v>
      </c>
      <c r="DU58" s="490" t="e">
        <f t="shared" si="103"/>
        <v>#VALUE!</v>
      </c>
      <c r="DV58" s="490" t="e">
        <f t="shared" si="103"/>
        <v>#VALUE!</v>
      </c>
      <c r="DW58" s="490" t="e">
        <f t="shared" si="103"/>
        <v>#VALUE!</v>
      </c>
      <c r="DX58" s="490" t="e">
        <f t="shared" si="103"/>
        <v>#VALUE!</v>
      </c>
      <c r="DY58" s="490" t="e">
        <f t="shared" si="103"/>
        <v>#VALUE!</v>
      </c>
      <c r="DZ58" s="490" t="e">
        <f t="shared" si="103"/>
        <v>#VALUE!</v>
      </c>
      <c r="EA58" s="490" t="e">
        <f t="shared" si="103"/>
        <v>#VALUE!</v>
      </c>
      <c r="EB58" s="490" t="e">
        <f t="shared" si="103"/>
        <v>#VALUE!</v>
      </c>
      <c r="EC58" s="490" t="e">
        <f t="shared" si="103"/>
        <v>#VALUE!</v>
      </c>
      <c r="ED58" s="490" t="e">
        <f t="shared" si="103"/>
        <v>#VALUE!</v>
      </c>
      <c r="EE58" s="490" t="e">
        <f t="shared" si="103"/>
        <v>#VALUE!</v>
      </c>
      <c r="EF58" s="490" t="e">
        <f t="shared" ref="EF58:EI58" si="104">100*(EF56/EB56-1)</f>
        <v>#VALUE!</v>
      </c>
      <c r="EG58" s="490" t="e">
        <f t="shared" si="104"/>
        <v>#VALUE!</v>
      </c>
      <c r="EH58" s="490" t="e">
        <f t="shared" si="104"/>
        <v>#VALUE!</v>
      </c>
      <c r="EI58" s="490" t="e">
        <f t="shared" si="104"/>
        <v>#VALUE!</v>
      </c>
    </row>
    <row r="59" spans="2:139">
      <c r="B59" s="454" t="s">
        <v>100</v>
      </c>
      <c r="C59" s="454" t="e">
        <v>#VALUE!</v>
      </c>
      <c r="D59" s="457" t="e">
        <v>#VALUE!</v>
      </c>
      <c r="E59" s="457" t="e">
        <v>#VALUE!</v>
      </c>
      <c r="F59" s="457" t="e">
        <v>#VALUE!</v>
      </c>
      <c r="G59" s="457" t="e">
        <v>#VALUE!</v>
      </c>
      <c r="H59" s="490" t="e">
        <v>#VALUE!</v>
      </c>
      <c r="I59" s="490" t="e">
        <v>#VALUE!</v>
      </c>
      <c r="J59" s="490" t="e">
        <v>#VALUE!</v>
      </c>
      <c r="K59" s="490" t="e">
        <v>#VALUE!</v>
      </c>
      <c r="L59" s="490" t="e">
        <v>#VALUE!</v>
      </c>
      <c r="M59" s="490" t="e">
        <v>#VALUE!</v>
      </c>
      <c r="N59" s="490" t="e">
        <v>#VALUE!</v>
      </c>
      <c r="O59" s="490" t="e">
        <v>#VALUE!</v>
      </c>
      <c r="P59" s="490" t="e">
        <v>#VALUE!</v>
      </c>
      <c r="Q59" s="490" t="e">
        <v>#VALUE!</v>
      </c>
      <c r="R59" s="490" t="e">
        <v>#VALUE!</v>
      </c>
      <c r="S59" s="490" t="e">
        <v>#VALUE!</v>
      </c>
      <c r="T59" s="490" t="e">
        <v>#VALUE!</v>
      </c>
      <c r="U59" s="490" t="e">
        <v>#VALUE!</v>
      </c>
      <c r="V59" s="490" t="e">
        <v>#VALUE!</v>
      </c>
      <c r="W59" s="490" t="e">
        <v>#VALUE!</v>
      </c>
      <c r="X59" s="490" t="e">
        <v>#VALUE!</v>
      </c>
      <c r="Y59" s="490" t="e">
        <v>#VALUE!</v>
      </c>
      <c r="Z59" s="490" t="e">
        <v>#VALUE!</v>
      </c>
      <c r="AA59" s="490" t="e">
        <v>#VALUE!</v>
      </c>
      <c r="AB59" s="490" t="e">
        <v>#VALUE!</v>
      </c>
      <c r="AC59" s="490" t="e">
        <v>#VALUE!</v>
      </c>
      <c r="AD59" s="490" t="e">
        <v>#VALUE!</v>
      </c>
      <c r="AE59" s="490" t="e">
        <v>#VALUE!</v>
      </c>
      <c r="AF59" s="490" t="e">
        <v>#VALUE!</v>
      </c>
      <c r="AG59" s="490" t="e">
        <v>#VALUE!</v>
      </c>
      <c r="AH59" s="490" t="e">
        <v>#VALUE!</v>
      </c>
      <c r="AI59" s="490" t="e">
        <v>#VALUE!</v>
      </c>
      <c r="AJ59" s="490" t="e">
        <v>#VALUE!</v>
      </c>
      <c r="AK59" s="490" t="e">
        <v>#VALUE!</v>
      </c>
      <c r="AL59" s="490" t="e">
        <v>#VALUE!</v>
      </c>
      <c r="AM59" s="490" t="e">
        <v>#VALUE!</v>
      </c>
      <c r="AN59" s="490" t="e">
        <v>#VALUE!</v>
      </c>
      <c r="AO59" s="490" t="e">
        <v>#VALUE!</v>
      </c>
      <c r="AP59" s="490" t="e">
        <v>#VALUE!</v>
      </c>
      <c r="AQ59" s="490" t="e">
        <v>#VALUE!</v>
      </c>
      <c r="AR59" s="490" t="e">
        <v>#VALUE!</v>
      </c>
      <c r="AS59" s="490" t="e">
        <v>#VALUE!</v>
      </c>
      <c r="AT59" s="490" t="e">
        <v>#VALUE!</v>
      </c>
      <c r="AU59" s="490" t="e">
        <v>#VALUE!</v>
      </c>
      <c r="AV59" s="490" t="e">
        <v>#VALUE!</v>
      </c>
      <c r="AW59" s="490" t="e">
        <v>#VALUE!</v>
      </c>
      <c r="AX59" s="490" t="e">
        <v>#VALUE!</v>
      </c>
      <c r="AY59" s="490" t="e">
        <v>#VALUE!</v>
      </c>
      <c r="AZ59" s="490" t="e">
        <v>#VALUE!</v>
      </c>
      <c r="BA59" s="490" t="e">
        <v>#VALUE!</v>
      </c>
      <c r="BB59" s="490" t="e">
        <v>#VALUE!</v>
      </c>
      <c r="BC59" s="490" t="e">
        <v>#VALUE!</v>
      </c>
      <c r="BD59" s="490" t="e">
        <v>#VALUE!</v>
      </c>
      <c r="BE59" s="490" t="e">
        <v>#VALUE!</v>
      </c>
      <c r="BF59" s="490" t="e">
        <v>#VALUE!</v>
      </c>
      <c r="BG59" s="490" t="e">
        <v>#VALUE!</v>
      </c>
      <c r="BH59" s="490" t="e">
        <v>#VALUE!</v>
      </c>
      <c r="BI59" s="490" t="e">
        <v>#VALUE!</v>
      </c>
      <c r="BJ59" s="490" t="e">
        <v>#VALUE!</v>
      </c>
      <c r="BK59" s="490" t="e">
        <v>#VALUE!</v>
      </c>
      <c r="BL59" s="490" t="e">
        <v>#VALUE!</v>
      </c>
      <c r="BM59" s="490" t="e">
        <v>#VALUE!</v>
      </c>
      <c r="BN59" s="490" t="e">
        <v>#VALUE!</v>
      </c>
      <c r="BO59" s="490" t="e">
        <v>#VALUE!</v>
      </c>
      <c r="BP59" s="490" t="e">
        <v>#VALUE!</v>
      </c>
      <c r="BQ59" s="490" t="e">
        <v>#VALUE!</v>
      </c>
      <c r="BR59" s="490" t="e">
        <v>#VALUE!</v>
      </c>
      <c r="BS59" s="490" t="e">
        <v>#VALUE!</v>
      </c>
      <c r="BT59" s="490" t="e">
        <v>#VALUE!</v>
      </c>
      <c r="BU59" s="490" t="e">
        <v>#VALUE!</v>
      </c>
      <c r="BV59" s="490" t="e">
        <v>#VALUE!</v>
      </c>
      <c r="BW59" s="490" t="e">
        <v>#VALUE!</v>
      </c>
      <c r="BX59" s="490" t="e">
        <v>#VALUE!</v>
      </c>
      <c r="BY59" s="490" t="e">
        <v>#VALUE!</v>
      </c>
      <c r="BZ59" s="490" t="e">
        <v>#VALUE!</v>
      </c>
      <c r="CA59" s="490" t="e">
        <v>#VALUE!</v>
      </c>
      <c r="CB59" s="490" t="e">
        <v>#VALUE!</v>
      </c>
      <c r="CC59" s="490" t="e">
        <v>#VALUE!</v>
      </c>
      <c r="CD59" s="490" t="e">
        <v>#VALUE!</v>
      </c>
      <c r="CE59" s="490" t="e">
        <v>#VALUE!</v>
      </c>
      <c r="CF59" s="490" t="e">
        <v>#VALUE!</v>
      </c>
      <c r="CG59" s="490" t="e">
        <v>#VALUE!</v>
      </c>
      <c r="CH59" s="490" t="e">
        <v>#VALUE!</v>
      </c>
      <c r="CI59" s="490" t="e">
        <v>#VALUE!</v>
      </c>
      <c r="CJ59" s="490" t="e">
        <v>#VALUE!</v>
      </c>
      <c r="CK59" s="490" t="e">
        <v>#VALUE!</v>
      </c>
      <c r="CL59" s="490" t="e">
        <v>#VALUE!</v>
      </c>
      <c r="CM59" s="490" t="e">
        <v>#VALUE!</v>
      </c>
      <c r="CN59" s="490" t="e">
        <v>#VALUE!</v>
      </c>
      <c r="CO59" s="490" t="e">
        <v>#VALUE!</v>
      </c>
      <c r="CP59" s="490" t="e">
        <v>#VALUE!</v>
      </c>
      <c r="CQ59" s="490" t="e">
        <v>#VALUE!</v>
      </c>
      <c r="CR59" s="490" t="e">
        <v>#VALUE!</v>
      </c>
      <c r="CS59" s="490" t="e">
        <v>#VALUE!</v>
      </c>
      <c r="CT59" s="490" t="e">
        <v>#VALUE!</v>
      </c>
      <c r="CU59" s="490" t="e">
        <v>#VALUE!</v>
      </c>
      <c r="CV59" s="490" t="e">
        <v>#VALUE!</v>
      </c>
      <c r="CW59" s="490" t="e">
        <v>#VALUE!</v>
      </c>
      <c r="CX59" s="490" t="e">
        <v>#VALUE!</v>
      </c>
      <c r="CY59" s="490" t="e">
        <v>#VALUE!</v>
      </c>
      <c r="CZ59" s="490" t="e">
        <v>#VALUE!</v>
      </c>
      <c r="DA59" s="490" t="e">
        <v>#VALUE!</v>
      </c>
      <c r="DB59" s="490" t="e">
        <v>#VALUE!</v>
      </c>
      <c r="DC59" s="490" t="e">
        <v>#VALUE!</v>
      </c>
      <c r="DD59" s="490" t="e">
        <v>#VALUE!</v>
      </c>
      <c r="DE59" s="490" t="e">
        <v>#VALUE!</v>
      </c>
      <c r="DF59" s="490" t="e">
        <v>#VALUE!</v>
      </c>
      <c r="DG59" s="490" t="e">
        <v>#VALUE!</v>
      </c>
      <c r="DH59" s="490" t="e">
        <v>#VALUE!</v>
      </c>
      <c r="DI59" s="490" t="e">
        <v>#VALUE!</v>
      </c>
      <c r="DJ59" s="490" t="e">
        <v>#VALUE!</v>
      </c>
      <c r="DK59" s="490" t="e">
        <v>#VALUE!</v>
      </c>
      <c r="DL59" s="490" t="e">
        <v>#VALUE!</v>
      </c>
      <c r="DM59" s="490" t="e">
        <v>#VALUE!</v>
      </c>
      <c r="DN59" s="490" t="e">
        <v>#VALUE!</v>
      </c>
      <c r="DO59" s="490" t="e">
        <v>#VALUE!</v>
      </c>
      <c r="DP59" s="490" t="e">
        <v>#VALUE!</v>
      </c>
      <c r="DQ59" s="490" t="e">
        <v>#VALUE!</v>
      </c>
      <c r="DR59" s="490" t="e">
        <v>#VALUE!</v>
      </c>
      <c r="DS59" s="490" t="e">
        <v>#VALUE!</v>
      </c>
      <c r="DT59" s="490" t="e">
        <v>#VALUE!</v>
      </c>
      <c r="DU59" s="490" t="e">
        <v>#VALUE!</v>
      </c>
      <c r="DV59" s="490" t="e">
        <v>#VALUE!</v>
      </c>
      <c r="DW59" s="490" t="e">
        <v>#VALUE!</v>
      </c>
      <c r="DX59" s="490" t="e">
        <v>#VALUE!</v>
      </c>
      <c r="DY59" s="490" t="e">
        <v>#VALUE!</v>
      </c>
      <c r="DZ59" s="490" t="e">
        <v>#VALUE!</v>
      </c>
      <c r="EA59" s="490" t="e">
        <v>#VALUE!</v>
      </c>
      <c r="EB59" s="490" t="e">
        <v>#VALUE!</v>
      </c>
      <c r="EC59" s="490" t="e">
        <v>#VALUE!</v>
      </c>
      <c r="ED59" s="490" t="e">
        <v>#VALUE!</v>
      </c>
      <c r="EE59" s="490" t="e">
        <v>#VALUE!</v>
      </c>
      <c r="EF59" s="490" t="e">
        <v>#VALUE!</v>
      </c>
      <c r="EG59" s="490" t="e">
        <v>#VALUE!</v>
      </c>
      <c r="EH59" s="490" t="e">
        <v>#VALUE!</v>
      </c>
      <c r="EI59" s="490" t="e">
        <v>#VALUE!</v>
      </c>
    </row>
    <row r="60" spans="2:139" ht="13.5" thickBot="1">
      <c r="B60" s="495" t="s">
        <v>74</v>
      </c>
      <c r="C60" s="501"/>
      <c r="D60" s="502"/>
      <c r="E60" s="502"/>
      <c r="F60" s="502"/>
      <c r="G60" s="457" t="e">
        <f>100*(G59/C59-1)</f>
        <v>#VALUE!</v>
      </c>
      <c r="H60" s="483" t="e">
        <f t="shared" ref="H60:BS60" si="105">100*(H59/D59-1)</f>
        <v>#VALUE!</v>
      </c>
      <c r="I60" s="483" t="e">
        <f t="shared" si="105"/>
        <v>#VALUE!</v>
      </c>
      <c r="J60" s="483" t="e">
        <f t="shared" si="105"/>
        <v>#VALUE!</v>
      </c>
      <c r="K60" s="483" t="e">
        <f t="shared" si="105"/>
        <v>#VALUE!</v>
      </c>
      <c r="L60" s="483" t="e">
        <f t="shared" si="105"/>
        <v>#VALUE!</v>
      </c>
      <c r="M60" s="483" t="e">
        <f t="shared" si="105"/>
        <v>#VALUE!</v>
      </c>
      <c r="N60" s="483" t="e">
        <f t="shared" si="105"/>
        <v>#VALUE!</v>
      </c>
      <c r="O60" s="483" t="e">
        <f t="shared" si="105"/>
        <v>#VALUE!</v>
      </c>
      <c r="P60" s="483" t="e">
        <f t="shared" si="105"/>
        <v>#VALUE!</v>
      </c>
      <c r="Q60" s="483" t="e">
        <f t="shared" si="105"/>
        <v>#VALUE!</v>
      </c>
      <c r="R60" s="483" t="e">
        <f t="shared" si="105"/>
        <v>#VALUE!</v>
      </c>
      <c r="S60" s="483" t="e">
        <f t="shared" si="105"/>
        <v>#VALUE!</v>
      </c>
      <c r="T60" s="483" t="e">
        <f t="shared" si="105"/>
        <v>#VALUE!</v>
      </c>
      <c r="U60" s="483" t="e">
        <f t="shared" si="105"/>
        <v>#VALUE!</v>
      </c>
      <c r="V60" s="483" t="e">
        <f t="shared" si="105"/>
        <v>#VALUE!</v>
      </c>
      <c r="W60" s="483" t="e">
        <f t="shared" si="105"/>
        <v>#VALUE!</v>
      </c>
      <c r="X60" s="483" t="e">
        <f t="shared" si="105"/>
        <v>#VALUE!</v>
      </c>
      <c r="Y60" s="483" t="e">
        <f t="shared" si="105"/>
        <v>#VALUE!</v>
      </c>
      <c r="Z60" s="483" t="e">
        <f t="shared" si="105"/>
        <v>#VALUE!</v>
      </c>
      <c r="AA60" s="483" t="e">
        <f t="shared" si="105"/>
        <v>#VALUE!</v>
      </c>
      <c r="AB60" s="483" t="e">
        <f t="shared" si="105"/>
        <v>#VALUE!</v>
      </c>
      <c r="AC60" s="483" t="e">
        <f t="shared" si="105"/>
        <v>#VALUE!</v>
      </c>
      <c r="AD60" s="483" t="e">
        <f t="shared" si="105"/>
        <v>#VALUE!</v>
      </c>
      <c r="AE60" s="483" t="e">
        <f t="shared" si="105"/>
        <v>#VALUE!</v>
      </c>
      <c r="AF60" s="483" t="e">
        <f t="shared" si="105"/>
        <v>#VALUE!</v>
      </c>
      <c r="AG60" s="483" t="e">
        <f t="shared" si="105"/>
        <v>#VALUE!</v>
      </c>
      <c r="AH60" s="483" t="e">
        <f t="shared" si="105"/>
        <v>#VALUE!</v>
      </c>
      <c r="AI60" s="483" t="e">
        <f t="shared" si="105"/>
        <v>#VALUE!</v>
      </c>
      <c r="AJ60" s="483" t="e">
        <f t="shared" si="105"/>
        <v>#VALUE!</v>
      </c>
      <c r="AK60" s="483" t="e">
        <f t="shared" si="105"/>
        <v>#VALUE!</v>
      </c>
      <c r="AL60" s="483" t="e">
        <f t="shared" si="105"/>
        <v>#VALUE!</v>
      </c>
      <c r="AM60" s="483" t="e">
        <f t="shared" si="105"/>
        <v>#VALUE!</v>
      </c>
      <c r="AN60" s="483" t="e">
        <f t="shared" si="105"/>
        <v>#VALUE!</v>
      </c>
      <c r="AO60" s="483" t="e">
        <f t="shared" si="105"/>
        <v>#VALUE!</v>
      </c>
      <c r="AP60" s="483" t="e">
        <f t="shared" si="105"/>
        <v>#VALUE!</v>
      </c>
      <c r="AQ60" s="483" t="e">
        <f t="shared" si="105"/>
        <v>#VALUE!</v>
      </c>
      <c r="AR60" s="483" t="e">
        <f t="shared" si="105"/>
        <v>#VALUE!</v>
      </c>
      <c r="AS60" s="483" t="e">
        <f t="shared" si="105"/>
        <v>#VALUE!</v>
      </c>
      <c r="AT60" s="483" t="e">
        <f t="shared" si="105"/>
        <v>#VALUE!</v>
      </c>
      <c r="AU60" s="483" t="e">
        <f t="shared" si="105"/>
        <v>#VALUE!</v>
      </c>
      <c r="AV60" s="483" t="e">
        <f t="shared" si="105"/>
        <v>#VALUE!</v>
      </c>
      <c r="AW60" s="483" t="e">
        <f t="shared" si="105"/>
        <v>#VALUE!</v>
      </c>
      <c r="AX60" s="483" t="e">
        <f t="shared" si="105"/>
        <v>#VALUE!</v>
      </c>
      <c r="AY60" s="483" t="e">
        <f t="shared" si="105"/>
        <v>#VALUE!</v>
      </c>
      <c r="AZ60" s="483" t="e">
        <f t="shared" si="105"/>
        <v>#VALUE!</v>
      </c>
      <c r="BA60" s="483" t="e">
        <f t="shared" si="105"/>
        <v>#VALUE!</v>
      </c>
      <c r="BB60" s="483" t="e">
        <f t="shared" si="105"/>
        <v>#VALUE!</v>
      </c>
      <c r="BC60" s="483" t="e">
        <f t="shared" si="105"/>
        <v>#VALUE!</v>
      </c>
      <c r="BD60" s="483" t="e">
        <f t="shared" si="105"/>
        <v>#VALUE!</v>
      </c>
      <c r="BE60" s="483" t="e">
        <f t="shared" si="105"/>
        <v>#VALUE!</v>
      </c>
      <c r="BF60" s="483" t="e">
        <f t="shared" si="105"/>
        <v>#VALUE!</v>
      </c>
      <c r="BG60" s="483" t="e">
        <f t="shared" si="105"/>
        <v>#VALUE!</v>
      </c>
      <c r="BH60" s="483" t="e">
        <f t="shared" si="105"/>
        <v>#VALUE!</v>
      </c>
      <c r="BI60" s="483" t="e">
        <f t="shared" si="105"/>
        <v>#VALUE!</v>
      </c>
      <c r="BJ60" s="483" t="e">
        <f t="shared" si="105"/>
        <v>#VALUE!</v>
      </c>
      <c r="BK60" s="483" t="e">
        <f t="shared" si="105"/>
        <v>#VALUE!</v>
      </c>
      <c r="BL60" s="483" t="e">
        <f t="shared" si="105"/>
        <v>#VALUE!</v>
      </c>
      <c r="BM60" s="483" t="e">
        <f t="shared" si="105"/>
        <v>#VALUE!</v>
      </c>
      <c r="BN60" s="483" t="e">
        <f t="shared" si="105"/>
        <v>#VALUE!</v>
      </c>
      <c r="BO60" s="483" t="e">
        <f t="shared" si="105"/>
        <v>#VALUE!</v>
      </c>
      <c r="BP60" s="483" t="e">
        <f t="shared" si="105"/>
        <v>#VALUE!</v>
      </c>
      <c r="BQ60" s="483" t="e">
        <f t="shared" si="105"/>
        <v>#VALUE!</v>
      </c>
      <c r="BR60" s="483" t="e">
        <f t="shared" si="105"/>
        <v>#VALUE!</v>
      </c>
      <c r="BS60" s="483" t="e">
        <f t="shared" si="105"/>
        <v>#VALUE!</v>
      </c>
      <c r="BT60" s="483" t="e">
        <f t="shared" ref="BT60:EE60" si="106">100*(BT59/BP59-1)</f>
        <v>#VALUE!</v>
      </c>
      <c r="BU60" s="483" t="e">
        <f t="shared" si="106"/>
        <v>#VALUE!</v>
      </c>
      <c r="BV60" s="483" t="e">
        <f t="shared" si="106"/>
        <v>#VALUE!</v>
      </c>
      <c r="BW60" s="483" t="e">
        <f t="shared" si="106"/>
        <v>#VALUE!</v>
      </c>
      <c r="BX60" s="483" t="e">
        <f t="shared" si="106"/>
        <v>#VALUE!</v>
      </c>
      <c r="BY60" s="483" t="e">
        <f t="shared" si="106"/>
        <v>#VALUE!</v>
      </c>
      <c r="BZ60" s="483" t="e">
        <f t="shared" si="106"/>
        <v>#VALUE!</v>
      </c>
      <c r="CA60" s="483" t="e">
        <f t="shared" si="106"/>
        <v>#VALUE!</v>
      </c>
      <c r="CB60" s="483" t="e">
        <f t="shared" si="106"/>
        <v>#VALUE!</v>
      </c>
      <c r="CC60" s="483" t="e">
        <f t="shared" si="106"/>
        <v>#VALUE!</v>
      </c>
      <c r="CD60" s="483" t="e">
        <f t="shared" si="106"/>
        <v>#VALUE!</v>
      </c>
      <c r="CE60" s="483" t="e">
        <f t="shared" si="106"/>
        <v>#VALUE!</v>
      </c>
      <c r="CF60" s="483" t="e">
        <f t="shared" si="106"/>
        <v>#VALUE!</v>
      </c>
      <c r="CG60" s="483" t="e">
        <f t="shared" si="106"/>
        <v>#VALUE!</v>
      </c>
      <c r="CH60" s="483" t="e">
        <f t="shared" si="106"/>
        <v>#VALUE!</v>
      </c>
      <c r="CI60" s="483" t="e">
        <f t="shared" si="106"/>
        <v>#VALUE!</v>
      </c>
      <c r="CJ60" s="483" t="e">
        <f t="shared" si="106"/>
        <v>#VALUE!</v>
      </c>
      <c r="CK60" s="483" t="e">
        <f t="shared" si="106"/>
        <v>#VALUE!</v>
      </c>
      <c r="CL60" s="483" t="e">
        <f t="shared" si="106"/>
        <v>#VALUE!</v>
      </c>
      <c r="CM60" s="483" t="e">
        <f t="shared" si="106"/>
        <v>#VALUE!</v>
      </c>
      <c r="CN60" s="483" t="e">
        <f t="shared" si="106"/>
        <v>#VALUE!</v>
      </c>
      <c r="CO60" s="483" t="e">
        <f t="shared" si="106"/>
        <v>#VALUE!</v>
      </c>
      <c r="CP60" s="483" t="e">
        <f t="shared" si="106"/>
        <v>#VALUE!</v>
      </c>
      <c r="CQ60" s="483" t="e">
        <f t="shared" si="106"/>
        <v>#VALUE!</v>
      </c>
      <c r="CR60" s="483" t="e">
        <f t="shared" si="106"/>
        <v>#VALUE!</v>
      </c>
      <c r="CS60" s="483" t="e">
        <f t="shared" si="106"/>
        <v>#VALUE!</v>
      </c>
      <c r="CT60" s="483" t="e">
        <f t="shared" si="106"/>
        <v>#VALUE!</v>
      </c>
      <c r="CU60" s="483" t="e">
        <f t="shared" si="106"/>
        <v>#VALUE!</v>
      </c>
      <c r="CV60" s="483" t="e">
        <f t="shared" si="106"/>
        <v>#VALUE!</v>
      </c>
      <c r="CW60" s="483" t="e">
        <f t="shared" si="106"/>
        <v>#VALUE!</v>
      </c>
      <c r="CX60" s="483" t="e">
        <f t="shared" si="106"/>
        <v>#VALUE!</v>
      </c>
      <c r="CY60" s="483" t="e">
        <f t="shared" si="106"/>
        <v>#VALUE!</v>
      </c>
      <c r="CZ60" s="483" t="e">
        <f t="shared" si="106"/>
        <v>#VALUE!</v>
      </c>
      <c r="DA60" s="483" t="e">
        <f t="shared" si="106"/>
        <v>#VALUE!</v>
      </c>
      <c r="DB60" s="483" t="e">
        <f t="shared" si="106"/>
        <v>#VALUE!</v>
      </c>
      <c r="DC60" s="483" t="e">
        <f t="shared" si="106"/>
        <v>#VALUE!</v>
      </c>
      <c r="DD60" s="483" t="e">
        <f t="shared" si="106"/>
        <v>#VALUE!</v>
      </c>
      <c r="DE60" s="483" t="e">
        <f t="shared" si="106"/>
        <v>#VALUE!</v>
      </c>
      <c r="DF60" s="483" t="e">
        <f t="shared" si="106"/>
        <v>#VALUE!</v>
      </c>
      <c r="DG60" s="483" t="e">
        <f t="shared" si="106"/>
        <v>#VALUE!</v>
      </c>
      <c r="DH60" s="483" t="e">
        <f t="shared" si="106"/>
        <v>#VALUE!</v>
      </c>
      <c r="DI60" s="483" t="e">
        <f t="shared" si="106"/>
        <v>#VALUE!</v>
      </c>
      <c r="DJ60" s="483" t="e">
        <f t="shared" si="106"/>
        <v>#VALUE!</v>
      </c>
      <c r="DK60" s="483" t="e">
        <f t="shared" si="106"/>
        <v>#VALUE!</v>
      </c>
      <c r="DL60" s="483" t="e">
        <f t="shared" si="106"/>
        <v>#VALUE!</v>
      </c>
      <c r="DM60" s="483" t="e">
        <f t="shared" si="106"/>
        <v>#VALUE!</v>
      </c>
      <c r="DN60" s="483" t="e">
        <f t="shared" si="106"/>
        <v>#VALUE!</v>
      </c>
      <c r="DO60" s="483" t="e">
        <f t="shared" si="106"/>
        <v>#VALUE!</v>
      </c>
      <c r="DP60" s="483" t="e">
        <f t="shared" si="106"/>
        <v>#VALUE!</v>
      </c>
      <c r="DQ60" s="483" t="e">
        <f t="shared" si="106"/>
        <v>#VALUE!</v>
      </c>
      <c r="DR60" s="483" t="e">
        <f t="shared" si="106"/>
        <v>#VALUE!</v>
      </c>
      <c r="DS60" s="483" t="e">
        <f t="shared" si="106"/>
        <v>#VALUE!</v>
      </c>
      <c r="DT60" s="483" t="e">
        <f t="shared" si="106"/>
        <v>#VALUE!</v>
      </c>
      <c r="DU60" s="483" t="e">
        <f t="shared" si="106"/>
        <v>#VALUE!</v>
      </c>
      <c r="DV60" s="483" t="e">
        <f t="shared" si="106"/>
        <v>#VALUE!</v>
      </c>
      <c r="DW60" s="483" t="e">
        <f t="shared" si="106"/>
        <v>#VALUE!</v>
      </c>
      <c r="DX60" s="483" t="e">
        <f t="shared" si="106"/>
        <v>#VALUE!</v>
      </c>
      <c r="DY60" s="483" t="e">
        <f t="shared" si="106"/>
        <v>#VALUE!</v>
      </c>
      <c r="DZ60" s="483" t="e">
        <f t="shared" si="106"/>
        <v>#VALUE!</v>
      </c>
      <c r="EA60" s="483" t="e">
        <f t="shared" si="106"/>
        <v>#VALUE!</v>
      </c>
      <c r="EB60" s="483" t="e">
        <f t="shared" si="106"/>
        <v>#VALUE!</v>
      </c>
      <c r="EC60" s="483" t="e">
        <f t="shared" si="106"/>
        <v>#VALUE!</v>
      </c>
      <c r="ED60" s="483" t="e">
        <f t="shared" si="106"/>
        <v>#VALUE!</v>
      </c>
      <c r="EE60" s="483" t="e">
        <f t="shared" si="106"/>
        <v>#VALUE!</v>
      </c>
      <c r="EF60" s="483" t="e">
        <f t="shared" ref="EF60:EI60" si="107">100*(EF59/EB59-1)</f>
        <v>#VALUE!</v>
      </c>
      <c r="EG60" s="483" t="e">
        <f t="shared" si="107"/>
        <v>#VALUE!</v>
      </c>
      <c r="EH60" s="483" t="e">
        <f t="shared" si="107"/>
        <v>#VALUE!</v>
      </c>
      <c r="EI60" s="483" t="e">
        <f t="shared" si="107"/>
        <v>#VALUE!</v>
      </c>
    </row>
    <row r="61" spans="2:139">
      <c r="C61" s="449">
        <v>29220</v>
      </c>
    </row>
    <row r="62" spans="2:139" ht="13.5" thickBot="1">
      <c r="B62" s="394" t="s">
        <v>229</v>
      </c>
      <c r="C62" s="449">
        <v>29311</v>
      </c>
      <c r="D62" s="449">
        <v>29402</v>
      </c>
      <c r="E62" s="449">
        <v>29494</v>
      </c>
      <c r="F62" s="449">
        <v>29586</v>
      </c>
      <c r="G62" s="449">
        <v>29676</v>
      </c>
      <c r="H62" s="449">
        <v>29767</v>
      </c>
      <c r="I62" s="449">
        <v>29859</v>
      </c>
      <c r="J62" s="449">
        <v>29951</v>
      </c>
      <c r="K62" s="449">
        <v>30041</v>
      </c>
      <c r="L62" s="449">
        <v>30132</v>
      </c>
      <c r="M62" s="449">
        <v>30224</v>
      </c>
      <c r="N62" s="449">
        <v>30316</v>
      </c>
      <c r="O62" s="449">
        <v>30406</v>
      </c>
      <c r="P62" s="449">
        <v>30497</v>
      </c>
      <c r="Q62" s="449">
        <v>30589</v>
      </c>
      <c r="R62" s="449">
        <v>30681</v>
      </c>
      <c r="S62" s="449">
        <v>30772</v>
      </c>
      <c r="T62" s="449">
        <v>30863</v>
      </c>
      <c r="U62" s="449">
        <v>30955</v>
      </c>
      <c r="V62" s="449">
        <v>31047</v>
      </c>
      <c r="W62" s="449">
        <v>31137</v>
      </c>
      <c r="X62" s="449">
        <v>31228</v>
      </c>
      <c r="Y62" s="449">
        <v>31320</v>
      </c>
      <c r="Z62" s="449">
        <v>31412</v>
      </c>
      <c r="AA62" s="449">
        <v>31502</v>
      </c>
      <c r="AB62" s="449">
        <v>31593</v>
      </c>
      <c r="AC62" s="449">
        <v>31685</v>
      </c>
      <c r="AD62" s="449">
        <v>31777</v>
      </c>
      <c r="AE62" s="449">
        <v>31867</v>
      </c>
      <c r="AF62" s="449">
        <v>31958</v>
      </c>
      <c r="AG62" s="449">
        <v>32050</v>
      </c>
      <c r="AH62" s="449">
        <v>32142</v>
      </c>
      <c r="AI62" s="449">
        <v>32233</v>
      </c>
      <c r="AJ62" s="449">
        <v>32324</v>
      </c>
      <c r="AK62" s="449">
        <v>32416</v>
      </c>
      <c r="AL62" s="449">
        <v>32508</v>
      </c>
      <c r="AM62" s="449">
        <v>32598</v>
      </c>
      <c r="AN62" s="449">
        <v>32689</v>
      </c>
      <c r="AO62" s="449">
        <v>32781</v>
      </c>
      <c r="AP62" s="449">
        <v>32873</v>
      </c>
      <c r="AQ62" s="449">
        <v>32963</v>
      </c>
      <c r="AR62" s="449">
        <v>33054</v>
      </c>
      <c r="AS62" s="449">
        <v>33146</v>
      </c>
      <c r="AT62" s="449">
        <v>33238</v>
      </c>
      <c r="AU62" s="449">
        <v>33328</v>
      </c>
      <c r="AV62" s="449">
        <v>33419</v>
      </c>
      <c r="AW62" s="449">
        <v>33511</v>
      </c>
      <c r="AX62" s="449">
        <v>33603</v>
      </c>
      <c r="AY62" s="449">
        <v>33694</v>
      </c>
      <c r="AZ62" s="449">
        <v>33785</v>
      </c>
      <c r="BA62" s="449">
        <v>33877</v>
      </c>
      <c r="BB62" s="449">
        <v>33969</v>
      </c>
      <c r="BC62" s="449">
        <v>34059</v>
      </c>
      <c r="BD62" s="449">
        <v>34150</v>
      </c>
      <c r="BE62" s="449">
        <v>34242</v>
      </c>
      <c r="BF62" s="449">
        <v>34334</v>
      </c>
      <c r="BG62" s="449">
        <v>34424</v>
      </c>
      <c r="BH62" s="449">
        <v>34515</v>
      </c>
      <c r="BI62" s="449">
        <v>34607</v>
      </c>
      <c r="BJ62" s="449">
        <v>34699</v>
      </c>
      <c r="BK62" s="449">
        <v>34789</v>
      </c>
      <c r="BL62" s="449">
        <v>34880</v>
      </c>
      <c r="BM62" s="449">
        <v>34972</v>
      </c>
      <c r="BN62" s="449">
        <v>35064</v>
      </c>
      <c r="BO62" s="449">
        <v>35155</v>
      </c>
      <c r="BP62" s="449">
        <v>35246</v>
      </c>
      <c r="BQ62" s="449">
        <v>35338</v>
      </c>
      <c r="BR62" s="449">
        <v>35430</v>
      </c>
      <c r="BS62" s="449">
        <v>35520</v>
      </c>
      <c r="BT62" s="449">
        <v>35611</v>
      </c>
      <c r="BU62" s="449">
        <v>35703</v>
      </c>
      <c r="BV62" s="449">
        <v>35795</v>
      </c>
      <c r="BW62" s="449">
        <v>35885</v>
      </c>
      <c r="BX62" s="449">
        <v>35976</v>
      </c>
      <c r="BY62" s="449">
        <v>36068</v>
      </c>
      <c r="BZ62" s="449">
        <v>36160</v>
      </c>
      <c r="CA62" s="449">
        <v>36250</v>
      </c>
      <c r="CB62" s="449">
        <v>36341</v>
      </c>
      <c r="CC62" s="449">
        <v>36433</v>
      </c>
      <c r="CD62" s="449">
        <v>36525</v>
      </c>
      <c r="CE62" s="449">
        <v>36616</v>
      </c>
      <c r="CF62" s="449">
        <v>36707</v>
      </c>
      <c r="CG62" s="449">
        <v>36799</v>
      </c>
      <c r="CH62" s="449">
        <v>36891</v>
      </c>
      <c r="CI62" s="449">
        <v>36981</v>
      </c>
      <c r="CJ62" s="449">
        <v>37072</v>
      </c>
      <c r="CK62" s="449">
        <v>37164</v>
      </c>
      <c r="CL62" s="449">
        <v>37256</v>
      </c>
      <c r="CM62" s="449">
        <v>37346</v>
      </c>
      <c r="CN62" s="449">
        <v>37437</v>
      </c>
      <c r="CO62" s="449">
        <v>37529</v>
      </c>
      <c r="CP62" s="449">
        <v>37621</v>
      </c>
      <c r="CQ62" s="449">
        <v>37711</v>
      </c>
      <c r="CR62" s="449">
        <v>37802</v>
      </c>
      <c r="CS62" s="449">
        <v>37894</v>
      </c>
      <c r="CT62" s="449">
        <v>37986</v>
      </c>
      <c r="CU62" s="449">
        <v>38077</v>
      </c>
      <c r="CV62" s="449">
        <v>38168</v>
      </c>
      <c r="CW62" s="449">
        <v>38260</v>
      </c>
      <c r="CX62" s="449">
        <v>38352</v>
      </c>
      <c r="CY62" s="449">
        <v>38442</v>
      </c>
      <c r="CZ62" s="449">
        <v>38533</v>
      </c>
      <c r="DA62" s="449">
        <v>38625</v>
      </c>
      <c r="DB62" s="449">
        <v>38717</v>
      </c>
      <c r="DC62" s="449">
        <v>38807</v>
      </c>
      <c r="DD62" s="449">
        <v>38898</v>
      </c>
      <c r="DE62" s="449">
        <v>38990</v>
      </c>
      <c r="DF62" s="449">
        <v>39082</v>
      </c>
      <c r="DG62" s="449">
        <v>39172</v>
      </c>
      <c r="DH62" s="449">
        <v>39263</v>
      </c>
      <c r="DI62" s="449">
        <v>39355</v>
      </c>
      <c r="DJ62" s="449">
        <v>39447</v>
      </c>
      <c r="DK62" s="449">
        <v>39538</v>
      </c>
      <c r="DL62" s="449">
        <v>39629</v>
      </c>
      <c r="DM62" s="449">
        <v>39721</v>
      </c>
      <c r="DN62" s="449">
        <v>39813</v>
      </c>
      <c r="DO62" s="449">
        <v>39903</v>
      </c>
      <c r="DP62" s="449">
        <v>39994</v>
      </c>
      <c r="DQ62" s="449">
        <v>40086</v>
      </c>
      <c r="DR62" s="449">
        <v>40178</v>
      </c>
      <c r="DS62" s="449">
        <v>40268</v>
      </c>
      <c r="DT62" s="449">
        <v>40359</v>
      </c>
      <c r="DU62" s="449">
        <v>40451</v>
      </c>
      <c r="DV62" s="449">
        <v>40543</v>
      </c>
      <c r="DW62" s="449">
        <v>40633</v>
      </c>
      <c r="DX62" s="449">
        <v>40724</v>
      </c>
      <c r="DY62" s="449">
        <v>40816</v>
      </c>
      <c r="DZ62" s="449">
        <v>40908</v>
      </c>
      <c r="EA62" s="449">
        <v>40999</v>
      </c>
      <c r="EB62" s="449">
        <v>41090</v>
      </c>
      <c r="EC62" s="449">
        <v>41182</v>
      </c>
      <c r="ED62" s="449">
        <v>41274</v>
      </c>
      <c r="EE62" s="449">
        <v>41364</v>
      </c>
      <c r="EF62" s="449">
        <v>41455</v>
      </c>
      <c r="EG62" s="449">
        <v>41547</v>
      </c>
      <c r="EH62" s="449">
        <v>41609</v>
      </c>
      <c r="EI62" s="449">
        <v>41699</v>
      </c>
    </row>
    <row r="63" spans="2:139">
      <c r="B63" s="499" t="s">
        <v>224</v>
      </c>
      <c r="C63" s="451" t="e">
        <v>#VALUE!</v>
      </c>
      <c r="D63" s="451" t="e">
        <v>#VALUE!</v>
      </c>
      <c r="E63" s="451" t="e">
        <v>#VALUE!</v>
      </c>
      <c r="F63" s="451" t="e">
        <v>#VALUE!</v>
      </c>
      <c r="G63" s="451" t="e">
        <v>#VALUE!</v>
      </c>
      <c r="H63" s="451" t="e">
        <v>#VALUE!</v>
      </c>
      <c r="I63" s="451" t="e">
        <v>#VALUE!</v>
      </c>
      <c r="J63" s="451" t="e">
        <v>#VALUE!</v>
      </c>
      <c r="K63" s="451" t="e">
        <v>#VALUE!</v>
      </c>
      <c r="L63" s="451" t="e">
        <v>#VALUE!</v>
      </c>
      <c r="M63" s="451" t="e">
        <v>#VALUE!</v>
      </c>
      <c r="N63" s="451" t="e">
        <v>#VALUE!</v>
      </c>
      <c r="O63" s="451" t="e">
        <v>#VALUE!</v>
      </c>
      <c r="P63" s="451" t="e">
        <v>#VALUE!</v>
      </c>
      <c r="Q63" s="451" t="e">
        <v>#VALUE!</v>
      </c>
      <c r="R63" s="451" t="e">
        <v>#VALUE!</v>
      </c>
      <c r="S63" s="451" t="e">
        <v>#VALUE!</v>
      </c>
      <c r="T63" s="451" t="e">
        <v>#VALUE!</v>
      </c>
      <c r="U63" s="451" t="e">
        <v>#VALUE!</v>
      </c>
      <c r="V63" s="451" t="e">
        <v>#VALUE!</v>
      </c>
      <c r="W63" s="451" t="e">
        <v>#VALUE!</v>
      </c>
      <c r="X63" s="451" t="e">
        <v>#VALUE!</v>
      </c>
      <c r="Y63" s="451" t="e">
        <v>#VALUE!</v>
      </c>
      <c r="Z63" s="451" t="e">
        <v>#VALUE!</v>
      </c>
      <c r="AA63" s="451" t="e">
        <v>#VALUE!</v>
      </c>
      <c r="AB63" s="451" t="e">
        <v>#VALUE!</v>
      </c>
      <c r="AC63" s="451" t="e">
        <v>#VALUE!</v>
      </c>
      <c r="AD63" s="451" t="e">
        <v>#VALUE!</v>
      </c>
      <c r="AE63" s="451" t="e">
        <v>#VALUE!</v>
      </c>
      <c r="AF63" s="451" t="e">
        <v>#VALUE!</v>
      </c>
      <c r="AG63" s="451" t="e">
        <v>#VALUE!</v>
      </c>
      <c r="AH63" s="451" t="e">
        <v>#VALUE!</v>
      </c>
      <c r="AI63" s="451" t="e">
        <v>#VALUE!</v>
      </c>
      <c r="AJ63" s="451" t="e">
        <v>#VALUE!</v>
      </c>
      <c r="AK63" s="451" t="e">
        <v>#VALUE!</v>
      </c>
      <c r="AL63" s="451" t="e">
        <v>#VALUE!</v>
      </c>
      <c r="AM63" s="451" t="e">
        <v>#VALUE!</v>
      </c>
      <c r="AN63" s="451" t="e">
        <v>#VALUE!</v>
      </c>
      <c r="AO63" s="451" t="e">
        <v>#VALUE!</v>
      </c>
      <c r="AP63" s="451" t="e">
        <v>#VALUE!</v>
      </c>
      <c r="AQ63" s="451" t="e">
        <v>#VALUE!</v>
      </c>
      <c r="AR63" s="451" t="e">
        <v>#VALUE!</v>
      </c>
      <c r="AS63" s="451" t="e">
        <v>#VALUE!</v>
      </c>
      <c r="AT63" s="451" t="e">
        <v>#VALUE!</v>
      </c>
      <c r="AU63" s="451" t="e">
        <v>#VALUE!</v>
      </c>
      <c r="AV63" s="451" t="e">
        <v>#VALUE!</v>
      </c>
      <c r="AW63" s="451" t="e">
        <v>#VALUE!</v>
      </c>
      <c r="AX63" s="451" t="e">
        <v>#VALUE!</v>
      </c>
      <c r="AY63" s="451" t="e">
        <v>#VALUE!</v>
      </c>
      <c r="AZ63" s="451" t="e">
        <v>#VALUE!</v>
      </c>
      <c r="BA63" s="451" t="e">
        <v>#VALUE!</v>
      </c>
      <c r="BB63" s="451" t="e">
        <v>#VALUE!</v>
      </c>
      <c r="BC63" s="451" t="e">
        <v>#VALUE!</v>
      </c>
      <c r="BD63" s="451" t="e">
        <v>#VALUE!</v>
      </c>
      <c r="BE63" s="451" t="e">
        <v>#VALUE!</v>
      </c>
      <c r="BF63" s="451" t="e">
        <v>#VALUE!</v>
      </c>
      <c r="BG63" s="451" t="e">
        <v>#VALUE!</v>
      </c>
      <c r="BH63" s="451" t="e">
        <v>#VALUE!</v>
      </c>
      <c r="BI63" s="451" t="e">
        <v>#VALUE!</v>
      </c>
      <c r="BJ63" s="451" t="e">
        <v>#VALUE!</v>
      </c>
      <c r="BK63" s="451" t="e">
        <v>#VALUE!</v>
      </c>
      <c r="BL63" s="451" t="e">
        <v>#VALUE!</v>
      </c>
      <c r="BM63" s="451" t="e">
        <v>#VALUE!</v>
      </c>
      <c r="BN63" s="451" t="e">
        <v>#VALUE!</v>
      </c>
      <c r="BO63" s="451" t="e">
        <v>#VALUE!</v>
      </c>
      <c r="BP63" s="451" t="e">
        <v>#VALUE!</v>
      </c>
      <c r="BQ63" s="451" t="e">
        <v>#VALUE!</v>
      </c>
      <c r="BR63" s="451" t="e">
        <v>#VALUE!</v>
      </c>
      <c r="BS63" s="451" t="e">
        <v>#VALUE!</v>
      </c>
      <c r="BT63" s="451" t="e">
        <v>#VALUE!</v>
      </c>
      <c r="BU63" s="451" t="e">
        <v>#VALUE!</v>
      </c>
      <c r="BV63" s="451" t="e">
        <v>#VALUE!</v>
      </c>
      <c r="BW63" s="451" t="e">
        <v>#VALUE!</v>
      </c>
      <c r="BX63" s="451" t="e">
        <v>#VALUE!</v>
      </c>
      <c r="BY63" s="451" t="e">
        <v>#VALUE!</v>
      </c>
      <c r="BZ63" s="451" t="e">
        <v>#VALUE!</v>
      </c>
      <c r="CA63" s="451" t="e">
        <v>#VALUE!</v>
      </c>
      <c r="CB63" s="451" t="e">
        <v>#VALUE!</v>
      </c>
      <c r="CC63" s="451" t="e">
        <v>#VALUE!</v>
      </c>
      <c r="CD63" s="451" t="e">
        <v>#VALUE!</v>
      </c>
      <c r="CE63" s="451" t="e">
        <v>#VALUE!</v>
      </c>
      <c r="CF63" s="451" t="e">
        <v>#VALUE!</v>
      </c>
      <c r="CG63" s="451" t="e">
        <v>#VALUE!</v>
      </c>
      <c r="CH63" s="451" t="e">
        <v>#VALUE!</v>
      </c>
      <c r="CI63" s="451" t="e">
        <v>#VALUE!</v>
      </c>
      <c r="CJ63" s="451" t="e">
        <v>#VALUE!</v>
      </c>
      <c r="CK63" s="451" t="e">
        <v>#VALUE!</v>
      </c>
      <c r="CL63" s="451" t="e">
        <v>#VALUE!</v>
      </c>
      <c r="CM63" s="451" t="e">
        <v>#VALUE!</v>
      </c>
      <c r="CN63" s="451" t="e">
        <v>#VALUE!</v>
      </c>
      <c r="CO63" s="451" t="e">
        <v>#VALUE!</v>
      </c>
      <c r="CP63" s="451" t="e">
        <v>#VALUE!</v>
      </c>
      <c r="CQ63" s="451" t="e">
        <v>#VALUE!</v>
      </c>
      <c r="CR63" s="451" t="e">
        <v>#VALUE!</v>
      </c>
      <c r="CS63" s="451" t="e">
        <v>#VALUE!</v>
      </c>
      <c r="CT63" s="451" t="e">
        <v>#VALUE!</v>
      </c>
      <c r="CU63" s="451" t="e">
        <v>#VALUE!</v>
      </c>
      <c r="CV63" s="451" t="e">
        <v>#VALUE!</v>
      </c>
      <c r="CW63" s="451" t="e">
        <v>#VALUE!</v>
      </c>
      <c r="CX63" s="451" t="e">
        <v>#VALUE!</v>
      </c>
      <c r="CY63" s="451" t="e">
        <v>#VALUE!</v>
      </c>
      <c r="CZ63" s="451" t="e">
        <v>#VALUE!</v>
      </c>
      <c r="DA63" s="451" t="e">
        <v>#VALUE!</v>
      </c>
      <c r="DB63" s="451" t="e">
        <v>#VALUE!</v>
      </c>
      <c r="DC63" s="451" t="e">
        <v>#VALUE!</v>
      </c>
      <c r="DD63" s="451" t="e">
        <v>#VALUE!</v>
      </c>
      <c r="DE63" s="451" t="e">
        <v>#VALUE!</v>
      </c>
      <c r="DF63" s="451" t="e">
        <v>#VALUE!</v>
      </c>
      <c r="DG63" s="451" t="e">
        <v>#VALUE!</v>
      </c>
      <c r="DH63" s="451" t="e">
        <v>#VALUE!</v>
      </c>
      <c r="DI63" s="451" t="e">
        <v>#VALUE!</v>
      </c>
      <c r="DJ63" s="451" t="e">
        <v>#VALUE!</v>
      </c>
      <c r="DK63" s="451" t="e">
        <v>#VALUE!</v>
      </c>
      <c r="DL63" s="451" t="e">
        <v>#VALUE!</v>
      </c>
      <c r="DM63" s="451" t="e">
        <v>#VALUE!</v>
      </c>
      <c r="DN63" s="451" t="e">
        <v>#VALUE!</v>
      </c>
      <c r="DO63" s="451" t="e">
        <v>#VALUE!</v>
      </c>
      <c r="DP63" s="451" t="e">
        <v>#VALUE!</v>
      </c>
      <c r="DQ63" s="451" t="e">
        <v>#VALUE!</v>
      </c>
      <c r="DR63" s="451" t="e">
        <v>#VALUE!</v>
      </c>
      <c r="DS63" s="451" t="e">
        <v>#VALUE!</v>
      </c>
      <c r="DT63" s="451" t="e">
        <v>#VALUE!</v>
      </c>
      <c r="DU63" s="451" t="e">
        <v>#VALUE!</v>
      </c>
      <c r="DV63" s="451" t="e">
        <v>#VALUE!</v>
      </c>
      <c r="DW63" s="451" t="e">
        <v>#VALUE!</v>
      </c>
      <c r="DX63" s="451" t="e">
        <v>#VALUE!</v>
      </c>
      <c r="DY63" s="451" t="e">
        <v>#VALUE!</v>
      </c>
      <c r="DZ63" s="451" t="e">
        <v>#VALUE!</v>
      </c>
      <c r="EA63" s="451" t="e">
        <v>#VALUE!</v>
      </c>
      <c r="EB63" s="451" t="e">
        <v>#VALUE!</v>
      </c>
      <c r="EC63" s="451" t="e">
        <v>#VALUE!</v>
      </c>
      <c r="ED63" s="451" t="e">
        <v>#VALUE!</v>
      </c>
      <c r="EE63" s="451" t="e">
        <v>#VALUE!</v>
      </c>
      <c r="EF63" s="451" t="e">
        <v>#VALUE!</v>
      </c>
      <c r="EG63" s="451" t="e">
        <v>#VALUE!</v>
      </c>
      <c r="EH63" s="451" t="e">
        <v>#VALUE!</v>
      </c>
      <c r="EI63" s="451" t="e">
        <v>#VALUE!</v>
      </c>
    </row>
    <row r="64" spans="2:139">
      <c r="B64" s="454" t="s">
        <v>174</v>
      </c>
      <c r="C64" s="454"/>
      <c r="D64" s="490" t="e">
        <f t="shared" ref="D64:BO64" si="108">100*(D63/C63-1)</f>
        <v>#VALUE!</v>
      </c>
      <c r="E64" s="490" t="e">
        <f t="shared" si="108"/>
        <v>#VALUE!</v>
      </c>
      <c r="F64" s="490" t="e">
        <f t="shared" si="108"/>
        <v>#VALUE!</v>
      </c>
      <c r="G64" s="490" t="e">
        <f t="shared" si="108"/>
        <v>#VALUE!</v>
      </c>
      <c r="H64" s="490" t="e">
        <f t="shared" si="108"/>
        <v>#VALUE!</v>
      </c>
      <c r="I64" s="490" t="e">
        <f t="shared" si="108"/>
        <v>#VALUE!</v>
      </c>
      <c r="J64" s="490" t="e">
        <f t="shared" si="108"/>
        <v>#VALUE!</v>
      </c>
      <c r="K64" s="490" t="e">
        <f t="shared" si="108"/>
        <v>#VALUE!</v>
      </c>
      <c r="L64" s="490" t="e">
        <f t="shared" si="108"/>
        <v>#VALUE!</v>
      </c>
      <c r="M64" s="490" t="e">
        <f t="shared" si="108"/>
        <v>#VALUE!</v>
      </c>
      <c r="N64" s="490" t="e">
        <f t="shared" si="108"/>
        <v>#VALUE!</v>
      </c>
      <c r="O64" s="490" t="e">
        <f t="shared" si="108"/>
        <v>#VALUE!</v>
      </c>
      <c r="P64" s="490" t="e">
        <f t="shared" si="108"/>
        <v>#VALUE!</v>
      </c>
      <c r="Q64" s="490" t="e">
        <f t="shared" si="108"/>
        <v>#VALUE!</v>
      </c>
      <c r="R64" s="490" t="e">
        <f t="shared" si="108"/>
        <v>#VALUE!</v>
      </c>
      <c r="S64" s="490" t="e">
        <f t="shared" si="108"/>
        <v>#VALUE!</v>
      </c>
      <c r="T64" s="490" t="e">
        <f t="shared" si="108"/>
        <v>#VALUE!</v>
      </c>
      <c r="U64" s="490" t="e">
        <f t="shared" si="108"/>
        <v>#VALUE!</v>
      </c>
      <c r="V64" s="490" t="e">
        <f t="shared" si="108"/>
        <v>#VALUE!</v>
      </c>
      <c r="W64" s="490" t="e">
        <f t="shared" si="108"/>
        <v>#VALUE!</v>
      </c>
      <c r="X64" s="490" t="e">
        <f t="shared" si="108"/>
        <v>#VALUE!</v>
      </c>
      <c r="Y64" s="490" t="e">
        <f t="shared" si="108"/>
        <v>#VALUE!</v>
      </c>
      <c r="Z64" s="490" t="e">
        <f t="shared" si="108"/>
        <v>#VALUE!</v>
      </c>
      <c r="AA64" s="490" t="e">
        <f t="shared" si="108"/>
        <v>#VALUE!</v>
      </c>
      <c r="AB64" s="490" t="e">
        <f t="shared" si="108"/>
        <v>#VALUE!</v>
      </c>
      <c r="AC64" s="490" t="e">
        <f t="shared" si="108"/>
        <v>#VALUE!</v>
      </c>
      <c r="AD64" s="490" t="e">
        <f t="shared" si="108"/>
        <v>#VALUE!</v>
      </c>
      <c r="AE64" s="490" t="e">
        <f t="shared" si="108"/>
        <v>#VALUE!</v>
      </c>
      <c r="AF64" s="490" t="e">
        <f t="shared" si="108"/>
        <v>#VALUE!</v>
      </c>
      <c r="AG64" s="490" t="e">
        <f t="shared" si="108"/>
        <v>#VALUE!</v>
      </c>
      <c r="AH64" s="490" t="e">
        <f t="shared" si="108"/>
        <v>#VALUE!</v>
      </c>
      <c r="AI64" s="490" t="e">
        <f t="shared" si="108"/>
        <v>#VALUE!</v>
      </c>
      <c r="AJ64" s="490" t="e">
        <f t="shared" si="108"/>
        <v>#VALUE!</v>
      </c>
      <c r="AK64" s="490" t="e">
        <f t="shared" si="108"/>
        <v>#VALUE!</v>
      </c>
      <c r="AL64" s="490" t="e">
        <f t="shared" si="108"/>
        <v>#VALUE!</v>
      </c>
      <c r="AM64" s="490" t="e">
        <f t="shared" si="108"/>
        <v>#VALUE!</v>
      </c>
      <c r="AN64" s="490" t="e">
        <f t="shared" si="108"/>
        <v>#VALUE!</v>
      </c>
      <c r="AO64" s="490" t="e">
        <f t="shared" si="108"/>
        <v>#VALUE!</v>
      </c>
      <c r="AP64" s="490" t="e">
        <f t="shared" si="108"/>
        <v>#VALUE!</v>
      </c>
      <c r="AQ64" s="490" t="e">
        <f t="shared" si="108"/>
        <v>#VALUE!</v>
      </c>
      <c r="AR64" s="490" t="e">
        <f t="shared" si="108"/>
        <v>#VALUE!</v>
      </c>
      <c r="AS64" s="490" t="e">
        <f t="shared" si="108"/>
        <v>#VALUE!</v>
      </c>
      <c r="AT64" s="490" t="e">
        <f t="shared" si="108"/>
        <v>#VALUE!</v>
      </c>
      <c r="AU64" s="490" t="e">
        <f t="shared" si="108"/>
        <v>#VALUE!</v>
      </c>
      <c r="AV64" s="490" t="e">
        <f t="shared" si="108"/>
        <v>#VALUE!</v>
      </c>
      <c r="AW64" s="490" t="e">
        <f t="shared" si="108"/>
        <v>#VALUE!</v>
      </c>
      <c r="AX64" s="490" t="e">
        <f t="shared" si="108"/>
        <v>#VALUE!</v>
      </c>
      <c r="AY64" s="490" t="e">
        <f t="shared" si="108"/>
        <v>#VALUE!</v>
      </c>
      <c r="AZ64" s="490" t="e">
        <f t="shared" si="108"/>
        <v>#VALUE!</v>
      </c>
      <c r="BA64" s="490" t="e">
        <f t="shared" si="108"/>
        <v>#VALUE!</v>
      </c>
      <c r="BB64" s="490" t="e">
        <f t="shared" si="108"/>
        <v>#VALUE!</v>
      </c>
      <c r="BC64" s="490" t="e">
        <f t="shared" si="108"/>
        <v>#VALUE!</v>
      </c>
      <c r="BD64" s="490" t="e">
        <f t="shared" si="108"/>
        <v>#VALUE!</v>
      </c>
      <c r="BE64" s="490" t="e">
        <f t="shared" si="108"/>
        <v>#VALUE!</v>
      </c>
      <c r="BF64" s="490" t="e">
        <f t="shared" si="108"/>
        <v>#VALUE!</v>
      </c>
      <c r="BG64" s="490" t="e">
        <f t="shared" si="108"/>
        <v>#VALUE!</v>
      </c>
      <c r="BH64" s="490" t="e">
        <f t="shared" si="108"/>
        <v>#VALUE!</v>
      </c>
      <c r="BI64" s="490" t="e">
        <f t="shared" si="108"/>
        <v>#VALUE!</v>
      </c>
      <c r="BJ64" s="490" t="e">
        <f t="shared" si="108"/>
        <v>#VALUE!</v>
      </c>
      <c r="BK64" s="490" t="e">
        <f t="shared" si="108"/>
        <v>#VALUE!</v>
      </c>
      <c r="BL64" s="490" t="e">
        <f t="shared" si="108"/>
        <v>#VALUE!</v>
      </c>
      <c r="BM64" s="490" t="e">
        <f t="shared" si="108"/>
        <v>#VALUE!</v>
      </c>
      <c r="BN64" s="490" t="e">
        <f t="shared" si="108"/>
        <v>#VALUE!</v>
      </c>
      <c r="BO64" s="490" t="e">
        <f t="shared" si="108"/>
        <v>#VALUE!</v>
      </c>
      <c r="BP64" s="490" t="e">
        <f t="shared" ref="BP64:EA64" si="109">100*(BP63/BO63-1)</f>
        <v>#VALUE!</v>
      </c>
      <c r="BQ64" s="490" t="e">
        <f t="shared" si="109"/>
        <v>#VALUE!</v>
      </c>
      <c r="BR64" s="490" t="e">
        <f t="shared" si="109"/>
        <v>#VALUE!</v>
      </c>
      <c r="BS64" s="490" t="e">
        <f t="shared" si="109"/>
        <v>#VALUE!</v>
      </c>
      <c r="BT64" s="490" t="e">
        <f t="shared" si="109"/>
        <v>#VALUE!</v>
      </c>
      <c r="BU64" s="490" t="e">
        <f t="shared" si="109"/>
        <v>#VALUE!</v>
      </c>
      <c r="BV64" s="490" t="e">
        <f t="shared" si="109"/>
        <v>#VALUE!</v>
      </c>
      <c r="BW64" s="490" t="e">
        <f t="shared" si="109"/>
        <v>#VALUE!</v>
      </c>
      <c r="BX64" s="490" t="e">
        <f t="shared" si="109"/>
        <v>#VALUE!</v>
      </c>
      <c r="BY64" s="490" t="e">
        <f t="shared" si="109"/>
        <v>#VALUE!</v>
      </c>
      <c r="BZ64" s="490" t="e">
        <f t="shared" si="109"/>
        <v>#VALUE!</v>
      </c>
      <c r="CA64" s="490" t="e">
        <f t="shared" si="109"/>
        <v>#VALUE!</v>
      </c>
      <c r="CB64" s="490" t="e">
        <f t="shared" si="109"/>
        <v>#VALUE!</v>
      </c>
      <c r="CC64" s="490" t="e">
        <f t="shared" si="109"/>
        <v>#VALUE!</v>
      </c>
      <c r="CD64" s="490" t="e">
        <f t="shared" si="109"/>
        <v>#VALUE!</v>
      </c>
      <c r="CE64" s="490" t="e">
        <f t="shared" si="109"/>
        <v>#VALUE!</v>
      </c>
      <c r="CF64" s="490" t="e">
        <f t="shared" si="109"/>
        <v>#VALUE!</v>
      </c>
      <c r="CG64" s="490" t="e">
        <f t="shared" si="109"/>
        <v>#VALUE!</v>
      </c>
      <c r="CH64" s="490" t="e">
        <f t="shared" si="109"/>
        <v>#VALUE!</v>
      </c>
      <c r="CI64" s="490" t="e">
        <f t="shared" si="109"/>
        <v>#VALUE!</v>
      </c>
      <c r="CJ64" s="490" t="e">
        <f t="shared" si="109"/>
        <v>#VALUE!</v>
      </c>
      <c r="CK64" s="490" t="e">
        <f t="shared" si="109"/>
        <v>#VALUE!</v>
      </c>
      <c r="CL64" s="490" t="e">
        <f t="shared" si="109"/>
        <v>#VALUE!</v>
      </c>
      <c r="CM64" s="490" t="e">
        <f t="shared" si="109"/>
        <v>#VALUE!</v>
      </c>
      <c r="CN64" s="490" t="e">
        <f t="shared" si="109"/>
        <v>#VALUE!</v>
      </c>
      <c r="CO64" s="490" t="e">
        <f t="shared" si="109"/>
        <v>#VALUE!</v>
      </c>
      <c r="CP64" s="490" t="e">
        <f t="shared" si="109"/>
        <v>#VALUE!</v>
      </c>
      <c r="CQ64" s="490" t="e">
        <f t="shared" si="109"/>
        <v>#VALUE!</v>
      </c>
      <c r="CR64" s="490" t="e">
        <f t="shared" si="109"/>
        <v>#VALUE!</v>
      </c>
      <c r="CS64" s="490" t="e">
        <f t="shared" si="109"/>
        <v>#VALUE!</v>
      </c>
      <c r="CT64" s="490" t="e">
        <f t="shared" si="109"/>
        <v>#VALUE!</v>
      </c>
      <c r="CU64" s="490" t="e">
        <f t="shared" si="109"/>
        <v>#VALUE!</v>
      </c>
      <c r="CV64" s="490" t="e">
        <f t="shared" si="109"/>
        <v>#VALUE!</v>
      </c>
      <c r="CW64" s="490" t="e">
        <f t="shared" si="109"/>
        <v>#VALUE!</v>
      </c>
      <c r="CX64" s="490" t="e">
        <f t="shared" si="109"/>
        <v>#VALUE!</v>
      </c>
      <c r="CY64" s="490" t="e">
        <f t="shared" si="109"/>
        <v>#VALUE!</v>
      </c>
      <c r="CZ64" s="490" t="e">
        <f t="shared" si="109"/>
        <v>#VALUE!</v>
      </c>
      <c r="DA64" s="490" t="e">
        <f t="shared" si="109"/>
        <v>#VALUE!</v>
      </c>
      <c r="DB64" s="490" t="e">
        <f t="shared" si="109"/>
        <v>#VALUE!</v>
      </c>
      <c r="DC64" s="490" t="e">
        <f t="shared" si="109"/>
        <v>#VALUE!</v>
      </c>
      <c r="DD64" s="490" t="e">
        <f t="shared" si="109"/>
        <v>#VALUE!</v>
      </c>
      <c r="DE64" s="490" t="e">
        <f t="shared" si="109"/>
        <v>#VALUE!</v>
      </c>
      <c r="DF64" s="490" t="e">
        <f t="shared" si="109"/>
        <v>#VALUE!</v>
      </c>
      <c r="DG64" s="490" t="e">
        <f t="shared" si="109"/>
        <v>#VALUE!</v>
      </c>
      <c r="DH64" s="490" t="e">
        <f t="shared" si="109"/>
        <v>#VALUE!</v>
      </c>
      <c r="DI64" s="490" t="e">
        <f t="shared" si="109"/>
        <v>#VALUE!</v>
      </c>
      <c r="DJ64" s="490" t="e">
        <f t="shared" si="109"/>
        <v>#VALUE!</v>
      </c>
      <c r="DK64" s="490" t="e">
        <f t="shared" si="109"/>
        <v>#VALUE!</v>
      </c>
      <c r="DL64" s="490" t="e">
        <f t="shared" si="109"/>
        <v>#VALUE!</v>
      </c>
      <c r="DM64" s="490" t="e">
        <f t="shared" si="109"/>
        <v>#VALUE!</v>
      </c>
      <c r="DN64" s="490" t="e">
        <f t="shared" si="109"/>
        <v>#VALUE!</v>
      </c>
      <c r="DO64" s="490" t="e">
        <f t="shared" si="109"/>
        <v>#VALUE!</v>
      </c>
      <c r="DP64" s="490" t="e">
        <f t="shared" si="109"/>
        <v>#VALUE!</v>
      </c>
      <c r="DQ64" s="490" t="e">
        <f t="shared" si="109"/>
        <v>#VALUE!</v>
      </c>
      <c r="DR64" s="490" t="e">
        <f t="shared" si="109"/>
        <v>#VALUE!</v>
      </c>
      <c r="DS64" s="490" t="e">
        <f t="shared" si="109"/>
        <v>#VALUE!</v>
      </c>
      <c r="DT64" s="490" t="e">
        <f t="shared" si="109"/>
        <v>#VALUE!</v>
      </c>
      <c r="DU64" s="490" t="e">
        <f t="shared" si="109"/>
        <v>#VALUE!</v>
      </c>
      <c r="DV64" s="490" t="e">
        <f t="shared" si="109"/>
        <v>#VALUE!</v>
      </c>
      <c r="DW64" s="490" t="e">
        <f t="shared" si="109"/>
        <v>#VALUE!</v>
      </c>
      <c r="DX64" s="490" t="e">
        <f t="shared" si="109"/>
        <v>#VALUE!</v>
      </c>
      <c r="DY64" s="490" t="e">
        <f t="shared" si="109"/>
        <v>#VALUE!</v>
      </c>
      <c r="DZ64" s="490" t="e">
        <f t="shared" si="109"/>
        <v>#VALUE!</v>
      </c>
      <c r="EA64" s="490" t="e">
        <f t="shared" si="109"/>
        <v>#VALUE!</v>
      </c>
      <c r="EB64" s="490" t="e">
        <f t="shared" ref="EB64:EI64" si="110">100*(EB63/EA63-1)</f>
        <v>#VALUE!</v>
      </c>
      <c r="EC64" s="490" t="e">
        <f t="shared" si="110"/>
        <v>#VALUE!</v>
      </c>
      <c r="ED64" s="490" t="e">
        <f t="shared" si="110"/>
        <v>#VALUE!</v>
      </c>
      <c r="EE64" s="490" t="e">
        <f t="shared" si="110"/>
        <v>#VALUE!</v>
      </c>
      <c r="EF64" s="490" t="e">
        <f t="shared" si="110"/>
        <v>#VALUE!</v>
      </c>
      <c r="EG64" s="490" t="e">
        <f t="shared" si="110"/>
        <v>#VALUE!</v>
      </c>
      <c r="EH64" s="490" t="e">
        <f t="shared" si="110"/>
        <v>#VALUE!</v>
      </c>
      <c r="EI64" s="490" t="e">
        <f t="shared" si="110"/>
        <v>#VALUE!</v>
      </c>
    </row>
    <row r="65" spans="2:139" ht="13.5" thickBot="1">
      <c r="B65" s="454" t="s">
        <v>74</v>
      </c>
      <c r="D65" s="455"/>
      <c r="E65" s="455"/>
      <c r="F65" s="455"/>
      <c r="G65" s="490" t="e">
        <f>100*(G63/C63-1)</f>
        <v>#VALUE!</v>
      </c>
      <c r="H65" s="490" t="e">
        <f>100*(H63/D63-1)</f>
        <v>#VALUE!</v>
      </c>
      <c r="I65" s="490" t="e">
        <f>100*(I63/E63-1)</f>
        <v>#VALUE!</v>
      </c>
      <c r="J65" s="490" t="e">
        <f t="shared" ref="J65:BU65" si="111">100*(J63/F63-1)</f>
        <v>#VALUE!</v>
      </c>
      <c r="K65" s="490" t="e">
        <f t="shared" si="111"/>
        <v>#VALUE!</v>
      </c>
      <c r="L65" s="490" t="e">
        <f t="shared" si="111"/>
        <v>#VALUE!</v>
      </c>
      <c r="M65" s="490" t="e">
        <f t="shared" si="111"/>
        <v>#VALUE!</v>
      </c>
      <c r="N65" s="490" t="e">
        <f t="shared" si="111"/>
        <v>#VALUE!</v>
      </c>
      <c r="O65" s="490" t="e">
        <f t="shared" si="111"/>
        <v>#VALUE!</v>
      </c>
      <c r="P65" s="490" t="e">
        <f t="shared" si="111"/>
        <v>#VALUE!</v>
      </c>
      <c r="Q65" s="490" t="e">
        <f t="shared" si="111"/>
        <v>#VALUE!</v>
      </c>
      <c r="R65" s="490" t="e">
        <f t="shared" si="111"/>
        <v>#VALUE!</v>
      </c>
      <c r="S65" s="490" t="e">
        <f t="shared" si="111"/>
        <v>#VALUE!</v>
      </c>
      <c r="T65" s="490" t="e">
        <f t="shared" si="111"/>
        <v>#VALUE!</v>
      </c>
      <c r="U65" s="490" t="e">
        <f t="shared" si="111"/>
        <v>#VALUE!</v>
      </c>
      <c r="V65" s="490" t="e">
        <f t="shared" si="111"/>
        <v>#VALUE!</v>
      </c>
      <c r="W65" s="490" t="e">
        <f t="shared" si="111"/>
        <v>#VALUE!</v>
      </c>
      <c r="X65" s="490" t="e">
        <f t="shared" si="111"/>
        <v>#VALUE!</v>
      </c>
      <c r="Y65" s="490" t="e">
        <f t="shared" si="111"/>
        <v>#VALUE!</v>
      </c>
      <c r="Z65" s="490" t="e">
        <f t="shared" si="111"/>
        <v>#VALUE!</v>
      </c>
      <c r="AA65" s="490" t="e">
        <f t="shared" si="111"/>
        <v>#VALUE!</v>
      </c>
      <c r="AB65" s="490" t="e">
        <f t="shared" si="111"/>
        <v>#VALUE!</v>
      </c>
      <c r="AC65" s="490" t="e">
        <f t="shared" si="111"/>
        <v>#VALUE!</v>
      </c>
      <c r="AD65" s="490" t="e">
        <f t="shared" si="111"/>
        <v>#VALUE!</v>
      </c>
      <c r="AE65" s="490" t="e">
        <f t="shared" si="111"/>
        <v>#VALUE!</v>
      </c>
      <c r="AF65" s="490" t="e">
        <f t="shared" si="111"/>
        <v>#VALUE!</v>
      </c>
      <c r="AG65" s="490" t="e">
        <f t="shared" si="111"/>
        <v>#VALUE!</v>
      </c>
      <c r="AH65" s="490" t="e">
        <f t="shared" si="111"/>
        <v>#VALUE!</v>
      </c>
      <c r="AI65" s="490" t="e">
        <f t="shared" si="111"/>
        <v>#VALUE!</v>
      </c>
      <c r="AJ65" s="490" t="e">
        <f t="shared" si="111"/>
        <v>#VALUE!</v>
      </c>
      <c r="AK65" s="490" t="e">
        <f t="shared" si="111"/>
        <v>#VALUE!</v>
      </c>
      <c r="AL65" s="490" t="e">
        <f t="shared" si="111"/>
        <v>#VALUE!</v>
      </c>
      <c r="AM65" s="490" t="e">
        <f t="shared" si="111"/>
        <v>#VALUE!</v>
      </c>
      <c r="AN65" s="490" t="e">
        <f t="shared" si="111"/>
        <v>#VALUE!</v>
      </c>
      <c r="AO65" s="490" t="e">
        <f t="shared" si="111"/>
        <v>#VALUE!</v>
      </c>
      <c r="AP65" s="490" t="e">
        <f t="shared" si="111"/>
        <v>#VALUE!</v>
      </c>
      <c r="AQ65" s="490" t="e">
        <f t="shared" si="111"/>
        <v>#VALUE!</v>
      </c>
      <c r="AR65" s="490" t="e">
        <f t="shared" si="111"/>
        <v>#VALUE!</v>
      </c>
      <c r="AS65" s="490" t="e">
        <f t="shared" si="111"/>
        <v>#VALUE!</v>
      </c>
      <c r="AT65" s="490" t="e">
        <f t="shared" si="111"/>
        <v>#VALUE!</v>
      </c>
      <c r="AU65" s="490" t="e">
        <f t="shared" si="111"/>
        <v>#VALUE!</v>
      </c>
      <c r="AV65" s="490" t="e">
        <f t="shared" si="111"/>
        <v>#VALUE!</v>
      </c>
      <c r="AW65" s="490" t="e">
        <f t="shared" si="111"/>
        <v>#VALUE!</v>
      </c>
      <c r="AX65" s="490" t="e">
        <f t="shared" si="111"/>
        <v>#VALUE!</v>
      </c>
      <c r="AY65" s="490" t="e">
        <f t="shared" si="111"/>
        <v>#VALUE!</v>
      </c>
      <c r="AZ65" s="490" t="e">
        <f t="shared" si="111"/>
        <v>#VALUE!</v>
      </c>
      <c r="BA65" s="490" t="e">
        <f t="shared" si="111"/>
        <v>#VALUE!</v>
      </c>
      <c r="BB65" s="490" t="e">
        <f t="shared" si="111"/>
        <v>#VALUE!</v>
      </c>
      <c r="BC65" s="490" t="e">
        <f t="shared" si="111"/>
        <v>#VALUE!</v>
      </c>
      <c r="BD65" s="490" t="e">
        <f t="shared" si="111"/>
        <v>#VALUE!</v>
      </c>
      <c r="BE65" s="490" t="e">
        <f t="shared" si="111"/>
        <v>#VALUE!</v>
      </c>
      <c r="BF65" s="490" t="e">
        <f t="shared" si="111"/>
        <v>#VALUE!</v>
      </c>
      <c r="BG65" s="490" t="e">
        <f t="shared" si="111"/>
        <v>#VALUE!</v>
      </c>
      <c r="BH65" s="490" t="e">
        <f t="shared" si="111"/>
        <v>#VALUE!</v>
      </c>
      <c r="BI65" s="490" t="e">
        <f t="shared" si="111"/>
        <v>#VALUE!</v>
      </c>
      <c r="BJ65" s="490" t="e">
        <f t="shared" si="111"/>
        <v>#VALUE!</v>
      </c>
      <c r="BK65" s="490" t="e">
        <f t="shared" si="111"/>
        <v>#VALUE!</v>
      </c>
      <c r="BL65" s="490" t="e">
        <f t="shared" si="111"/>
        <v>#VALUE!</v>
      </c>
      <c r="BM65" s="490" t="e">
        <f t="shared" si="111"/>
        <v>#VALUE!</v>
      </c>
      <c r="BN65" s="490" t="e">
        <f t="shared" si="111"/>
        <v>#VALUE!</v>
      </c>
      <c r="BO65" s="490" t="e">
        <f t="shared" si="111"/>
        <v>#VALUE!</v>
      </c>
      <c r="BP65" s="490" t="e">
        <f t="shared" si="111"/>
        <v>#VALUE!</v>
      </c>
      <c r="BQ65" s="490" t="e">
        <f t="shared" si="111"/>
        <v>#VALUE!</v>
      </c>
      <c r="BR65" s="490" t="e">
        <f t="shared" si="111"/>
        <v>#VALUE!</v>
      </c>
      <c r="BS65" s="490" t="e">
        <f t="shared" si="111"/>
        <v>#VALUE!</v>
      </c>
      <c r="BT65" s="490" t="e">
        <f t="shared" si="111"/>
        <v>#VALUE!</v>
      </c>
      <c r="BU65" s="490" t="e">
        <f t="shared" si="111"/>
        <v>#VALUE!</v>
      </c>
      <c r="BV65" s="490" t="e">
        <f t="shared" ref="BV65:EG65" si="112">100*(BV63/BR63-1)</f>
        <v>#VALUE!</v>
      </c>
      <c r="BW65" s="490" t="e">
        <f t="shared" si="112"/>
        <v>#VALUE!</v>
      </c>
      <c r="BX65" s="490" t="e">
        <f t="shared" si="112"/>
        <v>#VALUE!</v>
      </c>
      <c r="BY65" s="490" t="e">
        <f t="shared" si="112"/>
        <v>#VALUE!</v>
      </c>
      <c r="BZ65" s="490" t="e">
        <f t="shared" si="112"/>
        <v>#VALUE!</v>
      </c>
      <c r="CA65" s="490" t="e">
        <f t="shared" si="112"/>
        <v>#VALUE!</v>
      </c>
      <c r="CB65" s="490" t="e">
        <f t="shared" si="112"/>
        <v>#VALUE!</v>
      </c>
      <c r="CC65" s="490" t="e">
        <f t="shared" si="112"/>
        <v>#VALUE!</v>
      </c>
      <c r="CD65" s="490" t="e">
        <f t="shared" si="112"/>
        <v>#VALUE!</v>
      </c>
      <c r="CE65" s="490" t="e">
        <f t="shared" si="112"/>
        <v>#VALUE!</v>
      </c>
      <c r="CF65" s="490" t="e">
        <f t="shared" si="112"/>
        <v>#VALUE!</v>
      </c>
      <c r="CG65" s="490" t="e">
        <f t="shared" si="112"/>
        <v>#VALUE!</v>
      </c>
      <c r="CH65" s="490" t="e">
        <f t="shared" si="112"/>
        <v>#VALUE!</v>
      </c>
      <c r="CI65" s="490" t="e">
        <f t="shared" si="112"/>
        <v>#VALUE!</v>
      </c>
      <c r="CJ65" s="490" t="e">
        <f t="shared" si="112"/>
        <v>#VALUE!</v>
      </c>
      <c r="CK65" s="490" t="e">
        <f t="shared" si="112"/>
        <v>#VALUE!</v>
      </c>
      <c r="CL65" s="490" t="e">
        <f t="shared" si="112"/>
        <v>#VALUE!</v>
      </c>
      <c r="CM65" s="490" t="e">
        <f t="shared" si="112"/>
        <v>#VALUE!</v>
      </c>
      <c r="CN65" s="490" t="e">
        <f t="shared" si="112"/>
        <v>#VALUE!</v>
      </c>
      <c r="CO65" s="490" t="e">
        <f t="shared" si="112"/>
        <v>#VALUE!</v>
      </c>
      <c r="CP65" s="490" t="e">
        <f t="shared" si="112"/>
        <v>#VALUE!</v>
      </c>
      <c r="CQ65" s="490" t="e">
        <f t="shared" si="112"/>
        <v>#VALUE!</v>
      </c>
      <c r="CR65" s="490" t="e">
        <f t="shared" si="112"/>
        <v>#VALUE!</v>
      </c>
      <c r="CS65" s="490" t="e">
        <f t="shared" si="112"/>
        <v>#VALUE!</v>
      </c>
      <c r="CT65" s="490" t="e">
        <f t="shared" si="112"/>
        <v>#VALUE!</v>
      </c>
      <c r="CU65" s="490" t="e">
        <f t="shared" si="112"/>
        <v>#VALUE!</v>
      </c>
      <c r="CV65" s="490" t="e">
        <f t="shared" si="112"/>
        <v>#VALUE!</v>
      </c>
      <c r="CW65" s="490" t="e">
        <f t="shared" si="112"/>
        <v>#VALUE!</v>
      </c>
      <c r="CX65" s="490" t="e">
        <f t="shared" si="112"/>
        <v>#VALUE!</v>
      </c>
      <c r="CY65" s="490" t="e">
        <f t="shared" si="112"/>
        <v>#VALUE!</v>
      </c>
      <c r="CZ65" s="490" t="e">
        <f t="shared" si="112"/>
        <v>#VALUE!</v>
      </c>
      <c r="DA65" s="490" t="e">
        <f t="shared" si="112"/>
        <v>#VALUE!</v>
      </c>
      <c r="DB65" s="490" t="e">
        <f t="shared" si="112"/>
        <v>#VALUE!</v>
      </c>
      <c r="DC65" s="490" t="e">
        <f t="shared" si="112"/>
        <v>#VALUE!</v>
      </c>
      <c r="DD65" s="490" t="e">
        <f t="shared" si="112"/>
        <v>#VALUE!</v>
      </c>
      <c r="DE65" s="490" t="e">
        <f t="shared" si="112"/>
        <v>#VALUE!</v>
      </c>
      <c r="DF65" s="490" t="e">
        <f t="shared" si="112"/>
        <v>#VALUE!</v>
      </c>
      <c r="DG65" s="490" t="e">
        <f t="shared" si="112"/>
        <v>#VALUE!</v>
      </c>
      <c r="DH65" s="490" t="e">
        <f t="shared" si="112"/>
        <v>#VALUE!</v>
      </c>
      <c r="DI65" s="490" t="e">
        <f t="shared" si="112"/>
        <v>#VALUE!</v>
      </c>
      <c r="DJ65" s="490" t="e">
        <f t="shared" si="112"/>
        <v>#VALUE!</v>
      </c>
      <c r="DK65" s="490" t="e">
        <f t="shared" si="112"/>
        <v>#VALUE!</v>
      </c>
      <c r="DL65" s="490" t="e">
        <f t="shared" si="112"/>
        <v>#VALUE!</v>
      </c>
      <c r="DM65" s="490" t="e">
        <f t="shared" si="112"/>
        <v>#VALUE!</v>
      </c>
      <c r="DN65" s="490" t="e">
        <f t="shared" si="112"/>
        <v>#VALUE!</v>
      </c>
      <c r="DO65" s="490" t="e">
        <f t="shared" si="112"/>
        <v>#VALUE!</v>
      </c>
      <c r="DP65" s="490" t="e">
        <f t="shared" si="112"/>
        <v>#VALUE!</v>
      </c>
      <c r="DQ65" s="490" t="e">
        <f t="shared" si="112"/>
        <v>#VALUE!</v>
      </c>
      <c r="DR65" s="490" t="e">
        <f t="shared" si="112"/>
        <v>#VALUE!</v>
      </c>
      <c r="DS65" s="490" t="e">
        <f t="shared" si="112"/>
        <v>#VALUE!</v>
      </c>
      <c r="DT65" s="490" t="e">
        <f t="shared" si="112"/>
        <v>#VALUE!</v>
      </c>
      <c r="DU65" s="490" t="e">
        <f t="shared" si="112"/>
        <v>#VALUE!</v>
      </c>
      <c r="DV65" s="490" t="e">
        <f t="shared" si="112"/>
        <v>#VALUE!</v>
      </c>
      <c r="DW65" s="490" t="e">
        <f t="shared" si="112"/>
        <v>#VALUE!</v>
      </c>
      <c r="DX65" s="490" t="e">
        <f t="shared" si="112"/>
        <v>#VALUE!</v>
      </c>
      <c r="DY65" s="490" t="e">
        <f t="shared" si="112"/>
        <v>#VALUE!</v>
      </c>
      <c r="DZ65" s="490" t="e">
        <f t="shared" si="112"/>
        <v>#VALUE!</v>
      </c>
      <c r="EA65" s="490" t="e">
        <f t="shared" si="112"/>
        <v>#VALUE!</v>
      </c>
      <c r="EB65" s="490" t="e">
        <f t="shared" si="112"/>
        <v>#VALUE!</v>
      </c>
      <c r="EC65" s="490" t="e">
        <f t="shared" si="112"/>
        <v>#VALUE!</v>
      </c>
      <c r="ED65" s="490" t="e">
        <f t="shared" si="112"/>
        <v>#VALUE!</v>
      </c>
      <c r="EE65" s="490" t="e">
        <f t="shared" si="112"/>
        <v>#VALUE!</v>
      </c>
      <c r="EF65" s="490" t="e">
        <f t="shared" si="112"/>
        <v>#VALUE!</v>
      </c>
      <c r="EG65" s="490" t="e">
        <f t="shared" si="112"/>
        <v>#VALUE!</v>
      </c>
      <c r="EH65" s="490" t="e">
        <f t="shared" ref="EH65:EI65" si="113">100*(EH63/ED63-1)</f>
        <v>#VALUE!</v>
      </c>
      <c r="EI65" s="490" t="e">
        <f t="shared" si="113"/>
        <v>#VALUE!</v>
      </c>
    </row>
    <row r="66" spans="2:139">
      <c r="B66" s="499" t="s">
        <v>226</v>
      </c>
      <c r="C66" s="451" t="e">
        <v>#VALUE!</v>
      </c>
      <c r="D66" s="451" t="e">
        <v>#VALUE!</v>
      </c>
      <c r="E66" s="451" t="e">
        <v>#VALUE!</v>
      </c>
      <c r="F66" s="451" t="e">
        <v>#VALUE!</v>
      </c>
      <c r="G66" s="451" t="e">
        <v>#VALUE!</v>
      </c>
      <c r="H66" s="451" t="e">
        <v>#VALUE!</v>
      </c>
      <c r="I66" s="451" t="e">
        <v>#VALUE!</v>
      </c>
      <c r="J66" s="451" t="e">
        <v>#VALUE!</v>
      </c>
      <c r="K66" s="451" t="e">
        <v>#VALUE!</v>
      </c>
      <c r="L66" s="451" t="e">
        <v>#VALUE!</v>
      </c>
      <c r="M66" s="451" t="e">
        <v>#VALUE!</v>
      </c>
      <c r="N66" s="451" t="e">
        <v>#VALUE!</v>
      </c>
      <c r="O66" s="451" t="e">
        <v>#VALUE!</v>
      </c>
      <c r="P66" s="451" t="e">
        <v>#VALUE!</v>
      </c>
      <c r="Q66" s="451" t="e">
        <v>#VALUE!</v>
      </c>
      <c r="R66" s="451" t="e">
        <v>#VALUE!</v>
      </c>
      <c r="S66" s="451" t="e">
        <v>#VALUE!</v>
      </c>
      <c r="T66" s="451" t="e">
        <v>#VALUE!</v>
      </c>
      <c r="U66" s="451" t="e">
        <v>#VALUE!</v>
      </c>
      <c r="V66" s="451" t="e">
        <v>#VALUE!</v>
      </c>
      <c r="W66" s="451" t="e">
        <v>#VALUE!</v>
      </c>
      <c r="X66" s="451" t="e">
        <v>#VALUE!</v>
      </c>
      <c r="Y66" s="451" t="e">
        <v>#VALUE!</v>
      </c>
      <c r="Z66" s="451" t="e">
        <v>#VALUE!</v>
      </c>
      <c r="AA66" s="451" t="e">
        <v>#VALUE!</v>
      </c>
      <c r="AB66" s="451" t="e">
        <v>#VALUE!</v>
      </c>
      <c r="AC66" s="451" t="e">
        <v>#VALUE!</v>
      </c>
      <c r="AD66" s="451" t="e">
        <v>#VALUE!</v>
      </c>
      <c r="AE66" s="451" t="e">
        <v>#VALUE!</v>
      </c>
      <c r="AF66" s="451" t="e">
        <v>#VALUE!</v>
      </c>
      <c r="AG66" s="451" t="e">
        <v>#VALUE!</v>
      </c>
      <c r="AH66" s="451" t="e">
        <v>#VALUE!</v>
      </c>
      <c r="AI66" s="451" t="e">
        <v>#VALUE!</v>
      </c>
      <c r="AJ66" s="451" t="e">
        <v>#VALUE!</v>
      </c>
      <c r="AK66" s="451" t="e">
        <v>#VALUE!</v>
      </c>
      <c r="AL66" s="451" t="e">
        <v>#VALUE!</v>
      </c>
      <c r="AM66" s="451" t="e">
        <v>#VALUE!</v>
      </c>
      <c r="AN66" s="451" t="e">
        <v>#VALUE!</v>
      </c>
      <c r="AO66" s="451" t="e">
        <v>#VALUE!</v>
      </c>
      <c r="AP66" s="451" t="e">
        <v>#VALUE!</v>
      </c>
      <c r="AQ66" s="451" t="e">
        <v>#VALUE!</v>
      </c>
      <c r="AR66" s="451" t="e">
        <v>#VALUE!</v>
      </c>
      <c r="AS66" s="451" t="e">
        <v>#VALUE!</v>
      </c>
      <c r="AT66" s="451" t="e">
        <v>#VALUE!</v>
      </c>
      <c r="AU66" s="451" t="e">
        <v>#VALUE!</v>
      </c>
      <c r="AV66" s="451" t="e">
        <v>#VALUE!</v>
      </c>
      <c r="AW66" s="451" t="e">
        <v>#VALUE!</v>
      </c>
      <c r="AX66" s="451" t="e">
        <v>#VALUE!</v>
      </c>
      <c r="AY66" s="451" t="e">
        <v>#VALUE!</v>
      </c>
      <c r="AZ66" s="451" t="e">
        <v>#VALUE!</v>
      </c>
      <c r="BA66" s="451" t="e">
        <v>#VALUE!</v>
      </c>
      <c r="BB66" s="451" t="e">
        <v>#VALUE!</v>
      </c>
      <c r="BC66" s="451" t="e">
        <v>#VALUE!</v>
      </c>
      <c r="BD66" s="451" t="e">
        <v>#VALUE!</v>
      </c>
      <c r="BE66" s="451" t="e">
        <v>#VALUE!</v>
      </c>
      <c r="BF66" s="451" t="e">
        <v>#VALUE!</v>
      </c>
      <c r="BG66" s="451" t="e">
        <v>#VALUE!</v>
      </c>
      <c r="BH66" s="451" t="e">
        <v>#VALUE!</v>
      </c>
      <c r="BI66" s="451" t="e">
        <v>#VALUE!</v>
      </c>
      <c r="BJ66" s="451" t="e">
        <v>#VALUE!</v>
      </c>
      <c r="BK66" s="451" t="e">
        <v>#VALUE!</v>
      </c>
      <c r="BL66" s="451" t="e">
        <v>#VALUE!</v>
      </c>
      <c r="BM66" s="451" t="e">
        <v>#VALUE!</v>
      </c>
      <c r="BN66" s="451" t="e">
        <v>#VALUE!</v>
      </c>
      <c r="BO66" s="451" t="e">
        <v>#VALUE!</v>
      </c>
      <c r="BP66" s="451" t="e">
        <v>#VALUE!</v>
      </c>
      <c r="BQ66" s="451" t="e">
        <v>#VALUE!</v>
      </c>
      <c r="BR66" s="451" t="e">
        <v>#VALUE!</v>
      </c>
      <c r="BS66" s="451" t="e">
        <v>#VALUE!</v>
      </c>
      <c r="BT66" s="451" t="e">
        <v>#VALUE!</v>
      </c>
      <c r="BU66" s="451" t="e">
        <v>#VALUE!</v>
      </c>
      <c r="BV66" s="451" t="e">
        <v>#VALUE!</v>
      </c>
      <c r="BW66" s="451" t="e">
        <v>#VALUE!</v>
      </c>
      <c r="BX66" s="451" t="e">
        <v>#VALUE!</v>
      </c>
      <c r="BY66" s="451" t="e">
        <v>#VALUE!</v>
      </c>
      <c r="BZ66" s="451" t="e">
        <v>#VALUE!</v>
      </c>
      <c r="CA66" s="451" t="e">
        <v>#VALUE!</v>
      </c>
      <c r="CB66" s="451" t="e">
        <v>#VALUE!</v>
      </c>
      <c r="CC66" s="451" t="e">
        <v>#VALUE!</v>
      </c>
      <c r="CD66" s="451" t="e">
        <v>#VALUE!</v>
      </c>
      <c r="CE66" s="451" t="e">
        <v>#VALUE!</v>
      </c>
      <c r="CF66" s="451" t="e">
        <v>#VALUE!</v>
      </c>
      <c r="CG66" s="451" t="e">
        <v>#VALUE!</v>
      </c>
      <c r="CH66" s="451" t="e">
        <v>#VALUE!</v>
      </c>
      <c r="CI66" s="451" t="e">
        <v>#VALUE!</v>
      </c>
      <c r="CJ66" s="451" t="e">
        <v>#VALUE!</v>
      </c>
      <c r="CK66" s="451" t="e">
        <v>#VALUE!</v>
      </c>
      <c r="CL66" s="451" t="e">
        <v>#VALUE!</v>
      </c>
      <c r="CM66" s="451" t="e">
        <v>#VALUE!</v>
      </c>
      <c r="CN66" s="451" t="e">
        <v>#VALUE!</v>
      </c>
      <c r="CO66" s="451" t="e">
        <v>#VALUE!</v>
      </c>
      <c r="CP66" s="451" t="e">
        <v>#VALUE!</v>
      </c>
      <c r="CQ66" s="451" t="e">
        <v>#VALUE!</v>
      </c>
      <c r="CR66" s="451" t="e">
        <v>#VALUE!</v>
      </c>
      <c r="CS66" s="451" t="e">
        <v>#VALUE!</v>
      </c>
      <c r="CT66" s="451" t="e">
        <v>#VALUE!</v>
      </c>
      <c r="CU66" s="451" t="e">
        <v>#VALUE!</v>
      </c>
      <c r="CV66" s="451" t="e">
        <v>#VALUE!</v>
      </c>
      <c r="CW66" s="451" t="e">
        <v>#VALUE!</v>
      </c>
      <c r="CX66" s="451" t="e">
        <v>#VALUE!</v>
      </c>
      <c r="CY66" s="451" t="e">
        <v>#VALUE!</v>
      </c>
      <c r="CZ66" s="451" t="e">
        <v>#VALUE!</v>
      </c>
      <c r="DA66" s="451" t="e">
        <v>#VALUE!</v>
      </c>
      <c r="DB66" s="451" t="e">
        <v>#VALUE!</v>
      </c>
      <c r="DC66" s="451" t="e">
        <v>#VALUE!</v>
      </c>
      <c r="DD66" s="451" t="e">
        <v>#VALUE!</v>
      </c>
      <c r="DE66" s="451" t="e">
        <v>#VALUE!</v>
      </c>
      <c r="DF66" s="451" t="e">
        <v>#VALUE!</v>
      </c>
      <c r="DG66" s="451" t="e">
        <v>#VALUE!</v>
      </c>
      <c r="DH66" s="451" t="e">
        <v>#VALUE!</v>
      </c>
      <c r="DI66" s="451" t="e">
        <v>#VALUE!</v>
      </c>
      <c r="DJ66" s="451" t="e">
        <v>#VALUE!</v>
      </c>
      <c r="DK66" s="451" t="e">
        <v>#VALUE!</v>
      </c>
      <c r="DL66" s="451" t="e">
        <v>#VALUE!</v>
      </c>
      <c r="DM66" s="451" t="e">
        <v>#VALUE!</v>
      </c>
      <c r="DN66" s="451" t="e">
        <v>#VALUE!</v>
      </c>
      <c r="DO66" s="451" t="e">
        <v>#VALUE!</v>
      </c>
      <c r="DP66" s="451" t="e">
        <v>#VALUE!</v>
      </c>
      <c r="DQ66" s="451" t="e">
        <v>#VALUE!</v>
      </c>
      <c r="DR66" s="451" t="e">
        <v>#VALUE!</v>
      </c>
      <c r="DS66" s="451" t="e">
        <v>#VALUE!</v>
      </c>
      <c r="DT66" s="451" t="e">
        <v>#VALUE!</v>
      </c>
      <c r="DU66" s="451" t="e">
        <v>#VALUE!</v>
      </c>
      <c r="DV66" s="451" t="e">
        <v>#VALUE!</v>
      </c>
      <c r="DW66" s="451" t="e">
        <v>#VALUE!</v>
      </c>
      <c r="DX66" s="451" t="e">
        <v>#VALUE!</v>
      </c>
      <c r="DY66" s="451" t="e">
        <v>#VALUE!</v>
      </c>
      <c r="DZ66" s="451" t="e">
        <v>#VALUE!</v>
      </c>
      <c r="EA66" s="451" t="e">
        <v>#VALUE!</v>
      </c>
      <c r="EB66" s="451" t="e">
        <v>#VALUE!</v>
      </c>
      <c r="EC66" s="451" t="e">
        <v>#VALUE!</v>
      </c>
      <c r="ED66" s="451" t="e">
        <v>#VALUE!</v>
      </c>
      <c r="EE66" s="451" t="e">
        <v>#VALUE!</v>
      </c>
      <c r="EF66" s="451" t="e">
        <v>#VALUE!</v>
      </c>
      <c r="EG66" s="451" t="e">
        <v>#VALUE!</v>
      </c>
      <c r="EH66" s="451" t="e">
        <v>#VALUE!</v>
      </c>
      <c r="EI66" s="451" t="e">
        <v>#VALUE!</v>
      </c>
    </row>
    <row r="67" spans="2:139">
      <c r="B67" s="454" t="s">
        <v>174</v>
      </c>
      <c r="C67" s="454"/>
      <c r="D67" s="490" t="e">
        <f t="shared" ref="D67:BO67" si="114">100*(D66/C66-1)</f>
        <v>#VALUE!</v>
      </c>
      <c r="E67" s="490" t="e">
        <f t="shared" si="114"/>
        <v>#VALUE!</v>
      </c>
      <c r="F67" s="490" t="e">
        <f t="shared" si="114"/>
        <v>#VALUE!</v>
      </c>
      <c r="G67" s="490" t="e">
        <f t="shared" si="114"/>
        <v>#VALUE!</v>
      </c>
      <c r="H67" s="490" t="e">
        <f t="shared" si="114"/>
        <v>#VALUE!</v>
      </c>
      <c r="I67" s="490" t="e">
        <f t="shared" si="114"/>
        <v>#VALUE!</v>
      </c>
      <c r="J67" s="490" t="e">
        <f t="shared" si="114"/>
        <v>#VALUE!</v>
      </c>
      <c r="K67" s="490" t="e">
        <f t="shared" si="114"/>
        <v>#VALUE!</v>
      </c>
      <c r="L67" s="490" t="e">
        <f t="shared" si="114"/>
        <v>#VALUE!</v>
      </c>
      <c r="M67" s="490" t="e">
        <f t="shared" si="114"/>
        <v>#VALUE!</v>
      </c>
      <c r="N67" s="490" t="e">
        <f t="shared" si="114"/>
        <v>#VALUE!</v>
      </c>
      <c r="O67" s="490" t="e">
        <f t="shared" si="114"/>
        <v>#VALUE!</v>
      </c>
      <c r="P67" s="490" t="e">
        <f t="shared" si="114"/>
        <v>#VALUE!</v>
      </c>
      <c r="Q67" s="490" t="e">
        <f t="shared" si="114"/>
        <v>#VALUE!</v>
      </c>
      <c r="R67" s="490" t="e">
        <f t="shared" si="114"/>
        <v>#VALUE!</v>
      </c>
      <c r="S67" s="490" t="e">
        <f t="shared" si="114"/>
        <v>#VALUE!</v>
      </c>
      <c r="T67" s="490" t="e">
        <f t="shared" si="114"/>
        <v>#VALUE!</v>
      </c>
      <c r="U67" s="490" t="e">
        <f t="shared" si="114"/>
        <v>#VALUE!</v>
      </c>
      <c r="V67" s="490" t="e">
        <f t="shared" si="114"/>
        <v>#VALUE!</v>
      </c>
      <c r="W67" s="490" t="e">
        <f t="shared" si="114"/>
        <v>#VALUE!</v>
      </c>
      <c r="X67" s="490" t="e">
        <f t="shared" si="114"/>
        <v>#VALUE!</v>
      </c>
      <c r="Y67" s="490" t="e">
        <f t="shared" si="114"/>
        <v>#VALUE!</v>
      </c>
      <c r="Z67" s="490" t="e">
        <f t="shared" si="114"/>
        <v>#VALUE!</v>
      </c>
      <c r="AA67" s="490" t="e">
        <f t="shared" si="114"/>
        <v>#VALUE!</v>
      </c>
      <c r="AB67" s="490" t="e">
        <f t="shared" si="114"/>
        <v>#VALUE!</v>
      </c>
      <c r="AC67" s="490" t="e">
        <f t="shared" si="114"/>
        <v>#VALUE!</v>
      </c>
      <c r="AD67" s="490" t="e">
        <f t="shared" si="114"/>
        <v>#VALUE!</v>
      </c>
      <c r="AE67" s="490" t="e">
        <f t="shared" si="114"/>
        <v>#VALUE!</v>
      </c>
      <c r="AF67" s="490" t="e">
        <f t="shared" si="114"/>
        <v>#VALUE!</v>
      </c>
      <c r="AG67" s="490" t="e">
        <f t="shared" si="114"/>
        <v>#VALUE!</v>
      </c>
      <c r="AH67" s="490" t="e">
        <f t="shared" si="114"/>
        <v>#VALUE!</v>
      </c>
      <c r="AI67" s="490" t="e">
        <f t="shared" si="114"/>
        <v>#VALUE!</v>
      </c>
      <c r="AJ67" s="490" t="e">
        <f t="shared" si="114"/>
        <v>#VALUE!</v>
      </c>
      <c r="AK67" s="490" t="e">
        <f t="shared" si="114"/>
        <v>#VALUE!</v>
      </c>
      <c r="AL67" s="490" t="e">
        <f t="shared" si="114"/>
        <v>#VALUE!</v>
      </c>
      <c r="AM67" s="490" t="e">
        <f t="shared" si="114"/>
        <v>#VALUE!</v>
      </c>
      <c r="AN67" s="490" t="e">
        <f t="shared" si="114"/>
        <v>#VALUE!</v>
      </c>
      <c r="AO67" s="490" t="e">
        <f t="shared" si="114"/>
        <v>#VALUE!</v>
      </c>
      <c r="AP67" s="490" t="e">
        <f t="shared" si="114"/>
        <v>#VALUE!</v>
      </c>
      <c r="AQ67" s="490" t="e">
        <f t="shared" si="114"/>
        <v>#VALUE!</v>
      </c>
      <c r="AR67" s="490" t="e">
        <f t="shared" si="114"/>
        <v>#VALUE!</v>
      </c>
      <c r="AS67" s="490" t="e">
        <f t="shared" si="114"/>
        <v>#VALUE!</v>
      </c>
      <c r="AT67" s="490" t="e">
        <f t="shared" si="114"/>
        <v>#VALUE!</v>
      </c>
      <c r="AU67" s="490" t="e">
        <f t="shared" si="114"/>
        <v>#VALUE!</v>
      </c>
      <c r="AV67" s="490" t="e">
        <f t="shared" si="114"/>
        <v>#VALUE!</v>
      </c>
      <c r="AW67" s="490" t="e">
        <f t="shared" si="114"/>
        <v>#VALUE!</v>
      </c>
      <c r="AX67" s="490" t="e">
        <f t="shared" si="114"/>
        <v>#VALUE!</v>
      </c>
      <c r="AY67" s="490" t="e">
        <f t="shared" si="114"/>
        <v>#VALUE!</v>
      </c>
      <c r="AZ67" s="490" t="e">
        <f t="shared" si="114"/>
        <v>#VALUE!</v>
      </c>
      <c r="BA67" s="490" t="e">
        <f t="shared" si="114"/>
        <v>#VALUE!</v>
      </c>
      <c r="BB67" s="490" t="e">
        <f t="shared" si="114"/>
        <v>#VALUE!</v>
      </c>
      <c r="BC67" s="490" t="e">
        <f t="shared" si="114"/>
        <v>#VALUE!</v>
      </c>
      <c r="BD67" s="490" t="e">
        <f t="shared" si="114"/>
        <v>#VALUE!</v>
      </c>
      <c r="BE67" s="490" t="e">
        <f t="shared" si="114"/>
        <v>#VALUE!</v>
      </c>
      <c r="BF67" s="490" t="e">
        <f t="shared" si="114"/>
        <v>#VALUE!</v>
      </c>
      <c r="BG67" s="490" t="e">
        <f t="shared" si="114"/>
        <v>#VALUE!</v>
      </c>
      <c r="BH67" s="490" t="e">
        <f t="shared" si="114"/>
        <v>#VALUE!</v>
      </c>
      <c r="BI67" s="490" t="e">
        <f t="shared" si="114"/>
        <v>#VALUE!</v>
      </c>
      <c r="BJ67" s="490" t="e">
        <f t="shared" si="114"/>
        <v>#VALUE!</v>
      </c>
      <c r="BK67" s="490" t="e">
        <f t="shared" si="114"/>
        <v>#VALUE!</v>
      </c>
      <c r="BL67" s="490" t="e">
        <f t="shared" si="114"/>
        <v>#VALUE!</v>
      </c>
      <c r="BM67" s="490" t="e">
        <f t="shared" si="114"/>
        <v>#VALUE!</v>
      </c>
      <c r="BN67" s="490" t="e">
        <f t="shared" si="114"/>
        <v>#VALUE!</v>
      </c>
      <c r="BO67" s="490" t="e">
        <f t="shared" si="114"/>
        <v>#VALUE!</v>
      </c>
      <c r="BP67" s="490" t="e">
        <f t="shared" ref="BP67:EA67" si="115">100*(BP66/BO66-1)</f>
        <v>#VALUE!</v>
      </c>
      <c r="BQ67" s="490" t="e">
        <f t="shared" si="115"/>
        <v>#VALUE!</v>
      </c>
      <c r="BR67" s="490" t="e">
        <f t="shared" si="115"/>
        <v>#VALUE!</v>
      </c>
      <c r="BS67" s="490" t="e">
        <f t="shared" si="115"/>
        <v>#VALUE!</v>
      </c>
      <c r="BT67" s="490" t="e">
        <f t="shared" si="115"/>
        <v>#VALUE!</v>
      </c>
      <c r="BU67" s="490" t="e">
        <f t="shared" si="115"/>
        <v>#VALUE!</v>
      </c>
      <c r="BV67" s="490" t="e">
        <f t="shared" si="115"/>
        <v>#VALUE!</v>
      </c>
      <c r="BW67" s="490" t="e">
        <f t="shared" si="115"/>
        <v>#VALUE!</v>
      </c>
      <c r="BX67" s="490" t="e">
        <f t="shared" si="115"/>
        <v>#VALUE!</v>
      </c>
      <c r="BY67" s="490" t="e">
        <f t="shared" si="115"/>
        <v>#VALUE!</v>
      </c>
      <c r="BZ67" s="490" t="e">
        <f t="shared" si="115"/>
        <v>#VALUE!</v>
      </c>
      <c r="CA67" s="490" t="e">
        <f t="shared" si="115"/>
        <v>#VALUE!</v>
      </c>
      <c r="CB67" s="490" t="e">
        <f t="shared" si="115"/>
        <v>#VALUE!</v>
      </c>
      <c r="CC67" s="490" t="e">
        <f t="shared" si="115"/>
        <v>#VALUE!</v>
      </c>
      <c r="CD67" s="490" t="e">
        <f t="shared" si="115"/>
        <v>#VALUE!</v>
      </c>
      <c r="CE67" s="490" t="e">
        <f t="shared" si="115"/>
        <v>#VALUE!</v>
      </c>
      <c r="CF67" s="490" t="e">
        <f t="shared" si="115"/>
        <v>#VALUE!</v>
      </c>
      <c r="CG67" s="490" t="e">
        <f t="shared" si="115"/>
        <v>#VALUE!</v>
      </c>
      <c r="CH67" s="490" t="e">
        <f t="shared" si="115"/>
        <v>#VALUE!</v>
      </c>
      <c r="CI67" s="490" t="e">
        <f t="shared" si="115"/>
        <v>#VALUE!</v>
      </c>
      <c r="CJ67" s="490" t="e">
        <f t="shared" si="115"/>
        <v>#VALUE!</v>
      </c>
      <c r="CK67" s="490" t="e">
        <f t="shared" si="115"/>
        <v>#VALUE!</v>
      </c>
      <c r="CL67" s="490" t="e">
        <f t="shared" si="115"/>
        <v>#VALUE!</v>
      </c>
      <c r="CM67" s="490" t="e">
        <f t="shared" si="115"/>
        <v>#VALUE!</v>
      </c>
      <c r="CN67" s="490" t="e">
        <f t="shared" si="115"/>
        <v>#VALUE!</v>
      </c>
      <c r="CO67" s="490" t="e">
        <f t="shared" si="115"/>
        <v>#VALUE!</v>
      </c>
      <c r="CP67" s="490" t="e">
        <f t="shared" si="115"/>
        <v>#VALUE!</v>
      </c>
      <c r="CQ67" s="490" t="e">
        <f t="shared" si="115"/>
        <v>#VALUE!</v>
      </c>
      <c r="CR67" s="490" t="e">
        <f t="shared" si="115"/>
        <v>#VALUE!</v>
      </c>
      <c r="CS67" s="490" t="e">
        <f t="shared" si="115"/>
        <v>#VALUE!</v>
      </c>
      <c r="CT67" s="490" t="e">
        <f t="shared" si="115"/>
        <v>#VALUE!</v>
      </c>
      <c r="CU67" s="490" t="e">
        <f t="shared" si="115"/>
        <v>#VALUE!</v>
      </c>
      <c r="CV67" s="490" t="e">
        <f t="shared" si="115"/>
        <v>#VALUE!</v>
      </c>
      <c r="CW67" s="490" t="e">
        <f t="shared" si="115"/>
        <v>#VALUE!</v>
      </c>
      <c r="CX67" s="490" t="e">
        <f t="shared" si="115"/>
        <v>#VALUE!</v>
      </c>
      <c r="CY67" s="490" t="e">
        <f t="shared" si="115"/>
        <v>#VALUE!</v>
      </c>
      <c r="CZ67" s="490" t="e">
        <f t="shared" si="115"/>
        <v>#VALUE!</v>
      </c>
      <c r="DA67" s="490" t="e">
        <f t="shared" si="115"/>
        <v>#VALUE!</v>
      </c>
      <c r="DB67" s="490" t="e">
        <f t="shared" si="115"/>
        <v>#VALUE!</v>
      </c>
      <c r="DC67" s="490" t="e">
        <f t="shared" si="115"/>
        <v>#VALUE!</v>
      </c>
      <c r="DD67" s="490" t="e">
        <f t="shared" si="115"/>
        <v>#VALUE!</v>
      </c>
      <c r="DE67" s="490" t="e">
        <f t="shared" si="115"/>
        <v>#VALUE!</v>
      </c>
      <c r="DF67" s="490" t="e">
        <f t="shared" si="115"/>
        <v>#VALUE!</v>
      </c>
      <c r="DG67" s="490" t="e">
        <f t="shared" si="115"/>
        <v>#VALUE!</v>
      </c>
      <c r="DH67" s="490" t="e">
        <f t="shared" si="115"/>
        <v>#VALUE!</v>
      </c>
      <c r="DI67" s="490" t="e">
        <f t="shared" si="115"/>
        <v>#VALUE!</v>
      </c>
      <c r="DJ67" s="490" t="e">
        <f t="shared" si="115"/>
        <v>#VALUE!</v>
      </c>
      <c r="DK67" s="490" t="e">
        <f t="shared" si="115"/>
        <v>#VALUE!</v>
      </c>
      <c r="DL67" s="490" t="e">
        <f t="shared" si="115"/>
        <v>#VALUE!</v>
      </c>
      <c r="DM67" s="490" t="e">
        <f t="shared" si="115"/>
        <v>#VALUE!</v>
      </c>
      <c r="DN67" s="490" t="e">
        <f t="shared" si="115"/>
        <v>#VALUE!</v>
      </c>
      <c r="DO67" s="490" t="e">
        <f t="shared" si="115"/>
        <v>#VALUE!</v>
      </c>
      <c r="DP67" s="490" t="e">
        <f t="shared" si="115"/>
        <v>#VALUE!</v>
      </c>
      <c r="DQ67" s="490" t="e">
        <f t="shared" si="115"/>
        <v>#VALUE!</v>
      </c>
      <c r="DR67" s="490" t="e">
        <f t="shared" si="115"/>
        <v>#VALUE!</v>
      </c>
      <c r="DS67" s="490" t="e">
        <f t="shared" si="115"/>
        <v>#VALUE!</v>
      </c>
      <c r="DT67" s="490" t="e">
        <f t="shared" si="115"/>
        <v>#VALUE!</v>
      </c>
      <c r="DU67" s="490" t="e">
        <f t="shared" si="115"/>
        <v>#VALUE!</v>
      </c>
      <c r="DV67" s="490" t="e">
        <f t="shared" si="115"/>
        <v>#VALUE!</v>
      </c>
      <c r="DW67" s="490" t="e">
        <f t="shared" si="115"/>
        <v>#VALUE!</v>
      </c>
      <c r="DX67" s="490" t="e">
        <f t="shared" si="115"/>
        <v>#VALUE!</v>
      </c>
      <c r="DY67" s="490" t="e">
        <f t="shared" si="115"/>
        <v>#VALUE!</v>
      </c>
      <c r="DZ67" s="490" t="e">
        <f t="shared" si="115"/>
        <v>#VALUE!</v>
      </c>
      <c r="EA67" s="490" t="e">
        <f t="shared" si="115"/>
        <v>#VALUE!</v>
      </c>
      <c r="EB67" s="490" t="e">
        <f t="shared" ref="EB67:EI67" si="116">100*(EB66/EA66-1)</f>
        <v>#VALUE!</v>
      </c>
      <c r="EC67" s="490" t="e">
        <f t="shared" si="116"/>
        <v>#VALUE!</v>
      </c>
      <c r="ED67" s="490" t="e">
        <f t="shared" si="116"/>
        <v>#VALUE!</v>
      </c>
      <c r="EE67" s="490" t="e">
        <f t="shared" si="116"/>
        <v>#VALUE!</v>
      </c>
      <c r="EF67" s="490" t="e">
        <f t="shared" si="116"/>
        <v>#VALUE!</v>
      </c>
      <c r="EG67" s="490" t="e">
        <f t="shared" si="116"/>
        <v>#VALUE!</v>
      </c>
      <c r="EH67" s="490" t="e">
        <f t="shared" si="116"/>
        <v>#VALUE!</v>
      </c>
      <c r="EI67" s="490" t="e">
        <f t="shared" si="116"/>
        <v>#VALUE!</v>
      </c>
    </row>
    <row r="68" spans="2:139" ht="13.5" thickBot="1">
      <c r="B68" s="454" t="s">
        <v>74</v>
      </c>
      <c r="D68" s="455"/>
      <c r="E68" s="455"/>
      <c r="F68" s="455"/>
      <c r="G68" s="490" t="e">
        <f>100*(G66/C66-1)</f>
        <v>#VALUE!</v>
      </c>
      <c r="H68" s="490" t="e">
        <f>100*(H66/D66-1)</f>
        <v>#VALUE!</v>
      </c>
      <c r="I68" s="490" t="e">
        <f>100*(I66/E66-1)</f>
        <v>#VALUE!</v>
      </c>
      <c r="J68" s="490" t="e">
        <f t="shared" ref="J68:BU68" si="117">100*(J66/F66-1)</f>
        <v>#VALUE!</v>
      </c>
      <c r="K68" s="490" t="e">
        <f t="shared" si="117"/>
        <v>#VALUE!</v>
      </c>
      <c r="L68" s="490" t="e">
        <f t="shared" si="117"/>
        <v>#VALUE!</v>
      </c>
      <c r="M68" s="490" t="e">
        <f t="shared" si="117"/>
        <v>#VALUE!</v>
      </c>
      <c r="N68" s="490" t="e">
        <f t="shared" si="117"/>
        <v>#VALUE!</v>
      </c>
      <c r="O68" s="490" t="e">
        <f t="shared" si="117"/>
        <v>#VALUE!</v>
      </c>
      <c r="P68" s="490" t="e">
        <f t="shared" si="117"/>
        <v>#VALUE!</v>
      </c>
      <c r="Q68" s="490" t="e">
        <f t="shared" si="117"/>
        <v>#VALUE!</v>
      </c>
      <c r="R68" s="490" t="e">
        <f t="shared" si="117"/>
        <v>#VALUE!</v>
      </c>
      <c r="S68" s="490" t="e">
        <f t="shared" si="117"/>
        <v>#VALUE!</v>
      </c>
      <c r="T68" s="490" t="e">
        <f t="shared" si="117"/>
        <v>#VALUE!</v>
      </c>
      <c r="U68" s="490" t="e">
        <f t="shared" si="117"/>
        <v>#VALUE!</v>
      </c>
      <c r="V68" s="490" t="e">
        <f t="shared" si="117"/>
        <v>#VALUE!</v>
      </c>
      <c r="W68" s="490" t="e">
        <f t="shared" si="117"/>
        <v>#VALUE!</v>
      </c>
      <c r="X68" s="490" t="e">
        <f t="shared" si="117"/>
        <v>#VALUE!</v>
      </c>
      <c r="Y68" s="490" t="e">
        <f t="shared" si="117"/>
        <v>#VALUE!</v>
      </c>
      <c r="Z68" s="490" t="e">
        <f t="shared" si="117"/>
        <v>#VALUE!</v>
      </c>
      <c r="AA68" s="490" t="e">
        <f t="shared" si="117"/>
        <v>#VALUE!</v>
      </c>
      <c r="AB68" s="490" t="e">
        <f t="shared" si="117"/>
        <v>#VALUE!</v>
      </c>
      <c r="AC68" s="490" t="e">
        <f t="shared" si="117"/>
        <v>#VALUE!</v>
      </c>
      <c r="AD68" s="490" t="e">
        <f t="shared" si="117"/>
        <v>#VALUE!</v>
      </c>
      <c r="AE68" s="490" t="e">
        <f t="shared" si="117"/>
        <v>#VALUE!</v>
      </c>
      <c r="AF68" s="490" t="e">
        <f t="shared" si="117"/>
        <v>#VALUE!</v>
      </c>
      <c r="AG68" s="490" t="e">
        <f t="shared" si="117"/>
        <v>#VALUE!</v>
      </c>
      <c r="AH68" s="490" t="e">
        <f t="shared" si="117"/>
        <v>#VALUE!</v>
      </c>
      <c r="AI68" s="490" t="e">
        <f t="shared" si="117"/>
        <v>#VALUE!</v>
      </c>
      <c r="AJ68" s="490" t="e">
        <f t="shared" si="117"/>
        <v>#VALUE!</v>
      </c>
      <c r="AK68" s="490" t="e">
        <f t="shared" si="117"/>
        <v>#VALUE!</v>
      </c>
      <c r="AL68" s="490" t="e">
        <f t="shared" si="117"/>
        <v>#VALUE!</v>
      </c>
      <c r="AM68" s="490" t="e">
        <f t="shared" si="117"/>
        <v>#VALUE!</v>
      </c>
      <c r="AN68" s="490" t="e">
        <f t="shared" si="117"/>
        <v>#VALUE!</v>
      </c>
      <c r="AO68" s="490" t="e">
        <f t="shared" si="117"/>
        <v>#VALUE!</v>
      </c>
      <c r="AP68" s="490" t="e">
        <f t="shared" si="117"/>
        <v>#VALUE!</v>
      </c>
      <c r="AQ68" s="490" t="e">
        <f t="shared" si="117"/>
        <v>#VALUE!</v>
      </c>
      <c r="AR68" s="490" t="e">
        <f t="shared" si="117"/>
        <v>#VALUE!</v>
      </c>
      <c r="AS68" s="490" t="e">
        <f t="shared" si="117"/>
        <v>#VALUE!</v>
      </c>
      <c r="AT68" s="490" t="e">
        <f t="shared" si="117"/>
        <v>#VALUE!</v>
      </c>
      <c r="AU68" s="490" t="e">
        <f t="shared" si="117"/>
        <v>#VALUE!</v>
      </c>
      <c r="AV68" s="490" t="e">
        <f t="shared" si="117"/>
        <v>#VALUE!</v>
      </c>
      <c r="AW68" s="490" t="e">
        <f t="shared" si="117"/>
        <v>#VALUE!</v>
      </c>
      <c r="AX68" s="490" t="e">
        <f t="shared" si="117"/>
        <v>#VALUE!</v>
      </c>
      <c r="AY68" s="490" t="e">
        <f t="shared" si="117"/>
        <v>#VALUE!</v>
      </c>
      <c r="AZ68" s="490" t="e">
        <f t="shared" si="117"/>
        <v>#VALUE!</v>
      </c>
      <c r="BA68" s="490" t="e">
        <f t="shared" si="117"/>
        <v>#VALUE!</v>
      </c>
      <c r="BB68" s="490" t="e">
        <f t="shared" si="117"/>
        <v>#VALUE!</v>
      </c>
      <c r="BC68" s="490" t="e">
        <f t="shared" si="117"/>
        <v>#VALUE!</v>
      </c>
      <c r="BD68" s="490" t="e">
        <f t="shared" si="117"/>
        <v>#VALUE!</v>
      </c>
      <c r="BE68" s="490" t="e">
        <f t="shared" si="117"/>
        <v>#VALUE!</v>
      </c>
      <c r="BF68" s="490" t="e">
        <f t="shared" si="117"/>
        <v>#VALUE!</v>
      </c>
      <c r="BG68" s="490" t="e">
        <f t="shared" si="117"/>
        <v>#VALUE!</v>
      </c>
      <c r="BH68" s="490" t="e">
        <f t="shared" si="117"/>
        <v>#VALUE!</v>
      </c>
      <c r="BI68" s="490" t="e">
        <f t="shared" si="117"/>
        <v>#VALUE!</v>
      </c>
      <c r="BJ68" s="490" t="e">
        <f t="shared" si="117"/>
        <v>#VALUE!</v>
      </c>
      <c r="BK68" s="490" t="e">
        <f t="shared" si="117"/>
        <v>#VALUE!</v>
      </c>
      <c r="BL68" s="490" t="e">
        <f t="shared" si="117"/>
        <v>#VALUE!</v>
      </c>
      <c r="BM68" s="490" t="e">
        <f t="shared" si="117"/>
        <v>#VALUE!</v>
      </c>
      <c r="BN68" s="490" t="e">
        <f t="shared" si="117"/>
        <v>#VALUE!</v>
      </c>
      <c r="BO68" s="490" t="e">
        <f t="shared" si="117"/>
        <v>#VALUE!</v>
      </c>
      <c r="BP68" s="490" t="e">
        <f t="shared" si="117"/>
        <v>#VALUE!</v>
      </c>
      <c r="BQ68" s="490" t="e">
        <f t="shared" si="117"/>
        <v>#VALUE!</v>
      </c>
      <c r="BR68" s="490" t="e">
        <f t="shared" si="117"/>
        <v>#VALUE!</v>
      </c>
      <c r="BS68" s="490" t="e">
        <f t="shared" si="117"/>
        <v>#VALUE!</v>
      </c>
      <c r="BT68" s="490" t="e">
        <f t="shared" si="117"/>
        <v>#VALUE!</v>
      </c>
      <c r="BU68" s="490" t="e">
        <f t="shared" si="117"/>
        <v>#VALUE!</v>
      </c>
      <c r="BV68" s="490" t="e">
        <f t="shared" ref="BV68:EG68" si="118">100*(BV66/BR66-1)</f>
        <v>#VALUE!</v>
      </c>
      <c r="BW68" s="490" t="e">
        <f t="shared" si="118"/>
        <v>#VALUE!</v>
      </c>
      <c r="BX68" s="490" t="e">
        <f t="shared" si="118"/>
        <v>#VALUE!</v>
      </c>
      <c r="BY68" s="490" t="e">
        <f t="shared" si="118"/>
        <v>#VALUE!</v>
      </c>
      <c r="BZ68" s="490" t="e">
        <f t="shared" si="118"/>
        <v>#VALUE!</v>
      </c>
      <c r="CA68" s="490" t="e">
        <f t="shared" si="118"/>
        <v>#VALUE!</v>
      </c>
      <c r="CB68" s="490" t="e">
        <f t="shared" si="118"/>
        <v>#VALUE!</v>
      </c>
      <c r="CC68" s="490" t="e">
        <f t="shared" si="118"/>
        <v>#VALUE!</v>
      </c>
      <c r="CD68" s="490" t="e">
        <f t="shared" si="118"/>
        <v>#VALUE!</v>
      </c>
      <c r="CE68" s="490" t="e">
        <f t="shared" si="118"/>
        <v>#VALUE!</v>
      </c>
      <c r="CF68" s="490" t="e">
        <f t="shared" si="118"/>
        <v>#VALUE!</v>
      </c>
      <c r="CG68" s="490" t="e">
        <f t="shared" si="118"/>
        <v>#VALUE!</v>
      </c>
      <c r="CH68" s="490" t="e">
        <f t="shared" si="118"/>
        <v>#VALUE!</v>
      </c>
      <c r="CI68" s="490" t="e">
        <f t="shared" si="118"/>
        <v>#VALUE!</v>
      </c>
      <c r="CJ68" s="490" t="e">
        <f t="shared" si="118"/>
        <v>#VALUE!</v>
      </c>
      <c r="CK68" s="490" t="e">
        <f t="shared" si="118"/>
        <v>#VALUE!</v>
      </c>
      <c r="CL68" s="490" t="e">
        <f t="shared" si="118"/>
        <v>#VALUE!</v>
      </c>
      <c r="CM68" s="490" t="e">
        <f t="shared" si="118"/>
        <v>#VALUE!</v>
      </c>
      <c r="CN68" s="490" t="e">
        <f t="shared" si="118"/>
        <v>#VALUE!</v>
      </c>
      <c r="CO68" s="490" t="e">
        <f t="shared" si="118"/>
        <v>#VALUE!</v>
      </c>
      <c r="CP68" s="490" t="e">
        <f t="shared" si="118"/>
        <v>#VALUE!</v>
      </c>
      <c r="CQ68" s="490" t="e">
        <f t="shared" si="118"/>
        <v>#VALUE!</v>
      </c>
      <c r="CR68" s="490" t="e">
        <f t="shared" si="118"/>
        <v>#VALUE!</v>
      </c>
      <c r="CS68" s="490" t="e">
        <f t="shared" si="118"/>
        <v>#VALUE!</v>
      </c>
      <c r="CT68" s="490" t="e">
        <f t="shared" si="118"/>
        <v>#VALUE!</v>
      </c>
      <c r="CU68" s="490" t="e">
        <f t="shared" si="118"/>
        <v>#VALUE!</v>
      </c>
      <c r="CV68" s="490" t="e">
        <f t="shared" si="118"/>
        <v>#VALUE!</v>
      </c>
      <c r="CW68" s="490" t="e">
        <f t="shared" si="118"/>
        <v>#VALUE!</v>
      </c>
      <c r="CX68" s="490" t="e">
        <f t="shared" si="118"/>
        <v>#VALUE!</v>
      </c>
      <c r="CY68" s="490" t="e">
        <f t="shared" si="118"/>
        <v>#VALUE!</v>
      </c>
      <c r="CZ68" s="490" t="e">
        <f t="shared" si="118"/>
        <v>#VALUE!</v>
      </c>
      <c r="DA68" s="490" t="e">
        <f t="shared" si="118"/>
        <v>#VALUE!</v>
      </c>
      <c r="DB68" s="490" t="e">
        <f t="shared" si="118"/>
        <v>#VALUE!</v>
      </c>
      <c r="DC68" s="490" t="e">
        <f t="shared" si="118"/>
        <v>#VALUE!</v>
      </c>
      <c r="DD68" s="490" t="e">
        <f t="shared" si="118"/>
        <v>#VALUE!</v>
      </c>
      <c r="DE68" s="490" t="e">
        <f t="shared" si="118"/>
        <v>#VALUE!</v>
      </c>
      <c r="DF68" s="490" t="e">
        <f t="shared" si="118"/>
        <v>#VALUE!</v>
      </c>
      <c r="DG68" s="490" t="e">
        <f t="shared" si="118"/>
        <v>#VALUE!</v>
      </c>
      <c r="DH68" s="490" t="e">
        <f t="shared" si="118"/>
        <v>#VALUE!</v>
      </c>
      <c r="DI68" s="490" t="e">
        <f t="shared" si="118"/>
        <v>#VALUE!</v>
      </c>
      <c r="DJ68" s="490" t="e">
        <f t="shared" si="118"/>
        <v>#VALUE!</v>
      </c>
      <c r="DK68" s="490" t="e">
        <f t="shared" si="118"/>
        <v>#VALUE!</v>
      </c>
      <c r="DL68" s="490" t="e">
        <f t="shared" si="118"/>
        <v>#VALUE!</v>
      </c>
      <c r="DM68" s="490" t="e">
        <f t="shared" si="118"/>
        <v>#VALUE!</v>
      </c>
      <c r="DN68" s="490" t="e">
        <f t="shared" si="118"/>
        <v>#VALUE!</v>
      </c>
      <c r="DO68" s="490" t="e">
        <f t="shared" si="118"/>
        <v>#VALUE!</v>
      </c>
      <c r="DP68" s="490" t="e">
        <f t="shared" si="118"/>
        <v>#VALUE!</v>
      </c>
      <c r="DQ68" s="490" t="e">
        <f t="shared" si="118"/>
        <v>#VALUE!</v>
      </c>
      <c r="DR68" s="490" t="e">
        <f t="shared" si="118"/>
        <v>#VALUE!</v>
      </c>
      <c r="DS68" s="490" t="e">
        <f t="shared" si="118"/>
        <v>#VALUE!</v>
      </c>
      <c r="DT68" s="490" t="e">
        <f t="shared" si="118"/>
        <v>#VALUE!</v>
      </c>
      <c r="DU68" s="490" t="e">
        <f t="shared" si="118"/>
        <v>#VALUE!</v>
      </c>
      <c r="DV68" s="490" t="e">
        <f t="shared" si="118"/>
        <v>#VALUE!</v>
      </c>
      <c r="DW68" s="490" t="e">
        <f t="shared" si="118"/>
        <v>#VALUE!</v>
      </c>
      <c r="DX68" s="490" t="e">
        <f t="shared" si="118"/>
        <v>#VALUE!</v>
      </c>
      <c r="DY68" s="490" t="e">
        <f t="shared" si="118"/>
        <v>#VALUE!</v>
      </c>
      <c r="DZ68" s="490" t="e">
        <f t="shared" si="118"/>
        <v>#VALUE!</v>
      </c>
      <c r="EA68" s="490" t="e">
        <f t="shared" si="118"/>
        <v>#VALUE!</v>
      </c>
      <c r="EB68" s="490" t="e">
        <f t="shared" si="118"/>
        <v>#VALUE!</v>
      </c>
      <c r="EC68" s="490" t="e">
        <f t="shared" si="118"/>
        <v>#VALUE!</v>
      </c>
      <c r="ED68" s="490" t="e">
        <f t="shared" si="118"/>
        <v>#VALUE!</v>
      </c>
      <c r="EE68" s="490" t="e">
        <f t="shared" si="118"/>
        <v>#VALUE!</v>
      </c>
      <c r="EF68" s="490" t="e">
        <f t="shared" si="118"/>
        <v>#VALUE!</v>
      </c>
      <c r="EG68" s="490" t="e">
        <f t="shared" si="118"/>
        <v>#VALUE!</v>
      </c>
      <c r="EH68" s="490" t="e">
        <f t="shared" ref="EH68:EI68" si="119">100*(EH66/ED66-1)</f>
        <v>#VALUE!</v>
      </c>
      <c r="EI68" s="490" t="e">
        <f t="shared" si="119"/>
        <v>#VALUE!</v>
      </c>
    </row>
    <row r="69" spans="2:139">
      <c r="B69" s="499" t="s">
        <v>45</v>
      </c>
      <c r="C69" s="451" t="e">
        <v>#VALUE!</v>
      </c>
      <c r="D69" s="451" t="e">
        <v>#VALUE!</v>
      </c>
      <c r="E69" s="451" t="e">
        <v>#VALUE!</v>
      </c>
      <c r="F69" s="451" t="e">
        <v>#VALUE!</v>
      </c>
      <c r="G69" s="451" t="e">
        <v>#VALUE!</v>
      </c>
      <c r="H69" s="451" t="e">
        <v>#VALUE!</v>
      </c>
      <c r="I69" s="451" t="e">
        <v>#VALUE!</v>
      </c>
      <c r="J69" s="451" t="e">
        <v>#VALUE!</v>
      </c>
      <c r="K69" s="451" t="e">
        <v>#VALUE!</v>
      </c>
      <c r="L69" s="451" t="e">
        <v>#VALUE!</v>
      </c>
      <c r="M69" s="451" t="e">
        <v>#VALUE!</v>
      </c>
      <c r="N69" s="451" t="e">
        <v>#VALUE!</v>
      </c>
      <c r="O69" s="451" t="e">
        <v>#VALUE!</v>
      </c>
      <c r="P69" s="451" t="e">
        <v>#VALUE!</v>
      </c>
      <c r="Q69" s="451" t="e">
        <v>#VALUE!</v>
      </c>
      <c r="R69" s="451" t="e">
        <v>#VALUE!</v>
      </c>
      <c r="S69" s="451" t="e">
        <v>#VALUE!</v>
      </c>
      <c r="T69" s="451" t="e">
        <v>#VALUE!</v>
      </c>
      <c r="U69" s="451" t="e">
        <v>#VALUE!</v>
      </c>
      <c r="V69" s="451" t="e">
        <v>#VALUE!</v>
      </c>
      <c r="W69" s="451" t="e">
        <v>#VALUE!</v>
      </c>
      <c r="X69" s="451" t="e">
        <v>#VALUE!</v>
      </c>
      <c r="Y69" s="451" t="e">
        <v>#VALUE!</v>
      </c>
      <c r="Z69" s="451" t="e">
        <v>#VALUE!</v>
      </c>
      <c r="AA69" s="451" t="e">
        <v>#VALUE!</v>
      </c>
      <c r="AB69" s="451" t="e">
        <v>#VALUE!</v>
      </c>
      <c r="AC69" s="451" t="e">
        <v>#VALUE!</v>
      </c>
      <c r="AD69" s="451" t="e">
        <v>#VALUE!</v>
      </c>
      <c r="AE69" s="451" t="e">
        <v>#VALUE!</v>
      </c>
      <c r="AF69" s="451" t="e">
        <v>#VALUE!</v>
      </c>
      <c r="AG69" s="451" t="e">
        <v>#VALUE!</v>
      </c>
      <c r="AH69" s="451" t="e">
        <v>#VALUE!</v>
      </c>
      <c r="AI69" s="451" t="e">
        <v>#VALUE!</v>
      </c>
      <c r="AJ69" s="451" t="e">
        <v>#VALUE!</v>
      </c>
      <c r="AK69" s="451" t="e">
        <v>#VALUE!</v>
      </c>
      <c r="AL69" s="451" t="e">
        <v>#VALUE!</v>
      </c>
      <c r="AM69" s="451" t="e">
        <v>#VALUE!</v>
      </c>
      <c r="AN69" s="451" t="e">
        <v>#VALUE!</v>
      </c>
      <c r="AO69" s="451" t="e">
        <v>#VALUE!</v>
      </c>
      <c r="AP69" s="451" t="e">
        <v>#VALUE!</v>
      </c>
      <c r="AQ69" s="451" t="e">
        <v>#VALUE!</v>
      </c>
      <c r="AR69" s="451" t="e">
        <v>#VALUE!</v>
      </c>
      <c r="AS69" s="451" t="e">
        <v>#VALUE!</v>
      </c>
      <c r="AT69" s="451" t="e">
        <v>#VALUE!</v>
      </c>
      <c r="AU69" s="451" t="e">
        <v>#VALUE!</v>
      </c>
      <c r="AV69" s="451" t="e">
        <v>#VALUE!</v>
      </c>
      <c r="AW69" s="451" t="e">
        <v>#VALUE!</v>
      </c>
      <c r="AX69" s="451" t="e">
        <v>#VALUE!</v>
      </c>
      <c r="AY69" s="451" t="e">
        <v>#VALUE!</v>
      </c>
      <c r="AZ69" s="451" t="e">
        <v>#VALUE!</v>
      </c>
      <c r="BA69" s="451" t="e">
        <v>#VALUE!</v>
      </c>
      <c r="BB69" s="451" t="e">
        <v>#VALUE!</v>
      </c>
      <c r="BC69" s="451" t="e">
        <v>#VALUE!</v>
      </c>
      <c r="BD69" s="451" t="e">
        <v>#VALUE!</v>
      </c>
      <c r="BE69" s="451" t="e">
        <v>#VALUE!</v>
      </c>
      <c r="BF69" s="451" t="e">
        <v>#VALUE!</v>
      </c>
      <c r="BG69" s="451" t="e">
        <v>#VALUE!</v>
      </c>
      <c r="BH69" s="451" t="e">
        <v>#VALUE!</v>
      </c>
      <c r="BI69" s="451" t="e">
        <v>#VALUE!</v>
      </c>
      <c r="BJ69" s="451" t="e">
        <v>#VALUE!</v>
      </c>
      <c r="BK69" s="451" t="e">
        <v>#VALUE!</v>
      </c>
      <c r="BL69" s="451" t="e">
        <v>#VALUE!</v>
      </c>
      <c r="BM69" s="451" t="e">
        <v>#VALUE!</v>
      </c>
      <c r="BN69" s="451" t="e">
        <v>#VALUE!</v>
      </c>
      <c r="BO69" s="451" t="e">
        <v>#VALUE!</v>
      </c>
      <c r="BP69" s="451" t="e">
        <v>#VALUE!</v>
      </c>
      <c r="BQ69" s="451" t="e">
        <v>#VALUE!</v>
      </c>
      <c r="BR69" s="451" t="e">
        <v>#VALUE!</v>
      </c>
      <c r="BS69" s="451" t="e">
        <v>#VALUE!</v>
      </c>
      <c r="BT69" s="451" t="e">
        <v>#VALUE!</v>
      </c>
      <c r="BU69" s="451" t="e">
        <v>#VALUE!</v>
      </c>
      <c r="BV69" s="451" t="e">
        <v>#VALUE!</v>
      </c>
      <c r="BW69" s="451" t="e">
        <v>#VALUE!</v>
      </c>
      <c r="BX69" s="451" t="e">
        <v>#VALUE!</v>
      </c>
      <c r="BY69" s="451" t="e">
        <v>#VALUE!</v>
      </c>
      <c r="BZ69" s="451" t="e">
        <v>#VALUE!</v>
      </c>
      <c r="CA69" s="451" t="e">
        <v>#VALUE!</v>
      </c>
      <c r="CB69" s="451" t="e">
        <v>#VALUE!</v>
      </c>
      <c r="CC69" s="451" t="e">
        <v>#VALUE!</v>
      </c>
      <c r="CD69" s="451" t="e">
        <v>#VALUE!</v>
      </c>
      <c r="CE69" s="451" t="e">
        <v>#VALUE!</v>
      </c>
      <c r="CF69" s="451" t="e">
        <v>#VALUE!</v>
      </c>
      <c r="CG69" s="451" t="e">
        <v>#VALUE!</v>
      </c>
      <c r="CH69" s="451" t="e">
        <v>#VALUE!</v>
      </c>
      <c r="CI69" s="451" t="e">
        <v>#VALUE!</v>
      </c>
      <c r="CJ69" s="451" t="e">
        <v>#VALUE!</v>
      </c>
      <c r="CK69" s="451" t="e">
        <v>#VALUE!</v>
      </c>
      <c r="CL69" s="451" t="e">
        <v>#VALUE!</v>
      </c>
      <c r="CM69" s="451" t="e">
        <v>#VALUE!</v>
      </c>
      <c r="CN69" s="451" t="e">
        <v>#VALUE!</v>
      </c>
      <c r="CO69" s="451" t="e">
        <v>#VALUE!</v>
      </c>
      <c r="CP69" s="451" t="e">
        <v>#VALUE!</v>
      </c>
      <c r="CQ69" s="451" t="e">
        <v>#VALUE!</v>
      </c>
      <c r="CR69" s="451" t="e">
        <v>#VALUE!</v>
      </c>
      <c r="CS69" s="451" t="e">
        <v>#VALUE!</v>
      </c>
      <c r="CT69" s="451" t="e">
        <v>#VALUE!</v>
      </c>
      <c r="CU69" s="451" t="e">
        <v>#VALUE!</v>
      </c>
      <c r="CV69" s="451" t="e">
        <v>#VALUE!</v>
      </c>
      <c r="CW69" s="451" t="e">
        <v>#VALUE!</v>
      </c>
      <c r="CX69" s="451" t="e">
        <v>#VALUE!</v>
      </c>
      <c r="CY69" s="451" t="e">
        <v>#VALUE!</v>
      </c>
      <c r="CZ69" s="451" t="e">
        <v>#VALUE!</v>
      </c>
      <c r="DA69" s="451" t="e">
        <v>#VALUE!</v>
      </c>
      <c r="DB69" s="451" t="e">
        <v>#VALUE!</v>
      </c>
      <c r="DC69" s="451" t="e">
        <v>#VALUE!</v>
      </c>
      <c r="DD69" s="451" t="e">
        <v>#VALUE!</v>
      </c>
      <c r="DE69" s="451" t="e">
        <v>#VALUE!</v>
      </c>
      <c r="DF69" s="451" t="e">
        <v>#VALUE!</v>
      </c>
      <c r="DG69" s="451" t="e">
        <v>#VALUE!</v>
      </c>
      <c r="DH69" s="451" t="e">
        <v>#VALUE!</v>
      </c>
      <c r="DI69" s="451" t="e">
        <v>#VALUE!</v>
      </c>
      <c r="DJ69" s="451" t="e">
        <v>#VALUE!</v>
      </c>
      <c r="DK69" s="451" t="e">
        <v>#VALUE!</v>
      </c>
      <c r="DL69" s="451" t="e">
        <v>#VALUE!</v>
      </c>
      <c r="DM69" s="451" t="e">
        <v>#VALUE!</v>
      </c>
      <c r="DN69" s="451" t="e">
        <v>#VALUE!</v>
      </c>
      <c r="DO69" s="451" t="e">
        <v>#VALUE!</v>
      </c>
      <c r="DP69" s="451" t="e">
        <v>#VALUE!</v>
      </c>
      <c r="DQ69" s="451" t="e">
        <v>#VALUE!</v>
      </c>
      <c r="DR69" s="451" t="e">
        <v>#VALUE!</v>
      </c>
      <c r="DS69" s="451" t="e">
        <v>#VALUE!</v>
      </c>
      <c r="DT69" s="451" t="e">
        <v>#VALUE!</v>
      </c>
      <c r="DU69" s="451" t="e">
        <v>#VALUE!</v>
      </c>
      <c r="DV69" s="451" t="e">
        <v>#VALUE!</v>
      </c>
      <c r="DW69" s="451" t="e">
        <v>#VALUE!</v>
      </c>
      <c r="DX69" s="451" t="e">
        <v>#VALUE!</v>
      </c>
      <c r="DY69" s="451" t="e">
        <v>#VALUE!</v>
      </c>
      <c r="DZ69" s="451" t="e">
        <v>#VALUE!</v>
      </c>
      <c r="EA69" s="451" t="e">
        <v>#VALUE!</v>
      </c>
      <c r="EB69" s="451" t="e">
        <v>#VALUE!</v>
      </c>
      <c r="EC69" s="451" t="e">
        <v>#VALUE!</v>
      </c>
      <c r="ED69" s="451" t="e">
        <v>#VALUE!</v>
      </c>
      <c r="EE69" s="451" t="e">
        <v>#VALUE!</v>
      </c>
      <c r="EF69" s="451" t="e">
        <v>#VALUE!</v>
      </c>
      <c r="EG69" s="451" t="e">
        <v>#VALUE!</v>
      </c>
      <c r="EH69" s="451" t="e">
        <v>#VALUE!</v>
      </c>
      <c r="EI69" s="451" t="e">
        <v>#VALUE!</v>
      </c>
    </row>
    <row r="70" spans="2:139">
      <c r="B70" s="454" t="s">
        <v>174</v>
      </c>
      <c r="C70" s="454"/>
      <c r="D70" s="490" t="e">
        <f t="shared" ref="D70:BO70" si="120">100*(D69/C69-1)</f>
        <v>#VALUE!</v>
      </c>
      <c r="E70" s="490" t="e">
        <f t="shared" si="120"/>
        <v>#VALUE!</v>
      </c>
      <c r="F70" s="490" t="e">
        <f t="shared" si="120"/>
        <v>#VALUE!</v>
      </c>
      <c r="G70" s="490" t="e">
        <f t="shared" si="120"/>
        <v>#VALUE!</v>
      </c>
      <c r="H70" s="490" t="e">
        <f t="shared" si="120"/>
        <v>#VALUE!</v>
      </c>
      <c r="I70" s="490" t="e">
        <f t="shared" si="120"/>
        <v>#VALUE!</v>
      </c>
      <c r="J70" s="490" t="e">
        <f t="shared" si="120"/>
        <v>#VALUE!</v>
      </c>
      <c r="K70" s="490" t="e">
        <f t="shared" si="120"/>
        <v>#VALUE!</v>
      </c>
      <c r="L70" s="490" t="e">
        <f t="shared" si="120"/>
        <v>#VALUE!</v>
      </c>
      <c r="M70" s="490" t="e">
        <f t="shared" si="120"/>
        <v>#VALUE!</v>
      </c>
      <c r="N70" s="490" t="e">
        <f t="shared" si="120"/>
        <v>#VALUE!</v>
      </c>
      <c r="O70" s="490" t="e">
        <f t="shared" si="120"/>
        <v>#VALUE!</v>
      </c>
      <c r="P70" s="490" t="e">
        <f t="shared" si="120"/>
        <v>#VALUE!</v>
      </c>
      <c r="Q70" s="490" t="e">
        <f t="shared" si="120"/>
        <v>#VALUE!</v>
      </c>
      <c r="R70" s="490" t="e">
        <f t="shared" si="120"/>
        <v>#VALUE!</v>
      </c>
      <c r="S70" s="490" t="e">
        <f t="shared" si="120"/>
        <v>#VALUE!</v>
      </c>
      <c r="T70" s="490" t="e">
        <f t="shared" si="120"/>
        <v>#VALUE!</v>
      </c>
      <c r="U70" s="490" t="e">
        <f t="shared" si="120"/>
        <v>#VALUE!</v>
      </c>
      <c r="V70" s="490" t="e">
        <f t="shared" si="120"/>
        <v>#VALUE!</v>
      </c>
      <c r="W70" s="490" t="e">
        <f t="shared" si="120"/>
        <v>#VALUE!</v>
      </c>
      <c r="X70" s="490" t="e">
        <f t="shared" si="120"/>
        <v>#VALUE!</v>
      </c>
      <c r="Y70" s="490" t="e">
        <f t="shared" si="120"/>
        <v>#VALUE!</v>
      </c>
      <c r="Z70" s="490" t="e">
        <f t="shared" si="120"/>
        <v>#VALUE!</v>
      </c>
      <c r="AA70" s="490" t="e">
        <f t="shared" si="120"/>
        <v>#VALUE!</v>
      </c>
      <c r="AB70" s="490" t="e">
        <f t="shared" si="120"/>
        <v>#VALUE!</v>
      </c>
      <c r="AC70" s="490" t="e">
        <f t="shared" si="120"/>
        <v>#VALUE!</v>
      </c>
      <c r="AD70" s="490" t="e">
        <f t="shared" si="120"/>
        <v>#VALUE!</v>
      </c>
      <c r="AE70" s="490" t="e">
        <f t="shared" si="120"/>
        <v>#VALUE!</v>
      </c>
      <c r="AF70" s="490" t="e">
        <f t="shared" si="120"/>
        <v>#VALUE!</v>
      </c>
      <c r="AG70" s="490" t="e">
        <f t="shared" si="120"/>
        <v>#VALUE!</v>
      </c>
      <c r="AH70" s="490" t="e">
        <f t="shared" si="120"/>
        <v>#VALUE!</v>
      </c>
      <c r="AI70" s="490" t="e">
        <f t="shared" si="120"/>
        <v>#VALUE!</v>
      </c>
      <c r="AJ70" s="490" t="e">
        <f t="shared" si="120"/>
        <v>#VALUE!</v>
      </c>
      <c r="AK70" s="490" t="e">
        <f t="shared" si="120"/>
        <v>#VALUE!</v>
      </c>
      <c r="AL70" s="490" t="e">
        <f t="shared" si="120"/>
        <v>#VALUE!</v>
      </c>
      <c r="AM70" s="490" t="e">
        <f t="shared" si="120"/>
        <v>#VALUE!</v>
      </c>
      <c r="AN70" s="490" t="e">
        <f t="shared" si="120"/>
        <v>#VALUE!</v>
      </c>
      <c r="AO70" s="490" t="e">
        <f t="shared" si="120"/>
        <v>#VALUE!</v>
      </c>
      <c r="AP70" s="490" t="e">
        <f t="shared" si="120"/>
        <v>#VALUE!</v>
      </c>
      <c r="AQ70" s="490" t="e">
        <f t="shared" si="120"/>
        <v>#VALUE!</v>
      </c>
      <c r="AR70" s="490" t="e">
        <f t="shared" si="120"/>
        <v>#VALUE!</v>
      </c>
      <c r="AS70" s="490" t="e">
        <f t="shared" si="120"/>
        <v>#VALUE!</v>
      </c>
      <c r="AT70" s="490" t="e">
        <f t="shared" si="120"/>
        <v>#VALUE!</v>
      </c>
      <c r="AU70" s="490" t="e">
        <f t="shared" si="120"/>
        <v>#VALUE!</v>
      </c>
      <c r="AV70" s="490" t="e">
        <f t="shared" si="120"/>
        <v>#VALUE!</v>
      </c>
      <c r="AW70" s="490" t="e">
        <f t="shared" si="120"/>
        <v>#VALUE!</v>
      </c>
      <c r="AX70" s="490" t="e">
        <f t="shared" si="120"/>
        <v>#VALUE!</v>
      </c>
      <c r="AY70" s="490" t="e">
        <f t="shared" si="120"/>
        <v>#VALUE!</v>
      </c>
      <c r="AZ70" s="490" t="e">
        <f t="shared" si="120"/>
        <v>#VALUE!</v>
      </c>
      <c r="BA70" s="490" t="e">
        <f t="shared" si="120"/>
        <v>#VALUE!</v>
      </c>
      <c r="BB70" s="490" t="e">
        <f t="shared" si="120"/>
        <v>#VALUE!</v>
      </c>
      <c r="BC70" s="490" t="e">
        <f t="shared" si="120"/>
        <v>#VALUE!</v>
      </c>
      <c r="BD70" s="490" t="e">
        <f t="shared" si="120"/>
        <v>#VALUE!</v>
      </c>
      <c r="BE70" s="490" t="e">
        <f t="shared" si="120"/>
        <v>#VALUE!</v>
      </c>
      <c r="BF70" s="490" t="e">
        <f t="shared" si="120"/>
        <v>#VALUE!</v>
      </c>
      <c r="BG70" s="490" t="e">
        <f t="shared" si="120"/>
        <v>#VALUE!</v>
      </c>
      <c r="BH70" s="490" t="e">
        <f t="shared" si="120"/>
        <v>#VALUE!</v>
      </c>
      <c r="BI70" s="490" t="e">
        <f t="shared" si="120"/>
        <v>#VALUE!</v>
      </c>
      <c r="BJ70" s="490" t="e">
        <f t="shared" si="120"/>
        <v>#VALUE!</v>
      </c>
      <c r="BK70" s="490" t="e">
        <f t="shared" si="120"/>
        <v>#VALUE!</v>
      </c>
      <c r="BL70" s="490" t="e">
        <f t="shared" si="120"/>
        <v>#VALUE!</v>
      </c>
      <c r="BM70" s="490" t="e">
        <f t="shared" si="120"/>
        <v>#VALUE!</v>
      </c>
      <c r="BN70" s="490" t="e">
        <f t="shared" si="120"/>
        <v>#VALUE!</v>
      </c>
      <c r="BO70" s="490" t="e">
        <f t="shared" si="120"/>
        <v>#VALUE!</v>
      </c>
      <c r="BP70" s="490" t="e">
        <f t="shared" ref="BP70:EA70" si="121">100*(BP69/BO69-1)</f>
        <v>#VALUE!</v>
      </c>
      <c r="BQ70" s="490" t="e">
        <f t="shared" si="121"/>
        <v>#VALUE!</v>
      </c>
      <c r="BR70" s="490" t="e">
        <f t="shared" si="121"/>
        <v>#VALUE!</v>
      </c>
      <c r="BS70" s="490" t="e">
        <f t="shared" si="121"/>
        <v>#VALUE!</v>
      </c>
      <c r="BT70" s="490" t="e">
        <f t="shared" si="121"/>
        <v>#VALUE!</v>
      </c>
      <c r="BU70" s="490" t="e">
        <f t="shared" si="121"/>
        <v>#VALUE!</v>
      </c>
      <c r="BV70" s="490" t="e">
        <f t="shared" si="121"/>
        <v>#VALUE!</v>
      </c>
      <c r="BW70" s="490" t="e">
        <f t="shared" si="121"/>
        <v>#VALUE!</v>
      </c>
      <c r="BX70" s="490" t="e">
        <f t="shared" si="121"/>
        <v>#VALUE!</v>
      </c>
      <c r="BY70" s="490" t="e">
        <f t="shared" si="121"/>
        <v>#VALUE!</v>
      </c>
      <c r="BZ70" s="490" t="e">
        <f t="shared" si="121"/>
        <v>#VALUE!</v>
      </c>
      <c r="CA70" s="490" t="e">
        <f t="shared" si="121"/>
        <v>#VALUE!</v>
      </c>
      <c r="CB70" s="490" t="e">
        <f t="shared" si="121"/>
        <v>#VALUE!</v>
      </c>
      <c r="CC70" s="490" t="e">
        <f t="shared" si="121"/>
        <v>#VALUE!</v>
      </c>
      <c r="CD70" s="490" t="e">
        <f t="shared" si="121"/>
        <v>#VALUE!</v>
      </c>
      <c r="CE70" s="490" t="e">
        <f t="shared" si="121"/>
        <v>#VALUE!</v>
      </c>
      <c r="CF70" s="490" t="e">
        <f t="shared" si="121"/>
        <v>#VALUE!</v>
      </c>
      <c r="CG70" s="490" t="e">
        <f t="shared" si="121"/>
        <v>#VALUE!</v>
      </c>
      <c r="CH70" s="490" t="e">
        <f t="shared" si="121"/>
        <v>#VALUE!</v>
      </c>
      <c r="CI70" s="490" t="e">
        <f t="shared" si="121"/>
        <v>#VALUE!</v>
      </c>
      <c r="CJ70" s="490" t="e">
        <f t="shared" si="121"/>
        <v>#VALUE!</v>
      </c>
      <c r="CK70" s="490" t="e">
        <f t="shared" si="121"/>
        <v>#VALUE!</v>
      </c>
      <c r="CL70" s="490" t="e">
        <f t="shared" si="121"/>
        <v>#VALUE!</v>
      </c>
      <c r="CM70" s="490" t="e">
        <f t="shared" si="121"/>
        <v>#VALUE!</v>
      </c>
      <c r="CN70" s="490" t="e">
        <f t="shared" si="121"/>
        <v>#VALUE!</v>
      </c>
      <c r="CO70" s="490" t="e">
        <f t="shared" si="121"/>
        <v>#VALUE!</v>
      </c>
      <c r="CP70" s="490" t="e">
        <f t="shared" si="121"/>
        <v>#VALUE!</v>
      </c>
      <c r="CQ70" s="490" t="e">
        <f t="shared" si="121"/>
        <v>#VALUE!</v>
      </c>
      <c r="CR70" s="490" t="e">
        <f t="shared" si="121"/>
        <v>#VALUE!</v>
      </c>
      <c r="CS70" s="490" t="e">
        <f t="shared" si="121"/>
        <v>#VALUE!</v>
      </c>
      <c r="CT70" s="490" t="e">
        <f t="shared" si="121"/>
        <v>#VALUE!</v>
      </c>
      <c r="CU70" s="490" t="e">
        <f t="shared" si="121"/>
        <v>#VALUE!</v>
      </c>
      <c r="CV70" s="490" t="e">
        <f t="shared" si="121"/>
        <v>#VALUE!</v>
      </c>
      <c r="CW70" s="490" t="e">
        <f t="shared" si="121"/>
        <v>#VALUE!</v>
      </c>
      <c r="CX70" s="490" t="e">
        <f t="shared" si="121"/>
        <v>#VALUE!</v>
      </c>
      <c r="CY70" s="490" t="e">
        <f t="shared" si="121"/>
        <v>#VALUE!</v>
      </c>
      <c r="CZ70" s="490" t="e">
        <f t="shared" si="121"/>
        <v>#VALUE!</v>
      </c>
      <c r="DA70" s="490" t="e">
        <f t="shared" si="121"/>
        <v>#VALUE!</v>
      </c>
      <c r="DB70" s="490" t="e">
        <f t="shared" si="121"/>
        <v>#VALUE!</v>
      </c>
      <c r="DC70" s="490" t="e">
        <f t="shared" si="121"/>
        <v>#VALUE!</v>
      </c>
      <c r="DD70" s="490" t="e">
        <f t="shared" si="121"/>
        <v>#VALUE!</v>
      </c>
      <c r="DE70" s="490" t="e">
        <f t="shared" si="121"/>
        <v>#VALUE!</v>
      </c>
      <c r="DF70" s="490" t="e">
        <f t="shared" si="121"/>
        <v>#VALUE!</v>
      </c>
      <c r="DG70" s="490" t="e">
        <f t="shared" si="121"/>
        <v>#VALUE!</v>
      </c>
      <c r="DH70" s="490" t="e">
        <f t="shared" si="121"/>
        <v>#VALUE!</v>
      </c>
      <c r="DI70" s="490" t="e">
        <f t="shared" si="121"/>
        <v>#VALUE!</v>
      </c>
      <c r="DJ70" s="490" t="e">
        <f t="shared" si="121"/>
        <v>#VALUE!</v>
      </c>
      <c r="DK70" s="490" t="e">
        <f t="shared" si="121"/>
        <v>#VALUE!</v>
      </c>
      <c r="DL70" s="490" t="e">
        <f t="shared" si="121"/>
        <v>#VALUE!</v>
      </c>
      <c r="DM70" s="490" t="e">
        <f t="shared" si="121"/>
        <v>#VALUE!</v>
      </c>
      <c r="DN70" s="490" t="e">
        <f t="shared" si="121"/>
        <v>#VALUE!</v>
      </c>
      <c r="DO70" s="490" t="e">
        <f t="shared" si="121"/>
        <v>#VALUE!</v>
      </c>
      <c r="DP70" s="490" t="e">
        <f t="shared" si="121"/>
        <v>#VALUE!</v>
      </c>
      <c r="DQ70" s="490" t="e">
        <f t="shared" si="121"/>
        <v>#VALUE!</v>
      </c>
      <c r="DR70" s="490" t="e">
        <f t="shared" si="121"/>
        <v>#VALUE!</v>
      </c>
      <c r="DS70" s="490" t="e">
        <f t="shared" si="121"/>
        <v>#VALUE!</v>
      </c>
      <c r="DT70" s="490" t="e">
        <f t="shared" si="121"/>
        <v>#VALUE!</v>
      </c>
      <c r="DU70" s="490" t="e">
        <f t="shared" si="121"/>
        <v>#VALUE!</v>
      </c>
      <c r="DV70" s="490" t="e">
        <f t="shared" si="121"/>
        <v>#VALUE!</v>
      </c>
      <c r="DW70" s="490" t="e">
        <f t="shared" si="121"/>
        <v>#VALUE!</v>
      </c>
      <c r="DX70" s="490" t="e">
        <f t="shared" si="121"/>
        <v>#VALUE!</v>
      </c>
      <c r="DY70" s="490" t="e">
        <f t="shared" si="121"/>
        <v>#VALUE!</v>
      </c>
      <c r="DZ70" s="490" t="e">
        <f t="shared" si="121"/>
        <v>#VALUE!</v>
      </c>
      <c r="EA70" s="490" t="e">
        <f t="shared" si="121"/>
        <v>#VALUE!</v>
      </c>
      <c r="EB70" s="490" t="e">
        <f t="shared" ref="EB70:EI70" si="122">100*(EB69/EA69-1)</f>
        <v>#VALUE!</v>
      </c>
      <c r="EC70" s="490" t="e">
        <f t="shared" si="122"/>
        <v>#VALUE!</v>
      </c>
      <c r="ED70" s="490" t="e">
        <f t="shared" si="122"/>
        <v>#VALUE!</v>
      </c>
      <c r="EE70" s="490" t="e">
        <f t="shared" si="122"/>
        <v>#VALUE!</v>
      </c>
      <c r="EF70" s="490" t="e">
        <f t="shared" si="122"/>
        <v>#VALUE!</v>
      </c>
      <c r="EG70" s="490" t="e">
        <f t="shared" si="122"/>
        <v>#VALUE!</v>
      </c>
      <c r="EH70" s="490" t="e">
        <f t="shared" si="122"/>
        <v>#VALUE!</v>
      </c>
      <c r="EI70" s="490" t="e">
        <f t="shared" si="122"/>
        <v>#VALUE!</v>
      </c>
    </row>
    <row r="71" spans="2:139" ht="13.5" thickBot="1">
      <c r="B71" s="454" t="s">
        <v>74</v>
      </c>
      <c r="D71" s="455"/>
      <c r="E71" s="455"/>
      <c r="F71" s="455"/>
      <c r="G71" s="490" t="e">
        <f>100*(G69/C69-1)</f>
        <v>#VALUE!</v>
      </c>
      <c r="H71" s="490" t="e">
        <f>100*(H69/D69-1)</f>
        <v>#VALUE!</v>
      </c>
      <c r="I71" s="490" t="e">
        <f>100*(I69/E69-1)</f>
        <v>#VALUE!</v>
      </c>
      <c r="J71" s="490" t="e">
        <f t="shared" ref="J71:BU71" si="123">100*(J69/F69-1)</f>
        <v>#VALUE!</v>
      </c>
      <c r="K71" s="490" t="e">
        <f t="shared" si="123"/>
        <v>#VALUE!</v>
      </c>
      <c r="L71" s="490" t="e">
        <f t="shared" si="123"/>
        <v>#VALUE!</v>
      </c>
      <c r="M71" s="490" t="e">
        <f t="shared" si="123"/>
        <v>#VALUE!</v>
      </c>
      <c r="N71" s="490" t="e">
        <f t="shared" si="123"/>
        <v>#VALUE!</v>
      </c>
      <c r="O71" s="490" t="e">
        <f t="shared" si="123"/>
        <v>#VALUE!</v>
      </c>
      <c r="P71" s="490" t="e">
        <f t="shared" si="123"/>
        <v>#VALUE!</v>
      </c>
      <c r="Q71" s="490" t="e">
        <f t="shared" si="123"/>
        <v>#VALUE!</v>
      </c>
      <c r="R71" s="490" t="e">
        <f t="shared" si="123"/>
        <v>#VALUE!</v>
      </c>
      <c r="S71" s="490" t="e">
        <f t="shared" si="123"/>
        <v>#VALUE!</v>
      </c>
      <c r="T71" s="490" t="e">
        <f t="shared" si="123"/>
        <v>#VALUE!</v>
      </c>
      <c r="U71" s="490" t="e">
        <f t="shared" si="123"/>
        <v>#VALUE!</v>
      </c>
      <c r="V71" s="490" t="e">
        <f t="shared" si="123"/>
        <v>#VALUE!</v>
      </c>
      <c r="W71" s="490" t="e">
        <f t="shared" si="123"/>
        <v>#VALUE!</v>
      </c>
      <c r="X71" s="490" t="e">
        <f t="shared" si="123"/>
        <v>#VALUE!</v>
      </c>
      <c r="Y71" s="490" t="e">
        <f t="shared" si="123"/>
        <v>#VALUE!</v>
      </c>
      <c r="Z71" s="490" t="e">
        <f t="shared" si="123"/>
        <v>#VALUE!</v>
      </c>
      <c r="AA71" s="490" t="e">
        <f t="shared" si="123"/>
        <v>#VALUE!</v>
      </c>
      <c r="AB71" s="490" t="e">
        <f t="shared" si="123"/>
        <v>#VALUE!</v>
      </c>
      <c r="AC71" s="490" t="e">
        <f t="shared" si="123"/>
        <v>#VALUE!</v>
      </c>
      <c r="AD71" s="490" t="e">
        <f t="shared" si="123"/>
        <v>#VALUE!</v>
      </c>
      <c r="AE71" s="490" t="e">
        <f t="shared" si="123"/>
        <v>#VALUE!</v>
      </c>
      <c r="AF71" s="490" t="e">
        <f t="shared" si="123"/>
        <v>#VALUE!</v>
      </c>
      <c r="AG71" s="490" t="e">
        <f t="shared" si="123"/>
        <v>#VALUE!</v>
      </c>
      <c r="AH71" s="490" t="e">
        <f t="shared" si="123"/>
        <v>#VALUE!</v>
      </c>
      <c r="AI71" s="490" t="e">
        <f t="shared" si="123"/>
        <v>#VALUE!</v>
      </c>
      <c r="AJ71" s="490" t="e">
        <f t="shared" si="123"/>
        <v>#VALUE!</v>
      </c>
      <c r="AK71" s="490" t="e">
        <f t="shared" si="123"/>
        <v>#VALUE!</v>
      </c>
      <c r="AL71" s="490" t="e">
        <f t="shared" si="123"/>
        <v>#VALUE!</v>
      </c>
      <c r="AM71" s="490" t="e">
        <f t="shared" si="123"/>
        <v>#VALUE!</v>
      </c>
      <c r="AN71" s="490" t="e">
        <f t="shared" si="123"/>
        <v>#VALUE!</v>
      </c>
      <c r="AO71" s="490" t="e">
        <f t="shared" si="123"/>
        <v>#VALUE!</v>
      </c>
      <c r="AP71" s="490" t="e">
        <f t="shared" si="123"/>
        <v>#VALUE!</v>
      </c>
      <c r="AQ71" s="490" t="e">
        <f t="shared" si="123"/>
        <v>#VALUE!</v>
      </c>
      <c r="AR71" s="490" t="e">
        <f t="shared" si="123"/>
        <v>#VALUE!</v>
      </c>
      <c r="AS71" s="490" t="e">
        <f t="shared" si="123"/>
        <v>#VALUE!</v>
      </c>
      <c r="AT71" s="490" t="e">
        <f t="shared" si="123"/>
        <v>#VALUE!</v>
      </c>
      <c r="AU71" s="490" t="e">
        <f t="shared" si="123"/>
        <v>#VALUE!</v>
      </c>
      <c r="AV71" s="490" t="e">
        <f t="shared" si="123"/>
        <v>#VALUE!</v>
      </c>
      <c r="AW71" s="490" t="e">
        <f t="shared" si="123"/>
        <v>#VALUE!</v>
      </c>
      <c r="AX71" s="490" t="e">
        <f t="shared" si="123"/>
        <v>#VALUE!</v>
      </c>
      <c r="AY71" s="490" t="e">
        <f t="shared" si="123"/>
        <v>#VALUE!</v>
      </c>
      <c r="AZ71" s="490" t="e">
        <f t="shared" si="123"/>
        <v>#VALUE!</v>
      </c>
      <c r="BA71" s="490" t="e">
        <f t="shared" si="123"/>
        <v>#VALUE!</v>
      </c>
      <c r="BB71" s="490" t="e">
        <f t="shared" si="123"/>
        <v>#VALUE!</v>
      </c>
      <c r="BC71" s="490" t="e">
        <f t="shared" si="123"/>
        <v>#VALUE!</v>
      </c>
      <c r="BD71" s="490" t="e">
        <f t="shared" si="123"/>
        <v>#VALUE!</v>
      </c>
      <c r="BE71" s="490" t="e">
        <f t="shared" si="123"/>
        <v>#VALUE!</v>
      </c>
      <c r="BF71" s="490" t="e">
        <f t="shared" si="123"/>
        <v>#VALUE!</v>
      </c>
      <c r="BG71" s="490" t="e">
        <f t="shared" si="123"/>
        <v>#VALUE!</v>
      </c>
      <c r="BH71" s="490" t="e">
        <f t="shared" si="123"/>
        <v>#VALUE!</v>
      </c>
      <c r="BI71" s="490" t="e">
        <f t="shared" si="123"/>
        <v>#VALUE!</v>
      </c>
      <c r="BJ71" s="490" t="e">
        <f t="shared" si="123"/>
        <v>#VALUE!</v>
      </c>
      <c r="BK71" s="490" t="e">
        <f t="shared" si="123"/>
        <v>#VALUE!</v>
      </c>
      <c r="BL71" s="490" t="e">
        <f t="shared" si="123"/>
        <v>#VALUE!</v>
      </c>
      <c r="BM71" s="490" t="e">
        <f t="shared" si="123"/>
        <v>#VALUE!</v>
      </c>
      <c r="BN71" s="490" t="e">
        <f t="shared" si="123"/>
        <v>#VALUE!</v>
      </c>
      <c r="BO71" s="490" t="e">
        <f t="shared" si="123"/>
        <v>#VALUE!</v>
      </c>
      <c r="BP71" s="490" t="e">
        <f t="shared" si="123"/>
        <v>#VALUE!</v>
      </c>
      <c r="BQ71" s="490" t="e">
        <f t="shared" si="123"/>
        <v>#VALUE!</v>
      </c>
      <c r="BR71" s="490" t="e">
        <f t="shared" si="123"/>
        <v>#VALUE!</v>
      </c>
      <c r="BS71" s="490" t="e">
        <f t="shared" si="123"/>
        <v>#VALUE!</v>
      </c>
      <c r="BT71" s="490" t="e">
        <f t="shared" si="123"/>
        <v>#VALUE!</v>
      </c>
      <c r="BU71" s="490" t="e">
        <f t="shared" si="123"/>
        <v>#VALUE!</v>
      </c>
      <c r="BV71" s="490" t="e">
        <f t="shared" ref="BV71:EG71" si="124">100*(BV69/BR69-1)</f>
        <v>#VALUE!</v>
      </c>
      <c r="BW71" s="490" t="e">
        <f t="shared" si="124"/>
        <v>#VALUE!</v>
      </c>
      <c r="BX71" s="490" t="e">
        <f t="shared" si="124"/>
        <v>#VALUE!</v>
      </c>
      <c r="BY71" s="490" t="e">
        <f t="shared" si="124"/>
        <v>#VALUE!</v>
      </c>
      <c r="BZ71" s="490" t="e">
        <f t="shared" si="124"/>
        <v>#VALUE!</v>
      </c>
      <c r="CA71" s="490" t="e">
        <f t="shared" si="124"/>
        <v>#VALUE!</v>
      </c>
      <c r="CB71" s="490" t="e">
        <f t="shared" si="124"/>
        <v>#VALUE!</v>
      </c>
      <c r="CC71" s="490" t="e">
        <f t="shared" si="124"/>
        <v>#VALUE!</v>
      </c>
      <c r="CD71" s="490" t="e">
        <f t="shared" si="124"/>
        <v>#VALUE!</v>
      </c>
      <c r="CE71" s="490" t="e">
        <f t="shared" si="124"/>
        <v>#VALUE!</v>
      </c>
      <c r="CF71" s="490" t="e">
        <f t="shared" si="124"/>
        <v>#VALUE!</v>
      </c>
      <c r="CG71" s="490" t="e">
        <f t="shared" si="124"/>
        <v>#VALUE!</v>
      </c>
      <c r="CH71" s="490" t="e">
        <f t="shared" si="124"/>
        <v>#VALUE!</v>
      </c>
      <c r="CI71" s="490" t="e">
        <f t="shared" si="124"/>
        <v>#VALUE!</v>
      </c>
      <c r="CJ71" s="490" t="e">
        <f t="shared" si="124"/>
        <v>#VALUE!</v>
      </c>
      <c r="CK71" s="490" t="e">
        <f t="shared" si="124"/>
        <v>#VALUE!</v>
      </c>
      <c r="CL71" s="490" t="e">
        <f t="shared" si="124"/>
        <v>#VALUE!</v>
      </c>
      <c r="CM71" s="490" t="e">
        <f t="shared" si="124"/>
        <v>#VALUE!</v>
      </c>
      <c r="CN71" s="490" t="e">
        <f t="shared" si="124"/>
        <v>#VALUE!</v>
      </c>
      <c r="CO71" s="490" t="e">
        <f t="shared" si="124"/>
        <v>#VALUE!</v>
      </c>
      <c r="CP71" s="490" t="e">
        <f t="shared" si="124"/>
        <v>#VALUE!</v>
      </c>
      <c r="CQ71" s="490" t="e">
        <f t="shared" si="124"/>
        <v>#VALUE!</v>
      </c>
      <c r="CR71" s="490" t="e">
        <f t="shared" si="124"/>
        <v>#VALUE!</v>
      </c>
      <c r="CS71" s="490" t="e">
        <f t="shared" si="124"/>
        <v>#VALUE!</v>
      </c>
      <c r="CT71" s="490" t="e">
        <f t="shared" si="124"/>
        <v>#VALUE!</v>
      </c>
      <c r="CU71" s="490" t="e">
        <f t="shared" si="124"/>
        <v>#VALUE!</v>
      </c>
      <c r="CV71" s="490" t="e">
        <f t="shared" si="124"/>
        <v>#VALUE!</v>
      </c>
      <c r="CW71" s="490" t="e">
        <f t="shared" si="124"/>
        <v>#VALUE!</v>
      </c>
      <c r="CX71" s="490" t="e">
        <f t="shared" si="124"/>
        <v>#VALUE!</v>
      </c>
      <c r="CY71" s="490" t="e">
        <f t="shared" si="124"/>
        <v>#VALUE!</v>
      </c>
      <c r="CZ71" s="490" t="e">
        <f t="shared" si="124"/>
        <v>#VALUE!</v>
      </c>
      <c r="DA71" s="490" t="e">
        <f t="shared" si="124"/>
        <v>#VALUE!</v>
      </c>
      <c r="DB71" s="490" t="e">
        <f t="shared" si="124"/>
        <v>#VALUE!</v>
      </c>
      <c r="DC71" s="490" t="e">
        <f t="shared" si="124"/>
        <v>#VALUE!</v>
      </c>
      <c r="DD71" s="490" t="e">
        <f t="shared" si="124"/>
        <v>#VALUE!</v>
      </c>
      <c r="DE71" s="490" t="e">
        <f t="shared" si="124"/>
        <v>#VALUE!</v>
      </c>
      <c r="DF71" s="490" t="e">
        <f t="shared" si="124"/>
        <v>#VALUE!</v>
      </c>
      <c r="DG71" s="490" t="e">
        <f t="shared" si="124"/>
        <v>#VALUE!</v>
      </c>
      <c r="DH71" s="490" t="e">
        <f t="shared" si="124"/>
        <v>#VALUE!</v>
      </c>
      <c r="DI71" s="490" t="e">
        <f t="shared" si="124"/>
        <v>#VALUE!</v>
      </c>
      <c r="DJ71" s="490" t="e">
        <f t="shared" si="124"/>
        <v>#VALUE!</v>
      </c>
      <c r="DK71" s="490" t="e">
        <f t="shared" si="124"/>
        <v>#VALUE!</v>
      </c>
      <c r="DL71" s="490" t="e">
        <f t="shared" si="124"/>
        <v>#VALUE!</v>
      </c>
      <c r="DM71" s="490" t="e">
        <f t="shared" si="124"/>
        <v>#VALUE!</v>
      </c>
      <c r="DN71" s="490" t="e">
        <f t="shared" si="124"/>
        <v>#VALUE!</v>
      </c>
      <c r="DO71" s="490" t="e">
        <f t="shared" si="124"/>
        <v>#VALUE!</v>
      </c>
      <c r="DP71" s="490" t="e">
        <f t="shared" si="124"/>
        <v>#VALUE!</v>
      </c>
      <c r="DQ71" s="490" t="e">
        <f t="shared" si="124"/>
        <v>#VALUE!</v>
      </c>
      <c r="DR71" s="490" t="e">
        <f t="shared" si="124"/>
        <v>#VALUE!</v>
      </c>
      <c r="DS71" s="490" t="e">
        <f t="shared" si="124"/>
        <v>#VALUE!</v>
      </c>
      <c r="DT71" s="490" t="e">
        <f t="shared" si="124"/>
        <v>#VALUE!</v>
      </c>
      <c r="DU71" s="490" t="e">
        <f t="shared" si="124"/>
        <v>#VALUE!</v>
      </c>
      <c r="DV71" s="490" t="e">
        <f t="shared" si="124"/>
        <v>#VALUE!</v>
      </c>
      <c r="DW71" s="490" t="e">
        <f t="shared" si="124"/>
        <v>#VALUE!</v>
      </c>
      <c r="DX71" s="490" t="e">
        <f t="shared" si="124"/>
        <v>#VALUE!</v>
      </c>
      <c r="DY71" s="490" t="e">
        <f t="shared" si="124"/>
        <v>#VALUE!</v>
      </c>
      <c r="DZ71" s="490" t="e">
        <f t="shared" si="124"/>
        <v>#VALUE!</v>
      </c>
      <c r="EA71" s="490" t="e">
        <f t="shared" si="124"/>
        <v>#VALUE!</v>
      </c>
      <c r="EB71" s="490" t="e">
        <f t="shared" si="124"/>
        <v>#VALUE!</v>
      </c>
      <c r="EC71" s="490" t="e">
        <f t="shared" si="124"/>
        <v>#VALUE!</v>
      </c>
      <c r="ED71" s="490" t="e">
        <f t="shared" si="124"/>
        <v>#VALUE!</v>
      </c>
      <c r="EE71" s="490" t="e">
        <f t="shared" si="124"/>
        <v>#VALUE!</v>
      </c>
      <c r="EF71" s="490" t="e">
        <f t="shared" si="124"/>
        <v>#VALUE!</v>
      </c>
      <c r="EG71" s="490" t="e">
        <f t="shared" si="124"/>
        <v>#VALUE!</v>
      </c>
      <c r="EH71" s="490" t="e">
        <f t="shared" ref="EH71:EI71" si="125">100*(EH69/ED69-1)</f>
        <v>#VALUE!</v>
      </c>
      <c r="EI71" s="490" t="e">
        <f t="shared" si="125"/>
        <v>#VALUE!</v>
      </c>
    </row>
    <row r="72" spans="2:139">
      <c r="B72" s="499" t="s">
        <v>227</v>
      </c>
      <c r="C72" s="451" t="e">
        <v>#VALUE!</v>
      </c>
      <c r="D72" s="451" t="e">
        <v>#VALUE!</v>
      </c>
      <c r="E72" s="451" t="e">
        <v>#VALUE!</v>
      </c>
      <c r="F72" s="451" t="e">
        <v>#VALUE!</v>
      </c>
      <c r="G72" s="451" t="e">
        <v>#VALUE!</v>
      </c>
      <c r="H72" s="451" t="e">
        <v>#VALUE!</v>
      </c>
      <c r="I72" s="451" t="e">
        <v>#VALUE!</v>
      </c>
      <c r="J72" s="451" t="e">
        <v>#VALUE!</v>
      </c>
      <c r="K72" s="451" t="e">
        <v>#VALUE!</v>
      </c>
      <c r="L72" s="451" t="e">
        <v>#VALUE!</v>
      </c>
      <c r="M72" s="451" t="e">
        <v>#VALUE!</v>
      </c>
      <c r="N72" s="451" t="e">
        <v>#VALUE!</v>
      </c>
      <c r="O72" s="451" t="e">
        <v>#VALUE!</v>
      </c>
      <c r="P72" s="451" t="e">
        <v>#VALUE!</v>
      </c>
      <c r="Q72" s="451" t="e">
        <v>#VALUE!</v>
      </c>
      <c r="R72" s="451" t="e">
        <v>#VALUE!</v>
      </c>
      <c r="S72" s="451" t="e">
        <v>#VALUE!</v>
      </c>
      <c r="T72" s="451" t="e">
        <v>#VALUE!</v>
      </c>
      <c r="U72" s="451" t="e">
        <v>#VALUE!</v>
      </c>
      <c r="V72" s="451" t="e">
        <v>#VALUE!</v>
      </c>
      <c r="W72" s="451" t="e">
        <v>#VALUE!</v>
      </c>
      <c r="X72" s="451" t="e">
        <v>#VALUE!</v>
      </c>
      <c r="Y72" s="451" t="e">
        <v>#VALUE!</v>
      </c>
      <c r="Z72" s="451" t="e">
        <v>#VALUE!</v>
      </c>
      <c r="AA72" s="451" t="e">
        <v>#VALUE!</v>
      </c>
      <c r="AB72" s="451" t="e">
        <v>#VALUE!</v>
      </c>
      <c r="AC72" s="451" t="e">
        <v>#VALUE!</v>
      </c>
      <c r="AD72" s="451" t="e">
        <v>#VALUE!</v>
      </c>
      <c r="AE72" s="451" t="e">
        <v>#VALUE!</v>
      </c>
      <c r="AF72" s="451" t="e">
        <v>#VALUE!</v>
      </c>
      <c r="AG72" s="451" t="e">
        <v>#VALUE!</v>
      </c>
      <c r="AH72" s="451" t="e">
        <v>#VALUE!</v>
      </c>
      <c r="AI72" s="451" t="e">
        <v>#VALUE!</v>
      </c>
      <c r="AJ72" s="451" t="e">
        <v>#VALUE!</v>
      </c>
      <c r="AK72" s="451" t="e">
        <v>#VALUE!</v>
      </c>
      <c r="AL72" s="451" t="e">
        <v>#VALUE!</v>
      </c>
      <c r="AM72" s="451" t="e">
        <v>#VALUE!</v>
      </c>
      <c r="AN72" s="451" t="e">
        <v>#VALUE!</v>
      </c>
      <c r="AO72" s="451" t="e">
        <v>#VALUE!</v>
      </c>
      <c r="AP72" s="451" t="e">
        <v>#VALUE!</v>
      </c>
      <c r="AQ72" s="451" t="e">
        <v>#VALUE!</v>
      </c>
      <c r="AR72" s="451" t="e">
        <v>#VALUE!</v>
      </c>
      <c r="AS72" s="451" t="e">
        <v>#VALUE!</v>
      </c>
      <c r="AT72" s="451" t="e">
        <v>#VALUE!</v>
      </c>
      <c r="AU72" s="451" t="e">
        <v>#VALUE!</v>
      </c>
      <c r="AV72" s="451" t="e">
        <v>#VALUE!</v>
      </c>
      <c r="AW72" s="451" t="e">
        <v>#VALUE!</v>
      </c>
      <c r="AX72" s="451" t="e">
        <v>#VALUE!</v>
      </c>
      <c r="AY72" s="451" t="e">
        <v>#VALUE!</v>
      </c>
      <c r="AZ72" s="451" t="e">
        <v>#VALUE!</v>
      </c>
      <c r="BA72" s="451" t="e">
        <v>#VALUE!</v>
      </c>
      <c r="BB72" s="451" t="e">
        <v>#VALUE!</v>
      </c>
      <c r="BC72" s="451" t="e">
        <v>#VALUE!</v>
      </c>
      <c r="BD72" s="451" t="e">
        <v>#VALUE!</v>
      </c>
      <c r="BE72" s="451" t="e">
        <v>#VALUE!</v>
      </c>
      <c r="BF72" s="451" t="e">
        <v>#VALUE!</v>
      </c>
      <c r="BG72" s="451" t="e">
        <v>#VALUE!</v>
      </c>
      <c r="BH72" s="451" t="e">
        <v>#VALUE!</v>
      </c>
      <c r="BI72" s="451" t="e">
        <v>#VALUE!</v>
      </c>
      <c r="BJ72" s="451" t="e">
        <v>#VALUE!</v>
      </c>
      <c r="BK72" s="451" t="e">
        <v>#VALUE!</v>
      </c>
      <c r="BL72" s="451" t="e">
        <v>#VALUE!</v>
      </c>
      <c r="BM72" s="451" t="e">
        <v>#VALUE!</v>
      </c>
      <c r="BN72" s="451" t="e">
        <v>#VALUE!</v>
      </c>
      <c r="BO72" s="451" t="e">
        <v>#VALUE!</v>
      </c>
      <c r="BP72" s="451" t="e">
        <v>#VALUE!</v>
      </c>
      <c r="BQ72" s="451" t="e">
        <v>#VALUE!</v>
      </c>
      <c r="BR72" s="451" t="e">
        <v>#VALUE!</v>
      </c>
      <c r="BS72" s="451" t="e">
        <v>#VALUE!</v>
      </c>
      <c r="BT72" s="451" t="e">
        <v>#VALUE!</v>
      </c>
      <c r="BU72" s="451" t="e">
        <v>#VALUE!</v>
      </c>
      <c r="BV72" s="451" t="e">
        <v>#VALUE!</v>
      </c>
      <c r="BW72" s="451" t="e">
        <v>#VALUE!</v>
      </c>
      <c r="BX72" s="451" t="e">
        <v>#VALUE!</v>
      </c>
      <c r="BY72" s="451" t="e">
        <v>#VALUE!</v>
      </c>
      <c r="BZ72" s="451" t="e">
        <v>#VALUE!</v>
      </c>
      <c r="CA72" s="451" t="e">
        <v>#VALUE!</v>
      </c>
      <c r="CB72" s="451" t="e">
        <v>#VALUE!</v>
      </c>
      <c r="CC72" s="451" t="e">
        <v>#VALUE!</v>
      </c>
      <c r="CD72" s="451" t="e">
        <v>#VALUE!</v>
      </c>
      <c r="CE72" s="451" t="e">
        <v>#VALUE!</v>
      </c>
      <c r="CF72" s="451" t="e">
        <v>#VALUE!</v>
      </c>
      <c r="CG72" s="451" t="e">
        <v>#VALUE!</v>
      </c>
      <c r="CH72" s="451" t="e">
        <v>#VALUE!</v>
      </c>
      <c r="CI72" s="451" t="e">
        <v>#VALUE!</v>
      </c>
      <c r="CJ72" s="451" t="e">
        <v>#VALUE!</v>
      </c>
      <c r="CK72" s="451" t="e">
        <v>#VALUE!</v>
      </c>
      <c r="CL72" s="451" t="e">
        <v>#VALUE!</v>
      </c>
      <c r="CM72" s="451" t="e">
        <v>#VALUE!</v>
      </c>
      <c r="CN72" s="451" t="e">
        <v>#VALUE!</v>
      </c>
      <c r="CO72" s="451" t="e">
        <v>#VALUE!</v>
      </c>
      <c r="CP72" s="451" t="e">
        <v>#VALUE!</v>
      </c>
      <c r="CQ72" s="451" t="e">
        <v>#VALUE!</v>
      </c>
      <c r="CR72" s="451" t="e">
        <v>#VALUE!</v>
      </c>
      <c r="CS72" s="451" t="e">
        <v>#VALUE!</v>
      </c>
      <c r="CT72" s="451" t="e">
        <v>#VALUE!</v>
      </c>
      <c r="CU72" s="451" t="e">
        <v>#VALUE!</v>
      </c>
      <c r="CV72" s="451" t="e">
        <v>#VALUE!</v>
      </c>
      <c r="CW72" s="451" t="e">
        <v>#VALUE!</v>
      </c>
      <c r="CX72" s="451" t="e">
        <v>#VALUE!</v>
      </c>
      <c r="CY72" s="451" t="e">
        <v>#VALUE!</v>
      </c>
      <c r="CZ72" s="451" t="e">
        <v>#VALUE!</v>
      </c>
      <c r="DA72" s="451" t="e">
        <v>#VALUE!</v>
      </c>
      <c r="DB72" s="451" t="e">
        <v>#VALUE!</v>
      </c>
      <c r="DC72" s="451" t="e">
        <v>#VALUE!</v>
      </c>
      <c r="DD72" s="451" t="e">
        <v>#VALUE!</v>
      </c>
      <c r="DE72" s="451" t="e">
        <v>#VALUE!</v>
      </c>
      <c r="DF72" s="451" t="e">
        <v>#VALUE!</v>
      </c>
      <c r="DG72" s="451" t="e">
        <v>#VALUE!</v>
      </c>
      <c r="DH72" s="451" t="e">
        <v>#VALUE!</v>
      </c>
      <c r="DI72" s="451" t="e">
        <v>#VALUE!</v>
      </c>
      <c r="DJ72" s="451" t="e">
        <v>#VALUE!</v>
      </c>
      <c r="DK72" s="451" t="e">
        <v>#VALUE!</v>
      </c>
      <c r="DL72" s="451" t="e">
        <v>#VALUE!</v>
      </c>
      <c r="DM72" s="451" t="e">
        <v>#VALUE!</v>
      </c>
      <c r="DN72" s="451" t="e">
        <v>#VALUE!</v>
      </c>
      <c r="DO72" s="451" t="e">
        <v>#VALUE!</v>
      </c>
      <c r="DP72" s="451" t="e">
        <v>#VALUE!</v>
      </c>
      <c r="DQ72" s="451" t="e">
        <v>#VALUE!</v>
      </c>
      <c r="DR72" s="451" t="e">
        <v>#VALUE!</v>
      </c>
      <c r="DS72" s="451" t="e">
        <v>#VALUE!</v>
      </c>
      <c r="DT72" s="451" t="e">
        <v>#VALUE!</v>
      </c>
      <c r="DU72" s="451" t="e">
        <v>#VALUE!</v>
      </c>
      <c r="DV72" s="451" t="e">
        <v>#VALUE!</v>
      </c>
      <c r="DW72" s="451" t="e">
        <v>#VALUE!</v>
      </c>
      <c r="DX72" s="451" t="e">
        <v>#VALUE!</v>
      </c>
      <c r="DY72" s="451" t="e">
        <v>#VALUE!</v>
      </c>
      <c r="DZ72" s="451" t="e">
        <v>#VALUE!</v>
      </c>
      <c r="EA72" s="451" t="e">
        <v>#VALUE!</v>
      </c>
      <c r="EB72" s="451" t="e">
        <v>#VALUE!</v>
      </c>
      <c r="EC72" s="451" t="e">
        <v>#VALUE!</v>
      </c>
      <c r="ED72" s="451" t="e">
        <v>#VALUE!</v>
      </c>
      <c r="EE72" s="451" t="e">
        <v>#VALUE!</v>
      </c>
      <c r="EF72" s="451" t="e">
        <v>#VALUE!</v>
      </c>
      <c r="EG72" s="451" t="e">
        <v>#VALUE!</v>
      </c>
      <c r="EH72" s="451" t="e">
        <v>#VALUE!</v>
      </c>
      <c r="EI72" s="451" t="e">
        <v>#VALUE!</v>
      </c>
    </row>
    <row r="73" spans="2:139">
      <c r="B73" s="454" t="s">
        <v>174</v>
      </c>
      <c r="C73" s="454"/>
      <c r="D73" s="490" t="e">
        <f t="shared" ref="D73:BO73" si="126">100*(D72/C72-1)</f>
        <v>#VALUE!</v>
      </c>
      <c r="E73" s="490" t="e">
        <f t="shared" si="126"/>
        <v>#VALUE!</v>
      </c>
      <c r="F73" s="490" t="e">
        <f t="shared" si="126"/>
        <v>#VALUE!</v>
      </c>
      <c r="G73" s="490" t="e">
        <f t="shared" si="126"/>
        <v>#VALUE!</v>
      </c>
      <c r="H73" s="490" t="e">
        <f t="shared" si="126"/>
        <v>#VALUE!</v>
      </c>
      <c r="I73" s="490" t="e">
        <f t="shared" si="126"/>
        <v>#VALUE!</v>
      </c>
      <c r="J73" s="490" t="e">
        <f t="shared" si="126"/>
        <v>#VALUE!</v>
      </c>
      <c r="K73" s="490" t="e">
        <f t="shared" si="126"/>
        <v>#VALUE!</v>
      </c>
      <c r="L73" s="490" t="e">
        <f t="shared" si="126"/>
        <v>#VALUE!</v>
      </c>
      <c r="M73" s="490" t="e">
        <f t="shared" si="126"/>
        <v>#VALUE!</v>
      </c>
      <c r="N73" s="490" t="e">
        <f t="shared" si="126"/>
        <v>#VALUE!</v>
      </c>
      <c r="O73" s="490" t="e">
        <f t="shared" si="126"/>
        <v>#VALUE!</v>
      </c>
      <c r="P73" s="490" t="e">
        <f t="shared" si="126"/>
        <v>#VALUE!</v>
      </c>
      <c r="Q73" s="490" t="e">
        <f t="shared" si="126"/>
        <v>#VALUE!</v>
      </c>
      <c r="R73" s="490" t="e">
        <f t="shared" si="126"/>
        <v>#VALUE!</v>
      </c>
      <c r="S73" s="490" t="e">
        <f t="shared" si="126"/>
        <v>#VALUE!</v>
      </c>
      <c r="T73" s="490" t="e">
        <f t="shared" si="126"/>
        <v>#VALUE!</v>
      </c>
      <c r="U73" s="490" t="e">
        <f t="shared" si="126"/>
        <v>#VALUE!</v>
      </c>
      <c r="V73" s="490" t="e">
        <f t="shared" si="126"/>
        <v>#VALUE!</v>
      </c>
      <c r="W73" s="490" t="e">
        <f t="shared" si="126"/>
        <v>#VALUE!</v>
      </c>
      <c r="X73" s="490" t="e">
        <f t="shared" si="126"/>
        <v>#VALUE!</v>
      </c>
      <c r="Y73" s="490" t="e">
        <f t="shared" si="126"/>
        <v>#VALUE!</v>
      </c>
      <c r="Z73" s="490" t="e">
        <f t="shared" si="126"/>
        <v>#VALUE!</v>
      </c>
      <c r="AA73" s="490" t="e">
        <f t="shared" si="126"/>
        <v>#VALUE!</v>
      </c>
      <c r="AB73" s="490" t="e">
        <f t="shared" si="126"/>
        <v>#VALUE!</v>
      </c>
      <c r="AC73" s="490" t="e">
        <f t="shared" si="126"/>
        <v>#VALUE!</v>
      </c>
      <c r="AD73" s="490" t="e">
        <f t="shared" si="126"/>
        <v>#VALUE!</v>
      </c>
      <c r="AE73" s="490" t="e">
        <f t="shared" si="126"/>
        <v>#VALUE!</v>
      </c>
      <c r="AF73" s="490" t="e">
        <f t="shared" si="126"/>
        <v>#VALUE!</v>
      </c>
      <c r="AG73" s="490" t="e">
        <f t="shared" si="126"/>
        <v>#VALUE!</v>
      </c>
      <c r="AH73" s="490" t="e">
        <f t="shared" si="126"/>
        <v>#VALUE!</v>
      </c>
      <c r="AI73" s="490" t="e">
        <f t="shared" si="126"/>
        <v>#VALUE!</v>
      </c>
      <c r="AJ73" s="490" t="e">
        <f t="shared" si="126"/>
        <v>#VALUE!</v>
      </c>
      <c r="AK73" s="490" t="e">
        <f t="shared" si="126"/>
        <v>#VALUE!</v>
      </c>
      <c r="AL73" s="490" t="e">
        <f t="shared" si="126"/>
        <v>#VALUE!</v>
      </c>
      <c r="AM73" s="490" t="e">
        <f t="shared" si="126"/>
        <v>#VALUE!</v>
      </c>
      <c r="AN73" s="490" t="e">
        <f t="shared" si="126"/>
        <v>#VALUE!</v>
      </c>
      <c r="AO73" s="490" t="e">
        <f t="shared" si="126"/>
        <v>#VALUE!</v>
      </c>
      <c r="AP73" s="490" t="e">
        <f t="shared" si="126"/>
        <v>#VALUE!</v>
      </c>
      <c r="AQ73" s="490" t="e">
        <f t="shared" si="126"/>
        <v>#VALUE!</v>
      </c>
      <c r="AR73" s="490" t="e">
        <f t="shared" si="126"/>
        <v>#VALUE!</v>
      </c>
      <c r="AS73" s="490" t="e">
        <f t="shared" si="126"/>
        <v>#VALUE!</v>
      </c>
      <c r="AT73" s="490" t="e">
        <f t="shared" si="126"/>
        <v>#VALUE!</v>
      </c>
      <c r="AU73" s="490" t="e">
        <f t="shared" si="126"/>
        <v>#VALUE!</v>
      </c>
      <c r="AV73" s="490" t="e">
        <f t="shared" si="126"/>
        <v>#VALUE!</v>
      </c>
      <c r="AW73" s="490" t="e">
        <f t="shared" si="126"/>
        <v>#VALUE!</v>
      </c>
      <c r="AX73" s="490" t="e">
        <f t="shared" si="126"/>
        <v>#VALUE!</v>
      </c>
      <c r="AY73" s="490" t="e">
        <f t="shared" si="126"/>
        <v>#VALUE!</v>
      </c>
      <c r="AZ73" s="490" t="e">
        <f t="shared" si="126"/>
        <v>#VALUE!</v>
      </c>
      <c r="BA73" s="490" t="e">
        <f t="shared" si="126"/>
        <v>#VALUE!</v>
      </c>
      <c r="BB73" s="490" t="e">
        <f t="shared" si="126"/>
        <v>#VALUE!</v>
      </c>
      <c r="BC73" s="490" t="e">
        <f t="shared" si="126"/>
        <v>#VALUE!</v>
      </c>
      <c r="BD73" s="490" t="e">
        <f t="shared" si="126"/>
        <v>#VALUE!</v>
      </c>
      <c r="BE73" s="490" t="e">
        <f t="shared" si="126"/>
        <v>#VALUE!</v>
      </c>
      <c r="BF73" s="490" t="e">
        <f t="shared" si="126"/>
        <v>#VALUE!</v>
      </c>
      <c r="BG73" s="490" t="e">
        <f t="shared" si="126"/>
        <v>#VALUE!</v>
      </c>
      <c r="BH73" s="490" t="e">
        <f t="shared" si="126"/>
        <v>#VALUE!</v>
      </c>
      <c r="BI73" s="490" t="e">
        <f t="shared" si="126"/>
        <v>#VALUE!</v>
      </c>
      <c r="BJ73" s="490" t="e">
        <f t="shared" si="126"/>
        <v>#VALUE!</v>
      </c>
      <c r="BK73" s="490" t="e">
        <f t="shared" si="126"/>
        <v>#VALUE!</v>
      </c>
      <c r="BL73" s="490" t="e">
        <f t="shared" si="126"/>
        <v>#VALUE!</v>
      </c>
      <c r="BM73" s="490" t="e">
        <f t="shared" si="126"/>
        <v>#VALUE!</v>
      </c>
      <c r="BN73" s="490" t="e">
        <f t="shared" si="126"/>
        <v>#VALUE!</v>
      </c>
      <c r="BO73" s="490" t="e">
        <f t="shared" si="126"/>
        <v>#VALUE!</v>
      </c>
      <c r="BP73" s="490" t="e">
        <f t="shared" ref="BP73:EA73" si="127">100*(BP72/BO72-1)</f>
        <v>#VALUE!</v>
      </c>
      <c r="BQ73" s="490" t="e">
        <f t="shared" si="127"/>
        <v>#VALUE!</v>
      </c>
      <c r="BR73" s="490" t="e">
        <f t="shared" si="127"/>
        <v>#VALUE!</v>
      </c>
      <c r="BS73" s="490" t="e">
        <f t="shared" si="127"/>
        <v>#VALUE!</v>
      </c>
      <c r="BT73" s="490" t="e">
        <f t="shared" si="127"/>
        <v>#VALUE!</v>
      </c>
      <c r="BU73" s="490" t="e">
        <f t="shared" si="127"/>
        <v>#VALUE!</v>
      </c>
      <c r="BV73" s="490" t="e">
        <f t="shared" si="127"/>
        <v>#VALUE!</v>
      </c>
      <c r="BW73" s="490" t="e">
        <f t="shared" si="127"/>
        <v>#VALUE!</v>
      </c>
      <c r="BX73" s="490" t="e">
        <f t="shared" si="127"/>
        <v>#VALUE!</v>
      </c>
      <c r="BY73" s="490" t="e">
        <f t="shared" si="127"/>
        <v>#VALUE!</v>
      </c>
      <c r="BZ73" s="490" t="e">
        <f t="shared" si="127"/>
        <v>#VALUE!</v>
      </c>
      <c r="CA73" s="490" t="e">
        <f t="shared" si="127"/>
        <v>#VALUE!</v>
      </c>
      <c r="CB73" s="490" t="e">
        <f t="shared" si="127"/>
        <v>#VALUE!</v>
      </c>
      <c r="CC73" s="490" t="e">
        <f t="shared" si="127"/>
        <v>#VALUE!</v>
      </c>
      <c r="CD73" s="490" t="e">
        <f t="shared" si="127"/>
        <v>#VALUE!</v>
      </c>
      <c r="CE73" s="490" t="e">
        <f t="shared" si="127"/>
        <v>#VALUE!</v>
      </c>
      <c r="CF73" s="490" t="e">
        <f t="shared" si="127"/>
        <v>#VALUE!</v>
      </c>
      <c r="CG73" s="490" t="e">
        <f t="shared" si="127"/>
        <v>#VALUE!</v>
      </c>
      <c r="CH73" s="490" t="e">
        <f t="shared" si="127"/>
        <v>#VALUE!</v>
      </c>
      <c r="CI73" s="490" t="e">
        <f t="shared" si="127"/>
        <v>#VALUE!</v>
      </c>
      <c r="CJ73" s="490" t="e">
        <f t="shared" si="127"/>
        <v>#VALUE!</v>
      </c>
      <c r="CK73" s="490" t="e">
        <f t="shared" si="127"/>
        <v>#VALUE!</v>
      </c>
      <c r="CL73" s="490" t="e">
        <f t="shared" si="127"/>
        <v>#VALUE!</v>
      </c>
      <c r="CM73" s="490" t="e">
        <f t="shared" si="127"/>
        <v>#VALUE!</v>
      </c>
      <c r="CN73" s="490" t="e">
        <f t="shared" si="127"/>
        <v>#VALUE!</v>
      </c>
      <c r="CO73" s="490" t="e">
        <f t="shared" si="127"/>
        <v>#VALUE!</v>
      </c>
      <c r="CP73" s="490" t="e">
        <f t="shared" si="127"/>
        <v>#VALUE!</v>
      </c>
      <c r="CQ73" s="490" t="e">
        <f t="shared" si="127"/>
        <v>#VALUE!</v>
      </c>
      <c r="CR73" s="490" t="e">
        <f t="shared" si="127"/>
        <v>#VALUE!</v>
      </c>
      <c r="CS73" s="490" t="e">
        <f t="shared" si="127"/>
        <v>#VALUE!</v>
      </c>
      <c r="CT73" s="490" t="e">
        <f t="shared" si="127"/>
        <v>#VALUE!</v>
      </c>
      <c r="CU73" s="490" t="e">
        <f t="shared" si="127"/>
        <v>#VALUE!</v>
      </c>
      <c r="CV73" s="490" t="e">
        <f t="shared" si="127"/>
        <v>#VALUE!</v>
      </c>
      <c r="CW73" s="490" t="e">
        <f t="shared" si="127"/>
        <v>#VALUE!</v>
      </c>
      <c r="CX73" s="490" t="e">
        <f t="shared" si="127"/>
        <v>#VALUE!</v>
      </c>
      <c r="CY73" s="490" t="e">
        <f t="shared" si="127"/>
        <v>#VALUE!</v>
      </c>
      <c r="CZ73" s="490" t="e">
        <f t="shared" si="127"/>
        <v>#VALUE!</v>
      </c>
      <c r="DA73" s="490" t="e">
        <f t="shared" si="127"/>
        <v>#VALUE!</v>
      </c>
      <c r="DB73" s="490" t="e">
        <f t="shared" si="127"/>
        <v>#VALUE!</v>
      </c>
      <c r="DC73" s="490" t="e">
        <f t="shared" si="127"/>
        <v>#VALUE!</v>
      </c>
      <c r="DD73" s="490" t="e">
        <f t="shared" si="127"/>
        <v>#VALUE!</v>
      </c>
      <c r="DE73" s="490" t="e">
        <f t="shared" si="127"/>
        <v>#VALUE!</v>
      </c>
      <c r="DF73" s="490" t="e">
        <f t="shared" si="127"/>
        <v>#VALUE!</v>
      </c>
      <c r="DG73" s="490" t="e">
        <f t="shared" si="127"/>
        <v>#VALUE!</v>
      </c>
      <c r="DH73" s="490" t="e">
        <f t="shared" si="127"/>
        <v>#VALUE!</v>
      </c>
      <c r="DI73" s="490" t="e">
        <f t="shared" si="127"/>
        <v>#VALUE!</v>
      </c>
      <c r="DJ73" s="490" t="e">
        <f t="shared" si="127"/>
        <v>#VALUE!</v>
      </c>
      <c r="DK73" s="490" t="e">
        <f t="shared" si="127"/>
        <v>#VALUE!</v>
      </c>
      <c r="DL73" s="490" t="e">
        <f t="shared" si="127"/>
        <v>#VALUE!</v>
      </c>
      <c r="DM73" s="490" t="e">
        <f t="shared" si="127"/>
        <v>#VALUE!</v>
      </c>
      <c r="DN73" s="490" t="e">
        <f t="shared" si="127"/>
        <v>#VALUE!</v>
      </c>
      <c r="DO73" s="490" t="e">
        <f t="shared" si="127"/>
        <v>#VALUE!</v>
      </c>
      <c r="DP73" s="490" t="e">
        <f t="shared" si="127"/>
        <v>#VALUE!</v>
      </c>
      <c r="DQ73" s="490" t="e">
        <f t="shared" si="127"/>
        <v>#VALUE!</v>
      </c>
      <c r="DR73" s="490" t="e">
        <f t="shared" si="127"/>
        <v>#VALUE!</v>
      </c>
      <c r="DS73" s="490" t="e">
        <f t="shared" si="127"/>
        <v>#VALUE!</v>
      </c>
      <c r="DT73" s="490" t="e">
        <f t="shared" si="127"/>
        <v>#VALUE!</v>
      </c>
      <c r="DU73" s="490" t="e">
        <f t="shared" si="127"/>
        <v>#VALUE!</v>
      </c>
      <c r="DV73" s="490" t="e">
        <f t="shared" si="127"/>
        <v>#VALUE!</v>
      </c>
      <c r="DW73" s="490" t="e">
        <f t="shared" si="127"/>
        <v>#VALUE!</v>
      </c>
      <c r="DX73" s="490" t="e">
        <f t="shared" si="127"/>
        <v>#VALUE!</v>
      </c>
      <c r="DY73" s="490" t="e">
        <f t="shared" si="127"/>
        <v>#VALUE!</v>
      </c>
      <c r="DZ73" s="490" t="e">
        <f t="shared" si="127"/>
        <v>#VALUE!</v>
      </c>
      <c r="EA73" s="490" t="e">
        <f t="shared" si="127"/>
        <v>#VALUE!</v>
      </c>
      <c r="EB73" s="490" t="e">
        <f t="shared" ref="EB73:EI73" si="128">100*(EB72/EA72-1)</f>
        <v>#VALUE!</v>
      </c>
      <c r="EC73" s="490" t="e">
        <f t="shared" si="128"/>
        <v>#VALUE!</v>
      </c>
      <c r="ED73" s="490" t="e">
        <f t="shared" si="128"/>
        <v>#VALUE!</v>
      </c>
      <c r="EE73" s="490" t="e">
        <f t="shared" si="128"/>
        <v>#VALUE!</v>
      </c>
      <c r="EF73" s="490" t="e">
        <f t="shared" si="128"/>
        <v>#VALUE!</v>
      </c>
      <c r="EG73" s="490" t="e">
        <f t="shared" si="128"/>
        <v>#VALUE!</v>
      </c>
      <c r="EH73" s="490" t="e">
        <f t="shared" si="128"/>
        <v>#VALUE!</v>
      </c>
      <c r="EI73" s="490" t="e">
        <f t="shared" si="128"/>
        <v>#VALUE!</v>
      </c>
    </row>
    <row r="74" spans="2:139" ht="13.5" thickBot="1">
      <c r="B74" s="454" t="s">
        <v>74</v>
      </c>
      <c r="D74" s="455"/>
      <c r="E74" s="455"/>
      <c r="F74" s="455"/>
      <c r="G74" s="490" t="e">
        <f>100*(G72/C72-1)</f>
        <v>#VALUE!</v>
      </c>
      <c r="H74" s="490" t="e">
        <f>100*(H72/D72-1)</f>
        <v>#VALUE!</v>
      </c>
      <c r="I74" s="490" t="e">
        <f>100*(I72/E72-1)</f>
        <v>#VALUE!</v>
      </c>
      <c r="J74" s="490" t="e">
        <f t="shared" ref="J74:BU74" si="129">100*(J72/F72-1)</f>
        <v>#VALUE!</v>
      </c>
      <c r="K74" s="490" t="e">
        <f t="shared" si="129"/>
        <v>#VALUE!</v>
      </c>
      <c r="L74" s="490" t="e">
        <f t="shared" si="129"/>
        <v>#VALUE!</v>
      </c>
      <c r="M74" s="490" t="e">
        <f t="shared" si="129"/>
        <v>#VALUE!</v>
      </c>
      <c r="N74" s="490" t="e">
        <f t="shared" si="129"/>
        <v>#VALUE!</v>
      </c>
      <c r="O74" s="490" t="e">
        <f t="shared" si="129"/>
        <v>#VALUE!</v>
      </c>
      <c r="P74" s="490" t="e">
        <f t="shared" si="129"/>
        <v>#VALUE!</v>
      </c>
      <c r="Q74" s="490" t="e">
        <f t="shared" si="129"/>
        <v>#VALUE!</v>
      </c>
      <c r="R74" s="490" t="e">
        <f t="shared" si="129"/>
        <v>#VALUE!</v>
      </c>
      <c r="S74" s="490" t="e">
        <f t="shared" si="129"/>
        <v>#VALUE!</v>
      </c>
      <c r="T74" s="490" t="e">
        <f t="shared" si="129"/>
        <v>#VALUE!</v>
      </c>
      <c r="U74" s="490" t="e">
        <f t="shared" si="129"/>
        <v>#VALUE!</v>
      </c>
      <c r="V74" s="490" t="e">
        <f t="shared" si="129"/>
        <v>#VALUE!</v>
      </c>
      <c r="W74" s="490" t="e">
        <f t="shared" si="129"/>
        <v>#VALUE!</v>
      </c>
      <c r="X74" s="490" t="e">
        <f t="shared" si="129"/>
        <v>#VALUE!</v>
      </c>
      <c r="Y74" s="490" t="e">
        <f t="shared" si="129"/>
        <v>#VALUE!</v>
      </c>
      <c r="Z74" s="490" t="e">
        <f t="shared" si="129"/>
        <v>#VALUE!</v>
      </c>
      <c r="AA74" s="490" t="e">
        <f t="shared" si="129"/>
        <v>#VALUE!</v>
      </c>
      <c r="AB74" s="490" t="e">
        <f t="shared" si="129"/>
        <v>#VALUE!</v>
      </c>
      <c r="AC74" s="490" t="e">
        <f t="shared" si="129"/>
        <v>#VALUE!</v>
      </c>
      <c r="AD74" s="490" t="e">
        <f t="shared" si="129"/>
        <v>#VALUE!</v>
      </c>
      <c r="AE74" s="490" t="e">
        <f t="shared" si="129"/>
        <v>#VALUE!</v>
      </c>
      <c r="AF74" s="490" t="e">
        <f t="shared" si="129"/>
        <v>#VALUE!</v>
      </c>
      <c r="AG74" s="490" t="e">
        <f t="shared" si="129"/>
        <v>#VALUE!</v>
      </c>
      <c r="AH74" s="490" t="e">
        <f t="shared" si="129"/>
        <v>#VALUE!</v>
      </c>
      <c r="AI74" s="490" t="e">
        <f t="shared" si="129"/>
        <v>#VALUE!</v>
      </c>
      <c r="AJ74" s="490" t="e">
        <f t="shared" si="129"/>
        <v>#VALUE!</v>
      </c>
      <c r="AK74" s="490" t="e">
        <f t="shared" si="129"/>
        <v>#VALUE!</v>
      </c>
      <c r="AL74" s="490" t="e">
        <f t="shared" si="129"/>
        <v>#VALUE!</v>
      </c>
      <c r="AM74" s="490" t="e">
        <f t="shared" si="129"/>
        <v>#VALUE!</v>
      </c>
      <c r="AN74" s="490" t="e">
        <f t="shared" si="129"/>
        <v>#VALUE!</v>
      </c>
      <c r="AO74" s="490" t="e">
        <f t="shared" si="129"/>
        <v>#VALUE!</v>
      </c>
      <c r="AP74" s="490" t="e">
        <f t="shared" si="129"/>
        <v>#VALUE!</v>
      </c>
      <c r="AQ74" s="490" t="e">
        <f t="shared" si="129"/>
        <v>#VALUE!</v>
      </c>
      <c r="AR74" s="490" t="e">
        <f t="shared" si="129"/>
        <v>#VALUE!</v>
      </c>
      <c r="AS74" s="490" t="e">
        <f t="shared" si="129"/>
        <v>#VALUE!</v>
      </c>
      <c r="AT74" s="490" t="e">
        <f t="shared" si="129"/>
        <v>#VALUE!</v>
      </c>
      <c r="AU74" s="490" t="e">
        <f t="shared" si="129"/>
        <v>#VALUE!</v>
      </c>
      <c r="AV74" s="490" t="e">
        <f t="shared" si="129"/>
        <v>#VALUE!</v>
      </c>
      <c r="AW74" s="490" t="e">
        <f t="shared" si="129"/>
        <v>#VALUE!</v>
      </c>
      <c r="AX74" s="490" t="e">
        <f t="shared" si="129"/>
        <v>#VALUE!</v>
      </c>
      <c r="AY74" s="490" t="e">
        <f t="shared" si="129"/>
        <v>#VALUE!</v>
      </c>
      <c r="AZ74" s="490" t="e">
        <f t="shared" si="129"/>
        <v>#VALUE!</v>
      </c>
      <c r="BA74" s="490" t="e">
        <f t="shared" si="129"/>
        <v>#VALUE!</v>
      </c>
      <c r="BB74" s="490" t="e">
        <f t="shared" si="129"/>
        <v>#VALUE!</v>
      </c>
      <c r="BC74" s="490" t="e">
        <f t="shared" si="129"/>
        <v>#VALUE!</v>
      </c>
      <c r="BD74" s="490" t="e">
        <f t="shared" si="129"/>
        <v>#VALUE!</v>
      </c>
      <c r="BE74" s="490" t="e">
        <f t="shared" si="129"/>
        <v>#VALUE!</v>
      </c>
      <c r="BF74" s="490" t="e">
        <f t="shared" si="129"/>
        <v>#VALUE!</v>
      </c>
      <c r="BG74" s="490" t="e">
        <f t="shared" si="129"/>
        <v>#VALUE!</v>
      </c>
      <c r="BH74" s="490" t="e">
        <f t="shared" si="129"/>
        <v>#VALUE!</v>
      </c>
      <c r="BI74" s="490" t="e">
        <f t="shared" si="129"/>
        <v>#VALUE!</v>
      </c>
      <c r="BJ74" s="490" t="e">
        <f t="shared" si="129"/>
        <v>#VALUE!</v>
      </c>
      <c r="BK74" s="490" t="e">
        <f t="shared" si="129"/>
        <v>#VALUE!</v>
      </c>
      <c r="BL74" s="490" t="e">
        <f t="shared" si="129"/>
        <v>#VALUE!</v>
      </c>
      <c r="BM74" s="490" t="e">
        <f t="shared" si="129"/>
        <v>#VALUE!</v>
      </c>
      <c r="BN74" s="490" t="e">
        <f t="shared" si="129"/>
        <v>#VALUE!</v>
      </c>
      <c r="BO74" s="490" t="e">
        <f t="shared" si="129"/>
        <v>#VALUE!</v>
      </c>
      <c r="BP74" s="490" t="e">
        <f t="shared" si="129"/>
        <v>#VALUE!</v>
      </c>
      <c r="BQ74" s="490" t="e">
        <f t="shared" si="129"/>
        <v>#VALUE!</v>
      </c>
      <c r="BR74" s="490" t="e">
        <f t="shared" si="129"/>
        <v>#VALUE!</v>
      </c>
      <c r="BS74" s="490" t="e">
        <f t="shared" si="129"/>
        <v>#VALUE!</v>
      </c>
      <c r="BT74" s="490" t="e">
        <f t="shared" si="129"/>
        <v>#VALUE!</v>
      </c>
      <c r="BU74" s="490" t="e">
        <f t="shared" si="129"/>
        <v>#VALUE!</v>
      </c>
      <c r="BV74" s="490" t="e">
        <f t="shared" ref="BV74:EG74" si="130">100*(BV72/BR72-1)</f>
        <v>#VALUE!</v>
      </c>
      <c r="BW74" s="490" t="e">
        <f t="shared" si="130"/>
        <v>#VALUE!</v>
      </c>
      <c r="BX74" s="490" t="e">
        <f t="shared" si="130"/>
        <v>#VALUE!</v>
      </c>
      <c r="BY74" s="490" t="e">
        <f t="shared" si="130"/>
        <v>#VALUE!</v>
      </c>
      <c r="BZ74" s="490" t="e">
        <f t="shared" si="130"/>
        <v>#VALUE!</v>
      </c>
      <c r="CA74" s="490" t="e">
        <f t="shared" si="130"/>
        <v>#VALUE!</v>
      </c>
      <c r="CB74" s="490" t="e">
        <f t="shared" si="130"/>
        <v>#VALUE!</v>
      </c>
      <c r="CC74" s="490" t="e">
        <f t="shared" si="130"/>
        <v>#VALUE!</v>
      </c>
      <c r="CD74" s="490" t="e">
        <f t="shared" si="130"/>
        <v>#VALUE!</v>
      </c>
      <c r="CE74" s="490" t="e">
        <f t="shared" si="130"/>
        <v>#VALUE!</v>
      </c>
      <c r="CF74" s="490" t="e">
        <f t="shared" si="130"/>
        <v>#VALUE!</v>
      </c>
      <c r="CG74" s="490" t="e">
        <f t="shared" si="130"/>
        <v>#VALUE!</v>
      </c>
      <c r="CH74" s="490" t="e">
        <f t="shared" si="130"/>
        <v>#VALUE!</v>
      </c>
      <c r="CI74" s="490" t="e">
        <f t="shared" si="130"/>
        <v>#VALUE!</v>
      </c>
      <c r="CJ74" s="490" t="e">
        <f t="shared" si="130"/>
        <v>#VALUE!</v>
      </c>
      <c r="CK74" s="490" t="e">
        <f t="shared" si="130"/>
        <v>#VALUE!</v>
      </c>
      <c r="CL74" s="490" t="e">
        <f t="shared" si="130"/>
        <v>#VALUE!</v>
      </c>
      <c r="CM74" s="490" t="e">
        <f t="shared" si="130"/>
        <v>#VALUE!</v>
      </c>
      <c r="CN74" s="490" t="e">
        <f t="shared" si="130"/>
        <v>#VALUE!</v>
      </c>
      <c r="CO74" s="490" t="e">
        <f t="shared" si="130"/>
        <v>#VALUE!</v>
      </c>
      <c r="CP74" s="490" t="e">
        <f t="shared" si="130"/>
        <v>#VALUE!</v>
      </c>
      <c r="CQ74" s="490" t="e">
        <f t="shared" si="130"/>
        <v>#VALUE!</v>
      </c>
      <c r="CR74" s="490" t="e">
        <f t="shared" si="130"/>
        <v>#VALUE!</v>
      </c>
      <c r="CS74" s="490" t="e">
        <f t="shared" si="130"/>
        <v>#VALUE!</v>
      </c>
      <c r="CT74" s="490" t="e">
        <f t="shared" si="130"/>
        <v>#VALUE!</v>
      </c>
      <c r="CU74" s="490" t="e">
        <f t="shared" si="130"/>
        <v>#VALUE!</v>
      </c>
      <c r="CV74" s="490" t="e">
        <f t="shared" si="130"/>
        <v>#VALUE!</v>
      </c>
      <c r="CW74" s="490" t="e">
        <f t="shared" si="130"/>
        <v>#VALUE!</v>
      </c>
      <c r="CX74" s="490" t="e">
        <f t="shared" si="130"/>
        <v>#VALUE!</v>
      </c>
      <c r="CY74" s="490" t="e">
        <f t="shared" si="130"/>
        <v>#VALUE!</v>
      </c>
      <c r="CZ74" s="490" t="e">
        <f t="shared" si="130"/>
        <v>#VALUE!</v>
      </c>
      <c r="DA74" s="490" t="e">
        <f t="shared" si="130"/>
        <v>#VALUE!</v>
      </c>
      <c r="DB74" s="490" t="e">
        <f t="shared" si="130"/>
        <v>#VALUE!</v>
      </c>
      <c r="DC74" s="490" t="e">
        <f t="shared" si="130"/>
        <v>#VALUE!</v>
      </c>
      <c r="DD74" s="490" t="e">
        <f t="shared" si="130"/>
        <v>#VALUE!</v>
      </c>
      <c r="DE74" s="490" t="e">
        <f t="shared" si="130"/>
        <v>#VALUE!</v>
      </c>
      <c r="DF74" s="490" t="e">
        <f t="shared" si="130"/>
        <v>#VALUE!</v>
      </c>
      <c r="DG74" s="490" t="e">
        <f t="shared" si="130"/>
        <v>#VALUE!</v>
      </c>
      <c r="DH74" s="490" t="e">
        <f t="shared" si="130"/>
        <v>#VALUE!</v>
      </c>
      <c r="DI74" s="490" t="e">
        <f t="shared" si="130"/>
        <v>#VALUE!</v>
      </c>
      <c r="DJ74" s="490" t="e">
        <f t="shared" si="130"/>
        <v>#VALUE!</v>
      </c>
      <c r="DK74" s="490" t="e">
        <f t="shared" si="130"/>
        <v>#VALUE!</v>
      </c>
      <c r="DL74" s="490" t="e">
        <f t="shared" si="130"/>
        <v>#VALUE!</v>
      </c>
      <c r="DM74" s="490" t="e">
        <f t="shared" si="130"/>
        <v>#VALUE!</v>
      </c>
      <c r="DN74" s="490" t="e">
        <f t="shared" si="130"/>
        <v>#VALUE!</v>
      </c>
      <c r="DO74" s="490" t="e">
        <f t="shared" si="130"/>
        <v>#VALUE!</v>
      </c>
      <c r="DP74" s="490" t="e">
        <f t="shared" si="130"/>
        <v>#VALUE!</v>
      </c>
      <c r="DQ74" s="490" t="e">
        <f t="shared" si="130"/>
        <v>#VALUE!</v>
      </c>
      <c r="DR74" s="490" t="e">
        <f t="shared" si="130"/>
        <v>#VALUE!</v>
      </c>
      <c r="DS74" s="490" t="e">
        <f t="shared" si="130"/>
        <v>#VALUE!</v>
      </c>
      <c r="DT74" s="490" t="e">
        <f t="shared" si="130"/>
        <v>#VALUE!</v>
      </c>
      <c r="DU74" s="490" t="e">
        <f t="shared" si="130"/>
        <v>#VALUE!</v>
      </c>
      <c r="DV74" s="490" t="e">
        <f t="shared" si="130"/>
        <v>#VALUE!</v>
      </c>
      <c r="DW74" s="490" t="e">
        <f t="shared" si="130"/>
        <v>#VALUE!</v>
      </c>
      <c r="DX74" s="490" t="e">
        <f t="shared" si="130"/>
        <v>#VALUE!</v>
      </c>
      <c r="DY74" s="490" t="e">
        <f t="shared" si="130"/>
        <v>#VALUE!</v>
      </c>
      <c r="DZ74" s="490" t="e">
        <f t="shared" si="130"/>
        <v>#VALUE!</v>
      </c>
      <c r="EA74" s="490" t="e">
        <f t="shared" si="130"/>
        <v>#VALUE!</v>
      </c>
      <c r="EB74" s="490" t="e">
        <f t="shared" si="130"/>
        <v>#VALUE!</v>
      </c>
      <c r="EC74" s="490" t="e">
        <f t="shared" si="130"/>
        <v>#VALUE!</v>
      </c>
      <c r="ED74" s="490" t="e">
        <f t="shared" si="130"/>
        <v>#VALUE!</v>
      </c>
      <c r="EE74" s="490" t="e">
        <f t="shared" si="130"/>
        <v>#VALUE!</v>
      </c>
      <c r="EF74" s="490" t="e">
        <f t="shared" si="130"/>
        <v>#VALUE!</v>
      </c>
      <c r="EG74" s="490" t="e">
        <f t="shared" si="130"/>
        <v>#VALUE!</v>
      </c>
      <c r="EH74" s="490" t="e">
        <f t="shared" ref="EH74:EI74" si="131">100*(EH72/ED72-1)</f>
        <v>#VALUE!</v>
      </c>
      <c r="EI74" s="490" t="e">
        <f t="shared" si="131"/>
        <v>#VALUE!</v>
      </c>
    </row>
    <row r="75" spans="2:139">
      <c r="B75" s="499" t="s">
        <v>228</v>
      </c>
      <c r="C75" s="451" t="e">
        <v>#VALUE!</v>
      </c>
      <c r="D75" s="451" t="e">
        <v>#VALUE!</v>
      </c>
      <c r="E75" s="451" t="e">
        <v>#VALUE!</v>
      </c>
      <c r="F75" s="451" t="e">
        <v>#VALUE!</v>
      </c>
      <c r="G75" s="451" t="e">
        <v>#VALUE!</v>
      </c>
      <c r="H75" s="451" t="e">
        <v>#VALUE!</v>
      </c>
      <c r="I75" s="451" t="e">
        <v>#VALUE!</v>
      </c>
      <c r="J75" s="451" t="e">
        <v>#VALUE!</v>
      </c>
      <c r="K75" s="451" t="e">
        <v>#VALUE!</v>
      </c>
      <c r="L75" s="451" t="e">
        <v>#VALUE!</v>
      </c>
      <c r="M75" s="451" t="e">
        <v>#VALUE!</v>
      </c>
      <c r="N75" s="451" t="e">
        <v>#VALUE!</v>
      </c>
      <c r="O75" s="451" t="e">
        <v>#VALUE!</v>
      </c>
      <c r="P75" s="451" t="e">
        <v>#VALUE!</v>
      </c>
      <c r="Q75" s="451" t="e">
        <v>#VALUE!</v>
      </c>
      <c r="R75" s="451" t="e">
        <v>#VALUE!</v>
      </c>
      <c r="S75" s="451" t="e">
        <v>#VALUE!</v>
      </c>
      <c r="T75" s="451" t="e">
        <v>#VALUE!</v>
      </c>
      <c r="U75" s="451" t="e">
        <v>#VALUE!</v>
      </c>
      <c r="V75" s="451" t="e">
        <v>#VALUE!</v>
      </c>
      <c r="W75" s="451" t="e">
        <v>#VALUE!</v>
      </c>
      <c r="X75" s="451" t="e">
        <v>#VALUE!</v>
      </c>
      <c r="Y75" s="451" t="e">
        <v>#VALUE!</v>
      </c>
      <c r="Z75" s="451" t="e">
        <v>#VALUE!</v>
      </c>
      <c r="AA75" s="451" t="e">
        <v>#VALUE!</v>
      </c>
      <c r="AB75" s="451" t="e">
        <v>#VALUE!</v>
      </c>
      <c r="AC75" s="451" t="e">
        <v>#VALUE!</v>
      </c>
      <c r="AD75" s="451" t="e">
        <v>#VALUE!</v>
      </c>
      <c r="AE75" s="451" t="e">
        <v>#VALUE!</v>
      </c>
      <c r="AF75" s="451" t="e">
        <v>#VALUE!</v>
      </c>
      <c r="AG75" s="451" t="e">
        <v>#VALUE!</v>
      </c>
      <c r="AH75" s="451" t="e">
        <v>#VALUE!</v>
      </c>
      <c r="AI75" s="451" t="e">
        <v>#VALUE!</v>
      </c>
      <c r="AJ75" s="451" t="e">
        <v>#VALUE!</v>
      </c>
      <c r="AK75" s="451" t="e">
        <v>#VALUE!</v>
      </c>
      <c r="AL75" s="451" t="e">
        <v>#VALUE!</v>
      </c>
      <c r="AM75" s="451" t="e">
        <v>#VALUE!</v>
      </c>
      <c r="AN75" s="451" t="e">
        <v>#VALUE!</v>
      </c>
      <c r="AO75" s="451" t="e">
        <v>#VALUE!</v>
      </c>
      <c r="AP75" s="451" t="e">
        <v>#VALUE!</v>
      </c>
      <c r="AQ75" s="451" t="e">
        <v>#VALUE!</v>
      </c>
      <c r="AR75" s="451" t="e">
        <v>#VALUE!</v>
      </c>
      <c r="AS75" s="451" t="e">
        <v>#VALUE!</v>
      </c>
      <c r="AT75" s="451" t="e">
        <v>#VALUE!</v>
      </c>
      <c r="AU75" s="451" t="e">
        <v>#VALUE!</v>
      </c>
      <c r="AV75" s="451" t="e">
        <v>#VALUE!</v>
      </c>
      <c r="AW75" s="451" t="e">
        <v>#VALUE!</v>
      </c>
      <c r="AX75" s="451" t="e">
        <v>#VALUE!</v>
      </c>
      <c r="AY75" s="451" t="e">
        <v>#VALUE!</v>
      </c>
      <c r="AZ75" s="451" t="e">
        <v>#VALUE!</v>
      </c>
      <c r="BA75" s="451" t="e">
        <v>#VALUE!</v>
      </c>
      <c r="BB75" s="451" t="e">
        <v>#VALUE!</v>
      </c>
      <c r="BC75" s="451" t="e">
        <v>#VALUE!</v>
      </c>
      <c r="BD75" s="451" t="e">
        <v>#VALUE!</v>
      </c>
      <c r="BE75" s="451" t="e">
        <v>#VALUE!</v>
      </c>
      <c r="BF75" s="451" t="e">
        <v>#VALUE!</v>
      </c>
      <c r="BG75" s="451" t="e">
        <v>#VALUE!</v>
      </c>
      <c r="BH75" s="451" t="e">
        <v>#VALUE!</v>
      </c>
      <c r="BI75" s="451" t="e">
        <v>#VALUE!</v>
      </c>
      <c r="BJ75" s="451" t="e">
        <v>#VALUE!</v>
      </c>
      <c r="BK75" s="451" t="e">
        <v>#VALUE!</v>
      </c>
      <c r="BL75" s="451" t="e">
        <v>#VALUE!</v>
      </c>
      <c r="BM75" s="451" t="e">
        <v>#VALUE!</v>
      </c>
      <c r="BN75" s="451" t="e">
        <v>#VALUE!</v>
      </c>
      <c r="BO75" s="451" t="e">
        <v>#VALUE!</v>
      </c>
      <c r="BP75" s="451" t="e">
        <v>#VALUE!</v>
      </c>
      <c r="BQ75" s="451" t="e">
        <v>#VALUE!</v>
      </c>
      <c r="BR75" s="451" t="e">
        <v>#VALUE!</v>
      </c>
      <c r="BS75" s="451" t="e">
        <v>#VALUE!</v>
      </c>
      <c r="BT75" s="451" t="e">
        <v>#VALUE!</v>
      </c>
      <c r="BU75" s="451" t="e">
        <v>#VALUE!</v>
      </c>
      <c r="BV75" s="451" t="e">
        <v>#VALUE!</v>
      </c>
      <c r="BW75" s="451" t="e">
        <v>#VALUE!</v>
      </c>
      <c r="BX75" s="451" t="e">
        <v>#VALUE!</v>
      </c>
      <c r="BY75" s="451" t="e">
        <v>#VALUE!</v>
      </c>
      <c r="BZ75" s="451" t="e">
        <v>#VALUE!</v>
      </c>
      <c r="CA75" s="451" t="e">
        <v>#VALUE!</v>
      </c>
      <c r="CB75" s="451" t="e">
        <v>#VALUE!</v>
      </c>
      <c r="CC75" s="451" t="e">
        <v>#VALUE!</v>
      </c>
      <c r="CD75" s="451" t="e">
        <v>#VALUE!</v>
      </c>
      <c r="CE75" s="451" t="e">
        <v>#VALUE!</v>
      </c>
      <c r="CF75" s="451" t="e">
        <v>#VALUE!</v>
      </c>
      <c r="CG75" s="451" t="e">
        <v>#VALUE!</v>
      </c>
      <c r="CH75" s="451" t="e">
        <v>#VALUE!</v>
      </c>
      <c r="CI75" s="451" t="e">
        <v>#VALUE!</v>
      </c>
      <c r="CJ75" s="451" t="e">
        <v>#VALUE!</v>
      </c>
      <c r="CK75" s="451" t="e">
        <v>#VALUE!</v>
      </c>
      <c r="CL75" s="451" t="e">
        <v>#VALUE!</v>
      </c>
      <c r="CM75" s="451" t="e">
        <v>#VALUE!</v>
      </c>
      <c r="CN75" s="451" t="e">
        <v>#VALUE!</v>
      </c>
      <c r="CO75" s="451" t="e">
        <v>#VALUE!</v>
      </c>
      <c r="CP75" s="451" t="e">
        <v>#VALUE!</v>
      </c>
      <c r="CQ75" s="451" t="e">
        <v>#VALUE!</v>
      </c>
      <c r="CR75" s="451" t="e">
        <v>#VALUE!</v>
      </c>
      <c r="CS75" s="451" t="e">
        <v>#VALUE!</v>
      </c>
      <c r="CT75" s="451" t="e">
        <v>#VALUE!</v>
      </c>
      <c r="CU75" s="451" t="e">
        <v>#VALUE!</v>
      </c>
      <c r="CV75" s="451" t="e">
        <v>#VALUE!</v>
      </c>
      <c r="CW75" s="451" t="e">
        <v>#VALUE!</v>
      </c>
      <c r="CX75" s="451" t="e">
        <v>#VALUE!</v>
      </c>
      <c r="CY75" s="451" t="e">
        <v>#VALUE!</v>
      </c>
      <c r="CZ75" s="451" t="e">
        <v>#VALUE!</v>
      </c>
      <c r="DA75" s="451" t="e">
        <v>#VALUE!</v>
      </c>
      <c r="DB75" s="451" t="e">
        <v>#VALUE!</v>
      </c>
      <c r="DC75" s="451" t="e">
        <v>#VALUE!</v>
      </c>
      <c r="DD75" s="451" t="e">
        <v>#VALUE!</v>
      </c>
      <c r="DE75" s="451" t="e">
        <v>#VALUE!</v>
      </c>
      <c r="DF75" s="451" t="e">
        <v>#VALUE!</v>
      </c>
      <c r="DG75" s="451" t="e">
        <v>#VALUE!</v>
      </c>
      <c r="DH75" s="451" t="e">
        <v>#VALUE!</v>
      </c>
      <c r="DI75" s="451" t="e">
        <v>#VALUE!</v>
      </c>
      <c r="DJ75" s="451" t="e">
        <v>#VALUE!</v>
      </c>
      <c r="DK75" s="451" t="e">
        <v>#VALUE!</v>
      </c>
      <c r="DL75" s="451" t="e">
        <v>#VALUE!</v>
      </c>
      <c r="DM75" s="451" t="e">
        <v>#VALUE!</v>
      </c>
      <c r="DN75" s="451" t="e">
        <v>#VALUE!</v>
      </c>
      <c r="DO75" s="451" t="e">
        <v>#VALUE!</v>
      </c>
      <c r="DP75" s="451" t="e">
        <v>#VALUE!</v>
      </c>
      <c r="DQ75" s="451" t="e">
        <v>#VALUE!</v>
      </c>
      <c r="DR75" s="451" t="e">
        <v>#VALUE!</v>
      </c>
      <c r="DS75" s="451" t="e">
        <v>#VALUE!</v>
      </c>
      <c r="DT75" s="451" t="e">
        <v>#VALUE!</v>
      </c>
      <c r="DU75" s="451" t="e">
        <v>#VALUE!</v>
      </c>
      <c r="DV75" s="451" t="e">
        <v>#VALUE!</v>
      </c>
      <c r="DW75" s="451" t="e">
        <v>#VALUE!</v>
      </c>
      <c r="DX75" s="451" t="e">
        <v>#VALUE!</v>
      </c>
      <c r="DY75" s="451" t="e">
        <v>#VALUE!</v>
      </c>
      <c r="DZ75" s="451" t="e">
        <v>#VALUE!</v>
      </c>
      <c r="EA75" s="451" t="e">
        <v>#VALUE!</v>
      </c>
      <c r="EB75" s="451" t="e">
        <v>#VALUE!</v>
      </c>
      <c r="EC75" s="451" t="e">
        <v>#VALUE!</v>
      </c>
      <c r="ED75" s="451" t="e">
        <v>#VALUE!</v>
      </c>
      <c r="EE75" s="451" t="e">
        <v>#VALUE!</v>
      </c>
      <c r="EF75" s="451" t="e">
        <v>#VALUE!</v>
      </c>
      <c r="EG75" s="451" t="e">
        <v>#VALUE!</v>
      </c>
      <c r="EH75" s="451" t="e">
        <v>#VALUE!</v>
      </c>
      <c r="EI75" s="451" t="e">
        <v>#VALUE!</v>
      </c>
    </row>
    <row r="76" spans="2:139">
      <c r="B76" s="454" t="s">
        <v>174</v>
      </c>
      <c r="C76" s="454"/>
      <c r="D76" s="490" t="e">
        <f t="shared" ref="D76:BO76" si="132">100*(D75/C75-1)</f>
        <v>#VALUE!</v>
      </c>
      <c r="E76" s="490" t="e">
        <f t="shared" si="132"/>
        <v>#VALUE!</v>
      </c>
      <c r="F76" s="490" t="e">
        <f t="shared" si="132"/>
        <v>#VALUE!</v>
      </c>
      <c r="G76" s="490" t="e">
        <f t="shared" si="132"/>
        <v>#VALUE!</v>
      </c>
      <c r="H76" s="490" t="e">
        <f t="shared" si="132"/>
        <v>#VALUE!</v>
      </c>
      <c r="I76" s="490" t="e">
        <f t="shared" si="132"/>
        <v>#VALUE!</v>
      </c>
      <c r="J76" s="490" t="e">
        <f t="shared" si="132"/>
        <v>#VALUE!</v>
      </c>
      <c r="K76" s="490" t="e">
        <f t="shared" si="132"/>
        <v>#VALUE!</v>
      </c>
      <c r="L76" s="490" t="e">
        <f t="shared" si="132"/>
        <v>#VALUE!</v>
      </c>
      <c r="M76" s="490" t="e">
        <f t="shared" si="132"/>
        <v>#VALUE!</v>
      </c>
      <c r="N76" s="490" t="e">
        <f t="shared" si="132"/>
        <v>#VALUE!</v>
      </c>
      <c r="O76" s="490" t="e">
        <f t="shared" si="132"/>
        <v>#VALUE!</v>
      </c>
      <c r="P76" s="490" t="e">
        <f t="shared" si="132"/>
        <v>#VALUE!</v>
      </c>
      <c r="Q76" s="490" t="e">
        <f t="shared" si="132"/>
        <v>#VALUE!</v>
      </c>
      <c r="R76" s="490" t="e">
        <f t="shared" si="132"/>
        <v>#VALUE!</v>
      </c>
      <c r="S76" s="490" t="e">
        <f t="shared" si="132"/>
        <v>#VALUE!</v>
      </c>
      <c r="T76" s="490" t="e">
        <f t="shared" si="132"/>
        <v>#VALUE!</v>
      </c>
      <c r="U76" s="490" t="e">
        <f t="shared" si="132"/>
        <v>#VALUE!</v>
      </c>
      <c r="V76" s="490" t="e">
        <f t="shared" si="132"/>
        <v>#VALUE!</v>
      </c>
      <c r="W76" s="490" t="e">
        <f t="shared" si="132"/>
        <v>#VALUE!</v>
      </c>
      <c r="X76" s="490" t="e">
        <f t="shared" si="132"/>
        <v>#VALUE!</v>
      </c>
      <c r="Y76" s="490" t="e">
        <f t="shared" si="132"/>
        <v>#VALUE!</v>
      </c>
      <c r="Z76" s="490" t="e">
        <f t="shared" si="132"/>
        <v>#VALUE!</v>
      </c>
      <c r="AA76" s="490" t="e">
        <f t="shared" si="132"/>
        <v>#VALUE!</v>
      </c>
      <c r="AB76" s="490" t="e">
        <f t="shared" si="132"/>
        <v>#VALUE!</v>
      </c>
      <c r="AC76" s="490" t="e">
        <f t="shared" si="132"/>
        <v>#VALUE!</v>
      </c>
      <c r="AD76" s="490" t="e">
        <f t="shared" si="132"/>
        <v>#VALUE!</v>
      </c>
      <c r="AE76" s="490" t="e">
        <f t="shared" si="132"/>
        <v>#VALUE!</v>
      </c>
      <c r="AF76" s="490" t="e">
        <f t="shared" si="132"/>
        <v>#VALUE!</v>
      </c>
      <c r="AG76" s="490" t="e">
        <f t="shared" si="132"/>
        <v>#VALUE!</v>
      </c>
      <c r="AH76" s="490" t="e">
        <f t="shared" si="132"/>
        <v>#VALUE!</v>
      </c>
      <c r="AI76" s="490" t="e">
        <f t="shared" si="132"/>
        <v>#VALUE!</v>
      </c>
      <c r="AJ76" s="490" t="e">
        <f t="shared" si="132"/>
        <v>#VALUE!</v>
      </c>
      <c r="AK76" s="490" t="e">
        <f t="shared" si="132"/>
        <v>#VALUE!</v>
      </c>
      <c r="AL76" s="490" t="e">
        <f t="shared" si="132"/>
        <v>#VALUE!</v>
      </c>
      <c r="AM76" s="490" t="e">
        <f t="shared" si="132"/>
        <v>#VALUE!</v>
      </c>
      <c r="AN76" s="490" t="e">
        <f t="shared" si="132"/>
        <v>#VALUE!</v>
      </c>
      <c r="AO76" s="490" t="e">
        <f t="shared" si="132"/>
        <v>#VALUE!</v>
      </c>
      <c r="AP76" s="490" t="e">
        <f t="shared" si="132"/>
        <v>#VALUE!</v>
      </c>
      <c r="AQ76" s="490" t="e">
        <f t="shared" si="132"/>
        <v>#VALUE!</v>
      </c>
      <c r="AR76" s="490" t="e">
        <f t="shared" si="132"/>
        <v>#VALUE!</v>
      </c>
      <c r="AS76" s="490" t="e">
        <f t="shared" si="132"/>
        <v>#VALUE!</v>
      </c>
      <c r="AT76" s="490" t="e">
        <f t="shared" si="132"/>
        <v>#VALUE!</v>
      </c>
      <c r="AU76" s="490" t="e">
        <f t="shared" si="132"/>
        <v>#VALUE!</v>
      </c>
      <c r="AV76" s="490" t="e">
        <f t="shared" si="132"/>
        <v>#VALUE!</v>
      </c>
      <c r="AW76" s="490" t="e">
        <f t="shared" si="132"/>
        <v>#VALUE!</v>
      </c>
      <c r="AX76" s="490" t="e">
        <f t="shared" si="132"/>
        <v>#VALUE!</v>
      </c>
      <c r="AY76" s="490" t="e">
        <f t="shared" si="132"/>
        <v>#VALUE!</v>
      </c>
      <c r="AZ76" s="490" t="e">
        <f t="shared" si="132"/>
        <v>#VALUE!</v>
      </c>
      <c r="BA76" s="490" t="e">
        <f t="shared" si="132"/>
        <v>#VALUE!</v>
      </c>
      <c r="BB76" s="490" t="e">
        <f t="shared" si="132"/>
        <v>#VALUE!</v>
      </c>
      <c r="BC76" s="490" t="e">
        <f t="shared" si="132"/>
        <v>#VALUE!</v>
      </c>
      <c r="BD76" s="490" t="e">
        <f t="shared" si="132"/>
        <v>#VALUE!</v>
      </c>
      <c r="BE76" s="490" t="e">
        <f t="shared" si="132"/>
        <v>#VALUE!</v>
      </c>
      <c r="BF76" s="490" t="e">
        <f t="shared" si="132"/>
        <v>#VALUE!</v>
      </c>
      <c r="BG76" s="490" t="e">
        <f t="shared" si="132"/>
        <v>#VALUE!</v>
      </c>
      <c r="BH76" s="490" t="e">
        <f t="shared" si="132"/>
        <v>#VALUE!</v>
      </c>
      <c r="BI76" s="490" t="e">
        <f t="shared" si="132"/>
        <v>#VALUE!</v>
      </c>
      <c r="BJ76" s="490" t="e">
        <f t="shared" si="132"/>
        <v>#VALUE!</v>
      </c>
      <c r="BK76" s="490" t="e">
        <f t="shared" si="132"/>
        <v>#VALUE!</v>
      </c>
      <c r="BL76" s="490" t="e">
        <f t="shared" si="132"/>
        <v>#VALUE!</v>
      </c>
      <c r="BM76" s="490" t="e">
        <f t="shared" si="132"/>
        <v>#VALUE!</v>
      </c>
      <c r="BN76" s="490" t="e">
        <f t="shared" si="132"/>
        <v>#VALUE!</v>
      </c>
      <c r="BO76" s="490" t="e">
        <f t="shared" si="132"/>
        <v>#VALUE!</v>
      </c>
      <c r="BP76" s="490" t="e">
        <f t="shared" ref="BP76:EA76" si="133">100*(BP75/BO75-1)</f>
        <v>#VALUE!</v>
      </c>
      <c r="BQ76" s="490" t="e">
        <f t="shared" si="133"/>
        <v>#VALUE!</v>
      </c>
      <c r="BR76" s="490" t="e">
        <f t="shared" si="133"/>
        <v>#VALUE!</v>
      </c>
      <c r="BS76" s="490" t="e">
        <f t="shared" si="133"/>
        <v>#VALUE!</v>
      </c>
      <c r="BT76" s="490" t="e">
        <f t="shared" si="133"/>
        <v>#VALUE!</v>
      </c>
      <c r="BU76" s="490" t="e">
        <f t="shared" si="133"/>
        <v>#VALUE!</v>
      </c>
      <c r="BV76" s="490" t="e">
        <f t="shared" si="133"/>
        <v>#VALUE!</v>
      </c>
      <c r="BW76" s="490" t="e">
        <f t="shared" si="133"/>
        <v>#VALUE!</v>
      </c>
      <c r="BX76" s="490" t="e">
        <f t="shared" si="133"/>
        <v>#VALUE!</v>
      </c>
      <c r="BY76" s="490" t="e">
        <f t="shared" si="133"/>
        <v>#VALUE!</v>
      </c>
      <c r="BZ76" s="490" t="e">
        <f t="shared" si="133"/>
        <v>#VALUE!</v>
      </c>
      <c r="CA76" s="490" t="e">
        <f t="shared" si="133"/>
        <v>#VALUE!</v>
      </c>
      <c r="CB76" s="490" t="e">
        <f t="shared" si="133"/>
        <v>#VALUE!</v>
      </c>
      <c r="CC76" s="490" t="e">
        <f t="shared" si="133"/>
        <v>#VALUE!</v>
      </c>
      <c r="CD76" s="490" t="e">
        <f t="shared" si="133"/>
        <v>#VALUE!</v>
      </c>
      <c r="CE76" s="490" t="e">
        <f t="shared" si="133"/>
        <v>#VALUE!</v>
      </c>
      <c r="CF76" s="490" t="e">
        <f t="shared" si="133"/>
        <v>#VALUE!</v>
      </c>
      <c r="CG76" s="490" t="e">
        <f t="shared" si="133"/>
        <v>#VALUE!</v>
      </c>
      <c r="CH76" s="490" t="e">
        <f t="shared" si="133"/>
        <v>#VALUE!</v>
      </c>
      <c r="CI76" s="490" t="e">
        <f t="shared" si="133"/>
        <v>#VALUE!</v>
      </c>
      <c r="CJ76" s="490" t="e">
        <f t="shared" si="133"/>
        <v>#VALUE!</v>
      </c>
      <c r="CK76" s="490" t="e">
        <f t="shared" si="133"/>
        <v>#VALUE!</v>
      </c>
      <c r="CL76" s="490" t="e">
        <f t="shared" si="133"/>
        <v>#VALUE!</v>
      </c>
      <c r="CM76" s="490" t="e">
        <f t="shared" si="133"/>
        <v>#VALUE!</v>
      </c>
      <c r="CN76" s="490" t="e">
        <f t="shared" si="133"/>
        <v>#VALUE!</v>
      </c>
      <c r="CO76" s="490" t="e">
        <f t="shared" si="133"/>
        <v>#VALUE!</v>
      </c>
      <c r="CP76" s="490" t="e">
        <f t="shared" si="133"/>
        <v>#VALUE!</v>
      </c>
      <c r="CQ76" s="490" t="e">
        <f t="shared" si="133"/>
        <v>#VALUE!</v>
      </c>
      <c r="CR76" s="490" t="e">
        <f t="shared" si="133"/>
        <v>#VALUE!</v>
      </c>
      <c r="CS76" s="490" t="e">
        <f t="shared" si="133"/>
        <v>#VALUE!</v>
      </c>
      <c r="CT76" s="490" t="e">
        <f t="shared" si="133"/>
        <v>#VALUE!</v>
      </c>
      <c r="CU76" s="490" t="e">
        <f t="shared" si="133"/>
        <v>#VALUE!</v>
      </c>
      <c r="CV76" s="490" t="e">
        <f t="shared" si="133"/>
        <v>#VALUE!</v>
      </c>
      <c r="CW76" s="490" t="e">
        <f t="shared" si="133"/>
        <v>#VALUE!</v>
      </c>
      <c r="CX76" s="490" t="e">
        <f t="shared" si="133"/>
        <v>#VALUE!</v>
      </c>
      <c r="CY76" s="490" t="e">
        <f t="shared" si="133"/>
        <v>#VALUE!</v>
      </c>
      <c r="CZ76" s="490" t="e">
        <f t="shared" si="133"/>
        <v>#VALUE!</v>
      </c>
      <c r="DA76" s="490" t="e">
        <f t="shared" si="133"/>
        <v>#VALUE!</v>
      </c>
      <c r="DB76" s="490" t="e">
        <f t="shared" si="133"/>
        <v>#VALUE!</v>
      </c>
      <c r="DC76" s="490" t="e">
        <f t="shared" si="133"/>
        <v>#VALUE!</v>
      </c>
      <c r="DD76" s="490" t="e">
        <f t="shared" si="133"/>
        <v>#VALUE!</v>
      </c>
      <c r="DE76" s="490" t="e">
        <f t="shared" si="133"/>
        <v>#VALUE!</v>
      </c>
      <c r="DF76" s="490" t="e">
        <f t="shared" si="133"/>
        <v>#VALUE!</v>
      </c>
      <c r="DG76" s="490" t="e">
        <f t="shared" si="133"/>
        <v>#VALUE!</v>
      </c>
      <c r="DH76" s="490" t="e">
        <f t="shared" si="133"/>
        <v>#VALUE!</v>
      </c>
      <c r="DI76" s="490" t="e">
        <f t="shared" si="133"/>
        <v>#VALUE!</v>
      </c>
      <c r="DJ76" s="490" t="e">
        <f t="shared" si="133"/>
        <v>#VALUE!</v>
      </c>
      <c r="DK76" s="490" t="e">
        <f t="shared" si="133"/>
        <v>#VALUE!</v>
      </c>
      <c r="DL76" s="490" t="e">
        <f t="shared" si="133"/>
        <v>#VALUE!</v>
      </c>
      <c r="DM76" s="490" t="e">
        <f t="shared" si="133"/>
        <v>#VALUE!</v>
      </c>
      <c r="DN76" s="490" t="e">
        <f t="shared" si="133"/>
        <v>#VALUE!</v>
      </c>
      <c r="DO76" s="490" t="e">
        <f t="shared" si="133"/>
        <v>#VALUE!</v>
      </c>
      <c r="DP76" s="490" t="e">
        <f t="shared" si="133"/>
        <v>#VALUE!</v>
      </c>
      <c r="DQ76" s="490" t="e">
        <f t="shared" si="133"/>
        <v>#VALUE!</v>
      </c>
      <c r="DR76" s="490" t="e">
        <f t="shared" si="133"/>
        <v>#VALUE!</v>
      </c>
      <c r="DS76" s="490" t="e">
        <f t="shared" si="133"/>
        <v>#VALUE!</v>
      </c>
      <c r="DT76" s="490" t="e">
        <f t="shared" si="133"/>
        <v>#VALUE!</v>
      </c>
      <c r="DU76" s="490" t="e">
        <f t="shared" si="133"/>
        <v>#VALUE!</v>
      </c>
      <c r="DV76" s="490" t="e">
        <f t="shared" si="133"/>
        <v>#VALUE!</v>
      </c>
      <c r="DW76" s="490" t="e">
        <f t="shared" si="133"/>
        <v>#VALUE!</v>
      </c>
      <c r="DX76" s="490" t="e">
        <f t="shared" si="133"/>
        <v>#VALUE!</v>
      </c>
      <c r="DY76" s="490" t="e">
        <f t="shared" si="133"/>
        <v>#VALUE!</v>
      </c>
      <c r="DZ76" s="490" t="e">
        <f t="shared" si="133"/>
        <v>#VALUE!</v>
      </c>
      <c r="EA76" s="490" t="e">
        <f t="shared" si="133"/>
        <v>#VALUE!</v>
      </c>
      <c r="EB76" s="490" t="e">
        <f t="shared" ref="EB76:EI76" si="134">100*(EB75/EA75-1)</f>
        <v>#VALUE!</v>
      </c>
      <c r="EC76" s="490" t="e">
        <f t="shared" si="134"/>
        <v>#VALUE!</v>
      </c>
      <c r="ED76" s="490" t="e">
        <f t="shared" si="134"/>
        <v>#VALUE!</v>
      </c>
      <c r="EE76" s="490" t="e">
        <f t="shared" si="134"/>
        <v>#VALUE!</v>
      </c>
      <c r="EF76" s="490" t="e">
        <f t="shared" si="134"/>
        <v>#VALUE!</v>
      </c>
      <c r="EG76" s="490" t="e">
        <f t="shared" si="134"/>
        <v>#VALUE!</v>
      </c>
      <c r="EH76" s="490" t="e">
        <f t="shared" si="134"/>
        <v>#VALUE!</v>
      </c>
      <c r="EI76" s="490" t="e">
        <f t="shared" si="134"/>
        <v>#VALUE!</v>
      </c>
    </row>
    <row r="77" spans="2:139" ht="13.5" thickBot="1">
      <c r="B77" s="495" t="s">
        <v>74</v>
      </c>
      <c r="C77" s="465"/>
      <c r="D77" s="465"/>
      <c r="E77" s="465"/>
      <c r="F77" s="465"/>
      <c r="G77" s="483" t="e">
        <f>100*(G75/C75-1)</f>
        <v>#VALUE!</v>
      </c>
      <c r="H77" s="483" t="e">
        <f>100*(H75/D75-1)</f>
        <v>#VALUE!</v>
      </c>
      <c r="I77" s="483" t="e">
        <f>100*(I75/E75-1)</f>
        <v>#VALUE!</v>
      </c>
      <c r="J77" s="483" t="e">
        <f t="shared" ref="J77:BU77" si="135">100*(J75/F75-1)</f>
        <v>#VALUE!</v>
      </c>
      <c r="K77" s="483" t="e">
        <f t="shared" si="135"/>
        <v>#VALUE!</v>
      </c>
      <c r="L77" s="483" t="e">
        <f t="shared" si="135"/>
        <v>#VALUE!</v>
      </c>
      <c r="M77" s="483" t="e">
        <f t="shared" si="135"/>
        <v>#VALUE!</v>
      </c>
      <c r="N77" s="483" t="e">
        <f t="shared" si="135"/>
        <v>#VALUE!</v>
      </c>
      <c r="O77" s="483" t="e">
        <f t="shared" si="135"/>
        <v>#VALUE!</v>
      </c>
      <c r="P77" s="483" t="e">
        <f t="shared" si="135"/>
        <v>#VALUE!</v>
      </c>
      <c r="Q77" s="483" t="e">
        <f t="shared" si="135"/>
        <v>#VALUE!</v>
      </c>
      <c r="R77" s="483" t="e">
        <f t="shared" si="135"/>
        <v>#VALUE!</v>
      </c>
      <c r="S77" s="483" t="e">
        <f t="shared" si="135"/>
        <v>#VALUE!</v>
      </c>
      <c r="T77" s="483" t="e">
        <f t="shared" si="135"/>
        <v>#VALUE!</v>
      </c>
      <c r="U77" s="483" t="e">
        <f t="shared" si="135"/>
        <v>#VALUE!</v>
      </c>
      <c r="V77" s="483" t="e">
        <f t="shared" si="135"/>
        <v>#VALUE!</v>
      </c>
      <c r="W77" s="483" t="e">
        <f t="shared" si="135"/>
        <v>#VALUE!</v>
      </c>
      <c r="X77" s="483" t="e">
        <f t="shared" si="135"/>
        <v>#VALUE!</v>
      </c>
      <c r="Y77" s="483" t="e">
        <f t="shared" si="135"/>
        <v>#VALUE!</v>
      </c>
      <c r="Z77" s="483" t="e">
        <f t="shared" si="135"/>
        <v>#VALUE!</v>
      </c>
      <c r="AA77" s="483" t="e">
        <f t="shared" si="135"/>
        <v>#VALUE!</v>
      </c>
      <c r="AB77" s="483" t="e">
        <f t="shared" si="135"/>
        <v>#VALUE!</v>
      </c>
      <c r="AC77" s="483" t="e">
        <f t="shared" si="135"/>
        <v>#VALUE!</v>
      </c>
      <c r="AD77" s="483" t="e">
        <f t="shared" si="135"/>
        <v>#VALUE!</v>
      </c>
      <c r="AE77" s="483" t="e">
        <f t="shared" si="135"/>
        <v>#VALUE!</v>
      </c>
      <c r="AF77" s="483" t="e">
        <f t="shared" si="135"/>
        <v>#VALUE!</v>
      </c>
      <c r="AG77" s="483" t="e">
        <f t="shared" si="135"/>
        <v>#VALUE!</v>
      </c>
      <c r="AH77" s="483" t="e">
        <f t="shared" si="135"/>
        <v>#VALUE!</v>
      </c>
      <c r="AI77" s="483" t="e">
        <f t="shared" si="135"/>
        <v>#VALUE!</v>
      </c>
      <c r="AJ77" s="483" t="e">
        <f t="shared" si="135"/>
        <v>#VALUE!</v>
      </c>
      <c r="AK77" s="483" t="e">
        <f t="shared" si="135"/>
        <v>#VALUE!</v>
      </c>
      <c r="AL77" s="483" t="e">
        <f t="shared" si="135"/>
        <v>#VALUE!</v>
      </c>
      <c r="AM77" s="483" t="e">
        <f t="shared" si="135"/>
        <v>#VALUE!</v>
      </c>
      <c r="AN77" s="483" t="e">
        <f t="shared" si="135"/>
        <v>#VALUE!</v>
      </c>
      <c r="AO77" s="483" t="e">
        <f t="shared" si="135"/>
        <v>#VALUE!</v>
      </c>
      <c r="AP77" s="483" t="e">
        <f t="shared" si="135"/>
        <v>#VALUE!</v>
      </c>
      <c r="AQ77" s="483" t="e">
        <f t="shared" si="135"/>
        <v>#VALUE!</v>
      </c>
      <c r="AR77" s="483" t="e">
        <f t="shared" si="135"/>
        <v>#VALUE!</v>
      </c>
      <c r="AS77" s="483" t="e">
        <f t="shared" si="135"/>
        <v>#VALUE!</v>
      </c>
      <c r="AT77" s="483" t="e">
        <f t="shared" si="135"/>
        <v>#VALUE!</v>
      </c>
      <c r="AU77" s="483" t="e">
        <f t="shared" si="135"/>
        <v>#VALUE!</v>
      </c>
      <c r="AV77" s="483" t="e">
        <f t="shared" si="135"/>
        <v>#VALUE!</v>
      </c>
      <c r="AW77" s="483" t="e">
        <f t="shared" si="135"/>
        <v>#VALUE!</v>
      </c>
      <c r="AX77" s="483" t="e">
        <f t="shared" si="135"/>
        <v>#VALUE!</v>
      </c>
      <c r="AY77" s="483" t="e">
        <f t="shared" si="135"/>
        <v>#VALUE!</v>
      </c>
      <c r="AZ77" s="483" t="e">
        <f t="shared" si="135"/>
        <v>#VALUE!</v>
      </c>
      <c r="BA77" s="483" t="e">
        <f t="shared" si="135"/>
        <v>#VALUE!</v>
      </c>
      <c r="BB77" s="483" t="e">
        <f t="shared" si="135"/>
        <v>#VALUE!</v>
      </c>
      <c r="BC77" s="483" t="e">
        <f t="shared" si="135"/>
        <v>#VALUE!</v>
      </c>
      <c r="BD77" s="483" t="e">
        <f t="shared" si="135"/>
        <v>#VALUE!</v>
      </c>
      <c r="BE77" s="483" t="e">
        <f t="shared" si="135"/>
        <v>#VALUE!</v>
      </c>
      <c r="BF77" s="483" t="e">
        <f t="shared" si="135"/>
        <v>#VALUE!</v>
      </c>
      <c r="BG77" s="483" t="e">
        <f t="shared" si="135"/>
        <v>#VALUE!</v>
      </c>
      <c r="BH77" s="483" t="e">
        <f t="shared" si="135"/>
        <v>#VALUE!</v>
      </c>
      <c r="BI77" s="483" t="e">
        <f t="shared" si="135"/>
        <v>#VALUE!</v>
      </c>
      <c r="BJ77" s="483" t="e">
        <f t="shared" si="135"/>
        <v>#VALUE!</v>
      </c>
      <c r="BK77" s="483" t="e">
        <f t="shared" si="135"/>
        <v>#VALUE!</v>
      </c>
      <c r="BL77" s="483" t="e">
        <f t="shared" si="135"/>
        <v>#VALUE!</v>
      </c>
      <c r="BM77" s="483" t="e">
        <f t="shared" si="135"/>
        <v>#VALUE!</v>
      </c>
      <c r="BN77" s="483" t="e">
        <f t="shared" si="135"/>
        <v>#VALUE!</v>
      </c>
      <c r="BO77" s="483" t="e">
        <f t="shared" si="135"/>
        <v>#VALUE!</v>
      </c>
      <c r="BP77" s="483" t="e">
        <f t="shared" si="135"/>
        <v>#VALUE!</v>
      </c>
      <c r="BQ77" s="483" t="e">
        <f t="shared" si="135"/>
        <v>#VALUE!</v>
      </c>
      <c r="BR77" s="483" t="e">
        <f t="shared" si="135"/>
        <v>#VALUE!</v>
      </c>
      <c r="BS77" s="483" t="e">
        <f t="shared" si="135"/>
        <v>#VALUE!</v>
      </c>
      <c r="BT77" s="483" t="e">
        <f t="shared" si="135"/>
        <v>#VALUE!</v>
      </c>
      <c r="BU77" s="483" t="e">
        <f t="shared" si="135"/>
        <v>#VALUE!</v>
      </c>
      <c r="BV77" s="483" t="e">
        <f t="shared" ref="BV77:EG77" si="136">100*(BV75/BR75-1)</f>
        <v>#VALUE!</v>
      </c>
      <c r="BW77" s="483" t="e">
        <f t="shared" si="136"/>
        <v>#VALUE!</v>
      </c>
      <c r="BX77" s="483" t="e">
        <f t="shared" si="136"/>
        <v>#VALUE!</v>
      </c>
      <c r="BY77" s="483" t="e">
        <f t="shared" si="136"/>
        <v>#VALUE!</v>
      </c>
      <c r="BZ77" s="483" t="e">
        <f t="shared" si="136"/>
        <v>#VALUE!</v>
      </c>
      <c r="CA77" s="483" t="e">
        <f t="shared" si="136"/>
        <v>#VALUE!</v>
      </c>
      <c r="CB77" s="483" t="e">
        <f t="shared" si="136"/>
        <v>#VALUE!</v>
      </c>
      <c r="CC77" s="483" t="e">
        <f t="shared" si="136"/>
        <v>#VALUE!</v>
      </c>
      <c r="CD77" s="483" t="e">
        <f t="shared" si="136"/>
        <v>#VALUE!</v>
      </c>
      <c r="CE77" s="483" t="e">
        <f t="shared" si="136"/>
        <v>#VALUE!</v>
      </c>
      <c r="CF77" s="483" t="e">
        <f t="shared" si="136"/>
        <v>#VALUE!</v>
      </c>
      <c r="CG77" s="483" t="e">
        <f t="shared" si="136"/>
        <v>#VALUE!</v>
      </c>
      <c r="CH77" s="483" t="e">
        <f t="shared" si="136"/>
        <v>#VALUE!</v>
      </c>
      <c r="CI77" s="483" t="e">
        <f t="shared" si="136"/>
        <v>#VALUE!</v>
      </c>
      <c r="CJ77" s="483" t="e">
        <f t="shared" si="136"/>
        <v>#VALUE!</v>
      </c>
      <c r="CK77" s="483" t="e">
        <f t="shared" si="136"/>
        <v>#VALUE!</v>
      </c>
      <c r="CL77" s="483" t="e">
        <f t="shared" si="136"/>
        <v>#VALUE!</v>
      </c>
      <c r="CM77" s="483" t="e">
        <f t="shared" si="136"/>
        <v>#VALUE!</v>
      </c>
      <c r="CN77" s="483" t="e">
        <f t="shared" si="136"/>
        <v>#VALUE!</v>
      </c>
      <c r="CO77" s="483" t="e">
        <f t="shared" si="136"/>
        <v>#VALUE!</v>
      </c>
      <c r="CP77" s="483" t="e">
        <f t="shared" si="136"/>
        <v>#VALUE!</v>
      </c>
      <c r="CQ77" s="483" t="e">
        <f t="shared" si="136"/>
        <v>#VALUE!</v>
      </c>
      <c r="CR77" s="483" t="e">
        <f t="shared" si="136"/>
        <v>#VALUE!</v>
      </c>
      <c r="CS77" s="483" t="e">
        <f t="shared" si="136"/>
        <v>#VALUE!</v>
      </c>
      <c r="CT77" s="483" t="e">
        <f t="shared" si="136"/>
        <v>#VALUE!</v>
      </c>
      <c r="CU77" s="483" t="e">
        <f t="shared" si="136"/>
        <v>#VALUE!</v>
      </c>
      <c r="CV77" s="483" t="e">
        <f t="shared" si="136"/>
        <v>#VALUE!</v>
      </c>
      <c r="CW77" s="483" t="e">
        <f t="shared" si="136"/>
        <v>#VALUE!</v>
      </c>
      <c r="CX77" s="483" t="e">
        <f t="shared" si="136"/>
        <v>#VALUE!</v>
      </c>
      <c r="CY77" s="483" t="e">
        <f t="shared" si="136"/>
        <v>#VALUE!</v>
      </c>
      <c r="CZ77" s="483" t="e">
        <f t="shared" si="136"/>
        <v>#VALUE!</v>
      </c>
      <c r="DA77" s="483" t="e">
        <f t="shared" si="136"/>
        <v>#VALUE!</v>
      </c>
      <c r="DB77" s="483" t="e">
        <f t="shared" si="136"/>
        <v>#VALUE!</v>
      </c>
      <c r="DC77" s="483" t="e">
        <f t="shared" si="136"/>
        <v>#VALUE!</v>
      </c>
      <c r="DD77" s="483" t="e">
        <f t="shared" si="136"/>
        <v>#VALUE!</v>
      </c>
      <c r="DE77" s="483" t="e">
        <f t="shared" si="136"/>
        <v>#VALUE!</v>
      </c>
      <c r="DF77" s="483" t="e">
        <f t="shared" si="136"/>
        <v>#VALUE!</v>
      </c>
      <c r="DG77" s="483" t="e">
        <f t="shared" si="136"/>
        <v>#VALUE!</v>
      </c>
      <c r="DH77" s="483" t="e">
        <f t="shared" si="136"/>
        <v>#VALUE!</v>
      </c>
      <c r="DI77" s="483" t="e">
        <f t="shared" si="136"/>
        <v>#VALUE!</v>
      </c>
      <c r="DJ77" s="483" t="e">
        <f t="shared" si="136"/>
        <v>#VALUE!</v>
      </c>
      <c r="DK77" s="483" t="e">
        <f t="shared" si="136"/>
        <v>#VALUE!</v>
      </c>
      <c r="DL77" s="483" t="e">
        <f t="shared" si="136"/>
        <v>#VALUE!</v>
      </c>
      <c r="DM77" s="483" t="e">
        <f t="shared" si="136"/>
        <v>#VALUE!</v>
      </c>
      <c r="DN77" s="483" t="e">
        <f t="shared" si="136"/>
        <v>#VALUE!</v>
      </c>
      <c r="DO77" s="483" t="e">
        <f t="shared" si="136"/>
        <v>#VALUE!</v>
      </c>
      <c r="DP77" s="483" t="e">
        <f t="shared" si="136"/>
        <v>#VALUE!</v>
      </c>
      <c r="DQ77" s="483" t="e">
        <f t="shared" si="136"/>
        <v>#VALUE!</v>
      </c>
      <c r="DR77" s="483" t="e">
        <f t="shared" si="136"/>
        <v>#VALUE!</v>
      </c>
      <c r="DS77" s="483" t="e">
        <f t="shared" si="136"/>
        <v>#VALUE!</v>
      </c>
      <c r="DT77" s="483" t="e">
        <f t="shared" si="136"/>
        <v>#VALUE!</v>
      </c>
      <c r="DU77" s="483" t="e">
        <f t="shared" si="136"/>
        <v>#VALUE!</v>
      </c>
      <c r="DV77" s="483" t="e">
        <f t="shared" si="136"/>
        <v>#VALUE!</v>
      </c>
      <c r="DW77" s="483" t="e">
        <f t="shared" si="136"/>
        <v>#VALUE!</v>
      </c>
      <c r="DX77" s="483" t="e">
        <f t="shared" si="136"/>
        <v>#VALUE!</v>
      </c>
      <c r="DY77" s="483" t="e">
        <f t="shared" si="136"/>
        <v>#VALUE!</v>
      </c>
      <c r="DZ77" s="483" t="e">
        <f t="shared" si="136"/>
        <v>#VALUE!</v>
      </c>
      <c r="EA77" s="483" t="e">
        <f t="shared" si="136"/>
        <v>#VALUE!</v>
      </c>
      <c r="EB77" s="483" t="e">
        <f t="shared" si="136"/>
        <v>#VALUE!</v>
      </c>
      <c r="EC77" s="483" t="e">
        <f t="shared" si="136"/>
        <v>#VALUE!</v>
      </c>
      <c r="ED77" s="483" t="e">
        <f t="shared" si="136"/>
        <v>#VALUE!</v>
      </c>
      <c r="EE77" s="483" t="e">
        <f t="shared" si="136"/>
        <v>#VALUE!</v>
      </c>
      <c r="EF77" s="483" t="e">
        <f t="shared" si="136"/>
        <v>#VALUE!</v>
      </c>
      <c r="EG77" s="483" t="e">
        <f t="shared" si="136"/>
        <v>#VALUE!</v>
      </c>
      <c r="EH77" s="483" t="e">
        <f t="shared" ref="EH77:EI77" si="137">100*(EH75/ED75-1)</f>
        <v>#VALUE!</v>
      </c>
      <c r="EI77" s="483" t="e">
        <f t="shared" si="137"/>
        <v>#VALUE!</v>
      </c>
    </row>
    <row r="78" spans="2:139">
      <c r="B78" s="499" t="s">
        <v>230</v>
      </c>
      <c r="C78" s="451" t="e">
        <v>#VALUE!</v>
      </c>
      <c r="D78" s="451" t="e">
        <v>#VALUE!</v>
      </c>
      <c r="E78" s="451" t="e">
        <v>#VALUE!</v>
      </c>
      <c r="F78" s="451" t="e">
        <v>#VALUE!</v>
      </c>
      <c r="G78" s="451" t="e">
        <v>#VALUE!</v>
      </c>
      <c r="H78" s="451" t="e">
        <v>#VALUE!</v>
      </c>
      <c r="I78" s="451" t="e">
        <v>#VALUE!</v>
      </c>
      <c r="J78" s="451" t="e">
        <v>#VALUE!</v>
      </c>
      <c r="K78" s="451" t="e">
        <v>#VALUE!</v>
      </c>
      <c r="L78" s="451" t="e">
        <v>#VALUE!</v>
      </c>
      <c r="M78" s="451" t="e">
        <v>#VALUE!</v>
      </c>
      <c r="N78" s="451" t="e">
        <v>#VALUE!</v>
      </c>
      <c r="O78" s="451" t="e">
        <v>#VALUE!</v>
      </c>
      <c r="P78" s="451" t="e">
        <v>#VALUE!</v>
      </c>
      <c r="Q78" s="451" t="e">
        <v>#VALUE!</v>
      </c>
      <c r="R78" s="451" t="e">
        <v>#VALUE!</v>
      </c>
      <c r="S78" s="451" t="e">
        <v>#VALUE!</v>
      </c>
      <c r="T78" s="451" t="e">
        <v>#VALUE!</v>
      </c>
      <c r="U78" s="451" t="e">
        <v>#VALUE!</v>
      </c>
      <c r="V78" s="451" t="e">
        <v>#VALUE!</v>
      </c>
      <c r="W78" s="451" t="e">
        <v>#VALUE!</v>
      </c>
      <c r="X78" s="451" t="e">
        <v>#VALUE!</v>
      </c>
      <c r="Y78" s="451" t="e">
        <v>#VALUE!</v>
      </c>
      <c r="Z78" s="451" t="e">
        <v>#VALUE!</v>
      </c>
      <c r="AA78" s="451" t="e">
        <v>#VALUE!</v>
      </c>
      <c r="AB78" s="451" t="e">
        <v>#VALUE!</v>
      </c>
      <c r="AC78" s="451" t="e">
        <v>#VALUE!</v>
      </c>
      <c r="AD78" s="451" t="e">
        <v>#VALUE!</v>
      </c>
      <c r="AE78" s="451" t="e">
        <v>#VALUE!</v>
      </c>
      <c r="AF78" s="451" t="e">
        <v>#VALUE!</v>
      </c>
      <c r="AG78" s="451" t="e">
        <v>#VALUE!</v>
      </c>
      <c r="AH78" s="451" t="e">
        <v>#VALUE!</v>
      </c>
      <c r="AI78" s="451" t="e">
        <v>#VALUE!</v>
      </c>
      <c r="AJ78" s="451" t="e">
        <v>#VALUE!</v>
      </c>
      <c r="AK78" s="451" t="e">
        <v>#VALUE!</v>
      </c>
      <c r="AL78" s="451" t="e">
        <v>#VALUE!</v>
      </c>
      <c r="AM78" s="451" t="e">
        <v>#VALUE!</v>
      </c>
      <c r="AN78" s="451" t="e">
        <v>#VALUE!</v>
      </c>
      <c r="AO78" s="451" t="e">
        <v>#VALUE!</v>
      </c>
      <c r="AP78" s="451" t="e">
        <v>#VALUE!</v>
      </c>
      <c r="AQ78" s="451" t="e">
        <v>#VALUE!</v>
      </c>
      <c r="AR78" s="451" t="e">
        <v>#VALUE!</v>
      </c>
      <c r="AS78" s="451" t="e">
        <v>#VALUE!</v>
      </c>
      <c r="AT78" s="451" t="e">
        <v>#VALUE!</v>
      </c>
      <c r="AU78" s="451" t="e">
        <v>#VALUE!</v>
      </c>
      <c r="AV78" s="451" t="e">
        <v>#VALUE!</v>
      </c>
      <c r="AW78" s="451" t="e">
        <v>#VALUE!</v>
      </c>
      <c r="AX78" s="451" t="e">
        <v>#VALUE!</v>
      </c>
      <c r="AY78" s="451" t="e">
        <v>#VALUE!</v>
      </c>
      <c r="AZ78" s="451" t="e">
        <v>#VALUE!</v>
      </c>
      <c r="BA78" s="451" t="e">
        <v>#VALUE!</v>
      </c>
      <c r="BB78" s="451" t="e">
        <v>#VALUE!</v>
      </c>
      <c r="BC78" s="451" t="e">
        <v>#VALUE!</v>
      </c>
      <c r="BD78" s="451" t="e">
        <v>#VALUE!</v>
      </c>
      <c r="BE78" s="451" t="e">
        <v>#VALUE!</v>
      </c>
      <c r="BF78" s="451" t="e">
        <v>#VALUE!</v>
      </c>
      <c r="BG78" s="451" t="e">
        <v>#VALUE!</v>
      </c>
      <c r="BH78" s="451" t="e">
        <v>#VALUE!</v>
      </c>
      <c r="BI78" s="451" t="e">
        <v>#VALUE!</v>
      </c>
      <c r="BJ78" s="451" t="e">
        <v>#VALUE!</v>
      </c>
      <c r="BK78" s="451" t="e">
        <v>#VALUE!</v>
      </c>
      <c r="BL78" s="451" t="e">
        <v>#VALUE!</v>
      </c>
      <c r="BM78" s="451" t="e">
        <v>#VALUE!</v>
      </c>
      <c r="BN78" s="451" t="e">
        <v>#VALUE!</v>
      </c>
      <c r="BO78" s="451" t="e">
        <v>#VALUE!</v>
      </c>
      <c r="BP78" s="451" t="e">
        <v>#VALUE!</v>
      </c>
      <c r="BQ78" s="451" t="e">
        <v>#VALUE!</v>
      </c>
      <c r="BR78" s="451" t="e">
        <v>#VALUE!</v>
      </c>
      <c r="BS78" s="451" t="e">
        <v>#VALUE!</v>
      </c>
      <c r="BT78" s="451" t="e">
        <v>#VALUE!</v>
      </c>
      <c r="BU78" s="451" t="e">
        <v>#VALUE!</v>
      </c>
      <c r="BV78" s="451" t="e">
        <v>#VALUE!</v>
      </c>
      <c r="BW78" s="451" t="e">
        <v>#VALUE!</v>
      </c>
      <c r="BX78" s="451" t="e">
        <v>#VALUE!</v>
      </c>
      <c r="BY78" s="451" t="e">
        <v>#VALUE!</v>
      </c>
      <c r="BZ78" s="451" t="e">
        <v>#VALUE!</v>
      </c>
      <c r="CA78" s="451" t="e">
        <v>#VALUE!</v>
      </c>
      <c r="CB78" s="451" t="e">
        <v>#VALUE!</v>
      </c>
      <c r="CC78" s="451" t="e">
        <v>#VALUE!</v>
      </c>
      <c r="CD78" s="451" t="e">
        <v>#VALUE!</v>
      </c>
      <c r="CE78" s="451" t="e">
        <v>#VALUE!</v>
      </c>
      <c r="CF78" s="451" t="e">
        <v>#VALUE!</v>
      </c>
      <c r="CG78" s="451" t="e">
        <v>#VALUE!</v>
      </c>
      <c r="CH78" s="451" t="e">
        <v>#VALUE!</v>
      </c>
      <c r="CI78" s="451" t="e">
        <v>#VALUE!</v>
      </c>
      <c r="CJ78" s="451" t="e">
        <v>#VALUE!</v>
      </c>
      <c r="CK78" s="451" t="e">
        <v>#VALUE!</v>
      </c>
      <c r="CL78" s="451" t="e">
        <v>#VALUE!</v>
      </c>
      <c r="CM78" s="451" t="e">
        <v>#VALUE!</v>
      </c>
      <c r="CN78" s="451" t="e">
        <v>#VALUE!</v>
      </c>
      <c r="CO78" s="451" t="e">
        <v>#VALUE!</v>
      </c>
      <c r="CP78" s="451" t="e">
        <v>#VALUE!</v>
      </c>
      <c r="CQ78" s="451" t="e">
        <v>#VALUE!</v>
      </c>
      <c r="CR78" s="451" t="e">
        <v>#VALUE!</v>
      </c>
      <c r="CS78" s="451" t="e">
        <v>#VALUE!</v>
      </c>
      <c r="CT78" s="451" t="e">
        <v>#VALUE!</v>
      </c>
      <c r="CU78" s="451" t="e">
        <v>#VALUE!</v>
      </c>
      <c r="CV78" s="451" t="e">
        <v>#VALUE!</v>
      </c>
      <c r="CW78" s="451" t="e">
        <v>#VALUE!</v>
      </c>
      <c r="CX78" s="451" t="e">
        <v>#VALUE!</v>
      </c>
      <c r="CY78" s="451" t="e">
        <v>#VALUE!</v>
      </c>
      <c r="CZ78" s="451" t="e">
        <v>#VALUE!</v>
      </c>
      <c r="DA78" s="451" t="e">
        <v>#VALUE!</v>
      </c>
      <c r="DB78" s="451" t="e">
        <v>#VALUE!</v>
      </c>
      <c r="DC78" s="451" t="e">
        <v>#VALUE!</v>
      </c>
      <c r="DD78" s="451" t="e">
        <v>#VALUE!</v>
      </c>
      <c r="DE78" s="451" t="e">
        <v>#VALUE!</v>
      </c>
      <c r="DF78" s="451" t="e">
        <v>#VALUE!</v>
      </c>
      <c r="DG78" s="451" t="e">
        <v>#VALUE!</v>
      </c>
      <c r="DH78" s="451" t="e">
        <v>#VALUE!</v>
      </c>
      <c r="DI78" s="451" t="e">
        <v>#VALUE!</v>
      </c>
      <c r="DJ78" s="451" t="e">
        <v>#VALUE!</v>
      </c>
      <c r="DK78" s="451" t="e">
        <v>#VALUE!</v>
      </c>
      <c r="DL78" s="451" t="e">
        <v>#VALUE!</v>
      </c>
      <c r="DM78" s="451" t="e">
        <v>#VALUE!</v>
      </c>
      <c r="DN78" s="451" t="e">
        <v>#VALUE!</v>
      </c>
      <c r="DO78" s="451" t="e">
        <v>#VALUE!</v>
      </c>
      <c r="DP78" s="451" t="e">
        <v>#VALUE!</v>
      </c>
      <c r="DQ78" s="451" t="e">
        <v>#VALUE!</v>
      </c>
      <c r="DR78" s="451" t="e">
        <v>#VALUE!</v>
      </c>
      <c r="DS78" s="451" t="e">
        <v>#VALUE!</v>
      </c>
      <c r="DT78" s="451" t="e">
        <v>#VALUE!</v>
      </c>
      <c r="DU78" s="451" t="e">
        <v>#VALUE!</v>
      </c>
      <c r="DV78" s="451" t="e">
        <v>#VALUE!</v>
      </c>
      <c r="DW78" s="451" t="e">
        <v>#VALUE!</v>
      </c>
      <c r="DX78" s="451" t="e">
        <v>#VALUE!</v>
      </c>
      <c r="DY78" s="451" t="e">
        <v>#VALUE!</v>
      </c>
      <c r="DZ78" s="451" t="e">
        <v>#VALUE!</v>
      </c>
      <c r="EA78" s="451" t="e">
        <v>#VALUE!</v>
      </c>
      <c r="EB78" s="451" t="e">
        <v>#VALUE!</v>
      </c>
      <c r="EC78" s="451" t="e">
        <v>#VALUE!</v>
      </c>
      <c r="ED78" s="451" t="e">
        <v>#VALUE!</v>
      </c>
      <c r="EE78" s="451" t="e">
        <v>#VALUE!</v>
      </c>
      <c r="EF78" s="451" t="e">
        <v>#VALUE!</v>
      </c>
      <c r="EG78" s="451" t="e">
        <v>#VALUE!</v>
      </c>
      <c r="EH78" s="451" t="e">
        <v>#VALUE!</v>
      </c>
      <c r="EI78" s="451" t="e">
        <v>#VALUE!</v>
      </c>
    </row>
    <row r="79" spans="2:139">
      <c r="B79" s="454" t="s">
        <v>174</v>
      </c>
      <c r="C79" s="454"/>
      <c r="D79" s="490" t="e">
        <f t="shared" ref="D79:BO79" si="138">100*(D78/C78-1)</f>
        <v>#VALUE!</v>
      </c>
      <c r="E79" s="490" t="e">
        <f t="shared" si="138"/>
        <v>#VALUE!</v>
      </c>
      <c r="F79" s="490" t="e">
        <f t="shared" si="138"/>
        <v>#VALUE!</v>
      </c>
      <c r="G79" s="490" t="e">
        <f t="shared" si="138"/>
        <v>#VALUE!</v>
      </c>
      <c r="H79" s="490" t="e">
        <f t="shared" si="138"/>
        <v>#VALUE!</v>
      </c>
      <c r="I79" s="490" t="e">
        <f t="shared" si="138"/>
        <v>#VALUE!</v>
      </c>
      <c r="J79" s="490" t="e">
        <f t="shared" si="138"/>
        <v>#VALUE!</v>
      </c>
      <c r="K79" s="490" t="e">
        <f t="shared" si="138"/>
        <v>#VALUE!</v>
      </c>
      <c r="L79" s="490" t="e">
        <f t="shared" si="138"/>
        <v>#VALUE!</v>
      </c>
      <c r="M79" s="490" t="e">
        <f t="shared" si="138"/>
        <v>#VALUE!</v>
      </c>
      <c r="N79" s="490" t="e">
        <f t="shared" si="138"/>
        <v>#VALUE!</v>
      </c>
      <c r="O79" s="490" t="e">
        <f t="shared" si="138"/>
        <v>#VALUE!</v>
      </c>
      <c r="P79" s="490" t="e">
        <f t="shared" si="138"/>
        <v>#VALUE!</v>
      </c>
      <c r="Q79" s="490" t="e">
        <f t="shared" si="138"/>
        <v>#VALUE!</v>
      </c>
      <c r="R79" s="490" t="e">
        <f t="shared" si="138"/>
        <v>#VALUE!</v>
      </c>
      <c r="S79" s="490" t="e">
        <f t="shared" si="138"/>
        <v>#VALUE!</v>
      </c>
      <c r="T79" s="490" t="e">
        <f t="shared" si="138"/>
        <v>#VALUE!</v>
      </c>
      <c r="U79" s="490" t="e">
        <f t="shared" si="138"/>
        <v>#VALUE!</v>
      </c>
      <c r="V79" s="490" t="e">
        <f t="shared" si="138"/>
        <v>#VALUE!</v>
      </c>
      <c r="W79" s="490" t="e">
        <f t="shared" si="138"/>
        <v>#VALUE!</v>
      </c>
      <c r="X79" s="490" t="e">
        <f t="shared" si="138"/>
        <v>#VALUE!</v>
      </c>
      <c r="Y79" s="490" t="e">
        <f t="shared" si="138"/>
        <v>#VALUE!</v>
      </c>
      <c r="Z79" s="490" t="e">
        <f t="shared" si="138"/>
        <v>#VALUE!</v>
      </c>
      <c r="AA79" s="490" t="e">
        <f t="shared" si="138"/>
        <v>#VALUE!</v>
      </c>
      <c r="AB79" s="490" t="e">
        <f t="shared" si="138"/>
        <v>#VALUE!</v>
      </c>
      <c r="AC79" s="490" t="e">
        <f t="shared" si="138"/>
        <v>#VALUE!</v>
      </c>
      <c r="AD79" s="490" t="e">
        <f t="shared" si="138"/>
        <v>#VALUE!</v>
      </c>
      <c r="AE79" s="490" t="e">
        <f t="shared" si="138"/>
        <v>#VALUE!</v>
      </c>
      <c r="AF79" s="490" t="e">
        <f t="shared" si="138"/>
        <v>#VALUE!</v>
      </c>
      <c r="AG79" s="490" t="e">
        <f t="shared" si="138"/>
        <v>#VALUE!</v>
      </c>
      <c r="AH79" s="490" t="e">
        <f t="shared" si="138"/>
        <v>#VALUE!</v>
      </c>
      <c r="AI79" s="490" t="e">
        <f t="shared" si="138"/>
        <v>#VALUE!</v>
      </c>
      <c r="AJ79" s="490" t="e">
        <f t="shared" si="138"/>
        <v>#VALUE!</v>
      </c>
      <c r="AK79" s="490" t="e">
        <f t="shared" si="138"/>
        <v>#VALUE!</v>
      </c>
      <c r="AL79" s="490" t="e">
        <f t="shared" si="138"/>
        <v>#VALUE!</v>
      </c>
      <c r="AM79" s="490" t="e">
        <f t="shared" si="138"/>
        <v>#VALUE!</v>
      </c>
      <c r="AN79" s="490" t="e">
        <f t="shared" si="138"/>
        <v>#VALUE!</v>
      </c>
      <c r="AO79" s="490" t="e">
        <f t="shared" si="138"/>
        <v>#VALUE!</v>
      </c>
      <c r="AP79" s="490" t="e">
        <f t="shared" si="138"/>
        <v>#VALUE!</v>
      </c>
      <c r="AQ79" s="490" t="e">
        <f t="shared" si="138"/>
        <v>#VALUE!</v>
      </c>
      <c r="AR79" s="490" t="e">
        <f t="shared" si="138"/>
        <v>#VALUE!</v>
      </c>
      <c r="AS79" s="490" t="e">
        <f t="shared" si="138"/>
        <v>#VALUE!</v>
      </c>
      <c r="AT79" s="490" t="e">
        <f t="shared" si="138"/>
        <v>#VALUE!</v>
      </c>
      <c r="AU79" s="490" t="e">
        <f t="shared" si="138"/>
        <v>#VALUE!</v>
      </c>
      <c r="AV79" s="490" t="e">
        <f t="shared" si="138"/>
        <v>#VALUE!</v>
      </c>
      <c r="AW79" s="490" t="e">
        <f t="shared" si="138"/>
        <v>#VALUE!</v>
      </c>
      <c r="AX79" s="490" t="e">
        <f t="shared" si="138"/>
        <v>#VALUE!</v>
      </c>
      <c r="AY79" s="490" t="e">
        <f t="shared" si="138"/>
        <v>#VALUE!</v>
      </c>
      <c r="AZ79" s="490" t="e">
        <f t="shared" si="138"/>
        <v>#VALUE!</v>
      </c>
      <c r="BA79" s="490" t="e">
        <f t="shared" si="138"/>
        <v>#VALUE!</v>
      </c>
      <c r="BB79" s="490" t="e">
        <f t="shared" si="138"/>
        <v>#VALUE!</v>
      </c>
      <c r="BC79" s="490" t="e">
        <f t="shared" si="138"/>
        <v>#VALUE!</v>
      </c>
      <c r="BD79" s="490" t="e">
        <f t="shared" si="138"/>
        <v>#VALUE!</v>
      </c>
      <c r="BE79" s="490" t="e">
        <f t="shared" si="138"/>
        <v>#VALUE!</v>
      </c>
      <c r="BF79" s="490" t="e">
        <f t="shared" si="138"/>
        <v>#VALUE!</v>
      </c>
      <c r="BG79" s="490" t="e">
        <f t="shared" si="138"/>
        <v>#VALUE!</v>
      </c>
      <c r="BH79" s="490" t="e">
        <f t="shared" si="138"/>
        <v>#VALUE!</v>
      </c>
      <c r="BI79" s="490" t="e">
        <f t="shared" si="138"/>
        <v>#VALUE!</v>
      </c>
      <c r="BJ79" s="490" t="e">
        <f t="shared" si="138"/>
        <v>#VALUE!</v>
      </c>
      <c r="BK79" s="490" t="e">
        <f t="shared" si="138"/>
        <v>#VALUE!</v>
      </c>
      <c r="BL79" s="490" t="e">
        <f t="shared" si="138"/>
        <v>#VALUE!</v>
      </c>
      <c r="BM79" s="490" t="e">
        <f t="shared" si="138"/>
        <v>#VALUE!</v>
      </c>
      <c r="BN79" s="490" t="e">
        <f t="shared" si="138"/>
        <v>#VALUE!</v>
      </c>
      <c r="BO79" s="490" t="e">
        <f t="shared" si="138"/>
        <v>#VALUE!</v>
      </c>
      <c r="BP79" s="490" t="e">
        <f t="shared" ref="BP79:EA79" si="139">100*(BP78/BO78-1)</f>
        <v>#VALUE!</v>
      </c>
      <c r="BQ79" s="490" t="e">
        <f t="shared" si="139"/>
        <v>#VALUE!</v>
      </c>
      <c r="BR79" s="490" t="e">
        <f t="shared" si="139"/>
        <v>#VALUE!</v>
      </c>
      <c r="BS79" s="490" t="e">
        <f t="shared" si="139"/>
        <v>#VALUE!</v>
      </c>
      <c r="BT79" s="490" t="e">
        <f t="shared" si="139"/>
        <v>#VALUE!</v>
      </c>
      <c r="BU79" s="490" t="e">
        <f t="shared" si="139"/>
        <v>#VALUE!</v>
      </c>
      <c r="BV79" s="490" t="e">
        <f t="shared" si="139"/>
        <v>#VALUE!</v>
      </c>
      <c r="BW79" s="490" t="e">
        <f t="shared" si="139"/>
        <v>#VALUE!</v>
      </c>
      <c r="BX79" s="490" t="e">
        <f t="shared" si="139"/>
        <v>#VALUE!</v>
      </c>
      <c r="BY79" s="490" t="e">
        <f t="shared" si="139"/>
        <v>#VALUE!</v>
      </c>
      <c r="BZ79" s="490" t="e">
        <f t="shared" si="139"/>
        <v>#VALUE!</v>
      </c>
      <c r="CA79" s="490" t="e">
        <f t="shared" si="139"/>
        <v>#VALUE!</v>
      </c>
      <c r="CB79" s="490" t="e">
        <f t="shared" si="139"/>
        <v>#VALUE!</v>
      </c>
      <c r="CC79" s="490" t="e">
        <f t="shared" si="139"/>
        <v>#VALUE!</v>
      </c>
      <c r="CD79" s="490" t="e">
        <f t="shared" si="139"/>
        <v>#VALUE!</v>
      </c>
      <c r="CE79" s="490" t="e">
        <f t="shared" si="139"/>
        <v>#VALUE!</v>
      </c>
      <c r="CF79" s="490" t="e">
        <f t="shared" si="139"/>
        <v>#VALUE!</v>
      </c>
      <c r="CG79" s="490" t="e">
        <f t="shared" si="139"/>
        <v>#VALUE!</v>
      </c>
      <c r="CH79" s="490" t="e">
        <f t="shared" si="139"/>
        <v>#VALUE!</v>
      </c>
      <c r="CI79" s="490" t="e">
        <f t="shared" si="139"/>
        <v>#VALUE!</v>
      </c>
      <c r="CJ79" s="490" t="e">
        <f t="shared" si="139"/>
        <v>#VALUE!</v>
      </c>
      <c r="CK79" s="490" t="e">
        <f t="shared" si="139"/>
        <v>#VALUE!</v>
      </c>
      <c r="CL79" s="490" t="e">
        <f t="shared" si="139"/>
        <v>#VALUE!</v>
      </c>
      <c r="CM79" s="490" t="e">
        <f t="shared" si="139"/>
        <v>#VALUE!</v>
      </c>
      <c r="CN79" s="490" t="e">
        <f t="shared" si="139"/>
        <v>#VALUE!</v>
      </c>
      <c r="CO79" s="490" t="e">
        <f t="shared" si="139"/>
        <v>#VALUE!</v>
      </c>
      <c r="CP79" s="490" t="e">
        <f t="shared" si="139"/>
        <v>#VALUE!</v>
      </c>
      <c r="CQ79" s="490" t="e">
        <f t="shared" si="139"/>
        <v>#VALUE!</v>
      </c>
      <c r="CR79" s="490" t="e">
        <f t="shared" si="139"/>
        <v>#VALUE!</v>
      </c>
      <c r="CS79" s="490" t="e">
        <f t="shared" si="139"/>
        <v>#VALUE!</v>
      </c>
      <c r="CT79" s="490" t="e">
        <f t="shared" si="139"/>
        <v>#VALUE!</v>
      </c>
      <c r="CU79" s="490" t="e">
        <f t="shared" si="139"/>
        <v>#VALUE!</v>
      </c>
      <c r="CV79" s="490" t="e">
        <f t="shared" si="139"/>
        <v>#VALUE!</v>
      </c>
      <c r="CW79" s="490" t="e">
        <f t="shared" si="139"/>
        <v>#VALUE!</v>
      </c>
      <c r="CX79" s="490" t="e">
        <f t="shared" si="139"/>
        <v>#VALUE!</v>
      </c>
      <c r="CY79" s="490" t="e">
        <f t="shared" si="139"/>
        <v>#VALUE!</v>
      </c>
      <c r="CZ79" s="490" t="e">
        <f t="shared" si="139"/>
        <v>#VALUE!</v>
      </c>
      <c r="DA79" s="490" t="e">
        <f t="shared" si="139"/>
        <v>#VALUE!</v>
      </c>
      <c r="DB79" s="490" t="e">
        <f t="shared" si="139"/>
        <v>#VALUE!</v>
      </c>
      <c r="DC79" s="490" t="e">
        <f t="shared" si="139"/>
        <v>#VALUE!</v>
      </c>
      <c r="DD79" s="490" t="e">
        <f t="shared" si="139"/>
        <v>#VALUE!</v>
      </c>
      <c r="DE79" s="490" t="e">
        <f t="shared" si="139"/>
        <v>#VALUE!</v>
      </c>
      <c r="DF79" s="490" t="e">
        <f t="shared" si="139"/>
        <v>#VALUE!</v>
      </c>
      <c r="DG79" s="490" t="e">
        <f t="shared" si="139"/>
        <v>#VALUE!</v>
      </c>
      <c r="DH79" s="490" t="e">
        <f t="shared" si="139"/>
        <v>#VALUE!</v>
      </c>
      <c r="DI79" s="490" t="e">
        <f t="shared" si="139"/>
        <v>#VALUE!</v>
      </c>
      <c r="DJ79" s="490" t="e">
        <f t="shared" si="139"/>
        <v>#VALUE!</v>
      </c>
      <c r="DK79" s="490" t="e">
        <f t="shared" si="139"/>
        <v>#VALUE!</v>
      </c>
      <c r="DL79" s="490" t="e">
        <f t="shared" si="139"/>
        <v>#VALUE!</v>
      </c>
      <c r="DM79" s="490" t="e">
        <f t="shared" si="139"/>
        <v>#VALUE!</v>
      </c>
      <c r="DN79" s="490" t="e">
        <f t="shared" si="139"/>
        <v>#VALUE!</v>
      </c>
      <c r="DO79" s="490" t="e">
        <f t="shared" si="139"/>
        <v>#VALUE!</v>
      </c>
      <c r="DP79" s="490" t="e">
        <f t="shared" si="139"/>
        <v>#VALUE!</v>
      </c>
      <c r="DQ79" s="490" t="e">
        <f t="shared" si="139"/>
        <v>#VALUE!</v>
      </c>
      <c r="DR79" s="490" t="e">
        <f t="shared" si="139"/>
        <v>#VALUE!</v>
      </c>
      <c r="DS79" s="490" t="e">
        <f t="shared" si="139"/>
        <v>#VALUE!</v>
      </c>
      <c r="DT79" s="490" t="e">
        <f t="shared" si="139"/>
        <v>#VALUE!</v>
      </c>
      <c r="DU79" s="490" t="e">
        <f t="shared" si="139"/>
        <v>#VALUE!</v>
      </c>
      <c r="DV79" s="490" t="e">
        <f t="shared" si="139"/>
        <v>#VALUE!</v>
      </c>
      <c r="DW79" s="490" t="e">
        <f t="shared" si="139"/>
        <v>#VALUE!</v>
      </c>
      <c r="DX79" s="490" t="e">
        <f t="shared" si="139"/>
        <v>#VALUE!</v>
      </c>
      <c r="DY79" s="490" t="e">
        <f t="shared" si="139"/>
        <v>#VALUE!</v>
      </c>
      <c r="DZ79" s="490" t="e">
        <f t="shared" si="139"/>
        <v>#VALUE!</v>
      </c>
      <c r="EA79" s="490" t="e">
        <f t="shared" si="139"/>
        <v>#VALUE!</v>
      </c>
      <c r="EB79" s="490" t="e">
        <f t="shared" ref="EB79:EI79" si="140">100*(EB78/EA78-1)</f>
        <v>#VALUE!</v>
      </c>
      <c r="EC79" s="490" t="e">
        <f t="shared" si="140"/>
        <v>#VALUE!</v>
      </c>
      <c r="ED79" s="490" t="e">
        <f t="shared" si="140"/>
        <v>#VALUE!</v>
      </c>
      <c r="EE79" s="490" t="e">
        <f t="shared" si="140"/>
        <v>#VALUE!</v>
      </c>
      <c r="EF79" s="490" t="e">
        <f t="shared" si="140"/>
        <v>#VALUE!</v>
      </c>
      <c r="EG79" s="490" t="e">
        <f t="shared" si="140"/>
        <v>#VALUE!</v>
      </c>
      <c r="EH79" s="490" t="e">
        <f t="shared" si="140"/>
        <v>#VALUE!</v>
      </c>
      <c r="EI79" s="490" t="e">
        <f t="shared" si="140"/>
        <v>#VALUE!</v>
      </c>
    </row>
    <row r="80" spans="2:139" ht="13.5" thickBot="1">
      <c r="B80" s="495" t="s">
        <v>74</v>
      </c>
      <c r="D80" s="455"/>
      <c r="E80" s="455"/>
      <c r="F80" s="455"/>
      <c r="G80" s="490" t="e">
        <f t="shared" ref="G80:BR80" si="141">100*(G78/C78-1)</f>
        <v>#VALUE!</v>
      </c>
      <c r="H80" s="483" t="e">
        <f t="shared" si="141"/>
        <v>#VALUE!</v>
      </c>
      <c r="I80" s="483" t="e">
        <f t="shared" si="141"/>
        <v>#VALUE!</v>
      </c>
      <c r="J80" s="483" t="e">
        <f t="shared" si="141"/>
        <v>#VALUE!</v>
      </c>
      <c r="K80" s="483" t="e">
        <f t="shared" si="141"/>
        <v>#VALUE!</v>
      </c>
      <c r="L80" s="483" t="e">
        <f t="shared" si="141"/>
        <v>#VALUE!</v>
      </c>
      <c r="M80" s="483" t="e">
        <f t="shared" si="141"/>
        <v>#VALUE!</v>
      </c>
      <c r="N80" s="483" t="e">
        <f t="shared" si="141"/>
        <v>#VALUE!</v>
      </c>
      <c r="O80" s="483" t="e">
        <f t="shared" si="141"/>
        <v>#VALUE!</v>
      </c>
      <c r="P80" s="483" t="e">
        <f t="shared" si="141"/>
        <v>#VALUE!</v>
      </c>
      <c r="Q80" s="483" t="e">
        <f t="shared" si="141"/>
        <v>#VALUE!</v>
      </c>
      <c r="R80" s="483" t="e">
        <f t="shared" si="141"/>
        <v>#VALUE!</v>
      </c>
      <c r="S80" s="483" t="e">
        <f t="shared" si="141"/>
        <v>#VALUE!</v>
      </c>
      <c r="T80" s="483" t="e">
        <f t="shared" si="141"/>
        <v>#VALUE!</v>
      </c>
      <c r="U80" s="483" t="e">
        <f t="shared" si="141"/>
        <v>#VALUE!</v>
      </c>
      <c r="V80" s="483" t="e">
        <f t="shared" si="141"/>
        <v>#VALUE!</v>
      </c>
      <c r="W80" s="483" t="e">
        <f t="shared" si="141"/>
        <v>#VALUE!</v>
      </c>
      <c r="X80" s="483" t="e">
        <f t="shared" si="141"/>
        <v>#VALUE!</v>
      </c>
      <c r="Y80" s="483" t="e">
        <f t="shared" si="141"/>
        <v>#VALUE!</v>
      </c>
      <c r="Z80" s="483" t="e">
        <f t="shared" si="141"/>
        <v>#VALUE!</v>
      </c>
      <c r="AA80" s="483" t="e">
        <f t="shared" si="141"/>
        <v>#VALUE!</v>
      </c>
      <c r="AB80" s="483" t="e">
        <f t="shared" si="141"/>
        <v>#VALUE!</v>
      </c>
      <c r="AC80" s="483" t="e">
        <f t="shared" si="141"/>
        <v>#VALUE!</v>
      </c>
      <c r="AD80" s="483" t="e">
        <f t="shared" si="141"/>
        <v>#VALUE!</v>
      </c>
      <c r="AE80" s="483" t="e">
        <f t="shared" si="141"/>
        <v>#VALUE!</v>
      </c>
      <c r="AF80" s="483" t="e">
        <f t="shared" si="141"/>
        <v>#VALUE!</v>
      </c>
      <c r="AG80" s="483" t="e">
        <f t="shared" si="141"/>
        <v>#VALUE!</v>
      </c>
      <c r="AH80" s="483" t="e">
        <f t="shared" si="141"/>
        <v>#VALUE!</v>
      </c>
      <c r="AI80" s="483" t="e">
        <f t="shared" si="141"/>
        <v>#VALUE!</v>
      </c>
      <c r="AJ80" s="483" t="e">
        <f t="shared" si="141"/>
        <v>#VALUE!</v>
      </c>
      <c r="AK80" s="483" t="e">
        <f t="shared" si="141"/>
        <v>#VALUE!</v>
      </c>
      <c r="AL80" s="483" t="e">
        <f t="shared" si="141"/>
        <v>#VALUE!</v>
      </c>
      <c r="AM80" s="483" t="e">
        <f t="shared" si="141"/>
        <v>#VALUE!</v>
      </c>
      <c r="AN80" s="483" t="e">
        <f t="shared" si="141"/>
        <v>#VALUE!</v>
      </c>
      <c r="AO80" s="483" t="e">
        <f t="shared" si="141"/>
        <v>#VALUE!</v>
      </c>
      <c r="AP80" s="483" t="e">
        <f t="shared" si="141"/>
        <v>#VALUE!</v>
      </c>
      <c r="AQ80" s="483" t="e">
        <f t="shared" si="141"/>
        <v>#VALUE!</v>
      </c>
      <c r="AR80" s="483" t="e">
        <f t="shared" si="141"/>
        <v>#VALUE!</v>
      </c>
      <c r="AS80" s="483" t="e">
        <f t="shared" si="141"/>
        <v>#VALUE!</v>
      </c>
      <c r="AT80" s="483" t="e">
        <f t="shared" si="141"/>
        <v>#VALUE!</v>
      </c>
      <c r="AU80" s="483" t="e">
        <f t="shared" si="141"/>
        <v>#VALUE!</v>
      </c>
      <c r="AV80" s="483" t="e">
        <f t="shared" si="141"/>
        <v>#VALUE!</v>
      </c>
      <c r="AW80" s="483" t="e">
        <f t="shared" si="141"/>
        <v>#VALUE!</v>
      </c>
      <c r="AX80" s="483" t="e">
        <f t="shared" si="141"/>
        <v>#VALUE!</v>
      </c>
      <c r="AY80" s="483" t="e">
        <f t="shared" si="141"/>
        <v>#VALUE!</v>
      </c>
      <c r="AZ80" s="483" t="e">
        <f t="shared" si="141"/>
        <v>#VALUE!</v>
      </c>
      <c r="BA80" s="483" t="e">
        <f t="shared" si="141"/>
        <v>#VALUE!</v>
      </c>
      <c r="BB80" s="483" t="e">
        <f t="shared" si="141"/>
        <v>#VALUE!</v>
      </c>
      <c r="BC80" s="483" t="e">
        <f t="shared" si="141"/>
        <v>#VALUE!</v>
      </c>
      <c r="BD80" s="483" t="e">
        <f t="shared" si="141"/>
        <v>#VALUE!</v>
      </c>
      <c r="BE80" s="483" t="e">
        <f t="shared" si="141"/>
        <v>#VALUE!</v>
      </c>
      <c r="BF80" s="483" t="e">
        <f t="shared" si="141"/>
        <v>#VALUE!</v>
      </c>
      <c r="BG80" s="483" t="e">
        <f t="shared" si="141"/>
        <v>#VALUE!</v>
      </c>
      <c r="BH80" s="483" t="e">
        <f t="shared" si="141"/>
        <v>#VALUE!</v>
      </c>
      <c r="BI80" s="483" t="e">
        <f t="shared" si="141"/>
        <v>#VALUE!</v>
      </c>
      <c r="BJ80" s="483" t="e">
        <f t="shared" si="141"/>
        <v>#VALUE!</v>
      </c>
      <c r="BK80" s="483" t="e">
        <f t="shared" si="141"/>
        <v>#VALUE!</v>
      </c>
      <c r="BL80" s="483" t="e">
        <f t="shared" si="141"/>
        <v>#VALUE!</v>
      </c>
      <c r="BM80" s="483" t="e">
        <f t="shared" si="141"/>
        <v>#VALUE!</v>
      </c>
      <c r="BN80" s="483" t="e">
        <f t="shared" si="141"/>
        <v>#VALUE!</v>
      </c>
      <c r="BO80" s="483" t="e">
        <f t="shared" si="141"/>
        <v>#VALUE!</v>
      </c>
      <c r="BP80" s="483" t="e">
        <f t="shared" si="141"/>
        <v>#VALUE!</v>
      </c>
      <c r="BQ80" s="483" t="e">
        <f t="shared" si="141"/>
        <v>#VALUE!</v>
      </c>
      <c r="BR80" s="483" t="e">
        <f t="shared" si="141"/>
        <v>#VALUE!</v>
      </c>
      <c r="BS80" s="483" t="e">
        <f t="shared" ref="BS80:ED80" si="142">100*(BS78/BO78-1)</f>
        <v>#VALUE!</v>
      </c>
      <c r="BT80" s="483" t="e">
        <f t="shared" si="142"/>
        <v>#VALUE!</v>
      </c>
      <c r="BU80" s="483" t="e">
        <f t="shared" si="142"/>
        <v>#VALUE!</v>
      </c>
      <c r="BV80" s="483" t="e">
        <f t="shared" si="142"/>
        <v>#VALUE!</v>
      </c>
      <c r="BW80" s="483" t="e">
        <f t="shared" si="142"/>
        <v>#VALUE!</v>
      </c>
      <c r="BX80" s="483" t="e">
        <f t="shared" si="142"/>
        <v>#VALUE!</v>
      </c>
      <c r="BY80" s="483" t="e">
        <f t="shared" si="142"/>
        <v>#VALUE!</v>
      </c>
      <c r="BZ80" s="483" t="e">
        <f t="shared" si="142"/>
        <v>#VALUE!</v>
      </c>
      <c r="CA80" s="483" t="e">
        <f t="shared" si="142"/>
        <v>#VALUE!</v>
      </c>
      <c r="CB80" s="483" t="e">
        <f t="shared" si="142"/>
        <v>#VALUE!</v>
      </c>
      <c r="CC80" s="483" t="e">
        <f t="shared" si="142"/>
        <v>#VALUE!</v>
      </c>
      <c r="CD80" s="483" t="e">
        <f t="shared" si="142"/>
        <v>#VALUE!</v>
      </c>
      <c r="CE80" s="483" t="e">
        <f t="shared" si="142"/>
        <v>#VALUE!</v>
      </c>
      <c r="CF80" s="483" t="e">
        <f t="shared" si="142"/>
        <v>#VALUE!</v>
      </c>
      <c r="CG80" s="483" t="e">
        <f t="shared" si="142"/>
        <v>#VALUE!</v>
      </c>
      <c r="CH80" s="483" t="e">
        <f t="shared" si="142"/>
        <v>#VALUE!</v>
      </c>
      <c r="CI80" s="483" t="e">
        <f t="shared" si="142"/>
        <v>#VALUE!</v>
      </c>
      <c r="CJ80" s="483" t="e">
        <f t="shared" si="142"/>
        <v>#VALUE!</v>
      </c>
      <c r="CK80" s="483" t="e">
        <f t="shared" si="142"/>
        <v>#VALUE!</v>
      </c>
      <c r="CL80" s="483" t="e">
        <f t="shared" si="142"/>
        <v>#VALUE!</v>
      </c>
      <c r="CM80" s="483" t="e">
        <f t="shared" si="142"/>
        <v>#VALUE!</v>
      </c>
      <c r="CN80" s="483" t="e">
        <f t="shared" si="142"/>
        <v>#VALUE!</v>
      </c>
      <c r="CO80" s="483" t="e">
        <f t="shared" si="142"/>
        <v>#VALUE!</v>
      </c>
      <c r="CP80" s="483" t="e">
        <f t="shared" si="142"/>
        <v>#VALUE!</v>
      </c>
      <c r="CQ80" s="483" t="e">
        <f t="shared" si="142"/>
        <v>#VALUE!</v>
      </c>
      <c r="CR80" s="483" t="e">
        <f t="shared" si="142"/>
        <v>#VALUE!</v>
      </c>
      <c r="CS80" s="483" t="e">
        <f t="shared" si="142"/>
        <v>#VALUE!</v>
      </c>
      <c r="CT80" s="483" t="e">
        <f t="shared" si="142"/>
        <v>#VALUE!</v>
      </c>
      <c r="CU80" s="483" t="e">
        <f t="shared" si="142"/>
        <v>#VALUE!</v>
      </c>
      <c r="CV80" s="483" t="e">
        <f t="shared" si="142"/>
        <v>#VALUE!</v>
      </c>
      <c r="CW80" s="483" t="e">
        <f t="shared" si="142"/>
        <v>#VALUE!</v>
      </c>
      <c r="CX80" s="483" t="e">
        <f t="shared" si="142"/>
        <v>#VALUE!</v>
      </c>
      <c r="CY80" s="483" t="e">
        <f t="shared" si="142"/>
        <v>#VALUE!</v>
      </c>
      <c r="CZ80" s="483" t="e">
        <f t="shared" si="142"/>
        <v>#VALUE!</v>
      </c>
      <c r="DA80" s="483" t="e">
        <f t="shared" si="142"/>
        <v>#VALUE!</v>
      </c>
      <c r="DB80" s="483" t="e">
        <f t="shared" si="142"/>
        <v>#VALUE!</v>
      </c>
      <c r="DC80" s="483" t="e">
        <f t="shared" si="142"/>
        <v>#VALUE!</v>
      </c>
      <c r="DD80" s="483" t="e">
        <f t="shared" si="142"/>
        <v>#VALUE!</v>
      </c>
      <c r="DE80" s="483" t="e">
        <f t="shared" si="142"/>
        <v>#VALUE!</v>
      </c>
      <c r="DF80" s="483" t="e">
        <f t="shared" si="142"/>
        <v>#VALUE!</v>
      </c>
      <c r="DG80" s="483" t="e">
        <f t="shared" si="142"/>
        <v>#VALUE!</v>
      </c>
      <c r="DH80" s="483" t="e">
        <f t="shared" si="142"/>
        <v>#VALUE!</v>
      </c>
      <c r="DI80" s="483" t="e">
        <f t="shared" si="142"/>
        <v>#VALUE!</v>
      </c>
      <c r="DJ80" s="483" t="e">
        <f t="shared" si="142"/>
        <v>#VALUE!</v>
      </c>
      <c r="DK80" s="483" t="e">
        <f t="shared" si="142"/>
        <v>#VALUE!</v>
      </c>
      <c r="DL80" s="483" t="e">
        <f t="shared" si="142"/>
        <v>#VALUE!</v>
      </c>
      <c r="DM80" s="483" t="e">
        <f t="shared" si="142"/>
        <v>#VALUE!</v>
      </c>
      <c r="DN80" s="483" t="e">
        <f t="shared" si="142"/>
        <v>#VALUE!</v>
      </c>
      <c r="DO80" s="483" t="e">
        <f t="shared" si="142"/>
        <v>#VALUE!</v>
      </c>
      <c r="DP80" s="483" t="e">
        <f t="shared" si="142"/>
        <v>#VALUE!</v>
      </c>
      <c r="DQ80" s="483" t="e">
        <f t="shared" si="142"/>
        <v>#VALUE!</v>
      </c>
      <c r="DR80" s="483" t="e">
        <f t="shared" si="142"/>
        <v>#VALUE!</v>
      </c>
      <c r="DS80" s="483" t="e">
        <f t="shared" si="142"/>
        <v>#VALUE!</v>
      </c>
      <c r="DT80" s="483" t="e">
        <f t="shared" si="142"/>
        <v>#VALUE!</v>
      </c>
      <c r="DU80" s="483" t="e">
        <f t="shared" si="142"/>
        <v>#VALUE!</v>
      </c>
      <c r="DV80" s="483" t="e">
        <f t="shared" si="142"/>
        <v>#VALUE!</v>
      </c>
      <c r="DW80" s="483" t="e">
        <f t="shared" si="142"/>
        <v>#VALUE!</v>
      </c>
      <c r="DX80" s="483" t="e">
        <f t="shared" si="142"/>
        <v>#VALUE!</v>
      </c>
      <c r="DY80" s="483" t="e">
        <f t="shared" si="142"/>
        <v>#VALUE!</v>
      </c>
      <c r="DZ80" s="483" t="e">
        <f t="shared" si="142"/>
        <v>#VALUE!</v>
      </c>
      <c r="EA80" s="483" t="e">
        <f t="shared" si="142"/>
        <v>#VALUE!</v>
      </c>
      <c r="EB80" s="483" t="e">
        <f t="shared" si="142"/>
        <v>#VALUE!</v>
      </c>
      <c r="EC80" s="483" t="e">
        <f t="shared" si="142"/>
        <v>#VALUE!</v>
      </c>
      <c r="ED80" s="483" t="e">
        <f t="shared" si="142"/>
        <v>#VALUE!</v>
      </c>
      <c r="EE80" s="483" t="e">
        <f t="shared" ref="EE80:EI80" si="143">100*(EE78/EA78-1)</f>
        <v>#VALUE!</v>
      </c>
      <c r="EF80" s="483" t="e">
        <f t="shared" si="143"/>
        <v>#VALUE!</v>
      </c>
      <c r="EG80" s="483" t="e">
        <f t="shared" si="143"/>
        <v>#VALUE!</v>
      </c>
      <c r="EH80" s="483" t="e">
        <f t="shared" si="143"/>
        <v>#VALUE!</v>
      </c>
      <c r="EI80" s="483" t="e">
        <f t="shared" si="143"/>
        <v>#VALUE!</v>
      </c>
    </row>
    <row r="81" spans="2:139">
      <c r="B81" s="499" t="s">
        <v>231</v>
      </c>
      <c r="C81" s="451" t="e">
        <v>#VALUE!</v>
      </c>
      <c r="D81" s="451" t="e">
        <v>#VALUE!</v>
      </c>
      <c r="E81" s="451" t="e">
        <v>#VALUE!</v>
      </c>
      <c r="F81" s="451" t="e">
        <v>#VALUE!</v>
      </c>
      <c r="G81" s="451" t="e">
        <v>#VALUE!</v>
      </c>
      <c r="H81" s="451" t="e">
        <v>#VALUE!</v>
      </c>
      <c r="I81" s="451" t="e">
        <v>#VALUE!</v>
      </c>
      <c r="J81" s="451" t="e">
        <v>#VALUE!</v>
      </c>
      <c r="K81" s="451" t="e">
        <v>#VALUE!</v>
      </c>
      <c r="L81" s="451" t="e">
        <v>#VALUE!</v>
      </c>
      <c r="M81" s="451" t="e">
        <v>#VALUE!</v>
      </c>
      <c r="N81" s="451" t="e">
        <v>#VALUE!</v>
      </c>
      <c r="O81" s="451" t="e">
        <v>#VALUE!</v>
      </c>
      <c r="P81" s="451" t="e">
        <v>#VALUE!</v>
      </c>
      <c r="Q81" s="451" t="e">
        <v>#VALUE!</v>
      </c>
      <c r="R81" s="451" t="e">
        <v>#VALUE!</v>
      </c>
      <c r="S81" s="451" t="e">
        <v>#VALUE!</v>
      </c>
      <c r="T81" s="451" t="e">
        <v>#VALUE!</v>
      </c>
      <c r="U81" s="451" t="e">
        <v>#VALUE!</v>
      </c>
      <c r="V81" s="451" t="e">
        <v>#VALUE!</v>
      </c>
      <c r="W81" s="451" t="e">
        <v>#VALUE!</v>
      </c>
      <c r="X81" s="451" t="e">
        <v>#VALUE!</v>
      </c>
      <c r="Y81" s="451" t="e">
        <v>#VALUE!</v>
      </c>
      <c r="Z81" s="451" t="e">
        <v>#VALUE!</v>
      </c>
      <c r="AA81" s="451" t="e">
        <v>#VALUE!</v>
      </c>
      <c r="AB81" s="451" t="e">
        <v>#VALUE!</v>
      </c>
      <c r="AC81" s="451" t="e">
        <v>#VALUE!</v>
      </c>
      <c r="AD81" s="451" t="e">
        <v>#VALUE!</v>
      </c>
      <c r="AE81" s="451" t="e">
        <v>#VALUE!</v>
      </c>
      <c r="AF81" s="451" t="e">
        <v>#VALUE!</v>
      </c>
      <c r="AG81" s="451" t="e">
        <v>#VALUE!</v>
      </c>
      <c r="AH81" s="451" t="e">
        <v>#VALUE!</v>
      </c>
      <c r="AI81" s="451" t="e">
        <v>#VALUE!</v>
      </c>
      <c r="AJ81" s="451" t="e">
        <v>#VALUE!</v>
      </c>
      <c r="AK81" s="451" t="e">
        <v>#VALUE!</v>
      </c>
      <c r="AL81" s="451" t="e">
        <v>#VALUE!</v>
      </c>
      <c r="AM81" s="451" t="e">
        <v>#VALUE!</v>
      </c>
      <c r="AN81" s="451" t="e">
        <v>#VALUE!</v>
      </c>
      <c r="AO81" s="451" t="e">
        <v>#VALUE!</v>
      </c>
      <c r="AP81" s="451" t="e">
        <v>#VALUE!</v>
      </c>
      <c r="AQ81" s="451" t="e">
        <v>#VALUE!</v>
      </c>
      <c r="AR81" s="451" t="e">
        <v>#VALUE!</v>
      </c>
      <c r="AS81" s="451" t="e">
        <v>#VALUE!</v>
      </c>
      <c r="AT81" s="451" t="e">
        <v>#VALUE!</v>
      </c>
      <c r="AU81" s="451" t="e">
        <v>#VALUE!</v>
      </c>
      <c r="AV81" s="451" t="e">
        <v>#VALUE!</v>
      </c>
      <c r="AW81" s="451" t="e">
        <v>#VALUE!</v>
      </c>
      <c r="AX81" s="451" t="e">
        <v>#VALUE!</v>
      </c>
      <c r="AY81" s="451" t="e">
        <v>#VALUE!</v>
      </c>
      <c r="AZ81" s="451" t="e">
        <v>#VALUE!</v>
      </c>
      <c r="BA81" s="451" t="e">
        <v>#VALUE!</v>
      </c>
      <c r="BB81" s="451" t="e">
        <v>#VALUE!</v>
      </c>
      <c r="BC81" s="451" t="e">
        <v>#VALUE!</v>
      </c>
      <c r="BD81" s="451" t="e">
        <v>#VALUE!</v>
      </c>
      <c r="BE81" s="451" t="e">
        <v>#VALUE!</v>
      </c>
      <c r="BF81" s="451" t="e">
        <v>#VALUE!</v>
      </c>
      <c r="BG81" s="451" t="e">
        <v>#VALUE!</v>
      </c>
      <c r="BH81" s="451" t="e">
        <v>#VALUE!</v>
      </c>
      <c r="BI81" s="451" t="e">
        <v>#VALUE!</v>
      </c>
      <c r="BJ81" s="451" t="e">
        <v>#VALUE!</v>
      </c>
      <c r="BK81" s="451" t="e">
        <v>#VALUE!</v>
      </c>
      <c r="BL81" s="451" t="e">
        <v>#VALUE!</v>
      </c>
      <c r="BM81" s="451" t="e">
        <v>#VALUE!</v>
      </c>
      <c r="BN81" s="451" t="e">
        <v>#VALUE!</v>
      </c>
      <c r="BO81" s="451" t="e">
        <v>#VALUE!</v>
      </c>
      <c r="BP81" s="451" t="e">
        <v>#VALUE!</v>
      </c>
      <c r="BQ81" s="451" t="e">
        <v>#VALUE!</v>
      </c>
      <c r="BR81" s="451" t="e">
        <v>#VALUE!</v>
      </c>
      <c r="BS81" s="451" t="e">
        <v>#VALUE!</v>
      </c>
      <c r="BT81" s="451" t="e">
        <v>#VALUE!</v>
      </c>
      <c r="BU81" s="451" t="e">
        <v>#VALUE!</v>
      </c>
      <c r="BV81" s="451" t="e">
        <v>#VALUE!</v>
      </c>
      <c r="BW81" s="451" t="e">
        <v>#VALUE!</v>
      </c>
      <c r="BX81" s="451" t="e">
        <v>#VALUE!</v>
      </c>
      <c r="BY81" s="451" t="e">
        <v>#VALUE!</v>
      </c>
      <c r="BZ81" s="451" t="e">
        <v>#VALUE!</v>
      </c>
      <c r="CA81" s="451" t="e">
        <v>#VALUE!</v>
      </c>
      <c r="CB81" s="451" t="e">
        <v>#VALUE!</v>
      </c>
      <c r="CC81" s="451" t="e">
        <v>#VALUE!</v>
      </c>
      <c r="CD81" s="451" t="e">
        <v>#VALUE!</v>
      </c>
      <c r="CE81" s="451" t="e">
        <v>#VALUE!</v>
      </c>
      <c r="CF81" s="451" t="e">
        <v>#VALUE!</v>
      </c>
      <c r="CG81" s="451" t="e">
        <v>#VALUE!</v>
      </c>
      <c r="CH81" s="451" t="e">
        <v>#VALUE!</v>
      </c>
      <c r="CI81" s="451" t="e">
        <v>#VALUE!</v>
      </c>
      <c r="CJ81" s="451" t="e">
        <v>#VALUE!</v>
      </c>
      <c r="CK81" s="451" t="e">
        <v>#VALUE!</v>
      </c>
      <c r="CL81" s="451" t="e">
        <v>#VALUE!</v>
      </c>
      <c r="CM81" s="451" t="e">
        <v>#VALUE!</v>
      </c>
      <c r="CN81" s="451" t="e">
        <v>#VALUE!</v>
      </c>
      <c r="CO81" s="451" t="e">
        <v>#VALUE!</v>
      </c>
      <c r="CP81" s="451" t="e">
        <v>#VALUE!</v>
      </c>
      <c r="CQ81" s="451" t="e">
        <v>#VALUE!</v>
      </c>
      <c r="CR81" s="451" t="e">
        <v>#VALUE!</v>
      </c>
      <c r="CS81" s="451" t="e">
        <v>#VALUE!</v>
      </c>
      <c r="CT81" s="451" t="e">
        <v>#VALUE!</v>
      </c>
      <c r="CU81" s="451" t="e">
        <v>#VALUE!</v>
      </c>
      <c r="CV81" s="451" t="e">
        <v>#VALUE!</v>
      </c>
      <c r="CW81" s="451" t="e">
        <v>#VALUE!</v>
      </c>
      <c r="CX81" s="451" t="e">
        <v>#VALUE!</v>
      </c>
      <c r="CY81" s="451" t="e">
        <v>#VALUE!</v>
      </c>
      <c r="CZ81" s="451" t="e">
        <v>#VALUE!</v>
      </c>
      <c r="DA81" s="451" t="e">
        <v>#VALUE!</v>
      </c>
      <c r="DB81" s="451" t="e">
        <v>#VALUE!</v>
      </c>
      <c r="DC81" s="451" t="e">
        <v>#VALUE!</v>
      </c>
      <c r="DD81" s="451" t="e">
        <v>#VALUE!</v>
      </c>
      <c r="DE81" s="451" t="e">
        <v>#VALUE!</v>
      </c>
      <c r="DF81" s="451" t="e">
        <v>#VALUE!</v>
      </c>
      <c r="DG81" s="451" t="e">
        <v>#VALUE!</v>
      </c>
      <c r="DH81" s="451" t="e">
        <v>#VALUE!</v>
      </c>
      <c r="DI81" s="451" t="e">
        <v>#VALUE!</v>
      </c>
      <c r="DJ81" s="451" t="e">
        <v>#VALUE!</v>
      </c>
      <c r="DK81" s="451" t="e">
        <v>#VALUE!</v>
      </c>
      <c r="DL81" s="451" t="e">
        <v>#VALUE!</v>
      </c>
      <c r="DM81" s="451" t="e">
        <v>#VALUE!</v>
      </c>
      <c r="DN81" s="451" t="e">
        <v>#VALUE!</v>
      </c>
      <c r="DO81" s="451" t="e">
        <v>#VALUE!</v>
      </c>
      <c r="DP81" s="451" t="e">
        <v>#VALUE!</v>
      </c>
      <c r="DQ81" s="451" t="e">
        <v>#VALUE!</v>
      </c>
      <c r="DR81" s="451" t="e">
        <v>#VALUE!</v>
      </c>
      <c r="DS81" s="451" t="e">
        <v>#VALUE!</v>
      </c>
      <c r="DT81" s="451" t="e">
        <v>#VALUE!</v>
      </c>
      <c r="DU81" s="451" t="e">
        <v>#VALUE!</v>
      </c>
      <c r="DV81" s="451" t="e">
        <v>#VALUE!</v>
      </c>
      <c r="DW81" s="451" t="e">
        <v>#VALUE!</v>
      </c>
      <c r="DX81" s="451" t="e">
        <v>#VALUE!</v>
      </c>
      <c r="DY81" s="451" t="e">
        <v>#VALUE!</v>
      </c>
      <c r="DZ81" s="451" t="e">
        <v>#VALUE!</v>
      </c>
      <c r="EA81" s="451" t="e">
        <v>#VALUE!</v>
      </c>
      <c r="EB81" s="451" t="e">
        <v>#VALUE!</v>
      </c>
      <c r="EC81" s="451" t="e">
        <v>#VALUE!</v>
      </c>
      <c r="ED81" s="451" t="e">
        <v>#VALUE!</v>
      </c>
      <c r="EE81" s="451" t="e">
        <v>#VALUE!</v>
      </c>
      <c r="EF81" s="451" t="e">
        <v>#VALUE!</v>
      </c>
      <c r="EG81" s="451" t="e">
        <v>#VALUE!</v>
      </c>
      <c r="EH81" s="451" t="e">
        <v>#VALUE!</v>
      </c>
      <c r="EI81" s="451" t="e">
        <v>#VALUE!</v>
      </c>
    </row>
    <row r="82" spans="2:139">
      <c r="B82" s="454" t="s">
        <v>174</v>
      </c>
      <c r="C82" s="454"/>
      <c r="D82" s="490" t="e">
        <f t="shared" ref="D82:BO82" si="144">100*(D81/C81-1)</f>
        <v>#VALUE!</v>
      </c>
      <c r="E82" s="490" t="e">
        <f t="shared" si="144"/>
        <v>#VALUE!</v>
      </c>
      <c r="F82" s="490" t="e">
        <f t="shared" si="144"/>
        <v>#VALUE!</v>
      </c>
      <c r="G82" s="490" t="e">
        <f t="shared" si="144"/>
        <v>#VALUE!</v>
      </c>
      <c r="H82" s="490" t="e">
        <f t="shared" si="144"/>
        <v>#VALUE!</v>
      </c>
      <c r="I82" s="490" t="e">
        <f t="shared" si="144"/>
        <v>#VALUE!</v>
      </c>
      <c r="J82" s="490" t="e">
        <f t="shared" si="144"/>
        <v>#VALUE!</v>
      </c>
      <c r="K82" s="490" t="e">
        <f t="shared" si="144"/>
        <v>#VALUE!</v>
      </c>
      <c r="L82" s="490" t="e">
        <f t="shared" si="144"/>
        <v>#VALUE!</v>
      </c>
      <c r="M82" s="490" t="e">
        <f t="shared" si="144"/>
        <v>#VALUE!</v>
      </c>
      <c r="N82" s="490" t="e">
        <f t="shared" si="144"/>
        <v>#VALUE!</v>
      </c>
      <c r="O82" s="490" t="e">
        <f t="shared" si="144"/>
        <v>#VALUE!</v>
      </c>
      <c r="P82" s="490" t="e">
        <f t="shared" si="144"/>
        <v>#VALUE!</v>
      </c>
      <c r="Q82" s="490" t="e">
        <f t="shared" si="144"/>
        <v>#VALUE!</v>
      </c>
      <c r="R82" s="490" t="e">
        <f t="shared" si="144"/>
        <v>#VALUE!</v>
      </c>
      <c r="S82" s="490" t="e">
        <f t="shared" si="144"/>
        <v>#VALUE!</v>
      </c>
      <c r="T82" s="490" t="e">
        <f t="shared" si="144"/>
        <v>#VALUE!</v>
      </c>
      <c r="U82" s="490" t="e">
        <f t="shared" si="144"/>
        <v>#VALUE!</v>
      </c>
      <c r="V82" s="490" t="e">
        <f t="shared" si="144"/>
        <v>#VALUE!</v>
      </c>
      <c r="W82" s="490" t="e">
        <f t="shared" si="144"/>
        <v>#VALUE!</v>
      </c>
      <c r="X82" s="490" t="e">
        <f t="shared" si="144"/>
        <v>#VALUE!</v>
      </c>
      <c r="Y82" s="490" t="e">
        <f t="shared" si="144"/>
        <v>#VALUE!</v>
      </c>
      <c r="Z82" s="490" t="e">
        <f t="shared" si="144"/>
        <v>#VALUE!</v>
      </c>
      <c r="AA82" s="490" t="e">
        <f t="shared" si="144"/>
        <v>#VALUE!</v>
      </c>
      <c r="AB82" s="490" t="e">
        <f t="shared" si="144"/>
        <v>#VALUE!</v>
      </c>
      <c r="AC82" s="490" t="e">
        <f t="shared" si="144"/>
        <v>#VALUE!</v>
      </c>
      <c r="AD82" s="490" t="e">
        <f t="shared" si="144"/>
        <v>#VALUE!</v>
      </c>
      <c r="AE82" s="490" t="e">
        <f t="shared" si="144"/>
        <v>#VALUE!</v>
      </c>
      <c r="AF82" s="490" t="e">
        <f t="shared" si="144"/>
        <v>#VALUE!</v>
      </c>
      <c r="AG82" s="490" t="e">
        <f t="shared" si="144"/>
        <v>#VALUE!</v>
      </c>
      <c r="AH82" s="490" t="e">
        <f t="shared" si="144"/>
        <v>#VALUE!</v>
      </c>
      <c r="AI82" s="490" t="e">
        <f t="shared" si="144"/>
        <v>#VALUE!</v>
      </c>
      <c r="AJ82" s="490" t="e">
        <f t="shared" si="144"/>
        <v>#VALUE!</v>
      </c>
      <c r="AK82" s="490" t="e">
        <f t="shared" si="144"/>
        <v>#VALUE!</v>
      </c>
      <c r="AL82" s="490" t="e">
        <f t="shared" si="144"/>
        <v>#VALUE!</v>
      </c>
      <c r="AM82" s="490" t="e">
        <f t="shared" si="144"/>
        <v>#VALUE!</v>
      </c>
      <c r="AN82" s="490" t="e">
        <f t="shared" si="144"/>
        <v>#VALUE!</v>
      </c>
      <c r="AO82" s="490" t="e">
        <f t="shared" si="144"/>
        <v>#VALUE!</v>
      </c>
      <c r="AP82" s="490" t="e">
        <f t="shared" si="144"/>
        <v>#VALUE!</v>
      </c>
      <c r="AQ82" s="490" t="e">
        <f t="shared" si="144"/>
        <v>#VALUE!</v>
      </c>
      <c r="AR82" s="490" t="e">
        <f t="shared" si="144"/>
        <v>#VALUE!</v>
      </c>
      <c r="AS82" s="490" t="e">
        <f t="shared" si="144"/>
        <v>#VALUE!</v>
      </c>
      <c r="AT82" s="490" t="e">
        <f t="shared" si="144"/>
        <v>#VALUE!</v>
      </c>
      <c r="AU82" s="490" t="e">
        <f t="shared" si="144"/>
        <v>#VALUE!</v>
      </c>
      <c r="AV82" s="490" t="e">
        <f t="shared" si="144"/>
        <v>#VALUE!</v>
      </c>
      <c r="AW82" s="490" t="e">
        <f t="shared" si="144"/>
        <v>#VALUE!</v>
      </c>
      <c r="AX82" s="490" t="e">
        <f t="shared" si="144"/>
        <v>#VALUE!</v>
      </c>
      <c r="AY82" s="490" t="e">
        <f t="shared" si="144"/>
        <v>#VALUE!</v>
      </c>
      <c r="AZ82" s="490" t="e">
        <f t="shared" si="144"/>
        <v>#VALUE!</v>
      </c>
      <c r="BA82" s="490" t="e">
        <f t="shared" si="144"/>
        <v>#VALUE!</v>
      </c>
      <c r="BB82" s="490" t="e">
        <f t="shared" si="144"/>
        <v>#VALUE!</v>
      </c>
      <c r="BC82" s="490" t="e">
        <f t="shared" si="144"/>
        <v>#VALUE!</v>
      </c>
      <c r="BD82" s="490" t="e">
        <f t="shared" si="144"/>
        <v>#VALUE!</v>
      </c>
      <c r="BE82" s="490" t="e">
        <f t="shared" si="144"/>
        <v>#VALUE!</v>
      </c>
      <c r="BF82" s="490" t="e">
        <f t="shared" si="144"/>
        <v>#VALUE!</v>
      </c>
      <c r="BG82" s="490" t="e">
        <f t="shared" si="144"/>
        <v>#VALUE!</v>
      </c>
      <c r="BH82" s="490" t="e">
        <f t="shared" si="144"/>
        <v>#VALUE!</v>
      </c>
      <c r="BI82" s="490" t="e">
        <f t="shared" si="144"/>
        <v>#VALUE!</v>
      </c>
      <c r="BJ82" s="490" t="e">
        <f t="shared" si="144"/>
        <v>#VALUE!</v>
      </c>
      <c r="BK82" s="490" t="e">
        <f t="shared" si="144"/>
        <v>#VALUE!</v>
      </c>
      <c r="BL82" s="490" t="e">
        <f t="shared" si="144"/>
        <v>#VALUE!</v>
      </c>
      <c r="BM82" s="490" t="e">
        <f t="shared" si="144"/>
        <v>#VALUE!</v>
      </c>
      <c r="BN82" s="490" t="e">
        <f t="shared" si="144"/>
        <v>#VALUE!</v>
      </c>
      <c r="BO82" s="490" t="e">
        <f t="shared" si="144"/>
        <v>#VALUE!</v>
      </c>
      <c r="BP82" s="490" t="e">
        <f t="shared" ref="BP82:EA82" si="145">100*(BP81/BO81-1)</f>
        <v>#VALUE!</v>
      </c>
      <c r="BQ82" s="490" t="e">
        <f t="shared" si="145"/>
        <v>#VALUE!</v>
      </c>
      <c r="BR82" s="490" t="e">
        <f t="shared" si="145"/>
        <v>#VALUE!</v>
      </c>
      <c r="BS82" s="490" t="e">
        <f t="shared" si="145"/>
        <v>#VALUE!</v>
      </c>
      <c r="BT82" s="490" t="e">
        <f t="shared" si="145"/>
        <v>#VALUE!</v>
      </c>
      <c r="BU82" s="490" t="e">
        <f t="shared" si="145"/>
        <v>#VALUE!</v>
      </c>
      <c r="BV82" s="490" t="e">
        <f t="shared" si="145"/>
        <v>#VALUE!</v>
      </c>
      <c r="BW82" s="490" t="e">
        <f t="shared" si="145"/>
        <v>#VALUE!</v>
      </c>
      <c r="BX82" s="490" t="e">
        <f t="shared" si="145"/>
        <v>#VALUE!</v>
      </c>
      <c r="BY82" s="490" t="e">
        <f t="shared" si="145"/>
        <v>#VALUE!</v>
      </c>
      <c r="BZ82" s="490" t="e">
        <f t="shared" si="145"/>
        <v>#VALUE!</v>
      </c>
      <c r="CA82" s="490" t="e">
        <f t="shared" si="145"/>
        <v>#VALUE!</v>
      </c>
      <c r="CB82" s="490" t="e">
        <f t="shared" si="145"/>
        <v>#VALUE!</v>
      </c>
      <c r="CC82" s="490" t="e">
        <f t="shared" si="145"/>
        <v>#VALUE!</v>
      </c>
      <c r="CD82" s="490" t="e">
        <f t="shared" si="145"/>
        <v>#VALUE!</v>
      </c>
      <c r="CE82" s="490" t="e">
        <f t="shared" si="145"/>
        <v>#VALUE!</v>
      </c>
      <c r="CF82" s="490" t="e">
        <f t="shared" si="145"/>
        <v>#VALUE!</v>
      </c>
      <c r="CG82" s="490" t="e">
        <f t="shared" si="145"/>
        <v>#VALUE!</v>
      </c>
      <c r="CH82" s="490" t="e">
        <f t="shared" si="145"/>
        <v>#VALUE!</v>
      </c>
      <c r="CI82" s="490" t="e">
        <f t="shared" si="145"/>
        <v>#VALUE!</v>
      </c>
      <c r="CJ82" s="490" t="e">
        <f t="shared" si="145"/>
        <v>#VALUE!</v>
      </c>
      <c r="CK82" s="490" t="e">
        <f t="shared" si="145"/>
        <v>#VALUE!</v>
      </c>
      <c r="CL82" s="490" t="e">
        <f t="shared" si="145"/>
        <v>#VALUE!</v>
      </c>
      <c r="CM82" s="490" t="e">
        <f t="shared" si="145"/>
        <v>#VALUE!</v>
      </c>
      <c r="CN82" s="490" t="e">
        <f t="shared" si="145"/>
        <v>#VALUE!</v>
      </c>
      <c r="CO82" s="490" t="e">
        <f t="shared" si="145"/>
        <v>#VALUE!</v>
      </c>
      <c r="CP82" s="490" t="e">
        <f t="shared" si="145"/>
        <v>#VALUE!</v>
      </c>
      <c r="CQ82" s="490" t="e">
        <f t="shared" si="145"/>
        <v>#VALUE!</v>
      </c>
      <c r="CR82" s="490" t="e">
        <f t="shared" si="145"/>
        <v>#VALUE!</v>
      </c>
      <c r="CS82" s="490" t="e">
        <f t="shared" si="145"/>
        <v>#VALUE!</v>
      </c>
      <c r="CT82" s="490" t="e">
        <f t="shared" si="145"/>
        <v>#VALUE!</v>
      </c>
      <c r="CU82" s="490" t="e">
        <f t="shared" si="145"/>
        <v>#VALUE!</v>
      </c>
      <c r="CV82" s="490" t="e">
        <f t="shared" si="145"/>
        <v>#VALUE!</v>
      </c>
      <c r="CW82" s="490" t="e">
        <f t="shared" si="145"/>
        <v>#VALUE!</v>
      </c>
      <c r="CX82" s="490" t="e">
        <f t="shared" si="145"/>
        <v>#VALUE!</v>
      </c>
      <c r="CY82" s="490" t="e">
        <f t="shared" si="145"/>
        <v>#VALUE!</v>
      </c>
      <c r="CZ82" s="490" t="e">
        <f t="shared" si="145"/>
        <v>#VALUE!</v>
      </c>
      <c r="DA82" s="490" t="e">
        <f t="shared" si="145"/>
        <v>#VALUE!</v>
      </c>
      <c r="DB82" s="490" t="e">
        <f t="shared" si="145"/>
        <v>#VALUE!</v>
      </c>
      <c r="DC82" s="490" t="e">
        <f t="shared" si="145"/>
        <v>#VALUE!</v>
      </c>
      <c r="DD82" s="490" t="e">
        <f t="shared" si="145"/>
        <v>#VALUE!</v>
      </c>
      <c r="DE82" s="490" t="e">
        <f t="shared" si="145"/>
        <v>#VALUE!</v>
      </c>
      <c r="DF82" s="490" t="e">
        <f t="shared" si="145"/>
        <v>#VALUE!</v>
      </c>
      <c r="DG82" s="490" t="e">
        <f t="shared" si="145"/>
        <v>#VALUE!</v>
      </c>
      <c r="DH82" s="490" t="e">
        <f t="shared" si="145"/>
        <v>#VALUE!</v>
      </c>
      <c r="DI82" s="490" t="e">
        <f t="shared" si="145"/>
        <v>#VALUE!</v>
      </c>
      <c r="DJ82" s="490" t="e">
        <f t="shared" si="145"/>
        <v>#VALUE!</v>
      </c>
      <c r="DK82" s="490" t="e">
        <f t="shared" si="145"/>
        <v>#VALUE!</v>
      </c>
      <c r="DL82" s="490" t="e">
        <f t="shared" si="145"/>
        <v>#VALUE!</v>
      </c>
      <c r="DM82" s="490" t="e">
        <f t="shared" si="145"/>
        <v>#VALUE!</v>
      </c>
      <c r="DN82" s="490" t="e">
        <f t="shared" si="145"/>
        <v>#VALUE!</v>
      </c>
      <c r="DO82" s="490" t="e">
        <f t="shared" si="145"/>
        <v>#VALUE!</v>
      </c>
      <c r="DP82" s="490" t="e">
        <f t="shared" si="145"/>
        <v>#VALUE!</v>
      </c>
      <c r="DQ82" s="490" t="e">
        <f t="shared" si="145"/>
        <v>#VALUE!</v>
      </c>
      <c r="DR82" s="490" t="e">
        <f t="shared" si="145"/>
        <v>#VALUE!</v>
      </c>
      <c r="DS82" s="490" t="e">
        <f t="shared" si="145"/>
        <v>#VALUE!</v>
      </c>
      <c r="DT82" s="490" t="e">
        <f t="shared" si="145"/>
        <v>#VALUE!</v>
      </c>
      <c r="DU82" s="490" t="e">
        <f t="shared" si="145"/>
        <v>#VALUE!</v>
      </c>
      <c r="DV82" s="490" t="e">
        <f t="shared" si="145"/>
        <v>#VALUE!</v>
      </c>
      <c r="DW82" s="490" t="e">
        <f t="shared" si="145"/>
        <v>#VALUE!</v>
      </c>
      <c r="DX82" s="490" t="e">
        <f t="shared" si="145"/>
        <v>#VALUE!</v>
      </c>
      <c r="DY82" s="490" t="e">
        <f t="shared" si="145"/>
        <v>#VALUE!</v>
      </c>
      <c r="DZ82" s="490" t="e">
        <f t="shared" si="145"/>
        <v>#VALUE!</v>
      </c>
      <c r="EA82" s="490" t="e">
        <f t="shared" si="145"/>
        <v>#VALUE!</v>
      </c>
      <c r="EB82" s="490" t="e">
        <f t="shared" ref="EB82:EI82" si="146">100*(EB81/EA81-1)</f>
        <v>#VALUE!</v>
      </c>
      <c r="EC82" s="490" t="e">
        <f t="shared" si="146"/>
        <v>#VALUE!</v>
      </c>
      <c r="ED82" s="490" t="e">
        <f t="shared" si="146"/>
        <v>#VALUE!</v>
      </c>
      <c r="EE82" s="490" t="e">
        <f t="shared" si="146"/>
        <v>#VALUE!</v>
      </c>
      <c r="EF82" s="490" t="e">
        <f t="shared" si="146"/>
        <v>#VALUE!</v>
      </c>
      <c r="EG82" s="490" t="e">
        <f t="shared" si="146"/>
        <v>#VALUE!</v>
      </c>
      <c r="EH82" s="490" t="e">
        <f t="shared" si="146"/>
        <v>#VALUE!</v>
      </c>
      <c r="EI82" s="490" t="e">
        <f t="shared" si="146"/>
        <v>#VALUE!</v>
      </c>
    </row>
    <row r="83" spans="2:139" ht="13.5" thickBot="1">
      <c r="B83" s="495" t="s">
        <v>74</v>
      </c>
      <c r="C83" s="465"/>
      <c r="D83" s="465"/>
      <c r="E83" s="465"/>
      <c r="F83" s="465"/>
      <c r="G83" s="483" t="e">
        <f t="shared" ref="G83:BR83" si="147">100*(G81/C81-1)</f>
        <v>#VALUE!</v>
      </c>
      <c r="H83" s="483" t="e">
        <f t="shared" si="147"/>
        <v>#VALUE!</v>
      </c>
      <c r="I83" s="483" t="e">
        <f t="shared" si="147"/>
        <v>#VALUE!</v>
      </c>
      <c r="J83" s="483" t="e">
        <f t="shared" si="147"/>
        <v>#VALUE!</v>
      </c>
      <c r="K83" s="483" t="e">
        <f t="shared" si="147"/>
        <v>#VALUE!</v>
      </c>
      <c r="L83" s="483" t="e">
        <f t="shared" si="147"/>
        <v>#VALUE!</v>
      </c>
      <c r="M83" s="483" t="e">
        <f t="shared" si="147"/>
        <v>#VALUE!</v>
      </c>
      <c r="N83" s="483" t="e">
        <f t="shared" si="147"/>
        <v>#VALUE!</v>
      </c>
      <c r="O83" s="483" t="e">
        <f t="shared" si="147"/>
        <v>#VALUE!</v>
      </c>
      <c r="P83" s="483" t="e">
        <f t="shared" si="147"/>
        <v>#VALUE!</v>
      </c>
      <c r="Q83" s="483" t="e">
        <f t="shared" si="147"/>
        <v>#VALUE!</v>
      </c>
      <c r="R83" s="483" t="e">
        <f t="shared" si="147"/>
        <v>#VALUE!</v>
      </c>
      <c r="S83" s="483" t="e">
        <f t="shared" si="147"/>
        <v>#VALUE!</v>
      </c>
      <c r="T83" s="483" t="e">
        <f t="shared" si="147"/>
        <v>#VALUE!</v>
      </c>
      <c r="U83" s="483" t="e">
        <f t="shared" si="147"/>
        <v>#VALUE!</v>
      </c>
      <c r="V83" s="483" t="e">
        <f t="shared" si="147"/>
        <v>#VALUE!</v>
      </c>
      <c r="W83" s="483" t="e">
        <f t="shared" si="147"/>
        <v>#VALUE!</v>
      </c>
      <c r="X83" s="483" t="e">
        <f t="shared" si="147"/>
        <v>#VALUE!</v>
      </c>
      <c r="Y83" s="483" t="e">
        <f t="shared" si="147"/>
        <v>#VALUE!</v>
      </c>
      <c r="Z83" s="483" t="e">
        <f t="shared" si="147"/>
        <v>#VALUE!</v>
      </c>
      <c r="AA83" s="483" t="e">
        <f t="shared" si="147"/>
        <v>#VALUE!</v>
      </c>
      <c r="AB83" s="483" t="e">
        <f t="shared" si="147"/>
        <v>#VALUE!</v>
      </c>
      <c r="AC83" s="483" t="e">
        <f t="shared" si="147"/>
        <v>#VALUE!</v>
      </c>
      <c r="AD83" s="483" t="e">
        <f t="shared" si="147"/>
        <v>#VALUE!</v>
      </c>
      <c r="AE83" s="483" t="e">
        <f t="shared" si="147"/>
        <v>#VALUE!</v>
      </c>
      <c r="AF83" s="483" t="e">
        <f t="shared" si="147"/>
        <v>#VALUE!</v>
      </c>
      <c r="AG83" s="483" t="e">
        <f t="shared" si="147"/>
        <v>#VALUE!</v>
      </c>
      <c r="AH83" s="483" t="e">
        <f t="shared" si="147"/>
        <v>#VALUE!</v>
      </c>
      <c r="AI83" s="483" t="e">
        <f t="shared" si="147"/>
        <v>#VALUE!</v>
      </c>
      <c r="AJ83" s="483" t="e">
        <f t="shared" si="147"/>
        <v>#VALUE!</v>
      </c>
      <c r="AK83" s="483" t="e">
        <f t="shared" si="147"/>
        <v>#VALUE!</v>
      </c>
      <c r="AL83" s="483" t="e">
        <f t="shared" si="147"/>
        <v>#VALUE!</v>
      </c>
      <c r="AM83" s="483" t="e">
        <f t="shared" si="147"/>
        <v>#VALUE!</v>
      </c>
      <c r="AN83" s="483" t="e">
        <f t="shared" si="147"/>
        <v>#VALUE!</v>
      </c>
      <c r="AO83" s="483" t="e">
        <f t="shared" si="147"/>
        <v>#VALUE!</v>
      </c>
      <c r="AP83" s="483" t="e">
        <f t="shared" si="147"/>
        <v>#VALUE!</v>
      </c>
      <c r="AQ83" s="483" t="e">
        <f t="shared" si="147"/>
        <v>#VALUE!</v>
      </c>
      <c r="AR83" s="483" t="e">
        <f t="shared" si="147"/>
        <v>#VALUE!</v>
      </c>
      <c r="AS83" s="483" t="e">
        <f t="shared" si="147"/>
        <v>#VALUE!</v>
      </c>
      <c r="AT83" s="483" t="e">
        <f t="shared" si="147"/>
        <v>#VALUE!</v>
      </c>
      <c r="AU83" s="483" t="e">
        <f t="shared" si="147"/>
        <v>#VALUE!</v>
      </c>
      <c r="AV83" s="483" t="e">
        <f t="shared" si="147"/>
        <v>#VALUE!</v>
      </c>
      <c r="AW83" s="483" t="e">
        <f t="shared" si="147"/>
        <v>#VALUE!</v>
      </c>
      <c r="AX83" s="483" t="e">
        <f t="shared" si="147"/>
        <v>#VALUE!</v>
      </c>
      <c r="AY83" s="483" t="e">
        <f t="shared" si="147"/>
        <v>#VALUE!</v>
      </c>
      <c r="AZ83" s="483" t="e">
        <f t="shared" si="147"/>
        <v>#VALUE!</v>
      </c>
      <c r="BA83" s="483" t="e">
        <f t="shared" si="147"/>
        <v>#VALUE!</v>
      </c>
      <c r="BB83" s="483" t="e">
        <f t="shared" si="147"/>
        <v>#VALUE!</v>
      </c>
      <c r="BC83" s="483" t="e">
        <f t="shared" si="147"/>
        <v>#VALUE!</v>
      </c>
      <c r="BD83" s="483" t="e">
        <f t="shared" si="147"/>
        <v>#VALUE!</v>
      </c>
      <c r="BE83" s="483" t="e">
        <f t="shared" si="147"/>
        <v>#VALUE!</v>
      </c>
      <c r="BF83" s="483" t="e">
        <f t="shared" si="147"/>
        <v>#VALUE!</v>
      </c>
      <c r="BG83" s="483" t="e">
        <f t="shared" si="147"/>
        <v>#VALUE!</v>
      </c>
      <c r="BH83" s="483" t="e">
        <f t="shared" si="147"/>
        <v>#VALUE!</v>
      </c>
      <c r="BI83" s="483" t="e">
        <f t="shared" si="147"/>
        <v>#VALUE!</v>
      </c>
      <c r="BJ83" s="483" t="e">
        <f t="shared" si="147"/>
        <v>#VALUE!</v>
      </c>
      <c r="BK83" s="483" t="e">
        <f t="shared" si="147"/>
        <v>#VALUE!</v>
      </c>
      <c r="BL83" s="483" t="e">
        <f t="shared" si="147"/>
        <v>#VALUE!</v>
      </c>
      <c r="BM83" s="483" t="e">
        <f t="shared" si="147"/>
        <v>#VALUE!</v>
      </c>
      <c r="BN83" s="483" t="e">
        <f t="shared" si="147"/>
        <v>#VALUE!</v>
      </c>
      <c r="BO83" s="483" t="e">
        <f t="shared" si="147"/>
        <v>#VALUE!</v>
      </c>
      <c r="BP83" s="483" t="e">
        <f t="shared" si="147"/>
        <v>#VALUE!</v>
      </c>
      <c r="BQ83" s="483" t="e">
        <f t="shared" si="147"/>
        <v>#VALUE!</v>
      </c>
      <c r="BR83" s="483" t="e">
        <f t="shared" si="147"/>
        <v>#VALUE!</v>
      </c>
      <c r="BS83" s="483" t="e">
        <f t="shared" ref="BS83:ED83" si="148">100*(BS81/BO81-1)</f>
        <v>#VALUE!</v>
      </c>
      <c r="BT83" s="483" t="e">
        <f t="shared" si="148"/>
        <v>#VALUE!</v>
      </c>
      <c r="BU83" s="483" t="e">
        <f t="shared" si="148"/>
        <v>#VALUE!</v>
      </c>
      <c r="BV83" s="483" t="e">
        <f t="shared" si="148"/>
        <v>#VALUE!</v>
      </c>
      <c r="BW83" s="483" t="e">
        <f t="shared" si="148"/>
        <v>#VALUE!</v>
      </c>
      <c r="BX83" s="483" t="e">
        <f t="shared" si="148"/>
        <v>#VALUE!</v>
      </c>
      <c r="BY83" s="483" t="e">
        <f t="shared" si="148"/>
        <v>#VALUE!</v>
      </c>
      <c r="BZ83" s="483" t="e">
        <f t="shared" si="148"/>
        <v>#VALUE!</v>
      </c>
      <c r="CA83" s="483" t="e">
        <f t="shared" si="148"/>
        <v>#VALUE!</v>
      </c>
      <c r="CB83" s="483" t="e">
        <f t="shared" si="148"/>
        <v>#VALUE!</v>
      </c>
      <c r="CC83" s="483" t="e">
        <f t="shared" si="148"/>
        <v>#VALUE!</v>
      </c>
      <c r="CD83" s="483" t="e">
        <f t="shared" si="148"/>
        <v>#VALUE!</v>
      </c>
      <c r="CE83" s="483" t="e">
        <f t="shared" si="148"/>
        <v>#VALUE!</v>
      </c>
      <c r="CF83" s="483" t="e">
        <f t="shared" si="148"/>
        <v>#VALUE!</v>
      </c>
      <c r="CG83" s="483" t="e">
        <f t="shared" si="148"/>
        <v>#VALUE!</v>
      </c>
      <c r="CH83" s="483" t="e">
        <f t="shared" si="148"/>
        <v>#VALUE!</v>
      </c>
      <c r="CI83" s="483" t="e">
        <f t="shared" si="148"/>
        <v>#VALUE!</v>
      </c>
      <c r="CJ83" s="483" t="e">
        <f t="shared" si="148"/>
        <v>#VALUE!</v>
      </c>
      <c r="CK83" s="483" t="e">
        <f t="shared" si="148"/>
        <v>#VALUE!</v>
      </c>
      <c r="CL83" s="483" t="e">
        <f t="shared" si="148"/>
        <v>#VALUE!</v>
      </c>
      <c r="CM83" s="483" t="e">
        <f t="shared" si="148"/>
        <v>#VALUE!</v>
      </c>
      <c r="CN83" s="483" t="e">
        <f t="shared" si="148"/>
        <v>#VALUE!</v>
      </c>
      <c r="CO83" s="483" t="e">
        <f t="shared" si="148"/>
        <v>#VALUE!</v>
      </c>
      <c r="CP83" s="483" t="e">
        <f t="shared" si="148"/>
        <v>#VALUE!</v>
      </c>
      <c r="CQ83" s="483" t="e">
        <f t="shared" si="148"/>
        <v>#VALUE!</v>
      </c>
      <c r="CR83" s="483" t="e">
        <f t="shared" si="148"/>
        <v>#VALUE!</v>
      </c>
      <c r="CS83" s="483" t="e">
        <f t="shared" si="148"/>
        <v>#VALUE!</v>
      </c>
      <c r="CT83" s="483" t="e">
        <f t="shared" si="148"/>
        <v>#VALUE!</v>
      </c>
      <c r="CU83" s="483" t="e">
        <f t="shared" si="148"/>
        <v>#VALUE!</v>
      </c>
      <c r="CV83" s="483" t="e">
        <f t="shared" si="148"/>
        <v>#VALUE!</v>
      </c>
      <c r="CW83" s="483" t="e">
        <f t="shared" si="148"/>
        <v>#VALUE!</v>
      </c>
      <c r="CX83" s="483" t="e">
        <f t="shared" si="148"/>
        <v>#VALUE!</v>
      </c>
      <c r="CY83" s="483" t="e">
        <f t="shared" si="148"/>
        <v>#VALUE!</v>
      </c>
      <c r="CZ83" s="483" t="e">
        <f t="shared" si="148"/>
        <v>#VALUE!</v>
      </c>
      <c r="DA83" s="483" t="e">
        <f t="shared" si="148"/>
        <v>#VALUE!</v>
      </c>
      <c r="DB83" s="483" t="e">
        <f t="shared" si="148"/>
        <v>#VALUE!</v>
      </c>
      <c r="DC83" s="483" t="e">
        <f t="shared" si="148"/>
        <v>#VALUE!</v>
      </c>
      <c r="DD83" s="483" t="e">
        <f t="shared" si="148"/>
        <v>#VALUE!</v>
      </c>
      <c r="DE83" s="483" t="e">
        <f t="shared" si="148"/>
        <v>#VALUE!</v>
      </c>
      <c r="DF83" s="483" t="e">
        <f t="shared" si="148"/>
        <v>#VALUE!</v>
      </c>
      <c r="DG83" s="483" t="e">
        <f t="shared" si="148"/>
        <v>#VALUE!</v>
      </c>
      <c r="DH83" s="483" t="e">
        <f t="shared" si="148"/>
        <v>#VALUE!</v>
      </c>
      <c r="DI83" s="483" t="e">
        <f t="shared" si="148"/>
        <v>#VALUE!</v>
      </c>
      <c r="DJ83" s="483" t="e">
        <f t="shared" si="148"/>
        <v>#VALUE!</v>
      </c>
      <c r="DK83" s="483" t="e">
        <f t="shared" si="148"/>
        <v>#VALUE!</v>
      </c>
      <c r="DL83" s="483" t="e">
        <f t="shared" si="148"/>
        <v>#VALUE!</v>
      </c>
      <c r="DM83" s="483" t="e">
        <f t="shared" si="148"/>
        <v>#VALUE!</v>
      </c>
      <c r="DN83" s="483" t="e">
        <f t="shared" si="148"/>
        <v>#VALUE!</v>
      </c>
      <c r="DO83" s="483" t="e">
        <f t="shared" si="148"/>
        <v>#VALUE!</v>
      </c>
      <c r="DP83" s="483" t="e">
        <f t="shared" si="148"/>
        <v>#VALUE!</v>
      </c>
      <c r="DQ83" s="483" t="e">
        <f t="shared" si="148"/>
        <v>#VALUE!</v>
      </c>
      <c r="DR83" s="483" t="e">
        <f t="shared" si="148"/>
        <v>#VALUE!</v>
      </c>
      <c r="DS83" s="483" t="e">
        <f t="shared" si="148"/>
        <v>#VALUE!</v>
      </c>
      <c r="DT83" s="483" t="e">
        <f t="shared" si="148"/>
        <v>#VALUE!</v>
      </c>
      <c r="DU83" s="483" t="e">
        <f t="shared" si="148"/>
        <v>#VALUE!</v>
      </c>
      <c r="DV83" s="483" t="e">
        <f t="shared" si="148"/>
        <v>#VALUE!</v>
      </c>
      <c r="DW83" s="483" t="e">
        <f t="shared" si="148"/>
        <v>#VALUE!</v>
      </c>
      <c r="DX83" s="483" t="e">
        <f t="shared" si="148"/>
        <v>#VALUE!</v>
      </c>
      <c r="DY83" s="483" t="e">
        <f t="shared" si="148"/>
        <v>#VALUE!</v>
      </c>
      <c r="DZ83" s="483" t="e">
        <f t="shared" si="148"/>
        <v>#VALUE!</v>
      </c>
      <c r="EA83" s="483" t="e">
        <f t="shared" si="148"/>
        <v>#VALUE!</v>
      </c>
      <c r="EB83" s="483" t="e">
        <f t="shared" si="148"/>
        <v>#VALUE!</v>
      </c>
      <c r="EC83" s="483" t="e">
        <f t="shared" si="148"/>
        <v>#VALUE!</v>
      </c>
      <c r="ED83" s="483" t="e">
        <f t="shared" si="148"/>
        <v>#VALUE!</v>
      </c>
      <c r="EE83" s="483" t="e">
        <f t="shared" ref="EE83:EI83" si="149">100*(EE81/EA81-1)</f>
        <v>#VALUE!</v>
      </c>
      <c r="EF83" s="483" t="e">
        <f t="shared" si="149"/>
        <v>#VALUE!</v>
      </c>
      <c r="EG83" s="483" t="e">
        <f t="shared" si="149"/>
        <v>#VALUE!</v>
      </c>
      <c r="EH83" s="483" t="e">
        <f t="shared" si="149"/>
        <v>#VALUE!</v>
      </c>
      <c r="EI83" s="483" t="e">
        <f t="shared" si="149"/>
        <v>#VALUE!</v>
      </c>
    </row>
    <row r="84" spans="2:139">
      <c r="B84" s="455"/>
      <c r="C84" s="455"/>
      <c r="D84" s="455"/>
      <c r="E84" s="455"/>
      <c r="F84" s="455"/>
      <c r="G84" s="490"/>
      <c r="H84" s="490"/>
      <c r="I84" s="490"/>
      <c r="J84" s="490"/>
      <c r="K84" s="490"/>
      <c r="L84" s="490"/>
      <c r="M84" s="490"/>
      <c r="N84" s="490"/>
      <c r="O84" s="490"/>
      <c r="P84" s="490"/>
      <c r="Q84" s="490"/>
      <c r="R84" s="490"/>
      <c r="S84" s="490"/>
      <c r="T84" s="490"/>
      <c r="U84" s="490"/>
      <c r="V84" s="490"/>
      <c r="W84" s="490"/>
      <c r="X84" s="490"/>
      <c r="Y84" s="490"/>
      <c r="Z84" s="490"/>
      <c r="AA84" s="490"/>
      <c r="AB84" s="490"/>
      <c r="AC84" s="490"/>
      <c r="AD84" s="490"/>
      <c r="AE84" s="490"/>
      <c r="AF84" s="490"/>
      <c r="AG84" s="490"/>
      <c r="AH84" s="490"/>
      <c r="AI84" s="490"/>
      <c r="AJ84" s="490"/>
      <c r="AK84" s="490"/>
      <c r="AL84" s="490"/>
      <c r="AM84" s="490"/>
      <c r="AN84" s="490"/>
      <c r="AO84" s="490"/>
      <c r="AP84" s="490"/>
      <c r="AQ84" s="490"/>
      <c r="AR84" s="490"/>
      <c r="AS84" s="490"/>
      <c r="AT84" s="490"/>
      <c r="AU84" s="490"/>
      <c r="AV84" s="490"/>
      <c r="AW84" s="490"/>
      <c r="AX84" s="490"/>
      <c r="AY84" s="490"/>
      <c r="AZ84" s="490"/>
      <c r="BA84" s="490"/>
      <c r="BB84" s="490"/>
      <c r="BC84" s="490"/>
      <c r="BD84" s="490"/>
      <c r="BE84" s="490"/>
      <c r="BF84" s="490"/>
      <c r="BG84" s="490"/>
      <c r="BH84" s="490"/>
      <c r="BI84" s="490"/>
      <c r="BJ84" s="490"/>
      <c r="BK84" s="490"/>
      <c r="BL84" s="490"/>
      <c r="BM84" s="490"/>
      <c r="BN84" s="490"/>
      <c r="BO84" s="490"/>
      <c r="BP84" s="490"/>
      <c r="BQ84" s="490"/>
      <c r="BR84" s="490"/>
      <c r="BS84" s="490"/>
      <c r="BT84" s="490"/>
      <c r="BU84" s="490"/>
      <c r="BV84" s="490"/>
      <c r="BW84" s="490"/>
      <c r="BX84" s="490"/>
      <c r="BY84" s="490"/>
      <c r="BZ84" s="490"/>
      <c r="CA84" s="490"/>
      <c r="CB84" s="490"/>
      <c r="CC84" s="490"/>
      <c r="CD84" s="490"/>
      <c r="CE84" s="490"/>
      <c r="CF84" s="490"/>
      <c r="CG84" s="490"/>
      <c r="CH84" s="490"/>
      <c r="CI84" s="490"/>
      <c r="CJ84" s="490"/>
      <c r="CK84" s="490"/>
      <c r="CL84" s="490"/>
      <c r="CM84" s="490"/>
      <c r="CN84" s="490"/>
      <c r="CO84" s="490"/>
      <c r="CP84" s="490"/>
      <c r="CQ84" s="490"/>
      <c r="CR84" s="490"/>
      <c r="CS84" s="490"/>
      <c r="CT84" s="490"/>
      <c r="CU84" s="490"/>
      <c r="CV84" s="490"/>
      <c r="CW84" s="490"/>
      <c r="CX84" s="490"/>
      <c r="CY84" s="490"/>
      <c r="CZ84" s="490"/>
      <c r="DA84" s="490"/>
      <c r="DB84" s="490"/>
      <c r="DC84" s="490"/>
      <c r="DD84" s="490"/>
      <c r="DE84" s="490"/>
      <c r="DF84" s="490"/>
      <c r="DG84" s="490"/>
      <c r="DH84" s="490"/>
      <c r="DI84" s="490"/>
      <c r="DJ84" s="490"/>
      <c r="DK84" s="490"/>
      <c r="DL84" s="490"/>
      <c r="DM84" s="490"/>
      <c r="DN84" s="490"/>
      <c r="DO84" s="490"/>
      <c r="DP84" s="490"/>
      <c r="DQ84" s="490"/>
      <c r="DR84" s="490"/>
      <c r="DS84" s="490"/>
      <c r="DT84" s="490"/>
      <c r="DU84" s="490"/>
      <c r="DV84" s="490"/>
      <c r="DW84" s="490"/>
      <c r="DX84" s="490"/>
      <c r="DY84" s="490"/>
      <c r="DZ84" s="490"/>
      <c r="EA84" s="490"/>
      <c r="EB84" s="490"/>
      <c r="EC84" s="490"/>
    </row>
    <row r="86" spans="2:139" ht="13.5" thickBot="1">
      <c r="B86" s="394" t="s">
        <v>232</v>
      </c>
      <c r="C86" s="449">
        <v>29311</v>
      </c>
      <c r="D86" s="449">
        <v>29402</v>
      </c>
      <c r="E86" s="449">
        <v>29494</v>
      </c>
      <c r="F86" s="449">
        <v>29586</v>
      </c>
      <c r="G86" s="449">
        <v>29676</v>
      </c>
      <c r="H86" s="449">
        <v>29767</v>
      </c>
      <c r="I86" s="449">
        <v>29859</v>
      </c>
      <c r="J86" s="449">
        <v>29951</v>
      </c>
      <c r="K86" s="449">
        <v>30041</v>
      </c>
      <c r="L86" s="449">
        <v>30132</v>
      </c>
      <c r="M86" s="449">
        <v>30224</v>
      </c>
      <c r="N86" s="449">
        <v>30316</v>
      </c>
      <c r="O86" s="449">
        <v>30406</v>
      </c>
      <c r="P86" s="449">
        <v>30497</v>
      </c>
      <c r="Q86" s="449">
        <v>30589</v>
      </c>
      <c r="R86" s="449">
        <v>30681</v>
      </c>
      <c r="S86" s="449">
        <v>30772</v>
      </c>
      <c r="T86" s="449">
        <v>30863</v>
      </c>
      <c r="U86" s="449">
        <v>30955</v>
      </c>
      <c r="V86" s="449">
        <v>31047</v>
      </c>
      <c r="W86" s="449">
        <v>31137</v>
      </c>
      <c r="X86" s="449">
        <v>31228</v>
      </c>
      <c r="Y86" s="449">
        <v>31320</v>
      </c>
      <c r="Z86" s="449">
        <v>31412</v>
      </c>
      <c r="AA86" s="449">
        <v>31502</v>
      </c>
      <c r="AB86" s="449">
        <v>31593</v>
      </c>
      <c r="AC86" s="449">
        <v>31685</v>
      </c>
      <c r="AD86" s="449">
        <v>31777</v>
      </c>
      <c r="AE86" s="449">
        <v>31867</v>
      </c>
      <c r="AF86" s="449">
        <v>31958</v>
      </c>
      <c r="AG86" s="449">
        <v>32050</v>
      </c>
      <c r="AH86" s="449">
        <v>32142</v>
      </c>
      <c r="AI86" s="449">
        <v>32233</v>
      </c>
      <c r="AJ86" s="449">
        <v>32324</v>
      </c>
      <c r="AK86" s="449">
        <v>32416</v>
      </c>
      <c r="AL86" s="449">
        <v>32508</v>
      </c>
      <c r="AM86" s="449">
        <v>32598</v>
      </c>
      <c r="AN86" s="449">
        <v>32689</v>
      </c>
      <c r="AO86" s="449">
        <v>32781</v>
      </c>
      <c r="AP86" s="449">
        <v>32873</v>
      </c>
      <c r="AQ86" s="449">
        <v>32963</v>
      </c>
      <c r="AR86" s="449">
        <v>33054</v>
      </c>
      <c r="AS86" s="449">
        <v>33146</v>
      </c>
      <c r="AT86" s="449">
        <v>33238</v>
      </c>
      <c r="AU86" s="449">
        <v>33328</v>
      </c>
      <c r="AV86" s="449">
        <v>33419</v>
      </c>
      <c r="AW86" s="449">
        <v>33511</v>
      </c>
      <c r="AX86" s="449">
        <v>33603</v>
      </c>
      <c r="AY86" s="449">
        <v>33694</v>
      </c>
      <c r="AZ86" s="449">
        <v>33785</v>
      </c>
      <c r="BA86" s="449">
        <v>33877</v>
      </c>
      <c r="BB86" s="449">
        <v>33969</v>
      </c>
      <c r="BC86" s="449">
        <v>34059</v>
      </c>
      <c r="BD86" s="449">
        <v>34150</v>
      </c>
      <c r="BE86" s="449">
        <v>34242</v>
      </c>
      <c r="BF86" s="449">
        <v>34334</v>
      </c>
      <c r="BG86" s="449">
        <v>34424</v>
      </c>
      <c r="BH86" s="449">
        <v>34515</v>
      </c>
      <c r="BI86" s="449">
        <v>34607</v>
      </c>
      <c r="BJ86" s="449">
        <v>34699</v>
      </c>
      <c r="BK86" s="449">
        <v>34789</v>
      </c>
      <c r="BL86" s="449">
        <v>34880</v>
      </c>
      <c r="BM86" s="449">
        <v>34972</v>
      </c>
      <c r="BN86" s="449">
        <v>35064</v>
      </c>
      <c r="BO86" s="449">
        <v>35155</v>
      </c>
      <c r="BP86" s="449">
        <v>35246</v>
      </c>
      <c r="BQ86" s="449">
        <v>35338</v>
      </c>
      <c r="BR86" s="449">
        <v>35430</v>
      </c>
      <c r="BS86" s="449">
        <v>35520</v>
      </c>
      <c r="BT86" s="449">
        <v>35611</v>
      </c>
      <c r="BU86" s="449">
        <v>35703</v>
      </c>
      <c r="BV86" s="449">
        <v>35795</v>
      </c>
      <c r="BW86" s="449">
        <v>35885</v>
      </c>
      <c r="BX86" s="449">
        <v>35976</v>
      </c>
      <c r="BY86" s="449">
        <v>36068</v>
      </c>
      <c r="BZ86" s="449">
        <v>36160</v>
      </c>
      <c r="CA86" s="449">
        <v>36250</v>
      </c>
      <c r="CB86" s="449">
        <v>36341</v>
      </c>
      <c r="CC86" s="449">
        <v>36433</v>
      </c>
      <c r="CD86" s="449">
        <v>36525</v>
      </c>
      <c r="CE86" s="449">
        <v>36616</v>
      </c>
      <c r="CF86" s="449">
        <v>36707</v>
      </c>
      <c r="CG86" s="449">
        <v>36799</v>
      </c>
      <c r="CH86" s="449">
        <v>36891</v>
      </c>
      <c r="CI86" s="449">
        <v>36981</v>
      </c>
      <c r="CJ86" s="449">
        <v>37072</v>
      </c>
      <c r="CK86" s="449">
        <v>37164</v>
      </c>
      <c r="CL86" s="449">
        <v>37256</v>
      </c>
      <c r="CM86" s="449">
        <v>37346</v>
      </c>
      <c r="CN86" s="449">
        <v>37437</v>
      </c>
      <c r="CO86" s="449">
        <v>37529</v>
      </c>
      <c r="CP86" s="449">
        <v>37621</v>
      </c>
      <c r="CQ86" s="449">
        <v>37711</v>
      </c>
      <c r="CR86" s="449">
        <v>37802</v>
      </c>
      <c r="CS86" s="449">
        <v>37894</v>
      </c>
      <c r="CT86" s="449">
        <v>37986</v>
      </c>
      <c r="CU86" s="449">
        <v>38077</v>
      </c>
      <c r="CV86" s="449">
        <v>38168</v>
      </c>
      <c r="CW86" s="449">
        <v>38260</v>
      </c>
      <c r="CX86" s="449">
        <v>38352</v>
      </c>
      <c r="CY86" s="449">
        <v>38442</v>
      </c>
      <c r="CZ86" s="449">
        <v>38533</v>
      </c>
      <c r="DA86" s="449">
        <v>38625</v>
      </c>
      <c r="DB86" s="449">
        <v>38717</v>
      </c>
      <c r="DC86" s="449">
        <v>38807</v>
      </c>
      <c r="DD86" s="449">
        <v>38898</v>
      </c>
      <c r="DE86" s="449">
        <v>38990</v>
      </c>
      <c r="DF86" s="449">
        <v>39082</v>
      </c>
      <c r="DG86" s="449">
        <v>39172</v>
      </c>
      <c r="DH86" s="449">
        <v>39263</v>
      </c>
      <c r="DI86" s="449">
        <v>39355</v>
      </c>
      <c r="DJ86" s="449">
        <v>39447</v>
      </c>
      <c r="DK86" s="449">
        <v>39538</v>
      </c>
      <c r="DL86" s="449">
        <v>39629</v>
      </c>
      <c r="DM86" s="449">
        <v>39721</v>
      </c>
      <c r="DN86" s="449">
        <v>39813</v>
      </c>
      <c r="DO86" s="449">
        <v>39903</v>
      </c>
      <c r="DP86" s="449">
        <v>39994</v>
      </c>
      <c r="DQ86" s="449">
        <v>40086</v>
      </c>
      <c r="DR86" s="449">
        <v>40178</v>
      </c>
      <c r="DS86" s="449">
        <v>40268</v>
      </c>
      <c r="DT86" s="449">
        <v>40359</v>
      </c>
      <c r="DU86" s="449">
        <v>40451</v>
      </c>
      <c r="DV86" s="449">
        <v>40543</v>
      </c>
      <c r="DW86" s="449">
        <v>40633</v>
      </c>
      <c r="DX86" s="449">
        <v>40724</v>
      </c>
      <c r="DY86" s="449">
        <v>40816</v>
      </c>
      <c r="DZ86" s="449">
        <v>40908</v>
      </c>
      <c r="EA86" s="449">
        <v>40999</v>
      </c>
      <c r="EB86" s="449">
        <v>41090</v>
      </c>
      <c r="EC86" s="449">
        <v>41182</v>
      </c>
      <c r="ED86" s="449">
        <v>41274</v>
      </c>
      <c r="EE86" s="449">
        <v>41364</v>
      </c>
      <c r="EF86" s="449">
        <v>41455</v>
      </c>
      <c r="EG86" s="449">
        <v>41547</v>
      </c>
      <c r="EH86" s="449">
        <v>41609</v>
      </c>
      <c r="EI86" s="449">
        <v>41699</v>
      </c>
    </row>
    <row r="87" spans="2:139">
      <c r="B87" s="499" t="s">
        <v>224</v>
      </c>
      <c r="C87" s="451" t="e">
        <v>#VALUE!</v>
      </c>
      <c r="D87" s="451" t="e">
        <v>#VALUE!</v>
      </c>
      <c r="E87" s="451" t="e">
        <v>#VALUE!</v>
      </c>
      <c r="F87" s="451" t="e">
        <v>#VALUE!</v>
      </c>
      <c r="G87" s="451" t="e">
        <v>#VALUE!</v>
      </c>
      <c r="H87" s="451" t="e">
        <v>#VALUE!</v>
      </c>
      <c r="I87" s="451" t="e">
        <v>#VALUE!</v>
      </c>
      <c r="J87" s="451" t="e">
        <v>#VALUE!</v>
      </c>
      <c r="K87" s="451" t="e">
        <v>#VALUE!</v>
      </c>
      <c r="L87" s="451" t="e">
        <v>#VALUE!</v>
      </c>
      <c r="M87" s="451" t="e">
        <v>#VALUE!</v>
      </c>
      <c r="N87" s="451" t="e">
        <v>#VALUE!</v>
      </c>
      <c r="O87" s="451" t="e">
        <v>#VALUE!</v>
      </c>
      <c r="P87" s="451" t="e">
        <v>#VALUE!</v>
      </c>
      <c r="Q87" s="451" t="e">
        <v>#VALUE!</v>
      </c>
      <c r="R87" s="451" t="e">
        <v>#VALUE!</v>
      </c>
      <c r="S87" s="451" t="e">
        <v>#VALUE!</v>
      </c>
      <c r="T87" s="451" t="e">
        <v>#VALUE!</v>
      </c>
      <c r="U87" s="451" t="e">
        <v>#VALUE!</v>
      </c>
      <c r="V87" s="451" t="e">
        <v>#VALUE!</v>
      </c>
      <c r="W87" s="451" t="e">
        <v>#VALUE!</v>
      </c>
      <c r="X87" s="451" t="e">
        <v>#VALUE!</v>
      </c>
      <c r="Y87" s="451" t="e">
        <v>#VALUE!</v>
      </c>
      <c r="Z87" s="451" t="e">
        <v>#VALUE!</v>
      </c>
      <c r="AA87" s="451" t="e">
        <v>#VALUE!</v>
      </c>
      <c r="AB87" s="451" t="e">
        <v>#VALUE!</v>
      </c>
      <c r="AC87" s="451" t="e">
        <v>#VALUE!</v>
      </c>
      <c r="AD87" s="451" t="e">
        <v>#VALUE!</v>
      </c>
      <c r="AE87" s="451" t="e">
        <v>#VALUE!</v>
      </c>
      <c r="AF87" s="451" t="e">
        <v>#VALUE!</v>
      </c>
      <c r="AG87" s="451" t="e">
        <v>#VALUE!</v>
      </c>
      <c r="AH87" s="451" t="e">
        <v>#VALUE!</v>
      </c>
      <c r="AI87" s="451" t="e">
        <v>#VALUE!</v>
      </c>
      <c r="AJ87" s="451" t="e">
        <v>#VALUE!</v>
      </c>
      <c r="AK87" s="451" t="e">
        <v>#VALUE!</v>
      </c>
      <c r="AL87" s="451" t="e">
        <v>#VALUE!</v>
      </c>
      <c r="AM87" s="451" t="e">
        <v>#VALUE!</v>
      </c>
      <c r="AN87" s="451" t="e">
        <v>#VALUE!</v>
      </c>
      <c r="AO87" s="451" t="e">
        <v>#VALUE!</v>
      </c>
      <c r="AP87" s="451" t="e">
        <v>#VALUE!</v>
      </c>
      <c r="AQ87" s="451" t="e">
        <v>#VALUE!</v>
      </c>
      <c r="AR87" s="451" t="e">
        <v>#VALUE!</v>
      </c>
      <c r="AS87" s="451" t="e">
        <v>#VALUE!</v>
      </c>
      <c r="AT87" s="451" t="e">
        <v>#VALUE!</v>
      </c>
      <c r="AU87" s="451" t="e">
        <v>#VALUE!</v>
      </c>
      <c r="AV87" s="451" t="e">
        <v>#VALUE!</v>
      </c>
      <c r="AW87" s="451" t="e">
        <v>#VALUE!</v>
      </c>
      <c r="AX87" s="451" t="e">
        <v>#VALUE!</v>
      </c>
      <c r="AY87" s="451" t="e">
        <v>#VALUE!</v>
      </c>
      <c r="AZ87" s="451" t="e">
        <v>#VALUE!</v>
      </c>
      <c r="BA87" s="451" t="e">
        <v>#VALUE!</v>
      </c>
      <c r="BB87" s="451" t="e">
        <v>#VALUE!</v>
      </c>
      <c r="BC87" s="451" t="e">
        <v>#VALUE!</v>
      </c>
      <c r="BD87" s="451" t="e">
        <v>#VALUE!</v>
      </c>
      <c r="BE87" s="451" t="e">
        <v>#VALUE!</v>
      </c>
      <c r="BF87" s="451" t="e">
        <v>#VALUE!</v>
      </c>
      <c r="BG87" s="451" t="e">
        <v>#VALUE!</v>
      </c>
      <c r="BH87" s="451" t="e">
        <v>#VALUE!</v>
      </c>
      <c r="BI87" s="451" t="e">
        <v>#VALUE!</v>
      </c>
      <c r="BJ87" s="451" t="e">
        <v>#VALUE!</v>
      </c>
      <c r="BK87" s="451" t="e">
        <v>#VALUE!</v>
      </c>
      <c r="BL87" s="451" t="e">
        <v>#VALUE!</v>
      </c>
      <c r="BM87" s="451" t="e">
        <v>#VALUE!</v>
      </c>
      <c r="BN87" s="451" t="e">
        <v>#VALUE!</v>
      </c>
      <c r="BO87" s="451" t="e">
        <v>#VALUE!</v>
      </c>
      <c r="BP87" s="451" t="e">
        <v>#VALUE!</v>
      </c>
      <c r="BQ87" s="451" t="e">
        <v>#VALUE!</v>
      </c>
      <c r="BR87" s="451" t="e">
        <v>#VALUE!</v>
      </c>
      <c r="BS87" s="451" t="e">
        <v>#VALUE!</v>
      </c>
      <c r="BT87" s="451" t="e">
        <v>#VALUE!</v>
      </c>
      <c r="BU87" s="451" t="e">
        <v>#VALUE!</v>
      </c>
      <c r="BV87" s="451" t="e">
        <v>#VALUE!</v>
      </c>
      <c r="BW87" s="451" t="e">
        <v>#VALUE!</v>
      </c>
      <c r="BX87" s="451" t="e">
        <v>#VALUE!</v>
      </c>
      <c r="BY87" s="451" t="e">
        <v>#VALUE!</v>
      </c>
      <c r="BZ87" s="451" t="e">
        <v>#VALUE!</v>
      </c>
      <c r="CA87" s="451" t="e">
        <v>#VALUE!</v>
      </c>
      <c r="CB87" s="451" t="e">
        <v>#VALUE!</v>
      </c>
      <c r="CC87" s="451" t="e">
        <v>#VALUE!</v>
      </c>
      <c r="CD87" s="451" t="e">
        <v>#VALUE!</v>
      </c>
      <c r="CE87" s="451" t="e">
        <v>#VALUE!</v>
      </c>
      <c r="CF87" s="451" t="e">
        <v>#VALUE!</v>
      </c>
      <c r="CG87" s="451" t="e">
        <v>#VALUE!</v>
      </c>
      <c r="CH87" s="451" t="e">
        <v>#VALUE!</v>
      </c>
      <c r="CI87" s="451" t="e">
        <v>#VALUE!</v>
      </c>
      <c r="CJ87" s="451" t="e">
        <v>#VALUE!</v>
      </c>
      <c r="CK87" s="451" t="e">
        <v>#VALUE!</v>
      </c>
      <c r="CL87" s="451" t="e">
        <v>#VALUE!</v>
      </c>
      <c r="CM87" s="451" t="e">
        <v>#VALUE!</v>
      </c>
      <c r="CN87" s="451" t="e">
        <v>#VALUE!</v>
      </c>
      <c r="CO87" s="451" t="e">
        <v>#VALUE!</v>
      </c>
      <c r="CP87" s="451" t="e">
        <v>#VALUE!</v>
      </c>
      <c r="CQ87" s="451" t="e">
        <v>#VALUE!</v>
      </c>
      <c r="CR87" s="451" t="e">
        <v>#VALUE!</v>
      </c>
      <c r="CS87" s="451" t="e">
        <v>#VALUE!</v>
      </c>
      <c r="CT87" s="451" t="e">
        <v>#VALUE!</v>
      </c>
      <c r="CU87" s="451" t="e">
        <v>#VALUE!</v>
      </c>
      <c r="CV87" s="451" t="e">
        <v>#VALUE!</v>
      </c>
      <c r="CW87" s="451" t="e">
        <v>#VALUE!</v>
      </c>
      <c r="CX87" s="451" t="e">
        <v>#VALUE!</v>
      </c>
      <c r="CY87" s="451" t="e">
        <v>#VALUE!</v>
      </c>
      <c r="CZ87" s="451" t="e">
        <v>#VALUE!</v>
      </c>
      <c r="DA87" s="451" t="e">
        <v>#VALUE!</v>
      </c>
      <c r="DB87" s="451" t="e">
        <v>#VALUE!</v>
      </c>
      <c r="DC87" s="451" t="e">
        <v>#VALUE!</v>
      </c>
      <c r="DD87" s="451" t="e">
        <v>#VALUE!</v>
      </c>
      <c r="DE87" s="451" t="e">
        <v>#VALUE!</v>
      </c>
      <c r="DF87" s="451" t="e">
        <v>#VALUE!</v>
      </c>
      <c r="DG87" s="451" t="e">
        <v>#VALUE!</v>
      </c>
      <c r="DH87" s="451" t="e">
        <v>#VALUE!</v>
      </c>
      <c r="DI87" s="451" t="e">
        <v>#VALUE!</v>
      </c>
      <c r="DJ87" s="451" t="e">
        <v>#VALUE!</v>
      </c>
      <c r="DK87" s="451" t="e">
        <v>#VALUE!</v>
      </c>
      <c r="DL87" s="451" t="e">
        <v>#VALUE!</v>
      </c>
      <c r="DM87" s="451" t="e">
        <v>#VALUE!</v>
      </c>
      <c r="DN87" s="451" t="e">
        <v>#VALUE!</v>
      </c>
      <c r="DO87" s="451" t="e">
        <v>#VALUE!</v>
      </c>
      <c r="DP87" s="451" t="e">
        <v>#VALUE!</v>
      </c>
      <c r="DQ87" s="451" t="e">
        <v>#VALUE!</v>
      </c>
      <c r="DR87" s="451" t="e">
        <v>#VALUE!</v>
      </c>
      <c r="DS87" s="451" t="e">
        <v>#VALUE!</v>
      </c>
      <c r="DT87" s="451" t="e">
        <v>#VALUE!</v>
      </c>
      <c r="DU87" s="451" t="e">
        <v>#VALUE!</v>
      </c>
      <c r="DV87" s="451" t="e">
        <v>#VALUE!</v>
      </c>
      <c r="DW87" s="451" t="e">
        <v>#VALUE!</v>
      </c>
      <c r="DX87" s="451" t="e">
        <v>#VALUE!</v>
      </c>
      <c r="DY87" s="451" t="e">
        <v>#VALUE!</v>
      </c>
      <c r="DZ87" s="451" t="e">
        <v>#VALUE!</v>
      </c>
      <c r="EA87" s="451" t="e">
        <v>#VALUE!</v>
      </c>
      <c r="EB87" s="451" t="e">
        <v>#VALUE!</v>
      </c>
      <c r="EC87" s="451" t="e">
        <v>#VALUE!</v>
      </c>
      <c r="ED87" s="451" t="e">
        <v>#VALUE!</v>
      </c>
      <c r="EE87" s="451" t="e">
        <v>#VALUE!</v>
      </c>
      <c r="EF87" s="451" t="e">
        <v>#VALUE!</v>
      </c>
      <c r="EG87" s="451" t="e">
        <v>#VALUE!</v>
      </c>
      <c r="EH87" s="451" t="e">
        <v>#VALUE!</v>
      </c>
      <c r="EI87" s="451" t="e">
        <v>#VALUE!</v>
      </c>
    </row>
    <row r="88" spans="2:139">
      <c r="B88" s="454" t="s">
        <v>174</v>
      </c>
      <c r="C88" s="454"/>
      <c r="D88" s="490" t="e">
        <f>100*(D87/C87-1)</f>
        <v>#VALUE!</v>
      </c>
      <c r="E88" s="490" t="e">
        <f>100*(E87/D87-1)</f>
        <v>#VALUE!</v>
      </c>
      <c r="F88" s="490" t="e">
        <f>100*(F87/E87-1)</f>
        <v>#VALUE!</v>
      </c>
      <c r="G88" s="490" t="e">
        <f>100*(G87/F87-1)</f>
        <v>#VALUE!</v>
      </c>
      <c r="H88" s="490" t="e">
        <f t="shared" ref="H88:BS88" si="150">100*(H87/G87-1)</f>
        <v>#VALUE!</v>
      </c>
      <c r="I88" s="490" t="e">
        <f t="shared" si="150"/>
        <v>#VALUE!</v>
      </c>
      <c r="J88" s="490" t="e">
        <f t="shared" si="150"/>
        <v>#VALUE!</v>
      </c>
      <c r="K88" s="490" t="e">
        <f t="shared" si="150"/>
        <v>#VALUE!</v>
      </c>
      <c r="L88" s="490" t="e">
        <f t="shared" si="150"/>
        <v>#VALUE!</v>
      </c>
      <c r="M88" s="490" t="e">
        <f t="shared" si="150"/>
        <v>#VALUE!</v>
      </c>
      <c r="N88" s="490" t="e">
        <f t="shared" si="150"/>
        <v>#VALUE!</v>
      </c>
      <c r="O88" s="490" t="e">
        <f t="shared" si="150"/>
        <v>#VALUE!</v>
      </c>
      <c r="P88" s="490" t="e">
        <f t="shared" si="150"/>
        <v>#VALUE!</v>
      </c>
      <c r="Q88" s="490" t="e">
        <f t="shared" si="150"/>
        <v>#VALUE!</v>
      </c>
      <c r="R88" s="490" t="e">
        <f t="shared" si="150"/>
        <v>#VALUE!</v>
      </c>
      <c r="S88" s="490" t="e">
        <f t="shared" si="150"/>
        <v>#VALUE!</v>
      </c>
      <c r="T88" s="490" t="e">
        <f t="shared" si="150"/>
        <v>#VALUE!</v>
      </c>
      <c r="U88" s="490" t="e">
        <f t="shared" si="150"/>
        <v>#VALUE!</v>
      </c>
      <c r="V88" s="490" t="e">
        <f t="shared" si="150"/>
        <v>#VALUE!</v>
      </c>
      <c r="W88" s="490" t="e">
        <f t="shared" si="150"/>
        <v>#VALUE!</v>
      </c>
      <c r="X88" s="490" t="e">
        <f t="shared" si="150"/>
        <v>#VALUE!</v>
      </c>
      <c r="Y88" s="490" t="e">
        <f t="shared" si="150"/>
        <v>#VALUE!</v>
      </c>
      <c r="Z88" s="490" t="e">
        <f t="shared" si="150"/>
        <v>#VALUE!</v>
      </c>
      <c r="AA88" s="490" t="e">
        <f t="shared" si="150"/>
        <v>#VALUE!</v>
      </c>
      <c r="AB88" s="490" t="e">
        <f t="shared" si="150"/>
        <v>#VALUE!</v>
      </c>
      <c r="AC88" s="490" t="e">
        <f t="shared" si="150"/>
        <v>#VALUE!</v>
      </c>
      <c r="AD88" s="490" t="e">
        <f t="shared" si="150"/>
        <v>#VALUE!</v>
      </c>
      <c r="AE88" s="490" t="e">
        <f t="shared" si="150"/>
        <v>#VALUE!</v>
      </c>
      <c r="AF88" s="490" t="e">
        <f t="shared" si="150"/>
        <v>#VALUE!</v>
      </c>
      <c r="AG88" s="490" t="e">
        <f t="shared" si="150"/>
        <v>#VALUE!</v>
      </c>
      <c r="AH88" s="490" t="e">
        <f t="shared" si="150"/>
        <v>#VALUE!</v>
      </c>
      <c r="AI88" s="490" t="e">
        <f t="shared" si="150"/>
        <v>#VALUE!</v>
      </c>
      <c r="AJ88" s="490" t="e">
        <f t="shared" si="150"/>
        <v>#VALUE!</v>
      </c>
      <c r="AK88" s="490" t="e">
        <f t="shared" si="150"/>
        <v>#VALUE!</v>
      </c>
      <c r="AL88" s="490" t="e">
        <f t="shared" si="150"/>
        <v>#VALUE!</v>
      </c>
      <c r="AM88" s="490" t="e">
        <f t="shared" si="150"/>
        <v>#VALUE!</v>
      </c>
      <c r="AN88" s="490" t="e">
        <f t="shared" si="150"/>
        <v>#VALUE!</v>
      </c>
      <c r="AO88" s="490" t="e">
        <f t="shared" si="150"/>
        <v>#VALUE!</v>
      </c>
      <c r="AP88" s="490" t="e">
        <f t="shared" si="150"/>
        <v>#VALUE!</v>
      </c>
      <c r="AQ88" s="490" t="e">
        <f t="shared" si="150"/>
        <v>#VALUE!</v>
      </c>
      <c r="AR88" s="490" t="e">
        <f t="shared" si="150"/>
        <v>#VALUE!</v>
      </c>
      <c r="AS88" s="490" t="e">
        <f t="shared" si="150"/>
        <v>#VALUE!</v>
      </c>
      <c r="AT88" s="490" t="e">
        <f t="shared" si="150"/>
        <v>#VALUE!</v>
      </c>
      <c r="AU88" s="490" t="e">
        <f t="shared" si="150"/>
        <v>#VALUE!</v>
      </c>
      <c r="AV88" s="490" t="e">
        <f t="shared" si="150"/>
        <v>#VALUE!</v>
      </c>
      <c r="AW88" s="490" t="e">
        <f t="shared" si="150"/>
        <v>#VALUE!</v>
      </c>
      <c r="AX88" s="490" t="e">
        <f t="shared" si="150"/>
        <v>#VALUE!</v>
      </c>
      <c r="AY88" s="490" t="e">
        <f t="shared" si="150"/>
        <v>#VALUE!</v>
      </c>
      <c r="AZ88" s="490" t="e">
        <f t="shared" si="150"/>
        <v>#VALUE!</v>
      </c>
      <c r="BA88" s="490" t="e">
        <f t="shared" si="150"/>
        <v>#VALUE!</v>
      </c>
      <c r="BB88" s="490" t="e">
        <f t="shared" si="150"/>
        <v>#VALUE!</v>
      </c>
      <c r="BC88" s="490" t="e">
        <f t="shared" si="150"/>
        <v>#VALUE!</v>
      </c>
      <c r="BD88" s="490" t="e">
        <f t="shared" si="150"/>
        <v>#VALUE!</v>
      </c>
      <c r="BE88" s="490" t="e">
        <f t="shared" si="150"/>
        <v>#VALUE!</v>
      </c>
      <c r="BF88" s="490" t="e">
        <f t="shared" si="150"/>
        <v>#VALUE!</v>
      </c>
      <c r="BG88" s="490" t="e">
        <f t="shared" si="150"/>
        <v>#VALUE!</v>
      </c>
      <c r="BH88" s="490" t="e">
        <f t="shared" si="150"/>
        <v>#VALUE!</v>
      </c>
      <c r="BI88" s="490" t="e">
        <f t="shared" si="150"/>
        <v>#VALUE!</v>
      </c>
      <c r="BJ88" s="490" t="e">
        <f t="shared" si="150"/>
        <v>#VALUE!</v>
      </c>
      <c r="BK88" s="490" t="e">
        <f t="shared" si="150"/>
        <v>#VALUE!</v>
      </c>
      <c r="BL88" s="490" t="e">
        <f t="shared" si="150"/>
        <v>#VALUE!</v>
      </c>
      <c r="BM88" s="490" t="e">
        <f t="shared" si="150"/>
        <v>#VALUE!</v>
      </c>
      <c r="BN88" s="490" t="e">
        <f t="shared" si="150"/>
        <v>#VALUE!</v>
      </c>
      <c r="BO88" s="490" t="e">
        <f t="shared" si="150"/>
        <v>#VALUE!</v>
      </c>
      <c r="BP88" s="490" t="e">
        <f t="shared" si="150"/>
        <v>#VALUE!</v>
      </c>
      <c r="BQ88" s="490" t="e">
        <f t="shared" si="150"/>
        <v>#VALUE!</v>
      </c>
      <c r="BR88" s="490" t="e">
        <f t="shared" si="150"/>
        <v>#VALUE!</v>
      </c>
      <c r="BS88" s="490" t="e">
        <f t="shared" si="150"/>
        <v>#VALUE!</v>
      </c>
      <c r="BT88" s="490" t="e">
        <f t="shared" ref="BT88:EE88" si="151">100*(BT87/BS87-1)</f>
        <v>#VALUE!</v>
      </c>
      <c r="BU88" s="490" t="e">
        <f t="shared" si="151"/>
        <v>#VALUE!</v>
      </c>
      <c r="BV88" s="490" t="e">
        <f t="shared" si="151"/>
        <v>#VALUE!</v>
      </c>
      <c r="BW88" s="490" t="e">
        <f t="shared" si="151"/>
        <v>#VALUE!</v>
      </c>
      <c r="BX88" s="490" t="e">
        <f t="shared" si="151"/>
        <v>#VALUE!</v>
      </c>
      <c r="BY88" s="490" t="e">
        <f t="shared" si="151"/>
        <v>#VALUE!</v>
      </c>
      <c r="BZ88" s="490" t="e">
        <f t="shared" si="151"/>
        <v>#VALUE!</v>
      </c>
      <c r="CA88" s="490" t="e">
        <f t="shared" si="151"/>
        <v>#VALUE!</v>
      </c>
      <c r="CB88" s="490" t="e">
        <f t="shared" si="151"/>
        <v>#VALUE!</v>
      </c>
      <c r="CC88" s="490" t="e">
        <f t="shared" si="151"/>
        <v>#VALUE!</v>
      </c>
      <c r="CD88" s="490" t="e">
        <f t="shared" si="151"/>
        <v>#VALUE!</v>
      </c>
      <c r="CE88" s="490" t="e">
        <f t="shared" si="151"/>
        <v>#VALUE!</v>
      </c>
      <c r="CF88" s="490" t="e">
        <f t="shared" si="151"/>
        <v>#VALUE!</v>
      </c>
      <c r="CG88" s="490" t="e">
        <f t="shared" si="151"/>
        <v>#VALUE!</v>
      </c>
      <c r="CH88" s="490" t="e">
        <f t="shared" si="151"/>
        <v>#VALUE!</v>
      </c>
      <c r="CI88" s="490" t="e">
        <f t="shared" si="151"/>
        <v>#VALUE!</v>
      </c>
      <c r="CJ88" s="490" t="e">
        <f t="shared" si="151"/>
        <v>#VALUE!</v>
      </c>
      <c r="CK88" s="490" t="e">
        <f t="shared" si="151"/>
        <v>#VALUE!</v>
      </c>
      <c r="CL88" s="490" t="e">
        <f t="shared" si="151"/>
        <v>#VALUE!</v>
      </c>
      <c r="CM88" s="490" t="e">
        <f t="shared" si="151"/>
        <v>#VALUE!</v>
      </c>
      <c r="CN88" s="490" t="e">
        <f t="shared" si="151"/>
        <v>#VALUE!</v>
      </c>
      <c r="CO88" s="490" t="e">
        <f t="shared" si="151"/>
        <v>#VALUE!</v>
      </c>
      <c r="CP88" s="490" t="e">
        <f t="shared" si="151"/>
        <v>#VALUE!</v>
      </c>
      <c r="CQ88" s="490" t="e">
        <f t="shared" si="151"/>
        <v>#VALUE!</v>
      </c>
      <c r="CR88" s="490" t="e">
        <f t="shared" si="151"/>
        <v>#VALUE!</v>
      </c>
      <c r="CS88" s="490" t="e">
        <f t="shared" si="151"/>
        <v>#VALUE!</v>
      </c>
      <c r="CT88" s="490" t="e">
        <f t="shared" si="151"/>
        <v>#VALUE!</v>
      </c>
      <c r="CU88" s="490" t="e">
        <f t="shared" si="151"/>
        <v>#VALUE!</v>
      </c>
      <c r="CV88" s="490" t="e">
        <f t="shared" si="151"/>
        <v>#VALUE!</v>
      </c>
      <c r="CW88" s="490" t="e">
        <f t="shared" si="151"/>
        <v>#VALUE!</v>
      </c>
      <c r="CX88" s="490" t="e">
        <f t="shared" si="151"/>
        <v>#VALUE!</v>
      </c>
      <c r="CY88" s="490" t="e">
        <f t="shared" si="151"/>
        <v>#VALUE!</v>
      </c>
      <c r="CZ88" s="490" t="e">
        <f t="shared" si="151"/>
        <v>#VALUE!</v>
      </c>
      <c r="DA88" s="490" t="e">
        <f t="shared" si="151"/>
        <v>#VALUE!</v>
      </c>
      <c r="DB88" s="490" t="e">
        <f t="shared" si="151"/>
        <v>#VALUE!</v>
      </c>
      <c r="DC88" s="490" t="e">
        <f t="shared" si="151"/>
        <v>#VALUE!</v>
      </c>
      <c r="DD88" s="490" t="e">
        <f t="shared" si="151"/>
        <v>#VALUE!</v>
      </c>
      <c r="DE88" s="490" t="e">
        <f t="shared" si="151"/>
        <v>#VALUE!</v>
      </c>
      <c r="DF88" s="490" t="e">
        <f t="shared" si="151"/>
        <v>#VALUE!</v>
      </c>
      <c r="DG88" s="490" t="e">
        <f t="shared" si="151"/>
        <v>#VALUE!</v>
      </c>
      <c r="DH88" s="490" t="e">
        <f t="shared" si="151"/>
        <v>#VALUE!</v>
      </c>
      <c r="DI88" s="490" t="e">
        <f t="shared" si="151"/>
        <v>#VALUE!</v>
      </c>
      <c r="DJ88" s="490" t="e">
        <f t="shared" si="151"/>
        <v>#VALUE!</v>
      </c>
      <c r="DK88" s="490" t="e">
        <f t="shared" si="151"/>
        <v>#VALUE!</v>
      </c>
      <c r="DL88" s="490" t="e">
        <f t="shared" si="151"/>
        <v>#VALUE!</v>
      </c>
      <c r="DM88" s="490" t="e">
        <f t="shared" si="151"/>
        <v>#VALUE!</v>
      </c>
      <c r="DN88" s="490" t="e">
        <f t="shared" si="151"/>
        <v>#VALUE!</v>
      </c>
      <c r="DO88" s="490" t="e">
        <f t="shared" si="151"/>
        <v>#VALUE!</v>
      </c>
      <c r="DP88" s="490" t="e">
        <f t="shared" si="151"/>
        <v>#VALUE!</v>
      </c>
      <c r="DQ88" s="490" t="e">
        <f t="shared" si="151"/>
        <v>#VALUE!</v>
      </c>
      <c r="DR88" s="490" t="e">
        <f t="shared" si="151"/>
        <v>#VALUE!</v>
      </c>
      <c r="DS88" s="490" t="e">
        <f t="shared" si="151"/>
        <v>#VALUE!</v>
      </c>
      <c r="DT88" s="490" t="e">
        <f t="shared" si="151"/>
        <v>#VALUE!</v>
      </c>
      <c r="DU88" s="490" t="e">
        <f t="shared" si="151"/>
        <v>#VALUE!</v>
      </c>
      <c r="DV88" s="490" t="e">
        <f t="shared" si="151"/>
        <v>#VALUE!</v>
      </c>
      <c r="DW88" s="490" t="e">
        <f t="shared" si="151"/>
        <v>#VALUE!</v>
      </c>
      <c r="DX88" s="490" t="e">
        <f t="shared" si="151"/>
        <v>#VALUE!</v>
      </c>
      <c r="DY88" s="490" t="e">
        <f t="shared" si="151"/>
        <v>#VALUE!</v>
      </c>
      <c r="DZ88" s="490" t="e">
        <f t="shared" si="151"/>
        <v>#VALUE!</v>
      </c>
      <c r="EA88" s="490" t="e">
        <f t="shared" si="151"/>
        <v>#VALUE!</v>
      </c>
      <c r="EB88" s="490" t="e">
        <f t="shared" si="151"/>
        <v>#VALUE!</v>
      </c>
      <c r="EC88" s="490" t="e">
        <f t="shared" si="151"/>
        <v>#VALUE!</v>
      </c>
      <c r="ED88" s="490" t="e">
        <f t="shared" si="151"/>
        <v>#VALUE!</v>
      </c>
      <c r="EE88" s="490" t="e">
        <f t="shared" si="151"/>
        <v>#VALUE!</v>
      </c>
      <c r="EF88" s="490" t="e">
        <f t="shared" ref="EF88:EI88" si="152">100*(EF87/EE87-1)</f>
        <v>#VALUE!</v>
      </c>
      <c r="EG88" s="490" t="e">
        <f t="shared" si="152"/>
        <v>#VALUE!</v>
      </c>
      <c r="EH88" s="490" t="e">
        <f t="shared" si="152"/>
        <v>#VALUE!</v>
      </c>
      <c r="EI88" s="490" t="e">
        <f t="shared" si="152"/>
        <v>#VALUE!</v>
      </c>
    </row>
    <row r="89" spans="2:139" ht="13.5" thickBot="1">
      <c r="B89" s="454" t="s">
        <v>74</v>
      </c>
      <c r="D89" s="455"/>
      <c r="E89" s="455"/>
      <c r="F89" s="455"/>
      <c r="G89" s="490" t="e">
        <f>100*(G87/C87-1)</f>
        <v>#VALUE!</v>
      </c>
      <c r="H89" s="490" t="e">
        <f t="shared" ref="H89:BS89" si="153">100*(H87/D87-1)</f>
        <v>#VALUE!</v>
      </c>
      <c r="I89" s="490" t="e">
        <f t="shared" si="153"/>
        <v>#VALUE!</v>
      </c>
      <c r="J89" s="490" t="e">
        <f t="shared" si="153"/>
        <v>#VALUE!</v>
      </c>
      <c r="K89" s="490" t="e">
        <f t="shared" si="153"/>
        <v>#VALUE!</v>
      </c>
      <c r="L89" s="490" t="e">
        <f t="shared" si="153"/>
        <v>#VALUE!</v>
      </c>
      <c r="M89" s="490" t="e">
        <f t="shared" si="153"/>
        <v>#VALUE!</v>
      </c>
      <c r="N89" s="490" t="e">
        <f t="shared" si="153"/>
        <v>#VALUE!</v>
      </c>
      <c r="O89" s="490" t="e">
        <f t="shared" si="153"/>
        <v>#VALUE!</v>
      </c>
      <c r="P89" s="490" t="e">
        <f t="shared" si="153"/>
        <v>#VALUE!</v>
      </c>
      <c r="Q89" s="490" t="e">
        <f t="shared" si="153"/>
        <v>#VALUE!</v>
      </c>
      <c r="R89" s="490" t="e">
        <f t="shared" si="153"/>
        <v>#VALUE!</v>
      </c>
      <c r="S89" s="490" t="e">
        <f t="shared" si="153"/>
        <v>#VALUE!</v>
      </c>
      <c r="T89" s="490" t="e">
        <f t="shared" si="153"/>
        <v>#VALUE!</v>
      </c>
      <c r="U89" s="490" t="e">
        <f t="shared" si="153"/>
        <v>#VALUE!</v>
      </c>
      <c r="V89" s="490" t="e">
        <f t="shared" si="153"/>
        <v>#VALUE!</v>
      </c>
      <c r="W89" s="490" t="e">
        <f t="shared" si="153"/>
        <v>#VALUE!</v>
      </c>
      <c r="X89" s="490" t="e">
        <f t="shared" si="153"/>
        <v>#VALUE!</v>
      </c>
      <c r="Y89" s="490" t="e">
        <f t="shared" si="153"/>
        <v>#VALUE!</v>
      </c>
      <c r="Z89" s="490" t="e">
        <f t="shared" si="153"/>
        <v>#VALUE!</v>
      </c>
      <c r="AA89" s="490" t="e">
        <f t="shared" si="153"/>
        <v>#VALUE!</v>
      </c>
      <c r="AB89" s="490" t="e">
        <f t="shared" si="153"/>
        <v>#VALUE!</v>
      </c>
      <c r="AC89" s="490" t="e">
        <f t="shared" si="153"/>
        <v>#VALUE!</v>
      </c>
      <c r="AD89" s="490" t="e">
        <f t="shared" si="153"/>
        <v>#VALUE!</v>
      </c>
      <c r="AE89" s="490" t="e">
        <f t="shared" si="153"/>
        <v>#VALUE!</v>
      </c>
      <c r="AF89" s="490" t="e">
        <f t="shared" si="153"/>
        <v>#VALUE!</v>
      </c>
      <c r="AG89" s="490" t="e">
        <f t="shared" si="153"/>
        <v>#VALUE!</v>
      </c>
      <c r="AH89" s="490" t="e">
        <f t="shared" si="153"/>
        <v>#VALUE!</v>
      </c>
      <c r="AI89" s="490" t="e">
        <f t="shared" si="153"/>
        <v>#VALUE!</v>
      </c>
      <c r="AJ89" s="490" t="e">
        <f t="shared" si="153"/>
        <v>#VALUE!</v>
      </c>
      <c r="AK89" s="490" t="e">
        <f t="shared" si="153"/>
        <v>#VALUE!</v>
      </c>
      <c r="AL89" s="490" t="e">
        <f t="shared" si="153"/>
        <v>#VALUE!</v>
      </c>
      <c r="AM89" s="490" t="e">
        <f t="shared" si="153"/>
        <v>#VALUE!</v>
      </c>
      <c r="AN89" s="490" t="e">
        <f t="shared" si="153"/>
        <v>#VALUE!</v>
      </c>
      <c r="AO89" s="490" t="e">
        <f t="shared" si="153"/>
        <v>#VALUE!</v>
      </c>
      <c r="AP89" s="490" t="e">
        <f t="shared" si="153"/>
        <v>#VALUE!</v>
      </c>
      <c r="AQ89" s="490" t="e">
        <f t="shared" si="153"/>
        <v>#VALUE!</v>
      </c>
      <c r="AR89" s="490" t="e">
        <f t="shared" si="153"/>
        <v>#VALUE!</v>
      </c>
      <c r="AS89" s="490" t="e">
        <f t="shared" si="153"/>
        <v>#VALUE!</v>
      </c>
      <c r="AT89" s="490" t="e">
        <f t="shared" si="153"/>
        <v>#VALUE!</v>
      </c>
      <c r="AU89" s="490" t="e">
        <f t="shared" si="153"/>
        <v>#VALUE!</v>
      </c>
      <c r="AV89" s="490" t="e">
        <f t="shared" si="153"/>
        <v>#VALUE!</v>
      </c>
      <c r="AW89" s="490" t="e">
        <f t="shared" si="153"/>
        <v>#VALUE!</v>
      </c>
      <c r="AX89" s="490" t="e">
        <f t="shared" si="153"/>
        <v>#VALUE!</v>
      </c>
      <c r="AY89" s="490" t="e">
        <f t="shared" si="153"/>
        <v>#VALUE!</v>
      </c>
      <c r="AZ89" s="490" t="e">
        <f t="shared" si="153"/>
        <v>#VALUE!</v>
      </c>
      <c r="BA89" s="490" t="e">
        <f t="shared" si="153"/>
        <v>#VALUE!</v>
      </c>
      <c r="BB89" s="490" t="e">
        <f t="shared" si="153"/>
        <v>#VALUE!</v>
      </c>
      <c r="BC89" s="490" t="e">
        <f t="shared" si="153"/>
        <v>#VALUE!</v>
      </c>
      <c r="BD89" s="490" t="e">
        <f t="shared" si="153"/>
        <v>#VALUE!</v>
      </c>
      <c r="BE89" s="490" t="e">
        <f t="shared" si="153"/>
        <v>#VALUE!</v>
      </c>
      <c r="BF89" s="490" t="e">
        <f t="shared" si="153"/>
        <v>#VALUE!</v>
      </c>
      <c r="BG89" s="490" t="e">
        <f t="shared" si="153"/>
        <v>#VALUE!</v>
      </c>
      <c r="BH89" s="490" t="e">
        <f t="shared" si="153"/>
        <v>#VALUE!</v>
      </c>
      <c r="BI89" s="490" t="e">
        <f t="shared" si="153"/>
        <v>#VALUE!</v>
      </c>
      <c r="BJ89" s="490" t="e">
        <f t="shared" si="153"/>
        <v>#VALUE!</v>
      </c>
      <c r="BK89" s="490" t="e">
        <f t="shared" si="153"/>
        <v>#VALUE!</v>
      </c>
      <c r="BL89" s="490" t="e">
        <f t="shared" si="153"/>
        <v>#VALUE!</v>
      </c>
      <c r="BM89" s="490" t="e">
        <f t="shared" si="153"/>
        <v>#VALUE!</v>
      </c>
      <c r="BN89" s="490" t="e">
        <f t="shared" si="153"/>
        <v>#VALUE!</v>
      </c>
      <c r="BO89" s="490" t="e">
        <f t="shared" si="153"/>
        <v>#VALUE!</v>
      </c>
      <c r="BP89" s="490" t="e">
        <f t="shared" si="153"/>
        <v>#VALUE!</v>
      </c>
      <c r="BQ89" s="490" t="e">
        <f t="shared" si="153"/>
        <v>#VALUE!</v>
      </c>
      <c r="BR89" s="490" t="e">
        <f t="shared" si="153"/>
        <v>#VALUE!</v>
      </c>
      <c r="BS89" s="490" t="e">
        <f t="shared" si="153"/>
        <v>#VALUE!</v>
      </c>
      <c r="BT89" s="490" t="e">
        <f t="shared" ref="BT89:EE89" si="154">100*(BT87/BP87-1)</f>
        <v>#VALUE!</v>
      </c>
      <c r="BU89" s="490" t="e">
        <f t="shared" si="154"/>
        <v>#VALUE!</v>
      </c>
      <c r="BV89" s="490" t="e">
        <f t="shared" si="154"/>
        <v>#VALUE!</v>
      </c>
      <c r="BW89" s="490" t="e">
        <f t="shared" si="154"/>
        <v>#VALUE!</v>
      </c>
      <c r="BX89" s="490" t="e">
        <f t="shared" si="154"/>
        <v>#VALUE!</v>
      </c>
      <c r="BY89" s="490" t="e">
        <f t="shared" si="154"/>
        <v>#VALUE!</v>
      </c>
      <c r="BZ89" s="490" t="e">
        <f t="shared" si="154"/>
        <v>#VALUE!</v>
      </c>
      <c r="CA89" s="490" t="e">
        <f t="shared" si="154"/>
        <v>#VALUE!</v>
      </c>
      <c r="CB89" s="490" t="e">
        <f t="shared" si="154"/>
        <v>#VALUE!</v>
      </c>
      <c r="CC89" s="490" t="e">
        <f t="shared" si="154"/>
        <v>#VALUE!</v>
      </c>
      <c r="CD89" s="490" t="e">
        <f t="shared" si="154"/>
        <v>#VALUE!</v>
      </c>
      <c r="CE89" s="490" t="e">
        <f t="shared" si="154"/>
        <v>#VALUE!</v>
      </c>
      <c r="CF89" s="490" t="e">
        <f t="shared" si="154"/>
        <v>#VALUE!</v>
      </c>
      <c r="CG89" s="490" t="e">
        <f t="shared" si="154"/>
        <v>#VALUE!</v>
      </c>
      <c r="CH89" s="490" t="e">
        <f t="shared" si="154"/>
        <v>#VALUE!</v>
      </c>
      <c r="CI89" s="490" t="e">
        <f t="shared" si="154"/>
        <v>#VALUE!</v>
      </c>
      <c r="CJ89" s="490" t="e">
        <f t="shared" si="154"/>
        <v>#VALUE!</v>
      </c>
      <c r="CK89" s="490" t="e">
        <f t="shared" si="154"/>
        <v>#VALUE!</v>
      </c>
      <c r="CL89" s="490" t="e">
        <f t="shared" si="154"/>
        <v>#VALUE!</v>
      </c>
      <c r="CM89" s="490" t="e">
        <f t="shared" si="154"/>
        <v>#VALUE!</v>
      </c>
      <c r="CN89" s="490" t="e">
        <f t="shared" si="154"/>
        <v>#VALUE!</v>
      </c>
      <c r="CO89" s="490" t="e">
        <f t="shared" si="154"/>
        <v>#VALUE!</v>
      </c>
      <c r="CP89" s="490" t="e">
        <f t="shared" si="154"/>
        <v>#VALUE!</v>
      </c>
      <c r="CQ89" s="490" t="e">
        <f t="shared" si="154"/>
        <v>#VALUE!</v>
      </c>
      <c r="CR89" s="490" t="e">
        <f t="shared" si="154"/>
        <v>#VALUE!</v>
      </c>
      <c r="CS89" s="490" t="e">
        <f t="shared" si="154"/>
        <v>#VALUE!</v>
      </c>
      <c r="CT89" s="490" t="e">
        <f t="shared" si="154"/>
        <v>#VALUE!</v>
      </c>
      <c r="CU89" s="490" t="e">
        <f t="shared" si="154"/>
        <v>#VALUE!</v>
      </c>
      <c r="CV89" s="490" t="e">
        <f t="shared" si="154"/>
        <v>#VALUE!</v>
      </c>
      <c r="CW89" s="490" t="e">
        <f t="shared" si="154"/>
        <v>#VALUE!</v>
      </c>
      <c r="CX89" s="490" t="e">
        <f t="shared" si="154"/>
        <v>#VALUE!</v>
      </c>
      <c r="CY89" s="490" t="e">
        <f t="shared" si="154"/>
        <v>#VALUE!</v>
      </c>
      <c r="CZ89" s="490" t="e">
        <f t="shared" si="154"/>
        <v>#VALUE!</v>
      </c>
      <c r="DA89" s="490" t="e">
        <f t="shared" si="154"/>
        <v>#VALUE!</v>
      </c>
      <c r="DB89" s="490" t="e">
        <f t="shared" si="154"/>
        <v>#VALUE!</v>
      </c>
      <c r="DC89" s="490" t="e">
        <f t="shared" si="154"/>
        <v>#VALUE!</v>
      </c>
      <c r="DD89" s="490" t="e">
        <f t="shared" si="154"/>
        <v>#VALUE!</v>
      </c>
      <c r="DE89" s="490" t="e">
        <f t="shared" si="154"/>
        <v>#VALUE!</v>
      </c>
      <c r="DF89" s="490" t="e">
        <f t="shared" si="154"/>
        <v>#VALUE!</v>
      </c>
      <c r="DG89" s="490" t="e">
        <f t="shared" si="154"/>
        <v>#VALUE!</v>
      </c>
      <c r="DH89" s="490" t="e">
        <f t="shared" si="154"/>
        <v>#VALUE!</v>
      </c>
      <c r="DI89" s="490" t="e">
        <f t="shared" si="154"/>
        <v>#VALUE!</v>
      </c>
      <c r="DJ89" s="490" t="e">
        <f t="shared" si="154"/>
        <v>#VALUE!</v>
      </c>
      <c r="DK89" s="490" t="e">
        <f t="shared" si="154"/>
        <v>#VALUE!</v>
      </c>
      <c r="DL89" s="490" t="e">
        <f t="shared" si="154"/>
        <v>#VALUE!</v>
      </c>
      <c r="DM89" s="490" t="e">
        <f t="shared" si="154"/>
        <v>#VALUE!</v>
      </c>
      <c r="DN89" s="490" t="e">
        <f t="shared" si="154"/>
        <v>#VALUE!</v>
      </c>
      <c r="DO89" s="490" t="e">
        <f t="shared" si="154"/>
        <v>#VALUE!</v>
      </c>
      <c r="DP89" s="490" t="e">
        <f t="shared" si="154"/>
        <v>#VALUE!</v>
      </c>
      <c r="DQ89" s="490" t="e">
        <f t="shared" si="154"/>
        <v>#VALUE!</v>
      </c>
      <c r="DR89" s="490" t="e">
        <f t="shared" si="154"/>
        <v>#VALUE!</v>
      </c>
      <c r="DS89" s="490" t="e">
        <f t="shared" si="154"/>
        <v>#VALUE!</v>
      </c>
      <c r="DT89" s="490" t="e">
        <f t="shared" si="154"/>
        <v>#VALUE!</v>
      </c>
      <c r="DU89" s="490" t="e">
        <f t="shared" si="154"/>
        <v>#VALUE!</v>
      </c>
      <c r="DV89" s="490" t="e">
        <f t="shared" si="154"/>
        <v>#VALUE!</v>
      </c>
      <c r="DW89" s="490" t="e">
        <f t="shared" si="154"/>
        <v>#VALUE!</v>
      </c>
      <c r="DX89" s="490" t="e">
        <f t="shared" si="154"/>
        <v>#VALUE!</v>
      </c>
      <c r="DY89" s="490" t="e">
        <f t="shared" si="154"/>
        <v>#VALUE!</v>
      </c>
      <c r="DZ89" s="490" t="e">
        <f t="shared" si="154"/>
        <v>#VALUE!</v>
      </c>
      <c r="EA89" s="490" t="e">
        <f t="shared" si="154"/>
        <v>#VALUE!</v>
      </c>
      <c r="EB89" s="490" t="e">
        <f t="shared" si="154"/>
        <v>#VALUE!</v>
      </c>
      <c r="EC89" s="490" t="e">
        <f t="shared" si="154"/>
        <v>#VALUE!</v>
      </c>
      <c r="ED89" s="490" t="e">
        <f t="shared" si="154"/>
        <v>#VALUE!</v>
      </c>
      <c r="EE89" s="490" t="e">
        <f t="shared" si="154"/>
        <v>#VALUE!</v>
      </c>
      <c r="EF89" s="490" t="e">
        <f t="shared" ref="EF89:EI89" si="155">100*(EF87/EB87-1)</f>
        <v>#VALUE!</v>
      </c>
      <c r="EG89" s="490" t="e">
        <f t="shared" si="155"/>
        <v>#VALUE!</v>
      </c>
      <c r="EH89" s="490" t="e">
        <f t="shared" si="155"/>
        <v>#VALUE!</v>
      </c>
      <c r="EI89" s="490" t="e">
        <f t="shared" si="155"/>
        <v>#VALUE!</v>
      </c>
    </row>
    <row r="90" spans="2:139">
      <c r="B90" s="499" t="s">
        <v>226</v>
      </c>
      <c r="C90" s="451" t="e">
        <v>#VALUE!</v>
      </c>
      <c r="D90" s="451" t="e">
        <v>#VALUE!</v>
      </c>
      <c r="E90" s="451" t="e">
        <v>#VALUE!</v>
      </c>
      <c r="F90" s="451" t="e">
        <v>#VALUE!</v>
      </c>
      <c r="G90" s="451" t="e">
        <v>#VALUE!</v>
      </c>
      <c r="H90" s="451" t="e">
        <v>#VALUE!</v>
      </c>
      <c r="I90" s="451" t="e">
        <v>#VALUE!</v>
      </c>
      <c r="J90" s="451" t="e">
        <v>#VALUE!</v>
      </c>
      <c r="K90" s="451" t="e">
        <v>#VALUE!</v>
      </c>
      <c r="L90" s="451" t="e">
        <v>#VALUE!</v>
      </c>
      <c r="M90" s="451" t="e">
        <v>#VALUE!</v>
      </c>
      <c r="N90" s="451" t="e">
        <v>#VALUE!</v>
      </c>
      <c r="O90" s="451" t="e">
        <v>#VALUE!</v>
      </c>
      <c r="P90" s="451" t="e">
        <v>#VALUE!</v>
      </c>
      <c r="Q90" s="451" t="e">
        <v>#VALUE!</v>
      </c>
      <c r="R90" s="451" t="e">
        <v>#VALUE!</v>
      </c>
      <c r="S90" s="451" t="e">
        <v>#VALUE!</v>
      </c>
      <c r="T90" s="451" t="e">
        <v>#VALUE!</v>
      </c>
      <c r="U90" s="451" t="e">
        <v>#VALUE!</v>
      </c>
      <c r="V90" s="451" t="e">
        <v>#VALUE!</v>
      </c>
      <c r="W90" s="451" t="e">
        <v>#VALUE!</v>
      </c>
      <c r="X90" s="451" t="e">
        <v>#VALUE!</v>
      </c>
      <c r="Y90" s="451" t="e">
        <v>#VALUE!</v>
      </c>
      <c r="Z90" s="451" t="e">
        <v>#VALUE!</v>
      </c>
      <c r="AA90" s="451" t="e">
        <v>#VALUE!</v>
      </c>
      <c r="AB90" s="451" t="e">
        <v>#VALUE!</v>
      </c>
      <c r="AC90" s="451" t="e">
        <v>#VALUE!</v>
      </c>
      <c r="AD90" s="451" t="e">
        <v>#VALUE!</v>
      </c>
      <c r="AE90" s="451" t="e">
        <v>#VALUE!</v>
      </c>
      <c r="AF90" s="451" t="e">
        <v>#VALUE!</v>
      </c>
      <c r="AG90" s="451" t="e">
        <v>#VALUE!</v>
      </c>
      <c r="AH90" s="451" t="e">
        <v>#VALUE!</v>
      </c>
      <c r="AI90" s="451" t="e">
        <v>#VALUE!</v>
      </c>
      <c r="AJ90" s="451" t="e">
        <v>#VALUE!</v>
      </c>
      <c r="AK90" s="451" t="e">
        <v>#VALUE!</v>
      </c>
      <c r="AL90" s="451" t="e">
        <v>#VALUE!</v>
      </c>
      <c r="AM90" s="451" t="e">
        <v>#VALUE!</v>
      </c>
      <c r="AN90" s="451" t="e">
        <v>#VALUE!</v>
      </c>
      <c r="AO90" s="451" t="e">
        <v>#VALUE!</v>
      </c>
      <c r="AP90" s="451" t="e">
        <v>#VALUE!</v>
      </c>
      <c r="AQ90" s="451" t="e">
        <v>#VALUE!</v>
      </c>
      <c r="AR90" s="451" t="e">
        <v>#VALUE!</v>
      </c>
      <c r="AS90" s="451" t="e">
        <v>#VALUE!</v>
      </c>
      <c r="AT90" s="451" t="e">
        <v>#VALUE!</v>
      </c>
      <c r="AU90" s="451" t="e">
        <v>#VALUE!</v>
      </c>
      <c r="AV90" s="451" t="e">
        <v>#VALUE!</v>
      </c>
      <c r="AW90" s="451" t="e">
        <v>#VALUE!</v>
      </c>
      <c r="AX90" s="451" t="e">
        <v>#VALUE!</v>
      </c>
      <c r="AY90" s="451" t="e">
        <v>#VALUE!</v>
      </c>
      <c r="AZ90" s="451" t="e">
        <v>#VALUE!</v>
      </c>
      <c r="BA90" s="451" t="e">
        <v>#VALUE!</v>
      </c>
      <c r="BB90" s="451" t="e">
        <v>#VALUE!</v>
      </c>
      <c r="BC90" s="451" t="e">
        <v>#VALUE!</v>
      </c>
      <c r="BD90" s="451" t="e">
        <v>#VALUE!</v>
      </c>
      <c r="BE90" s="451" t="e">
        <v>#VALUE!</v>
      </c>
      <c r="BF90" s="451" t="e">
        <v>#VALUE!</v>
      </c>
      <c r="BG90" s="451" t="e">
        <v>#VALUE!</v>
      </c>
      <c r="BH90" s="451" t="e">
        <v>#VALUE!</v>
      </c>
      <c r="BI90" s="451" t="e">
        <v>#VALUE!</v>
      </c>
      <c r="BJ90" s="451" t="e">
        <v>#VALUE!</v>
      </c>
      <c r="BK90" s="451" t="e">
        <v>#VALUE!</v>
      </c>
      <c r="BL90" s="451" t="e">
        <v>#VALUE!</v>
      </c>
      <c r="BM90" s="451" t="e">
        <v>#VALUE!</v>
      </c>
      <c r="BN90" s="451" t="e">
        <v>#VALUE!</v>
      </c>
      <c r="BO90" s="451" t="e">
        <v>#VALUE!</v>
      </c>
      <c r="BP90" s="451" t="e">
        <v>#VALUE!</v>
      </c>
      <c r="BQ90" s="451" t="e">
        <v>#VALUE!</v>
      </c>
      <c r="BR90" s="451" t="e">
        <v>#VALUE!</v>
      </c>
      <c r="BS90" s="451" t="e">
        <v>#VALUE!</v>
      </c>
      <c r="BT90" s="451" t="e">
        <v>#VALUE!</v>
      </c>
      <c r="BU90" s="451" t="e">
        <v>#VALUE!</v>
      </c>
      <c r="BV90" s="451" t="e">
        <v>#VALUE!</v>
      </c>
      <c r="BW90" s="451" t="e">
        <v>#VALUE!</v>
      </c>
      <c r="BX90" s="451" t="e">
        <v>#VALUE!</v>
      </c>
      <c r="BY90" s="451" t="e">
        <v>#VALUE!</v>
      </c>
      <c r="BZ90" s="451" t="e">
        <v>#VALUE!</v>
      </c>
      <c r="CA90" s="451" t="e">
        <v>#VALUE!</v>
      </c>
      <c r="CB90" s="451" t="e">
        <v>#VALUE!</v>
      </c>
      <c r="CC90" s="451" t="e">
        <v>#VALUE!</v>
      </c>
      <c r="CD90" s="451" t="e">
        <v>#VALUE!</v>
      </c>
      <c r="CE90" s="451" t="e">
        <v>#VALUE!</v>
      </c>
      <c r="CF90" s="451" t="e">
        <v>#VALUE!</v>
      </c>
      <c r="CG90" s="451" t="e">
        <v>#VALUE!</v>
      </c>
      <c r="CH90" s="451" t="e">
        <v>#VALUE!</v>
      </c>
      <c r="CI90" s="451" t="e">
        <v>#VALUE!</v>
      </c>
      <c r="CJ90" s="451" t="e">
        <v>#VALUE!</v>
      </c>
      <c r="CK90" s="451" t="e">
        <v>#VALUE!</v>
      </c>
      <c r="CL90" s="451" t="e">
        <v>#VALUE!</v>
      </c>
      <c r="CM90" s="451" t="e">
        <v>#VALUE!</v>
      </c>
      <c r="CN90" s="451" t="e">
        <v>#VALUE!</v>
      </c>
      <c r="CO90" s="451" t="e">
        <v>#VALUE!</v>
      </c>
      <c r="CP90" s="451" t="e">
        <v>#VALUE!</v>
      </c>
      <c r="CQ90" s="451" t="e">
        <v>#VALUE!</v>
      </c>
      <c r="CR90" s="451" t="e">
        <v>#VALUE!</v>
      </c>
      <c r="CS90" s="451" t="e">
        <v>#VALUE!</v>
      </c>
      <c r="CT90" s="451" t="e">
        <v>#VALUE!</v>
      </c>
      <c r="CU90" s="451" t="e">
        <v>#VALUE!</v>
      </c>
      <c r="CV90" s="451" t="e">
        <v>#VALUE!</v>
      </c>
      <c r="CW90" s="451" t="e">
        <v>#VALUE!</v>
      </c>
      <c r="CX90" s="451" t="e">
        <v>#VALUE!</v>
      </c>
      <c r="CY90" s="451" t="e">
        <v>#VALUE!</v>
      </c>
      <c r="CZ90" s="451" t="e">
        <v>#VALUE!</v>
      </c>
      <c r="DA90" s="451" t="e">
        <v>#VALUE!</v>
      </c>
      <c r="DB90" s="451" t="e">
        <v>#VALUE!</v>
      </c>
      <c r="DC90" s="451" t="e">
        <v>#VALUE!</v>
      </c>
      <c r="DD90" s="451" t="e">
        <v>#VALUE!</v>
      </c>
      <c r="DE90" s="451" t="e">
        <v>#VALUE!</v>
      </c>
      <c r="DF90" s="451" t="e">
        <v>#VALUE!</v>
      </c>
      <c r="DG90" s="451" t="e">
        <v>#VALUE!</v>
      </c>
      <c r="DH90" s="451" t="e">
        <v>#VALUE!</v>
      </c>
      <c r="DI90" s="451" t="e">
        <v>#VALUE!</v>
      </c>
      <c r="DJ90" s="451" t="e">
        <v>#VALUE!</v>
      </c>
      <c r="DK90" s="451" t="e">
        <v>#VALUE!</v>
      </c>
      <c r="DL90" s="451" t="e">
        <v>#VALUE!</v>
      </c>
      <c r="DM90" s="451" t="e">
        <v>#VALUE!</v>
      </c>
      <c r="DN90" s="451" t="e">
        <v>#VALUE!</v>
      </c>
      <c r="DO90" s="451" t="e">
        <v>#VALUE!</v>
      </c>
      <c r="DP90" s="451" t="e">
        <v>#VALUE!</v>
      </c>
      <c r="DQ90" s="451" t="e">
        <v>#VALUE!</v>
      </c>
      <c r="DR90" s="451" t="e">
        <v>#VALUE!</v>
      </c>
      <c r="DS90" s="451" t="e">
        <v>#VALUE!</v>
      </c>
      <c r="DT90" s="451" t="e">
        <v>#VALUE!</v>
      </c>
      <c r="DU90" s="451" t="e">
        <v>#VALUE!</v>
      </c>
      <c r="DV90" s="451" t="e">
        <v>#VALUE!</v>
      </c>
      <c r="DW90" s="451" t="e">
        <v>#VALUE!</v>
      </c>
      <c r="DX90" s="451" t="e">
        <v>#VALUE!</v>
      </c>
      <c r="DY90" s="451" t="e">
        <v>#VALUE!</v>
      </c>
      <c r="DZ90" s="451" t="e">
        <v>#VALUE!</v>
      </c>
      <c r="EA90" s="451" t="e">
        <v>#VALUE!</v>
      </c>
      <c r="EB90" s="451" t="e">
        <v>#VALUE!</v>
      </c>
      <c r="EC90" s="451" t="e">
        <v>#VALUE!</v>
      </c>
      <c r="ED90" s="451" t="e">
        <v>#VALUE!</v>
      </c>
      <c r="EE90" s="451" t="e">
        <v>#VALUE!</v>
      </c>
      <c r="EF90" s="451" t="e">
        <v>#VALUE!</v>
      </c>
      <c r="EG90" s="451" t="e">
        <v>#VALUE!</v>
      </c>
      <c r="EH90" s="451" t="e">
        <v>#VALUE!</v>
      </c>
      <c r="EI90" s="451" t="e">
        <v>#VALUE!</v>
      </c>
    </row>
    <row r="91" spans="2:139">
      <c r="B91" s="454" t="s">
        <v>174</v>
      </c>
      <c r="C91" s="454"/>
      <c r="D91" s="490" t="e">
        <f>100*(D90/C90-1)</f>
        <v>#VALUE!</v>
      </c>
      <c r="E91" s="490" t="e">
        <f>100*(E90/D90-1)</f>
        <v>#VALUE!</v>
      </c>
      <c r="F91" s="490" t="e">
        <f>100*(F90/E90-1)</f>
        <v>#VALUE!</v>
      </c>
      <c r="G91" s="490" t="e">
        <f>100*(G90/F90-1)</f>
        <v>#VALUE!</v>
      </c>
      <c r="H91" s="490" t="e">
        <f t="shared" ref="H91:BS91" si="156">100*(H90/G90-1)</f>
        <v>#VALUE!</v>
      </c>
      <c r="I91" s="490" t="e">
        <f t="shared" si="156"/>
        <v>#VALUE!</v>
      </c>
      <c r="J91" s="490" t="e">
        <f t="shared" si="156"/>
        <v>#VALUE!</v>
      </c>
      <c r="K91" s="490" t="e">
        <f t="shared" si="156"/>
        <v>#VALUE!</v>
      </c>
      <c r="L91" s="490" t="e">
        <f t="shared" si="156"/>
        <v>#VALUE!</v>
      </c>
      <c r="M91" s="490" t="e">
        <f t="shared" si="156"/>
        <v>#VALUE!</v>
      </c>
      <c r="N91" s="490" t="e">
        <f t="shared" si="156"/>
        <v>#VALUE!</v>
      </c>
      <c r="O91" s="490" t="e">
        <f t="shared" si="156"/>
        <v>#VALUE!</v>
      </c>
      <c r="P91" s="490" t="e">
        <f t="shared" si="156"/>
        <v>#VALUE!</v>
      </c>
      <c r="Q91" s="490" t="e">
        <f t="shared" si="156"/>
        <v>#VALUE!</v>
      </c>
      <c r="R91" s="490" t="e">
        <f t="shared" si="156"/>
        <v>#VALUE!</v>
      </c>
      <c r="S91" s="490" t="e">
        <f t="shared" si="156"/>
        <v>#VALUE!</v>
      </c>
      <c r="T91" s="490" t="e">
        <f t="shared" si="156"/>
        <v>#VALUE!</v>
      </c>
      <c r="U91" s="490" t="e">
        <f t="shared" si="156"/>
        <v>#VALUE!</v>
      </c>
      <c r="V91" s="490" t="e">
        <f t="shared" si="156"/>
        <v>#VALUE!</v>
      </c>
      <c r="W91" s="490" t="e">
        <f t="shared" si="156"/>
        <v>#VALUE!</v>
      </c>
      <c r="X91" s="490" t="e">
        <f t="shared" si="156"/>
        <v>#VALUE!</v>
      </c>
      <c r="Y91" s="490" t="e">
        <f t="shared" si="156"/>
        <v>#VALUE!</v>
      </c>
      <c r="Z91" s="490" t="e">
        <f t="shared" si="156"/>
        <v>#VALUE!</v>
      </c>
      <c r="AA91" s="490" t="e">
        <f t="shared" si="156"/>
        <v>#VALUE!</v>
      </c>
      <c r="AB91" s="490" t="e">
        <f t="shared" si="156"/>
        <v>#VALUE!</v>
      </c>
      <c r="AC91" s="490" t="e">
        <f t="shared" si="156"/>
        <v>#VALUE!</v>
      </c>
      <c r="AD91" s="490" t="e">
        <f t="shared" si="156"/>
        <v>#VALUE!</v>
      </c>
      <c r="AE91" s="490" t="e">
        <f t="shared" si="156"/>
        <v>#VALUE!</v>
      </c>
      <c r="AF91" s="490" t="e">
        <f t="shared" si="156"/>
        <v>#VALUE!</v>
      </c>
      <c r="AG91" s="490" t="e">
        <f t="shared" si="156"/>
        <v>#VALUE!</v>
      </c>
      <c r="AH91" s="490" t="e">
        <f t="shared" si="156"/>
        <v>#VALUE!</v>
      </c>
      <c r="AI91" s="490" t="e">
        <f t="shared" si="156"/>
        <v>#VALUE!</v>
      </c>
      <c r="AJ91" s="490" t="e">
        <f t="shared" si="156"/>
        <v>#VALUE!</v>
      </c>
      <c r="AK91" s="490" t="e">
        <f t="shared" si="156"/>
        <v>#VALUE!</v>
      </c>
      <c r="AL91" s="490" t="e">
        <f t="shared" si="156"/>
        <v>#VALUE!</v>
      </c>
      <c r="AM91" s="490" t="e">
        <f t="shared" si="156"/>
        <v>#VALUE!</v>
      </c>
      <c r="AN91" s="490" t="e">
        <f t="shared" si="156"/>
        <v>#VALUE!</v>
      </c>
      <c r="AO91" s="490" t="e">
        <f t="shared" si="156"/>
        <v>#VALUE!</v>
      </c>
      <c r="AP91" s="490" t="e">
        <f t="shared" si="156"/>
        <v>#VALUE!</v>
      </c>
      <c r="AQ91" s="490" t="e">
        <f t="shared" si="156"/>
        <v>#VALUE!</v>
      </c>
      <c r="AR91" s="490" t="e">
        <f t="shared" si="156"/>
        <v>#VALUE!</v>
      </c>
      <c r="AS91" s="490" t="e">
        <f t="shared" si="156"/>
        <v>#VALUE!</v>
      </c>
      <c r="AT91" s="490" t="e">
        <f t="shared" si="156"/>
        <v>#VALUE!</v>
      </c>
      <c r="AU91" s="490" t="e">
        <f t="shared" si="156"/>
        <v>#VALUE!</v>
      </c>
      <c r="AV91" s="490" t="e">
        <f t="shared" si="156"/>
        <v>#VALUE!</v>
      </c>
      <c r="AW91" s="490" t="e">
        <f t="shared" si="156"/>
        <v>#VALUE!</v>
      </c>
      <c r="AX91" s="490" t="e">
        <f t="shared" si="156"/>
        <v>#VALUE!</v>
      </c>
      <c r="AY91" s="490" t="e">
        <f t="shared" si="156"/>
        <v>#VALUE!</v>
      </c>
      <c r="AZ91" s="490" t="e">
        <f t="shared" si="156"/>
        <v>#VALUE!</v>
      </c>
      <c r="BA91" s="490" t="e">
        <f t="shared" si="156"/>
        <v>#VALUE!</v>
      </c>
      <c r="BB91" s="490" t="e">
        <f t="shared" si="156"/>
        <v>#VALUE!</v>
      </c>
      <c r="BC91" s="490" t="e">
        <f t="shared" si="156"/>
        <v>#VALUE!</v>
      </c>
      <c r="BD91" s="490" t="e">
        <f t="shared" si="156"/>
        <v>#VALUE!</v>
      </c>
      <c r="BE91" s="490" t="e">
        <f t="shared" si="156"/>
        <v>#VALUE!</v>
      </c>
      <c r="BF91" s="490" t="e">
        <f t="shared" si="156"/>
        <v>#VALUE!</v>
      </c>
      <c r="BG91" s="490" t="e">
        <f t="shared" si="156"/>
        <v>#VALUE!</v>
      </c>
      <c r="BH91" s="490" t="e">
        <f t="shared" si="156"/>
        <v>#VALUE!</v>
      </c>
      <c r="BI91" s="490" t="e">
        <f t="shared" si="156"/>
        <v>#VALUE!</v>
      </c>
      <c r="BJ91" s="490" t="e">
        <f t="shared" si="156"/>
        <v>#VALUE!</v>
      </c>
      <c r="BK91" s="490" t="e">
        <f t="shared" si="156"/>
        <v>#VALUE!</v>
      </c>
      <c r="BL91" s="490" t="e">
        <f t="shared" si="156"/>
        <v>#VALUE!</v>
      </c>
      <c r="BM91" s="490" t="e">
        <f t="shared" si="156"/>
        <v>#VALUE!</v>
      </c>
      <c r="BN91" s="490" t="e">
        <f t="shared" si="156"/>
        <v>#VALUE!</v>
      </c>
      <c r="BO91" s="490" t="e">
        <f t="shared" si="156"/>
        <v>#VALUE!</v>
      </c>
      <c r="BP91" s="490" t="e">
        <f t="shared" si="156"/>
        <v>#VALUE!</v>
      </c>
      <c r="BQ91" s="490" t="e">
        <f t="shared" si="156"/>
        <v>#VALUE!</v>
      </c>
      <c r="BR91" s="490" t="e">
        <f t="shared" si="156"/>
        <v>#VALUE!</v>
      </c>
      <c r="BS91" s="490" t="e">
        <f t="shared" si="156"/>
        <v>#VALUE!</v>
      </c>
      <c r="BT91" s="490" t="e">
        <f t="shared" ref="BT91:EE91" si="157">100*(BT90/BS90-1)</f>
        <v>#VALUE!</v>
      </c>
      <c r="BU91" s="490" t="e">
        <f t="shared" si="157"/>
        <v>#VALUE!</v>
      </c>
      <c r="BV91" s="490" t="e">
        <f t="shared" si="157"/>
        <v>#VALUE!</v>
      </c>
      <c r="BW91" s="490" t="e">
        <f t="shared" si="157"/>
        <v>#VALUE!</v>
      </c>
      <c r="BX91" s="490" t="e">
        <f t="shared" si="157"/>
        <v>#VALUE!</v>
      </c>
      <c r="BY91" s="490" t="e">
        <f t="shared" si="157"/>
        <v>#VALUE!</v>
      </c>
      <c r="BZ91" s="490" t="e">
        <f t="shared" si="157"/>
        <v>#VALUE!</v>
      </c>
      <c r="CA91" s="490" t="e">
        <f t="shared" si="157"/>
        <v>#VALUE!</v>
      </c>
      <c r="CB91" s="490" t="e">
        <f t="shared" si="157"/>
        <v>#VALUE!</v>
      </c>
      <c r="CC91" s="490" t="e">
        <f t="shared" si="157"/>
        <v>#VALUE!</v>
      </c>
      <c r="CD91" s="490" t="e">
        <f t="shared" si="157"/>
        <v>#VALUE!</v>
      </c>
      <c r="CE91" s="490" t="e">
        <f t="shared" si="157"/>
        <v>#VALUE!</v>
      </c>
      <c r="CF91" s="490" t="e">
        <f t="shared" si="157"/>
        <v>#VALUE!</v>
      </c>
      <c r="CG91" s="490" t="e">
        <f t="shared" si="157"/>
        <v>#VALUE!</v>
      </c>
      <c r="CH91" s="490" t="e">
        <f t="shared" si="157"/>
        <v>#VALUE!</v>
      </c>
      <c r="CI91" s="490" t="e">
        <f t="shared" si="157"/>
        <v>#VALUE!</v>
      </c>
      <c r="CJ91" s="490" t="e">
        <f t="shared" si="157"/>
        <v>#VALUE!</v>
      </c>
      <c r="CK91" s="490" t="e">
        <f t="shared" si="157"/>
        <v>#VALUE!</v>
      </c>
      <c r="CL91" s="490" t="e">
        <f t="shared" si="157"/>
        <v>#VALUE!</v>
      </c>
      <c r="CM91" s="490" t="e">
        <f t="shared" si="157"/>
        <v>#VALUE!</v>
      </c>
      <c r="CN91" s="490" t="e">
        <f t="shared" si="157"/>
        <v>#VALUE!</v>
      </c>
      <c r="CO91" s="490" t="e">
        <f t="shared" si="157"/>
        <v>#VALUE!</v>
      </c>
      <c r="CP91" s="490" t="e">
        <f t="shared" si="157"/>
        <v>#VALUE!</v>
      </c>
      <c r="CQ91" s="490" t="e">
        <f t="shared" si="157"/>
        <v>#VALUE!</v>
      </c>
      <c r="CR91" s="490" t="e">
        <f t="shared" si="157"/>
        <v>#VALUE!</v>
      </c>
      <c r="CS91" s="490" t="e">
        <f t="shared" si="157"/>
        <v>#VALUE!</v>
      </c>
      <c r="CT91" s="490" t="e">
        <f t="shared" si="157"/>
        <v>#VALUE!</v>
      </c>
      <c r="CU91" s="490" t="e">
        <f t="shared" si="157"/>
        <v>#VALUE!</v>
      </c>
      <c r="CV91" s="490" t="e">
        <f t="shared" si="157"/>
        <v>#VALUE!</v>
      </c>
      <c r="CW91" s="490" t="e">
        <f t="shared" si="157"/>
        <v>#VALUE!</v>
      </c>
      <c r="CX91" s="490" t="e">
        <f t="shared" si="157"/>
        <v>#VALUE!</v>
      </c>
      <c r="CY91" s="490" t="e">
        <f t="shared" si="157"/>
        <v>#VALUE!</v>
      </c>
      <c r="CZ91" s="490" t="e">
        <f t="shared" si="157"/>
        <v>#VALUE!</v>
      </c>
      <c r="DA91" s="490" t="e">
        <f t="shared" si="157"/>
        <v>#VALUE!</v>
      </c>
      <c r="DB91" s="490" t="e">
        <f t="shared" si="157"/>
        <v>#VALUE!</v>
      </c>
      <c r="DC91" s="490" t="e">
        <f t="shared" si="157"/>
        <v>#VALUE!</v>
      </c>
      <c r="DD91" s="490" t="e">
        <f t="shared" si="157"/>
        <v>#VALUE!</v>
      </c>
      <c r="DE91" s="490" t="e">
        <f t="shared" si="157"/>
        <v>#VALUE!</v>
      </c>
      <c r="DF91" s="490" t="e">
        <f t="shared" si="157"/>
        <v>#VALUE!</v>
      </c>
      <c r="DG91" s="490" t="e">
        <f t="shared" si="157"/>
        <v>#VALUE!</v>
      </c>
      <c r="DH91" s="490" t="e">
        <f t="shared" si="157"/>
        <v>#VALUE!</v>
      </c>
      <c r="DI91" s="490" t="e">
        <f t="shared" si="157"/>
        <v>#VALUE!</v>
      </c>
      <c r="DJ91" s="490" t="e">
        <f t="shared" si="157"/>
        <v>#VALUE!</v>
      </c>
      <c r="DK91" s="490" t="e">
        <f t="shared" si="157"/>
        <v>#VALUE!</v>
      </c>
      <c r="DL91" s="490" t="e">
        <f t="shared" si="157"/>
        <v>#VALUE!</v>
      </c>
      <c r="DM91" s="490" t="e">
        <f t="shared" si="157"/>
        <v>#VALUE!</v>
      </c>
      <c r="DN91" s="490" t="e">
        <f t="shared" si="157"/>
        <v>#VALUE!</v>
      </c>
      <c r="DO91" s="490" t="e">
        <f t="shared" si="157"/>
        <v>#VALUE!</v>
      </c>
      <c r="DP91" s="490" t="e">
        <f t="shared" si="157"/>
        <v>#VALUE!</v>
      </c>
      <c r="DQ91" s="490" t="e">
        <f t="shared" si="157"/>
        <v>#VALUE!</v>
      </c>
      <c r="DR91" s="490" t="e">
        <f t="shared" si="157"/>
        <v>#VALUE!</v>
      </c>
      <c r="DS91" s="490" t="e">
        <f t="shared" si="157"/>
        <v>#VALUE!</v>
      </c>
      <c r="DT91" s="490" t="e">
        <f t="shared" si="157"/>
        <v>#VALUE!</v>
      </c>
      <c r="DU91" s="490" t="e">
        <f t="shared" si="157"/>
        <v>#VALUE!</v>
      </c>
      <c r="DV91" s="490" t="e">
        <f t="shared" si="157"/>
        <v>#VALUE!</v>
      </c>
      <c r="DW91" s="490" t="e">
        <f t="shared" si="157"/>
        <v>#VALUE!</v>
      </c>
      <c r="DX91" s="490" t="e">
        <f t="shared" si="157"/>
        <v>#VALUE!</v>
      </c>
      <c r="DY91" s="490" t="e">
        <f t="shared" si="157"/>
        <v>#VALUE!</v>
      </c>
      <c r="DZ91" s="490" t="e">
        <f t="shared" si="157"/>
        <v>#VALUE!</v>
      </c>
      <c r="EA91" s="490" t="e">
        <f t="shared" si="157"/>
        <v>#VALUE!</v>
      </c>
      <c r="EB91" s="490" t="e">
        <f t="shared" si="157"/>
        <v>#VALUE!</v>
      </c>
      <c r="EC91" s="490" t="e">
        <f t="shared" si="157"/>
        <v>#VALUE!</v>
      </c>
      <c r="ED91" s="490" t="e">
        <f t="shared" si="157"/>
        <v>#VALUE!</v>
      </c>
      <c r="EE91" s="490" t="e">
        <f t="shared" si="157"/>
        <v>#VALUE!</v>
      </c>
      <c r="EF91" s="490" t="e">
        <f t="shared" ref="EF91:EI91" si="158">100*(EF90/EE90-1)</f>
        <v>#VALUE!</v>
      </c>
      <c r="EG91" s="490" t="e">
        <f t="shared" si="158"/>
        <v>#VALUE!</v>
      </c>
      <c r="EH91" s="490" t="e">
        <f t="shared" si="158"/>
        <v>#VALUE!</v>
      </c>
      <c r="EI91" s="490" t="e">
        <f t="shared" si="158"/>
        <v>#VALUE!</v>
      </c>
    </row>
    <row r="92" spans="2:139" ht="13.5" thickBot="1">
      <c r="B92" s="454" t="s">
        <v>74</v>
      </c>
      <c r="D92" s="455"/>
      <c r="E92" s="455"/>
      <c r="F92" s="455"/>
      <c r="G92" s="490" t="e">
        <f>100*(G90/C90-1)</f>
        <v>#VALUE!</v>
      </c>
      <c r="H92" s="490" t="e">
        <f t="shared" ref="H92:BS92" si="159">100*(H90/D90-1)</f>
        <v>#VALUE!</v>
      </c>
      <c r="I92" s="490" t="e">
        <f t="shared" si="159"/>
        <v>#VALUE!</v>
      </c>
      <c r="J92" s="490" t="e">
        <f t="shared" si="159"/>
        <v>#VALUE!</v>
      </c>
      <c r="K92" s="490" t="e">
        <f t="shared" si="159"/>
        <v>#VALUE!</v>
      </c>
      <c r="L92" s="490" t="e">
        <f t="shared" si="159"/>
        <v>#VALUE!</v>
      </c>
      <c r="M92" s="490" t="e">
        <f t="shared" si="159"/>
        <v>#VALUE!</v>
      </c>
      <c r="N92" s="490" t="e">
        <f t="shared" si="159"/>
        <v>#VALUE!</v>
      </c>
      <c r="O92" s="490" t="e">
        <f t="shared" si="159"/>
        <v>#VALUE!</v>
      </c>
      <c r="P92" s="490" t="e">
        <f t="shared" si="159"/>
        <v>#VALUE!</v>
      </c>
      <c r="Q92" s="490" t="e">
        <f t="shared" si="159"/>
        <v>#VALUE!</v>
      </c>
      <c r="R92" s="490" t="e">
        <f t="shared" si="159"/>
        <v>#VALUE!</v>
      </c>
      <c r="S92" s="490" t="e">
        <f t="shared" si="159"/>
        <v>#VALUE!</v>
      </c>
      <c r="T92" s="490" t="e">
        <f t="shared" si="159"/>
        <v>#VALUE!</v>
      </c>
      <c r="U92" s="490" t="e">
        <f t="shared" si="159"/>
        <v>#VALUE!</v>
      </c>
      <c r="V92" s="490" t="e">
        <f t="shared" si="159"/>
        <v>#VALUE!</v>
      </c>
      <c r="W92" s="490" t="e">
        <f t="shared" si="159"/>
        <v>#VALUE!</v>
      </c>
      <c r="X92" s="490" t="e">
        <f t="shared" si="159"/>
        <v>#VALUE!</v>
      </c>
      <c r="Y92" s="490" t="e">
        <f t="shared" si="159"/>
        <v>#VALUE!</v>
      </c>
      <c r="Z92" s="490" t="e">
        <f t="shared" si="159"/>
        <v>#VALUE!</v>
      </c>
      <c r="AA92" s="490" t="e">
        <f t="shared" si="159"/>
        <v>#VALUE!</v>
      </c>
      <c r="AB92" s="490" t="e">
        <f t="shared" si="159"/>
        <v>#VALUE!</v>
      </c>
      <c r="AC92" s="490" t="e">
        <f t="shared" si="159"/>
        <v>#VALUE!</v>
      </c>
      <c r="AD92" s="490" t="e">
        <f t="shared" si="159"/>
        <v>#VALUE!</v>
      </c>
      <c r="AE92" s="490" t="e">
        <f t="shared" si="159"/>
        <v>#VALUE!</v>
      </c>
      <c r="AF92" s="490" t="e">
        <f t="shared" si="159"/>
        <v>#VALUE!</v>
      </c>
      <c r="AG92" s="490" t="e">
        <f t="shared" si="159"/>
        <v>#VALUE!</v>
      </c>
      <c r="AH92" s="490" t="e">
        <f t="shared" si="159"/>
        <v>#VALUE!</v>
      </c>
      <c r="AI92" s="490" t="e">
        <f t="shared" si="159"/>
        <v>#VALUE!</v>
      </c>
      <c r="AJ92" s="490" t="e">
        <f t="shared" si="159"/>
        <v>#VALUE!</v>
      </c>
      <c r="AK92" s="490" t="e">
        <f t="shared" si="159"/>
        <v>#VALUE!</v>
      </c>
      <c r="AL92" s="490" t="e">
        <f t="shared" si="159"/>
        <v>#VALUE!</v>
      </c>
      <c r="AM92" s="490" t="e">
        <f t="shared" si="159"/>
        <v>#VALUE!</v>
      </c>
      <c r="AN92" s="490" t="e">
        <f t="shared" si="159"/>
        <v>#VALUE!</v>
      </c>
      <c r="AO92" s="490" t="e">
        <f t="shared" si="159"/>
        <v>#VALUE!</v>
      </c>
      <c r="AP92" s="490" t="e">
        <f t="shared" si="159"/>
        <v>#VALUE!</v>
      </c>
      <c r="AQ92" s="490" t="e">
        <f t="shared" si="159"/>
        <v>#VALUE!</v>
      </c>
      <c r="AR92" s="490" t="e">
        <f t="shared" si="159"/>
        <v>#VALUE!</v>
      </c>
      <c r="AS92" s="490" t="e">
        <f t="shared" si="159"/>
        <v>#VALUE!</v>
      </c>
      <c r="AT92" s="490" t="e">
        <f t="shared" si="159"/>
        <v>#VALUE!</v>
      </c>
      <c r="AU92" s="490" t="e">
        <f t="shared" si="159"/>
        <v>#VALUE!</v>
      </c>
      <c r="AV92" s="490" t="e">
        <f t="shared" si="159"/>
        <v>#VALUE!</v>
      </c>
      <c r="AW92" s="490" t="e">
        <f t="shared" si="159"/>
        <v>#VALUE!</v>
      </c>
      <c r="AX92" s="490" t="e">
        <f t="shared" si="159"/>
        <v>#VALUE!</v>
      </c>
      <c r="AY92" s="490" t="e">
        <f t="shared" si="159"/>
        <v>#VALUE!</v>
      </c>
      <c r="AZ92" s="490" t="e">
        <f t="shared" si="159"/>
        <v>#VALUE!</v>
      </c>
      <c r="BA92" s="490" t="e">
        <f t="shared" si="159"/>
        <v>#VALUE!</v>
      </c>
      <c r="BB92" s="490" t="e">
        <f t="shared" si="159"/>
        <v>#VALUE!</v>
      </c>
      <c r="BC92" s="490" t="e">
        <f t="shared" si="159"/>
        <v>#VALUE!</v>
      </c>
      <c r="BD92" s="490" t="e">
        <f t="shared" si="159"/>
        <v>#VALUE!</v>
      </c>
      <c r="BE92" s="490" t="e">
        <f t="shared" si="159"/>
        <v>#VALUE!</v>
      </c>
      <c r="BF92" s="490" t="e">
        <f t="shared" si="159"/>
        <v>#VALUE!</v>
      </c>
      <c r="BG92" s="490" t="e">
        <f t="shared" si="159"/>
        <v>#VALUE!</v>
      </c>
      <c r="BH92" s="490" t="e">
        <f t="shared" si="159"/>
        <v>#VALUE!</v>
      </c>
      <c r="BI92" s="490" t="e">
        <f t="shared" si="159"/>
        <v>#VALUE!</v>
      </c>
      <c r="BJ92" s="490" t="e">
        <f t="shared" si="159"/>
        <v>#VALUE!</v>
      </c>
      <c r="BK92" s="490" t="e">
        <f t="shared" si="159"/>
        <v>#VALUE!</v>
      </c>
      <c r="BL92" s="490" t="e">
        <f t="shared" si="159"/>
        <v>#VALUE!</v>
      </c>
      <c r="BM92" s="490" t="e">
        <f t="shared" si="159"/>
        <v>#VALUE!</v>
      </c>
      <c r="BN92" s="490" t="e">
        <f t="shared" si="159"/>
        <v>#VALUE!</v>
      </c>
      <c r="BO92" s="490" t="e">
        <f t="shared" si="159"/>
        <v>#VALUE!</v>
      </c>
      <c r="BP92" s="490" t="e">
        <f t="shared" si="159"/>
        <v>#VALUE!</v>
      </c>
      <c r="BQ92" s="490" t="e">
        <f t="shared" si="159"/>
        <v>#VALUE!</v>
      </c>
      <c r="BR92" s="490" t="e">
        <f t="shared" si="159"/>
        <v>#VALUE!</v>
      </c>
      <c r="BS92" s="490" t="e">
        <f t="shared" si="159"/>
        <v>#VALUE!</v>
      </c>
      <c r="BT92" s="490" t="e">
        <f t="shared" ref="BT92:EE92" si="160">100*(BT90/BP90-1)</f>
        <v>#VALUE!</v>
      </c>
      <c r="BU92" s="490" t="e">
        <f t="shared" si="160"/>
        <v>#VALUE!</v>
      </c>
      <c r="BV92" s="490" t="e">
        <f t="shared" si="160"/>
        <v>#VALUE!</v>
      </c>
      <c r="BW92" s="490" t="e">
        <f t="shared" si="160"/>
        <v>#VALUE!</v>
      </c>
      <c r="BX92" s="490" t="e">
        <f t="shared" si="160"/>
        <v>#VALUE!</v>
      </c>
      <c r="BY92" s="490" t="e">
        <f t="shared" si="160"/>
        <v>#VALUE!</v>
      </c>
      <c r="BZ92" s="490" t="e">
        <f t="shared" si="160"/>
        <v>#VALUE!</v>
      </c>
      <c r="CA92" s="490" t="e">
        <f t="shared" si="160"/>
        <v>#VALUE!</v>
      </c>
      <c r="CB92" s="490" t="e">
        <f t="shared" si="160"/>
        <v>#VALUE!</v>
      </c>
      <c r="CC92" s="490" t="e">
        <f t="shared" si="160"/>
        <v>#VALUE!</v>
      </c>
      <c r="CD92" s="490" t="e">
        <f t="shared" si="160"/>
        <v>#VALUE!</v>
      </c>
      <c r="CE92" s="490" t="e">
        <f t="shared" si="160"/>
        <v>#VALUE!</v>
      </c>
      <c r="CF92" s="490" t="e">
        <f t="shared" si="160"/>
        <v>#VALUE!</v>
      </c>
      <c r="CG92" s="490" t="e">
        <f t="shared" si="160"/>
        <v>#VALUE!</v>
      </c>
      <c r="CH92" s="490" t="e">
        <f t="shared" si="160"/>
        <v>#VALUE!</v>
      </c>
      <c r="CI92" s="490" t="e">
        <f t="shared" si="160"/>
        <v>#VALUE!</v>
      </c>
      <c r="CJ92" s="490" t="e">
        <f t="shared" si="160"/>
        <v>#VALUE!</v>
      </c>
      <c r="CK92" s="490" t="e">
        <f t="shared" si="160"/>
        <v>#VALUE!</v>
      </c>
      <c r="CL92" s="490" t="e">
        <f t="shared" si="160"/>
        <v>#VALUE!</v>
      </c>
      <c r="CM92" s="490" t="e">
        <f t="shared" si="160"/>
        <v>#VALUE!</v>
      </c>
      <c r="CN92" s="490" t="e">
        <f t="shared" si="160"/>
        <v>#VALUE!</v>
      </c>
      <c r="CO92" s="490" t="e">
        <f t="shared" si="160"/>
        <v>#VALUE!</v>
      </c>
      <c r="CP92" s="490" t="e">
        <f t="shared" si="160"/>
        <v>#VALUE!</v>
      </c>
      <c r="CQ92" s="490" t="e">
        <f t="shared" si="160"/>
        <v>#VALUE!</v>
      </c>
      <c r="CR92" s="490" t="e">
        <f t="shared" si="160"/>
        <v>#VALUE!</v>
      </c>
      <c r="CS92" s="490" t="e">
        <f t="shared" si="160"/>
        <v>#VALUE!</v>
      </c>
      <c r="CT92" s="490" t="e">
        <f t="shared" si="160"/>
        <v>#VALUE!</v>
      </c>
      <c r="CU92" s="490" t="e">
        <f t="shared" si="160"/>
        <v>#VALUE!</v>
      </c>
      <c r="CV92" s="490" t="e">
        <f t="shared" si="160"/>
        <v>#VALUE!</v>
      </c>
      <c r="CW92" s="490" t="e">
        <f t="shared" si="160"/>
        <v>#VALUE!</v>
      </c>
      <c r="CX92" s="490" t="e">
        <f t="shared" si="160"/>
        <v>#VALUE!</v>
      </c>
      <c r="CY92" s="490" t="e">
        <f t="shared" si="160"/>
        <v>#VALUE!</v>
      </c>
      <c r="CZ92" s="490" t="e">
        <f t="shared" si="160"/>
        <v>#VALUE!</v>
      </c>
      <c r="DA92" s="490" t="e">
        <f t="shared" si="160"/>
        <v>#VALUE!</v>
      </c>
      <c r="DB92" s="490" t="e">
        <f t="shared" si="160"/>
        <v>#VALUE!</v>
      </c>
      <c r="DC92" s="490" t="e">
        <f t="shared" si="160"/>
        <v>#VALUE!</v>
      </c>
      <c r="DD92" s="490" t="e">
        <f t="shared" si="160"/>
        <v>#VALUE!</v>
      </c>
      <c r="DE92" s="490" t="e">
        <f t="shared" si="160"/>
        <v>#VALUE!</v>
      </c>
      <c r="DF92" s="490" t="e">
        <f t="shared" si="160"/>
        <v>#VALUE!</v>
      </c>
      <c r="DG92" s="490" t="e">
        <f t="shared" si="160"/>
        <v>#VALUE!</v>
      </c>
      <c r="DH92" s="490" t="e">
        <f t="shared" si="160"/>
        <v>#VALUE!</v>
      </c>
      <c r="DI92" s="490" t="e">
        <f t="shared" si="160"/>
        <v>#VALUE!</v>
      </c>
      <c r="DJ92" s="490" t="e">
        <f t="shared" si="160"/>
        <v>#VALUE!</v>
      </c>
      <c r="DK92" s="490" t="e">
        <f t="shared" si="160"/>
        <v>#VALUE!</v>
      </c>
      <c r="DL92" s="490" t="e">
        <f t="shared" si="160"/>
        <v>#VALUE!</v>
      </c>
      <c r="DM92" s="490" t="e">
        <f t="shared" si="160"/>
        <v>#VALUE!</v>
      </c>
      <c r="DN92" s="490" t="e">
        <f t="shared" si="160"/>
        <v>#VALUE!</v>
      </c>
      <c r="DO92" s="490" t="e">
        <f t="shared" si="160"/>
        <v>#VALUE!</v>
      </c>
      <c r="DP92" s="490" t="e">
        <f t="shared" si="160"/>
        <v>#VALUE!</v>
      </c>
      <c r="DQ92" s="490" t="e">
        <f t="shared" si="160"/>
        <v>#VALUE!</v>
      </c>
      <c r="DR92" s="490" t="e">
        <f t="shared" si="160"/>
        <v>#VALUE!</v>
      </c>
      <c r="DS92" s="490" t="e">
        <f t="shared" si="160"/>
        <v>#VALUE!</v>
      </c>
      <c r="DT92" s="490" t="e">
        <f t="shared" si="160"/>
        <v>#VALUE!</v>
      </c>
      <c r="DU92" s="490" t="e">
        <f t="shared" si="160"/>
        <v>#VALUE!</v>
      </c>
      <c r="DV92" s="490" t="e">
        <f t="shared" si="160"/>
        <v>#VALUE!</v>
      </c>
      <c r="DW92" s="490" t="e">
        <f t="shared" si="160"/>
        <v>#VALUE!</v>
      </c>
      <c r="DX92" s="490" t="e">
        <f t="shared" si="160"/>
        <v>#VALUE!</v>
      </c>
      <c r="DY92" s="490" t="e">
        <f t="shared" si="160"/>
        <v>#VALUE!</v>
      </c>
      <c r="DZ92" s="490" t="e">
        <f t="shared" si="160"/>
        <v>#VALUE!</v>
      </c>
      <c r="EA92" s="490" t="e">
        <f t="shared" si="160"/>
        <v>#VALUE!</v>
      </c>
      <c r="EB92" s="490" t="e">
        <f t="shared" si="160"/>
        <v>#VALUE!</v>
      </c>
      <c r="EC92" s="490" t="e">
        <f t="shared" si="160"/>
        <v>#VALUE!</v>
      </c>
      <c r="ED92" s="490" t="e">
        <f t="shared" si="160"/>
        <v>#VALUE!</v>
      </c>
      <c r="EE92" s="490" t="e">
        <f t="shared" si="160"/>
        <v>#VALUE!</v>
      </c>
      <c r="EF92" s="490" t="e">
        <f t="shared" ref="EF92:EI92" si="161">100*(EF90/EB90-1)</f>
        <v>#VALUE!</v>
      </c>
      <c r="EG92" s="490" t="e">
        <f t="shared" si="161"/>
        <v>#VALUE!</v>
      </c>
      <c r="EH92" s="490" t="e">
        <f t="shared" si="161"/>
        <v>#VALUE!</v>
      </c>
      <c r="EI92" s="490" t="e">
        <f t="shared" si="161"/>
        <v>#VALUE!</v>
      </c>
    </row>
    <row r="93" spans="2:139">
      <c r="B93" s="499" t="s">
        <v>45</v>
      </c>
      <c r="C93" s="451" t="e">
        <v>#VALUE!</v>
      </c>
      <c r="D93" s="451" t="e">
        <v>#VALUE!</v>
      </c>
      <c r="E93" s="451" t="e">
        <v>#VALUE!</v>
      </c>
      <c r="F93" s="451" t="e">
        <v>#VALUE!</v>
      </c>
      <c r="G93" s="451" t="e">
        <v>#VALUE!</v>
      </c>
      <c r="H93" s="451" t="e">
        <v>#VALUE!</v>
      </c>
      <c r="I93" s="451" t="e">
        <v>#VALUE!</v>
      </c>
      <c r="J93" s="451" t="e">
        <v>#VALUE!</v>
      </c>
      <c r="K93" s="451" t="e">
        <v>#VALUE!</v>
      </c>
      <c r="L93" s="451" t="e">
        <v>#VALUE!</v>
      </c>
      <c r="M93" s="451" t="e">
        <v>#VALUE!</v>
      </c>
      <c r="N93" s="451" t="e">
        <v>#VALUE!</v>
      </c>
      <c r="O93" s="451" t="e">
        <v>#VALUE!</v>
      </c>
      <c r="P93" s="451" t="e">
        <v>#VALUE!</v>
      </c>
      <c r="Q93" s="451" t="e">
        <v>#VALUE!</v>
      </c>
      <c r="R93" s="451" t="e">
        <v>#VALUE!</v>
      </c>
      <c r="S93" s="451" t="e">
        <v>#VALUE!</v>
      </c>
      <c r="T93" s="451" t="e">
        <v>#VALUE!</v>
      </c>
      <c r="U93" s="451" t="e">
        <v>#VALUE!</v>
      </c>
      <c r="V93" s="451" t="e">
        <v>#VALUE!</v>
      </c>
      <c r="W93" s="451" t="e">
        <v>#VALUE!</v>
      </c>
      <c r="X93" s="451" t="e">
        <v>#VALUE!</v>
      </c>
      <c r="Y93" s="451" t="e">
        <v>#VALUE!</v>
      </c>
      <c r="Z93" s="451" t="e">
        <v>#VALUE!</v>
      </c>
      <c r="AA93" s="451" t="e">
        <v>#VALUE!</v>
      </c>
      <c r="AB93" s="451" t="e">
        <v>#VALUE!</v>
      </c>
      <c r="AC93" s="451" t="e">
        <v>#VALUE!</v>
      </c>
      <c r="AD93" s="451" t="e">
        <v>#VALUE!</v>
      </c>
      <c r="AE93" s="451" t="e">
        <v>#VALUE!</v>
      </c>
      <c r="AF93" s="451" t="e">
        <v>#VALUE!</v>
      </c>
      <c r="AG93" s="451" t="e">
        <v>#VALUE!</v>
      </c>
      <c r="AH93" s="451" t="e">
        <v>#VALUE!</v>
      </c>
      <c r="AI93" s="451" t="e">
        <v>#VALUE!</v>
      </c>
      <c r="AJ93" s="451" t="e">
        <v>#VALUE!</v>
      </c>
      <c r="AK93" s="451" t="e">
        <v>#VALUE!</v>
      </c>
      <c r="AL93" s="451" t="e">
        <v>#VALUE!</v>
      </c>
      <c r="AM93" s="451" t="e">
        <v>#VALUE!</v>
      </c>
      <c r="AN93" s="451" t="e">
        <v>#VALUE!</v>
      </c>
      <c r="AO93" s="451" t="e">
        <v>#VALUE!</v>
      </c>
      <c r="AP93" s="451" t="e">
        <v>#VALUE!</v>
      </c>
      <c r="AQ93" s="451" t="e">
        <v>#VALUE!</v>
      </c>
      <c r="AR93" s="451" t="e">
        <v>#VALUE!</v>
      </c>
      <c r="AS93" s="451" t="e">
        <v>#VALUE!</v>
      </c>
      <c r="AT93" s="451" t="e">
        <v>#VALUE!</v>
      </c>
      <c r="AU93" s="451" t="e">
        <v>#VALUE!</v>
      </c>
      <c r="AV93" s="451" t="e">
        <v>#VALUE!</v>
      </c>
      <c r="AW93" s="451" t="e">
        <v>#VALUE!</v>
      </c>
      <c r="AX93" s="451" t="e">
        <v>#VALUE!</v>
      </c>
      <c r="AY93" s="451" t="e">
        <v>#VALUE!</v>
      </c>
      <c r="AZ93" s="451" t="e">
        <v>#VALUE!</v>
      </c>
      <c r="BA93" s="451" t="e">
        <v>#VALUE!</v>
      </c>
      <c r="BB93" s="451" t="e">
        <v>#VALUE!</v>
      </c>
      <c r="BC93" s="451" t="e">
        <v>#VALUE!</v>
      </c>
      <c r="BD93" s="451" t="e">
        <v>#VALUE!</v>
      </c>
      <c r="BE93" s="451" t="e">
        <v>#VALUE!</v>
      </c>
      <c r="BF93" s="451" t="e">
        <v>#VALUE!</v>
      </c>
      <c r="BG93" s="451" t="e">
        <v>#VALUE!</v>
      </c>
      <c r="BH93" s="451" t="e">
        <v>#VALUE!</v>
      </c>
      <c r="BI93" s="451" t="e">
        <v>#VALUE!</v>
      </c>
      <c r="BJ93" s="451" t="e">
        <v>#VALUE!</v>
      </c>
      <c r="BK93" s="451" t="e">
        <v>#VALUE!</v>
      </c>
      <c r="BL93" s="451" t="e">
        <v>#VALUE!</v>
      </c>
      <c r="BM93" s="451" t="e">
        <v>#VALUE!</v>
      </c>
      <c r="BN93" s="451" t="e">
        <v>#VALUE!</v>
      </c>
      <c r="BO93" s="451" t="e">
        <v>#VALUE!</v>
      </c>
      <c r="BP93" s="451" t="e">
        <v>#VALUE!</v>
      </c>
      <c r="BQ93" s="451" t="e">
        <v>#VALUE!</v>
      </c>
      <c r="BR93" s="451" t="e">
        <v>#VALUE!</v>
      </c>
      <c r="BS93" s="451" t="e">
        <v>#VALUE!</v>
      </c>
      <c r="BT93" s="451" t="e">
        <v>#VALUE!</v>
      </c>
      <c r="BU93" s="451" t="e">
        <v>#VALUE!</v>
      </c>
      <c r="BV93" s="451" t="e">
        <v>#VALUE!</v>
      </c>
      <c r="BW93" s="451" t="e">
        <v>#VALUE!</v>
      </c>
      <c r="BX93" s="451" t="e">
        <v>#VALUE!</v>
      </c>
      <c r="BY93" s="451" t="e">
        <v>#VALUE!</v>
      </c>
      <c r="BZ93" s="451" t="e">
        <v>#VALUE!</v>
      </c>
      <c r="CA93" s="451" t="e">
        <v>#VALUE!</v>
      </c>
      <c r="CB93" s="451" t="e">
        <v>#VALUE!</v>
      </c>
      <c r="CC93" s="451" t="e">
        <v>#VALUE!</v>
      </c>
      <c r="CD93" s="451" t="e">
        <v>#VALUE!</v>
      </c>
      <c r="CE93" s="451" t="e">
        <v>#VALUE!</v>
      </c>
      <c r="CF93" s="451" t="e">
        <v>#VALUE!</v>
      </c>
      <c r="CG93" s="451" t="e">
        <v>#VALUE!</v>
      </c>
      <c r="CH93" s="451" t="e">
        <v>#VALUE!</v>
      </c>
      <c r="CI93" s="451" t="e">
        <v>#VALUE!</v>
      </c>
      <c r="CJ93" s="451" t="e">
        <v>#VALUE!</v>
      </c>
      <c r="CK93" s="451" t="e">
        <v>#VALUE!</v>
      </c>
      <c r="CL93" s="451" t="e">
        <v>#VALUE!</v>
      </c>
      <c r="CM93" s="451" t="e">
        <v>#VALUE!</v>
      </c>
      <c r="CN93" s="451" t="e">
        <v>#VALUE!</v>
      </c>
      <c r="CO93" s="451" t="e">
        <v>#VALUE!</v>
      </c>
      <c r="CP93" s="451" t="e">
        <v>#VALUE!</v>
      </c>
      <c r="CQ93" s="451" t="e">
        <v>#VALUE!</v>
      </c>
      <c r="CR93" s="451" t="e">
        <v>#VALUE!</v>
      </c>
      <c r="CS93" s="451" t="e">
        <v>#VALUE!</v>
      </c>
      <c r="CT93" s="451" t="e">
        <v>#VALUE!</v>
      </c>
      <c r="CU93" s="451" t="e">
        <v>#VALUE!</v>
      </c>
      <c r="CV93" s="451" t="e">
        <v>#VALUE!</v>
      </c>
      <c r="CW93" s="451" t="e">
        <v>#VALUE!</v>
      </c>
      <c r="CX93" s="451" t="e">
        <v>#VALUE!</v>
      </c>
      <c r="CY93" s="451" t="e">
        <v>#VALUE!</v>
      </c>
      <c r="CZ93" s="451" t="e">
        <v>#VALUE!</v>
      </c>
      <c r="DA93" s="451" t="e">
        <v>#VALUE!</v>
      </c>
      <c r="DB93" s="451" t="e">
        <v>#VALUE!</v>
      </c>
      <c r="DC93" s="451" t="e">
        <v>#VALUE!</v>
      </c>
      <c r="DD93" s="451" t="e">
        <v>#VALUE!</v>
      </c>
      <c r="DE93" s="451" t="e">
        <v>#VALUE!</v>
      </c>
      <c r="DF93" s="451" t="e">
        <v>#VALUE!</v>
      </c>
      <c r="DG93" s="451" t="e">
        <v>#VALUE!</v>
      </c>
      <c r="DH93" s="451" t="e">
        <v>#VALUE!</v>
      </c>
      <c r="DI93" s="451" t="e">
        <v>#VALUE!</v>
      </c>
      <c r="DJ93" s="451" t="e">
        <v>#VALUE!</v>
      </c>
      <c r="DK93" s="451" t="e">
        <v>#VALUE!</v>
      </c>
      <c r="DL93" s="451" t="e">
        <v>#VALUE!</v>
      </c>
      <c r="DM93" s="451" t="e">
        <v>#VALUE!</v>
      </c>
      <c r="DN93" s="451" t="e">
        <v>#VALUE!</v>
      </c>
      <c r="DO93" s="451" t="e">
        <v>#VALUE!</v>
      </c>
      <c r="DP93" s="451" t="e">
        <v>#VALUE!</v>
      </c>
      <c r="DQ93" s="451" t="e">
        <v>#VALUE!</v>
      </c>
      <c r="DR93" s="451" t="e">
        <v>#VALUE!</v>
      </c>
      <c r="DS93" s="451" t="e">
        <v>#VALUE!</v>
      </c>
      <c r="DT93" s="451" t="e">
        <v>#VALUE!</v>
      </c>
      <c r="DU93" s="451" t="e">
        <v>#VALUE!</v>
      </c>
      <c r="DV93" s="451" t="e">
        <v>#VALUE!</v>
      </c>
      <c r="DW93" s="451" t="e">
        <v>#VALUE!</v>
      </c>
      <c r="DX93" s="451" t="e">
        <v>#VALUE!</v>
      </c>
      <c r="DY93" s="451" t="e">
        <v>#VALUE!</v>
      </c>
      <c r="DZ93" s="451" t="e">
        <v>#VALUE!</v>
      </c>
      <c r="EA93" s="451" t="e">
        <v>#VALUE!</v>
      </c>
      <c r="EB93" s="451" t="e">
        <v>#VALUE!</v>
      </c>
      <c r="EC93" s="451" t="e">
        <v>#VALUE!</v>
      </c>
      <c r="ED93" s="451" t="e">
        <v>#VALUE!</v>
      </c>
      <c r="EE93" s="451" t="e">
        <v>#VALUE!</v>
      </c>
      <c r="EF93" s="451" t="e">
        <v>#VALUE!</v>
      </c>
      <c r="EG93" s="451" t="e">
        <v>#VALUE!</v>
      </c>
      <c r="EH93" s="451" t="e">
        <v>#VALUE!</v>
      </c>
      <c r="EI93" s="451" t="e">
        <v>#VALUE!</v>
      </c>
    </row>
    <row r="94" spans="2:139">
      <c r="B94" s="454" t="s">
        <v>174</v>
      </c>
      <c r="C94" s="454"/>
      <c r="D94" s="490" t="e">
        <f>100*(D93/C93-1)</f>
        <v>#VALUE!</v>
      </c>
      <c r="E94" s="490" t="e">
        <f>100*(E93/D93-1)</f>
        <v>#VALUE!</v>
      </c>
      <c r="F94" s="490" t="e">
        <f>100*(F93/E93-1)</f>
        <v>#VALUE!</v>
      </c>
      <c r="G94" s="490" t="e">
        <f>100*(G93/F93-1)</f>
        <v>#VALUE!</v>
      </c>
      <c r="H94" s="490" t="e">
        <f t="shared" ref="H94:BS94" si="162">100*(H93/G93-1)</f>
        <v>#VALUE!</v>
      </c>
      <c r="I94" s="490" t="e">
        <f t="shared" si="162"/>
        <v>#VALUE!</v>
      </c>
      <c r="J94" s="490" t="e">
        <f t="shared" si="162"/>
        <v>#VALUE!</v>
      </c>
      <c r="K94" s="490" t="e">
        <f t="shared" si="162"/>
        <v>#VALUE!</v>
      </c>
      <c r="L94" s="490" t="e">
        <f t="shared" si="162"/>
        <v>#VALUE!</v>
      </c>
      <c r="M94" s="490" t="e">
        <f t="shared" si="162"/>
        <v>#VALUE!</v>
      </c>
      <c r="N94" s="490" t="e">
        <f t="shared" si="162"/>
        <v>#VALUE!</v>
      </c>
      <c r="O94" s="490" t="e">
        <f t="shared" si="162"/>
        <v>#VALUE!</v>
      </c>
      <c r="P94" s="490" t="e">
        <f t="shared" si="162"/>
        <v>#VALUE!</v>
      </c>
      <c r="Q94" s="490" t="e">
        <f t="shared" si="162"/>
        <v>#VALUE!</v>
      </c>
      <c r="R94" s="490" t="e">
        <f t="shared" si="162"/>
        <v>#VALUE!</v>
      </c>
      <c r="S94" s="490" t="e">
        <f t="shared" si="162"/>
        <v>#VALUE!</v>
      </c>
      <c r="T94" s="490" t="e">
        <f t="shared" si="162"/>
        <v>#VALUE!</v>
      </c>
      <c r="U94" s="490" t="e">
        <f t="shared" si="162"/>
        <v>#VALUE!</v>
      </c>
      <c r="V94" s="490" t="e">
        <f t="shared" si="162"/>
        <v>#VALUE!</v>
      </c>
      <c r="W94" s="490" t="e">
        <f t="shared" si="162"/>
        <v>#VALUE!</v>
      </c>
      <c r="X94" s="490" t="e">
        <f t="shared" si="162"/>
        <v>#VALUE!</v>
      </c>
      <c r="Y94" s="490" t="e">
        <f t="shared" si="162"/>
        <v>#VALUE!</v>
      </c>
      <c r="Z94" s="490" t="e">
        <f t="shared" si="162"/>
        <v>#VALUE!</v>
      </c>
      <c r="AA94" s="490" t="e">
        <f t="shared" si="162"/>
        <v>#VALUE!</v>
      </c>
      <c r="AB94" s="490" t="e">
        <f t="shared" si="162"/>
        <v>#VALUE!</v>
      </c>
      <c r="AC94" s="490" t="e">
        <f t="shared" si="162"/>
        <v>#VALUE!</v>
      </c>
      <c r="AD94" s="490" t="e">
        <f t="shared" si="162"/>
        <v>#VALUE!</v>
      </c>
      <c r="AE94" s="490" t="e">
        <f t="shared" si="162"/>
        <v>#VALUE!</v>
      </c>
      <c r="AF94" s="490" t="e">
        <f t="shared" si="162"/>
        <v>#VALUE!</v>
      </c>
      <c r="AG94" s="490" t="e">
        <f t="shared" si="162"/>
        <v>#VALUE!</v>
      </c>
      <c r="AH94" s="490" t="e">
        <f t="shared" si="162"/>
        <v>#VALUE!</v>
      </c>
      <c r="AI94" s="490" t="e">
        <f t="shared" si="162"/>
        <v>#VALUE!</v>
      </c>
      <c r="AJ94" s="490" t="e">
        <f t="shared" si="162"/>
        <v>#VALUE!</v>
      </c>
      <c r="AK94" s="490" t="e">
        <f t="shared" si="162"/>
        <v>#VALUE!</v>
      </c>
      <c r="AL94" s="490" t="e">
        <f t="shared" si="162"/>
        <v>#VALUE!</v>
      </c>
      <c r="AM94" s="490" t="e">
        <f t="shared" si="162"/>
        <v>#VALUE!</v>
      </c>
      <c r="AN94" s="490" t="e">
        <f t="shared" si="162"/>
        <v>#VALUE!</v>
      </c>
      <c r="AO94" s="490" t="e">
        <f t="shared" si="162"/>
        <v>#VALUE!</v>
      </c>
      <c r="AP94" s="490" t="e">
        <f t="shared" si="162"/>
        <v>#VALUE!</v>
      </c>
      <c r="AQ94" s="490" t="e">
        <f t="shared" si="162"/>
        <v>#VALUE!</v>
      </c>
      <c r="AR94" s="490" t="e">
        <f t="shared" si="162"/>
        <v>#VALUE!</v>
      </c>
      <c r="AS94" s="490" t="e">
        <f t="shared" si="162"/>
        <v>#VALUE!</v>
      </c>
      <c r="AT94" s="490" t="e">
        <f t="shared" si="162"/>
        <v>#VALUE!</v>
      </c>
      <c r="AU94" s="490" t="e">
        <f t="shared" si="162"/>
        <v>#VALUE!</v>
      </c>
      <c r="AV94" s="490" t="e">
        <f t="shared" si="162"/>
        <v>#VALUE!</v>
      </c>
      <c r="AW94" s="490" t="e">
        <f t="shared" si="162"/>
        <v>#VALUE!</v>
      </c>
      <c r="AX94" s="490" t="e">
        <f t="shared" si="162"/>
        <v>#VALUE!</v>
      </c>
      <c r="AY94" s="490" t="e">
        <f t="shared" si="162"/>
        <v>#VALUE!</v>
      </c>
      <c r="AZ94" s="490" t="e">
        <f t="shared" si="162"/>
        <v>#VALUE!</v>
      </c>
      <c r="BA94" s="490" t="e">
        <f t="shared" si="162"/>
        <v>#VALUE!</v>
      </c>
      <c r="BB94" s="490" t="e">
        <f t="shared" si="162"/>
        <v>#VALUE!</v>
      </c>
      <c r="BC94" s="490" t="e">
        <f t="shared" si="162"/>
        <v>#VALUE!</v>
      </c>
      <c r="BD94" s="490" t="e">
        <f t="shared" si="162"/>
        <v>#VALUE!</v>
      </c>
      <c r="BE94" s="490" t="e">
        <f t="shared" si="162"/>
        <v>#VALUE!</v>
      </c>
      <c r="BF94" s="490" t="e">
        <f t="shared" si="162"/>
        <v>#VALUE!</v>
      </c>
      <c r="BG94" s="490" t="e">
        <f t="shared" si="162"/>
        <v>#VALUE!</v>
      </c>
      <c r="BH94" s="490" t="e">
        <f t="shared" si="162"/>
        <v>#VALUE!</v>
      </c>
      <c r="BI94" s="490" t="e">
        <f t="shared" si="162"/>
        <v>#VALUE!</v>
      </c>
      <c r="BJ94" s="490" t="e">
        <f t="shared" si="162"/>
        <v>#VALUE!</v>
      </c>
      <c r="BK94" s="490" t="e">
        <f t="shared" si="162"/>
        <v>#VALUE!</v>
      </c>
      <c r="BL94" s="490" t="e">
        <f t="shared" si="162"/>
        <v>#VALUE!</v>
      </c>
      <c r="BM94" s="490" t="e">
        <f t="shared" si="162"/>
        <v>#VALUE!</v>
      </c>
      <c r="BN94" s="490" t="e">
        <f t="shared" si="162"/>
        <v>#VALUE!</v>
      </c>
      <c r="BO94" s="490" t="e">
        <f t="shared" si="162"/>
        <v>#VALUE!</v>
      </c>
      <c r="BP94" s="490" t="e">
        <f t="shared" si="162"/>
        <v>#VALUE!</v>
      </c>
      <c r="BQ94" s="490" t="e">
        <f t="shared" si="162"/>
        <v>#VALUE!</v>
      </c>
      <c r="BR94" s="490" t="e">
        <f t="shared" si="162"/>
        <v>#VALUE!</v>
      </c>
      <c r="BS94" s="490" t="e">
        <f t="shared" si="162"/>
        <v>#VALUE!</v>
      </c>
      <c r="BT94" s="490" t="e">
        <f t="shared" ref="BT94:EE94" si="163">100*(BT93/BS93-1)</f>
        <v>#VALUE!</v>
      </c>
      <c r="BU94" s="490" t="e">
        <f t="shared" si="163"/>
        <v>#VALUE!</v>
      </c>
      <c r="BV94" s="490" t="e">
        <f t="shared" si="163"/>
        <v>#VALUE!</v>
      </c>
      <c r="BW94" s="490" t="e">
        <f t="shared" si="163"/>
        <v>#VALUE!</v>
      </c>
      <c r="BX94" s="490" t="e">
        <f t="shared" si="163"/>
        <v>#VALUE!</v>
      </c>
      <c r="BY94" s="490" t="e">
        <f t="shared" si="163"/>
        <v>#VALUE!</v>
      </c>
      <c r="BZ94" s="490" t="e">
        <f t="shared" si="163"/>
        <v>#VALUE!</v>
      </c>
      <c r="CA94" s="490" t="e">
        <f t="shared" si="163"/>
        <v>#VALUE!</v>
      </c>
      <c r="CB94" s="490" t="e">
        <f t="shared" si="163"/>
        <v>#VALUE!</v>
      </c>
      <c r="CC94" s="490" t="e">
        <f t="shared" si="163"/>
        <v>#VALUE!</v>
      </c>
      <c r="CD94" s="490" t="e">
        <f t="shared" si="163"/>
        <v>#VALUE!</v>
      </c>
      <c r="CE94" s="490" t="e">
        <f t="shared" si="163"/>
        <v>#VALUE!</v>
      </c>
      <c r="CF94" s="490" t="e">
        <f t="shared" si="163"/>
        <v>#VALUE!</v>
      </c>
      <c r="CG94" s="490" t="e">
        <f t="shared" si="163"/>
        <v>#VALUE!</v>
      </c>
      <c r="CH94" s="490" t="e">
        <f t="shared" si="163"/>
        <v>#VALUE!</v>
      </c>
      <c r="CI94" s="490" t="e">
        <f t="shared" si="163"/>
        <v>#VALUE!</v>
      </c>
      <c r="CJ94" s="490" t="e">
        <f t="shared" si="163"/>
        <v>#VALUE!</v>
      </c>
      <c r="CK94" s="490" t="e">
        <f t="shared" si="163"/>
        <v>#VALUE!</v>
      </c>
      <c r="CL94" s="490" t="e">
        <f t="shared" si="163"/>
        <v>#VALUE!</v>
      </c>
      <c r="CM94" s="490" t="e">
        <f t="shared" si="163"/>
        <v>#VALUE!</v>
      </c>
      <c r="CN94" s="490" t="e">
        <f t="shared" si="163"/>
        <v>#VALUE!</v>
      </c>
      <c r="CO94" s="490" t="e">
        <f t="shared" si="163"/>
        <v>#VALUE!</v>
      </c>
      <c r="CP94" s="490" t="e">
        <f t="shared" si="163"/>
        <v>#VALUE!</v>
      </c>
      <c r="CQ94" s="490" t="e">
        <f t="shared" si="163"/>
        <v>#VALUE!</v>
      </c>
      <c r="CR94" s="490" t="e">
        <f t="shared" si="163"/>
        <v>#VALUE!</v>
      </c>
      <c r="CS94" s="490" t="e">
        <f t="shared" si="163"/>
        <v>#VALUE!</v>
      </c>
      <c r="CT94" s="490" t="e">
        <f t="shared" si="163"/>
        <v>#VALUE!</v>
      </c>
      <c r="CU94" s="490" t="e">
        <f t="shared" si="163"/>
        <v>#VALUE!</v>
      </c>
      <c r="CV94" s="490" t="e">
        <f t="shared" si="163"/>
        <v>#VALUE!</v>
      </c>
      <c r="CW94" s="490" t="e">
        <f t="shared" si="163"/>
        <v>#VALUE!</v>
      </c>
      <c r="CX94" s="490" t="e">
        <f t="shared" si="163"/>
        <v>#VALUE!</v>
      </c>
      <c r="CY94" s="490" t="e">
        <f t="shared" si="163"/>
        <v>#VALUE!</v>
      </c>
      <c r="CZ94" s="490" t="e">
        <f t="shared" si="163"/>
        <v>#VALUE!</v>
      </c>
      <c r="DA94" s="490" t="e">
        <f t="shared" si="163"/>
        <v>#VALUE!</v>
      </c>
      <c r="DB94" s="490" t="e">
        <f t="shared" si="163"/>
        <v>#VALUE!</v>
      </c>
      <c r="DC94" s="490" t="e">
        <f t="shared" si="163"/>
        <v>#VALUE!</v>
      </c>
      <c r="DD94" s="490" t="e">
        <f t="shared" si="163"/>
        <v>#VALUE!</v>
      </c>
      <c r="DE94" s="490" t="e">
        <f t="shared" si="163"/>
        <v>#VALUE!</v>
      </c>
      <c r="DF94" s="490" t="e">
        <f t="shared" si="163"/>
        <v>#VALUE!</v>
      </c>
      <c r="DG94" s="490" t="e">
        <f t="shared" si="163"/>
        <v>#VALUE!</v>
      </c>
      <c r="DH94" s="490" t="e">
        <f t="shared" si="163"/>
        <v>#VALUE!</v>
      </c>
      <c r="DI94" s="490" t="e">
        <f t="shared" si="163"/>
        <v>#VALUE!</v>
      </c>
      <c r="DJ94" s="490" t="e">
        <f t="shared" si="163"/>
        <v>#VALUE!</v>
      </c>
      <c r="DK94" s="490" t="e">
        <f t="shared" si="163"/>
        <v>#VALUE!</v>
      </c>
      <c r="DL94" s="490" t="e">
        <f t="shared" si="163"/>
        <v>#VALUE!</v>
      </c>
      <c r="DM94" s="490" t="e">
        <f t="shared" si="163"/>
        <v>#VALUE!</v>
      </c>
      <c r="DN94" s="490" t="e">
        <f t="shared" si="163"/>
        <v>#VALUE!</v>
      </c>
      <c r="DO94" s="490" t="e">
        <f t="shared" si="163"/>
        <v>#VALUE!</v>
      </c>
      <c r="DP94" s="490" t="e">
        <f t="shared" si="163"/>
        <v>#VALUE!</v>
      </c>
      <c r="DQ94" s="490" t="e">
        <f t="shared" si="163"/>
        <v>#VALUE!</v>
      </c>
      <c r="DR94" s="490" t="e">
        <f t="shared" si="163"/>
        <v>#VALUE!</v>
      </c>
      <c r="DS94" s="490" t="e">
        <f t="shared" si="163"/>
        <v>#VALUE!</v>
      </c>
      <c r="DT94" s="490" t="e">
        <f t="shared" si="163"/>
        <v>#VALUE!</v>
      </c>
      <c r="DU94" s="490" t="e">
        <f t="shared" si="163"/>
        <v>#VALUE!</v>
      </c>
      <c r="DV94" s="490" t="e">
        <f t="shared" si="163"/>
        <v>#VALUE!</v>
      </c>
      <c r="DW94" s="490" t="e">
        <f t="shared" si="163"/>
        <v>#VALUE!</v>
      </c>
      <c r="DX94" s="490" t="e">
        <f t="shared" si="163"/>
        <v>#VALUE!</v>
      </c>
      <c r="DY94" s="490" t="e">
        <f t="shared" si="163"/>
        <v>#VALUE!</v>
      </c>
      <c r="DZ94" s="490" t="e">
        <f t="shared" si="163"/>
        <v>#VALUE!</v>
      </c>
      <c r="EA94" s="490" t="e">
        <f t="shared" si="163"/>
        <v>#VALUE!</v>
      </c>
      <c r="EB94" s="490" t="e">
        <f t="shared" si="163"/>
        <v>#VALUE!</v>
      </c>
      <c r="EC94" s="490" t="e">
        <f t="shared" si="163"/>
        <v>#VALUE!</v>
      </c>
      <c r="ED94" s="490" t="e">
        <f t="shared" si="163"/>
        <v>#VALUE!</v>
      </c>
      <c r="EE94" s="490" t="e">
        <f t="shared" si="163"/>
        <v>#VALUE!</v>
      </c>
      <c r="EF94" s="490" t="e">
        <f t="shared" ref="EF94:EI94" si="164">100*(EF93/EE93-1)</f>
        <v>#VALUE!</v>
      </c>
      <c r="EG94" s="490" t="e">
        <f t="shared" si="164"/>
        <v>#VALUE!</v>
      </c>
      <c r="EH94" s="490" t="e">
        <f t="shared" si="164"/>
        <v>#VALUE!</v>
      </c>
      <c r="EI94" s="490" t="e">
        <f t="shared" si="164"/>
        <v>#VALUE!</v>
      </c>
    </row>
    <row r="95" spans="2:139" ht="13.5" thickBot="1">
      <c r="B95" s="454" t="s">
        <v>74</v>
      </c>
      <c r="D95" s="455"/>
      <c r="E95" s="455"/>
      <c r="F95" s="455"/>
      <c r="G95" s="490" t="e">
        <f>100*(G93/C93-1)</f>
        <v>#VALUE!</v>
      </c>
      <c r="H95" s="490" t="e">
        <f t="shared" ref="H95:BS95" si="165">100*(H93/D93-1)</f>
        <v>#VALUE!</v>
      </c>
      <c r="I95" s="490" t="e">
        <f t="shared" si="165"/>
        <v>#VALUE!</v>
      </c>
      <c r="J95" s="490" t="e">
        <f t="shared" si="165"/>
        <v>#VALUE!</v>
      </c>
      <c r="K95" s="490" t="e">
        <f t="shared" si="165"/>
        <v>#VALUE!</v>
      </c>
      <c r="L95" s="490" t="e">
        <f t="shared" si="165"/>
        <v>#VALUE!</v>
      </c>
      <c r="M95" s="490" t="e">
        <f t="shared" si="165"/>
        <v>#VALUE!</v>
      </c>
      <c r="N95" s="490" t="e">
        <f t="shared" si="165"/>
        <v>#VALUE!</v>
      </c>
      <c r="O95" s="490" t="e">
        <f t="shared" si="165"/>
        <v>#VALUE!</v>
      </c>
      <c r="P95" s="490" t="e">
        <f t="shared" si="165"/>
        <v>#VALUE!</v>
      </c>
      <c r="Q95" s="490" t="e">
        <f t="shared" si="165"/>
        <v>#VALUE!</v>
      </c>
      <c r="R95" s="490" t="e">
        <f t="shared" si="165"/>
        <v>#VALUE!</v>
      </c>
      <c r="S95" s="490" t="e">
        <f t="shared" si="165"/>
        <v>#VALUE!</v>
      </c>
      <c r="T95" s="490" t="e">
        <f t="shared" si="165"/>
        <v>#VALUE!</v>
      </c>
      <c r="U95" s="490" t="e">
        <f t="shared" si="165"/>
        <v>#VALUE!</v>
      </c>
      <c r="V95" s="490" t="e">
        <f t="shared" si="165"/>
        <v>#VALUE!</v>
      </c>
      <c r="W95" s="490" t="e">
        <f t="shared" si="165"/>
        <v>#VALUE!</v>
      </c>
      <c r="X95" s="490" t="e">
        <f t="shared" si="165"/>
        <v>#VALUE!</v>
      </c>
      <c r="Y95" s="490" t="e">
        <f t="shared" si="165"/>
        <v>#VALUE!</v>
      </c>
      <c r="Z95" s="490" t="e">
        <f t="shared" si="165"/>
        <v>#VALUE!</v>
      </c>
      <c r="AA95" s="490" t="e">
        <f t="shared" si="165"/>
        <v>#VALUE!</v>
      </c>
      <c r="AB95" s="490" t="e">
        <f t="shared" si="165"/>
        <v>#VALUE!</v>
      </c>
      <c r="AC95" s="490" t="e">
        <f t="shared" si="165"/>
        <v>#VALUE!</v>
      </c>
      <c r="AD95" s="490" t="e">
        <f t="shared" si="165"/>
        <v>#VALUE!</v>
      </c>
      <c r="AE95" s="490" t="e">
        <f t="shared" si="165"/>
        <v>#VALUE!</v>
      </c>
      <c r="AF95" s="490" t="e">
        <f t="shared" si="165"/>
        <v>#VALUE!</v>
      </c>
      <c r="AG95" s="490" t="e">
        <f t="shared" si="165"/>
        <v>#VALUE!</v>
      </c>
      <c r="AH95" s="490" t="e">
        <f t="shared" si="165"/>
        <v>#VALUE!</v>
      </c>
      <c r="AI95" s="490" t="e">
        <f t="shared" si="165"/>
        <v>#VALUE!</v>
      </c>
      <c r="AJ95" s="490" t="e">
        <f t="shared" si="165"/>
        <v>#VALUE!</v>
      </c>
      <c r="AK95" s="490" t="e">
        <f t="shared" si="165"/>
        <v>#VALUE!</v>
      </c>
      <c r="AL95" s="490" t="e">
        <f t="shared" si="165"/>
        <v>#VALUE!</v>
      </c>
      <c r="AM95" s="490" t="e">
        <f t="shared" si="165"/>
        <v>#VALUE!</v>
      </c>
      <c r="AN95" s="490" t="e">
        <f t="shared" si="165"/>
        <v>#VALUE!</v>
      </c>
      <c r="AO95" s="490" t="e">
        <f t="shared" si="165"/>
        <v>#VALUE!</v>
      </c>
      <c r="AP95" s="490" t="e">
        <f t="shared" si="165"/>
        <v>#VALUE!</v>
      </c>
      <c r="AQ95" s="490" t="e">
        <f t="shared" si="165"/>
        <v>#VALUE!</v>
      </c>
      <c r="AR95" s="490" t="e">
        <f t="shared" si="165"/>
        <v>#VALUE!</v>
      </c>
      <c r="AS95" s="490" t="e">
        <f t="shared" si="165"/>
        <v>#VALUE!</v>
      </c>
      <c r="AT95" s="490" t="e">
        <f t="shared" si="165"/>
        <v>#VALUE!</v>
      </c>
      <c r="AU95" s="490" t="e">
        <f t="shared" si="165"/>
        <v>#VALUE!</v>
      </c>
      <c r="AV95" s="490" t="e">
        <f t="shared" si="165"/>
        <v>#VALUE!</v>
      </c>
      <c r="AW95" s="490" t="e">
        <f t="shared" si="165"/>
        <v>#VALUE!</v>
      </c>
      <c r="AX95" s="490" t="e">
        <f t="shared" si="165"/>
        <v>#VALUE!</v>
      </c>
      <c r="AY95" s="490" t="e">
        <f t="shared" si="165"/>
        <v>#VALUE!</v>
      </c>
      <c r="AZ95" s="490" t="e">
        <f t="shared" si="165"/>
        <v>#VALUE!</v>
      </c>
      <c r="BA95" s="490" t="e">
        <f t="shared" si="165"/>
        <v>#VALUE!</v>
      </c>
      <c r="BB95" s="490" t="e">
        <f t="shared" si="165"/>
        <v>#VALUE!</v>
      </c>
      <c r="BC95" s="490" t="e">
        <f t="shared" si="165"/>
        <v>#VALUE!</v>
      </c>
      <c r="BD95" s="490" t="e">
        <f t="shared" si="165"/>
        <v>#VALUE!</v>
      </c>
      <c r="BE95" s="490" t="e">
        <f t="shared" si="165"/>
        <v>#VALUE!</v>
      </c>
      <c r="BF95" s="490" t="e">
        <f t="shared" si="165"/>
        <v>#VALUE!</v>
      </c>
      <c r="BG95" s="490" t="e">
        <f t="shared" si="165"/>
        <v>#VALUE!</v>
      </c>
      <c r="BH95" s="490" t="e">
        <f t="shared" si="165"/>
        <v>#VALUE!</v>
      </c>
      <c r="BI95" s="490" t="e">
        <f t="shared" si="165"/>
        <v>#VALUE!</v>
      </c>
      <c r="BJ95" s="490" t="e">
        <f t="shared" si="165"/>
        <v>#VALUE!</v>
      </c>
      <c r="BK95" s="490" t="e">
        <f t="shared" si="165"/>
        <v>#VALUE!</v>
      </c>
      <c r="BL95" s="490" t="e">
        <f t="shared" si="165"/>
        <v>#VALUE!</v>
      </c>
      <c r="BM95" s="490" t="e">
        <f t="shared" si="165"/>
        <v>#VALUE!</v>
      </c>
      <c r="BN95" s="490" t="e">
        <f t="shared" si="165"/>
        <v>#VALUE!</v>
      </c>
      <c r="BO95" s="490" t="e">
        <f t="shared" si="165"/>
        <v>#VALUE!</v>
      </c>
      <c r="BP95" s="490" t="e">
        <f t="shared" si="165"/>
        <v>#VALUE!</v>
      </c>
      <c r="BQ95" s="490" t="e">
        <f t="shared" si="165"/>
        <v>#VALUE!</v>
      </c>
      <c r="BR95" s="490" t="e">
        <f t="shared" si="165"/>
        <v>#VALUE!</v>
      </c>
      <c r="BS95" s="490" t="e">
        <f t="shared" si="165"/>
        <v>#VALUE!</v>
      </c>
      <c r="BT95" s="490" t="e">
        <f t="shared" ref="BT95:EE95" si="166">100*(BT93/BP93-1)</f>
        <v>#VALUE!</v>
      </c>
      <c r="BU95" s="490" t="e">
        <f t="shared" si="166"/>
        <v>#VALUE!</v>
      </c>
      <c r="BV95" s="490" t="e">
        <f t="shared" si="166"/>
        <v>#VALUE!</v>
      </c>
      <c r="BW95" s="490" t="e">
        <f t="shared" si="166"/>
        <v>#VALUE!</v>
      </c>
      <c r="BX95" s="490" t="e">
        <f t="shared" si="166"/>
        <v>#VALUE!</v>
      </c>
      <c r="BY95" s="490" t="e">
        <f t="shared" si="166"/>
        <v>#VALUE!</v>
      </c>
      <c r="BZ95" s="490" t="e">
        <f t="shared" si="166"/>
        <v>#VALUE!</v>
      </c>
      <c r="CA95" s="490" t="e">
        <f t="shared" si="166"/>
        <v>#VALUE!</v>
      </c>
      <c r="CB95" s="490" t="e">
        <f t="shared" si="166"/>
        <v>#VALUE!</v>
      </c>
      <c r="CC95" s="490" t="e">
        <f t="shared" si="166"/>
        <v>#VALUE!</v>
      </c>
      <c r="CD95" s="490" t="e">
        <f t="shared" si="166"/>
        <v>#VALUE!</v>
      </c>
      <c r="CE95" s="490" t="e">
        <f t="shared" si="166"/>
        <v>#VALUE!</v>
      </c>
      <c r="CF95" s="490" t="e">
        <f t="shared" si="166"/>
        <v>#VALUE!</v>
      </c>
      <c r="CG95" s="490" t="e">
        <f t="shared" si="166"/>
        <v>#VALUE!</v>
      </c>
      <c r="CH95" s="490" t="e">
        <f t="shared" si="166"/>
        <v>#VALUE!</v>
      </c>
      <c r="CI95" s="490" t="e">
        <f t="shared" si="166"/>
        <v>#VALUE!</v>
      </c>
      <c r="CJ95" s="490" t="e">
        <f t="shared" si="166"/>
        <v>#VALUE!</v>
      </c>
      <c r="CK95" s="490" t="e">
        <f t="shared" si="166"/>
        <v>#VALUE!</v>
      </c>
      <c r="CL95" s="490" t="e">
        <f t="shared" si="166"/>
        <v>#VALUE!</v>
      </c>
      <c r="CM95" s="490" t="e">
        <f t="shared" si="166"/>
        <v>#VALUE!</v>
      </c>
      <c r="CN95" s="490" t="e">
        <f t="shared" si="166"/>
        <v>#VALUE!</v>
      </c>
      <c r="CO95" s="490" t="e">
        <f t="shared" si="166"/>
        <v>#VALUE!</v>
      </c>
      <c r="CP95" s="490" t="e">
        <f t="shared" si="166"/>
        <v>#VALUE!</v>
      </c>
      <c r="CQ95" s="490" t="e">
        <f t="shared" si="166"/>
        <v>#VALUE!</v>
      </c>
      <c r="CR95" s="490" t="e">
        <f t="shared" si="166"/>
        <v>#VALUE!</v>
      </c>
      <c r="CS95" s="490" t="e">
        <f t="shared" si="166"/>
        <v>#VALUE!</v>
      </c>
      <c r="CT95" s="490" t="e">
        <f t="shared" si="166"/>
        <v>#VALUE!</v>
      </c>
      <c r="CU95" s="490" t="e">
        <f t="shared" si="166"/>
        <v>#VALUE!</v>
      </c>
      <c r="CV95" s="490" t="e">
        <f t="shared" si="166"/>
        <v>#VALUE!</v>
      </c>
      <c r="CW95" s="490" t="e">
        <f t="shared" si="166"/>
        <v>#VALUE!</v>
      </c>
      <c r="CX95" s="490" t="e">
        <f t="shared" si="166"/>
        <v>#VALUE!</v>
      </c>
      <c r="CY95" s="490" t="e">
        <f t="shared" si="166"/>
        <v>#VALUE!</v>
      </c>
      <c r="CZ95" s="490" t="e">
        <f t="shared" si="166"/>
        <v>#VALUE!</v>
      </c>
      <c r="DA95" s="490" t="e">
        <f t="shared" si="166"/>
        <v>#VALUE!</v>
      </c>
      <c r="DB95" s="490" t="e">
        <f t="shared" si="166"/>
        <v>#VALUE!</v>
      </c>
      <c r="DC95" s="490" t="e">
        <f t="shared" si="166"/>
        <v>#VALUE!</v>
      </c>
      <c r="DD95" s="490" t="e">
        <f t="shared" si="166"/>
        <v>#VALUE!</v>
      </c>
      <c r="DE95" s="490" t="e">
        <f t="shared" si="166"/>
        <v>#VALUE!</v>
      </c>
      <c r="DF95" s="490" t="e">
        <f t="shared" si="166"/>
        <v>#VALUE!</v>
      </c>
      <c r="DG95" s="490" t="e">
        <f t="shared" si="166"/>
        <v>#VALUE!</v>
      </c>
      <c r="DH95" s="490" t="e">
        <f t="shared" si="166"/>
        <v>#VALUE!</v>
      </c>
      <c r="DI95" s="490" t="e">
        <f t="shared" si="166"/>
        <v>#VALUE!</v>
      </c>
      <c r="DJ95" s="490" t="e">
        <f t="shared" si="166"/>
        <v>#VALUE!</v>
      </c>
      <c r="DK95" s="490" t="e">
        <f t="shared" si="166"/>
        <v>#VALUE!</v>
      </c>
      <c r="DL95" s="490" t="e">
        <f t="shared" si="166"/>
        <v>#VALUE!</v>
      </c>
      <c r="DM95" s="490" t="e">
        <f t="shared" si="166"/>
        <v>#VALUE!</v>
      </c>
      <c r="DN95" s="490" t="e">
        <f t="shared" si="166"/>
        <v>#VALUE!</v>
      </c>
      <c r="DO95" s="490" t="e">
        <f t="shared" si="166"/>
        <v>#VALUE!</v>
      </c>
      <c r="DP95" s="490" t="e">
        <f t="shared" si="166"/>
        <v>#VALUE!</v>
      </c>
      <c r="DQ95" s="490" t="e">
        <f t="shared" si="166"/>
        <v>#VALUE!</v>
      </c>
      <c r="DR95" s="490" t="e">
        <f t="shared" si="166"/>
        <v>#VALUE!</v>
      </c>
      <c r="DS95" s="490" t="e">
        <f t="shared" si="166"/>
        <v>#VALUE!</v>
      </c>
      <c r="DT95" s="490" t="e">
        <f t="shared" si="166"/>
        <v>#VALUE!</v>
      </c>
      <c r="DU95" s="490" t="e">
        <f t="shared" si="166"/>
        <v>#VALUE!</v>
      </c>
      <c r="DV95" s="490" t="e">
        <f t="shared" si="166"/>
        <v>#VALUE!</v>
      </c>
      <c r="DW95" s="490" t="e">
        <f t="shared" si="166"/>
        <v>#VALUE!</v>
      </c>
      <c r="DX95" s="490" t="e">
        <f t="shared" si="166"/>
        <v>#VALUE!</v>
      </c>
      <c r="DY95" s="490" t="e">
        <f t="shared" si="166"/>
        <v>#VALUE!</v>
      </c>
      <c r="DZ95" s="490" t="e">
        <f t="shared" si="166"/>
        <v>#VALUE!</v>
      </c>
      <c r="EA95" s="490" t="e">
        <f t="shared" si="166"/>
        <v>#VALUE!</v>
      </c>
      <c r="EB95" s="490" t="e">
        <f t="shared" si="166"/>
        <v>#VALUE!</v>
      </c>
      <c r="EC95" s="490" t="e">
        <f t="shared" si="166"/>
        <v>#VALUE!</v>
      </c>
      <c r="ED95" s="490" t="e">
        <f t="shared" si="166"/>
        <v>#VALUE!</v>
      </c>
      <c r="EE95" s="490" t="e">
        <f t="shared" si="166"/>
        <v>#VALUE!</v>
      </c>
      <c r="EF95" s="490" t="e">
        <f t="shared" ref="EF95:EI95" si="167">100*(EF93/EB93-1)</f>
        <v>#VALUE!</v>
      </c>
      <c r="EG95" s="490" t="e">
        <f t="shared" si="167"/>
        <v>#VALUE!</v>
      </c>
      <c r="EH95" s="490" t="e">
        <f t="shared" si="167"/>
        <v>#VALUE!</v>
      </c>
      <c r="EI95" s="490" t="e">
        <f t="shared" si="167"/>
        <v>#VALUE!</v>
      </c>
    </row>
    <row r="96" spans="2:139">
      <c r="B96" s="499" t="s">
        <v>227</v>
      </c>
      <c r="C96" s="451" t="e">
        <v>#VALUE!</v>
      </c>
      <c r="D96" s="451" t="e">
        <v>#VALUE!</v>
      </c>
      <c r="E96" s="451" t="e">
        <v>#VALUE!</v>
      </c>
      <c r="F96" s="451" t="e">
        <v>#VALUE!</v>
      </c>
      <c r="G96" s="451" t="e">
        <v>#VALUE!</v>
      </c>
      <c r="H96" s="451" t="e">
        <v>#VALUE!</v>
      </c>
      <c r="I96" s="451" t="e">
        <v>#VALUE!</v>
      </c>
      <c r="J96" s="451" t="e">
        <v>#VALUE!</v>
      </c>
      <c r="K96" s="451" t="e">
        <v>#VALUE!</v>
      </c>
      <c r="L96" s="451" t="e">
        <v>#VALUE!</v>
      </c>
      <c r="M96" s="451" t="e">
        <v>#VALUE!</v>
      </c>
      <c r="N96" s="451" t="e">
        <v>#VALUE!</v>
      </c>
      <c r="O96" s="451" t="e">
        <v>#VALUE!</v>
      </c>
      <c r="P96" s="451" t="e">
        <v>#VALUE!</v>
      </c>
      <c r="Q96" s="451" t="e">
        <v>#VALUE!</v>
      </c>
      <c r="R96" s="451" t="e">
        <v>#VALUE!</v>
      </c>
      <c r="S96" s="451" t="e">
        <v>#VALUE!</v>
      </c>
      <c r="T96" s="451" t="e">
        <v>#VALUE!</v>
      </c>
      <c r="U96" s="451" t="e">
        <v>#VALUE!</v>
      </c>
      <c r="V96" s="451" t="e">
        <v>#VALUE!</v>
      </c>
      <c r="W96" s="451" t="e">
        <v>#VALUE!</v>
      </c>
      <c r="X96" s="451" t="e">
        <v>#VALUE!</v>
      </c>
      <c r="Y96" s="451" t="e">
        <v>#VALUE!</v>
      </c>
      <c r="Z96" s="451" t="e">
        <v>#VALUE!</v>
      </c>
      <c r="AA96" s="451" t="e">
        <v>#VALUE!</v>
      </c>
      <c r="AB96" s="451" t="e">
        <v>#VALUE!</v>
      </c>
      <c r="AC96" s="451" t="e">
        <v>#VALUE!</v>
      </c>
      <c r="AD96" s="451" t="e">
        <v>#VALUE!</v>
      </c>
      <c r="AE96" s="451" t="e">
        <v>#VALUE!</v>
      </c>
      <c r="AF96" s="451" t="e">
        <v>#VALUE!</v>
      </c>
      <c r="AG96" s="451" t="e">
        <v>#VALUE!</v>
      </c>
      <c r="AH96" s="451" t="e">
        <v>#VALUE!</v>
      </c>
      <c r="AI96" s="451" t="e">
        <v>#VALUE!</v>
      </c>
      <c r="AJ96" s="451" t="e">
        <v>#VALUE!</v>
      </c>
      <c r="AK96" s="451" t="e">
        <v>#VALUE!</v>
      </c>
      <c r="AL96" s="451" t="e">
        <v>#VALUE!</v>
      </c>
      <c r="AM96" s="451" t="e">
        <v>#VALUE!</v>
      </c>
      <c r="AN96" s="451" t="e">
        <v>#VALUE!</v>
      </c>
      <c r="AO96" s="451" t="e">
        <v>#VALUE!</v>
      </c>
      <c r="AP96" s="451" t="e">
        <v>#VALUE!</v>
      </c>
      <c r="AQ96" s="451" t="e">
        <v>#VALUE!</v>
      </c>
      <c r="AR96" s="451" t="e">
        <v>#VALUE!</v>
      </c>
      <c r="AS96" s="451" t="e">
        <v>#VALUE!</v>
      </c>
      <c r="AT96" s="451" t="e">
        <v>#VALUE!</v>
      </c>
      <c r="AU96" s="451" t="e">
        <v>#VALUE!</v>
      </c>
      <c r="AV96" s="451" t="e">
        <v>#VALUE!</v>
      </c>
      <c r="AW96" s="451" t="e">
        <v>#VALUE!</v>
      </c>
      <c r="AX96" s="451" t="e">
        <v>#VALUE!</v>
      </c>
      <c r="AY96" s="451" t="e">
        <v>#VALUE!</v>
      </c>
      <c r="AZ96" s="451" t="e">
        <v>#VALUE!</v>
      </c>
      <c r="BA96" s="451" t="e">
        <v>#VALUE!</v>
      </c>
      <c r="BB96" s="451" t="e">
        <v>#VALUE!</v>
      </c>
      <c r="BC96" s="451" t="e">
        <v>#VALUE!</v>
      </c>
      <c r="BD96" s="451" t="e">
        <v>#VALUE!</v>
      </c>
      <c r="BE96" s="451" t="e">
        <v>#VALUE!</v>
      </c>
      <c r="BF96" s="451" t="e">
        <v>#VALUE!</v>
      </c>
      <c r="BG96" s="451" t="e">
        <v>#VALUE!</v>
      </c>
      <c r="BH96" s="451" t="e">
        <v>#VALUE!</v>
      </c>
      <c r="BI96" s="451" t="e">
        <v>#VALUE!</v>
      </c>
      <c r="BJ96" s="451" t="e">
        <v>#VALUE!</v>
      </c>
      <c r="BK96" s="451" t="e">
        <v>#VALUE!</v>
      </c>
      <c r="BL96" s="451" t="e">
        <v>#VALUE!</v>
      </c>
      <c r="BM96" s="451" t="e">
        <v>#VALUE!</v>
      </c>
      <c r="BN96" s="451" t="e">
        <v>#VALUE!</v>
      </c>
      <c r="BO96" s="451" t="e">
        <v>#VALUE!</v>
      </c>
      <c r="BP96" s="451" t="e">
        <v>#VALUE!</v>
      </c>
      <c r="BQ96" s="451" t="e">
        <v>#VALUE!</v>
      </c>
      <c r="BR96" s="451" t="e">
        <v>#VALUE!</v>
      </c>
      <c r="BS96" s="451" t="e">
        <v>#VALUE!</v>
      </c>
      <c r="BT96" s="451" t="e">
        <v>#VALUE!</v>
      </c>
      <c r="BU96" s="451" t="e">
        <v>#VALUE!</v>
      </c>
      <c r="BV96" s="451" t="e">
        <v>#VALUE!</v>
      </c>
      <c r="BW96" s="451" t="e">
        <v>#VALUE!</v>
      </c>
      <c r="BX96" s="451" t="e">
        <v>#VALUE!</v>
      </c>
      <c r="BY96" s="451" t="e">
        <v>#VALUE!</v>
      </c>
      <c r="BZ96" s="451" t="e">
        <v>#VALUE!</v>
      </c>
      <c r="CA96" s="451" t="e">
        <v>#VALUE!</v>
      </c>
      <c r="CB96" s="451" t="e">
        <v>#VALUE!</v>
      </c>
      <c r="CC96" s="451" t="e">
        <v>#VALUE!</v>
      </c>
      <c r="CD96" s="451" t="e">
        <v>#VALUE!</v>
      </c>
      <c r="CE96" s="451" t="e">
        <v>#VALUE!</v>
      </c>
      <c r="CF96" s="451" t="e">
        <v>#VALUE!</v>
      </c>
      <c r="CG96" s="451" t="e">
        <v>#VALUE!</v>
      </c>
      <c r="CH96" s="451" t="e">
        <v>#VALUE!</v>
      </c>
      <c r="CI96" s="451" t="e">
        <v>#VALUE!</v>
      </c>
      <c r="CJ96" s="451" t="e">
        <v>#VALUE!</v>
      </c>
      <c r="CK96" s="451" t="e">
        <v>#VALUE!</v>
      </c>
      <c r="CL96" s="451" t="e">
        <v>#VALUE!</v>
      </c>
      <c r="CM96" s="451" t="e">
        <v>#VALUE!</v>
      </c>
      <c r="CN96" s="451" t="e">
        <v>#VALUE!</v>
      </c>
      <c r="CO96" s="451" t="e">
        <v>#VALUE!</v>
      </c>
      <c r="CP96" s="451" t="e">
        <v>#VALUE!</v>
      </c>
      <c r="CQ96" s="451" t="e">
        <v>#VALUE!</v>
      </c>
      <c r="CR96" s="451" t="e">
        <v>#VALUE!</v>
      </c>
      <c r="CS96" s="451" t="e">
        <v>#VALUE!</v>
      </c>
      <c r="CT96" s="451" t="e">
        <v>#VALUE!</v>
      </c>
      <c r="CU96" s="451" t="e">
        <v>#VALUE!</v>
      </c>
      <c r="CV96" s="451" t="e">
        <v>#VALUE!</v>
      </c>
      <c r="CW96" s="451" t="e">
        <v>#VALUE!</v>
      </c>
      <c r="CX96" s="451" t="e">
        <v>#VALUE!</v>
      </c>
      <c r="CY96" s="451" t="e">
        <v>#VALUE!</v>
      </c>
      <c r="CZ96" s="451" t="e">
        <v>#VALUE!</v>
      </c>
      <c r="DA96" s="451" t="e">
        <v>#VALUE!</v>
      </c>
      <c r="DB96" s="451" t="e">
        <v>#VALUE!</v>
      </c>
      <c r="DC96" s="451" t="e">
        <v>#VALUE!</v>
      </c>
      <c r="DD96" s="451" t="e">
        <v>#VALUE!</v>
      </c>
      <c r="DE96" s="451" t="e">
        <v>#VALUE!</v>
      </c>
      <c r="DF96" s="451" t="e">
        <v>#VALUE!</v>
      </c>
      <c r="DG96" s="451" t="e">
        <v>#VALUE!</v>
      </c>
      <c r="DH96" s="451" t="e">
        <v>#VALUE!</v>
      </c>
      <c r="DI96" s="451" t="e">
        <v>#VALUE!</v>
      </c>
      <c r="DJ96" s="451" t="e">
        <v>#VALUE!</v>
      </c>
      <c r="DK96" s="451" t="e">
        <v>#VALUE!</v>
      </c>
      <c r="DL96" s="451" t="e">
        <v>#VALUE!</v>
      </c>
      <c r="DM96" s="451" t="e">
        <v>#VALUE!</v>
      </c>
      <c r="DN96" s="451" t="e">
        <v>#VALUE!</v>
      </c>
      <c r="DO96" s="451" t="e">
        <v>#VALUE!</v>
      </c>
      <c r="DP96" s="451" t="e">
        <v>#VALUE!</v>
      </c>
      <c r="DQ96" s="451" t="e">
        <v>#VALUE!</v>
      </c>
      <c r="DR96" s="451" t="e">
        <v>#VALUE!</v>
      </c>
      <c r="DS96" s="451" t="e">
        <v>#VALUE!</v>
      </c>
      <c r="DT96" s="451" t="e">
        <v>#VALUE!</v>
      </c>
      <c r="DU96" s="451" t="e">
        <v>#VALUE!</v>
      </c>
      <c r="DV96" s="451" t="e">
        <v>#VALUE!</v>
      </c>
      <c r="DW96" s="451" t="e">
        <v>#VALUE!</v>
      </c>
      <c r="DX96" s="451" t="e">
        <v>#VALUE!</v>
      </c>
      <c r="DY96" s="451" t="e">
        <v>#VALUE!</v>
      </c>
      <c r="DZ96" s="451" t="e">
        <v>#VALUE!</v>
      </c>
      <c r="EA96" s="451" t="e">
        <v>#VALUE!</v>
      </c>
      <c r="EB96" s="451" t="e">
        <v>#VALUE!</v>
      </c>
      <c r="EC96" s="451" t="e">
        <v>#VALUE!</v>
      </c>
      <c r="ED96" s="451" t="e">
        <v>#VALUE!</v>
      </c>
      <c r="EE96" s="451" t="e">
        <v>#VALUE!</v>
      </c>
      <c r="EF96" s="451" t="e">
        <v>#VALUE!</v>
      </c>
      <c r="EG96" s="451" t="e">
        <v>#VALUE!</v>
      </c>
      <c r="EH96" s="451" t="e">
        <v>#VALUE!</v>
      </c>
      <c r="EI96" s="451" t="e">
        <v>#VALUE!</v>
      </c>
    </row>
    <row r="97" spans="2:139">
      <c r="B97" s="454" t="s">
        <v>174</v>
      </c>
      <c r="C97" s="454"/>
      <c r="D97" s="490" t="e">
        <f>100*(D96/C96-1)</f>
        <v>#VALUE!</v>
      </c>
      <c r="E97" s="490" t="e">
        <f>100*(E96/D96-1)</f>
        <v>#VALUE!</v>
      </c>
      <c r="F97" s="490" t="e">
        <f>100*(F96/E96-1)</f>
        <v>#VALUE!</v>
      </c>
      <c r="G97" s="490" t="e">
        <f>100*(G96/F96-1)</f>
        <v>#VALUE!</v>
      </c>
      <c r="H97" s="490" t="e">
        <f t="shared" ref="H97:BS97" si="168">100*(H96/G96-1)</f>
        <v>#VALUE!</v>
      </c>
      <c r="I97" s="490" t="e">
        <f t="shared" si="168"/>
        <v>#VALUE!</v>
      </c>
      <c r="J97" s="490" t="e">
        <f t="shared" si="168"/>
        <v>#VALUE!</v>
      </c>
      <c r="K97" s="490" t="e">
        <f t="shared" si="168"/>
        <v>#VALUE!</v>
      </c>
      <c r="L97" s="490" t="e">
        <f t="shared" si="168"/>
        <v>#VALUE!</v>
      </c>
      <c r="M97" s="490" t="e">
        <f t="shared" si="168"/>
        <v>#VALUE!</v>
      </c>
      <c r="N97" s="490" t="e">
        <f t="shared" si="168"/>
        <v>#VALUE!</v>
      </c>
      <c r="O97" s="490" t="e">
        <f t="shared" si="168"/>
        <v>#VALUE!</v>
      </c>
      <c r="P97" s="490" t="e">
        <f t="shared" si="168"/>
        <v>#VALUE!</v>
      </c>
      <c r="Q97" s="490" t="e">
        <f t="shared" si="168"/>
        <v>#VALUE!</v>
      </c>
      <c r="R97" s="490" t="e">
        <f t="shared" si="168"/>
        <v>#VALUE!</v>
      </c>
      <c r="S97" s="490" t="e">
        <f t="shared" si="168"/>
        <v>#VALUE!</v>
      </c>
      <c r="T97" s="490" t="e">
        <f t="shared" si="168"/>
        <v>#VALUE!</v>
      </c>
      <c r="U97" s="490" t="e">
        <f t="shared" si="168"/>
        <v>#VALUE!</v>
      </c>
      <c r="V97" s="490" t="e">
        <f t="shared" si="168"/>
        <v>#VALUE!</v>
      </c>
      <c r="W97" s="490" t="e">
        <f t="shared" si="168"/>
        <v>#VALUE!</v>
      </c>
      <c r="X97" s="490" t="e">
        <f t="shared" si="168"/>
        <v>#VALUE!</v>
      </c>
      <c r="Y97" s="490" t="e">
        <f t="shared" si="168"/>
        <v>#VALUE!</v>
      </c>
      <c r="Z97" s="490" t="e">
        <f t="shared" si="168"/>
        <v>#VALUE!</v>
      </c>
      <c r="AA97" s="490" t="e">
        <f t="shared" si="168"/>
        <v>#VALUE!</v>
      </c>
      <c r="AB97" s="490" t="e">
        <f t="shared" si="168"/>
        <v>#VALUE!</v>
      </c>
      <c r="AC97" s="490" t="e">
        <f t="shared" si="168"/>
        <v>#VALUE!</v>
      </c>
      <c r="AD97" s="490" t="e">
        <f t="shared" si="168"/>
        <v>#VALUE!</v>
      </c>
      <c r="AE97" s="490" t="e">
        <f t="shared" si="168"/>
        <v>#VALUE!</v>
      </c>
      <c r="AF97" s="490" t="e">
        <f t="shared" si="168"/>
        <v>#VALUE!</v>
      </c>
      <c r="AG97" s="490" t="e">
        <f t="shared" si="168"/>
        <v>#VALUE!</v>
      </c>
      <c r="AH97" s="490" t="e">
        <f t="shared" si="168"/>
        <v>#VALUE!</v>
      </c>
      <c r="AI97" s="490" t="e">
        <f t="shared" si="168"/>
        <v>#VALUE!</v>
      </c>
      <c r="AJ97" s="490" t="e">
        <f t="shared" si="168"/>
        <v>#VALUE!</v>
      </c>
      <c r="AK97" s="490" t="e">
        <f t="shared" si="168"/>
        <v>#VALUE!</v>
      </c>
      <c r="AL97" s="490" t="e">
        <f t="shared" si="168"/>
        <v>#VALUE!</v>
      </c>
      <c r="AM97" s="490" t="e">
        <f t="shared" si="168"/>
        <v>#VALUE!</v>
      </c>
      <c r="AN97" s="490" t="e">
        <f t="shared" si="168"/>
        <v>#VALUE!</v>
      </c>
      <c r="AO97" s="490" t="e">
        <f t="shared" si="168"/>
        <v>#VALUE!</v>
      </c>
      <c r="AP97" s="490" t="e">
        <f t="shared" si="168"/>
        <v>#VALUE!</v>
      </c>
      <c r="AQ97" s="490" t="e">
        <f t="shared" si="168"/>
        <v>#VALUE!</v>
      </c>
      <c r="AR97" s="490" t="e">
        <f t="shared" si="168"/>
        <v>#VALUE!</v>
      </c>
      <c r="AS97" s="490" t="e">
        <f t="shared" si="168"/>
        <v>#VALUE!</v>
      </c>
      <c r="AT97" s="490" t="e">
        <f t="shared" si="168"/>
        <v>#VALUE!</v>
      </c>
      <c r="AU97" s="490" t="e">
        <f t="shared" si="168"/>
        <v>#VALUE!</v>
      </c>
      <c r="AV97" s="490" t="e">
        <f t="shared" si="168"/>
        <v>#VALUE!</v>
      </c>
      <c r="AW97" s="490" t="e">
        <f t="shared" si="168"/>
        <v>#VALUE!</v>
      </c>
      <c r="AX97" s="490" t="e">
        <f t="shared" si="168"/>
        <v>#VALUE!</v>
      </c>
      <c r="AY97" s="490" t="e">
        <f t="shared" si="168"/>
        <v>#VALUE!</v>
      </c>
      <c r="AZ97" s="490" t="e">
        <f t="shared" si="168"/>
        <v>#VALUE!</v>
      </c>
      <c r="BA97" s="490" t="e">
        <f t="shared" si="168"/>
        <v>#VALUE!</v>
      </c>
      <c r="BB97" s="490" t="e">
        <f t="shared" si="168"/>
        <v>#VALUE!</v>
      </c>
      <c r="BC97" s="490" t="e">
        <f t="shared" si="168"/>
        <v>#VALUE!</v>
      </c>
      <c r="BD97" s="490" t="e">
        <f t="shared" si="168"/>
        <v>#VALUE!</v>
      </c>
      <c r="BE97" s="490" t="e">
        <f t="shared" si="168"/>
        <v>#VALUE!</v>
      </c>
      <c r="BF97" s="490" t="e">
        <f t="shared" si="168"/>
        <v>#VALUE!</v>
      </c>
      <c r="BG97" s="490" t="e">
        <f t="shared" si="168"/>
        <v>#VALUE!</v>
      </c>
      <c r="BH97" s="490" t="e">
        <f t="shared" si="168"/>
        <v>#VALUE!</v>
      </c>
      <c r="BI97" s="490" t="e">
        <f t="shared" si="168"/>
        <v>#VALUE!</v>
      </c>
      <c r="BJ97" s="490" t="e">
        <f t="shared" si="168"/>
        <v>#VALUE!</v>
      </c>
      <c r="BK97" s="490" t="e">
        <f t="shared" si="168"/>
        <v>#VALUE!</v>
      </c>
      <c r="BL97" s="490" t="e">
        <f t="shared" si="168"/>
        <v>#VALUE!</v>
      </c>
      <c r="BM97" s="490" t="e">
        <f t="shared" si="168"/>
        <v>#VALUE!</v>
      </c>
      <c r="BN97" s="490" t="e">
        <f t="shared" si="168"/>
        <v>#VALUE!</v>
      </c>
      <c r="BO97" s="490" t="e">
        <f t="shared" si="168"/>
        <v>#VALUE!</v>
      </c>
      <c r="BP97" s="490" t="e">
        <f t="shared" si="168"/>
        <v>#VALUE!</v>
      </c>
      <c r="BQ97" s="490" t="e">
        <f t="shared" si="168"/>
        <v>#VALUE!</v>
      </c>
      <c r="BR97" s="490" t="e">
        <f t="shared" si="168"/>
        <v>#VALUE!</v>
      </c>
      <c r="BS97" s="490" t="e">
        <f t="shared" si="168"/>
        <v>#VALUE!</v>
      </c>
      <c r="BT97" s="490" t="e">
        <f t="shared" ref="BT97:EE97" si="169">100*(BT96/BS96-1)</f>
        <v>#VALUE!</v>
      </c>
      <c r="BU97" s="490" t="e">
        <f t="shared" si="169"/>
        <v>#VALUE!</v>
      </c>
      <c r="BV97" s="490" t="e">
        <f t="shared" si="169"/>
        <v>#VALUE!</v>
      </c>
      <c r="BW97" s="490" t="e">
        <f t="shared" si="169"/>
        <v>#VALUE!</v>
      </c>
      <c r="BX97" s="490" t="e">
        <f t="shared" si="169"/>
        <v>#VALUE!</v>
      </c>
      <c r="BY97" s="490" t="e">
        <f t="shared" si="169"/>
        <v>#VALUE!</v>
      </c>
      <c r="BZ97" s="490" t="e">
        <f t="shared" si="169"/>
        <v>#VALUE!</v>
      </c>
      <c r="CA97" s="490" t="e">
        <f t="shared" si="169"/>
        <v>#VALUE!</v>
      </c>
      <c r="CB97" s="490" t="e">
        <f t="shared" si="169"/>
        <v>#VALUE!</v>
      </c>
      <c r="CC97" s="490" t="e">
        <f t="shared" si="169"/>
        <v>#VALUE!</v>
      </c>
      <c r="CD97" s="490" t="e">
        <f t="shared" si="169"/>
        <v>#VALUE!</v>
      </c>
      <c r="CE97" s="490" t="e">
        <f t="shared" si="169"/>
        <v>#VALUE!</v>
      </c>
      <c r="CF97" s="490" t="e">
        <f t="shared" si="169"/>
        <v>#VALUE!</v>
      </c>
      <c r="CG97" s="490" t="e">
        <f t="shared" si="169"/>
        <v>#VALUE!</v>
      </c>
      <c r="CH97" s="490" t="e">
        <f t="shared" si="169"/>
        <v>#VALUE!</v>
      </c>
      <c r="CI97" s="490" t="e">
        <f t="shared" si="169"/>
        <v>#VALUE!</v>
      </c>
      <c r="CJ97" s="490" t="e">
        <f t="shared" si="169"/>
        <v>#VALUE!</v>
      </c>
      <c r="CK97" s="490" t="e">
        <f t="shared" si="169"/>
        <v>#VALUE!</v>
      </c>
      <c r="CL97" s="490" t="e">
        <f t="shared" si="169"/>
        <v>#VALUE!</v>
      </c>
      <c r="CM97" s="490" t="e">
        <f t="shared" si="169"/>
        <v>#VALUE!</v>
      </c>
      <c r="CN97" s="490" t="e">
        <f t="shared" si="169"/>
        <v>#VALUE!</v>
      </c>
      <c r="CO97" s="490" t="e">
        <f t="shared" si="169"/>
        <v>#VALUE!</v>
      </c>
      <c r="CP97" s="490" t="e">
        <f t="shared" si="169"/>
        <v>#VALUE!</v>
      </c>
      <c r="CQ97" s="490" t="e">
        <f t="shared" si="169"/>
        <v>#VALUE!</v>
      </c>
      <c r="CR97" s="490" t="e">
        <f t="shared" si="169"/>
        <v>#VALUE!</v>
      </c>
      <c r="CS97" s="490" t="e">
        <f t="shared" si="169"/>
        <v>#VALUE!</v>
      </c>
      <c r="CT97" s="490" t="e">
        <f t="shared" si="169"/>
        <v>#VALUE!</v>
      </c>
      <c r="CU97" s="490" t="e">
        <f t="shared" si="169"/>
        <v>#VALUE!</v>
      </c>
      <c r="CV97" s="490" t="e">
        <f t="shared" si="169"/>
        <v>#VALUE!</v>
      </c>
      <c r="CW97" s="490" t="e">
        <f t="shared" si="169"/>
        <v>#VALUE!</v>
      </c>
      <c r="CX97" s="490" t="e">
        <f t="shared" si="169"/>
        <v>#VALUE!</v>
      </c>
      <c r="CY97" s="490" t="e">
        <f t="shared" si="169"/>
        <v>#VALUE!</v>
      </c>
      <c r="CZ97" s="490" t="e">
        <f t="shared" si="169"/>
        <v>#VALUE!</v>
      </c>
      <c r="DA97" s="490" t="e">
        <f t="shared" si="169"/>
        <v>#VALUE!</v>
      </c>
      <c r="DB97" s="490" t="e">
        <f t="shared" si="169"/>
        <v>#VALUE!</v>
      </c>
      <c r="DC97" s="490" t="e">
        <f t="shared" si="169"/>
        <v>#VALUE!</v>
      </c>
      <c r="DD97" s="490" t="e">
        <f t="shared" si="169"/>
        <v>#VALUE!</v>
      </c>
      <c r="DE97" s="490" t="e">
        <f t="shared" si="169"/>
        <v>#VALUE!</v>
      </c>
      <c r="DF97" s="490" t="e">
        <f t="shared" si="169"/>
        <v>#VALUE!</v>
      </c>
      <c r="DG97" s="490" t="e">
        <f t="shared" si="169"/>
        <v>#VALUE!</v>
      </c>
      <c r="DH97" s="490" t="e">
        <f t="shared" si="169"/>
        <v>#VALUE!</v>
      </c>
      <c r="DI97" s="490" t="e">
        <f t="shared" si="169"/>
        <v>#VALUE!</v>
      </c>
      <c r="DJ97" s="490" t="e">
        <f t="shared" si="169"/>
        <v>#VALUE!</v>
      </c>
      <c r="DK97" s="490" t="e">
        <f t="shared" si="169"/>
        <v>#VALUE!</v>
      </c>
      <c r="DL97" s="490" t="e">
        <f t="shared" si="169"/>
        <v>#VALUE!</v>
      </c>
      <c r="DM97" s="490" t="e">
        <f t="shared" si="169"/>
        <v>#VALUE!</v>
      </c>
      <c r="DN97" s="490" t="e">
        <f t="shared" si="169"/>
        <v>#VALUE!</v>
      </c>
      <c r="DO97" s="490" t="e">
        <f t="shared" si="169"/>
        <v>#VALUE!</v>
      </c>
      <c r="DP97" s="490" t="e">
        <f t="shared" si="169"/>
        <v>#VALUE!</v>
      </c>
      <c r="DQ97" s="490" t="e">
        <f t="shared" si="169"/>
        <v>#VALUE!</v>
      </c>
      <c r="DR97" s="490" t="e">
        <f t="shared" si="169"/>
        <v>#VALUE!</v>
      </c>
      <c r="DS97" s="490" t="e">
        <f t="shared" si="169"/>
        <v>#VALUE!</v>
      </c>
      <c r="DT97" s="490" t="e">
        <f t="shared" si="169"/>
        <v>#VALUE!</v>
      </c>
      <c r="DU97" s="490" t="e">
        <f t="shared" si="169"/>
        <v>#VALUE!</v>
      </c>
      <c r="DV97" s="490" t="e">
        <f t="shared" si="169"/>
        <v>#VALUE!</v>
      </c>
      <c r="DW97" s="490" t="e">
        <f t="shared" si="169"/>
        <v>#VALUE!</v>
      </c>
      <c r="DX97" s="490" t="e">
        <f t="shared" si="169"/>
        <v>#VALUE!</v>
      </c>
      <c r="DY97" s="490" t="e">
        <f t="shared" si="169"/>
        <v>#VALUE!</v>
      </c>
      <c r="DZ97" s="490" t="e">
        <f t="shared" si="169"/>
        <v>#VALUE!</v>
      </c>
      <c r="EA97" s="490" t="e">
        <f t="shared" si="169"/>
        <v>#VALUE!</v>
      </c>
      <c r="EB97" s="490" t="e">
        <f t="shared" si="169"/>
        <v>#VALUE!</v>
      </c>
      <c r="EC97" s="490" t="e">
        <f t="shared" si="169"/>
        <v>#VALUE!</v>
      </c>
      <c r="ED97" s="490" t="e">
        <f t="shared" si="169"/>
        <v>#VALUE!</v>
      </c>
      <c r="EE97" s="490" t="e">
        <f t="shared" si="169"/>
        <v>#VALUE!</v>
      </c>
      <c r="EF97" s="490" t="e">
        <f t="shared" ref="EF97:EI97" si="170">100*(EF96/EE96-1)</f>
        <v>#VALUE!</v>
      </c>
      <c r="EG97" s="490" t="e">
        <f t="shared" si="170"/>
        <v>#VALUE!</v>
      </c>
      <c r="EH97" s="490" t="e">
        <f t="shared" si="170"/>
        <v>#VALUE!</v>
      </c>
      <c r="EI97" s="490" t="e">
        <f t="shared" si="170"/>
        <v>#VALUE!</v>
      </c>
    </row>
    <row r="98" spans="2:139" ht="13.5" thickBot="1">
      <c r="B98" s="454" t="s">
        <v>74</v>
      </c>
      <c r="D98" s="455"/>
      <c r="E98" s="455"/>
      <c r="F98" s="455"/>
      <c r="G98" s="490" t="e">
        <f>100*(G96/C96-1)</f>
        <v>#VALUE!</v>
      </c>
      <c r="H98" s="490" t="e">
        <f t="shared" ref="H98:BS98" si="171">100*(H96/D96-1)</f>
        <v>#VALUE!</v>
      </c>
      <c r="I98" s="490" t="e">
        <f t="shared" si="171"/>
        <v>#VALUE!</v>
      </c>
      <c r="J98" s="490" t="e">
        <f t="shared" si="171"/>
        <v>#VALUE!</v>
      </c>
      <c r="K98" s="490" t="e">
        <f t="shared" si="171"/>
        <v>#VALUE!</v>
      </c>
      <c r="L98" s="490" t="e">
        <f t="shared" si="171"/>
        <v>#VALUE!</v>
      </c>
      <c r="M98" s="490" t="e">
        <f t="shared" si="171"/>
        <v>#VALUE!</v>
      </c>
      <c r="N98" s="490" t="e">
        <f t="shared" si="171"/>
        <v>#VALUE!</v>
      </c>
      <c r="O98" s="490" t="e">
        <f t="shared" si="171"/>
        <v>#VALUE!</v>
      </c>
      <c r="P98" s="490" t="e">
        <f t="shared" si="171"/>
        <v>#VALUE!</v>
      </c>
      <c r="Q98" s="490" t="e">
        <f t="shared" si="171"/>
        <v>#VALUE!</v>
      </c>
      <c r="R98" s="490" t="e">
        <f t="shared" si="171"/>
        <v>#VALUE!</v>
      </c>
      <c r="S98" s="490" t="e">
        <f t="shared" si="171"/>
        <v>#VALUE!</v>
      </c>
      <c r="T98" s="490" t="e">
        <f t="shared" si="171"/>
        <v>#VALUE!</v>
      </c>
      <c r="U98" s="490" t="e">
        <f t="shared" si="171"/>
        <v>#VALUE!</v>
      </c>
      <c r="V98" s="490" t="e">
        <f t="shared" si="171"/>
        <v>#VALUE!</v>
      </c>
      <c r="W98" s="490" t="e">
        <f t="shared" si="171"/>
        <v>#VALUE!</v>
      </c>
      <c r="X98" s="490" t="e">
        <f t="shared" si="171"/>
        <v>#VALUE!</v>
      </c>
      <c r="Y98" s="490" t="e">
        <f t="shared" si="171"/>
        <v>#VALUE!</v>
      </c>
      <c r="Z98" s="490" t="e">
        <f t="shared" si="171"/>
        <v>#VALUE!</v>
      </c>
      <c r="AA98" s="490" t="e">
        <f t="shared" si="171"/>
        <v>#VALUE!</v>
      </c>
      <c r="AB98" s="490" t="e">
        <f t="shared" si="171"/>
        <v>#VALUE!</v>
      </c>
      <c r="AC98" s="490" t="e">
        <f t="shared" si="171"/>
        <v>#VALUE!</v>
      </c>
      <c r="AD98" s="490" t="e">
        <f t="shared" si="171"/>
        <v>#VALUE!</v>
      </c>
      <c r="AE98" s="490" t="e">
        <f t="shared" si="171"/>
        <v>#VALUE!</v>
      </c>
      <c r="AF98" s="490" t="e">
        <f t="shared" si="171"/>
        <v>#VALUE!</v>
      </c>
      <c r="AG98" s="490" t="e">
        <f t="shared" si="171"/>
        <v>#VALUE!</v>
      </c>
      <c r="AH98" s="490" t="e">
        <f t="shared" si="171"/>
        <v>#VALUE!</v>
      </c>
      <c r="AI98" s="490" t="e">
        <f t="shared" si="171"/>
        <v>#VALUE!</v>
      </c>
      <c r="AJ98" s="490" t="e">
        <f t="shared" si="171"/>
        <v>#VALUE!</v>
      </c>
      <c r="AK98" s="490" t="e">
        <f t="shared" si="171"/>
        <v>#VALUE!</v>
      </c>
      <c r="AL98" s="490" t="e">
        <f t="shared" si="171"/>
        <v>#VALUE!</v>
      </c>
      <c r="AM98" s="490" t="e">
        <f t="shared" si="171"/>
        <v>#VALUE!</v>
      </c>
      <c r="AN98" s="490" t="e">
        <f t="shared" si="171"/>
        <v>#VALUE!</v>
      </c>
      <c r="AO98" s="490" t="e">
        <f t="shared" si="171"/>
        <v>#VALUE!</v>
      </c>
      <c r="AP98" s="490" t="e">
        <f t="shared" si="171"/>
        <v>#VALUE!</v>
      </c>
      <c r="AQ98" s="490" t="e">
        <f t="shared" si="171"/>
        <v>#VALUE!</v>
      </c>
      <c r="AR98" s="490" t="e">
        <f t="shared" si="171"/>
        <v>#VALUE!</v>
      </c>
      <c r="AS98" s="490" t="e">
        <f t="shared" si="171"/>
        <v>#VALUE!</v>
      </c>
      <c r="AT98" s="490" t="e">
        <f t="shared" si="171"/>
        <v>#VALUE!</v>
      </c>
      <c r="AU98" s="490" t="e">
        <f t="shared" si="171"/>
        <v>#VALUE!</v>
      </c>
      <c r="AV98" s="490" t="e">
        <f t="shared" si="171"/>
        <v>#VALUE!</v>
      </c>
      <c r="AW98" s="490" t="e">
        <f t="shared" si="171"/>
        <v>#VALUE!</v>
      </c>
      <c r="AX98" s="490" t="e">
        <f t="shared" si="171"/>
        <v>#VALUE!</v>
      </c>
      <c r="AY98" s="490" t="e">
        <f t="shared" si="171"/>
        <v>#VALUE!</v>
      </c>
      <c r="AZ98" s="490" t="e">
        <f t="shared" si="171"/>
        <v>#VALUE!</v>
      </c>
      <c r="BA98" s="490" t="e">
        <f t="shared" si="171"/>
        <v>#VALUE!</v>
      </c>
      <c r="BB98" s="490" t="e">
        <f t="shared" si="171"/>
        <v>#VALUE!</v>
      </c>
      <c r="BC98" s="490" t="e">
        <f t="shared" si="171"/>
        <v>#VALUE!</v>
      </c>
      <c r="BD98" s="490" t="e">
        <f t="shared" si="171"/>
        <v>#VALUE!</v>
      </c>
      <c r="BE98" s="490" t="e">
        <f t="shared" si="171"/>
        <v>#VALUE!</v>
      </c>
      <c r="BF98" s="490" t="e">
        <f t="shared" si="171"/>
        <v>#VALUE!</v>
      </c>
      <c r="BG98" s="490" t="e">
        <f t="shared" si="171"/>
        <v>#VALUE!</v>
      </c>
      <c r="BH98" s="490" t="e">
        <f t="shared" si="171"/>
        <v>#VALUE!</v>
      </c>
      <c r="BI98" s="490" t="e">
        <f t="shared" si="171"/>
        <v>#VALUE!</v>
      </c>
      <c r="BJ98" s="490" t="e">
        <f t="shared" si="171"/>
        <v>#VALUE!</v>
      </c>
      <c r="BK98" s="490" t="e">
        <f t="shared" si="171"/>
        <v>#VALUE!</v>
      </c>
      <c r="BL98" s="490" t="e">
        <f t="shared" si="171"/>
        <v>#VALUE!</v>
      </c>
      <c r="BM98" s="490" t="e">
        <f t="shared" si="171"/>
        <v>#VALUE!</v>
      </c>
      <c r="BN98" s="490" t="e">
        <f t="shared" si="171"/>
        <v>#VALUE!</v>
      </c>
      <c r="BO98" s="490" t="e">
        <f t="shared" si="171"/>
        <v>#VALUE!</v>
      </c>
      <c r="BP98" s="490" t="e">
        <f t="shared" si="171"/>
        <v>#VALUE!</v>
      </c>
      <c r="BQ98" s="490" t="e">
        <f t="shared" si="171"/>
        <v>#VALUE!</v>
      </c>
      <c r="BR98" s="490" t="e">
        <f t="shared" si="171"/>
        <v>#VALUE!</v>
      </c>
      <c r="BS98" s="490" t="e">
        <f t="shared" si="171"/>
        <v>#VALUE!</v>
      </c>
      <c r="BT98" s="490" t="e">
        <f t="shared" ref="BT98:EE98" si="172">100*(BT96/BP96-1)</f>
        <v>#VALUE!</v>
      </c>
      <c r="BU98" s="490" t="e">
        <f t="shared" si="172"/>
        <v>#VALUE!</v>
      </c>
      <c r="BV98" s="490" t="e">
        <f t="shared" si="172"/>
        <v>#VALUE!</v>
      </c>
      <c r="BW98" s="490" t="e">
        <f t="shared" si="172"/>
        <v>#VALUE!</v>
      </c>
      <c r="BX98" s="490" t="e">
        <f t="shared" si="172"/>
        <v>#VALUE!</v>
      </c>
      <c r="BY98" s="490" t="e">
        <f t="shared" si="172"/>
        <v>#VALUE!</v>
      </c>
      <c r="BZ98" s="490" t="e">
        <f t="shared" si="172"/>
        <v>#VALUE!</v>
      </c>
      <c r="CA98" s="490" t="e">
        <f t="shared" si="172"/>
        <v>#VALUE!</v>
      </c>
      <c r="CB98" s="490" t="e">
        <f t="shared" si="172"/>
        <v>#VALUE!</v>
      </c>
      <c r="CC98" s="490" t="e">
        <f t="shared" si="172"/>
        <v>#VALUE!</v>
      </c>
      <c r="CD98" s="490" t="e">
        <f t="shared" si="172"/>
        <v>#VALUE!</v>
      </c>
      <c r="CE98" s="490" t="e">
        <f t="shared" si="172"/>
        <v>#VALUE!</v>
      </c>
      <c r="CF98" s="490" t="e">
        <f t="shared" si="172"/>
        <v>#VALUE!</v>
      </c>
      <c r="CG98" s="490" t="e">
        <f t="shared" si="172"/>
        <v>#VALUE!</v>
      </c>
      <c r="CH98" s="490" t="e">
        <f t="shared" si="172"/>
        <v>#VALUE!</v>
      </c>
      <c r="CI98" s="490" t="e">
        <f t="shared" si="172"/>
        <v>#VALUE!</v>
      </c>
      <c r="CJ98" s="490" t="e">
        <f t="shared" si="172"/>
        <v>#VALUE!</v>
      </c>
      <c r="CK98" s="490" t="e">
        <f t="shared" si="172"/>
        <v>#VALUE!</v>
      </c>
      <c r="CL98" s="490" t="e">
        <f t="shared" si="172"/>
        <v>#VALUE!</v>
      </c>
      <c r="CM98" s="490" t="e">
        <f t="shared" si="172"/>
        <v>#VALUE!</v>
      </c>
      <c r="CN98" s="490" t="e">
        <f t="shared" si="172"/>
        <v>#VALUE!</v>
      </c>
      <c r="CO98" s="490" t="e">
        <f t="shared" si="172"/>
        <v>#VALUE!</v>
      </c>
      <c r="CP98" s="490" t="e">
        <f t="shared" si="172"/>
        <v>#VALUE!</v>
      </c>
      <c r="CQ98" s="490" t="e">
        <f t="shared" si="172"/>
        <v>#VALUE!</v>
      </c>
      <c r="CR98" s="490" t="e">
        <f t="shared" si="172"/>
        <v>#VALUE!</v>
      </c>
      <c r="CS98" s="490" t="e">
        <f t="shared" si="172"/>
        <v>#VALUE!</v>
      </c>
      <c r="CT98" s="490" t="e">
        <f t="shared" si="172"/>
        <v>#VALUE!</v>
      </c>
      <c r="CU98" s="490" t="e">
        <f t="shared" si="172"/>
        <v>#VALUE!</v>
      </c>
      <c r="CV98" s="490" t="e">
        <f t="shared" si="172"/>
        <v>#VALUE!</v>
      </c>
      <c r="CW98" s="490" t="e">
        <f t="shared" si="172"/>
        <v>#VALUE!</v>
      </c>
      <c r="CX98" s="490" t="e">
        <f t="shared" si="172"/>
        <v>#VALUE!</v>
      </c>
      <c r="CY98" s="490" t="e">
        <f t="shared" si="172"/>
        <v>#VALUE!</v>
      </c>
      <c r="CZ98" s="490" t="e">
        <f t="shared" si="172"/>
        <v>#VALUE!</v>
      </c>
      <c r="DA98" s="490" t="e">
        <f t="shared" si="172"/>
        <v>#VALUE!</v>
      </c>
      <c r="DB98" s="490" t="e">
        <f t="shared" si="172"/>
        <v>#VALUE!</v>
      </c>
      <c r="DC98" s="490" t="e">
        <f t="shared" si="172"/>
        <v>#VALUE!</v>
      </c>
      <c r="DD98" s="490" t="e">
        <f t="shared" si="172"/>
        <v>#VALUE!</v>
      </c>
      <c r="DE98" s="490" t="e">
        <f t="shared" si="172"/>
        <v>#VALUE!</v>
      </c>
      <c r="DF98" s="490" t="e">
        <f t="shared" si="172"/>
        <v>#VALUE!</v>
      </c>
      <c r="DG98" s="490" t="e">
        <f t="shared" si="172"/>
        <v>#VALUE!</v>
      </c>
      <c r="DH98" s="490" t="e">
        <f t="shared" si="172"/>
        <v>#VALUE!</v>
      </c>
      <c r="DI98" s="490" t="e">
        <f t="shared" si="172"/>
        <v>#VALUE!</v>
      </c>
      <c r="DJ98" s="490" t="e">
        <f t="shared" si="172"/>
        <v>#VALUE!</v>
      </c>
      <c r="DK98" s="490" t="e">
        <f t="shared" si="172"/>
        <v>#VALUE!</v>
      </c>
      <c r="DL98" s="490" t="e">
        <f t="shared" si="172"/>
        <v>#VALUE!</v>
      </c>
      <c r="DM98" s="490" t="e">
        <f t="shared" si="172"/>
        <v>#VALUE!</v>
      </c>
      <c r="DN98" s="490" t="e">
        <f t="shared" si="172"/>
        <v>#VALUE!</v>
      </c>
      <c r="DO98" s="490" t="e">
        <f t="shared" si="172"/>
        <v>#VALUE!</v>
      </c>
      <c r="DP98" s="490" t="e">
        <f t="shared" si="172"/>
        <v>#VALUE!</v>
      </c>
      <c r="DQ98" s="490" t="e">
        <f t="shared" si="172"/>
        <v>#VALUE!</v>
      </c>
      <c r="DR98" s="490" t="e">
        <f t="shared" si="172"/>
        <v>#VALUE!</v>
      </c>
      <c r="DS98" s="490" t="e">
        <f t="shared" si="172"/>
        <v>#VALUE!</v>
      </c>
      <c r="DT98" s="490" t="e">
        <f t="shared" si="172"/>
        <v>#VALUE!</v>
      </c>
      <c r="DU98" s="490" t="e">
        <f t="shared" si="172"/>
        <v>#VALUE!</v>
      </c>
      <c r="DV98" s="490" t="e">
        <f t="shared" si="172"/>
        <v>#VALUE!</v>
      </c>
      <c r="DW98" s="490" t="e">
        <f t="shared" si="172"/>
        <v>#VALUE!</v>
      </c>
      <c r="DX98" s="490" t="e">
        <f t="shared" si="172"/>
        <v>#VALUE!</v>
      </c>
      <c r="DY98" s="490" t="e">
        <f t="shared" si="172"/>
        <v>#VALUE!</v>
      </c>
      <c r="DZ98" s="490" t="e">
        <f t="shared" si="172"/>
        <v>#VALUE!</v>
      </c>
      <c r="EA98" s="490" t="e">
        <f t="shared" si="172"/>
        <v>#VALUE!</v>
      </c>
      <c r="EB98" s="490" t="e">
        <f t="shared" si="172"/>
        <v>#VALUE!</v>
      </c>
      <c r="EC98" s="490" t="e">
        <f t="shared" si="172"/>
        <v>#VALUE!</v>
      </c>
      <c r="ED98" s="490" t="e">
        <f t="shared" si="172"/>
        <v>#VALUE!</v>
      </c>
      <c r="EE98" s="490" t="e">
        <f t="shared" si="172"/>
        <v>#VALUE!</v>
      </c>
      <c r="EF98" s="490" t="e">
        <f t="shared" ref="EF98:EI98" si="173">100*(EF96/EB96-1)</f>
        <v>#VALUE!</v>
      </c>
      <c r="EG98" s="490" t="e">
        <f t="shared" si="173"/>
        <v>#VALUE!</v>
      </c>
      <c r="EH98" s="490" t="e">
        <f t="shared" si="173"/>
        <v>#VALUE!</v>
      </c>
      <c r="EI98" s="490" t="e">
        <f t="shared" si="173"/>
        <v>#VALUE!</v>
      </c>
    </row>
    <row r="99" spans="2:139">
      <c r="B99" s="499" t="s">
        <v>228</v>
      </c>
      <c r="C99" s="451" t="e">
        <v>#VALUE!</v>
      </c>
      <c r="D99" s="451" t="e">
        <v>#VALUE!</v>
      </c>
      <c r="E99" s="451" t="e">
        <v>#VALUE!</v>
      </c>
      <c r="F99" s="451" t="e">
        <v>#VALUE!</v>
      </c>
      <c r="G99" s="451" t="e">
        <v>#VALUE!</v>
      </c>
      <c r="H99" s="451" t="e">
        <v>#VALUE!</v>
      </c>
      <c r="I99" s="451" t="e">
        <v>#VALUE!</v>
      </c>
      <c r="J99" s="451" t="e">
        <v>#VALUE!</v>
      </c>
      <c r="K99" s="451" t="e">
        <v>#VALUE!</v>
      </c>
      <c r="L99" s="451" t="e">
        <v>#VALUE!</v>
      </c>
      <c r="M99" s="451" t="e">
        <v>#VALUE!</v>
      </c>
      <c r="N99" s="451" t="e">
        <v>#VALUE!</v>
      </c>
      <c r="O99" s="451" t="e">
        <v>#VALUE!</v>
      </c>
      <c r="P99" s="451" t="e">
        <v>#VALUE!</v>
      </c>
      <c r="Q99" s="451" t="e">
        <v>#VALUE!</v>
      </c>
      <c r="R99" s="451" t="e">
        <v>#VALUE!</v>
      </c>
      <c r="S99" s="451" t="e">
        <v>#VALUE!</v>
      </c>
      <c r="T99" s="451" t="e">
        <v>#VALUE!</v>
      </c>
      <c r="U99" s="451" t="e">
        <v>#VALUE!</v>
      </c>
      <c r="V99" s="451" t="e">
        <v>#VALUE!</v>
      </c>
      <c r="W99" s="451" t="e">
        <v>#VALUE!</v>
      </c>
      <c r="X99" s="451" t="e">
        <v>#VALUE!</v>
      </c>
      <c r="Y99" s="451" t="e">
        <v>#VALUE!</v>
      </c>
      <c r="Z99" s="451" t="e">
        <v>#VALUE!</v>
      </c>
      <c r="AA99" s="451" t="e">
        <v>#VALUE!</v>
      </c>
      <c r="AB99" s="451" t="e">
        <v>#VALUE!</v>
      </c>
      <c r="AC99" s="451" t="e">
        <v>#VALUE!</v>
      </c>
      <c r="AD99" s="451" t="e">
        <v>#VALUE!</v>
      </c>
      <c r="AE99" s="451" t="e">
        <v>#VALUE!</v>
      </c>
      <c r="AF99" s="451" t="e">
        <v>#VALUE!</v>
      </c>
      <c r="AG99" s="451" t="e">
        <v>#VALUE!</v>
      </c>
      <c r="AH99" s="451" t="e">
        <v>#VALUE!</v>
      </c>
      <c r="AI99" s="451" t="e">
        <v>#VALUE!</v>
      </c>
      <c r="AJ99" s="451" t="e">
        <v>#VALUE!</v>
      </c>
      <c r="AK99" s="451" t="e">
        <v>#VALUE!</v>
      </c>
      <c r="AL99" s="451" t="e">
        <v>#VALUE!</v>
      </c>
      <c r="AM99" s="451" t="e">
        <v>#VALUE!</v>
      </c>
      <c r="AN99" s="451" t="e">
        <v>#VALUE!</v>
      </c>
      <c r="AO99" s="451" t="e">
        <v>#VALUE!</v>
      </c>
      <c r="AP99" s="451" t="e">
        <v>#VALUE!</v>
      </c>
      <c r="AQ99" s="451" t="e">
        <v>#VALUE!</v>
      </c>
      <c r="AR99" s="451" t="e">
        <v>#VALUE!</v>
      </c>
      <c r="AS99" s="451" t="e">
        <v>#VALUE!</v>
      </c>
      <c r="AT99" s="451" t="e">
        <v>#VALUE!</v>
      </c>
      <c r="AU99" s="451" t="e">
        <v>#VALUE!</v>
      </c>
      <c r="AV99" s="451" t="e">
        <v>#VALUE!</v>
      </c>
      <c r="AW99" s="451" t="e">
        <v>#VALUE!</v>
      </c>
      <c r="AX99" s="451" t="e">
        <v>#VALUE!</v>
      </c>
      <c r="AY99" s="451" t="e">
        <v>#VALUE!</v>
      </c>
      <c r="AZ99" s="451" t="e">
        <v>#VALUE!</v>
      </c>
      <c r="BA99" s="451" t="e">
        <v>#VALUE!</v>
      </c>
      <c r="BB99" s="451" t="e">
        <v>#VALUE!</v>
      </c>
      <c r="BC99" s="451" t="e">
        <v>#VALUE!</v>
      </c>
      <c r="BD99" s="451" t="e">
        <v>#VALUE!</v>
      </c>
      <c r="BE99" s="451" t="e">
        <v>#VALUE!</v>
      </c>
      <c r="BF99" s="451" t="e">
        <v>#VALUE!</v>
      </c>
      <c r="BG99" s="451" t="e">
        <v>#VALUE!</v>
      </c>
      <c r="BH99" s="451" t="e">
        <v>#VALUE!</v>
      </c>
      <c r="BI99" s="451" t="e">
        <v>#VALUE!</v>
      </c>
      <c r="BJ99" s="451" t="e">
        <v>#VALUE!</v>
      </c>
      <c r="BK99" s="451" t="e">
        <v>#VALUE!</v>
      </c>
      <c r="BL99" s="451" t="e">
        <v>#VALUE!</v>
      </c>
      <c r="BM99" s="451" t="e">
        <v>#VALUE!</v>
      </c>
      <c r="BN99" s="451" t="e">
        <v>#VALUE!</v>
      </c>
      <c r="BO99" s="451" t="e">
        <v>#VALUE!</v>
      </c>
      <c r="BP99" s="451" t="e">
        <v>#VALUE!</v>
      </c>
      <c r="BQ99" s="451" t="e">
        <v>#VALUE!</v>
      </c>
      <c r="BR99" s="451" t="e">
        <v>#VALUE!</v>
      </c>
      <c r="BS99" s="451" t="e">
        <v>#VALUE!</v>
      </c>
      <c r="BT99" s="451" t="e">
        <v>#VALUE!</v>
      </c>
      <c r="BU99" s="451" t="e">
        <v>#VALUE!</v>
      </c>
      <c r="BV99" s="451" t="e">
        <v>#VALUE!</v>
      </c>
      <c r="BW99" s="451" t="e">
        <v>#VALUE!</v>
      </c>
      <c r="BX99" s="451" t="e">
        <v>#VALUE!</v>
      </c>
      <c r="BY99" s="451" t="e">
        <v>#VALUE!</v>
      </c>
      <c r="BZ99" s="451" t="e">
        <v>#VALUE!</v>
      </c>
      <c r="CA99" s="451" t="e">
        <v>#VALUE!</v>
      </c>
      <c r="CB99" s="451" t="e">
        <v>#VALUE!</v>
      </c>
      <c r="CC99" s="451" t="e">
        <v>#VALUE!</v>
      </c>
      <c r="CD99" s="451" t="e">
        <v>#VALUE!</v>
      </c>
      <c r="CE99" s="451" t="e">
        <v>#VALUE!</v>
      </c>
      <c r="CF99" s="451" t="e">
        <v>#VALUE!</v>
      </c>
      <c r="CG99" s="451" t="e">
        <v>#VALUE!</v>
      </c>
      <c r="CH99" s="451" t="e">
        <v>#VALUE!</v>
      </c>
      <c r="CI99" s="451" t="e">
        <v>#VALUE!</v>
      </c>
      <c r="CJ99" s="451" t="e">
        <v>#VALUE!</v>
      </c>
      <c r="CK99" s="451" t="e">
        <v>#VALUE!</v>
      </c>
      <c r="CL99" s="451" t="e">
        <v>#VALUE!</v>
      </c>
      <c r="CM99" s="451" t="e">
        <v>#VALUE!</v>
      </c>
      <c r="CN99" s="451" t="e">
        <v>#VALUE!</v>
      </c>
      <c r="CO99" s="451" t="e">
        <v>#VALUE!</v>
      </c>
      <c r="CP99" s="451" t="e">
        <v>#VALUE!</v>
      </c>
      <c r="CQ99" s="451" t="e">
        <v>#VALUE!</v>
      </c>
      <c r="CR99" s="451" t="e">
        <v>#VALUE!</v>
      </c>
      <c r="CS99" s="451" t="e">
        <v>#VALUE!</v>
      </c>
      <c r="CT99" s="451" t="e">
        <v>#VALUE!</v>
      </c>
      <c r="CU99" s="451" t="e">
        <v>#VALUE!</v>
      </c>
      <c r="CV99" s="451" t="e">
        <v>#VALUE!</v>
      </c>
      <c r="CW99" s="451" t="e">
        <v>#VALUE!</v>
      </c>
      <c r="CX99" s="451" t="e">
        <v>#VALUE!</v>
      </c>
      <c r="CY99" s="451" t="e">
        <v>#VALUE!</v>
      </c>
      <c r="CZ99" s="451" t="e">
        <v>#VALUE!</v>
      </c>
      <c r="DA99" s="451" t="e">
        <v>#VALUE!</v>
      </c>
      <c r="DB99" s="451" t="e">
        <v>#VALUE!</v>
      </c>
      <c r="DC99" s="451" t="e">
        <v>#VALUE!</v>
      </c>
      <c r="DD99" s="451" t="e">
        <v>#VALUE!</v>
      </c>
      <c r="DE99" s="451" t="e">
        <v>#VALUE!</v>
      </c>
      <c r="DF99" s="451" t="e">
        <v>#VALUE!</v>
      </c>
      <c r="DG99" s="451" t="e">
        <v>#VALUE!</v>
      </c>
      <c r="DH99" s="451" t="e">
        <v>#VALUE!</v>
      </c>
      <c r="DI99" s="451" t="e">
        <v>#VALUE!</v>
      </c>
      <c r="DJ99" s="451" t="e">
        <v>#VALUE!</v>
      </c>
      <c r="DK99" s="451" t="e">
        <v>#VALUE!</v>
      </c>
      <c r="DL99" s="451" t="e">
        <v>#VALUE!</v>
      </c>
      <c r="DM99" s="451" t="e">
        <v>#VALUE!</v>
      </c>
      <c r="DN99" s="451" t="e">
        <v>#VALUE!</v>
      </c>
      <c r="DO99" s="451" t="e">
        <v>#VALUE!</v>
      </c>
      <c r="DP99" s="451" t="e">
        <v>#VALUE!</v>
      </c>
      <c r="DQ99" s="451" t="e">
        <v>#VALUE!</v>
      </c>
      <c r="DR99" s="451" t="e">
        <v>#VALUE!</v>
      </c>
      <c r="DS99" s="451" t="e">
        <v>#VALUE!</v>
      </c>
      <c r="DT99" s="451" t="e">
        <v>#VALUE!</v>
      </c>
      <c r="DU99" s="451" t="e">
        <v>#VALUE!</v>
      </c>
      <c r="DV99" s="451" t="e">
        <v>#VALUE!</v>
      </c>
      <c r="DW99" s="451" t="e">
        <v>#VALUE!</v>
      </c>
      <c r="DX99" s="451" t="e">
        <v>#VALUE!</v>
      </c>
      <c r="DY99" s="451" t="e">
        <v>#VALUE!</v>
      </c>
      <c r="DZ99" s="451" t="e">
        <v>#VALUE!</v>
      </c>
      <c r="EA99" s="451" t="e">
        <v>#VALUE!</v>
      </c>
      <c r="EB99" s="451" t="e">
        <v>#VALUE!</v>
      </c>
      <c r="EC99" s="451" t="e">
        <v>#VALUE!</v>
      </c>
      <c r="ED99" s="451" t="e">
        <v>#VALUE!</v>
      </c>
      <c r="EE99" s="451" t="e">
        <v>#VALUE!</v>
      </c>
      <c r="EF99" s="451" t="e">
        <v>#VALUE!</v>
      </c>
      <c r="EG99" s="451" t="e">
        <v>#VALUE!</v>
      </c>
      <c r="EH99" s="451" t="e">
        <v>#VALUE!</v>
      </c>
      <c r="EI99" s="451" t="e">
        <v>#VALUE!</v>
      </c>
    </row>
    <row r="100" spans="2:139">
      <c r="B100" s="454" t="s">
        <v>174</v>
      </c>
      <c r="C100" s="454"/>
      <c r="D100" s="490" t="e">
        <f>100*(D99/C99-1)</f>
        <v>#VALUE!</v>
      </c>
      <c r="E100" s="490" t="e">
        <f>100*(E99/D99-1)</f>
        <v>#VALUE!</v>
      </c>
      <c r="F100" s="490" t="e">
        <f>100*(F99/E99-1)</f>
        <v>#VALUE!</v>
      </c>
      <c r="G100" s="490" t="e">
        <f>100*(G99/F99-1)</f>
        <v>#VALUE!</v>
      </c>
      <c r="H100" s="490" t="e">
        <f t="shared" ref="H100:BS100" si="174">100*(H99/G99-1)</f>
        <v>#VALUE!</v>
      </c>
      <c r="I100" s="490" t="e">
        <f t="shared" si="174"/>
        <v>#VALUE!</v>
      </c>
      <c r="J100" s="490" t="e">
        <f t="shared" si="174"/>
        <v>#VALUE!</v>
      </c>
      <c r="K100" s="490" t="e">
        <f t="shared" si="174"/>
        <v>#VALUE!</v>
      </c>
      <c r="L100" s="490" t="e">
        <f t="shared" si="174"/>
        <v>#VALUE!</v>
      </c>
      <c r="M100" s="490" t="e">
        <f t="shared" si="174"/>
        <v>#VALUE!</v>
      </c>
      <c r="N100" s="490" t="e">
        <f t="shared" si="174"/>
        <v>#VALUE!</v>
      </c>
      <c r="O100" s="490" t="e">
        <f t="shared" si="174"/>
        <v>#VALUE!</v>
      </c>
      <c r="P100" s="490" t="e">
        <f t="shared" si="174"/>
        <v>#VALUE!</v>
      </c>
      <c r="Q100" s="490" t="e">
        <f t="shared" si="174"/>
        <v>#VALUE!</v>
      </c>
      <c r="R100" s="490" t="e">
        <f t="shared" si="174"/>
        <v>#VALUE!</v>
      </c>
      <c r="S100" s="490" t="e">
        <f t="shared" si="174"/>
        <v>#VALUE!</v>
      </c>
      <c r="T100" s="490" t="e">
        <f t="shared" si="174"/>
        <v>#VALUE!</v>
      </c>
      <c r="U100" s="490" t="e">
        <f t="shared" si="174"/>
        <v>#VALUE!</v>
      </c>
      <c r="V100" s="490" t="e">
        <f t="shared" si="174"/>
        <v>#VALUE!</v>
      </c>
      <c r="W100" s="490" t="e">
        <f t="shared" si="174"/>
        <v>#VALUE!</v>
      </c>
      <c r="X100" s="490" t="e">
        <f t="shared" si="174"/>
        <v>#VALUE!</v>
      </c>
      <c r="Y100" s="490" t="e">
        <f t="shared" si="174"/>
        <v>#VALUE!</v>
      </c>
      <c r="Z100" s="490" t="e">
        <f t="shared" si="174"/>
        <v>#VALUE!</v>
      </c>
      <c r="AA100" s="490" t="e">
        <f t="shared" si="174"/>
        <v>#VALUE!</v>
      </c>
      <c r="AB100" s="490" t="e">
        <f t="shared" si="174"/>
        <v>#VALUE!</v>
      </c>
      <c r="AC100" s="490" t="e">
        <f t="shared" si="174"/>
        <v>#VALUE!</v>
      </c>
      <c r="AD100" s="490" t="e">
        <f t="shared" si="174"/>
        <v>#VALUE!</v>
      </c>
      <c r="AE100" s="490" t="e">
        <f t="shared" si="174"/>
        <v>#VALUE!</v>
      </c>
      <c r="AF100" s="490" t="e">
        <f t="shared" si="174"/>
        <v>#VALUE!</v>
      </c>
      <c r="AG100" s="490" t="e">
        <f t="shared" si="174"/>
        <v>#VALUE!</v>
      </c>
      <c r="AH100" s="490" t="e">
        <f t="shared" si="174"/>
        <v>#VALUE!</v>
      </c>
      <c r="AI100" s="490" t="e">
        <f t="shared" si="174"/>
        <v>#VALUE!</v>
      </c>
      <c r="AJ100" s="490" t="e">
        <f t="shared" si="174"/>
        <v>#VALUE!</v>
      </c>
      <c r="AK100" s="490" t="e">
        <f t="shared" si="174"/>
        <v>#VALUE!</v>
      </c>
      <c r="AL100" s="490" t="e">
        <f t="shared" si="174"/>
        <v>#VALUE!</v>
      </c>
      <c r="AM100" s="490" t="e">
        <f t="shared" si="174"/>
        <v>#VALUE!</v>
      </c>
      <c r="AN100" s="490" t="e">
        <f t="shared" si="174"/>
        <v>#VALUE!</v>
      </c>
      <c r="AO100" s="490" t="e">
        <f t="shared" si="174"/>
        <v>#VALUE!</v>
      </c>
      <c r="AP100" s="490" t="e">
        <f t="shared" si="174"/>
        <v>#VALUE!</v>
      </c>
      <c r="AQ100" s="490" t="e">
        <f t="shared" si="174"/>
        <v>#VALUE!</v>
      </c>
      <c r="AR100" s="490" t="e">
        <f t="shared" si="174"/>
        <v>#VALUE!</v>
      </c>
      <c r="AS100" s="490" t="e">
        <f t="shared" si="174"/>
        <v>#VALUE!</v>
      </c>
      <c r="AT100" s="490" t="e">
        <f t="shared" si="174"/>
        <v>#VALUE!</v>
      </c>
      <c r="AU100" s="490" t="e">
        <f t="shared" si="174"/>
        <v>#VALUE!</v>
      </c>
      <c r="AV100" s="490" t="e">
        <f t="shared" si="174"/>
        <v>#VALUE!</v>
      </c>
      <c r="AW100" s="490" t="e">
        <f t="shared" si="174"/>
        <v>#VALUE!</v>
      </c>
      <c r="AX100" s="490" t="e">
        <f t="shared" si="174"/>
        <v>#VALUE!</v>
      </c>
      <c r="AY100" s="490" t="e">
        <f t="shared" si="174"/>
        <v>#VALUE!</v>
      </c>
      <c r="AZ100" s="490" t="e">
        <f t="shared" si="174"/>
        <v>#VALUE!</v>
      </c>
      <c r="BA100" s="490" t="e">
        <f t="shared" si="174"/>
        <v>#VALUE!</v>
      </c>
      <c r="BB100" s="490" t="e">
        <f t="shared" si="174"/>
        <v>#VALUE!</v>
      </c>
      <c r="BC100" s="490" t="e">
        <f t="shared" si="174"/>
        <v>#VALUE!</v>
      </c>
      <c r="BD100" s="490" t="e">
        <f t="shared" si="174"/>
        <v>#VALUE!</v>
      </c>
      <c r="BE100" s="490" t="e">
        <f t="shared" si="174"/>
        <v>#VALUE!</v>
      </c>
      <c r="BF100" s="490" t="e">
        <f t="shared" si="174"/>
        <v>#VALUE!</v>
      </c>
      <c r="BG100" s="490" t="e">
        <f t="shared" si="174"/>
        <v>#VALUE!</v>
      </c>
      <c r="BH100" s="490" t="e">
        <f t="shared" si="174"/>
        <v>#VALUE!</v>
      </c>
      <c r="BI100" s="490" t="e">
        <f t="shared" si="174"/>
        <v>#VALUE!</v>
      </c>
      <c r="BJ100" s="490" t="e">
        <f t="shared" si="174"/>
        <v>#VALUE!</v>
      </c>
      <c r="BK100" s="490" t="e">
        <f t="shared" si="174"/>
        <v>#VALUE!</v>
      </c>
      <c r="BL100" s="490" t="e">
        <f t="shared" si="174"/>
        <v>#VALUE!</v>
      </c>
      <c r="BM100" s="490" t="e">
        <f t="shared" si="174"/>
        <v>#VALUE!</v>
      </c>
      <c r="BN100" s="490" t="e">
        <f t="shared" si="174"/>
        <v>#VALUE!</v>
      </c>
      <c r="BO100" s="490" t="e">
        <f t="shared" si="174"/>
        <v>#VALUE!</v>
      </c>
      <c r="BP100" s="490" t="e">
        <f t="shared" si="174"/>
        <v>#VALUE!</v>
      </c>
      <c r="BQ100" s="490" t="e">
        <f t="shared" si="174"/>
        <v>#VALUE!</v>
      </c>
      <c r="BR100" s="490" t="e">
        <f t="shared" si="174"/>
        <v>#VALUE!</v>
      </c>
      <c r="BS100" s="490" t="e">
        <f t="shared" si="174"/>
        <v>#VALUE!</v>
      </c>
      <c r="BT100" s="490" t="e">
        <f t="shared" ref="BT100:EE100" si="175">100*(BT99/BS99-1)</f>
        <v>#VALUE!</v>
      </c>
      <c r="BU100" s="490" t="e">
        <f t="shared" si="175"/>
        <v>#VALUE!</v>
      </c>
      <c r="BV100" s="490" t="e">
        <f t="shared" si="175"/>
        <v>#VALUE!</v>
      </c>
      <c r="BW100" s="490" t="e">
        <f t="shared" si="175"/>
        <v>#VALUE!</v>
      </c>
      <c r="BX100" s="490" t="e">
        <f t="shared" si="175"/>
        <v>#VALUE!</v>
      </c>
      <c r="BY100" s="490" t="e">
        <f t="shared" si="175"/>
        <v>#VALUE!</v>
      </c>
      <c r="BZ100" s="490" t="e">
        <f t="shared" si="175"/>
        <v>#VALUE!</v>
      </c>
      <c r="CA100" s="490" t="e">
        <f t="shared" si="175"/>
        <v>#VALUE!</v>
      </c>
      <c r="CB100" s="490" t="e">
        <f t="shared" si="175"/>
        <v>#VALUE!</v>
      </c>
      <c r="CC100" s="490" t="e">
        <f t="shared" si="175"/>
        <v>#VALUE!</v>
      </c>
      <c r="CD100" s="490" t="e">
        <f t="shared" si="175"/>
        <v>#VALUE!</v>
      </c>
      <c r="CE100" s="490" t="e">
        <f t="shared" si="175"/>
        <v>#VALUE!</v>
      </c>
      <c r="CF100" s="490" t="e">
        <f t="shared" si="175"/>
        <v>#VALUE!</v>
      </c>
      <c r="CG100" s="490" t="e">
        <f t="shared" si="175"/>
        <v>#VALUE!</v>
      </c>
      <c r="CH100" s="490" t="e">
        <f t="shared" si="175"/>
        <v>#VALUE!</v>
      </c>
      <c r="CI100" s="490" t="e">
        <f t="shared" si="175"/>
        <v>#VALUE!</v>
      </c>
      <c r="CJ100" s="490" t="e">
        <f t="shared" si="175"/>
        <v>#VALUE!</v>
      </c>
      <c r="CK100" s="490" t="e">
        <f t="shared" si="175"/>
        <v>#VALUE!</v>
      </c>
      <c r="CL100" s="490" t="e">
        <f t="shared" si="175"/>
        <v>#VALUE!</v>
      </c>
      <c r="CM100" s="490" t="e">
        <f t="shared" si="175"/>
        <v>#VALUE!</v>
      </c>
      <c r="CN100" s="490" t="e">
        <f t="shared" si="175"/>
        <v>#VALUE!</v>
      </c>
      <c r="CO100" s="490" t="e">
        <f t="shared" si="175"/>
        <v>#VALUE!</v>
      </c>
      <c r="CP100" s="490" t="e">
        <f t="shared" si="175"/>
        <v>#VALUE!</v>
      </c>
      <c r="CQ100" s="490" t="e">
        <f t="shared" si="175"/>
        <v>#VALUE!</v>
      </c>
      <c r="CR100" s="490" t="e">
        <f t="shared" si="175"/>
        <v>#VALUE!</v>
      </c>
      <c r="CS100" s="490" t="e">
        <f t="shared" si="175"/>
        <v>#VALUE!</v>
      </c>
      <c r="CT100" s="490" t="e">
        <f t="shared" si="175"/>
        <v>#VALUE!</v>
      </c>
      <c r="CU100" s="490" t="e">
        <f t="shared" si="175"/>
        <v>#VALUE!</v>
      </c>
      <c r="CV100" s="490" t="e">
        <f t="shared" si="175"/>
        <v>#VALUE!</v>
      </c>
      <c r="CW100" s="490" t="e">
        <f t="shared" si="175"/>
        <v>#VALUE!</v>
      </c>
      <c r="CX100" s="490" t="e">
        <f t="shared" si="175"/>
        <v>#VALUE!</v>
      </c>
      <c r="CY100" s="490" t="e">
        <f t="shared" si="175"/>
        <v>#VALUE!</v>
      </c>
      <c r="CZ100" s="490" t="e">
        <f t="shared" si="175"/>
        <v>#VALUE!</v>
      </c>
      <c r="DA100" s="490" t="e">
        <f t="shared" si="175"/>
        <v>#VALUE!</v>
      </c>
      <c r="DB100" s="490" t="e">
        <f t="shared" si="175"/>
        <v>#VALUE!</v>
      </c>
      <c r="DC100" s="490" t="e">
        <f t="shared" si="175"/>
        <v>#VALUE!</v>
      </c>
      <c r="DD100" s="490" t="e">
        <f t="shared" si="175"/>
        <v>#VALUE!</v>
      </c>
      <c r="DE100" s="490" t="e">
        <f t="shared" si="175"/>
        <v>#VALUE!</v>
      </c>
      <c r="DF100" s="490" t="e">
        <f t="shared" si="175"/>
        <v>#VALUE!</v>
      </c>
      <c r="DG100" s="490" t="e">
        <f t="shared" si="175"/>
        <v>#VALUE!</v>
      </c>
      <c r="DH100" s="490" t="e">
        <f t="shared" si="175"/>
        <v>#VALUE!</v>
      </c>
      <c r="DI100" s="490" t="e">
        <f t="shared" si="175"/>
        <v>#VALUE!</v>
      </c>
      <c r="DJ100" s="490" t="e">
        <f t="shared" si="175"/>
        <v>#VALUE!</v>
      </c>
      <c r="DK100" s="490" t="e">
        <f t="shared" si="175"/>
        <v>#VALUE!</v>
      </c>
      <c r="DL100" s="490" t="e">
        <f t="shared" si="175"/>
        <v>#VALUE!</v>
      </c>
      <c r="DM100" s="490" t="e">
        <f t="shared" si="175"/>
        <v>#VALUE!</v>
      </c>
      <c r="DN100" s="490" t="e">
        <f t="shared" si="175"/>
        <v>#VALUE!</v>
      </c>
      <c r="DO100" s="490" t="e">
        <f t="shared" si="175"/>
        <v>#VALUE!</v>
      </c>
      <c r="DP100" s="490" t="e">
        <f t="shared" si="175"/>
        <v>#VALUE!</v>
      </c>
      <c r="DQ100" s="490" t="e">
        <f t="shared" si="175"/>
        <v>#VALUE!</v>
      </c>
      <c r="DR100" s="490" t="e">
        <f t="shared" si="175"/>
        <v>#VALUE!</v>
      </c>
      <c r="DS100" s="490" t="e">
        <f t="shared" si="175"/>
        <v>#VALUE!</v>
      </c>
      <c r="DT100" s="490" t="e">
        <f t="shared" si="175"/>
        <v>#VALUE!</v>
      </c>
      <c r="DU100" s="490" t="e">
        <f t="shared" si="175"/>
        <v>#VALUE!</v>
      </c>
      <c r="DV100" s="490" t="e">
        <f t="shared" si="175"/>
        <v>#VALUE!</v>
      </c>
      <c r="DW100" s="490" t="e">
        <f t="shared" si="175"/>
        <v>#VALUE!</v>
      </c>
      <c r="DX100" s="490" t="e">
        <f t="shared" si="175"/>
        <v>#VALUE!</v>
      </c>
      <c r="DY100" s="490" t="e">
        <f t="shared" si="175"/>
        <v>#VALUE!</v>
      </c>
      <c r="DZ100" s="490" t="e">
        <f t="shared" si="175"/>
        <v>#VALUE!</v>
      </c>
      <c r="EA100" s="490" t="e">
        <f t="shared" si="175"/>
        <v>#VALUE!</v>
      </c>
      <c r="EB100" s="490" t="e">
        <f t="shared" si="175"/>
        <v>#VALUE!</v>
      </c>
      <c r="EC100" s="490" t="e">
        <f t="shared" si="175"/>
        <v>#VALUE!</v>
      </c>
      <c r="ED100" s="490" t="e">
        <f t="shared" si="175"/>
        <v>#VALUE!</v>
      </c>
      <c r="EE100" s="490" t="e">
        <f t="shared" si="175"/>
        <v>#VALUE!</v>
      </c>
      <c r="EF100" s="490" t="e">
        <f t="shared" ref="EF100:EI100" si="176">100*(EF99/EE99-1)</f>
        <v>#VALUE!</v>
      </c>
      <c r="EG100" s="490" t="e">
        <f t="shared" si="176"/>
        <v>#VALUE!</v>
      </c>
      <c r="EH100" s="490" t="e">
        <f t="shared" si="176"/>
        <v>#VALUE!</v>
      </c>
      <c r="EI100" s="490" t="e">
        <f t="shared" si="176"/>
        <v>#VALUE!</v>
      </c>
    </row>
    <row r="101" spans="2:139" ht="13.5" thickBot="1">
      <c r="B101" s="495" t="s">
        <v>74</v>
      </c>
      <c r="C101" s="465"/>
      <c r="D101" s="465"/>
      <c r="E101" s="465"/>
      <c r="F101" s="465"/>
      <c r="G101" s="483" t="e">
        <f>100*(G99/C99-1)</f>
        <v>#VALUE!</v>
      </c>
      <c r="H101" s="483" t="e">
        <f t="shared" ref="H101:BS101" si="177">100*(H99/D99-1)</f>
        <v>#VALUE!</v>
      </c>
      <c r="I101" s="483" t="e">
        <f t="shared" si="177"/>
        <v>#VALUE!</v>
      </c>
      <c r="J101" s="483" t="e">
        <f t="shared" si="177"/>
        <v>#VALUE!</v>
      </c>
      <c r="K101" s="483" t="e">
        <f t="shared" si="177"/>
        <v>#VALUE!</v>
      </c>
      <c r="L101" s="483" t="e">
        <f t="shared" si="177"/>
        <v>#VALUE!</v>
      </c>
      <c r="M101" s="483" t="e">
        <f t="shared" si="177"/>
        <v>#VALUE!</v>
      </c>
      <c r="N101" s="483" t="e">
        <f t="shared" si="177"/>
        <v>#VALUE!</v>
      </c>
      <c r="O101" s="483" t="e">
        <f t="shared" si="177"/>
        <v>#VALUE!</v>
      </c>
      <c r="P101" s="483" t="e">
        <f t="shared" si="177"/>
        <v>#VALUE!</v>
      </c>
      <c r="Q101" s="483" t="e">
        <f t="shared" si="177"/>
        <v>#VALUE!</v>
      </c>
      <c r="R101" s="483" t="e">
        <f t="shared" si="177"/>
        <v>#VALUE!</v>
      </c>
      <c r="S101" s="483" t="e">
        <f t="shared" si="177"/>
        <v>#VALUE!</v>
      </c>
      <c r="T101" s="483" t="e">
        <f t="shared" si="177"/>
        <v>#VALUE!</v>
      </c>
      <c r="U101" s="483" t="e">
        <f t="shared" si="177"/>
        <v>#VALUE!</v>
      </c>
      <c r="V101" s="483" t="e">
        <f t="shared" si="177"/>
        <v>#VALUE!</v>
      </c>
      <c r="W101" s="483" t="e">
        <f t="shared" si="177"/>
        <v>#VALUE!</v>
      </c>
      <c r="X101" s="483" t="e">
        <f t="shared" si="177"/>
        <v>#VALUE!</v>
      </c>
      <c r="Y101" s="483" t="e">
        <f t="shared" si="177"/>
        <v>#VALUE!</v>
      </c>
      <c r="Z101" s="483" t="e">
        <f t="shared" si="177"/>
        <v>#VALUE!</v>
      </c>
      <c r="AA101" s="483" t="e">
        <f t="shared" si="177"/>
        <v>#VALUE!</v>
      </c>
      <c r="AB101" s="483" t="e">
        <f t="shared" si="177"/>
        <v>#VALUE!</v>
      </c>
      <c r="AC101" s="483" t="e">
        <f t="shared" si="177"/>
        <v>#VALUE!</v>
      </c>
      <c r="AD101" s="483" t="e">
        <f t="shared" si="177"/>
        <v>#VALUE!</v>
      </c>
      <c r="AE101" s="483" t="e">
        <f t="shared" si="177"/>
        <v>#VALUE!</v>
      </c>
      <c r="AF101" s="483" t="e">
        <f t="shared" si="177"/>
        <v>#VALUE!</v>
      </c>
      <c r="AG101" s="483" t="e">
        <f t="shared" si="177"/>
        <v>#VALUE!</v>
      </c>
      <c r="AH101" s="483" t="e">
        <f t="shared" si="177"/>
        <v>#VALUE!</v>
      </c>
      <c r="AI101" s="483" t="e">
        <f t="shared" si="177"/>
        <v>#VALUE!</v>
      </c>
      <c r="AJ101" s="483" t="e">
        <f t="shared" si="177"/>
        <v>#VALUE!</v>
      </c>
      <c r="AK101" s="483" t="e">
        <f t="shared" si="177"/>
        <v>#VALUE!</v>
      </c>
      <c r="AL101" s="483" t="e">
        <f t="shared" si="177"/>
        <v>#VALUE!</v>
      </c>
      <c r="AM101" s="483" t="e">
        <f t="shared" si="177"/>
        <v>#VALUE!</v>
      </c>
      <c r="AN101" s="483" t="e">
        <f t="shared" si="177"/>
        <v>#VALUE!</v>
      </c>
      <c r="AO101" s="483" t="e">
        <f t="shared" si="177"/>
        <v>#VALUE!</v>
      </c>
      <c r="AP101" s="483" t="e">
        <f t="shared" si="177"/>
        <v>#VALUE!</v>
      </c>
      <c r="AQ101" s="483" t="e">
        <f t="shared" si="177"/>
        <v>#VALUE!</v>
      </c>
      <c r="AR101" s="483" t="e">
        <f t="shared" si="177"/>
        <v>#VALUE!</v>
      </c>
      <c r="AS101" s="483" t="e">
        <f t="shared" si="177"/>
        <v>#VALUE!</v>
      </c>
      <c r="AT101" s="483" t="e">
        <f t="shared" si="177"/>
        <v>#VALUE!</v>
      </c>
      <c r="AU101" s="483" t="e">
        <f t="shared" si="177"/>
        <v>#VALUE!</v>
      </c>
      <c r="AV101" s="483" t="e">
        <f t="shared" si="177"/>
        <v>#VALUE!</v>
      </c>
      <c r="AW101" s="483" t="e">
        <f t="shared" si="177"/>
        <v>#VALUE!</v>
      </c>
      <c r="AX101" s="483" t="e">
        <f t="shared" si="177"/>
        <v>#VALUE!</v>
      </c>
      <c r="AY101" s="483" t="e">
        <f t="shared" si="177"/>
        <v>#VALUE!</v>
      </c>
      <c r="AZ101" s="483" t="e">
        <f t="shared" si="177"/>
        <v>#VALUE!</v>
      </c>
      <c r="BA101" s="483" t="e">
        <f t="shared" si="177"/>
        <v>#VALUE!</v>
      </c>
      <c r="BB101" s="483" t="e">
        <f t="shared" si="177"/>
        <v>#VALUE!</v>
      </c>
      <c r="BC101" s="483" t="e">
        <f t="shared" si="177"/>
        <v>#VALUE!</v>
      </c>
      <c r="BD101" s="483" t="e">
        <f t="shared" si="177"/>
        <v>#VALUE!</v>
      </c>
      <c r="BE101" s="483" t="e">
        <f t="shared" si="177"/>
        <v>#VALUE!</v>
      </c>
      <c r="BF101" s="483" t="e">
        <f t="shared" si="177"/>
        <v>#VALUE!</v>
      </c>
      <c r="BG101" s="483" t="e">
        <f t="shared" si="177"/>
        <v>#VALUE!</v>
      </c>
      <c r="BH101" s="483" t="e">
        <f t="shared" si="177"/>
        <v>#VALUE!</v>
      </c>
      <c r="BI101" s="483" t="e">
        <f t="shared" si="177"/>
        <v>#VALUE!</v>
      </c>
      <c r="BJ101" s="483" t="e">
        <f t="shared" si="177"/>
        <v>#VALUE!</v>
      </c>
      <c r="BK101" s="483" t="e">
        <f t="shared" si="177"/>
        <v>#VALUE!</v>
      </c>
      <c r="BL101" s="483" t="e">
        <f t="shared" si="177"/>
        <v>#VALUE!</v>
      </c>
      <c r="BM101" s="483" t="e">
        <f t="shared" si="177"/>
        <v>#VALUE!</v>
      </c>
      <c r="BN101" s="483" t="e">
        <f t="shared" si="177"/>
        <v>#VALUE!</v>
      </c>
      <c r="BO101" s="483" t="e">
        <f t="shared" si="177"/>
        <v>#VALUE!</v>
      </c>
      <c r="BP101" s="483" t="e">
        <f t="shared" si="177"/>
        <v>#VALUE!</v>
      </c>
      <c r="BQ101" s="483" t="e">
        <f t="shared" si="177"/>
        <v>#VALUE!</v>
      </c>
      <c r="BR101" s="483" t="e">
        <f t="shared" si="177"/>
        <v>#VALUE!</v>
      </c>
      <c r="BS101" s="483" t="e">
        <f t="shared" si="177"/>
        <v>#VALUE!</v>
      </c>
      <c r="BT101" s="483" t="e">
        <f t="shared" ref="BT101:EE101" si="178">100*(BT99/BP99-1)</f>
        <v>#VALUE!</v>
      </c>
      <c r="BU101" s="483" t="e">
        <f t="shared" si="178"/>
        <v>#VALUE!</v>
      </c>
      <c r="BV101" s="483" t="e">
        <f t="shared" si="178"/>
        <v>#VALUE!</v>
      </c>
      <c r="BW101" s="483" t="e">
        <f t="shared" si="178"/>
        <v>#VALUE!</v>
      </c>
      <c r="BX101" s="483" t="e">
        <f t="shared" si="178"/>
        <v>#VALUE!</v>
      </c>
      <c r="BY101" s="483" t="e">
        <f t="shared" si="178"/>
        <v>#VALUE!</v>
      </c>
      <c r="BZ101" s="483" t="e">
        <f t="shared" si="178"/>
        <v>#VALUE!</v>
      </c>
      <c r="CA101" s="483" t="e">
        <f t="shared" si="178"/>
        <v>#VALUE!</v>
      </c>
      <c r="CB101" s="483" t="e">
        <f t="shared" si="178"/>
        <v>#VALUE!</v>
      </c>
      <c r="CC101" s="483" t="e">
        <f t="shared" si="178"/>
        <v>#VALUE!</v>
      </c>
      <c r="CD101" s="483" t="e">
        <f t="shared" si="178"/>
        <v>#VALUE!</v>
      </c>
      <c r="CE101" s="483" t="e">
        <f t="shared" si="178"/>
        <v>#VALUE!</v>
      </c>
      <c r="CF101" s="483" t="e">
        <f t="shared" si="178"/>
        <v>#VALUE!</v>
      </c>
      <c r="CG101" s="483" t="e">
        <f t="shared" si="178"/>
        <v>#VALUE!</v>
      </c>
      <c r="CH101" s="483" t="e">
        <f t="shared" si="178"/>
        <v>#VALUE!</v>
      </c>
      <c r="CI101" s="483" t="e">
        <f t="shared" si="178"/>
        <v>#VALUE!</v>
      </c>
      <c r="CJ101" s="483" t="e">
        <f t="shared" si="178"/>
        <v>#VALUE!</v>
      </c>
      <c r="CK101" s="483" t="e">
        <f t="shared" si="178"/>
        <v>#VALUE!</v>
      </c>
      <c r="CL101" s="483" t="e">
        <f t="shared" si="178"/>
        <v>#VALUE!</v>
      </c>
      <c r="CM101" s="483" t="e">
        <f t="shared" si="178"/>
        <v>#VALUE!</v>
      </c>
      <c r="CN101" s="483" t="e">
        <f t="shared" si="178"/>
        <v>#VALUE!</v>
      </c>
      <c r="CO101" s="483" t="e">
        <f t="shared" si="178"/>
        <v>#VALUE!</v>
      </c>
      <c r="CP101" s="483" t="e">
        <f t="shared" si="178"/>
        <v>#VALUE!</v>
      </c>
      <c r="CQ101" s="483" t="e">
        <f t="shared" si="178"/>
        <v>#VALUE!</v>
      </c>
      <c r="CR101" s="483" t="e">
        <f t="shared" si="178"/>
        <v>#VALUE!</v>
      </c>
      <c r="CS101" s="483" t="e">
        <f t="shared" si="178"/>
        <v>#VALUE!</v>
      </c>
      <c r="CT101" s="483" t="e">
        <f t="shared" si="178"/>
        <v>#VALUE!</v>
      </c>
      <c r="CU101" s="483" t="e">
        <f t="shared" si="178"/>
        <v>#VALUE!</v>
      </c>
      <c r="CV101" s="483" t="e">
        <f t="shared" si="178"/>
        <v>#VALUE!</v>
      </c>
      <c r="CW101" s="483" t="e">
        <f t="shared" si="178"/>
        <v>#VALUE!</v>
      </c>
      <c r="CX101" s="483" t="e">
        <f t="shared" si="178"/>
        <v>#VALUE!</v>
      </c>
      <c r="CY101" s="483" t="e">
        <f t="shared" si="178"/>
        <v>#VALUE!</v>
      </c>
      <c r="CZ101" s="483" t="e">
        <f t="shared" si="178"/>
        <v>#VALUE!</v>
      </c>
      <c r="DA101" s="483" t="e">
        <f t="shared" si="178"/>
        <v>#VALUE!</v>
      </c>
      <c r="DB101" s="483" t="e">
        <f t="shared" si="178"/>
        <v>#VALUE!</v>
      </c>
      <c r="DC101" s="483" t="e">
        <f t="shared" si="178"/>
        <v>#VALUE!</v>
      </c>
      <c r="DD101" s="483" t="e">
        <f t="shared" si="178"/>
        <v>#VALUE!</v>
      </c>
      <c r="DE101" s="483" t="e">
        <f t="shared" si="178"/>
        <v>#VALUE!</v>
      </c>
      <c r="DF101" s="483" t="e">
        <f t="shared" si="178"/>
        <v>#VALUE!</v>
      </c>
      <c r="DG101" s="483" t="e">
        <f t="shared" si="178"/>
        <v>#VALUE!</v>
      </c>
      <c r="DH101" s="483" t="e">
        <f t="shared" si="178"/>
        <v>#VALUE!</v>
      </c>
      <c r="DI101" s="483" t="e">
        <f t="shared" si="178"/>
        <v>#VALUE!</v>
      </c>
      <c r="DJ101" s="483" t="e">
        <f t="shared" si="178"/>
        <v>#VALUE!</v>
      </c>
      <c r="DK101" s="483" t="e">
        <f t="shared" si="178"/>
        <v>#VALUE!</v>
      </c>
      <c r="DL101" s="483" t="e">
        <f t="shared" si="178"/>
        <v>#VALUE!</v>
      </c>
      <c r="DM101" s="483" t="e">
        <f t="shared" si="178"/>
        <v>#VALUE!</v>
      </c>
      <c r="DN101" s="483" t="e">
        <f t="shared" si="178"/>
        <v>#VALUE!</v>
      </c>
      <c r="DO101" s="483" t="e">
        <f t="shared" si="178"/>
        <v>#VALUE!</v>
      </c>
      <c r="DP101" s="483" t="e">
        <f t="shared" si="178"/>
        <v>#VALUE!</v>
      </c>
      <c r="DQ101" s="483" t="e">
        <f t="shared" si="178"/>
        <v>#VALUE!</v>
      </c>
      <c r="DR101" s="483" t="e">
        <f t="shared" si="178"/>
        <v>#VALUE!</v>
      </c>
      <c r="DS101" s="483" t="e">
        <f t="shared" si="178"/>
        <v>#VALUE!</v>
      </c>
      <c r="DT101" s="483" t="e">
        <f t="shared" si="178"/>
        <v>#VALUE!</v>
      </c>
      <c r="DU101" s="483" t="e">
        <f t="shared" si="178"/>
        <v>#VALUE!</v>
      </c>
      <c r="DV101" s="483" t="e">
        <f t="shared" si="178"/>
        <v>#VALUE!</v>
      </c>
      <c r="DW101" s="483" t="e">
        <f t="shared" si="178"/>
        <v>#VALUE!</v>
      </c>
      <c r="DX101" s="483" t="e">
        <f t="shared" si="178"/>
        <v>#VALUE!</v>
      </c>
      <c r="DY101" s="483" t="e">
        <f t="shared" si="178"/>
        <v>#VALUE!</v>
      </c>
      <c r="DZ101" s="483" t="e">
        <f t="shared" si="178"/>
        <v>#VALUE!</v>
      </c>
      <c r="EA101" s="483" t="e">
        <f t="shared" si="178"/>
        <v>#VALUE!</v>
      </c>
      <c r="EB101" s="483" t="e">
        <f t="shared" si="178"/>
        <v>#VALUE!</v>
      </c>
      <c r="EC101" s="483" t="e">
        <f t="shared" si="178"/>
        <v>#VALUE!</v>
      </c>
      <c r="ED101" s="483" t="e">
        <f t="shared" si="178"/>
        <v>#VALUE!</v>
      </c>
      <c r="EE101" s="483" t="e">
        <f t="shared" si="178"/>
        <v>#VALUE!</v>
      </c>
      <c r="EF101" s="483" t="e">
        <f t="shared" ref="EF101:EI101" si="179">100*(EF99/EB99-1)</f>
        <v>#VALUE!</v>
      </c>
      <c r="EG101" s="483" t="e">
        <f t="shared" si="179"/>
        <v>#VALUE!</v>
      </c>
      <c r="EH101" s="483" t="e">
        <f t="shared" si="179"/>
        <v>#VALUE!</v>
      </c>
      <c r="EI101" s="483" t="e">
        <f t="shared" si="179"/>
        <v>#VALUE!</v>
      </c>
    </row>
    <row r="102" spans="2:139">
      <c r="B102" s="499" t="s">
        <v>230</v>
      </c>
      <c r="C102" s="451" t="e">
        <v>#VALUE!</v>
      </c>
      <c r="D102" s="451" t="e">
        <v>#VALUE!</v>
      </c>
      <c r="E102" s="451" t="e">
        <v>#VALUE!</v>
      </c>
      <c r="F102" s="451" t="e">
        <v>#VALUE!</v>
      </c>
      <c r="G102" s="451" t="e">
        <v>#VALUE!</v>
      </c>
      <c r="H102" s="451" t="e">
        <v>#VALUE!</v>
      </c>
      <c r="I102" s="451" t="e">
        <v>#VALUE!</v>
      </c>
      <c r="J102" s="451" t="e">
        <v>#VALUE!</v>
      </c>
      <c r="K102" s="451" t="e">
        <v>#VALUE!</v>
      </c>
      <c r="L102" s="451" t="e">
        <v>#VALUE!</v>
      </c>
      <c r="M102" s="451" t="e">
        <v>#VALUE!</v>
      </c>
      <c r="N102" s="451" t="e">
        <v>#VALUE!</v>
      </c>
      <c r="O102" s="451" t="e">
        <v>#VALUE!</v>
      </c>
      <c r="P102" s="451" t="e">
        <v>#VALUE!</v>
      </c>
      <c r="Q102" s="451" t="e">
        <v>#VALUE!</v>
      </c>
      <c r="R102" s="451" t="e">
        <v>#VALUE!</v>
      </c>
      <c r="S102" s="451" t="e">
        <v>#VALUE!</v>
      </c>
      <c r="T102" s="451" t="e">
        <v>#VALUE!</v>
      </c>
      <c r="U102" s="451" t="e">
        <v>#VALUE!</v>
      </c>
      <c r="V102" s="451" t="e">
        <v>#VALUE!</v>
      </c>
      <c r="W102" s="451" t="e">
        <v>#VALUE!</v>
      </c>
      <c r="X102" s="451" t="e">
        <v>#VALUE!</v>
      </c>
      <c r="Y102" s="451" t="e">
        <v>#VALUE!</v>
      </c>
      <c r="Z102" s="451" t="e">
        <v>#VALUE!</v>
      </c>
      <c r="AA102" s="451" t="e">
        <v>#VALUE!</v>
      </c>
      <c r="AB102" s="451" t="e">
        <v>#VALUE!</v>
      </c>
      <c r="AC102" s="451" t="e">
        <v>#VALUE!</v>
      </c>
      <c r="AD102" s="451" t="e">
        <v>#VALUE!</v>
      </c>
      <c r="AE102" s="451" t="e">
        <v>#VALUE!</v>
      </c>
      <c r="AF102" s="451" t="e">
        <v>#VALUE!</v>
      </c>
      <c r="AG102" s="451" t="e">
        <v>#VALUE!</v>
      </c>
      <c r="AH102" s="451" t="e">
        <v>#VALUE!</v>
      </c>
      <c r="AI102" s="451" t="e">
        <v>#VALUE!</v>
      </c>
      <c r="AJ102" s="451" t="e">
        <v>#VALUE!</v>
      </c>
      <c r="AK102" s="451" t="e">
        <v>#VALUE!</v>
      </c>
      <c r="AL102" s="451" t="e">
        <v>#VALUE!</v>
      </c>
      <c r="AM102" s="451" t="e">
        <v>#VALUE!</v>
      </c>
      <c r="AN102" s="451" t="e">
        <v>#VALUE!</v>
      </c>
      <c r="AO102" s="451" t="e">
        <v>#VALUE!</v>
      </c>
      <c r="AP102" s="451" t="e">
        <v>#VALUE!</v>
      </c>
      <c r="AQ102" s="451" t="e">
        <v>#VALUE!</v>
      </c>
      <c r="AR102" s="451" t="e">
        <v>#VALUE!</v>
      </c>
      <c r="AS102" s="451" t="e">
        <v>#VALUE!</v>
      </c>
      <c r="AT102" s="451" t="e">
        <v>#VALUE!</v>
      </c>
      <c r="AU102" s="451" t="e">
        <v>#VALUE!</v>
      </c>
      <c r="AV102" s="451" t="e">
        <v>#VALUE!</v>
      </c>
      <c r="AW102" s="451" t="e">
        <v>#VALUE!</v>
      </c>
      <c r="AX102" s="451" t="e">
        <v>#VALUE!</v>
      </c>
      <c r="AY102" s="451" t="e">
        <v>#VALUE!</v>
      </c>
      <c r="AZ102" s="451" t="e">
        <v>#VALUE!</v>
      </c>
      <c r="BA102" s="451" t="e">
        <v>#VALUE!</v>
      </c>
      <c r="BB102" s="451" t="e">
        <v>#VALUE!</v>
      </c>
      <c r="BC102" s="451" t="e">
        <v>#VALUE!</v>
      </c>
      <c r="BD102" s="451" t="e">
        <v>#VALUE!</v>
      </c>
      <c r="BE102" s="451" t="e">
        <v>#VALUE!</v>
      </c>
      <c r="BF102" s="451" t="e">
        <v>#VALUE!</v>
      </c>
      <c r="BG102" s="451" t="e">
        <v>#VALUE!</v>
      </c>
      <c r="BH102" s="451" t="e">
        <v>#VALUE!</v>
      </c>
      <c r="BI102" s="451" t="e">
        <v>#VALUE!</v>
      </c>
      <c r="BJ102" s="451" t="e">
        <v>#VALUE!</v>
      </c>
      <c r="BK102" s="451" t="e">
        <v>#VALUE!</v>
      </c>
      <c r="BL102" s="451" t="e">
        <v>#VALUE!</v>
      </c>
      <c r="BM102" s="451" t="e">
        <v>#VALUE!</v>
      </c>
      <c r="BN102" s="451" t="e">
        <v>#VALUE!</v>
      </c>
      <c r="BO102" s="451" t="e">
        <v>#VALUE!</v>
      </c>
      <c r="BP102" s="451" t="e">
        <v>#VALUE!</v>
      </c>
      <c r="BQ102" s="451" t="e">
        <v>#VALUE!</v>
      </c>
      <c r="BR102" s="451" t="e">
        <v>#VALUE!</v>
      </c>
      <c r="BS102" s="451" t="e">
        <v>#VALUE!</v>
      </c>
      <c r="BT102" s="451" t="e">
        <v>#VALUE!</v>
      </c>
      <c r="BU102" s="451" t="e">
        <v>#VALUE!</v>
      </c>
      <c r="BV102" s="451" t="e">
        <v>#VALUE!</v>
      </c>
      <c r="BW102" s="451" t="e">
        <v>#VALUE!</v>
      </c>
      <c r="BX102" s="451" t="e">
        <v>#VALUE!</v>
      </c>
      <c r="BY102" s="451" t="e">
        <v>#VALUE!</v>
      </c>
      <c r="BZ102" s="451" t="e">
        <v>#VALUE!</v>
      </c>
      <c r="CA102" s="451" t="e">
        <v>#VALUE!</v>
      </c>
      <c r="CB102" s="451" t="e">
        <v>#VALUE!</v>
      </c>
      <c r="CC102" s="451" t="e">
        <v>#VALUE!</v>
      </c>
      <c r="CD102" s="451" t="e">
        <v>#VALUE!</v>
      </c>
      <c r="CE102" s="451" t="e">
        <v>#VALUE!</v>
      </c>
      <c r="CF102" s="451" t="e">
        <v>#VALUE!</v>
      </c>
      <c r="CG102" s="451" t="e">
        <v>#VALUE!</v>
      </c>
      <c r="CH102" s="451" t="e">
        <v>#VALUE!</v>
      </c>
      <c r="CI102" s="451" t="e">
        <v>#VALUE!</v>
      </c>
      <c r="CJ102" s="451" t="e">
        <v>#VALUE!</v>
      </c>
      <c r="CK102" s="451" t="e">
        <v>#VALUE!</v>
      </c>
      <c r="CL102" s="451" t="e">
        <v>#VALUE!</v>
      </c>
      <c r="CM102" s="451" t="e">
        <v>#VALUE!</v>
      </c>
      <c r="CN102" s="451" t="e">
        <v>#VALUE!</v>
      </c>
      <c r="CO102" s="451" t="e">
        <v>#VALUE!</v>
      </c>
      <c r="CP102" s="451" t="e">
        <v>#VALUE!</v>
      </c>
      <c r="CQ102" s="451" t="e">
        <v>#VALUE!</v>
      </c>
      <c r="CR102" s="451" t="e">
        <v>#VALUE!</v>
      </c>
      <c r="CS102" s="451" t="e">
        <v>#VALUE!</v>
      </c>
      <c r="CT102" s="451" t="e">
        <v>#VALUE!</v>
      </c>
      <c r="CU102" s="451" t="e">
        <v>#VALUE!</v>
      </c>
      <c r="CV102" s="451" t="e">
        <v>#VALUE!</v>
      </c>
      <c r="CW102" s="451" t="e">
        <v>#VALUE!</v>
      </c>
      <c r="CX102" s="451" t="e">
        <v>#VALUE!</v>
      </c>
      <c r="CY102" s="451" t="e">
        <v>#VALUE!</v>
      </c>
      <c r="CZ102" s="451" t="e">
        <v>#VALUE!</v>
      </c>
      <c r="DA102" s="451" t="e">
        <v>#VALUE!</v>
      </c>
      <c r="DB102" s="451" t="e">
        <v>#VALUE!</v>
      </c>
      <c r="DC102" s="451" t="e">
        <v>#VALUE!</v>
      </c>
      <c r="DD102" s="451" t="e">
        <v>#VALUE!</v>
      </c>
      <c r="DE102" s="451" t="e">
        <v>#VALUE!</v>
      </c>
      <c r="DF102" s="451" t="e">
        <v>#VALUE!</v>
      </c>
      <c r="DG102" s="451" t="e">
        <v>#VALUE!</v>
      </c>
      <c r="DH102" s="451" t="e">
        <v>#VALUE!</v>
      </c>
      <c r="DI102" s="451" t="e">
        <v>#VALUE!</v>
      </c>
      <c r="DJ102" s="451" t="e">
        <v>#VALUE!</v>
      </c>
      <c r="DK102" s="451" t="e">
        <v>#VALUE!</v>
      </c>
      <c r="DL102" s="451" t="e">
        <v>#VALUE!</v>
      </c>
      <c r="DM102" s="451" t="e">
        <v>#VALUE!</v>
      </c>
      <c r="DN102" s="451" t="e">
        <v>#VALUE!</v>
      </c>
      <c r="DO102" s="451" t="e">
        <v>#VALUE!</v>
      </c>
      <c r="DP102" s="451" t="e">
        <v>#VALUE!</v>
      </c>
      <c r="DQ102" s="451" t="e">
        <v>#VALUE!</v>
      </c>
      <c r="DR102" s="451" t="e">
        <v>#VALUE!</v>
      </c>
      <c r="DS102" s="451" t="e">
        <v>#VALUE!</v>
      </c>
      <c r="DT102" s="451" t="e">
        <v>#VALUE!</v>
      </c>
      <c r="DU102" s="451" t="e">
        <v>#VALUE!</v>
      </c>
      <c r="DV102" s="451" t="e">
        <v>#VALUE!</v>
      </c>
      <c r="DW102" s="451" t="e">
        <v>#VALUE!</v>
      </c>
      <c r="DX102" s="451" t="e">
        <v>#VALUE!</v>
      </c>
      <c r="DY102" s="451" t="e">
        <v>#VALUE!</v>
      </c>
      <c r="DZ102" s="451" t="e">
        <v>#VALUE!</v>
      </c>
      <c r="EA102" s="451" t="e">
        <v>#VALUE!</v>
      </c>
      <c r="EB102" s="451" t="e">
        <v>#VALUE!</v>
      </c>
      <c r="EC102" s="451" t="e">
        <v>#VALUE!</v>
      </c>
      <c r="ED102" s="451" t="e">
        <v>#VALUE!</v>
      </c>
      <c r="EE102" s="451" t="e">
        <v>#VALUE!</v>
      </c>
      <c r="EF102" s="451" t="e">
        <v>#VALUE!</v>
      </c>
      <c r="EG102" s="451" t="e">
        <v>#VALUE!</v>
      </c>
      <c r="EH102" s="451" t="e">
        <v>#VALUE!</v>
      </c>
      <c r="EI102" s="451" t="e">
        <v>#VALUE!</v>
      </c>
    </row>
    <row r="103" spans="2:139">
      <c r="B103" s="454" t="s">
        <v>174</v>
      </c>
      <c r="C103" s="454"/>
      <c r="D103" s="490" t="e">
        <f>100*(D102/C102-1)</f>
        <v>#VALUE!</v>
      </c>
      <c r="E103" s="490" t="e">
        <f>100*(E102/D102-1)</f>
        <v>#VALUE!</v>
      </c>
      <c r="F103" s="490" t="e">
        <f>100*(F102/E102-1)</f>
        <v>#VALUE!</v>
      </c>
      <c r="G103" s="490" t="e">
        <f>100*(G102/F102-1)</f>
        <v>#VALUE!</v>
      </c>
      <c r="H103" s="490" t="e">
        <f t="shared" ref="H103:BS103" si="180">100*(H102/G102-1)</f>
        <v>#VALUE!</v>
      </c>
      <c r="I103" s="490" t="e">
        <f t="shared" si="180"/>
        <v>#VALUE!</v>
      </c>
      <c r="J103" s="490" t="e">
        <f t="shared" si="180"/>
        <v>#VALUE!</v>
      </c>
      <c r="K103" s="490" t="e">
        <f t="shared" si="180"/>
        <v>#VALUE!</v>
      </c>
      <c r="L103" s="490" t="e">
        <f t="shared" si="180"/>
        <v>#VALUE!</v>
      </c>
      <c r="M103" s="490" t="e">
        <f t="shared" si="180"/>
        <v>#VALUE!</v>
      </c>
      <c r="N103" s="490" t="e">
        <f t="shared" si="180"/>
        <v>#VALUE!</v>
      </c>
      <c r="O103" s="490" t="e">
        <f t="shared" si="180"/>
        <v>#VALUE!</v>
      </c>
      <c r="P103" s="490" t="e">
        <f t="shared" si="180"/>
        <v>#VALUE!</v>
      </c>
      <c r="Q103" s="490" t="e">
        <f t="shared" si="180"/>
        <v>#VALUE!</v>
      </c>
      <c r="R103" s="490" t="e">
        <f t="shared" si="180"/>
        <v>#VALUE!</v>
      </c>
      <c r="S103" s="490" t="e">
        <f t="shared" si="180"/>
        <v>#VALUE!</v>
      </c>
      <c r="T103" s="490" t="e">
        <f t="shared" si="180"/>
        <v>#VALUE!</v>
      </c>
      <c r="U103" s="490" t="e">
        <f t="shared" si="180"/>
        <v>#VALUE!</v>
      </c>
      <c r="V103" s="490" t="e">
        <f t="shared" si="180"/>
        <v>#VALUE!</v>
      </c>
      <c r="W103" s="490" t="e">
        <f t="shared" si="180"/>
        <v>#VALUE!</v>
      </c>
      <c r="X103" s="490" t="e">
        <f t="shared" si="180"/>
        <v>#VALUE!</v>
      </c>
      <c r="Y103" s="490" t="e">
        <f t="shared" si="180"/>
        <v>#VALUE!</v>
      </c>
      <c r="Z103" s="490" t="e">
        <f t="shared" si="180"/>
        <v>#VALUE!</v>
      </c>
      <c r="AA103" s="490" t="e">
        <f t="shared" si="180"/>
        <v>#VALUE!</v>
      </c>
      <c r="AB103" s="490" t="e">
        <f t="shared" si="180"/>
        <v>#VALUE!</v>
      </c>
      <c r="AC103" s="490" t="e">
        <f t="shared" si="180"/>
        <v>#VALUE!</v>
      </c>
      <c r="AD103" s="490" t="e">
        <f t="shared" si="180"/>
        <v>#VALUE!</v>
      </c>
      <c r="AE103" s="490" t="e">
        <f t="shared" si="180"/>
        <v>#VALUE!</v>
      </c>
      <c r="AF103" s="490" t="e">
        <f t="shared" si="180"/>
        <v>#VALUE!</v>
      </c>
      <c r="AG103" s="490" t="e">
        <f t="shared" si="180"/>
        <v>#VALUE!</v>
      </c>
      <c r="AH103" s="490" t="e">
        <f t="shared" si="180"/>
        <v>#VALUE!</v>
      </c>
      <c r="AI103" s="490" t="e">
        <f t="shared" si="180"/>
        <v>#VALUE!</v>
      </c>
      <c r="AJ103" s="490" t="e">
        <f t="shared" si="180"/>
        <v>#VALUE!</v>
      </c>
      <c r="AK103" s="490" t="e">
        <f t="shared" si="180"/>
        <v>#VALUE!</v>
      </c>
      <c r="AL103" s="490" t="e">
        <f t="shared" si="180"/>
        <v>#VALUE!</v>
      </c>
      <c r="AM103" s="490" t="e">
        <f t="shared" si="180"/>
        <v>#VALUE!</v>
      </c>
      <c r="AN103" s="490" t="e">
        <f t="shared" si="180"/>
        <v>#VALUE!</v>
      </c>
      <c r="AO103" s="490" t="e">
        <f t="shared" si="180"/>
        <v>#VALUE!</v>
      </c>
      <c r="AP103" s="490" t="e">
        <f t="shared" si="180"/>
        <v>#VALUE!</v>
      </c>
      <c r="AQ103" s="490" t="e">
        <f t="shared" si="180"/>
        <v>#VALUE!</v>
      </c>
      <c r="AR103" s="490" t="e">
        <f t="shared" si="180"/>
        <v>#VALUE!</v>
      </c>
      <c r="AS103" s="490" t="e">
        <f t="shared" si="180"/>
        <v>#VALUE!</v>
      </c>
      <c r="AT103" s="490" t="e">
        <f t="shared" si="180"/>
        <v>#VALUE!</v>
      </c>
      <c r="AU103" s="490" t="e">
        <f t="shared" si="180"/>
        <v>#VALUE!</v>
      </c>
      <c r="AV103" s="490" t="e">
        <f t="shared" si="180"/>
        <v>#VALUE!</v>
      </c>
      <c r="AW103" s="490" t="e">
        <f t="shared" si="180"/>
        <v>#VALUE!</v>
      </c>
      <c r="AX103" s="490" t="e">
        <f t="shared" si="180"/>
        <v>#VALUE!</v>
      </c>
      <c r="AY103" s="490" t="e">
        <f t="shared" si="180"/>
        <v>#VALUE!</v>
      </c>
      <c r="AZ103" s="490" t="e">
        <f t="shared" si="180"/>
        <v>#VALUE!</v>
      </c>
      <c r="BA103" s="490" t="e">
        <f t="shared" si="180"/>
        <v>#VALUE!</v>
      </c>
      <c r="BB103" s="490" t="e">
        <f t="shared" si="180"/>
        <v>#VALUE!</v>
      </c>
      <c r="BC103" s="490" t="e">
        <f t="shared" si="180"/>
        <v>#VALUE!</v>
      </c>
      <c r="BD103" s="490" t="e">
        <f t="shared" si="180"/>
        <v>#VALUE!</v>
      </c>
      <c r="BE103" s="490" t="e">
        <f t="shared" si="180"/>
        <v>#VALUE!</v>
      </c>
      <c r="BF103" s="490" t="e">
        <f t="shared" si="180"/>
        <v>#VALUE!</v>
      </c>
      <c r="BG103" s="490" t="e">
        <f t="shared" si="180"/>
        <v>#VALUE!</v>
      </c>
      <c r="BH103" s="490" t="e">
        <f t="shared" si="180"/>
        <v>#VALUE!</v>
      </c>
      <c r="BI103" s="490" t="e">
        <f t="shared" si="180"/>
        <v>#VALUE!</v>
      </c>
      <c r="BJ103" s="490" t="e">
        <f t="shared" si="180"/>
        <v>#VALUE!</v>
      </c>
      <c r="BK103" s="490" t="e">
        <f t="shared" si="180"/>
        <v>#VALUE!</v>
      </c>
      <c r="BL103" s="490" t="e">
        <f t="shared" si="180"/>
        <v>#VALUE!</v>
      </c>
      <c r="BM103" s="490" t="e">
        <f t="shared" si="180"/>
        <v>#VALUE!</v>
      </c>
      <c r="BN103" s="490" t="e">
        <f t="shared" si="180"/>
        <v>#VALUE!</v>
      </c>
      <c r="BO103" s="490" t="e">
        <f t="shared" si="180"/>
        <v>#VALUE!</v>
      </c>
      <c r="BP103" s="490" t="e">
        <f t="shared" si="180"/>
        <v>#VALUE!</v>
      </c>
      <c r="BQ103" s="490" t="e">
        <f t="shared" si="180"/>
        <v>#VALUE!</v>
      </c>
      <c r="BR103" s="490" t="e">
        <f t="shared" si="180"/>
        <v>#VALUE!</v>
      </c>
      <c r="BS103" s="490" t="e">
        <f t="shared" si="180"/>
        <v>#VALUE!</v>
      </c>
      <c r="BT103" s="490" t="e">
        <f t="shared" ref="BT103:EE103" si="181">100*(BT102/BS102-1)</f>
        <v>#VALUE!</v>
      </c>
      <c r="BU103" s="490" t="e">
        <f t="shared" si="181"/>
        <v>#VALUE!</v>
      </c>
      <c r="BV103" s="490" t="e">
        <f t="shared" si="181"/>
        <v>#VALUE!</v>
      </c>
      <c r="BW103" s="490" t="e">
        <f t="shared" si="181"/>
        <v>#VALUE!</v>
      </c>
      <c r="BX103" s="490" t="e">
        <f t="shared" si="181"/>
        <v>#VALUE!</v>
      </c>
      <c r="BY103" s="490" t="e">
        <f t="shared" si="181"/>
        <v>#VALUE!</v>
      </c>
      <c r="BZ103" s="490" t="e">
        <f t="shared" si="181"/>
        <v>#VALUE!</v>
      </c>
      <c r="CA103" s="490" t="e">
        <f t="shared" si="181"/>
        <v>#VALUE!</v>
      </c>
      <c r="CB103" s="490" t="e">
        <f t="shared" si="181"/>
        <v>#VALUE!</v>
      </c>
      <c r="CC103" s="490" t="e">
        <f t="shared" si="181"/>
        <v>#VALUE!</v>
      </c>
      <c r="CD103" s="490" t="e">
        <f t="shared" si="181"/>
        <v>#VALUE!</v>
      </c>
      <c r="CE103" s="490" t="e">
        <f t="shared" si="181"/>
        <v>#VALUE!</v>
      </c>
      <c r="CF103" s="490" t="e">
        <f t="shared" si="181"/>
        <v>#VALUE!</v>
      </c>
      <c r="CG103" s="490" t="e">
        <f t="shared" si="181"/>
        <v>#VALUE!</v>
      </c>
      <c r="CH103" s="490" t="e">
        <f t="shared" si="181"/>
        <v>#VALUE!</v>
      </c>
      <c r="CI103" s="490" t="e">
        <f t="shared" si="181"/>
        <v>#VALUE!</v>
      </c>
      <c r="CJ103" s="490" t="e">
        <f t="shared" si="181"/>
        <v>#VALUE!</v>
      </c>
      <c r="CK103" s="490" t="e">
        <f t="shared" si="181"/>
        <v>#VALUE!</v>
      </c>
      <c r="CL103" s="490" t="e">
        <f t="shared" si="181"/>
        <v>#VALUE!</v>
      </c>
      <c r="CM103" s="490" t="e">
        <f t="shared" si="181"/>
        <v>#VALUE!</v>
      </c>
      <c r="CN103" s="490" t="e">
        <f t="shared" si="181"/>
        <v>#VALUE!</v>
      </c>
      <c r="CO103" s="490" t="e">
        <f t="shared" si="181"/>
        <v>#VALUE!</v>
      </c>
      <c r="CP103" s="490" t="e">
        <f t="shared" si="181"/>
        <v>#VALUE!</v>
      </c>
      <c r="CQ103" s="490" t="e">
        <f t="shared" si="181"/>
        <v>#VALUE!</v>
      </c>
      <c r="CR103" s="490" t="e">
        <f t="shared" si="181"/>
        <v>#VALUE!</v>
      </c>
      <c r="CS103" s="490" t="e">
        <f t="shared" si="181"/>
        <v>#VALUE!</v>
      </c>
      <c r="CT103" s="490" t="e">
        <f t="shared" si="181"/>
        <v>#VALUE!</v>
      </c>
      <c r="CU103" s="490" t="e">
        <f t="shared" si="181"/>
        <v>#VALUE!</v>
      </c>
      <c r="CV103" s="490" t="e">
        <f t="shared" si="181"/>
        <v>#VALUE!</v>
      </c>
      <c r="CW103" s="490" t="e">
        <f t="shared" si="181"/>
        <v>#VALUE!</v>
      </c>
      <c r="CX103" s="490" t="e">
        <f t="shared" si="181"/>
        <v>#VALUE!</v>
      </c>
      <c r="CY103" s="490" t="e">
        <f t="shared" si="181"/>
        <v>#VALUE!</v>
      </c>
      <c r="CZ103" s="490" t="e">
        <f t="shared" si="181"/>
        <v>#VALUE!</v>
      </c>
      <c r="DA103" s="490" t="e">
        <f t="shared" si="181"/>
        <v>#VALUE!</v>
      </c>
      <c r="DB103" s="490" t="e">
        <f t="shared" si="181"/>
        <v>#VALUE!</v>
      </c>
      <c r="DC103" s="490" t="e">
        <f t="shared" si="181"/>
        <v>#VALUE!</v>
      </c>
      <c r="DD103" s="490" t="e">
        <f t="shared" si="181"/>
        <v>#VALUE!</v>
      </c>
      <c r="DE103" s="490" t="e">
        <f t="shared" si="181"/>
        <v>#VALUE!</v>
      </c>
      <c r="DF103" s="490" t="e">
        <f t="shared" si="181"/>
        <v>#VALUE!</v>
      </c>
      <c r="DG103" s="490" t="e">
        <f t="shared" si="181"/>
        <v>#VALUE!</v>
      </c>
      <c r="DH103" s="490" t="e">
        <f t="shared" si="181"/>
        <v>#VALUE!</v>
      </c>
      <c r="DI103" s="490" t="e">
        <f t="shared" si="181"/>
        <v>#VALUE!</v>
      </c>
      <c r="DJ103" s="490" t="e">
        <f t="shared" si="181"/>
        <v>#VALUE!</v>
      </c>
      <c r="DK103" s="490" t="e">
        <f t="shared" si="181"/>
        <v>#VALUE!</v>
      </c>
      <c r="DL103" s="490" t="e">
        <f t="shared" si="181"/>
        <v>#VALUE!</v>
      </c>
      <c r="DM103" s="490" t="e">
        <f t="shared" si="181"/>
        <v>#VALUE!</v>
      </c>
      <c r="DN103" s="490" t="e">
        <f t="shared" si="181"/>
        <v>#VALUE!</v>
      </c>
      <c r="DO103" s="490" t="e">
        <f t="shared" si="181"/>
        <v>#VALUE!</v>
      </c>
      <c r="DP103" s="490" t="e">
        <f t="shared" si="181"/>
        <v>#VALUE!</v>
      </c>
      <c r="DQ103" s="490" t="e">
        <f t="shared" si="181"/>
        <v>#VALUE!</v>
      </c>
      <c r="DR103" s="490" t="e">
        <f t="shared" si="181"/>
        <v>#VALUE!</v>
      </c>
      <c r="DS103" s="490" t="e">
        <f t="shared" si="181"/>
        <v>#VALUE!</v>
      </c>
      <c r="DT103" s="490" t="e">
        <f t="shared" si="181"/>
        <v>#VALUE!</v>
      </c>
      <c r="DU103" s="490" t="e">
        <f t="shared" si="181"/>
        <v>#VALUE!</v>
      </c>
      <c r="DV103" s="490" t="e">
        <f t="shared" si="181"/>
        <v>#VALUE!</v>
      </c>
      <c r="DW103" s="490" t="e">
        <f t="shared" si="181"/>
        <v>#VALUE!</v>
      </c>
      <c r="DX103" s="490" t="e">
        <f t="shared" si="181"/>
        <v>#VALUE!</v>
      </c>
      <c r="DY103" s="490" t="e">
        <f t="shared" si="181"/>
        <v>#VALUE!</v>
      </c>
      <c r="DZ103" s="490" t="e">
        <f t="shared" si="181"/>
        <v>#VALUE!</v>
      </c>
      <c r="EA103" s="490" t="e">
        <f t="shared" si="181"/>
        <v>#VALUE!</v>
      </c>
      <c r="EB103" s="490" t="e">
        <f t="shared" si="181"/>
        <v>#VALUE!</v>
      </c>
      <c r="EC103" s="490" t="e">
        <f t="shared" si="181"/>
        <v>#VALUE!</v>
      </c>
      <c r="ED103" s="490" t="e">
        <f t="shared" si="181"/>
        <v>#VALUE!</v>
      </c>
      <c r="EE103" s="490" t="e">
        <f t="shared" si="181"/>
        <v>#VALUE!</v>
      </c>
      <c r="EF103" s="490" t="e">
        <f t="shared" ref="EF103:EI103" si="182">100*(EF102/EE102-1)</f>
        <v>#VALUE!</v>
      </c>
      <c r="EG103" s="490" t="e">
        <f t="shared" si="182"/>
        <v>#VALUE!</v>
      </c>
      <c r="EH103" s="490" t="e">
        <f t="shared" si="182"/>
        <v>#VALUE!</v>
      </c>
      <c r="EI103" s="490" t="e">
        <f t="shared" si="182"/>
        <v>#VALUE!</v>
      </c>
    </row>
    <row r="104" spans="2:139" ht="13.5" thickBot="1">
      <c r="B104" s="495" t="s">
        <v>74</v>
      </c>
      <c r="C104" s="465"/>
      <c r="D104" s="465"/>
      <c r="E104" s="465"/>
      <c r="F104" s="465"/>
      <c r="G104" s="483" t="e">
        <f>100*(G102/C102-1)</f>
        <v>#VALUE!</v>
      </c>
      <c r="H104" s="483" t="e">
        <f t="shared" ref="H104:BS104" si="183">100*(H102/D102-1)</f>
        <v>#VALUE!</v>
      </c>
      <c r="I104" s="483" t="e">
        <f t="shared" si="183"/>
        <v>#VALUE!</v>
      </c>
      <c r="J104" s="483" t="e">
        <f t="shared" si="183"/>
        <v>#VALUE!</v>
      </c>
      <c r="K104" s="483" t="e">
        <f t="shared" si="183"/>
        <v>#VALUE!</v>
      </c>
      <c r="L104" s="483" t="e">
        <f t="shared" si="183"/>
        <v>#VALUE!</v>
      </c>
      <c r="M104" s="483" t="e">
        <f t="shared" si="183"/>
        <v>#VALUE!</v>
      </c>
      <c r="N104" s="483" t="e">
        <f t="shared" si="183"/>
        <v>#VALUE!</v>
      </c>
      <c r="O104" s="483" t="e">
        <f t="shared" si="183"/>
        <v>#VALUE!</v>
      </c>
      <c r="P104" s="483" t="e">
        <f t="shared" si="183"/>
        <v>#VALUE!</v>
      </c>
      <c r="Q104" s="483" t="e">
        <f t="shared" si="183"/>
        <v>#VALUE!</v>
      </c>
      <c r="R104" s="483" t="e">
        <f t="shared" si="183"/>
        <v>#VALUE!</v>
      </c>
      <c r="S104" s="483" t="e">
        <f t="shared" si="183"/>
        <v>#VALUE!</v>
      </c>
      <c r="T104" s="483" t="e">
        <f t="shared" si="183"/>
        <v>#VALUE!</v>
      </c>
      <c r="U104" s="483" t="e">
        <f t="shared" si="183"/>
        <v>#VALUE!</v>
      </c>
      <c r="V104" s="483" t="e">
        <f t="shared" si="183"/>
        <v>#VALUE!</v>
      </c>
      <c r="W104" s="483" t="e">
        <f t="shared" si="183"/>
        <v>#VALUE!</v>
      </c>
      <c r="X104" s="483" t="e">
        <f t="shared" si="183"/>
        <v>#VALUE!</v>
      </c>
      <c r="Y104" s="483" t="e">
        <f t="shared" si="183"/>
        <v>#VALUE!</v>
      </c>
      <c r="Z104" s="483" t="e">
        <f t="shared" si="183"/>
        <v>#VALUE!</v>
      </c>
      <c r="AA104" s="483" t="e">
        <f t="shared" si="183"/>
        <v>#VALUE!</v>
      </c>
      <c r="AB104" s="483" t="e">
        <f t="shared" si="183"/>
        <v>#VALUE!</v>
      </c>
      <c r="AC104" s="483" t="e">
        <f t="shared" si="183"/>
        <v>#VALUE!</v>
      </c>
      <c r="AD104" s="483" t="e">
        <f t="shared" si="183"/>
        <v>#VALUE!</v>
      </c>
      <c r="AE104" s="483" t="e">
        <f t="shared" si="183"/>
        <v>#VALUE!</v>
      </c>
      <c r="AF104" s="483" t="e">
        <f t="shared" si="183"/>
        <v>#VALUE!</v>
      </c>
      <c r="AG104" s="483" t="e">
        <f t="shared" si="183"/>
        <v>#VALUE!</v>
      </c>
      <c r="AH104" s="483" t="e">
        <f t="shared" si="183"/>
        <v>#VALUE!</v>
      </c>
      <c r="AI104" s="483" t="e">
        <f t="shared" si="183"/>
        <v>#VALUE!</v>
      </c>
      <c r="AJ104" s="483" t="e">
        <f t="shared" si="183"/>
        <v>#VALUE!</v>
      </c>
      <c r="AK104" s="483" t="e">
        <f t="shared" si="183"/>
        <v>#VALUE!</v>
      </c>
      <c r="AL104" s="483" t="e">
        <f t="shared" si="183"/>
        <v>#VALUE!</v>
      </c>
      <c r="AM104" s="483" t="e">
        <f t="shared" si="183"/>
        <v>#VALUE!</v>
      </c>
      <c r="AN104" s="483" t="e">
        <f t="shared" si="183"/>
        <v>#VALUE!</v>
      </c>
      <c r="AO104" s="483" t="e">
        <f t="shared" si="183"/>
        <v>#VALUE!</v>
      </c>
      <c r="AP104" s="483" t="e">
        <f t="shared" si="183"/>
        <v>#VALUE!</v>
      </c>
      <c r="AQ104" s="483" t="e">
        <f t="shared" si="183"/>
        <v>#VALUE!</v>
      </c>
      <c r="AR104" s="483" t="e">
        <f t="shared" si="183"/>
        <v>#VALUE!</v>
      </c>
      <c r="AS104" s="483" t="e">
        <f t="shared" si="183"/>
        <v>#VALUE!</v>
      </c>
      <c r="AT104" s="483" t="e">
        <f t="shared" si="183"/>
        <v>#VALUE!</v>
      </c>
      <c r="AU104" s="483" t="e">
        <f t="shared" si="183"/>
        <v>#VALUE!</v>
      </c>
      <c r="AV104" s="483" t="e">
        <f t="shared" si="183"/>
        <v>#VALUE!</v>
      </c>
      <c r="AW104" s="483" t="e">
        <f t="shared" si="183"/>
        <v>#VALUE!</v>
      </c>
      <c r="AX104" s="483" t="e">
        <f t="shared" si="183"/>
        <v>#VALUE!</v>
      </c>
      <c r="AY104" s="483" t="e">
        <f t="shared" si="183"/>
        <v>#VALUE!</v>
      </c>
      <c r="AZ104" s="483" t="e">
        <f t="shared" si="183"/>
        <v>#VALUE!</v>
      </c>
      <c r="BA104" s="483" t="e">
        <f t="shared" si="183"/>
        <v>#VALUE!</v>
      </c>
      <c r="BB104" s="483" t="e">
        <f t="shared" si="183"/>
        <v>#VALUE!</v>
      </c>
      <c r="BC104" s="483" t="e">
        <f t="shared" si="183"/>
        <v>#VALUE!</v>
      </c>
      <c r="BD104" s="483" t="e">
        <f t="shared" si="183"/>
        <v>#VALUE!</v>
      </c>
      <c r="BE104" s="483" t="e">
        <f t="shared" si="183"/>
        <v>#VALUE!</v>
      </c>
      <c r="BF104" s="483" t="e">
        <f t="shared" si="183"/>
        <v>#VALUE!</v>
      </c>
      <c r="BG104" s="483" t="e">
        <f t="shared" si="183"/>
        <v>#VALUE!</v>
      </c>
      <c r="BH104" s="483" t="e">
        <f t="shared" si="183"/>
        <v>#VALUE!</v>
      </c>
      <c r="BI104" s="483" t="e">
        <f t="shared" si="183"/>
        <v>#VALUE!</v>
      </c>
      <c r="BJ104" s="483" t="e">
        <f t="shared" si="183"/>
        <v>#VALUE!</v>
      </c>
      <c r="BK104" s="483" t="e">
        <f t="shared" si="183"/>
        <v>#VALUE!</v>
      </c>
      <c r="BL104" s="483" t="e">
        <f t="shared" si="183"/>
        <v>#VALUE!</v>
      </c>
      <c r="BM104" s="483" t="e">
        <f t="shared" si="183"/>
        <v>#VALUE!</v>
      </c>
      <c r="BN104" s="483" t="e">
        <f t="shared" si="183"/>
        <v>#VALUE!</v>
      </c>
      <c r="BO104" s="483" t="e">
        <f t="shared" si="183"/>
        <v>#VALUE!</v>
      </c>
      <c r="BP104" s="483" t="e">
        <f t="shared" si="183"/>
        <v>#VALUE!</v>
      </c>
      <c r="BQ104" s="483" t="e">
        <f t="shared" si="183"/>
        <v>#VALUE!</v>
      </c>
      <c r="BR104" s="483" t="e">
        <f t="shared" si="183"/>
        <v>#VALUE!</v>
      </c>
      <c r="BS104" s="483" t="e">
        <f t="shared" si="183"/>
        <v>#VALUE!</v>
      </c>
      <c r="BT104" s="483" t="e">
        <f t="shared" ref="BT104:EE104" si="184">100*(BT102/BP102-1)</f>
        <v>#VALUE!</v>
      </c>
      <c r="BU104" s="483" t="e">
        <f t="shared" si="184"/>
        <v>#VALUE!</v>
      </c>
      <c r="BV104" s="483" t="e">
        <f t="shared" si="184"/>
        <v>#VALUE!</v>
      </c>
      <c r="BW104" s="483" t="e">
        <f t="shared" si="184"/>
        <v>#VALUE!</v>
      </c>
      <c r="BX104" s="483" t="e">
        <f t="shared" si="184"/>
        <v>#VALUE!</v>
      </c>
      <c r="BY104" s="483" t="e">
        <f t="shared" si="184"/>
        <v>#VALUE!</v>
      </c>
      <c r="BZ104" s="483" t="e">
        <f t="shared" si="184"/>
        <v>#VALUE!</v>
      </c>
      <c r="CA104" s="483" t="e">
        <f t="shared" si="184"/>
        <v>#VALUE!</v>
      </c>
      <c r="CB104" s="483" t="e">
        <f t="shared" si="184"/>
        <v>#VALUE!</v>
      </c>
      <c r="CC104" s="483" t="e">
        <f t="shared" si="184"/>
        <v>#VALUE!</v>
      </c>
      <c r="CD104" s="483" t="e">
        <f t="shared" si="184"/>
        <v>#VALUE!</v>
      </c>
      <c r="CE104" s="483" t="e">
        <f t="shared" si="184"/>
        <v>#VALUE!</v>
      </c>
      <c r="CF104" s="483" t="e">
        <f t="shared" si="184"/>
        <v>#VALUE!</v>
      </c>
      <c r="CG104" s="483" t="e">
        <f t="shared" si="184"/>
        <v>#VALUE!</v>
      </c>
      <c r="CH104" s="483" t="e">
        <f t="shared" si="184"/>
        <v>#VALUE!</v>
      </c>
      <c r="CI104" s="483" t="e">
        <f t="shared" si="184"/>
        <v>#VALUE!</v>
      </c>
      <c r="CJ104" s="483" t="e">
        <f t="shared" si="184"/>
        <v>#VALUE!</v>
      </c>
      <c r="CK104" s="483" t="e">
        <f t="shared" si="184"/>
        <v>#VALUE!</v>
      </c>
      <c r="CL104" s="483" t="e">
        <f t="shared" si="184"/>
        <v>#VALUE!</v>
      </c>
      <c r="CM104" s="483" t="e">
        <f t="shared" si="184"/>
        <v>#VALUE!</v>
      </c>
      <c r="CN104" s="483" t="e">
        <f t="shared" si="184"/>
        <v>#VALUE!</v>
      </c>
      <c r="CO104" s="483" t="e">
        <f t="shared" si="184"/>
        <v>#VALUE!</v>
      </c>
      <c r="CP104" s="483" t="e">
        <f t="shared" si="184"/>
        <v>#VALUE!</v>
      </c>
      <c r="CQ104" s="483" t="e">
        <f t="shared" si="184"/>
        <v>#VALUE!</v>
      </c>
      <c r="CR104" s="483" t="e">
        <f t="shared" si="184"/>
        <v>#VALUE!</v>
      </c>
      <c r="CS104" s="483" t="e">
        <f t="shared" si="184"/>
        <v>#VALUE!</v>
      </c>
      <c r="CT104" s="483" t="e">
        <f t="shared" si="184"/>
        <v>#VALUE!</v>
      </c>
      <c r="CU104" s="483" t="e">
        <f t="shared" si="184"/>
        <v>#VALUE!</v>
      </c>
      <c r="CV104" s="483" t="e">
        <f t="shared" si="184"/>
        <v>#VALUE!</v>
      </c>
      <c r="CW104" s="483" t="e">
        <f t="shared" si="184"/>
        <v>#VALUE!</v>
      </c>
      <c r="CX104" s="483" t="e">
        <f t="shared" si="184"/>
        <v>#VALUE!</v>
      </c>
      <c r="CY104" s="483" t="e">
        <f t="shared" si="184"/>
        <v>#VALUE!</v>
      </c>
      <c r="CZ104" s="483" t="e">
        <f t="shared" si="184"/>
        <v>#VALUE!</v>
      </c>
      <c r="DA104" s="483" t="e">
        <f t="shared" si="184"/>
        <v>#VALUE!</v>
      </c>
      <c r="DB104" s="483" t="e">
        <f t="shared" si="184"/>
        <v>#VALUE!</v>
      </c>
      <c r="DC104" s="483" t="e">
        <f t="shared" si="184"/>
        <v>#VALUE!</v>
      </c>
      <c r="DD104" s="483" t="e">
        <f t="shared" si="184"/>
        <v>#VALUE!</v>
      </c>
      <c r="DE104" s="483" t="e">
        <f t="shared" si="184"/>
        <v>#VALUE!</v>
      </c>
      <c r="DF104" s="483" t="e">
        <f t="shared" si="184"/>
        <v>#VALUE!</v>
      </c>
      <c r="DG104" s="483" t="e">
        <f t="shared" si="184"/>
        <v>#VALUE!</v>
      </c>
      <c r="DH104" s="483" t="e">
        <f t="shared" si="184"/>
        <v>#VALUE!</v>
      </c>
      <c r="DI104" s="483" t="e">
        <f t="shared" si="184"/>
        <v>#VALUE!</v>
      </c>
      <c r="DJ104" s="483" t="e">
        <f t="shared" si="184"/>
        <v>#VALUE!</v>
      </c>
      <c r="DK104" s="483" t="e">
        <f t="shared" si="184"/>
        <v>#VALUE!</v>
      </c>
      <c r="DL104" s="483" t="e">
        <f t="shared" si="184"/>
        <v>#VALUE!</v>
      </c>
      <c r="DM104" s="483" t="e">
        <f t="shared" si="184"/>
        <v>#VALUE!</v>
      </c>
      <c r="DN104" s="483" t="e">
        <f t="shared" si="184"/>
        <v>#VALUE!</v>
      </c>
      <c r="DO104" s="483" t="e">
        <f t="shared" si="184"/>
        <v>#VALUE!</v>
      </c>
      <c r="DP104" s="483" t="e">
        <f t="shared" si="184"/>
        <v>#VALUE!</v>
      </c>
      <c r="DQ104" s="483" t="e">
        <f t="shared" si="184"/>
        <v>#VALUE!</v>
      </c>
      <c r="DR104" s="483" t="e">
        <f t="shared" si="184"/>
        <v>#VALUE!</v>
      </c>
      <c r="DS104" s="483" t="e">
        <f t="shared" si="184"/>
        <v>#VALUE!</v>
      </c>
      <c r="DT104" s="483" t="e">
        <f t="shared" si="184"/>
        <v>#VALUE!</v>
      </c>
      <c r="DU104" s="483" t="e">
        <f t="shared" si="184"/>
        <v>#VALUE!</v>
      </c>
      <c r="DV104" s="483" t="e">
        <f t="shared" si="184"/>
        <v>#VALUE!</v>
      </c>
      <c r="DW104" s="483" t="e">
        <f t="shared" si="184"/>
        <v>#VALUE!</v>
      </c>
      <c r="DX104" s="483" t="e">
        <f t="shared" si="184"/>
        <v>#VALUE!</v>
      </c>
      <c r="DY104" s="483" t="e">
        <f t="shared" si="184"/>
        <v>#VALUE!</v>
      </c>
      <c r="DZ104" s="483" t="e">
        <f t="shared" si="184"/>
        <v>#VALUE!</v>
      </c>
      <c r="EA104" s="483" t="e">
        <f t="shared" si="184"/>
        <v>#VALUE!</v>
      </c>
      <c r="EB104" s="483" t="e">
        <f t="shared" si="184"/>
        <v>#VALUE!</v>
      </c>
      <c r="EC104" s="483" t="e">
        <f t="shared" si="184"/>
        <v>#VALUE!</v>
      </c>
      <c r="ED104" s="483" t="e">
        <f t="shared" si="184"/>
        <v>#VALUE!</v>
      </c>
      <c r="EE104" s="483" t="e">
        <f t="shared" si="184"/>
        <v>#VALUE!</v>
      </c>
      <c r="EF104" s="483" t="e">
        <f t="shared" ref="EF104:EI104" si="185">100*(EF102/EB102-1)</f>
        <v>#VALUE!</v>
      </c>
      <c r="EG104" s="483" t="e">
        <f t="shared" si="185"/>
        <v>#VALUE!</v>
      </c>
      <c r="EH104" s="483" t="e">
        <f t="shared" si="185"/>
        <v>#VALUE!</v>
      </c>
      <c r="EI104" s="483" t="e">
        <f t="shared" si="185"/>
        <v>#VALUE!</v>
      </c>
    </row>
    <row r="105" spans="2:139">
      <c r="B105" s="499" t="s">
        <v>231</v>
      </c>
      <c r="C105" s="451" t="e">
        <v>#VALUE!</v>
      </c>
      <c r="D105" s="451" t="e">
        <v>#VALUE!</v>
      </c>
      <c r="E105" s="451" t="e">
        <v>#VALUE!</v>
      </c>
      <c r="F105" s="451" t="e">
        <v>#VALUE!</v>
      </c>
      <c r="G105" s="451" t="e">
        <v>#VALUE!</v>
      </c>
      <c r="H105" s="451" t="e">
        <v>#VALUE!</v>
      </c>
      <c r="I105" s="451" t="e">
        <v>#VALUE!</v>
      </c>
      <c r="J105" s="451" t="e">
        <v>#VALUE!</v>
      </c>
      <c r="K105" s="451" t="e">
        <v>#VALUE!</v>
      </c>
      <c r="L105" s="451" t="e">
        <v>#VALUE!</v>
      </c>
      <c r="M105" s="451" t="e">
        <v>#VALUE!</v>
      </c>
      <c r="N105" s="451" t="e">
        <v>#VALUE!</v>
      </c>
      <c r="O105" s="451" t="e">
        <v>#VALUE!</v>
      </c>
      <c r="P105" s="451" t="e">
        <v>#VALUE!</v>
      </c>
      <c r="Q105" s="451" t="e">
        <v>#VALUE!</v>
      </c>
      <c r="R105" s="451" t="e">
        <v>#VALUE!</v>
      </c>
      <c r="S105" s="451" t="e">
        <v>#VALUE!</v>
      </c>
      <c r="T105" s="451" t="e">
        <v>#VALUE!</v>
      </c>
      <c r="U105" s="451" t="e">
        <v>#VALUE!</v>
      </c>
      <c r="V105" s="451" t="e">
        <v>#VALUE!</v>
      </c>
      <c r="W105" s="451" t="e">
        <v>#VALUE!</v>
      </c>
      <c r="X105" s="451" t="e">
        <v>#VALUE!</v>
      </c>
      <c r="Y105" s="451" t="e">
        <v>#VALUE!</v>
      </c>
      <c r="Z105" s="451" t="e">
        <v>#VALUE!</v>
      </c>
      <c r="AA105" s="451" t="e">
        <v>#VALUE!</v>
      </c>
      <c r="AB105" s="451" t="e">
        <v>#VALUE!</v>
      </c>
      <c r="AC105" s="451" t="e">
        <v>#VALUE!</v>
      </c>
      <c r="AD105" s="451" t="e">
        <v>#VALUE!</v>
      </c>
      <c r="AE105" s="451" t="e">
        <v>#VALUE!</v>
      </c>
      <c r="AF105" s="451" t="e">
        <v>#VALUE!</v>
      </c>
      <c r="AG105" s="451" t="e">
        <v>#VALUE!</v>
      </c>
      <c r="AH105" s="451" t="e">
        <v>#VALUE!</v>
      </c>
      <c r="AI105" s="451" t="e">
        <v>#VALUE!</v>
      </c>
      <c r="AJ105" s="451" t="e">
        <v>#VALUE!</v>
      </c>
      <c r="AK105" s="451" t="e">
        <v>#VALUE!</v>
      </c>
      <c r="AL105" s="451" t="e">
        <v>#VALUE!</v>
      </c>
      <c r="AM105" s="451" t="e">
        <v>#VALUE!</v>
      </c>
      <c r="AN105" s="451" t="e">
        <v>#VALUE!</v>
      </c>
      <c r="AO105" s="451" t="e">
        <v>#VALUE!</v>
      </c>
      <c r="AP105" s="451" t="e">
        <v>#VALUE!</v>
      </c>
      <c r="AQ105" s="451" t="e">
        <v>#VALUE!</v>
      </c>
      <c r="AR105" s="451" t="e">
        <v>#VALUE!</v>
      </c>
      <c r="AS105" s="451" t="e">
        <v>#VALUE!</v>
      </c>
      <c r="AT105" s="451" t="e">
        <v>#VALUE!</v>
      </c>
      <c r="AU105" s="451" t="e">
        <v>#VALUE!</v>
      </c>
      <c r="AV105" s="451" t="e">
        <v>#VALUE!</v>
      </c>
      <c r="AW105" s="451" t="e">
        <v>#VALUE!</v>
      </c>
      <c r="AX105" s="451" t="e">
        <v>#VALUE!</v>
      </c>
      <c r="AY105" s="451" t="e">
        <v>#VALUE!</v>
      </c>
      <c r="AZ105" s="451" t="e">
        <v>#VALUE!</v>
      </c>
      <c r="BA105" s="451" t="e">
        <v>#VALUE!</v>
      </c>
      <c r="BB105" s="451" t="e">
        <v>#VALUE!</v>
      </c>
      <c r="BC105" s="451" t="e">
        <v>#VALUE!</v>
      </c>
      <c r="BD105" s="451" t="e">
        <v>#VALUE!</v>
      </c>
      <c r="BE105" s="451" t="e">
        <v>#VALUE!</v>
      </c>
      <c r="BF105" s="451" t="e">
        <v>#VALUE!</v>
      </c>
      <c r="BG105" s="451" t="e">
        <v>#VALUE!</v>
      </c>
      <c r="BH105" s="451" t="e">
        <v>#VALUE!</v>
      </c>
      <c r="BI105" s="451" t="e">
        <v>#VALUE!</v>
      </c>
      <c r="BJ105" s="451" t="e">
        <v>#VALUE!</v>
      </c>
      <c r="BK105" s="451" t="e">
        <v>#VALUE!</v>
      </c>
      <c r="BL105" s="451" t="e">
        <v>#VALUE!</v>
      </c>
      <c r="BM105" s="451" t="e">
        <v>#VALUE!</v>
      </c>
      <c r="BN105" s="451" t="e">
        <v>#VALUE!</v>
      </c>
      <c r="BO105" s="451" t="e">
        <v>#VALUE!</v>
      </c>
      <c r="BP105" s="451" t="e">
        <v>#VALUE!</v>
      </c>
      <c r="BQ105" s="451" t="e">
        <v>#VALUE!</v>
      </c>
      <c r="BR105" s="451" t="e">
        <v>#VALUE!</v>
      </c>
      <c r="BS105" s="451" t="e">
        <v>#VALUE!</v>
      </c>
      <c r="BT105" s="451" t="e">
        <v>#VALUE!</v>
      </c>
      <c r="BU105" s="451" t="e">
        <v>#VALUE!</v>
      </c>
      <c r="BV105" s="451" t="e">
        <v>#VALUE!</v>
      </c>
      <c r="BW105" s="451" t="e">
        <v>#VALUE!</v>
      </c>
      <c r="BX105" s="451" t="e">
        <v>#VALUE!</v>
      </c>
      <c r="BY105" s="451" t="e">
        <v>#VALUE!</v>
      </c>
      <c r="BZ105" s="451" t="e">
        <v>#VALUE!</v>
      </c>
      <c r="CA105" s="451" t="e">
        <v>#VALUE!</v>
      </c>
      <c r="CB105" s="451" t="e">
        <v>#VALUE!</v>
      </c>
      <c r="CC105" s="451" t="e">
        <v>#VALUE!</v>
      </c>
      <c r="CD105" s="451" t="e">
        <v>#VALUE!</v>
      </c>
      <c r="CE105" s="451" t="e">
        <v>#VALUE!</v>
      </c>
      <c r="CF105" s="451" t="e">
        <v>#VALUE!</v>
      </c>
      <c r="CG105" s="451" t="e">
        <v>#VALUE!</v>
      </c>
      <c r="CH105" s="451" t="e">
        <v>#VALUE!</v>
      </c>
      <c r="CI105" s="451" t="e">
        <v>#VALUE!</v>
      </c>
      <c r="CJ105" s="451" t="e">
        <v>#VALUE!</v>
      </c>
      <c r="CK105" s="451" t="e">
        <v>#VALUE!</v>
      </c>
      <c r="CL105" s="451" t="e">
        <v>#VALUE!</v>
      </c>
      <c r="CM105" s="451" t="e">
        <v>#VALUE!</v>
      </c>
      <c r="CN105" s="451" t="e">
        <v>#VALUE!</v>
      </c>
      <c r="CO105" s="451" t="e">
        <v>#VALUE!</v>
      </c>
      <c r="CP105" s="451" t="e">
        <v>#VALUE!</v>
      </c>
      <c r="CQ105" s="451" t="e">
        <v>#VALUE!</v>
      </c>
      <c r="CR105" s="451" t="e">
        <v>#VALUE!</v>
      </c>
      <c r="CS105" s="451" t="e">
        <v>#VALUE!</v>
      </c>
      <c r="CT105" s="451" t="e">
        <v>#VALUE!</v>
      </c>
      <c r="CU105" s="451" t="e">
        <v>#VALUE!</v>
      </c>
      <c r="CV105" s="451" t="e">
        <v>#VALUE!</v>
      </c>
      <c r="CW105" s="451" t="e">
        <v>#VALUE!</v>
      </c>
      <c r="CX105" s="451" t="e">
        <v>#VALUE!</v>
      </c>
      <c r="CY105" s="451" t="e">
        <v>#VALUE!</v>
      </c>
      <c r="CZ105" s="451" t="e">
        <v>#VALUE!</v>
      </c>
      <c r="DA105" s="451" t="e">
        <v>#VALUE!</v>
      </c>
      <c r="DB105" s="451" t="e">
        <v>#VALUE!</v>
      </c>
      <c r="DC105" s="451" t="e">
        <v>#VALUE!</v>
      </c>
      <c r="DD105" s="451" t="e">
        <v>#VALUE!</v>
      </c>
      <c r="DE105" s="451" t="e">
        <v>#VALUE!</v>
      </c>
      <c r="DF105" s="451" t="e">
        <v>#VALUE!</v>
      </c>
      <c r="DG105" s="451" t="e">
        <v>#VALUE!</v>
      </c>
      <c r="DH105" s="451" t="e">
        <v>#VALUE!</v>
      </c>
      <c r="DI105" s="451" t="e">
        <v>#VALUE!</v>
      </c>
      <c r="DJ105" s="451" t="e">
        <v>#VALUE!</v>
      </c>
      <c r="DK105" s="451" t="e">
        <v>#VALUE!</v>
      </c>
      <c r="DL105" s="451" t="e">
        <v>#VALUE!</v>
      </c>
      <c r="DM105" s="451" t="e">
        <v>#VALUE!</v>
      </c>
      <c r="DN105" s="451" t="e">
        <v>#VALUE!</v>
      </c>
      <c r="DO105" s="451" t="e">
        <v>#VALUE!</v>
      </c>
      <c r="DP105" s="451" t="e">
        <v>#VALUE!</v>
      </c>
      <c r="DQ105" s="451" t="e">
        <v>#VALUE!</v>
      </c>
      <c r="DR105" s="451" t="e">
        <v>#VALUE!</v>
      </c>
      <c r="DS105" s="451" t="e">
        <v>#VALUE!</v>
      </c>
      <c r="DT105" s="451" t="e">
        <v>#VALUE!</v>
      </c>
      <c r="DU105" s="451" t="e">
        <v>#VALUE!</v>
      </c>
      <c r="DV105" s="451" t="e">
        <v>#VALUE!</v>
      </c>
      <c r="DW105" s="451" t="e">
        <v>#VALUE!</v>
      </c>
      <c r="DX105" s="451" t="e">
        <v>#VALUE!</v>
      </c>
      <c r="DY105" s="451" t="e">
        <v>#VALUE!</v>
      </c>
      <c r="DZ105" s="451" t="e">
        <v>#VALUE!</v>
      </c>
      <c r="EA105" s="451" t="e">
        <v>#VALUE!</v>
      </c>
      <c r="EB105" s="451" t="e">
        <v>#VALUE!</v>
      </c>
      <c r="EC105" s="451" t="e">
        <v>#VALUE!</v>
      </c>
      <c r="ED105" s="451" t="e">
        <v>#VALUE!</v>
      </c>
      <c r="EE105" s="451" t="e">
        <v>#VALUE!</v>
      </c>
      <c r="EF105" s="451" t="e">
        <v>#VALUE!</v>
      </c>
      <c r="EG105" s="451" t="e">
        <v>#VALUE!</v>
      </c>
      <c r="EH105" s="451" t="e">
        <v>#VALUE!</v>
      </c>
      <c r="EI105" s="451" t="e">
        <v>#VALUE!</v>
      </c>
    </row>
    <row r="106" spans="2:139">
      <c r="B106" s="454" t="s">
        <v>174</v>
      </c>
      <c r="C106" s="454"/>
      <c r="D106" s="490" t="e">
        <f>100*(D105/C105-1)</f>
        <v>#VALUE!</v>
      </c>
      <c r="E106" s="490" t="e">
        <f>100*(E105/D105-1)</f>
        <v>#VALUE!</v>
      </c>
      <c r="F106" s="490" t="e">
        <f>100*(F105/E105-1)</f>
        <v>#VALUE!</v>
      </c>
      <c r="G106" s="490" t="e">
        <f>100*(G105/F105-1)</f>
        <v>#VALUE!</v>
      </c>
      <c r="H106" s="490" t="e">
        <f t="shared" ref="H106:BS106" si="186">100*(H105/G105-1)</f>
        <v>#VALUE!</v>
      </c>
      <c r="I106" s="490" t="e">
        <f t="shared" si="186"/>
        <v>#VALUE!</v>
      </c>
      <c r="J106" s="490" t="e">
        <f t="shared" si="186"/>
        <v>#VALUE!</v>
      </c>
      <c r="K106" s="490" t="e">
        <f t="shared" si="186"/>
        <v>#VALUE!</v>
      </c>
      <c r="L106" s="490" t="e">
        <f t="shared" si="186"/>
        <v>#VALUE!</v>
      </c>
      <c r="M106" s="490" t="e">
        <f t="shared" si="186"/>
        <v>#VALUE!</v>
      </c>
      <c r="N106" s="490" t="e">
        <f t="shared" si="186"/>
        <v>#VALUE!</v>
      </c>
      <c r="O106" s="490" t="e">
        <f t="shared" si="186"/>
        <v>#VALUE!</v>
      </c>
      <c r="P106" s="490" t="e">
        <f t="shared" si="186"/>
        <v>#VALUE!</v>
      </c>
      <c r="Q106" s="490" t="e">
        <f t="shared" si="186"/>
        <v>#VALUE!</v>
      </c>
      <c r="R106" s="490" t="e">
        <f t="shared" si="186"/>
        <v>#VALUE!</v>
      </c>
      <c r="S106" s="490" t="e">
        <f t="shared" si="186"/>
        <v>#VALUE!</v>
      </c>
      <c r="T106" s="490" t="e">
        <f t="shared" si="186"/>
        <v>#VALUE!</v>
      </c>
      <c r="U106" s="490" t="e">
        <f t="shared" si="186"/>
        <v>#VALUE!</v>
      </c>
      <c r="V106" s="490" t="e">
        <f t="shared" si="186"/>
        <v>#VALUE!</v>
      </c>
      <c r="W106" s="490" t="e">
        <f t="shared" si="186"/>
        <v>#VALUE!</v>
      </c>
      <c r="X106" s="490" t="e">
        <f t="shared" si="186"/>
        <v>#VALUE!</v>
      </c>
      <c r="Y106" s="490" t="e">
        <f t="shared" si="186"/>
        <v>#VALUE!</v>
      </c>
      <c r="Z106" s="490" t="e">
        <f t="shared" si="186"/>
        <v>#VALUE!</v>
      </c>
      <c r="AA106" s="490" t="e">
        <f t="shared" si="186"/>
        <v>#VALUE!</v>
      </c>
      <c r="AB106" s="490" t="e">
        <f t="shared" si="186"/>
        <v>#VALUE!</v>
      </c>
      <c r="AC106" s="490" t="e">
        <f t="shared" si="186"/>
        <v>#VALUE!</v>
      </c>
      <c r="AD106" s="490" t="e">
        <f t="shared" si="186"/>
        <v>#VALUE!</v>
      </c>
      <c r="AE106" s="490" t="e">
        <f t="shared" si="186"/>
        <v>#VALUE!</v>
      </c>
      <c r="AF106" s="490" t="e">
        <f t="shared" si="186"/>
        <v>#VALUE!</v>
      </c>
      <c r="AG106" s="490" t="e">
        <f t="shared" si="186"/>
        <v>#VALUE!</v>
      </c>
      <c r="AH106" s="490" t="e">
        <f t="shared" si="186"/>
        <v>#VALUE!</v>
      </c>
      <c r="AI106" s="490" t="e">
        <f t="shared" si="186"/>
        <v>#VALUE!</v>
      </c>
      <c r="AJ106" s="490" t="e">
        <f t="shared" si="186"/>
        <v>#VALUE!</v>
      </c>
      <c r="AK106" s="490" t="e">
        <f t="shared" si="186"/>
        <v>#VALUE!</v>
      </c>
      <c r="AL106" s="490" t="e">
        <f t="shared" si="186"/>
        <v>#VALUE!</v>
      </c>
      <c r="AM106" s="490" t="e">
        <f t="shared" si="186"/>
        <v>#VALUE!</v>
      </c>
      <c r="AN106" s="490" t="e">
        <f t="shared" si="186"/>
        <v>#VALUE!</v>
      </c>
      <c r="AO106" s="490" t="e">
        <f t="shared" si="186"/>
        <v>#VALUE!</v>
      </c>
      <c r="AP106" s="490" t="e">
        <f t="shared" si="186"/>
        <v>#VALUE!</v>
      </c>
      <c r="AQ106" s="490" t="e">
        <f t="shared" si="186"/>
        <v>#VALUE!</v>
      </c>
      <c r="AR106" s="490" t="e">
        <f t="shared" si="186"/>
        <v>#VALUE!</v>
      </c>
      <c r="AS106" s="490" t="e">
        <f t="shared" si="186"/>
        <v>#VALUE!</v>
      </c>
      <c r="AT106" s="490" t="e">
        <f t="shared" si="186"/>
        <v>#VALUE!</v>
      </c>
      <c r="AU106" s="490" t="e">
        <f t="shared" si="186"/>
        <v>#VALUE!</v>
      </c>
      <c r="AV106" s="490" t="e">
        <f t="shared" si="186"/>
        <v>#VALUE!</v>
      </c>
      <c r="AW106" s="490" t="e">
        <f t="shared" si="186"/>
        <v>#VALUE!</v>
      </c>
      <c r="AX106" s="490" t="e">
        <f t="shared" si="186"/>
        <v>#VALUE!</v>
      </c>
      <c r="AY106" s="490" t="e">
        <f t="shared" si="186"/>
        <v>#VALUE!</v>
      </c>
      <c r="AZ106" s="490" t="e">
        <f t="shared" si="186"/>
        <v>#VALUE!</v>
      </c>
      <c r="BA106" s="490" t="e">
        <f t="shared" si="186"/>
        <v>#VALUE!</v>
      </c>
      <c r="BB106" s="490" t="e">
        <f t="shared" si="186"/>
        <v>#VALUE!</v>
      </c>
      <c r="BC106" s="490" t="e">
        <f t="shared" si="186"/>
        <v>#VALUE!</v>
      </c>
      <c r="BD106" s="490" t="e">
        <f t="shared" si="186"/>
        <v>#VALUE!</v>
      </c>
      <c r="BE106" s="490" t="e">
        <f t="shared" si="186"/>
        <v>#VALUE!</v>
      </c>
      <c r="BF106" s="490" t="e">
        <f t="shared" si="186"/>
        <v>#VALUE!</v>
      </c>
      <c r="BG106" s="490" t="e">
        <f t="shared" si="186"/>
        <v>#VALUE!</v>
      </c>
      <c r="BH106" s="490" t="e">
        <f t="shared" si="186"/>
        <v>#VALUE!</v>
      </c>
      <c r="BI106" s="490" t="e">
        <f t="shared" si="186"/>
        <v>#VALUE!</v>
      </c>
      <c r="BJ106" s="490" t="e">
        <f t="shared" si="186"/>
        <v>#VALUE!</v>
      </c>
      <c r="BK106" s="490" t="e">
        <f t="shared" si="186"/>
        <v>#VALUE!</v>
      </c>
      <c r="BL106" s="490" t="e">
        <f t="shared" si="186"/>
        <v>#VALUE!</v>
      </c>
      <c r="BM106" s="490" t="e">
        <f t="shared" si="186"/>
        <v>#VALUE!</v>
      </c>
      <c r="BN106" s="490" t="e">
        <f t="shared" si="186"/>
        <v>#VALUE!</v>
      </c>
      <c r="BO106" s="490" t="e">
        <f t="shared" si="186"/>
        <v>#VALUE!</v>
      </c>
      <c r="BP106" s="490" t="e">
        <f t="shared" si="186"/>
        <v>#VALUE!</v>
      </c>
      <c r="BQ106" s="490" t="e">
        <f t="shared" si="186"/>
        <v>#VALUE!</v>
      </c>
      <c r="BR106" s="490" t="e">
        <f t="shared" si="186"/>
        <v>#VALUE!</v>
      </c>
      <c r="BS106" s="490" t="e">
        <f t="shared" si="186"/>
        <v>#VALUE!</v>
      </c>
      <c r="BT106" s="490" t="e">
        <f t="shared" ref="BT106:EE106" si="187">100*(BT105/BS105-1)</f>
        <v>#VALUE!</v>
      </c>
      <c r="BU106" s="490" t="e">
        <f t="shared" si="187"/>
        <v>#VALUE!</v>
      </c>
      <c r="BV106" s="490" t="e">
        <f t="shared" si="187"/>
        <v>#VALUE!</v>
      </c>
      <c r="BW106" s="490" t="e">
        <f t="shared" si="187"/>
        <v>#VALUE!</v>
      </c>
      <c r="BX106" s="490" t="e">
        <f t="shared" si="187"/>
        <v>#VALUE!</v>
      </c>
      <c r="BY106" s="490" t="e">
        <f t="shared" si="187"/>
        <v>#VALUE!</v>
      </c>
      <c r="BZ106" s="490" t="e">
        <f t="shared" si="187"/>
        <v>#VALUE!</v>
      </c>
      <c r="CA106" s="490" t="e">
        <f t="shared" si="187"/>
        <v>#VALUE!</v>
      </c>
      <c r="CB106" s="490" t="e">
        <f t="shared" si="187"/>
        <v>#VALUE!</v>
      </c>
      <c r="CC106" s="490" t="e">
        <f t="shared" si="187"/>
        <v>#VALUE!</v>
      </c>
      <c r="CD106" s="490" t="e">
        <f t="shared" si="187"/>
        <v>#VALUE!</v>
      </c>
      <c r="CE106" s="490" t="e">
        <f t="shared" si="187"/>
        <v>#VALUE!</v>
      </c>
      <c r="CF106" s="490" t="e">
        <f t="shared" si="187"/>
        <v>#VALUE!</v>
      </c>
      <c r="CG106" s="490" t="e">
        <f t="shared" si="187"/>
        <v>#VALUE!</v>
      </c>
      <c r="CH106" s="490" t="e">
        <f t="shared" si="187"/>
        <v>#VALUE!</v>
      </c>
      <c r="CI106" s="490" t="e">
        <f t="shared" si="187"/>
        <v>#VALUE!</v>
      </c>
      <c r="CJ106" s="490" t="e">
        <f t="shared" si="187"/>
        <v>#VALUE!</v>
      </c>
      <c r="CK106" s="490" t="e">
        <f t="shared" si="187"/>
        <v>#VALUE!</v>
      </c>
      <c r="CL106" s="490" t="e">
        <f t="shared" si="187"/>
        <v>#VALUE!</v>
      </c>
      <c r="CM106" s="490" t="e">
        <f t="shared" si="187"/>
        <v>#VALUE!</v>
      </c>
      <c r="CN106" s="490" t="e">
        <f t="shared" si="187"/>
        <v>#VALUE!</v>
      </c>
      <c r="CO106" s="490" t="e">
        <f t="shared" si="187"/>
        <v>#VALUE!</v>
      </c>
      <c r="CP106" s="490" t="e">
        <f t="shared" si="187"/>
        <v>#VALUE!</v>
      </c>
      <c r="CQ106" s="490" t="e">
        <f t="shared" si="187"/>
        <v>#VALUE!</v>
      </c>
      <c r="CR106" s="490" t="e">
        <f t="shared" si="187"/>
        <v>#VALUE!</v>
      </c>
      <c r="CS106" s="490" t="e">
        <f t="shared" si="187"/>
        <v>#VALUE!</v>
      </c>
      <c r="CT106" s="490" t="e">
        <f t="shared" si="187"/>
        <v>#VALUE!</v>
      </c>
      <c r="CU106" s="490" t="e">
        <f t="shared" si="187"/>
        <v>#VALUE!</v>
      </c>
      <c r="CV106" s="490" t="e">
        <f t="shared" si="187"/>
        <v>#VALUE!</v>
      </c>
      <c r="CW106" s="490" t="e">
        <f t="shared" si="187"/>
        <v>#VALUE!</v>
      </c>
      <c r="CX106" s="490" t="e">
        <f t="shared" si="187"/>
        <v>#VALUE!</v>
      </c>
      <c r="CY106" s="490" t="e">
        <f t="shared" si="187"/>
        <v>#VALUE!</v>
      </c>
      <c r="CZ106" s="490" t="e">
        <f t="shared" si="187"/>
        <v>#VALUE!</v>
      </c>
      <c r="DA106" s="490" t="e">
        <f t="shared" si="187"/>
        <v>#VALUE!</v>
      </c>
      <c r="DB106" s="490" t="e">
        <f t="shared" si="187"/>
        <v>#VALUE!</v>
      </c>
      <c r="DC106" s="490" t="e">
        <f t="shared" si="187"/>
        <v>#VALUE!</v>
      </c>
      <c r="DD106" s="490" t="e">
        <f t="shared" si="187"/>
        <v>#VALUE!</v>
      </c>
      <c r="DE106" s="490" t="e">
        <f t="shared" si="187"/>
        <v>#VALUE!</v>
      </c>
      <c r="DF106" s="490" t="e">
        <f t="shared" si="187"/>
        <v>#VALUE!</v>
      </c>
      <c r="DG106" s="490" t="e">
        <f t="shared" si="187"/>
        <v>#VALUE!</v>
      </c>
      <c r="DH106" s="490" t="e">
        <f t="shared" si="187"/>
        <v>#VALUE!</v>
      </c>
      <c r="DI106" s="490" t="e">
        <f t="shared" si="187"/>
        <v>#VALUE!</v>
      </c>
      <c r="DJ106" s="490" t="e">
        <f t="shared" si="187"/>
        <v>#VALUE!</v>
      </c>
      <c r="DK106" s="490" t="e">
        <f t="shared" si="187"/>
        <v>#VALUE!</v>
      </c>
      <c r="DL106" s="490" t="e">
        <f t="shared" si="187"/>
        <v>#VALUE!</v>
      </c>
      <c r="DM106" s="490" t="e">
        <f t="shared" si="187"/>
        <v>#VALUE!</v>
      </c>
      <c r="DN106" s="490" t="e">
        <f t="shared" si="187"/>
        <v>#VALUE!</v>
      </c>
      <c r="DO106" s="490" t="e">
        <f t="shared" si="187"/>
        <v>#VALUE!</v>
      </c>
      <c r="DP106" s="490" t="e">
        <f t="shared" si="187"/>
        <v>#VALUE!</v>
      </c>
      <c r="DQ106" s="490" t="e">
        <f t="shared" si="187"/>
        <v>#VALUE!</v>
      </c>
      <c r="DR106" s="490" t="e">
        <f t="shared" si="187"/>
        <v>#VALUE!</v>
      </c>
      <c r="DS106" s="490" t="e">
        <f t="shared" si="187"/>
        <v>#VALUE!</v>
      </c>
      <c r="DT106" s="490" t="e">
        <f t="shared" si="187"/>
        <v>#VALUE!</v>
      </c>
      <c r="DU106" s="490" t="e">
        <f t="shared" si="187"/>
        <v>#VALUE!</v>
      </c>
      <c r="DV106" s="490" t="e">
        <f t="shared" si="187"/>
        <v>#VALUE!</v>
      </c>
      <c r="DW106" s="490" t="e">
        <f t="shared" si="187"/>
        <v>#VALUE!</v>
      </c>
      <c r="DX106" s="490" t="e">
        <f t="shared" si="187"/>
        <v>#VALUE!</v>
      </c>
      <c r="DY106" s="490" t="e">
        <f t="shared" si="187"/>
        <v>#VALUE!</v>
      </c>
      <c r="DZ106" s="490" t="e">
        <f t="shared" si="187"/>
        <v>#VALUE!</v>
      </c>
      <c r="EA106" s="490" t="e">
        <f t="shared" si="187"/>
        <v>#VALUE!</v>
      </c>
      <c r="EB106" s="490" t="e">
        <f t="shared" si="187"/>
        <v>#VALUE!</v>
      </c>
      <c r="EC106" s="490" t="e">
        <f t="shared" si="187"/>
        <v>#VALUE!</v>
      </c>
      <c r="ED106" s="490" t="e">
        <f t="shared" si="187"/>
        <v>#VALUE!</v>
      </c>
      <c r="EE106" s="490" t="e">
        <f t="shared" si="187"/>
        <v>#VALUE!</v>
      </c>
      <c r="EF106" s="490" t="e">
        <f t="shared" ref="EF106:EI106" si="188">100*(EF105/EE105-1)</f>
        <v>#VALUE!</v>
      </c>
      <c r="EG106" s="490" t="e">
        <f t="shared" si="188"/>
        <v>#VALUE!</v>
      </c>
      <c r="EH106" s="490" t="e">
        <f t="shared" si="188"/>
        <v>#VALUE!</v>
      </c>
      <c r="EI106" s="490" t="e">
        <f t="shared" si="188"/>
        <v>#VALUE!</v>
      </c>
    </row>
    <row r="107" spans="2:139" ht="13.5" thickBot="1">
      <c r="B107" s="495" t="s">
        <v>74</v>
      </c>
      <c r="C107" s="465"/>
      <c r="D107" s="465"/>
      <c r="E107" s="465"/>
      <c r="F107" s="465"/>
      <c r="G107" s="483" t="e">
        <f>100*(G105/C105-1)</f>
        <v>#VALUE!</v>
      </c>
      <c r="H107" s="483" t="e">
        <f t="shared" ref="H107:BS107" si="189">100*(H105/D105-1)</f>
        <v>#VALUE!</v>
      </c>
      <c r="I107" s="483" t="e">
        <f t="shared" si="189"/>
        <v>#VALUE!</v>
      </c>
      <c r="J107" s="483" t="e">
        <f t="shared" si="189"/>
        <v>#VALUE!</v>
      </c>
      <c r="K107" s="483" t="e">
        <f t="shared" si="189"/>
        <v>#VALUE!</v>
      </c>
      <c r="L107" s="483" t="e">
        <f t="shared" si="189"/>
        <v>#VALUE!</v>
      </c>
      <c r="M107" s="483" t="e">
        <f t="shared" si="189"/>
        <v>#VALUE!</v>
      </c>
      <c r="N107" s="483" t="e">
        <f t="shared" si="189"/>
        <v>#VALUE!</v>
      </c>
      <c r="O107" s="483" t="e">
        <f t="shared" si="189"/>
        <v>#VALUE!</v>
      </c>
      <c r="P107" s="483" t="e">
        <f t="shared" si="189"/>
        <v>#VALUE!</v>
      </c>
      <c r="Q107" s="483" t="e">
        <f t="shared" si="189"/>
        <v>#VALUE!</v>
      </c>
      <c r="R107" s="483" t="e">
        <f t="shared" si="189"/>
        <v>#VALUE!</v>
      </c>
      <c r="S107" s="483" t="e">
        <f t="shared" si="189"/>
        <v>#VALUE!</v>
      </c>
      <c r="T107" s="483" t="e">
        <f t="shared" si="189"/>
        <v>#VALUE!</v>
      </c>
      <c r="U107" s="483" t="e">
        <f t="shared" si="189"/>
        <v>#VALUE!</v>
      </c>
      <c r="V107" s="483" t="e">
        <f t="shared" si="189"/>
        <v>#VALUE!</v>
      </c>
      <c r="W107" s="483" t="e">
        <f t="shared" si="189"/>
        <v>#VALUE!</v>
      </c>
      <c r="X107" s="483" t="e">
        <f t="shared" si="189"/>
        <v>#VALUE!</v>
      </c>
      <c r="Y107" s="483" t="e">
        <f t="shared" si="189"/>
        <v>#VALUE!</v>
      </c>
      <c r="Z107" s="483" t="e">
        <f t="shared" si="189"/>
        <v>#VALUE!</v>
      </c>
      <c r="AA107" s="483" t="e">
        <f t="shared" si="189"/>
        <v>#VALUE!</v>
      </c>
      <c r="AB107" s="483" t="e">
        <f t="shared" si="189"/>
        <v>#VALUE!</v>
      </c>
      <c r="AC107" s="483" t="e">
        <f t="shared" si="189"/>
        <v>#VALUE!</v>
      </c>
      <c r="AD107" s="483" t="e">
        <f t="shared" si="189"/>
        <v>#VALUE!</v>
      </c>
      <c r="AE107" s="483" t="e">
        <f t="shared" si="189"/>
        <v>#VALUE!</v>
      </c>
      <c r="AF107" s="483" t="e">
        <f t="shared" si="189"/>
        <v>#VALUE!</v>
      </c>
      <c r="AG107" s="483" t="e">
        <f t="shared" si="189"/>
        <v>#VALUE!</v>
      </c>
      <c r="AH107" s="483" t="e">
        <f t="shared" si="189"/>
        <v>#VALUE!</v>
      </c>
      <c r="AI107" s="483" t="e">
        <f t="shared" si="189"/>
        <v>#VALUE!</v>
      </c>
      <c r="AJ107" s="483" t="e">
        <f t="shared" si="189"/>
        <v>#VALUE!</v>
      </c>
      <c r="AK107" s="483" t="e">
        <f t="shared" si="189"/>
        <v>#VALUE!</v>
      </c>
      <c r="AL107" s="483" t="e">
        <f t="shared" si="189"/>
        <v>#VALUE!</v>
      </c>
      <c r="AM107" s="483" t="e">
        <f t="shared" si="189"/>
        <v>#VALUE!</v>
      </c>
      <c r="AN107" s="483" t="e">
        <f t="shared" si="189"/>
        <v>#VALUE!</v>
      </c>
      <c r="AO107" s="483" t="e">
        <f t="shared" si="189"/>
        <v>#VALUE!</v>
      </c>
      <c r="AP107" s="483" t="e">
        <f t="shared" si="189"/>
        <v>#VALUE!</v>
      </c>
      <c r="AQ107" s="483" t="e">
        <f t="shared" si="189"/>
        <v>#VALUE!</v>
      </c>
      <c r="AR107" s="483" t="e">
        <f t="shared" si="189"/>
        <v>#VALUE!</v>
      </c>
      <c r="AS107" s="483" t="e">
        <f t="shared" si="189"/>
        <v>#VALUE!</v>
      </c>
      <c r="AT107" s="483" t="e">
        <f t="shared" si="189"/>
        <v>#VALUE!</v>
      </c>
      <c r="AU107" s="483" t="e">
        <f t="shared" si="189"/>
        <v>#VALUE!</v>
      </c>
      <c r="AV107" s="483" t="e">
        <f t="shared" si="189"/>
        <v>#VALUE!</v>
      </c>
      <c r="AW107" s="483" t="e">
        <f t="shared" si="189"/>
        <v>#VALUE!</v>
      </c>
      <c r="AX107" s="483" t="e">
        <f t="shared" si="189"/>
        <v>#VALUE!</v>
      </c>
      <c r="AY107" s="483" t="e">
        <f t="shared" si="189"/>
        <v>#VALUE!</v>
      </c>
      <c r="AZ107" s="483" t="e">
        <f t="shared" si="189"/>
        <v>#VALUE!</v>
      </c>
      <c r="BA107" s="483" t="e">
        <f t="shared" si="189"/>
        <v>#VALUE!</v>
      </c>
      <c r="BB107" s="483" t="e">
        <f t="shared" si="189"/>
        <v>#VALUE!</v>
      </c>
      <c r="BC107" s="483" t="e">
        <f t="shared" si="189"/>
        <v>#VALUE!</v>
      </c>
      <c r="BD107" s="483" t="e">
        <f t="shared" si="189"/>
        <v>#VALUE!</v>
      </c>
      <c r="BE107" s="483" t="e">
        <f t="shared" si="189"/>
        <v>#VALUE!</v>
      </c>
      <c r="BF107" s="483" t="e">
        <f t="shared" si="189"/>
        <v>#VALUE!</v>
      </c>
      <c r="BG107" s="483" t="e">
        <f t="shared" si="189"/>
        <v>#VALUE!</v>
      </c>
      <c r="BH107" s="483" t="e">
        <f t="shared" si="189"/>
        <v>#VALUE!</v>
      </c>
      <c r="BI107" s="483" t="e">
        <f t="shared" si="189"/>
        <v>#VALUE!</v>
      </c>
      <c r="BJ107" s="483" t="e">
        <f t="shared" si="189"/>
        <v>#VALUE!</v>
      </c>
      <c r="BK107" s="483" t="e">
        <f t="shared" si="189"/>
        <v>#VALUE!</v>
      </c>
      <c r="BL107" s="483" t="e">
        <f t="shared" si="189"/>
        <v>#VALUE!</v>
      </c>
      <c r="BM107" s="483" t="e">
        <f t="shared" si="189"/>
        <v>#VALUE!</v>
      </c>
      <c r="BN107" s="483" t="e">
        <f t="shared" si="189"/>
        <v>#VALUE!</v>
      </c>
      <c r="BO107" s="483" t="e">
        <f t="shared" si="189"/>
        <v>#VALUE!</v>
      </c>
      <c r="BP107" s="483" t="e">
        <f t="shared" si="189"/>
        <v>#VALUE!</v>
      </c>
      <c r="BQ107" s="483" t="e">
        <f t="shared" si="189"/>
        <v>#VALUE!</v>
      </c>
      <c r="BR107" s="483" t="e">
        <f t="shared" si="189"/>
        <v>#VALUE!</v>
      </c>
      <c r="BS107" s="483" t="e">
        <f t="shared" si="189"/>
        <v>#VALUE!</v>
      </c>
      <c r="BT107" s="483" t="e">
        <f t="shared" ref="BT107:EE107" si="190">100*(BT105/BP105-1)</f>
        <v>#VALUE!</v>
      </c>
      <c r="BU107" s="483" t="e">
        <f t="shared" si="190"/>
        <v>#VALUE!</v>
      </c>
      <c r="BV107" s="483" t="e">
        <f t="shared" si="190"/>
        <v>#VALUE!</v>
      </c>
      <c r="BW107" s="483" t="e">
        <f t="shared" si="190"/>
        <v>#VALUE!</v>
      </c>
      <c r="BX107" s="483" t="e">
        <f t="shared" si="190"/>
        <v>#VALUE!</v>
      </c>
      <c r="BY107" s="483" t="e">
        <f t="shared" si="190"/>
        <v>#VALUE!</v>
      </c>
      <c r="BZ107" s="483" t="e">
        <f t="shared" si="190"/>
        <v>#VALUE!</v>
      </c>
      <c r="CA107" s="483" t="e">
        <f t="shared" si="190"/>
        <v>#VALUE!</v>
      </c>
      <c r="CB107" s="483" t="e">
        <f t="shared" si="190"/>
        <v>#VALUE!</v>
      </c>
      <c r="CC107" s="483" t="e">
        <f t="shared" si="190"/>
        <v>#VALUE!</v>
      </c>
      <c r="CD107" s="483" t="e">
        <f t="shared" si="190"/>
        <v>#VALUE!</v>
      </c>
      <c r="CE107" s="483" t="e">
        <f t="shared" si="190"/>
        <v>#VALUE!</v>
      </c>
      <c r="CF107" s="483" t="e">
        <f t="shared" si="190"/>
        <v>#VALUE!</v>
      </c>
      <c r="CG107" s="483" t="e">
        <f t="shared" si="190"/>
        <v>#VALUE!</v>
      </c>
      <c r="CH107" s="483" t="e">
        <f t="shared" si="190"/>
        <v>#VALUE!</v>
      </c>
      <c r="CI107" s="483" t="e">
        <f t="shared" si="190"/>
        <v>#VALUE!</v>
      </c>
      <c r="CJ107" s="483" t="e">
        <f t="shared" si="190"/>
        <v>#VALUE!</v>
      </c>
      <c r="CK107" s="483" t="e">
        <f t="shared" si="190"/>
        <v>#VALUE!</v>
      </c>
      <c r="CL107" s="483" t="e">
        <f t="shared" si="190"/>
        <v>#VALUE!</v>
      </c>
      <c r="CM107" s="483" t="e">
        <f t="shared" si="190"/>
        <v>#VALUE!</v>
      </c>
      <c r="CN107" s="483" t="e">
        <f t="shared" si="190"/>
        <v>#VALUE!</v>
      </c>
      <c r="CO107" s="483" t="e">
        <f t="shared" si="190"/>
        <v>#VALUE!</v>
      </c>
      <c r="CP107" s="483" t="e">
        <f t="shared" si="190"/>
        <v>#VALUE!</v>
      </c>
      <c r="CQ107" s="483" t="e">
        <f t="shared" si="190"/>
        <v>#VALUE!</v>
      </c>
      <c r="CR107" s="483" t="e">
        <f t="shared" si="190"/>
        <v>#VALUE!</v>
      </c>
      <c r="CS107" s="483" t="e">
        <f t="shared" si="190"/>
        <v>#VALUE!</v>
      </c>
      <c r="CT107" s="483" t="e">
        <f t="shared" si="190"/>
        <v>#VALUE!</v>
      </c>
      <c r="CU107" s="483" t="e">
        <f t="shared" si="190"/>
        <v>#VALUE!</v>
      </c>
      <c r="CV107" s="483" t="e">
        <f t="shared" si="190"/>
        <v>#VALUE!</v>
      </c>
      <c r="CW107" s="483" t="e">
        <f t="shared" si="190"/>
        <v>#VALUE!</v>
      </c>
      <c r="CX107" s="483" t="e">
        <f t="shared" si="190"/>
        <v>#VALUE!</v>
      </c>
      <c r="CY107" s="483" t="e">
        <f t="shared" si="190"/>
        <v>#VALUE!</v>
      </c>
      <c r="CZ107" s="483" t="e">
        <f t="shared" si="190"/>
        <v>#VALUE!</v>
      </c>
      <c r="DA107" s="483" t="e">
        <f t="shared" si="190"/>
        <v>#VALUE!</v>
      </c>
      <c r="DB107" s="483" t="e">
        <f t="shared" si="190"/>
        <v>#VALUE!</v>
      </c>
      <c r="DC107" s="483" t="e">
        <f t="shared" si="190"/>
        <v>#VALUE!</v>
      </c>
      <c r="DD107" s="483" t="e">
        <f t="shared" si="190"/>
        <v>#VALUE!</v>
      </c>
      <c r="DE107" s="483" t="e">
        <f t="shared" si="190"/>
        <v>#VALUE!</v>
      </c>
      <c r="DF107" s="483" t="e">
        <f t="shared" si="190"/>
        <v>#VALUE!</v>
      </c>
      <c r="DG107" s="483" t="e">
        <f t="shared" si="190"/>
        <v>#VALUE!</v>
      </c>
      <c r="DH107" s="483" t="e">
        <f t="shared" si="190"/>
        <v>#VALUE!</v>
      </c>
      <c r="DI107" s="483" t="e">
        <f t="shared" si="190"/>
        <v>#VALUE!</v>
      </c>
      <c r="DJ107" s="483" t="e">
        <f t="shared" si="190"/>
        <v>#VALUE!</v>
      </c>
      <c r="DK107" s="483" t="e">
        <f t="shared" si="190"/>
        <v>#VALUE!</v>
      </c>
      <c r="DL107" s="483" t="e">
        <f t="shared" si="190"/>
        <v>#VALUE!</v>
      </c>
      <c r="DM107" s="483" t="e">
        <f t="shared" si="190"/>
        <v>#VALUE!</v>
      </c>
      <c r="DN107" s="483" t="e">
        <f t="shared" si="190"/>
        <v>#VALUE!</v>
      </c>
      <c r="DO107" s="483" t="e">
        <f t="shared" si="190"/>
        <v>#VALUE!</v>
      </c>
      <c r="DP107" s="483" t="e">
        <f t="shared" si="190"/>
        <v>#VALUE!</v>
      </c>
      <c r="DQ107" s="483" t="e">
        <f t="shared" si="190"/>
        <v>#VALUE!</v>
      </c>
      <c r="DR107" s="483" t="e">
        <f t="shared" si="190"/>
        <v>#VALUE!</v>
      </c>
      <c r="DS107" s="483" t="e">
        <f t="shared" si="190"/>
        <v>#VALUE!</v>
      </c>
      <c r="DT107" s="483" t="e">
        <f t="shared" si="190"/>
        <v>#VALUE!</v>
      </c>
      <c r="DU107" s="483" t="e">
        <f t="shared" si="190"/>
        <v>#VALUE!</v>
      </c>
      <c r="DV107" s="483" t="e">
        <f t="shared" si="190"/>
        <v>#VALUE!</v>
      </c>
      <c r="DW107" s="483" t="e">
        <f t="shared" si="190"/>
        <v>#VALUE!</v>
      </c>
      <c r="DX107" s="483" t="e">
        <f t="shared" si="190"/>
        <v>#VALUE!</v>
      </c>
      <c r="DY107" s="483" t="e">
        <f t="shared" si="190"/>
        <v>#VALUE!</v>
      </c>
      <c r="DZ107" s="483" t="e">
        <f t="shared" si="190"/>
        <v>#VALUE!</v>
      </c>
      <c r="EA107" s="483" t="e">
        <f t="shared" si="190"/>
        <v>#VALUE!</v>
      </c>
      <c r="EB107" s="483" t="e">
        <f t="shared" si="190"/>
        <v>#VALUE!</v>
      </c>
      <c r="EC107" s="483" t="e">
        <f t="shared" si="190"/>
        <v>#VALUE!</v>
      </c>
      <c r="ED107" s="483" t="e">
        <f t="shared" si="190"/>
        <v>#VALUE!</v>
      </c>
      <c r="EE107" s="483" t="e">
        <f t="shared" si="190"/>
        <v>#VALUE!</v>
      </c>
      <c r="EF107" s="483" t="e">
        <f t="shared" ref="EF107:EI107" si="191">100*(EF105/EB105-1)</f>
        <v>#VALUE!</v>
      </c>
      <c r="EG107" s="483" t="e">
        <f t="shared" si="191"/>
        <v>#VALUE!</v>
      </c>
      <c r="EH107" s="483" t="e">
        <f t="shared" si="191"/>
        <v>#VALUE!</v>
      </c>
      <c r="EI107" s="483" t="e">
        <f t="shared" si="191"/>
        <v>#VALUE!</v>
      </c>
    </row>
    <row r="108" spans="2:139" ht="13.5" thickBot="1"/>
    <row r="109" spans="2:139" s="503" customFormat="1">
      <c r="B109" s="503" t="s">
        <v>222</v>
      </c>
      <c r="C109" s="504" t="e">
        <v>#VALUE!</v>
      </c>
      <c r="D109" s="504" t="e">
        <v>#VALUE!</v>
      </c>
      <c r="E109" s="504" t="e">
        <v>#VALUE!</v>
      </c>
      <c r="F109" s="504" t="e">
        <v>#VALUE!</v>
      </c>
      <c r="G109" s="504" t="e">
        <v>#VALUE!</v>
      </c>
      <c r="H109" s="504" t="e">
        <v>#VALUE!</v>
      </c>
      <c r="I109" s="504" t="e">
        <v>#VALUE!</v>
      </c>
      <c r="J109" s="504" t="e">
        <v>#VALUE!</v>
      </c>
      <c r="K109" s="504" t="e">
        <v>#VALUE!</v>
      </c>
      <c r="L109" s="504" t="e">
        <v>#VALUE!</v>
      </c>
      <c r="M109" s="504" t="e">
        <v>#VALUE!</v>
      </c>
      <c r="N109" s="504" t="e">
        <v>#VALUE!</v>
      </c>
      <c r="O109" s="504" t="e">
        <v>#VALUE!</v>
      </c>
      <c r="P109" s="504" t="e">
        <v>#VALUE!</v>
      </c>
      <c r="Q109" s="504" t="e">
        <v>#VALUE!</v>
      </c>
      <c r="R109" s="504" t="e">
        <v>#VALUE!</v>
      </c>
      <c r="S109" s="504" t="e">
        <v>#VALUE!</v>
      </c>
      <c r="T109" s="504" t="e">
        <v>#VALUE!</v>
      </c>
      <c r="U109" s="504" t="e">
        <v>#VALUE!</v>
      </c>
      <c r="V109" s="504" t="e">
        <v>#VALUE!</v>
      </c>
      <c r="W109" s="504" t="e">
        <v>#VALUE!</v>
      </c>
      <c r="X109" s="504" t="e">
        <v>#VALUE!</v>
      </c>
      <c r="Y109" s="504" t="e">
        <v>#VALUE!</v>
      </c>
      <c r="Z109" s="504" t="e">
        <v>#VALUE!</v>
      </c>
      <c r="AA109" s="504" t="e">
        <v>#VALUE!</v>
      </c>
      <c r="AB109" s="504" t="e">
        <v>#VALUE!</v>
      </c>
      <c r="AC109" s="504" t="e">
        <v>#VALUE!</v>
      </c>
      <c r="AD109" s="504" t="e">
        <v>#VALUE!</v>
      </c>
      <c r="AE109" s="504" t="e">
        <v>#VALUE!</v>
      </c>
      <c r="AF109" s="504" t="e">
        <v>#VALUE!</v>
      </c>
      <c r="AG109" s="504" t="e">
        <v>#VALUE!</v>
      </c>
      <c r="AH109" s="504" t="e">
        <v>#VALUE!</v>
      </c>
      <c r="AI109" s="504" t="e">
        <v>#VALUE!</v>
      </c>
      <c r="AJ109" s="504" t="e">
        <v>#VALUE!</v>
      </c>
      <c r="AK109" s="504" t="e">
        <v>#VALUE!</v>
      </c>
      <c r="AL109" s="504" t="e">
        <v>#VALUE!</v>
      </c>
      <c r="AM109" s="504" t="e">
        <v>#VALUE!</v>
      </c>
      <c r="AN109" s="504" t="e">
        <v>#VALUE!</v>
      </c>
      <c r="AO109" s="504" t="e">
        <v>#VALUE!</v>
      </c>
      <c r="AP109" s="504" t="e">
        <v>#VALUE!</v>
      </c>
      <c r="AQ109" s="504" t="e">
        <v>#VALUE!</v>
      </c>
      <c r="AR109" s="504" t="e">
        <v>#VALUE!</v>
      </c>
      <c r="AS109" s="504" t="e">
        <v>#VALUE!</v>
      </c>
      <c r="AT109" s="504" t="e">
        <v>#VALUE!</v>
      </c>
      <c r="AU109" s="504" t="e">
        <v>#VALUE!</v>
      </c>
      <c r="AV109" s="504" t="e">
        <v>#VALUE!</v>
      </c>
      <c r="AW109" s="504" t="e">
        <v>#VALUE!</v>
      </c>
      <c r="AX109" s="504" t="e">
        <v>#VALUE!</v>
      </c>
      <c r="AY109" s="504" t="e">
        <v>#VALUE!</v>
      </c>
      <c r="AZ109" s="504" t="e">
        <v>#VALUE!</v>
      </c>
      <c r="BA109" s="504" t="e">
        <v>#VALUE!</v>
      </c>
      <c r="BB109" s="504" t="e">
        <v>#VALUE!</v>
      </c>
      <c r="BC109" s="504" t="e">
        <v>#VALUE!</v>
      </c>
      <c r="BD109" s="504" t="e">
        <v>#VALUE!</v>
      </c>
      <c r="BE109" s="504" t="e">
        <v>#VALUE!</v>
      </c>
      <c r="BF109" s="504" t="e">
        <v>#VALUE!</v>
      </c>
      <c r="BG109" s="504" t="e">
        <v>#VALUE!</v>
      </c>
      <c r="BH109" s="504" t="e">
        <v>#VALUE!</v>
      </c>
      <c r="BI109" s="504" t="e">
        <v>#VALUE!</v>
      </c>
      <c r="BJ109" s="504" t="e">
        <v>#VALUE!</v>
      </c>
      <c r="BK109" s="504" t="e">
        <v>#VALUE!</v>
      </c>
      <c r="BL109" s="504" t="e">
        <v>#VALUE!</v>
      </c>
      <c r="BM109" s="504" t="e">
        <v>#VALUE!</v>
      </c>
      <c r="BN109" s="504" t="e">
        <v>#VALUE!</v>
      </c>
      <c r="BO109" s="504" t="e">
        <v>#VALUE!</v>
      </c>
      <c r="BP109" s="504" t="e">
        <v>#VALUE!</v>
      </c>
      <c r="BQ109" s="504" t="e">
        <v>#VALUE!</v>
      </c>
      <c r="BR109" s="504" t="e">
        <v>#VALUE!</v>
      </c>
      <c r="BS109" s="504" t="e">
        <v>#VALUE!</v>
      </c>
      <c r="BT109" s="504" t="e">
        <v>#VALUE!</v>
      </c>
      <c r="BU109" s="504" t="e">
        <v>#VALUE!</v>
      </c>
      <c r="BV109" s="504" t="e">
        <v>#VALUE!</v>
      </c>
      <c r="BW109" s="504" t="e">
        <v>#VALUE!</v>
      </c>
      <c r="BX109" s="504" t="e">
        <v>#VALUE!</v>
      </c>
      <c r="BY109" s="504" t="e">
        <v>#VALUE!</v>
      </c>
      <c r="BZ109" s="504" t="e">
        <v>#VALUE!</v>
      </c>
      <c r="CA109" s="504" t="e">
        <v>#VALUE!</v>
      </c>
      <c r="CB109" s="504" t="e">
        <v>#VALUE!</v>
      </c>
      <c r="CC109" s="504" t="e">
        <v>#VALUE!</v>
      </c>
      <c r="CD109" s="504" t="e">
        <v>#VALUE!</v>
      </c>
      <c r="CE109" s="504" t="e">
        <v>#VALUE!</v>
      </c>
      <c r="CF109" s="504" t="e">
        <v>#VALUE!</v>
      </c>
      <c r="CG109" s="504" t="e">
        <v>#VALUE!</v>
      </c>
      <c r="CH109" s="504" t="e">
        <v>#VALUE!</v>
      </c>
      <c r="CI109" s="504" t="e">
        <v>#VALUE!</v>
      </c>
      <c r="CJ109" s="504" t="e">
        <v>#VALUE!</v>
      </c>
      <c r="CK109" s="504" t="e">
        <v>#VALUE!</v>
      </c>
      <c r="CL109" s="504" t="e">
        <v>#VALUE!</v>
      </c>
      <c r="CM109" s="504" t="e">
        <v>#VALUE!</v>
      </c>
      <c r="CN109" s="504" t="e">
        <v>#VALUE!</v>
      </c>
      <c r="CO109" s="504" t="e">
        <v>#VALUE!</v>
      </c>
      <c r="CP109" s="504" t="e">
        <v>#VALUE!</v>
      </c>
      <c r="CQ109" s="504" t="e">
        <v>#VALUE!</v>
      </c>
      <c r="CR109" s="504" t="e">
        <v>#VALUE!</v>
      </c>
      <c r="CS109" s="504" t="e">
        <v>#VALUE!</v>
      </c>
      <c r="CT109" s="504" t="e">
        <v>#VALUE!</v>
      </c>
      <c r="CU109" s="504" t="e">
        <v>#VALUE!</v>
      </c>
      <c r="CV109" s="504" t="e">
        <v>#VALUE!</v>
      </c>
      <c r="CW109" s="504" t="e">
        <v>#VALUE!</v>
      </c>
      <c r="CX109" s="504" t="e">
        <v>#VALUE!</v>
      </c>
      <c r="CY109" s="504" t="e">
        <v>#VALUE!</v>
      </c>
      <c r="CZ109" s="504" t="e">
        <v>#VALUE!</v>
      </c>
      <c r="DA109" s="504" t="e">
        <v>#VALUE!</v>
      </c>
      <c r="DB109" s="504" t="e">
        <v>#VALUE!</v>
      </c>
      <c r="DC109" s="504" t="e">
        <v>#VALUE!</v>
      </c>
      <c r="DD109" s="504" t="e">
        <v>#VALUE!</v>
      </c>
      <c r="DE109" s="504" t="e">
        <v>#VALUE!</v>
      </c>
      <c r="DF109" s="504" t="e">
        <v>#VALUE!</v>
      </c>
      <c r="DG109" s="504" t="e">
        <v>#VALUE!</v>
      </c>
      <c r="DH109" s="504" t="e">
        <v>#VALUE!</v>
      </c>
      <c r="DI109" s="504" t="e">
        <v>#VALUE!</v>
      </c>
      <c r="DJ109" s="504" t="e">
        <v>#VALUE!</v>
      </c>
      <c r="DK109" s="504" t="e">
        <v>#VALUE!</v>
      </c>
      <c r="DL109" s="504" t="e">
        <v>#VALUE!</v>
      </c>
      <c r="DM109" s="504" t="e">
        <v>#VALUE!</v>
      </c>
      <c r="DN109" s="504" t="e">
        <v>#VALUE!</v>
      </c>
      <c r="DO109" s="504" t="e">
        <v>#VALUE!</v>
      </c>
      <c r="DP109" s="504" t="e">
        <v>#VALUE!</v>
      </c>
      <c r="DQ109" s="504" t="e">
        <v>#VALUE!</v>
      </c>
      <c r="DR109" s="504" t="e">
        <v>#VALUE!</v>
      </c>
      <c r="DS109" s="504" t="e">
        <v>#VALUE!</v>
      </c>
      <c r="DT109" s="504" t="e">
        <v>#VALUE!</v>
      </c>
      <c r="DU109" s="504" t="e">
        <v>#VALUE!</v>
      </c>
      <c r="DV109" s="504" t="e">
        <v>#VALUE!</v>
      </c>
      <c r="DW109" s="504" t="e">
        <v>#VALUE!</v>
      </c>
      <c r="DX109" s="504" t="e">
        <v>#VALUE!</v>
      </c>
      <c r="DY109" s="504" t="e">
        <v>#VALUE!</v>
      </c>
      <c r="DZ109" s="504" t="e">
        <v>#VALUE!</v>
      </c>
      <c r="EA109" s="504" t="e">
        <v>#VALUE!</v>
      </c>
      <c r="EB109" s="504" t="e">
        <v>#VALUE!</v>
      </c>
      <c r="EC109" s="504" t="e">
        <v>#VALUE!</v>
      </c>
      <c r="ED109" s="504" t="e">
        <v>#VALUE!</v>
      </c>
      <c r="EE109" s="504" t="e">
        <v>#VALUE!</v>
      </c>
      <c r="EF109" s="504" t="e">
        <v>#VALUE!</v>
      </c>
      <c r="EG109" s="504" t="e">
        <v>#VALUE!</v>
      </c>
      <c r="EH109" s="504" t="e">
        <v>#VALUE!</v>
      </c>
      <c r="EI109" s="504" t="e">
        <v>#VALUE!</v>
      </c>
    </row>
    <row r="110" spans="2:139">
      <c r="G110" s="75" t="e">
        <f t="shared" ref="G110:BR110" si="192">G109/C109-1</f>
        <v>#VALUE!</v>
      </c>
      <c r="H110" s="75" t="e">
        <f t="shared" si="192"/>
        <v>#VALUE!</v>
      </c>
      <c r="I110" s="75" t="e">
        <f t="shared" si="192"/>
        <v>#VALUE!</v>
      </c>
      <c r="J110" s="75" t="e">
        <f t="shared" si="192"/>
        <v>#VALUE!</v>
      </c>
      <c r="K110" s="75" t="e">
        <f t="shared" si="192"/>
        <v>#VALUE!</v>
      </c>
      <c r="L110" s="75" t="e">
        <f t="shared" si="192"/>
        <v>#VALUE!</v>
      </c>
      <c r="M110" s="75" t="e">
        <f t="shared" si="192"/>
        <v>#VALUE!</v>
      </c>
      <c r="N110" s="75" t="e">
        <f t="shared" si="192"/>
        <v>#VALUE!</v>
      </c>
      <c r="O110" s="75" t="e">
        <f t="shared" si="192"/>
        <v>#VALUE!</v>
      </c>
      <c r="P110" s="75" t="e">
        <f t="shared" si="192"/>
        <v>#VALUE!</v>
      </c>
      <c r="Q110" s="75" t="e">
        <f t="shared" si="192"/>
        <v>#VALUE!</v>
      </c>
      <c r="R110" s="75" t="e">
        <f t="shared" si="192"/>
        <v>#VALUE!</v>
      </c>
      <c r="S110" s="75" t="e">
        <f t="shared" si="192"/>
        <v>#VALUE!</v>
      </c>
      <c r="T110" s="75" t="e">
        <f t="shared" si="192"/>
        <v>#VALUE!</v>
      </c>
      <c r="U110" s="75" t="e">
        <f t="shared" si="192"/>
        <v>#VALUE!</v>
      </c>
      <c r="V110" s="75" t="e">
        <f t="shared" si="192"/>
        <v>#VALUE!</v>
      </c>
      <c r="W110" s="75" t="e">
        <f t="shared" si="192"/>
        <v>#VALUE!</v>
      </c>
      <c r="X110" s="75" t="e">
        <f t="shared" si="192"/>
        <v>#VALUE!</v>
      </c>
      <c r="Y110" s="75" t="e">
        <f t="shared" si="192"/>
        <v>#VALUE!</v>
      </c>
      <c r="Z110" s="75" t="e">
        <f t="shared" si="192"/>
        <v>#VALUE!</v>
      </c>
      <c r="AA110" s="75" t="e">
        <f t="shared" si="192"/>
        <v>#VALUE!</v>
      </c>
      <c r="AB110" s="75" t="e">
        <f t="shared" si="192"/>
        <v>#VALUE!</v>
      </c>
      <c r="AC110" s="75" t="e">
        <f t="shared" si="192"/>
        <v>#VALUE!</v>
      </c>
      <c r="AD110" s="75" t="e">
        <f t="shared" si="192"/>
        <v>#VALUE!</v>
      </c>
      <c r="AE110" s="75" t="e">
        <f t="shared" si="192"/>
        <v>#VALUE!</v>
      </c>
      <c r="AF110" s="75" t="e">
        <f t="shared" si="192"/>
        <v>#VALUE!</v>
      </c>
      <c r="AG110" s="75" t="e">
        <f t="shared" si="192"/>
        <v>#VALUE!</v>
      </c>
      <c r="AH110" s="75" t="e">
        <f t="shared" si="192"/>
        <v>#VALUE!</v>
      </c>
      <c r="AI110" s="75" t="e">
        <f t="shared" si="192"/>
        <v>#VALUE!</v>
      </c>
      <c r="AJ110" s="75" t="e">
        <f t="shared" si="192"/>
        <v>#VALUE!</v>
      </c>
      <c r="AK110" s="75" t="e">
        <f t="shared" si="192"/>
        <v>#VALUE!</v>
      </c>
      <c r="AL110" s="75" t="e">
        <f t="shared" si="192"/>
        <v>#VALUE!</v>
      </c>
      <c r="AM110" s="75" t="e">
        <f t="shared" si="192"/>
        <v>#VALUE!</v>
      </c>
      <c r="AN110" s="75" t="e">
        <f t="shared" si="192"/>
        <v>#VALUE!</v>
      </c>
      <c r="AO110" s="75" t="e">
        <f t="shared" si="192"/>
        <v>#VALUE!</v>
      </c>
      <c r="AP110" s="75" t="e">
        <f t="shared" si="192"/>
        <v>#VALUE!</v>
      </c>
      <c r="AQ110" s="75" t="e">
        <f t="shared" si="192"/>
        <v>#VALUE!</v>
      </c>
      <c r="AR110" s="75" t="e">
        <f t="shared" si="192"/>
        <v>#VALUE!</v>
      </c>
      <c r="AS110" s="75" t="e">
        <f t="shared" si="192"/>
        <v>#VALUE!</v>
      </c>
      <c r="AT110" s="75" t="e">
        <f t="shared" si="192"/>
        <v>#VALUE!</v>
      </c>
      <c r="AU110" s="75" t="e">
        <f t="shared" si="192"/>
        <v>#VALUE!</v>
      </c>
      <c r="AV110" s="75" t="e">
        <f t="shared" si="192"/>
        <v>#VALUE!</v>
      </c>
      <c r="AW110" s="75" t="e">
        <f t="shared" si="192"/>
        <v>#VALUE!</v>
      </c>
      <c r="AX110" s="75" t="e">
        <f t="shared" si="192"/>
        <v>#VALUE!</v>
      </c>
      <c r="AY110" s="75" t="e">
        <f t="shared" si="192"/>
        <v>#VALUE!</v>
      </c>
      <c r="AZ110" s="75" t="e">
        <f t="shared" si="192"/>
        <v>#VALUE!</v>
      </c>
      <c r="BA110" s="75" t="e">
        <f t="shared" si="192"/>
        <v>#VALUE!</v>
      </c>
      <c r="BB110" s="75" t="e">
        <f t="shared" si="192"/>
        <v>#VALUE!</v>
      </c>
      <c r="BC110" s="75" t="e">
        <f t="shared" si="192"/>
        <v>#VALUE!</v>
      </c>
      <c r="BD110" s="75" t="e">
        <f t="shared" si="192"/>
        <v>#VALUE!</v>
      </c>
      <c r="BE110" s="75" t="e">
        <f t="shared" si="192"/>
        <v>#VALUE!</v>
      </c>
      <c r="BF110" s="75" t="e">
        <f t="shared" si="192"/>
        <v>#VALUE!</v>
      </c>
      <c r="BG110" s="75" t="e">
        <f t="shared" si="192"/>
        <v>#VALUE!</v>
      </c>
      <c r="BH110" s="75" t="e">
        <f t="shared" si="192"/>
        <v>#VALUE!</v>
      </c>
      <c r="BI110" s="75" t="e">
        <f t="shared" si="192"/>
        <v>#VALUE!</v>
      </c>
      <c r="BJ110" s="75" t="e">
        <f t="shared" si="192"/>
        <v>#VALUE!</v>
      </c>
      <c r="BK110" s="75" t="e">
        <f t="shared" si="192"/>
        <v>#VALUE!</v>
      </c>
      <c r="BL110" s="75" t="e">
        <f t="shared" si="192"/>
        <v>#VALUE!</v>
      </c>
      <c r="BM110" s="75" t="e">
        <f t="shared" si="192"/>
        <v>#VALUE!</v>
      </c>
      <c r="BN110" s="75" t="e">
        <f t="shared" si="192"/>
        <v>#VALUE!</v>
      </c>
      <c r="BO110" s="75" t="e">
        <f t="shared" si="192"/>
        <v>#VALUE!</v>
      </c>
      <c r="BP110" s="75" t="e">
        <f t="shared" si="192"/>
        <v>#VALUE!</v>
      </c>
      <c r="BQ110" s="75" t="e">
        <f t="shared" si="192"/>
        <v>#VALUE!</v>
      </c>
      <c r="BR110" s="75" t="e">
        <f t="shared" si="192"/>
        <v>#VALUE!</v>
      </c>
      <c r="BS110" s="75" t="e">
        <f t="shared" ref="BS110:ED110" si="193">BS109/BO109-1</f>
        <v>#VALUE!</v>
      </c>
      <c r="BT110" s="75" t="e">
        <f t="shared" si="193"/>
        <v>#VALUE!</v>
      </c>
      <c r="BU110" s="75" t="e">
        <f t="shared" si="193"/>
        <v>#VALUE!</v>
      </c>
      <c r="BV110" s="75" t="e">
        <f t="shared" si="193"/>
        <v>#VALUE!</v>
      </c>
      <c r="BW110" s="75" t="e">
        <f t="shared" si="193"/>
        <v>#VALUE!</v>
      </c>
      <c r="BX110" s="75" t="e">
        <f t="shared" si="193"/>
        <v>#VALUE!</v>
      </c>
      <c r="BY110" s="75" t="e">
        <f t="shared" si="193"/>
        <v>#VALUE!</v>
      </c>
      <c r="BZ110" s="75" t="e">
        <f t="shared" si="193"/>
        <v>#VALUE!</v>
      </c>
      <c r="CA110" s="75" t="e">
        <f t="shared" si="193"/>
        <v>#VALUE!</v>
      </c>
      <c r="CB110" s="75" t="e">
        <f t="shared" si="193"/>
        <v>#VALUE!</v>
      </c>
      <c r="CC110" s="75" t="e">
        <f t="shared" si="193"/>
        <v>#VALUE!</v>
      </c>
      <c r="CD110" s="75" t="e">
        <f t="shared" si="193"/>
        <v>#VALUE!</v>
      </c>
      <c r="CE110" s="75" t="e">
        <f t="shared" si="193"/>
        <v>#VALUE!</v>
      </c>
      <c r="CF110" s="75" t="e">
        <f t="shared" si="193"/>
        <v>#VALUE!</v>
      </c>
      <c r="CG110" s="75" t="e">
        <f t="shared" si="193"/>
        <v>#VALUE!</v>
      </c>
      <c r="CH110" s="75" t="e">
        <f t="shared" si="193"/>
        <v>#VALUE!</v>
      </c>
      <c r="CI110" s="75" t="e">
        <f t="shared" si="193"/>
        <v>#VALUE!</v>
      </c>
      <c r="CJ110" s="75" t="e">
        <f t="shared" si="193"/>
        <v>#VALUE!</v>
      </c>
      <c r="CK110" s="75" t="e">
        <f t="shared" si="193"/>
        <v>#VALUE!</v>
      </c>
      <c r="CL110" s="75" t="e">
        <f t="shared" si="193"/>
        <v>#VALUE!</v>
      </c>
      <c r="CM110" s="75" t="e">
        <f t="shared" si="193"/>
        <v>#VALUE!</v>
      </c>
      <c r="CN110" s="75" t="e">
        <f t="shared" si="193"/>
        <v>#VALUE!</v>
      </c>
      <c r="CO110" s="75" t="e">
        <f t="shared" si="193"/>
        <v>#VALUE!</v>
      </c>
      <c r="CP110" s="75" t="e">
        <f t="shared" si="193"/>
        <v>#VALUE!</v>
      </c>
      <c r="CQ110" s="75" t="e">
        <f t="shared" si="193"/>
        <v>#VALUE!</v>
      </c>
      <c r="CR110" s="75" t="e">
        <f t="shared" si="193"/>
        <v>#VALUE!</v>
      </c>
      <c r="CS110" s="75" t="e">
        <f t="shared" si="193"/>
        <v>#VALUE!</v>
      </c>
      <c r="CT110" s="75" t="e">
        <f t="shared" si="193"/>
        <v>#VALUE!</v>
      </c>
      <c r="CU110" s="75" t="e">
        <f t="shared" si="193"/>
        <v>#VALUE!</v>
      </c>
      <c r="CV110" s="75" t="e">
        <f t="shared" si="193"/>
        <v>#VALUE!</v>
      </c>
      <c r="CW110" s="75" t="e">
        <f t="shared" si="193"/>
        <v>#VALUE!</v>
      </c>
      <c r="CX110" s="75" t="e">
        <f t="shared" si="193"/>
        <v>#VALUE!</v>
      </c>
      <c r="CY110" s="75" t="e">
        <f t="shared" si="193"/>
        <v>#VALUE!</v>
      </c>
      <c r="CZ110" s="75" t="e">
        <f t="shared" si="193"/>
        <v>#VALUE!</v>
      </c>
      <c r="DA110" s="75" t="e">
        <f t="shared" si="193"/>
        <v>#VALUE!</v>
      </c>
      <c r="DB110" s="75" t="e">
        <f t="shared" si="193"/>
        <v>#VALUE!</v>
      </c>
      <c r="DC110" s="75" t="e">
        <f t="shared" si="193"/>
        <v>#VALUE!</v>
      </c>
      <c r="DD110" s="75" t="e">
        <f t="shared" si="193"/>
        <v>#VALUE!</v>
      </c>
      <c r="DE110" s="75" t="e">
        <f t="shared" si="193"/>
        <v>#VALUE!</v>
      </c>
      <c r="DF110" s="75" t="e">
        <f t="shared" si="193"/>
        <v>#VALUE!</v>
      </c>
      <c r="DG110" s="75" t="e">
        <f t="shared" si="193"/>
        <v>#VALUE!</v>
      </c>
      <c r="DH110" s="75" t="e">
        <f t="shared" si="193"/>
        <v>#VALUE!</v>
      </c>
      <c r="DI110" s="75" t="e">
        <f t="shared" si="193"/>
        <v>#VALUE!</v>
      </c>
      <c r="DJ110" s="75" t="e">
        <f t="shared" si="193"/>
        <v>#VALUE!</v>
      </c>
      <c r="DK110" s="75" t="e">
        <f t="shared" si="193"/>
        <v>#VALUE!</v>
      </c>
      <c r="DL110" s="75" t="e">
        <f t="shared" si="193"/>
        <v>#VALUE!</v>
      </c>
      <c r="DM110" s="75" t="e">
        <f t="shared" si="193"/>
        <v>#VALUE!</v>
      </c>
      <c r="DN110" s="75" t="e">
        <f t="shared" si="193"/>
        <v>#VALUE!</v>
      </c>
      <c r="DO110" s="75" t="e">
        <f t="shared" si="193"/>
        <v>#VALUE!</v>
      </c>
      <c r="DP110" s="75" t="e">
        <f t="shared" si="193"/>
        <v>#VALUE!</v>
      </c>
      <c r="DQ110" s="75" t="e">
        <f t="shared" si="193"/>
        <v>#VALUE!</v>
      </c>
      <c r="DR110" s="75" t="e">
        <f t="shared" si="193"/>
        <v>#VALUE!</v>
      </c>
      <c r="DS110" s="75" t="e">
        <f t="shared" si="193"/>
        <v>#VALUE!</v>
      </c>
      <c r="DT110" s="75" t="e">
        <f t="shared" si="193"/>
        <v>#VALUE!</v>
      </c>
      <c r="DU110" s="75" t="e">
        <f t="shared" si="193"/>
        <v>#VALUE!</v>
      </c>
      <c r="DV110" s="75" t="e">
        <f t="shared" si="193"/>
        <v>#VALUE!</v>
      </c>
      <c r="DW110" s="75" t="e">
        <f t="shared" si="193"/>
        <v>#VALUE!</v>
      </c>
      <c r="DX110" s="75" t="e">
        <f t="shared" si="193"/>
        <v>#VALUE!</v>
      </c>
      <c r="DY110" s="75" t="e">
        <f t="shared" si="193"/>
        <v>#VALUE!</v>
      </c>
      <c r="DZ110" s="75" t="e">
        <f t="shared" si="193"/>
        <v>#VALUE!</v>
      </c>
      <c r="EA110" s="75" t="e">
        <f t="shared" si="193"/>
        <v>#VALUE!</v>
      </c>
      <c r="EB110" s="75" t="e">
        <f t="shared" si="193"/>
        <v>#VALUE!</v>
      </c>
      <c r="EC110" s="75" t="e">
        <f t="shared" si="193"/>
        <v>#VALUE!</v>
      </c>
      <c r="ED110" s="75" t="e">
        <f t="shared" si="193"/>
        <v>#VALUE!</v>
      </c>
      <c r="EE110" s="75" t="e">
        <f t="shared" ref="EE110:EG110" si="194">EE109/EA109-1</f>
        <v>#VALUE!</v>
      </c>
      <c r="EF110" s="75" t="e">
        <f t="shared" si="194"/>
        <v>#VALUE!</v>
      </c>
      <c r="EG110" s="75" t="e">
        <f t="shared" si="194"/>
        <v>#VALUE!</v>
      </c>
      <c r="EH110" s="75" t="e">
        <f>EH109/ED109-1</f>
        <v>#VALUE!</v>
      </c>
      <c r="EI110" s="75" t="e">
        <f>EI109/EE109-1</f>
        <v>#VALUE!</v>
      </c>
    </row>
    <row r="111" spans="2:139" ht="13.5" thickBot="1">
      <c r="B111" s="394" t="s">
        <v>232</v>
      </c>
      <c r="C111" s="449">
        <v>29311</v>
      </c>
      <c r="D111" s="449">
        <v>29402</v>
      </c>
      <c r="E111" s="449">
        <v>29494</v>
      </c>
      <c r="F111" s="449">
        <v>29586</v>
      </c>
      <c r="G111" s="449">
        <v>29676</v>
      </c>
      <c r="H111" s="449">
        <v>29767</v>
      </c>
      <c r="I111" s="449">
        <v>29859</v>
      </c>
      <c r="J111" s="449">
        <v>29951</v>
      </c>
      <c r="K111" s="449">
        <v>30041</v>
      </c>
      <c r="L111" s="449">
        <v>30132</v>
      </c>
      <c r="M111" s="449">
        <v>30224</v>
      </c>
      <c r="N111" s="449">
        <v>30316</v>
      </c>
      <c r="O111" s="449">
        <v>30406</v>
      </c>
      <c r="P111" s="449">
        <v>30497</v>
      </c>
      <c r="Q111" s="449">
        <v>30589</v>
      </c>
      <c r="R111" s="449">
        <v>30681</v>
      </c>
      <c r="S111" s="449">
        <v>30772</v>
      </c>
      <c r="T111" s="449">
        <v>30863</v>
      </c>
      <c r="U111" s="449">
        <v>30955</v>
      </c>
      <c r="V111" s="449">
        <v>31047</v>
      </c>
      <c r="W111" s="449">
        <v>31137</v>
      </c>
      <c r="X111" s="449">
        <v>31228</v>
      </c>
      <c r="Y111" s="449">
        <v>31320</v>
      </c>
      <c r="Z111" s="449">
        <v>31412</v>
      </c>
      <c r="AA111" s="449">
        <v>31502</v>
      </c>
      <c r="AB111" s="449">
        <v>31593</v>
      </c>
      <c r="AC111" s="449">
        <v>31685</v>
      </c>
      <c r="AD111" s="449">
        <v>31777</v>
      </c>
      <c r="AE111" s="449">
        <v>31867</v>
      </c>
      <c r="AF111" s="449">
        <v>31958</v>
      </c>
      <c r="AG111" s="449">
        <v>32050</v>
      </c>
      <c r="AH111" s="449">
        <v>32142</v>
      </c>
      <c r="AI111" s="449">
        <v>32233</v>
      </c>
      <c r="AJ111" s="449">
        <v>32324</v>
      </c>
      <c r="AK111" s="449">
        <v>32416</v>
      </c>
      <c r="AL111" s="449">
        <v>32508</v>
      </c>
      <c r="AM111" s="449">
        <v>32598</v>
      </c>
      <c r="AN111" s="449">
        <v>32689</v>
      </c>
      <c r="AO111" s="449">
        <v>32781</v>
      </c>
      <c r="AP111" s="449">
        <v>32873</v>
      </c>
      <c r="AQ111" s="449">
        <v>32963</v>
      </c>
      <c r="AR111" s="449">
        <v>33054</v>
      </c>
      <c r="AS111" s="449">
        <v>33146</v>
      </c>
      <c r="AT111" s="449">
        <v>33238</v>
      </c>
      <c r="AU111" s="449">
        <v>33328</v>
      </c>
      <c r="AV111" s="449">
        <v>33419</v>
      </c>
      <c r="AW111" s="449">
        <v>33511</v>
      </c>
      <c r="AX111" s="449">
        <v>33603</v>
      </c>
      <c r="AY111" s="449">
        <v>33694</v>
      </c>
      <c r="AZ111" s="449">
        <v>33785</v>
      </c>
      <c r="BA111" s="449">
        <v>33877</v>
      </c>
      <c r="BB111" s="449">
        <v>33969</v>
      </c>
      <c r="BC111" s="449">
        <v>34059</v>
      </c>
      <c r="BD111" s="449">
        <v>34150</v>
      </c>
      <c r="BE111" s="449">
        <v>34242</v>
      </c>
      <c r="BF111" s="449">
        <v>34334</v>
      </c>
      <c r="BG111" s="449">
        <v>34424</v>
      </c>
      <c r="BH111" s="449">
        <v>34515</v>
      </c>
      <c r="BI111" s="449">
        <v>34607</v>
      </c>
      <c r="BJ111" s="449">
        <v>34699</v>
      </c>
      <c r="BK111" s="449">
        <v>34789</v>
      </c>
      <c r="BL111" s="449">
        <v>34880</v>
      </c>
      <c r="BM111" s="449">
        <v>34972</v>
      </c>
      <c r="BN111" s="449">
        <v>35064</v>
      </c>
      <c r="BO111" s="449">
        <v>35155</v>
      </c>
      <c r="BP111" s="449">
        <v>35246</v>
      </c>
      <c r="BQ111" s="449">
        <v>35338</v>
      </c>
      <c r="BR111" s="449">
        <v>35430</v>
      </c>
      <c r="BS111" s="449">
        <v>35520</v>
      </c>
      <c r="BT111" s="449">
        <v>35611</v>
      </c>
      <c r="BU111" s="449">
        <v>35703</v>
      </c>
      <c r="BV111" s="449">
        <v>35795</v>
      </c>
      <c r="BW111" s="449">
        <v>35885</v>
      </c>
      <c r="BX111" s="449">
        <v>35976</v>
      </c>
      <c r="BY111" s="449">
        <v>36068</v>
      </c>
      <c r="BZ111" s="449">
        <v>36160</v>
      </c>
      <c r="CA111" s="449">
        <v>36250</v>
      </c>
      <c r="CB111" s="449">
        <v>36341</v>
      </c>
      <c r="CC111" s="449">
        <v>36433</v>
      </c>
      <c r="CD111" s="449">
        <v>36525</v>
      </c>
      <c r="CE111" s="449">
        <v>36616</v>
      </c>
      <c r="CF111" s="449">
        <v>36707</v>
      </c>
      <c r="CG111" s="449">
        <v>36799</v>
      </c>
      <c r="CH111" s="449">
        <v>36891</v>
      </c>
      <c r="CI111" s="449">
        <v>36981</v>
      </c>
      <c r="CJ111" s="449">
        <v>37072</v>
      </c>
      <c r="CK111" s="449">
        <v>37164</v>
      </c>
      <c r="CL111" s="449">
        <v>37256</v>
      </c>
      <c r="CM111" s="449">
        <v>37346</v>
      </c>
      <c r="CN111" s="449">
        <v>37437</v>
      </c>
      <c r="CO111" s="449">
        <v>37529</v>
      </c>
      <c r="CP111" s="449">
        <v>37621</v>
      </c>
      <c r="CQ111" s="449">
        <v>37711</v>
      </c>
      <c r="CR111" s="449">
        <v>37802</v>
      </c>
      <c r="CS111" s="449">
        <v>37894</v>
      </c>
      <c r="CT111" s="449">
        <v>37986</v>
      </c>
      <c r="CU111" s="449">
        <v>38077</v>
      </c>
      <c r="CV111" s="449">
        <v>38168</v>
      </c>
      <c r="CW111" s="449">
        <v>38260</v>
      </c>
      <c r="CX111" s="449">
        <v>38352</v>
      </c>
      <c r="CY111" s="449">
        <v>38442</v>
      </c>
      <c r="CZ111" s="449">
        <v>38533</v>
      </c>
      <c r="DA111" s="449">
        <v>38625</v>
      </c>
      <c r="DB111" s="449">
        <v>38717</v>
      </c>
      <c r="DC111" s="449">
        <v>38807</v>
      </c>
      <c r="DD111" s="449">
        <v>38898</v>
      </c>
      <c r="DE111" s="449">
        <v>38990</v>
      </c>
      <c r="DF111" s="449">
        <v>39082</v>
      </c>
      <c r="DG111" s="449">
        <v>39172</v>
      </c>
      <c r="DH111" s="449">
        <v>39263</v>
      </c>
      <c r="DI111" s="449">
        <v>39355</v>
      </c>
      <c r="DJ111" s="449">
        <v>39447</v>
      </c>
      <c r="DK111" s="449">
        <v>39538</v>
      </c>
      <c r="DL111" s="449">
        <v>39629</v>
      </c>
      <c r="DM111" s="449">
        <v>39721</v>
      </c>
      <c r="DN111" s="449">
        <v>39813</v>
      </c>
      <c r="DO111" s="449">
        <v>39903</v>
      </c>
      <c r="DP111" s="449">
        <v>39994</v>
      </c>
      <c r="DQ111" s="449">
        <v>40086</v>
      </c>
      <c r="DR111" s="449">
        <v>40178</v>
      </c>
      <c r="DS111" s="449">
        <v>40268</v>
      </c>
      <c r="DT111" s="449">
        <v>40359</v>
      </c>
      <c r="DU111" s="449">
        <v>40451</v>
      </c>
      <c r="DV111" s="449">
        <v>40543</v>
      </c>
      <c r="DW111" s="449">
        <v>40633</v>
      </c>
      <c r="DX111" s="449">
        <v>40724</v>
      </c>
      <c r="DY111" s="449">
        <v>40816</v>
      </c>
      <c r="DZ111" s="449">
        <v>40908</v>
      </c>
      <c r="EA111" s="449">
        <v>40999</v>
      </c>
      <c r="EB111" s="449">
        <v>41090</v>
      </c>
      <c r="EC111" s="449">
        <v>41182</v>
      </c>
      <c r="ED111" s="449">
        <v>41274</v>
      </c>
      <c r="EE111" s="449">
        <v>41364</v>
      </c>
      <c r="EF111" s="449">
        <v>41455</v>
      </c>
      <c r="EG111" s="449">
        <v>41547</v>
      </c>
      <c r="EH111" s="449">
        <v>41609</v>
      </c>
      <c r="EI111" s="449">
        <v>41699</v>
      </c>
    </row>
    <row r="112" spans="2:139">
      <c r="B112" s="499" t="s">
        <v>224</v>
      </c>
      <c r="C112" s="451" t="e">
        <v>#VALUE!</v>
      </c>
      <c r="D112" s="451" t="e">
        <v>#VALUE!</v>
      </c>
      <c r="E112" s="451" t="e">
        <v>#VALUE!</v>
      </c>
      <c r="F112" s="451" t="e">
        <v>#VALUE!</v>
      </c>
      <c r="G112" s="451" t="e">
        <v>#VALUE!</v>
      </c>
      <c r="H112" s="451" t="e">
        <v>#VALUE!</v>
      </c>
      <c r="I112" s="451" t="e">
        <v>#VALUE!</v>
      </c>
      <c r="J112" s="451" t="e">
        <v>#VALUE!</v>
      </c>
      <c r="K112" s="451" t="e">
        <v>#VALUE!</v>
      </c>
      <c r="L112" s="451" t="e">
        <v>#VALUE!</v>
      </c>
      <c r="M112" s="451" t="e">
        <v>#VALUE!</v>
      </c>
      <c r="N112" s="451" t="e">
        <v>#VALUE!</v>
      </c>
      <c r="O112" s="451" t="e">
        <v>#VALUE!</v>
      </c>
      <c r="P112" s="451" t="e">
        <v>#VALUE!</v>
      </c>
      <c r="Q112" s="451" t="e">
        <v>#VALUE!</v>
      </c>
      <c r="R112" s="451" t="e">
        <v>#VALUE!</v>
      </c>
      <c r="S112" s="451" t="e">
        <v>#VALUE!</v>
      </c>
      <c r="T112" s="451" t="e">
        <v>#VALUE!</v>
      </c>
      <c r="U112" s="451" t="e">
        <v>#VALUE!</v>
      </c>
      <c r="V112" s="451" t="e">
        <v>#VALUE!</v>
      </c>
      <c r="W112" s="451" t="e">
        <v>#VALUE!</v>
      </c>
      <c r="X112" s="451" t="e">
        <v>#VALUE!</v>
      </c>
      <c r="Y112" s="451" t="e">
        <v>#VALUE!</v>
      </c>
      <c r="Z112" s="451" t="e">
        <v>#VALUE!</v>
      </c>
      <c r="AA112" s="451" t="e">
        <v>#VALUE!</v>
      </c>
      <c r="AB112" s="451" t="e">
        <v>#VALUE!</v>
      </c>
      <c r="AC112" s="451" t="e">
        <v>#VALUE!</v>
      </c>
      <c r="AD112" s="451" t="e">
        <v>#VALUE!</v>
      </c>
      <c r="AE112" s="451" t="e">
        <v>#VALUE!</v>
      </c>
      <c r="AF112" s="451" t="e">
        <v>#VALUE!</v>
      </c>
      <c r="AG112" s="451" t="e">
        <v>#VALUE!</v>
      </c>
      <c r="AH112" s="451" t="e">
        <v>#VALUE!</v>
      </c>
      <c r="AI112" s="451" t="e">
        <v>#VALUE!</v>
      </c>
      <c r="AJ112" s="451" t="e">
        <v>#VALUE!</v>
      </c>
      <c r="AK112" s="451" t="e">
        <v>#VALUE!</v>
      </c>
      <c r="AL112" s="451" t="e">
        <v>#VALUE!</v>
      </c>
      <c r="AM112" s="451" t="e">
        <v>#VALUE!</v>
      </c>
      <c r="AN112" s="451" t="e">
        <v>#VALUE!</v>
      </c>
      <c r="AO112" s="451" t="e">
        <v>#VALUE!</v>
      </c>
      <c r="AP112" s="451" t="e">
        <v>#VALUE!</v>
      </c>
      <c r="AQ112" s="451" t="e">
        <v>#VALUE!</v>
      </c>
      <c r="AR112" s="451" t="e">
        <v>#VALUE!</v>
      </c>
      <c r="AS112" s="451" t="e">
        <v>#VALUE!</v>
      </c>
      <c r="AT112" s="451" t="e">
        <v>#VALUE!</v>
      </c>
      <c r="AU112" s="451" t="e">
        <v>#VALUE!</v>
      </c>
      <c r="AV112" s="451" t="e">
        <v>#VALUE!</v>
      </c>
      <c r="AW112" s="451" t="e">
        <v>#VALUE!</v>
      </c>
      <c r="AX112" s="451" t="e">
        <v>#VALUE!</v>
      </c>
      <c r="AY112" s="451" t="e">
        <v>#VALUE!</v>
      </c>
      <c r="AZ112" s="451" t="e">
        <v>#VALUE!</v>
      </c>
      <c r="BA112" s="451" t="e">
        <v>#VALUE!</v>
      </c>
      <c r="BB112" s="451" t="e">
        <v>#VALUE!</v>
      </c>
      <c r="BC112" s="451" t="e">
        <v>#VALUE!</v>
      </c>
      <c r="BD112" s="451" t="e">
        <v>#VALUE!</v>
      </c>
      <c r="BE112" s="451" t="e">
        <v>#VALUE!</v>
      </c>
      <c r="BF112" s="451" t="e">
        <v>#VALUE!</v>
      </c>
      <c r="BG112" s="451" t="e">
        <v>#VALUE!</v>
      </c>
      <c r="BH112" s="451" t="e">
        <v>#VALUE!</v>
      </c>
      <c r="BI112" s="451" t="e">
        <v>#VALUE!</v>
      </c>
      <c r="BJ112" s="451" t="e">
        <v>#VALUE!</v>
      </c>
      <c r="BK112" s="451" t="e">
        <v>#VALUE!</v>
      </c>
      <c r="BL112" s="451" t="e">
        <v>#VALUE!</v>
      </c>
      <c r="BM112" s="451" t="e">
        <v>#VALUE!</v>
      </c>
      <c r="BN112" s="451" t="e">
        <v>#VALUE!</v>
      </c>
      <c r="BO112" s="451" t="e">
        <v>#VALUE!</v>
      </c>
      <c r="BP112" s="451" t="e">
        <v>#VALUE!</v>
      </c>
      <c r="BQ112" s="451" t="e">
        <v>#VALUE!</v>
      </c>
      <c r="BR112" s="451" t="e">
        <v>#VALUE!</v>
      </c>
      <c r="BS112" s="451" t="e">
        <v>#VALUE!</v>
      </c>
      <c r="BT112" s="451" t="e">
        <v>#VALUE!</v>
      </c>
      <c r="BU112" s="451" t="e">
        <v>#VALUE!</v>
      </c>
      <c r="BV112" s="451" t="e">
        <v>#VALUE!</v>
      </c>
      <c r="BW112" s="451" t="e">
        <v>#VALUE!</v>
      </c>
      <c r="BX112" s="451" t="e">
        <v>#VALUE!</v>
      </c>
      <c r="BY112" s="451" t="e">
        <v>#VALUE!</v>
      </c>
      <c r="BZ112" s="451" t="e">
        <v>#VALUE!</v>
      </c>
      <c r="CA112" s="451" t="e">
        <v>#VALUE!</v>
      </c>
      <c r="CB112" s="451" t="e">
        <v>#VALUE!</v>
      </c>
      <c r="CC112" s="451" t="e">
        <v>#VALUE!</v>
      </c>
      <c r="CD112" s="451" t="e">
        <v>#VALUE!</v>
      </c>
      <c r="CE112" s="451" t="e">
        <v>#VALUE!</v>
      </c>
      <c r="CF112" s="451" t="e">
        <v>#VALUE!</v>
      </c>
      <c r="CG112" s="451" t="e">
        <v>#VALUE!</v>
      </c>
      <c r="CH112" s="451" t="e">
        <v>#VALUE!</v>
      </c>
      <c r="CI112" s="451" t="e">
        <v>#VALUE!</v>
      </c>
      <c r="CJ112" s="451" t="e">
        <v>#VALUE!</v>
      </c>
      <c r="CK112" s="451" t="e">
        <v>#VALUE!</v>
      </c>
      <c r="CL112" s="451" t="e">
        <v>#VALUE!</v>
      </c>
      <c r="CM112" s="451" t="e">
        <v>#VALUE!</v>
      </c>
      <c r="CN112" s="451" t="e">
        <v>#VALUE!</v>
      </c>
      <c r="CO112" s="451" t="e">
        <v>#VALUE!</v>
      </c>
      <c r="CP112" s="451" t="e">
        <v>#VALUE!</v>
      </c>
      <c r="CQ112" s="451" t="e">
        <v>#VALUE!</v>
      </c>
      <c r="CR112" s="451" t="e">
        <v>#VALUE!</v>
      </c>
      <c r="CS112" s="451" t="e">
        <v>#VALUE!</v>
      </c>
      <c r="CT112" s="451" t="e">
        <v>#VALUE!</v>
      </c>
      <c r="CU112" s="451" t="e">
        <v>#VALUE!</v>
      </c>
      <c r="CV112" s="451" t="e">
        <v>#VALUE!</v>
      </c>
      <c r="CW112" s="451" t="e">
        <v>#VALUE!</v>
      </c>
      <c r="CX112" s="451" t="e">
        <v>#VALUE!</v>
      </c>
      <c r="CY112" s="451" t="e">
        <v>#VALUE!</v>
      </c>
      <c r="CZ112" s="451" t="e">
        <v>#VALUE!</v>
      </c>
      <c r="DA112" s="451" t="e">
        <v>#VALUE!</v>
      </c>
      <c r="DB112" s="451" t="e">
        <v>#VALUE!</v>
      </c>
      <c r="DC112" s="451" t="e">
        <v>#VALUE!</v>
      </c>
      <c r="DD112" s="451" t="e">
        <v>#VALUE!</v>
      </c>
      <c r="DE112" s="451" t="e">
        <v>#VALUE!</v>
      </c>
      <c r="DF112" s="451" t="e">
        <v>#VALUE!</v>
      </c>
      <c r="DG112" s="451" t="e">
        <v>#VALUE!</v>
      </c>
      <c r="DH112" s="451" t="e">
        <v>#VALUE!</v>
      </c>
      <c r="DI112" s="451" t="e">
        <v>#VALUE!</v>
      </c>
      <c r="DJ112" s="451" t="e">
        <v>#VALUE!</v>
      </c>
      <c r="DK112" s="451" t="e">
        <v>#VALUE!</v>
      </c>
      <c r="DL112" s="451" t="e">
        <v>#VALUE!</v>
      </c>
      <c r="DM112" s="451" t="e">
        <v>#VALUE!</v>
      </c>
      <c r="DN112" s="451" t="e">
        <v>#VALUE!</v>
      </c>
      <c r="DO112" s="451" t="e">
        <v>#VALUE!</v>
      </c>
      <c r="DP112" s="451" t="e">
        <v>#VALUE!</v>
      </c>
      <c r="DQ112" s="451" t="e">
        <v>#VALUE!</v>
      </c>
      <c r="DR112" s="451" t="e">
        <v>#VALUE!</v>
      </c>
      <c r="DS112" s="451" t="e">
        <v>#VALUE!</v>
      </c>
      <c r="DT112" s="451" t="e">
        <v>#VALUE!</v>
      </c>
      <c r="DU112" s="451" t="e">
        <v>#VALUE!</v>
      </c>
      <c r="DV112" s="451" t="e">
        <v>#VALUE!</v>
      </c>
      <c r="DW112" s="451" t="e">
        <v>#VALUE!</v>
      </c>
      <c r="DX112" s="451" t="e">
        <v>#VALUE!</v>
      </c>
      <c r="DY112" s="451" t="e">
        <v>#VALUE!</v>
      </c>
      <c r="DZ112" s="451" t="e">
        <v>#VALUE!</v>
      </c>
      <c r="EA112" s="451" t="e">
        <v>#VALUE!</v>
      </c>
      <c r="EB112" s="451" t="e">
        <v>#VALUE!</v>
      </c>
      <c r="EC112" s="451" t="e">
        <v>#VALUE!</v>
      </c>
      <c r="ED112" s="451" t="e">
        <v>#VALUE!</v>
      </c>
      <c r="EE112" s="451" t="e">
        <v>#VALUE!</v>
      </c>
      <c r="EF112" s="451" t="e">
        <v>#VALUE!</v>
      </c>
      <c r="EG112" s="451" t="e">
        <v>#VALUE!</v>
      </c>
      <c r="EH112" s="451" t="e">
        <v>#VALUE!</v>
      </c>
      <c r="EI112" s="451" t="e">
        <v>#VALUE!</v>
      </c>
    </row>
    <row r="113" spans="2:139">
      <c r="B113" s="454" t="s">
        <v>174</v>
      </c>
      <c r="C113" s="454"/>
      <c r="D113" s="490" t="e">
        <f t="shared" ref="D113:BO113" si="195">100*(D112/C112-1)</f>
        <v>#VALUE!</v>
      </c>
      <c r="E113" s="490" t="e">
        <f t="shared" si="195"/>
        <v>#VALUE!</v>
      </c>
      <c r="F113" s="490" t="e">
        <f t="shared" si="195"/>
        <v>#VALUE!</v>
      </c>
      <c r="G113" s="490" t="e">
        <f t="shared" si="195"/>
        <v>#VALUE!</v>
      </c>
      <c r="H113" s="490" t="e">
        <f t="shared" si="195"/>
        <v>#VALUE!</v>
      </c>
      <c r="I113" s="490" t="e">
        <f t="shared" si="195"/>
        <v>#VALUE!</v>
      </c>
      <c r="J113" s="490" t="e">
        <f t="shared" si="195"/>
        <v>#VALUE!</v>
      </c>
      <c r="K113" s="490" t="e">
        <f t="shared" si="195"/>
        <v>#VALUE!</v>
      </c>
      <c r="L113" s="490" t="e">
        <f t="shared" si="195"/>
        <v>#VALUE!</v>
      </c>
      <c r="M113" s="490" t="e">
        <f t="shared" si="195"/>
        <v>#VALUE!</v>
      </c>
      <c r="N113" s="490" t="e">
        <f t="shared" si="195"/>
        <v>#VALUE!</v>
      </c>
      <c r="O113" s="490" t="e">
        <f t="shared" si="195"/>
        <v>#VALUE!</v>
      </c>
      <c r="P113" s="490" t="e">
        <f t="shared" si="195"/>
        <v>#VALUE!</v>
      </c>
      <c r="Q113" s="490" t="e">
        <f t="shared" si="195"/>
        <v>#VALUE!</v>
      </c>
      <c r="R113" s="490" t="e">
        <f t="shared" si="195"/>
        <v>#VALUE!</v>
      </c>
      <c r="S113" s="490" t="e">
        <f t="shared" si="195"/>
        <v>#VALUE!</v>
      </c>
      <c r="T113" s="490" t="e">
        <f t="shared" si="195"/>
        <v>#VALUE!</v>
      </c>
      <c r="U113" s="490" t="e">
        <f t="shared" si="195"/>
        <v>#VALUE!</v>
      </c>
      <c r="V113" s="490" t="e">
        <f t="shared" si="195"/>
        <v>#VALUE!</v>
      </c>
      <c r="W113" s="490" t="e">
        <f t="shared" si="195"/>
        <v>#VALUE!</v>
      </c>
      <c r="X113" s="490" t="e">
        <f t="shared" si="195"/>
        <v>#VALUE!</v>
      </c>
      <c r="Y113" s="490" t="e">
        <f t="shared" si="195"/>
        <v>#VALUE!</v>
      </c>
      <c r="Z113" s="490" t="e">
        <f t="shared" si="195"/>
        <v>#VALUE!</v>
      </c>
      <c r="AA113" s="490" t="e">
        <f t="shared" si="195"/>
        <v>#VALUE!</v>
      </c>
      <c r="AB113" s="490" t="e">
        <f t="shared" si="195"/>
        <v>#VALUE!</v>
      </c>
      <c r="AC113" s="490" t="e">
        <f t="shared" si="195"/>
        <v>#VALUE!</v>
      </c>
      <c r="AD113" s="490" t="e">
        <f t="shared" si="195"/>
        <v>#VALUE!</v>
      </c>
      <c r="AE113" s="490" t="e">
        <f t="shared" si="195"/>
        <v>#VALUE!</v>
      </c>
      <c r="AF113" s="490" t="e">
        <f t="shared" si="195"/>
        <v>#VALUE!</v>
      </c>
      <c r="AG113" s="490" t="e">
        <f t="shared" si="195"/>
        <v>#VALUE!</v>
      </c>
      <c r="AH113" s="490" t="e">
        <f t="shared" si="195"/>
        <v>#VALUE!</v>
      </c>
      <c r="AI113" s="490" t="e">
        <f t="shared" si="195"/>
        <v>#VALUE!</v>
      </c>
      <c r="AJ113" s="490" t="e">
        <f t="shared" si="195"/>
        <v>#VALUE!</v>
      </c>
      <c r="AK113" s="490" t="e">
        <f t="shared" si="195"/>
        <v>#VALUE!</v>
      </c>
      <c r="AL113" s="490" t="e">
        <f t="shared" si="195"/>
        <v>#VALUE!</v>
      </c>
      <c r="AM113" s="490" t="e">
        <f t="shared" si="195"/>
        <v>#VALUE!</v>
      </c>
      <c r="AN113" s="490" t="e">
        <f t="shared" si="195"/>
        <v>#VALUE!</v>
      </c>
      <c r="AO113" s="490" t="e">
        <f t="shared" si="195"/>
        <v>#VALUE!</v>
      </c>
      <c r="AP113" s="490" t="e">
        <f t="shared" si="195"/>
        <v>#VALUE!</v>
      </c>
      <c r="AQ113" s="490" t="e">
        <f t="shared" si="195"/>
        <v>#VALUE!</v>
      </c>
      <c r="AR113" s="490" t="e">
        <f t="shared" si="195"/>
        <v>#VALUE!</v>
      </c>
      <c r="AS113" s="490" t="e">
        <f t="shared" si="195"/>
        <v>#VALUE!</v>
      </c>
      <c r="AT113" s="490" t="e">
        <f t="shared" si="195"/>
        <v>#VALUE!</v>
      </c>
      <c r="AU113" s="490" t="e">
        <f t="shared" si="195"/>
        <v>#VALUE!</v>
      </c>
      <c r="AV113" s="490" t="e">
        <f t="shared" si="195"/>
        <v>#VALUE!</v>
      </c>
      <c r="AW113" s="490" t="e">
        <f t="shared" si="195"/>
        <v>#VALUE!</v>
      </c>
      <c r="AX113" s="490" t="e">
        <f t="shared" si="195"/>
        <v>#VALUE!</v>
      </c>
      <c r="AY113" s="490" t="e">
        <f t="shared" si="195"/>
        <v>#VALUE!</v>
      </c>
      <c r="AZ113" s="490" t="e">
        <f t="shared" si="195"/>
        <v>#VALUE!</v>
      </c>
      <c r="BA113" s="490" t="e">
        <f t="shared" si="195"/>
        <v>#VALUE!</v>
      </c>
      <c r="BB113" s="490" t="e">
        <f t="shared" si="195"/>
        <v>#VALUE!</v>
      </c>
      <c r="BC113" s="490" t="e">
        <f t="shared" si="195"/>
        <v>#VALUE!</v>
      </c>
      <c r="BD113" s="490" t="e">
        <f t="shared" si="195"/>
        <v>#VALUE!</v>
      </c>
      <c r="BE113" s="490" t="e">
        <f t="shared" si="195"/>
        <v>#VALUE!</v>
      </c>
      <c r="BF113" s="490" t="e">
        <f t="shared" si="195"/>
        <v>#VALUE!</v>
      </c>
      <c r="BG113" s="490" t="e">
        <f t="shared" si="195"/>
        <v>#VALUE!</v>
      </c>
      <c r="BH113" s="490" t="e">
        <f t="shared" si="195"/>
        <v>#VALUE!</v>
      </c>
      <c r="BI113" s="490" t="e">
        <f t="shared" si="195"/>
        <v>#VALUE!</v>
      </c>
      <c r="BJ113" s="490" t="e">
        <f t="shared" si="195"/>
        <v>#VALUE!</v>
      </c>
      <c r="BK113" s="490" t="e">
        <f t="shared" si="195"/>
        <v>#VALUE!</v>
      </c>
      <c r="BL113" s="490" t="e">
        <f t="shared" si="195"/>
        <v>#VALUE!</v>
      </c>
      <c r="BM113" s="490" t="e">
        <f t="shared" si="195"/>
        <v>#VALUE!</v>
      </c>
      <c r="BN113" s="490" t="e">
        <f t="shared" si="195"/>
        <v>#VALUE!</v>
      </c>
      <c r="BO113" s="490" t="e">
        <f t="shared" si="195"/>
        <v>#VALUE!</v>
      </c>
      <c r="BP113" s="490" t="e">
        <f t="shared" ref="BP113:EA113" si="196">100*(BP112/BO112-1)</f>
        <v>#VALUE!</v>
      </c>
      <c r="BQ113" s="490" t="e">
        <f t="shared" si="196"/>
        <v>#VALUE!</v>
      </c>
      <c r="BR113" s="490" t="e">
        <f t="shared" si="196"/>
        <v>#VALUE!</v>
      </c>
      <c r="BS113" s="490" t="e">
        <f t="shared" si="196"/>
        <v>#VALUE!</v>
      </c>
      <c r="BT113" s="490" t="e">
        <f t="shared" si="196"/>
        <v>#VALUE!</v>
      </c>
      <c r="BU113" s="490" t="e">
        <f t="shared" si="196"/>
        <v>#VALUE!</v>
      </c>
      <c r="BV113" s="490" t="e">
        <f t="shared" si="196"/>
        <v>#VALUE!</v>
      </c>
      <c r="BW113" s="490" t="e">
        <f t="shared" si="196"/>
        <v>#VALUE!</v>
      </c>
      <c r="BX113" s="490" t="e">
        <f t="shared" si="196"/>
        <v>#VALUE!</v>
      </c>
      <c r="BY113" s="490" t="e">
        <f t="shared" si="196"/>
        <v>#VALUE!</v>
      </c>
      <c r="BZ113" s="490" t="e">
        <f t="shared" si="196"/>
        <v>#VALUE!</v>
      </c>
      <c r="CA113" s="490" t="e">
        <f t="shared" si="196"/>
        <v>#VALUE!</v>
      </c>
      <c r="CB113" s="490" t="e">
        <f t="shared" si="196"/>
        <v>#VALUE!</v>
      </c>
      <c r="CC113" s="490" t="e">
        <f t="shared" si="196"/>
        <v>#VALUE!</v>
      </c>
      <c r="CD113" s="490" t="e">
        <f t="shared" si="196"/>
        <v>#VALUE!</v>
      </c>
      <c r="CE113" s="490" t="e">
        <f t="shared" si="196"/>
        <v>#VALUE!</v>
      </c>
      <c r="CF113" s="490" t="e">
        <f t="shared" si="196"/>
        <v>#VALUE!</v>
      </c>
      <c r="CG113" s="490" t="e">
        <f t="shared" si="196"/>
        <v>#VALUE!</v>
      </c>
      <c r="CH113" s="490" t="e">
        <f t="shared" si="196"/>
        <v>#VALUE!</v>
      </c>
      <c r="CI113" s="490" t="e">
        <f t="shared" si="196"/>
        <v>#VALUE!</v>
      </c>
      <c r="CJ113" s="490" t="e">
        <f t="shared" si="196"/>
        <v>#VALUE!</v>
      </c>
      <c r="CK113" s="490" t="e">
        <f t="shared" si="196"/>
        <v>#VALUE!</v>
      </c>
      <c r="CL113" s="490" t="e">
        <f t="shared" si="196"/>
        <v>#VALUE!</v>
      </c>
      <c r="CM113" s="490" t="e">
        <f t="shared" si="196"/>
        <v>#VALUE!</v>
      </c>
      <c r="CN113" s="490" t="e">
        <f t="shared" si="196"/>
        <v>#VALUE!</v>
      </c>
      <c r="CO113" s="490" t="e">
        <f t="shared" si="196"/>
        <v>#VALUE!</v>
      </c>
      <c r="CP113" s="490" t="e">
        <f t="shared" si="196"/>
        <v>#VALUE!</v>
      </c>
      <c r="CQ113" s="490" t="e">
        <f t="shared" si="196"/>
        <v>#VALUE!</v>
      </c>
      <c r="CR113" s="490" t="e">
        <f t="shared" si="196"/>
        <v>#VALUE!</v>
      </c>
      <c r="CS113" s="490" t="e">
        <f t="shared" si="196"/>
        <v>#VALUE!</v>
      </c>
      <c r="CT113" s="490" t="e">
        <f t="shared" si="196"/>
        <v>#VALUE!</v>
      </c>
      <c r="CU113" s="490" t="e">
        <f t="shared" si="196"/>
        <v>#VALUE!</v>
      </c>
      <c r="CV113" s="490" t="e">
        <f t="shared" si="196"/>
        <v>#VALUE!</v>
      </c>
      <c r="CW113" s="490" t="e">
        <f t="shared" si="196"/>
        <v>#VALUE!</v>
      </c>
      <c r="CX113" s="490" t="e">
        <f t="shared" si="196"/>
        <v>#VALUE!</v>
      </c>
      <c r="CY113" s="490" t="e">
        <f t="shared" si="196"/>
        <v>#VALUE!</v>
      </c>
      <c r="CZ113" s="490" t="e">
        <f t="shared" si="196"/>
        <v>#VALUE!</v>
      </c>
      <c r="DA113" s="490" t="e">
        <f t="shared" si="196"/>
        <v>#VALUE!</v>
      </c>
      <c r="DB113" s="490" t="e">
        <f t="shared" si="196"/>
        <v>#VALUE!</v>
      </c>
      <c r="DC113" s="490" t="e">
        <f t="shared" si="196"/>
        <v>#VALUE!</v>
      </c>
      <c r="DD113" s="490" t="e">
        <f t="shared" si="196"/>
        <v>#VALUE!</v>
      </c>
      <c r="DE113" s="490" t="e">
        <f t="shared" si="196"/>
        <v>#VALUE!</v>
      </c>
      <c r="DF113" s="490" t="e">
        <f t="shared" si="196"/>
        <v>#VALUE!</v>
      </c>
      <c r="DG113" s="490" t="e">
        <f t="shared" si="196"/>
        <v>#VALUE!</v>
      </c>
      <c r="DH113" s="490" t="e">
        <f t="shared" si="196"/>
        <v>#VALUE!</v>
      </c>
      <c r="DI113" s="490" t="e">
        <f t="shared" si="196"/>
        <v>#VALUE!</v>
      </c>
      <c r="DJ113" s="490" t="e">
        <f t="shared" si="196"/>
        <v>#VALUE!</v>
      </c>
      <c r="DK113" s="490" t="e">
        <f t="shared" si="196"/>
        <v>#VALUE!</v>
      </c>
      <c r="DL113" s="490" t="e">
        <f t="shared" si="196"/>
        <v>#VALUE!</v>
      </c>
      <c r="DM113" s="490" t="e">
        <f t="shared" si="196"/>
        <v>#VALUE!</v>
      </c>
      <c r="DN113" s="490" t="e">
        <f t="shared" si="196"/>
        <v>#VALUE!</v>
      </c>
      <c r="DO113" s="490" t="e">
        <f t="shared" si="196"/>
        <v>#VALUE!</v>
      </c>
      <c r="DP113" s="490" t="e">
        <f t="shared" si="196"/>
        <v>#VALUE!</v>
      </c>
      <c r="DQ113" s="490" t="e">
        <f t="shared" si="196"/>
        <v>#VALUE!</v>
      </c>
      <c r="DR113" s="490" t="e">
        <f t="shared" si="196"/>
        <v>#VALUE!</v>
      </c>
      <c r="DS113" s="490" t="e">
        <f t="shared" si="196"/>
        <v>#VALUE!</v>
      </c>
      <c r="DT113" s="490" t="e">
        <f t="shared" si="196"/>
        <v>#VALUE!</v>
      </c>
      <c r="DU113" s="490" t="e">
        <f t="shared" si="196"/>
        <v>#VALUE!</v>
      </c>
      <c r="DV113" s="490" t="e">
        <f t="shared" si="196"/>
        <v>#VALUE!</v>
      </c>
      <c r="DW113" s="490" t="e">
        <f t="shared" si="196"/>
        <v>#VALUE!</v>
      </c>
      <c r="DX113" s="490" t="e">
        <f t="shared" si="196"/>
        <v>#VALUE!</v>
      </c>
      <c r="DY113" s="490" t="e">
        <f t="shared" si="196"/>
        <v>#VALUE!</v>
      </c>
      <c r="DZ113" s="490" t="e">
        <f t="shared" si="196"/>
        <v>#VALUE!</v>
      </c>
      <c r="EA113" s="490" t="e">
        <f t="shared" si="196"/>
        <v>#VALUE!</v>
      </c>
      <c r="EB113" s="490" t="e">
        <f t="shared" ref="EB113:EI113" si="197">100*(EB112/EA112-1)</f>
        <v>#VALUE!</v>
      </c>
      <c r="EC113" s="490" t="e">
        <f t="shared" si="197"/>
        <v>#VALUE!</v>
      </c>
      <c r="ED113" s="490" t="e">
        <f t="shared" si="197"/>
        <v>#VALUE!</v>
      </c>
      <c r="EE113" s="490" t="e">
        <f t="shared" si="197"/>
        <v>#VALUE!</v>
      </c>
      <c r="EF113" s="490" t="e">
        <f t="shared" si="197"/>
        <v>#VALUE!</v>
      </c>
      <c r="EG113" s="490" t="e">
        <f t="shared" si="197"/>
        <v>#VALUE!</v>
      </c>
      <c r="EH113" s="490" t="e">
        <f t="shared" si="197"/>
        <v>#VALUE!</v>
      </c>
      <c r="EI113" s="490" t="e">
        <f t="shared" si="197"/>
        <v>#VALUE!</v>
      </c>
    </row>
    <row r="114" spans="2:139" ht="13.5" thickBot="1">
      <c r="B114" s="454" t="s">
        <v>74</v>
      </c>
      <c r="D114" s="455"/>
      <c r="E114" s="455"/>
      <c r="F114" s="455"/>
      <c r="G114" s="490" t="e">
        <f t="shared" ref="G114:BR114" si="198">100*(G112/C112-1)</f>
        <v>#VALUE!</v>
      </c>
      <c r="H114" s="490" t="e">
        <f t="shared" si="198"/>
        <v>#VALUE!</v>
      </c>
      <c r="I114" s="490" t="e">
        <f t="shared" si="198"/>
        <v>#VALUE!</v>
      </c>
      <c r="J114" s="490" t="e">
        <f t="shared" si="198"/>
        <v>#VALUE!</v>
      </c>
      <c r="K114" s="490" t="e">
        <f t="shared" si="198"/>
        <v>#VALUE!</v>
      </c>
      <c r="L114" s="490" t="e">
        <f t="shared" si="198"/>
        <v>#VALUE!</v>
      </c>
      <c r="M114" s="490" t="e">
        <f t="shared" si="198"/>
        <v>#VALUE!</v>
      </c>
      <c r="N114" s="490" t="e">
        <f t="shared" si="198"/>
        <v>#VALUE!</v>
      </c>
      <c r="O114" s="490" t="e">
        <f t="shared" si="198"/>
        <v>#VALUE!</v>
      </c>
      <c r="P114" s="490" t="e">
        <f t="shared" si="198"/>
        <v>#VALUE!</v>
      </c>
      <c r="Q114" s="490" t="e">
        <f t="shared" si="198"/>
        <v>#VALUE!</v>
      </c>
      <c r="R114" s="490" t="e">
        <f t="shared" si="198"/>
        <v>#VALUE!</v>
      </c>
      <c r="S114" s="490" t="e">
        <f t="shared" si="198"/>
        <v>#VALUE!</v>
      </c>
      <c r="T114" s="490" t="e">
        <f t="shared" si="198"/>
        <v>#VALUE!</v>
      </c>
      <c r="U114" s="490" t="e">
        <f t="shared" si="198"/>
        <v>#VALUE!</v>
      </c>
      <c r="V114" s="490" t="e">
        <f t="shared" si="198"/>
        <v>#VALUE!</v>
      </c>
      <c r="W114" s="490" t="e">
        <f t="shared" si="198"/>
        <v>#VALUE!</v>
      </c>
      <c r="X114" s="490" t="e">
        <f t="shared" si="198"/>
        <v>#VALUE!</v>
      </c>
      <c r="Y114" s="490" t="e">
        <f t="shared" si="198"/>
        <v>#VALUE!</v>
      </c>
      <c r="Z114" s="490" t="e">
        <f t="shared" si="198"/>
        <v>#VALUE!</v>
      </c>
      <c r="AA114" s="490" t="e">
        <f t="shared" si="198"/>
        <v>#VALUE!</v>
      </c>
      <c r="AB114" s="490" t="e">
        <f t="shared" si="198"/>
        <v>#VALUE!</v>
      </c>
      <c r="AC114" s="490" t="e">
        <f t="shared" si="198"/>
        <v>#VALUE!</v>
      </c>
      <c r="AD114" s="490" t="e">
        <f t="shared" si="198"/>
        <v>#VALUE!</v>
      </c>
      <c r="AE114" s="490" t="e">
        <f t="shared" si="198"/>
        <v>#VALUE!</v>
      </c>
      <c r="AF114" s="490" t="e">
        <f t="shared" si="198"/>
        <v>#VALUE!</v>
      </c>
      <c r="AG114" s="490" t="e">
        <f t="shared" si="198"/>
        <v>#VALUE!</v>
      </c>
      <c r="AH114" s="490" t="e">
        <f t="shared" si="198"/>
        <v>#VALUE!</v>
      </c>
      <c r="AI114" s="490" t="e">
        <f t="shared" si="198"/>
        <v>#VALUE!</v>
      </c>
      <c r="AJ114" s="490" t="e">
        <f t="shared" si="198"/>
        <v>#VALUE!</v>
      </c>
      <c r="AK114" s="490" t="e">
        <f t="shared" si="198"/>
        <v>#VALUE!</v>
      </c>
      <c r="AL114" s="490" t="e">
        <f t="shared" si="198"/>
        <v>#VALUE!</v>
      </c>
      <c r="AM114" s="490" t="e">
        <f t="shared" si="198"/>
        <v>#VALUE!</v>
      </c>
      <c r="AN114" s="490" t="e">
        <f t="shared" si="198"/>
        <v>#VALUE!</v>
      </c>
      <c r="AO114" s="490" t="e">
        <f t="shared" si="198"/>
        <v>#VALUE!</v>
      </c>
      <c r="AP114" s="490" t="e">
        <f t="shared" si="198"/>
        <v>#VALUE!</v>
      </c>
      <c r="AQ114" s="490" t="e">
        <f t="shared" si="198"/>
        <v>#VALUE!</v>
      </c>
      <c r="AR114" s="490" t="e">
        <f t="shared" si="198"/>
        <v>#VALUE!</v>
      </c>
      <c r="AS114" s="490" t="e">
        <f t="shared" si="198"/>
        <v>#VALUE!</v>
      </c>
      <c r="AT114" s="490" t="e">
        <f t="shared" si="198"/>
        <v>#VALUE!</v>
      </c>
      <c r="AU114" s="490" t="e">
        <f t="shared" si="198"/>
        <v>#VALUE!</v>
      </c>
      <c r="AV114" s="490" t="e">
        <f t="shared" si="198"/>
        <v>#VALUE!</v>
      </c>
      <c r="AW114" s="490" t="e">
        <f t="shared" si="198"/>
        <v>#VALUE!</v>
      </c>
      <c r="AX114" s="490" t="e">
        <f t="shared" si="198"/>
        <v>#VALUE!</v>
      </c>
      <c r="AY114" s="490" t="e">
        <f t="shared" si="198"/>
        <v>#VALUE!</v>
      </c>
      <c r="AZ114" s="490" t="e">
        <f t="shared" si="198"/>
        <v>#VALUE!</v>
      </c>
      <c r="BA114" s="490" t="e">
        <f t="shared" si="198"/>
        <v>#VALUE!</v>
      </c>
      <c r="BB114" s="490" t="e">
        <f t="shared" si="198"/>
        <v>#VALUE!</v>
      </c>
      <c r="BC114" s="490" t="e">
        <f t="shared" si="198"/>
        <v>#VALUE!</v>
      </c>
      <c r="BD114" s="490" t="e">
        <f t="shared" si="198"/>
        <v>#VALUE!</v>
      </c>
      <c r="BE114" s="490" t="e">
        <f t="shared" si="198"/>
        <v>#VALUE!</v>
      </c>
      <c r="BF114" s="490" t="e">
        <f t="shared" si="198"/>
        <v>#VALUE!</v>
      </c>
      <c r="BG114" s="490" t="e">
        <f t="shared" si="198"/>
        <v>#VALUE!</v>
      </c>
      <c r="BH114" s="490" t="e">
        <f t="shared" si="198"/>
        <v>#VALUE!</v>
      </c>
      <c r="BI114" s="490" t="e">
        <f t="shared" si="198"/>
        <v>#VALUE!</v>
      </c>
      <c r="BJ114" s="490" t="e">
        <f t="shared" si="198"/>
        <v>#VALUE!</v>
      </c>
      <c r="BK114" s="490" t="e">
        <f t="shared" si="198"/>
        <v>#VALUE!</v>
      </c>
      <c r="BL114" s="490" t="e">
        <f t="shared" si="198"/>
        <v>#VALUE!</v>
      </c>
      <c r="BM114" s="490" t="e">
        <f t="shared" si="198"/>
        <v>#VALUE!</v>
      </c>
      <c r="BN114" s="490" t="e">
        <f t="shared" si="198"/>
        <v>#VALUE!</v>
      </c>
      <c r="BO114" s="490" t="e">
        <f t="shared" si="198"/>
        <v>#VALUE!</v>
      </c>
      <c r="BP114" s="490" t="e">
        <f t="shared" si="198"/>
        <v>#VALUE!</v>
      </c>
      <c r="BQ114" s="490" t="e">
        <f t="shared" si="198"/>
        <v>#VALUE!</v>
      </c>
      <c r="BR114" s="490" t="e">
        <f t="shared" si="198"/>
        <v>#VALUE!</v>
      </c>
      <c r="BS114" s="490" t="e">
        <f t="shared" ref="BS114:ED114" si="199">100*(BS112/BO112-1)</f>
        <v>#VALUE!</v>
      </c>
      <c r="BT114" s="490" t="e">
        <f t="shared" si="199"/>
        <v>#VALUE!</v>
      </c>
      <c r="BU114" s="490" t="e">
        <f t="shared" si="199"/>
        <v>#VALUE!</v>
      </c>
      <c r="BV114" s="490" t="e">
        <f t="shared" si="199"/>
        <v>#VALUE!</v>
      </c>
      <c r="BW114" s="490" t="e">
        <f t="shared" si="199"/>
        <v>#VALUE!</v>
      </c>
      <c r="BX114" s="490" t="e">
        <f t="shared" si="199"/>
        <v>#VALUE!</v>
      </c>
      <c r="BY114" s="490" t="e">
        <f t="shared" si="199"/>
        <v>#VALUE!</v>
      </c>
      <c r="BZ114" s="490" t="e">
        <f t="shared" si="199"/>
        <v>#VALUE!</v>
      </c>
      <c r="CA114" s="490" t="e">
        <f t="shared" si="199"/>
        <v>#VALUE!</v>
      </c>
      <c r="CB114" s="490" t="e">
        <f t="shared" si="199"/>
        <v>#VALUE!</v>
      </c>
      <c r="CC114" s="490" t="e">
        <f t="shared" si="199"/>
        <v>#VALUE!</v>
      </c>
      <c r="CD114" s="490" t="e">
        <f t="shared" si="199"/>
        <v>#VALUE!</v>
      </c>
      <c r="CE114" s="490" t="e">
        <f t="shared" si="199"/>
        <v>#VALUE!</v>
      </c>
      <c r="CF114" s="490" t="e">
        <f t="shared" si="199"/>
        <v>#VALUE!</v>
      </c>
      <c r="CG114" s="490" t="e">
        <f t="shared" si="199"/>
        <v>#VALUE!</v>
      </c>
      <c r="CH114" s="490" t="e">
        <f t="shared" si="199"/>
        <v>#VALUE!</v>
      </c>
      <c r="CI114" s="490" t="e">
        <f t="shared" si="199"/>
        <v>#VALUE!</v>
      </c>
      <c r="CJ114" s="490" t="e">
        <f t="shared" si="199"/>
        <v>#VALUE!</v>
      </c>
      <c r="CK114" s="490" t="e">
        <f t="shared" si="199"/>
        <v>#VALUE!</v>
      </c>
      <c r="CL114" s="490" t="e">
        <f t="shared" si="199"/>
        <v>#VALUE!</v>
      </c>
      <c r="CM114" s="490" t="e">
        <f t="shared" si="199"/>
        <v>#VALUE!</v>
      </c>
      <c r="CN114" s="490" t="e">
        <f t="shared" si="199"/>
        <v>#VALUE!</v>
      </c>
      <c r="CO114" s="490" t="e">
        <f t="shared" si="199"/>
        <v>#VALUE!</v>
      </c>
      <c r="CP114" s="490" t="e">
        <f t="shared" si="199"/>
        <v>#VALUE!</v>
      </c>
      <c r="CQ114" s="490" t="e">
        <f t="shared" si="199"/>
        <v>#VALUE!</v>
      </c>
      <c r="CR114" s="490" t="e">
        <f t="shared" si="199"/>
        <v>#VALUE!</v>
      </c>
      <c r="CS114" s="490" t="e">
        <f t="shared" si="199"/>
        <v>#VALUE!</v>
      </c>
      <c r="CT114" s="490" t="e">
        <f t="shared" si="199"/>
        <v>#VALUE!</v>
      </c>
      <c r="CU114" s="490" t="e">
        <f t="shared" si="199"/>
        <v>#VALUE!</v>
      </c>
      <c r="CV114" s="490" t="e">
        <f t="shared" si="199"/>
        <v>#VALUE!</v>
      </c>
      <c r="CW114" s="490" t="e">
        <f t="shared" si="199"/>
        <v>#VALUE!</v>
      </c>
      <c r="CX114" s="490" t="e">
        <f t="shared" si="199"/>
        <v>#VALUE!</v>
      </c>
      <c r="CY114" s="490" t="e">
        <f t="shared" si="199"/>
        <v>#VALUE!</v>
      </c>
      <c r="CZ114" s="490" t="e">
        <f t="shared" si="199"/>
        <v>#VALUE!</v>
      </c>
      <c r="DA114" s="490" t="e">
        <f t="shared" si="199"/>
        <v>#VALUE!</v>
      </c>
      <c r="DB114" s="490" t="e">
        <f t="shared" si="199"/>
        <v>#VALUE!</v>
      </c>
      <c r="DC114" s="490" t="e">
        <f t="shared" si="199"/>
        <v>#VALUE!</v>
      </c>
      <c r="DD114" s="490" t="e">
        <f t="shared" si="199"/>
        <v>#VALUE!</v>
      </c>
      <c r="DE114" s="490" t="e">
        <f t="shared" si="199"/>
        <v>#VALUE!</v>
      </c>
      <c r="DF114" s="490" t="e">
        <f t="shared" si="199"/>
        <v>#VALUE!</v>
      </c>
      <c r="DG114" s="490" t="e">
        <f t="shared" si="199"/>
        <v>#VALUE!</v>
      </c>
      <c r="DH114" s="490" t="e">
        <f t="shared" si="199"/>
        <v>#VALUE!</v>
      </c>
      <c r="DI114" s="490" t="e">
        <f t="shared" si="199"/>
        <v>#VALUE!</v>
      </c>
      <c r="DJ114" s="490" t="e">
        <f t="shared" si="199"/>
        <v>#VALUE!</v>
      </c>
      <c r="DK114" s="490" t="e">
        <f t="shared" si="199"/>
        <v>#VALUE!</v>
      </c>
      <c r="DL114" s="490" t="e">
        <f t="shared" si="199"/>
        <v>#VALUE!</v>
      </c>
      <c r="DM114" s="490" t="e">
        <f t="shared" si="199"/>
        <v>#VALUE!</v>
      </c>
      <c r="DN114" s="490" t="e">
        <f t="shared" si="199"/>
        <v>#VALUE!</v>
      </c>
      <c r="DO114" s="490" t="e">
        <f t="shared" si="199"/>
        <v>#VALUE!</v>
      </c>
      <c r="DP114" s="490" t="e">
        <f t="shared" si="199"/>
        <v>#VALUE!</v>
      </c>
      <c r="DQ114" s="490" t="e">
        <f t="shared" si="199"/>
        <v>#VALUE!</v>
      </c>
      <c r="DR114" s="490" t="e">
        <f t="shared" si="199"/>
        <v>#VALUE!</v>
      </c>
      <c r="DS114" s="490" t="e">
        <f t="shared" si="199"/>
        <v>#VALUE!</v>
      </c>
      <c r="DT114" s="490" t="e">
        <f t="shared" si="199"/>
        <v>#VALUE!</v>
      </c>
      <c r="DU114" s="490" t="e">
        <f t="shared" si="199"/>
        <v>#VALUE!</v>
      </c>
      <c r="DV114" s="490" t="e">
        <f t="shared" si="199"/>
        <v>#VALUE!</v>
      </c>
      <c r="DW114" s="490" t="e">
        <f t="shared" si="199"/>
        <v>#VALUE!</v>
      </c>
      <c r="DX114" s="490" t="e">
        <f t="shared" si="199"/>
        <v>#VALUE!</v>
      </c>
      <c r="DY114" s="490" t="e">
        <f t="shared" si="199"/>
        <v>#VALUE!</v>
      </c>
      <c r="DZ114" s="490" t="e">
        <f t="shared" si="199"/>
        <v>#VALUE!</v>
      </c>
      <c r="EA114" s="490" t="e">
        <f t="shared" si="199"/>
        <v>#VALUE!</v>
      </c>
      <c r="EB114" s="490" t="e">
        <f t="shared" si="199"/>
        <v>#VALUE!</v>
      </c>
      <c r="EC114" s="490" t="e">
        <f t="shared" si="199"/>
        <v>#VALUE!</v>
      </c>
      <c r="ED114" s="490" t="e">
        <f t="shared" si="199"/>
        <v>#VALUE!</v>
      </c>
      <c r="EE114" s="490" t="e">
        <f>100*(EE112/EA112-1)</f>
        <v>#VALUE!</v>
      </c>
      <c r="EF114" s="490" t="e">
        <f>100*(EF112/EB112-1)</f>
        <v>#VALUE!</v>
      </c>
      <c r="EG114" s="490" t="e">
        <f>100*(EG112/EC112-1)</f>
        <v>#VALUE!</v>
      </c>
      <c r="EH114" s="490" t="e">
        <f>100*(EH112/ED112-1)</f>
        <v>#VALUE!</v>
      </c>
      <c r="EI114" s="490" t="e">
        <f>100*(EI112/EE112-1)</f>
        <v>#VALUE!</v>
      </c>
    </row>
    <row r="115" spans="2:139">
      <c r="B115" s="505" t="s">
        <v>233</v>
      </c>
      <c r="C115" s="451" t="e">
        <v>#VALUE!</v>
      </c>
      <c r="D115" s="451" t="e">
        <v>#VALUE!</v>
      </c>
      <c r="E115" s="451" t="e">
        <v>#VALUE!</v>
      </c>
      <c r="F115" s="451" t="e">
        <v>#VALUE!</v>
      </c>
      <c r="G115" s="451" t="e">
        <v>#VALUE!</v>
      </c>
      <c r="H115" s="451" t="e">
        <v>#VALUE!</v>
      </c>
      <c r="I115" s="451" t="e">
        <v>#VALUE!</v>
      </c>
      <c r="J115" s="451" t="e">
        <v>#VALUE!</v>
      </c>
      <c r="K115" s="451" t="e">
        <v>#VALUE!</v>
      </c>
      <c r="L115" s="451" t="e">
        <v>#VALUE!</v>
      </c>
      <c r="M115" s="451" t="e">
        <v>#VALUE!</v>
      </c>
      <c r="N115" s="451" t="e">
        <v>#VALUE!</v>
      </c>
      <c r="O115" s="451" t="e">
        <v>#VALUE!</v>
      </c>
      <c r="P115" s="451" t="e">
        <v>#VALUE!</v>
      </c>
      <c r="Q115" s="451" t="e">
        <v>#VALUE!</v>
      </c>
      <c r="R115" s="451" t="e">
        <v>#VALUE!</v>
      </c>
      <c r="S115" s="451" t="e">
        <v>#VALUE!</v>
      </c>
      <c r="T115" s="451" t="e">
        <v>#VALUE!</v>
      </c>
      <c r="U115" s="451" t="e">
        <v>#VALUE!</v>
      </c>
      <c r="V115" s="451" t="e">
        <v>#VALUE!</v>
      </c>
      <c r="W115" s="451" t="e">
        <v>#VALUE!</v>
      </c>
      <c r="X115" s="451" t="e">
        <v>#VALUE!</v>
      </c>
      <c r="Y115" s="451" t="e">
        <v>#VALUE!</v>
      </c>
      <c r="Z115" s="451" t="e">
        <v>#VALUE!</v>
      </c>
      <c r="AA115" s="451" t="e">
        <v>#VALUE!</v>
      </c>
      <c r="AB115" s="451" t="e">
        <v>#VALUE!</v>
      </c>
      <c r="AC115" s="451" t="e">
        <v>#VALUE!</v>
      </c>
      <c r="AD115" s="451" t="e">
        <v>#VALUE!</v>
      </c>
      <c r="AE115" s="451" t="e">
        <v>#VALUE!</v>
      </c>
      <c r="AF115" s="451" t="e">
        <v>#VALUE!</v>
      </c>
      <c r="AG115" s="451" t="e">
        <v>#VALUE!</v>
      </c>
      <c r="AH115" s="451" t="e">
        <v>#VALUE!</v>
      </c>
      <c r="AI115" s="451" t="e">
        <v>#VALUE!</v>
      </c>
      <c r="AJ115" s="451" t="e">
        <v>#VALUE!</v>
      </c>
      <c r="AK115" s="451" t="e">
        <v>#VALUE!</v>
      </c>
      <c r="AL115" s="451" t="e">
        <v>#VALUE!</v>
      </c>
      <c r="AM115" s="451" t="e">
        <v>#VALUE!</v>
      </c>
      <c r="AN115" s="451" t="e">
        <v>#VALUE!</v>
      </c>
      <c r="AO115" s="451" t="e">
        <v>#VALUE!</v>
      </c>
      <c r="AP115" s="451" t="e">
        <v>#VALUE!</v>
      </c>
      <c r="AQ115" s="451" t="e">
        <v>#VALUE!</v>
      </c>
      <c r="AR115" s="451" t="e">
        <v>#VALUE!</v>
      </c>
      <c r="AS115" s="451" t="e">
        <v>#VALUE!</v>
      </c>
      <c r="AT115" s="451" t="e">
        <v>#VALUE!</v>
      </c>
      <c r="AU115" s="451" t="e">
        <v>#VALUE!</v>
      </c>
      <c r="AV115" s="451" t="e">
        <v>#VALUE!</v>
      </c>
      <c r="AW115" s="451" t="e">
        <v>#VALUE!</v>
      </c>
      <c r="AX115" s="451" t="e">
        <v>#VALUE!</v>
      </c>
      <c r="AY115" s="451" t="e">
        <v>#VALUE!</v>
      </c>
      <c r="AZ115" s="451" t="e">
        <v>#VALUE!</v>
      </c>
      <c r="BA115" s="451" t="e">
        <v>#VALUE!</v>
      </c>
      <c r="BB115" s="451" t="e">
        <v>#VALUE!</v>
      </c>
      <c r="BC115" s="451" t="e">
        <v>#VALUE!</v>
      </c>
      <c r="BD115" s="451" t="e">
        <v>#VALUE!</v>
      </c>
      <c r="BE115" s="451" t="e">
        <v>#VALUE!</v>
      </c>
      <c r="BF115" s="451" t="e">
        <v>#VALUE!</v>
      </c>
      <c r="BG115" s="451" t="e">
        <v>#VALUE!</v>
      </c>
      <c r="BH115" s="451" t="e">
        <v>#VALUE!</v>
      </c>
      <c r="BI115" s="451" t="e">
        <v>#VALUE!</v>
      </c>
      <c r="BJ115" s="451" t="e">
        <v>#VALUE!</v>
      </c>
      <c r="BK115" s="451" t="e">
        <v>#VALUE!</v>
      </c>
      <c r="BL115" s="451" t="e">
        <v>#VALUE!</v>
      </c>
      <c r="BM115" s="451" t="e">
        <v>#VALUE!</v>
      </c>
      <c r="BN115" s="451" t="e">
        <v>#VALUE!</v>
      </c>
      <c r="BO115" s="451" t="e">
        <v>#VALUE!</v>
      </c>
      <c r="BP115" s="451" t="e">
        <v>#VALUE!</v>
      </c>
      <c r="BQ115" s="451" t="e">
        <v>#VALUE!</v>
      </c>
      <c r="BR115" s="451" t="e">
        <v>#VALUE!</v>
      </c>
      <c r="BS115" s="451" t="e">
        <v>#VALUE!</v>
      </c>
      <c r="BT115" s="451" t="e">
        <v>#VALUE!</v>
      </c>
      <c r="BU115" s="451" t="e">
        <v>#VALUE!</v>
      </c>
      <c r="BV115" s="451" t="e">
        <v>#VALUE!</v>
      </c>
      <c r="BW115" s="451" t="e">
        <v>#VALUE!</v>
      </c>
      <c r="BX115" s="451" t="e">
        <v>#VALUE!</v>
      </c>
      <c r="BY115" s="451" t="e">
        <v>#VALUE!</v>
      </c>
      <c r="BZ115" s="451" t="e">
        <v>#VALUE!</v>
      </c>
      <c r="CA115" s="451" t="e">
        <v>#VALUE!</v>
      </c>
      <c r="CB115" s="451" t="e">
        <v>#VALUE!</v>
      </c>
      <c r="CC115" s="451" t="e">
        <v>#VALUE!</v>
      </c>
      <c r="CD115" s="451" t="e">
        <v>#VALUE!</v>
      </c>
      <c r="CE115" s="451" t="e">
        <v>#VALUE!</v>
      </c>
      <c r="CF115" s="451" t="e">
        <v>#VALUE!</v>
      </c>
      <c r="CG115" s="451" t="e">
        <v>#VALUE!</v>
      </c>
      <c r="CH115" s="451" t="e">
        <v>#VALUE!</v>
      </c>
      <c r="CI115" s="451" t="e">
        <v>#VALUE!</v>
      </c>
      <c r="CJ115" s="451" t="e">
        <v>#VALUE!</v>
      </c>
      <c r="CK115" s="451" t="e">
        <v>#VALUE!</v>
      </c>
      <c r="CL115" s="451" t="e">
        <v>#VALUE!</v>
      </c>
      <c r="CM115" s="451" t="e">
        <v>#VALUE!</v>
      </c>
      <c r="CN115" s="451" t="e">
        <v>#VALUE!</v>
      </c>
      <c r="CO115" s="451" t="e">
        <v>#VALUE!</v>
      </c>
      <c r="CP115" s="451" t="e">
        <v>#VALUE!</v>
      </c>
      <c r="CQ115" s="451" t="e">
        <v>#VALUE!</v>
      </c>
      <c r="CR115" s="451" t="e">
        <v>#VALUE!</v>
      </c>
      <c r="CS115" s="451" t="e">
        <v>#VALUE!</v>
      </c>
      <c r="CT115" s="451" t="e">
        <v>#VALUE!</v>
      </c>
      <c r="CU115" s="451" t="e">
        <v>#VALUE!</v>
      </c>
      <c r="CV115" s="451" t="e">
        <v>#VALUE!</v>
      </c>
      <c r="CW115" s="451" t="e">
        <v>#VALUE!</v>
      </c>
      <c r="CX115" s="451" t="e">
        <v>#VALUE!</v>
      </c>
      <c r="CY115" s="451" t="e">
        <v>#VALUE!</v>
      </c>
      <c r="CZ115" s="451" t="e">
        <v>#VALUE!</v>
      </c>
      <c r="DA115" s="451" t="e">
        <v>#VALUE!</v>
      </c>
      <c r="DB115" s="451" t="e">
        <v>#VALUE!</v>
      </c>
      <c r="DC115" s="451" t="e">
        <v>#VALUE!</v>
      </c>
      <c r="DD115" s="451" t="e">
        <v>#VALUE!</v>
      </c>
      <c r="DE115" s="451" t="e">
        <v>#VALUE!</v>
      </c>
      <c r="DF115" s="451" t="e">
        <v>#VALUE!</v>
      </c>
      <c r="DG115" s="451" t="e">
        <v>#VALUE!</v>
      </c>
      <c r="DH115" s="451" t="e">
        <v>#VALUE!</v>
      </c>
      <c r="DI115" s="451" t="e">
        <v>#VALUE!</v>
      </c>
      <c r="DJ115" s="451" t="e">
        <v>#VALUE!</v>
      </c>
      <c r="DK115" s="451" t="e">
        <v>#VALUE!</v>
      </c>
      <c r="DL115" s="451" t="e">
        <v>#VALUE!</v>
      </c>
      <c r="DM115" s="451" t="e">
        <v>#VALUE!</v>
      </c>
      <c r="DN115" s="451" t="e">
        <v>#VALUE!</v>
      </c>
      <c r="DO115" s="451" t="e">
        <v>#VALUE!</v>
      </c>
      <c r="DP115" s="451" t="e">
        <v>#VALUE!</v>
      </c>
      <c r="DQ115" s="451" t="e">
        <v>#VALUE!</v>
      </c>
      <c r="DR115" s="451" t="e">
        <v>#VALUE!</v>
      </c>
      <c r="DS115" s="451" t="e">
        <v>#VALUE!</v>
      </c>
      <c r="DT115" s="451" t="e">
        <v>#VALUE!</v>
      </c>
      <c r="DU115" s="451" t="e">
        <v>#VALUE!</v>
      </c>
      <c r="DV115" s="451" t="e">
        <v>#VALUE!</v>
      </c>
      <c r="DW115" s="451" t="e">
        <v>#VALUE!</v>
      </c>
      <c r="DX115" s="451" t="e">
        <v>#VALUE!</v>
      </c>
      <c r="DY115" s="451" t="e">
        <v>#VALUE!</v>
      </c>
      <c r="DZ115" s="451" t="e">
        <v>#VALUE!</v>
      </c>
      <c r="EA115" s="451" t="e">
        <v>#VALUE!</v>
      </c>
      <c r="EB115" s="451" t="e">
        <v>#VALUE!</v>
      </c>
      <c r="EC115" s="451" t="e">
        <v>#VALUE!</v>
      </c>
      <c r="ED115" s="451" t="e">
        <v>#VALUE!</v>
      </c>
      <c r="EE115" s="451" t="e">
        <v>#VALUE!</v>
      </c>
      <c r="EF115" s="451" t="e">
        <v>#VALUE!</v>
      </c>
      <c r="EG115" s="451" t="e">
        <v>#VALUE!</v>
      </c>
      <c r="EH115" s="451" t="e">
        <v>#VALUE!</v>
      </c>
      <c r="EI115" s="451" t="e">
        <v>#VALUE!</v>
      </c>
    </row>
    <row r="116" spans="2:139">
      <c r="B116" s="506" t="s">
        <v>174</v>
      </c>
      <c r="C116" s="455"/>
      <c r="D116" s="490" t="e">
        <f t="shared" ref="D116:BO116" si="200">100*(D115/C115-1)</f>
        <v>#VALUE!</v>
      </c>
      <c r="E116" s="490" t="e">
        <f t="shared" si="200"/>
        <v>#VALUE!</v>
      </c>
      <c r="F116" s="490" t="e">
        <f t="shared" si="200"/>
        <v>#VALUE!</v>
      </c>
      <c r="G116" s="490" t="e">
        <f t="shared" si="200"/>
        <v>#VALUE!</v>
      </c>
      <c r="H116" s="490" t="e">
        <f t="shared" si="200"/>
        <v>#VALUE!</v>
      </c>
      <c r="I116" s="490" t="e">
        <f t="shared" si="200"/>
        <v>#VALUE!</v>
      </c>
      <c r="J116" s="490" t="e">
        <f t="shared" si="200"/>
        <v>#VALUE!</v>
      </c>
      <c r="K116" s="490" t="e">
        <f t="shared" si="200"/>
        <v>#VALUE!</v>
      </c>
      <c r="L116" s="490" t="e">
        <f t="shared" si="200"/>
        <v>#VALUE!</v>
      </c>
      <c r="M116" s="490" t="e">
        <f t="shared" si="200"/>
        <v>#VALUE!</v>
      </c>
      <c r="N116" s="490" t="e">
        <f t="shared" si="200"/>
        <v>#VALUE!</v>
      </c>
      <c r="O116" s="490" t="e">
        <f t="shared" si="200"/>
        <v>#VALUE!</v>
      </c>
      <c r="P116" s="490" t="e">
        <f t="shared" si="200"/>
        <v>#VALUE!</v>
      </c>
      <c r="Q116" s="490" t="e">
        <f t="shared" si="200"/>
        <v>#VALUE!</v>
      </c>
      <c r="R116" s="490" t="e">
        <f t="shared" si="200"/>
        <v>#VALUE!</v>
      </c>
      <c r="S116" s="490" t="e">
        <f t="shared" si="200"/>
        <v>#VALUE!</v>
      </c>
      <c r="T116" s="490" t="e">
        <f t="shared" si="200"/>
        <v>#VALUE!</v>
      </c>
      <c r="U116" s="490" t="e">
        <f t="shared" si="200"/>
        <v>#VALUE!</v>
      </c>
      <c r="V116" s="490" t="e">
        <f t="shared" si="200"/>
        <v>#VALUE!</v>
      </c>
      <c r="W116" s="490" t="e">
        <f t="shared" si="200"/>
        <v>#VALUE!</v>
      </c>
      <c r="X116" s="490" t="e">
        <f t="shared" si="200"/>
        <v>#VALUE!</v>
      </c>
      <c r="Y116" s="490" t="e">
        <f t="shared" si="200"/>
        <v>#VALUE!</v>
      </c>
      <c r="Z116" s="490" t="e">
        <f t="shared" si="200"/>
        <v>#VALUE!</v>
      </c>
      <c r="AA116" s="490" t="e">
        <f t="shared" si="200"/>
        <v>#VALUE!</v>
      </c>
      <c r="AB116" s="490" t="e">
        <f t="shared" si="200"/>
        <v>#VALUE!</v>
      </c>
      <c r="AC116" s="490" t="e">
        <f t="shared" si="200"/>
        <v>#VALUE!</v>
      </c>
      <c r="AD116" s="490" t="e">
        <f t="shared" si="200"/>
        <v>#VALUE!</v>
      </c>
      <c r="AE116" s="490" t="e">
        <f t="shared" si="200"/>
        <v>#VALUE!</v>
      </c>
      <c r="AF116" s="490" t="e">
        <f t="shared" si="200"/>
        <v>#VALUE!</v>
      </c>
      <c r="AG116" s="490" t="e">
        <f t="shared" si="200"/>
        <v>#VALUE!</v>
      </c>
      <c r="AH116" s="490" t="e">
        <f t="shared" si="200"/>
        <v>#VALUE!</v>
      </c>
      <c r="AI116" s="490" t="e">
        <f t="shared" si="200"/>
        <v>#VALUE!</v>
      </c>
      <c r="AJ116" s="490" t="e">
        <f t="shared" si="200"/>
        <v>#VALUE!</v>
      </c>
      <c r="AK116" s="490" t="e">
        <f t="shared" si="200"/>
        <v>#VALUE!</v>
      </c>
      <c r="AL116" s="490" t="e">
        <f t="shared" si="200"/>
        <v>#VALUE!</v>
      </c>
      <c r="AM116" s="490" t="e">
        <f t="shared" si="200"/>
        <v>#VALUE!</v>
      </c>
      <c r="AN116" s="490" t="e">
        <f t="shared" si="200"/>
        <v>#VALUE!</v>
      </c>
      <c r="AO116" s="490" t="e">
        <f t="shared" si="200"/>
        <v>#VALUE!</v>
      </c>
      <c r="AP116" s="490" t="e">
        <f t="shared" si="200"/>
        <v>#VALUE!</v>
      </c>
      <c r="AQ116" s="490" t="e">
        <f t="shared" si="200"/>
        <v>#VALUE!</v>
      </c>
      <c r="AR116" s="490" t="e">
        <f t="shared" si="200"/>
        <v>#VALUE!</v>
      </c>
      <c r="AS116" s="490" t="e">
        <f t="shared" si="200"/>
        <v>#VALUE!</v>
      </c>
      <c r="AT116" s="490" t="e">
        <f t="shared" si="200"/>
        <v>#VALUE!</v>
      </c>
      <c r="AU116" s="490" t="e">
        <f t="shared" si="200"/>
        <v>#VALUE!</v>
      </c>
      <c r="AV116" s="490" t="e">
        <f t="shared" si="200"/>
        <v>#VALUE!</v>
      </c>
      <c r="AW116" s="490" t="e">
        <f t="shared" si="200"/>
        <v>#VALUE!</v>
      </c>
      <c r="AX116" s="490" t="e">
        <f t="shared" si="200"/>
        <v>#VALUE!</v>
      </c>
      <c r="AY116" s="490" t="e">
        <f t="shared" si="200"/>
        <v>#VALUE!</v>
      </c>
      <c r="AZ116" s="490" t="e">
        <f t="shared" si="200"/>
        <v>#VALUE!</v>
      </c>
      <c r="BA116" s="490" t="e">
        <f t="shared" si="200"/>
        <v>#VALUE!</v>
      </c>
      <c r="BB116" s="490" t="e">
        <f t="shared" si="200"/>
        <v>#VALUE!</v>
      </c>
      <c r="BC116" s="490" t="e">
        <f t="shared" si="200"/>
        <v>#VALUE!</v>
      </c>
      <c r="BD116" s="490" t="e">
        <f t="shared" si="200"/>
        <v>#VALUE!</v>
      </c>
      <c r="BE116" s="490" t="e">
        <f t="shared" si="200"/>
        <v>#VALUE!</v>
      </c>
      <c r="BF116" s="490" t="e">
        <f t="shared" si="200"/>
        <v>#VALUE!</v>
      </c>
      <c r="BG116" s="490" t="e">
        <f t="shared" si="200"/>
        <v>#VALUE!</v>
      </c>
      <c r="BH116" s="490" t="e">
        <f t="shared" si="200"/>
        <v>#VALUE!</v>
      </c>
      <c r="BI116" s="490" t="e">
        <f t="shared" si="200"/>
        <v>#VALUE!</v>
      </c>
      <c r="BJ116" s="490" t="e">
        <f t="shared" si="200"/>
        <v>#VALUE!</v>
      </c>
      <c r="BK116" s="490" t="e">
        <f t="shared" si="200"/>
        <v>#VALUE!</v>
      </c>
      <c r="BL116" s="490" t="e">
        <f t="shared" si="200"/>
        <v>#VALUE!</v>
      </c>
      <c r="BM116" s="490" t="e">
        <f t="shared" si="200"/>
        <v>#VALUE!</v>
      </c>
      <c r="BN116" s="490" t="e">
        <f t="shared" si="200"/>
        <v>#VALUE!</v>
      </c>
      <c r="BO116" s="490" t="e">
        <f t="shared" si="200"/>
        <v>#VALUE!</v>
      </c>
      <c r="BP116" s="490" t="e">
        <f t="shared" ref="BP116:EA116" si="201">100*(BP115/BO115-1)</f>
        <v>#VALUE!</v>
      </c>
      <c r="BQ116" s="490" t="e">
        <f t="shared" si="201"/>
        <v>#VALUE!</v>
      </c>
      <c r="BR116" s="490" t="e">
        <f t="shared" si="201"/>
        <v>#VALUE!</v>
      </c>
      <c r="BS116" s="490" t="e">
        <f t="shared" si="201"/>
        <v>#VALUE!</v>
      </c>
      <c r="BT116" s="490" t="e">
        <f t="shared" si="201"/>
        <v>#VALUE!</v>
      </c>
      <c r="BU116" s="490" t="e">
        <f t="shared" si="201"/>
        <v>#VALUE!</v>
      </c>
      <c r="BV116" s="490" t="e">
        <f t="shared" si="201"/>
        <v>#VALUE!</v>
      </c>
      <c r="BW116" s="490" t="e">
        <f t="shared" si="201"/>
        <v>#VALUE!</v>
      </c>
      <c r="BX116" s="490" t="e">
        <f t="shared" si="201"/>
        <v>#VALUE!</v>
      </c>
      <c r="BY116" s="490" t="e">
        <f t="shared" si="201"/>
        <v>#VALUE!</v>
      </c>
      <c r="BZ116" s="490" t="e">
        <f t="shared" si="201"/>
        <v>#VALUE!</v>
      </c>
      <c r="CA116" s="490" t="e">
        <f t="shared" si="201"/>
        <v>#VALUE!</v>
      </c>
      <c r="CB116" s="490" t="e">
        <f t="shared" si="201"/>
        <v>#VALUE!</v>
      </c>
      <c r="CC116" s="490" t="e">
        <f t="shared" si="201"/>
        <v>#VALUE!</v>
      </c>
      <c r="CD116" s="490" t="e">
        <f t="shared" si="201"/>
        <v>#VALUE!</v>
      </c>
      <c r="CE116" s="490" t="e">
        <f t="shared" si="201"/>
        <v>#VALUE!</v>
      </c>
      <c r="CF116" s="490" t="e">
        <f t="shared" si="201"/>
        <v>#VALUE!</v>
      </c>
      <c r="CG116" s="490" t="e">
        <f t="shared" si="201"/>
        <v>#VALUE!</v>
      </c>
      <c r="CH116" s="490" t="e">
        <f t="shared" si="201"/>
        <v>#VALUE!</v>
      </c>
      <c r="CI116" s="490" t="e">
        <f t="shared" si="201"/>
        <v>#VALUE!</v>
      </c>
      <c r="CJ116" s="490" t="e">
        <f t="shared" si="201"/>
        <v>#VALUE!</v>
      </c>
      <c r="CK116" s="490" t="e">
        <f t="shared" si="201"/>
        <v>#VALUE!</v>
      </c>
      <c r="CL116" s="490" t="e">
        <f t="shared" si="201"/>
        <v>#VALUE!</v>
      </c>
      <c r="CM116" s="490" t="e">
        <f t="shared" si="201"/>
        <v>#VALUE!</v>
      </c>
      <c r="CN116" s="490" t="e">
        <f t="shared" si="201"/>
        <v>#VALUE!</v>
      </c>
      <c r="CO116" s="490" t="e">
        <f t="shared" si="201"/>
        <v>#VALUE!</v>
      </c>
      <c r="CP116" s="490" t="e">
        <f t="shared" si="201"/>
        <v>#VALUE!</v>
      </c>
      <c r="CQ116" s="490" t="e">
        <f t="shared" si="201"/>
        <v>#VALUE!</v>
      </c>
      <c r="CR116" s="490" t="e">
        <f t="shared" si="201"/>
        <v>#VALUE!</v>
      </c>
      <c r="CS116" s="490" t="e">
        <f t="shared" si="201"/>
        <v>#VALUE!</v>
      </c>
      <c r="CT116" s="490" t="e">
        <f t="shared" si="201"/>
        <v>#VALUE!</v>
      </c>
      <c r="CU116" s="490" t="e">
        <f t="shared" si="201"/>
        <v>#VALUE!</v>
      </c>
      <c r="CV116" s="490" t="e">
        <f t="shared" si="201"/>
        <v>#VALUE!</v>
      </c>
      <c r="CW116" s="490" t="e">
        <f t="shared" si="201"/>
        <v>#VALUE!</v>
      </c>
      <c r="CX116" s="490" t="e">
        <f t="shared" si="201"/>
        <v>#VALUE!</v>
      </c>
      <c r="CY116" s="490" t="e">
        <f t="shared" si="201"/>
        <v>#VALUE!</v>
      </c>
      <c r="CZ116" s="490" t="e">
        <f t="shared" si="201"/>
        <v>#VALUE!</v>
      </c>
      <c r="DA116" s="490" t="e">
        <f t="shared" si="201"/>
        <v>#VALUE!</v>
      </c>
      <c r="DB116" s="490" t="e">
        <f t="shared" si="201"/>
        <v>#VALUE!</v>
      </c>
      <c r="DC116" s="490" t="e">
        <f t="shared" si="201"/>
        <v>#VALUE!</v>
      </c>
      <c r="DD116" s="490" t="e">
        <f t="shared" si="201"/>
        <v>#VALUE!</v>
      </c>
      <c r="DE116" s="490" t="e">
        <f t="shared" si="201"/>
        <v>#VALUE!</v>
      </c>
      <c r="DF116" s="490" t="e">
        <f t="shared" si="201"/>
        <v>#VALUE!</v>
      </c>
      <c r="DG116" s="490" t="e">
        <f t="shared" si="201"/>
        <v>#VALUE!</v>
      </c>
      <c r="DH116" s="490" t="e">
        <f t="shared" si="201"/>
        <v>#VALUE!</v>
      </c>
      <c r="DI116" s="490" t="e">
        <f t="shared" si="201"/>
        <v>#VALUE!</v>
      </c>
      <c r="DJ116" s="490" t="e">
        <f t="shared" si="201"/>
        <v>#VALUE!</v>
      </c>
      <c r="DK116" s="490" t="e">
        <f t="shared" si="201"/>
        <v>#VALUE!</v>
      </c>
      <c r="DL116" s="490" t="e">
        <f t="shared" si="201"/>
        <v>#VALUE!</v>
      </c>
      <c r="DM116" s="490" t="e">
        <f t="shared" si="201"/>
        <v>#VALUE!</v>
      </c>
      <c r="DN116" s="490" t="e">
        <f t="shared" si="201"/>
        <v>#VALUE!</v>
      </c>
      <c r="DO116" s="490" t="e">
        <f t="shared" si="201"/>
        <v>#VALUE!</v>
      </c>
      <c r="DP116" s="490" t="e">
        <f t="shared" si="201"/>
        <v>#VALUE!</v>
      </c>
      <c r="DQ116" s="490" t="e">
        <f t="shared" si="201"/>
        <v>#VALUE!</v>
      </c>
      <c r="DR116" s="490" t="e">
        <f t="shared" si="201"/>
        <v>#VALUE!</v>
      </c>
      <c r="DS116" s="490" t="e">
        <f t="shared" si="201"/>
        <v>#VALUE!</v>
      </c>
      <c r="DT116" s="490" t="e">
        <f t="shared" si="201"/>
        <v>#VALUE!</v>
      </c>
      <c r="DU116" s="490" t="e">
        <f t="shared" si="201"/>
        <v>#VALUE!</v>
      </c>
      <c r="DV116" s="490" t="e">
        <f t="shared" si="201"/>
        <v>#VALUE!</v>
      </c>
      <c r="DW116" s="490" t="e">
        <f t="shared" si="201"/>
        <v>#VALUE!</v>
      </c>
      <c r="DX116" s="490" t="e">
        <f t="shared" si="201"/>
        <v>#VALUE!</v>
      </c>
      <c r="DY116" s="490" t="e">
        <f t="shared" si="201"/>
        <v>#VALUE!</v>
      </c>
      <c r="DZ116" s="490" t="e">
        <f t="shared" si="201"/>
        <v>#VALUE!</v>
      </c>
      <c r="EA116" s="490" t="e">
        <f t="shared" si="201"/>
        <v>#VALUE!</v>
      </c>
      <c r="EB116" s="490" t="e">
        <f t="shared" ref="EB116:EI116" si="202">100*(EB115/EA115-1)</f>
        <v>#VALUE!</v>
      </c>
      <c r="EC116" s="490" t="e">
        <f t="shared" si="202"/>
        <v>#VALUE!</v>
      </c>
      <c r="ED116" s="490" t="e">
        <f t="shared" si="202"/>
        <v>#VALUE!</v>
      </c>
      <c r="EE116" s="490" t="e">
        <f t="shared" si="202"/>
        <v>#VALUE!</v>
      </c>
      <c r="EF116" s="490" t="e">
        <f t="shared" si="202"/>
        <v>#VALUE!</v>
      </c>
      <c r="EG116" s="490" t="e">
        <f t="shared" si="202"/>
        <v>#VALUE!</v>
      </c>
      <c r="EH116" s="490" t="e">
        <f t="shared" si="202"/>
        <v>#VALUE!</v>
      </c>
      <c r="EI116" s="490" t="e">
        <f t="shared" si="202"/>
        <v>#VALUE!</v>
      </c>
    </row>
    <row r="117" spans="2:139" ht="13.5" thickBot="1">
      <c r="B117" s="507" t="s">
        <v>74</v>
      </c>
      <c r="D117" s="455"/>
      <c r="E117" s="455"/>
      <c r="F117" s="455"/>
      <c r="G117" s="490" t="e">
        <f t="shared" ref="G117:BR117" si="203">100*(G115/C115-1)</f>
        <v>#VALUE!</v>
      </c>
      <c r="H117" s="490" t="e">
        <f t="shared" si="203"/>
        <v>#VALUE!</v>
      </c>
      <c r="I117" s="490" t="e">
        <f t="shared" si="203"/>
        <v>#VALUE!</v>
      </c>
      <c r="J117" s="490" t="e">
        <f t="shared" si="203"/>
        <v>#VALUE!</v>
      </c>
      <c r="K117" s="490" t="e">
        <f t="shared" si="203"/>
        <v>#VALUE!</v>
      </c>
      <c r="L117" s="490" t="e">
        <f t="shared" si="203"/>
        <v>#VALUE!</v>
      </c>
      <c r="M117" s="490" t="e">
        <f t="shared" si="203"/>
        <v>#VALUE!</v>
      </c>
      <c r="N117" s="490" t="e">
        <f t="shared" si="203"/>
        <v>#VALUE!</v>
      </c>
      <c r="O117" s="490" t="e">
        <f t="shared" si="203"/>
        <v>#VALUE!</v>
      </c>
      <c r="P117" s="490" t="e">
        <f t="shared" si="203"/>
        <v>#VALUE!</v>
      </c>
      <c r="Q117" s="490" t="e">
        <f t="shared" si="203"/>
        <v>#VALUE!</v>
      </c>
      <c r="R117" s="490" t="e">
        <f t="shared" si="203"/>
        <v>#VALUE!</v>
      </c>
      <c r="S117" s="490" t="e">
        <f t="shared" si="203"/>
        <v>#VALUE!</v>
      </c>
      <c r="T117" s="490" t="e">
        <f t="shared" si="203"/>
        <v>#VALUE!</v>
      </c>
      <c r="U117" s="490" t="e">
        <f t="shared" si="203"/>
        <v>#VALUE!</v>
      </c>
      <c r="V117" s="490" t="e">
        <f t="shared" si="203"/>
        <v>#VALUE!</v>
      </c>
      <c r="W117" s="490" t="e">
        <f t="shared" si="203"/>
        <v>#VALUE!</v>
      </c>
      <c r="X117" s="490" t="e">
        <f t="shared" si="203"/>
        <v>#VALUE!</v>
      </c>
      <c r="Y117" s="490" t="e">
        <f t="shared" si="203"/>
        <v>#VALUE!</v>
      </c>
      <c r="Z117" s="490" t="e">
        <f t="shared" si="203"/>
        <v>#VALUE!</v>
      </c>
      <c r="AA117" s="490" t="e">
        <f t="shared" si="203"/>
        <v>#VALUE!</v>
      </c>
      <c r="AB117" s="490" t="e">
        <f t="shared" si="203"/>
        <v>#VALUE!</v>
      </c>
      <c r="AC117" s="490" t="e">
        <f t="shared" si="203"/>
        <v>#VALUE!</v>
      </c>
      <c r="AD117" s="490" t="e">
        <f t="shared" si="203"/>
        <v>#VALUE!</v>
      </c>
      <c r="AE117" s="490" t="e">
        <f t="shared" si="203"/>
        <v>#VALUE!</v>
      </c>
      <c r="AF117" s="490" t="e">
        <f t="shared" si="203"/>
        <v>#VALUE!</v>
      </c>
      <c r="AG117" s="490" t="e">
        <f t="shared" si="203"/>
        <v>#VALUE!</v>
      </c>
      <c r="AH117" s="490" t="e">
        <f t="shared" si="203"/>
        <v>#VALUE!</v>
      </c>
      <c r="AI117" s="490" t="e">
        <f t="shared" si="203"/>
        <v>#VALUE!</v>
      </c>
      <c r="AJ117" s="490" t="e">
        <f t="shared" si="203"/>
        <v>#VALUE!</v>
      </c>
      <c r="AK117" s="490" t="e">
        <f t="shared" si="203"/>
        <v>#VALUE!</v>
      </c>
      <c r="AL117" s="490" t="e">
        <f t="shared" si="203"/>
        <v>#VALUE!</v>
      </c>
      <c r="AM117" s="490" t="e">
        <f t="shared" si="203"/>
        <v>#VALUE!</v>
      </c>
      <c r="AN117" s="490" t="e">
        <f t="shared" si="203"/>
        <v>#VALUE!</v>
      </c>
      <c r="AO117" s="490" t="e">
        <f t="shared" si="203"/>
        <v>#VALUE!</v>
      </c>
      <c r="AP117" s="490" t="e">
        <f t="shared" si="203"/>
        <v>#VALUE!</v>
      </c>
      <c r="AQ117" s="490" t="e">
        <f t="shared" si="203"/>
        <v>#VALUE!</v>
      </c>
      <c r="AR117" s="490" t="e">
        <f t="shared" si="203"/>
        <v>#VALUE!</v>
      </c>
      <c r="AS117" s="490" t="e">
        <f t="shared" si="203"/>
        <v>#VALUE!</v>
      </c>
      <c r="AT117" s="490" t="e">
        <f t="shared" si="203"/>
        <v>#VALUE!</v>
      </c>
      <c r="AU117" s="490" t="e">
        <f t="shared" si="203"/>
        <v>#VALUE!</v>
      </c>
      <c r="AV117" s="490" t="e">
        <f t="shared" si="203"/>
        <v>#VALUE!</v>
      </c>
      <c r="AW117" s="490" t="e">
        <f t="shared" si="203"/>
        <v>#VALUE!</v>
      </c>
      <c r="AX117" s="490" t="e">
        <f t="shared" si="203"/>
        <v>#VALUE!</v>
      </c>
      <c r="AY117" s="490" t="e">
        <f t="shared" si="203"/>
        <v>#VALUE!</v>
      </c>
      <c r="AZ117" s="490" t="e">
        <f t="shared" si="203"/>
        <v>#VALUE!</v>
      </c>
      <c r="BA117" s="490" t="e">
        <f t="shared" si="203"/>
        <v>#VALUE!</v>
      </c>
      <c r="BB117" s="490" t="e">
        <f t="shared" si="203"/>
        <v>#VALUE!</v>
      </c>
      <c r="BC117" s="490" t="e">
        <f t="shared" si="203"/>
        <v>#VALUE!</v>
      </c>
      <c r="BD117" s="490" t="e">
        <f t="shared" si="203"/>
        <v>#VALUE!</v>
      </c>
      <c r="BE117" s="490" t="e">
        <f t="shared" si="203"/>
        <v>#VALUE!</v>
      </c>
      <c r="BF117" s="490" t="e">
        <f t="shared" si="203"/>
        <v>#VALUE!</v>
      </c>
      <c r="BG117" s="490" t="e">
        <f t="shared" si="203"/>
        <v>#VALUE!</v>
      </c>
      <c r="BH117" s="490" t="e">
        <f t="shared" si="203"/>
        <v>#VALUE!</v>
      </c>
      <c r="BI117" s="490" t="e">
        <f t="shared" si="203"/>
        <v>#VALUE!</v>
      </c>
      <c r="BJ117" s="490" t="e">
        <f t="shared" si="203"/>
        <v>#VALUE!</v>
      </c>
      <c r="BK117" s="490" t="e">
        <f t="shared" si="203"/>
        <v>#VALUE!</v>
      </c>
      <c r="BL117" s="490" t="e">
        <f t="shared" si="203"/>
        <v>#VALUE!</v>
      </c>
      <c r="BM117" s="490" t="e">
        <f t="shared" si="203"/>
        <v>#VALUE!</v>
      </c>
      <c r="BN117" s="490" t="e">
        <f t="shared" si="203"/>
        <v>#VALUE!</v>
      </c>
      <c r="BO117" s="490" t="e">
        <f t="shared" si="203"/>
        <v>#VALUE!</v>
      </c>
      <c r="BP117" s="490" t="e">
        <f t="shared" si="203"/>
        <v>#VALUE!</v>
      </c>
      <c r="BQ117" s="490" t="e">
        <f t="shared" si="203"/>
        <v>#VALUE!</v>
      </c>
      <c r="BR117" s="490" t="e">
        <f t="shared" si="203"/>
        <v>#VALUE!</v>
      </c>
      <c r="BS117" s="490" t="e">
        <f t="shared" ref="BS117:ED117" si="204">100*(BS115/BO115-1)</f>
        <v>#VALUE!</v>
      </c>
      <c r="BT117" s="490" t="e">
        <f t="shared" si="204"/>
        <v>#VALUE!</v>
      </c>
      <c r="BU117" s="490" t="e">
        <f t="shared" si="204"/>
        <v>#VALUE!</v>
      </c>
      <c r="BV117" s="490" t="e">
        <f t="shared" si="204"/>
        <v>#VALUE!</v>
      </c>
      <c r="BW117" s="490" t="e">
        <f t="shared" si="204"/>
        <v>#VALUE!</v>
      </c>
      <c r="BX117" s="490" t="e">
        <f t="shared" si="204"/>
        <v>#VALUE!</v>
      </c>
      <c r="BY117" s="490" t="e">
        <f t="shared" si="204"/>
        <v>#VALUE!</v>
      </c>
      <c r="BZ117" s="490" t="e">
        <f t="shared" si="204"/>
        <v>#VALUE!</v>
      </c>
      <c r="CA117" s="490" t="e">
        <f t="shared" si="204"/>
        <v>#VALUE!</v>
      </c>
      <c r="CB117" s="490" t="e">
        <f t="shared" si="204"/>
        <v>#VALUE!</v>
      </c>
      <c r="CC117" s="490" t="e">
        <f t="shared" si="204"/>
        <v>#VALUE!</v>
      </c>
      <c r="CD117" s="490" t="e">
        <f t="shared" si="204"/>
        <v>#VALUE!</v>
      </c>
      <c r="CE117" s="490" t="e">
        <f t="shared" si="204"/>
        <v>#VALUE!</v>
      </c>
      <c r="CF117" s="490" t="e">
        <f t="shared" si="204"/>
        <v>#VALUE!</v>
      </c>
      <c r="CG117" s="490" t="e">
        <f t="shared" si="204"/>
        <v>#VALUE!</v>
      </c>
      <c r="CH117" s="490" t="e">
        <f t="shared" si="204"/>
        <v>#VALUE!</v>
      </c>
      <c r="CI117" s="490" t="e">
        <f t="shared" si="204"/>
        <v>#VALUE!</v>
      </c>
      <c r="CJ117" s="490" t="e">
        <f t="shared" si="204"/>
        <v>#VALUE!</v>
      </c>
      <c r="CK117" s="490" t="e">
        <f t="shared" si="204"/>
        <v>#VALUE!</v>
      </c>
      <c r="CL117" s="490" t="e">
        <f t="shared" si="204"/>
        <v>#VALUE!</v>
      </c>
      <c r="CM117" s="490" t="e">
        <f t="shared" si="204"/>
        <v>#VALUE!</v>
      </c>
      <c r="CN117" s="490" t="e">
        <f t="shared" si="204"/>
        <v>#VALUE!</v>
      </c>
      <c r="CO117" s="490" t="e">
        <f t="shared" si="204"/>
        <v>#VALUE!</v>
      </c>
      <c r="CP117" s="490" t="e">
        <f t="shared" si="204"/>
        <v>#VALUE!</v>
      </c>
      <c r="CQ117" s="490" t="e">
        <f t="shared" si="204"/>
        <v>#VALUE!</v>
      </c>
      <c r="CR117" s="490" t="e">
        <f t="shared" si="204"/>
        <v>#VALUE!</v>
      </c>
      <c r="CS117" s="490" t="e">
        <f t="shared" si="204"/>
        <v>#VALUE!</v>
      </c>
      <c r="CT117" s="490" t="e">
        <f t="shared" si="204"/>
        <v>#VALUE!</v>
      </c>
      <c r="CU117" s="490" t="e">
        <f t="shared" si="204"/>
        <v>#VALUE!</v>
      </c>
      <c r="CV117" s="490" t="e">
        <f t="shared" si="204"/>
        <v>#VALUE!</v>
      </c>
      <c r="CW117" s="490" t="e">
        <f t="shared" si="204"/>
        <v>#VALUE!</v>
      </c>
      <c r="CX117" s="490" t="e">
        <f t="shared" si="204"/>
        <v>#VALUE!</v>
      </c>
      <c r="CY117" s="490" t="e">
        <f t="shared" si="204"/>
        <v>#VALUE!</v>
      </c>
      <c r="CZ117" s="490" t="e">
        <f t="shared" si="204"/>
        <v>#VALUE!</v>
      </c>
      <c r="DA117" s="490" t="e">
        <f t="shared" si="204"/>
        <v>#VALUE!</v>
      </c>
      <c r="DB117" s="490" t="e">
        <f t="shared" si="204"/>
        <v>#VALUE!</v>
      </c>
      <c r="DC117" s="490" t="e">
        <f t="shared" si="204"/>
        <v>#VALUE!</v>
      </c>
      <c r="DD117" s="490" t="e">
        <f t="shared" si="204"/>
        <v>#VALUE!</v>
      </c>
      <c r="DE117" s="490" t="e">
        <f t="shared" si="204"/>
        <v>#VALUE!</v>
      </c>
      <c r="DF117" s="490" t="e">
        <f t="shared" si="204"/>
        <v>#VALUE!</v>
      </c>
      <c r="DG117" s="490" t="e">
        <f t="shared" si="204"/>
        <v>#VALUE!</v>
      </c>
      <c r="DH117" s="490" t="e">
        <f t="shared" si="204"/>
        <v>#VALUE!</v>
      </c>
      <c r="DI117" s="490" t="e">
        <f t="shared" si="204"/>
        <v>#VALUE!</v>
      </c>
      <c r="DJ117" s="490" t="e">
        <f t="shared" si="204"/>
        <v>#VALUE!</v>
      </c>
      <c r="DK117" s="490" t="e">
        <f t="shared" si="204"/>
        <v>#VALUE!</v>
      </c>
      <c r="DL117" s="490" t="e">
        <f t="shared" si="204"/>
        <v>#VALUE!</v>
      </c>
      <c r="DM117" s="490" t="e">
        <f t="shared" si="204"/>
        <v>#VALUE!</v>
      </c>
      <c r="DN117" s="490" t="e">
        <f t="shared" si="204"/>
        <v>#VALUE!</v>
      </c>
      <c r="DO117" s="490" t="e">
        <f t="shared" si="204"/>
        <v>#VALUE!</v>
      </c>
      <c r="DP117" s="490" t="e">
        <f t="shared" si="204"/>
        <v>#VALUE!</v>
      </c>
      <c r="DQ117" s="490" t="e">
        <f t="shared" si="204"/>
        <v>#VALUE!</v>
      </c>
      <c r="DR117" s="490" t="e">
        <f t="shared" si="204"/>
        <v>#VALUE!</v>
      </c>
      <c r="DS117" s="490" t="e">
        <f t="shared" si="204"/>
        <v>#VALUE!</v>
      </c>
      <c r="DT117" s="490" t="e">
        <f t="shared" si="204"/>
        <v>#VALUE!</v>
      </c>
      <c r="DU117" s="490" t="e">
        <f t="shared" si="204"/>
        <v>#VALUE!</v>
      </c>
      <c r="DV117" s="490" t="e">
        <f t="shared" si="204"/>
        <v>#VALUE!</v>
      </c>
      <c r="DW117" s="490" t="e">
        <f t="shared" si="204"/>
        <v>#VALUE!</v>
      </c>
      <c r="DX117" s="490" t="e">
        <f t="shared" si="204"/>
        <v>#VALUE!</v>
      </c>
      <c r="DY117" s="490" t="e">
        <f t="shared" si="204"/>
        <v>#VALUE!</v>
      </c>
      <c r="DZ117" s="490" t="e">
        <f t="shared" si="204"/>
        <v>#VALUE!</v>
      </c>
      <c r="EA117" s="490" t="e">
        <f t="shared" si="204"/>
        <v>#VALUE!</v>
      </c>
      <c r="EB117" s="490" t="e">
        <f t="shared" si="204"/>
        <v>#VALUE!</v>
      </c>
      <c r="EC117" s="490" t="e">
        <f t="shared" si="204"/>
        <v>#VALUE!</v>
      </c>
      <c r="ED117" s="490" t="e">
        <f t="shared" si="204"/>
        <v>#VALUE!</v>
      </c>
      <c r="EE117" s="490" t="e">
        <f>100*(EE115/EA115-1)</f>
        <v>#VALUE!</v>
      </c>
      <c r="EF117" s="490" t="e">
        <f>100*(EF115/EB115-1)</f>
        <v>#VALUE!</v>
      </c>
      <c r="EG117" s="490" t="e">
        <f>100*(EG115/EC115-1)</f>
        <v>#VALUE!</v>
      </c>
      <c r="EH117" s="490" t="e">
        <f>100*(EH115/ED115-1)</f>
        <v>#VALUE!</v>
      </c>
      <c r="EI117" s="490" t="e">
        <f>100*(EI115/EE115-1)</f>
        <v>#VALUE!</v>
      </c>
    </row>
    <row r="118" spans="2:139">
      <c r="B118" s="508" t="s">
        <v>234</v>
      </c>
      <c r="C118" s="451" t="e">
        <v>#VALUE!</v>
      </c>
      <c r="D118" s="451" t="e">
        <v>#VALUE!</v>
      </c>
      <c r="E118" s="451" t="e">
        <v>#VALUE!</v>
      </c>
      <c r="F118" s="451" t="e">
        <v>#VALUE!</v>
      </c>
      <c r="G118" s="451" t="e">
        <v>#VALUE!</v>
      </c>
      <c r="H118" s="451" t="e">
        <v>#VALUE!</v>
      </c>
      <c r="I118" s="451" t="e">
        <v>#VALUE!</v>
      </c>
      <c r="J118" s="451" t="e">
        <v>#VALUE!</v>
      </c>
      <c r="K118" s="451" t="e">
        <v>#VALUE!</v>
      </c>
      <c r="L118" s="451" t="e">
        <v>#VALUE!</v>
      </c>
      <c r="M118" s="451" t="e">
        <v>#VALUE!</v>
      </c>
      <c r="N118" s="451" t="e">
        <v>#VALUE!</v>
      </c>
      <c r="O118" s="451" t="e">
        <v>#VALUE!</v>
      </c>
      <c r="P118" s="451" t="e">
        <v>#VALUE!</v>
      </c>
      <c r="Q118" s="451" t="e">
        <v>#VALUE!</v>
      </c>
      <c r="R118" s="451" t="e">
        <v>#VALUE!</v>
      </c>
      <c r="S118" s="451" t="e">
        <v>#VALUE!</v>
      </c>
      <c r="T118" s="451" t="e">
        <v>#VALUE!</v>
      </c>
      <c r="U118" s="451" t="e">
        <v>#VALUE!</v>
      </c>
      <c r="V118" s="451" t="e">
        <v>#VALUE!</v>
      </c>
      <c r="W118" s="451" t="e">
        <v>#VALUE!</v>
      </c>
      <c r="X118" s="451" t="e">
        <v>#VALUE!</v>
      </c>
      <c r="Y118" s="451" t="e">
        <v>#VALUE!</v>
      </c>
      <c r="Z118" s="451" t="e">
        <v>#VALUE!</v>
      </c>
      <c r="AA118" s="451" t="e">
        <v>#VALUE!</v>
      </c>
      <c r="AB118" s="451" t="e">
        <v>#VALUE!</v>
      </c>
      <c r="AC118" s="451" t="e">
        <v>#VALUE!</v>
      </c>
      <c r="AD118" s="451" t="e">
        <v>#VALUE!</v>
      </c>
      <c r="AE118" s="451" t="e">
        <v>#VALUE!</v>
      </c>
      <c r="AF118" s="451" t="e">
        <v>#VALUE!</v>
      </c>
      <c r="AG118" s="451" t="e">
        <v>#VALUE!</v>
      </c>
      <c r="AH118" s="451" t="e">
        <v>#VALUE!</v>
      </c>
      <c r="AI118" s="451" t="e">
        <v>#VALUE!</v>
      </c>
      <c r="AJ118" s="451" t="e">
        <v>#VALUE!</v>
      </c>
      <c r="AK118" s="451" t="e">
        <v>#VALUE!</v>
      </c>
      <c r="AL118" s="451" t="e">
        <v>#VALUE!</v>
      </c>
      <c r="AM118" s="451" t="e">
        <v>#VALUE!</v>
      </c>
      <c r="AN118" s="451" t="e">
        <v>#VALUE!</v>
      </c>
      <c r="AO118" s="451" t="e">
        <v>#VALUE!</v>
      </c>
      <c r="AP118" s="451" t="e">
        <v>#VALUE!</v>
      </c>
      <c r="AQ118" s="451" t="e">
        <v>#VALUE!</v>
      </c>
      <c r="AR118" s="451" t="e">
        <v>#VALUE!</v>
      </c>
      <c r="AS118" s="451" t="e">
        <v>#VALUE!</v>
      </c>
      <c r="AT118" s="451" t="e">
        <v>#VALUE!</v>
      </c>
      <c r="AU118" s="451" t="e">
        <v>#VALUE!</v>
      </c>
      <c r="AV118" s="451" t="e">
        <v>#VALUE!</v>
      </c>
      <c r="AW118" s="451" t="e">
        <v>#VALUE!</v>
      </c>
      <c r="AX118" s="451" t="e">
        <v>#VALUE!</v>
      </c>
      <c r="AY118" s="451" t="e">
        <v>#VALUE!</v>
      </c>
      <c r="AZ118" s="451" t="e">
        <v>#VALUE!</v>
      </c>
      <c r="BA118" s="451" t="e">
        <v>#VALUE!</v>
      </c>
      <c r="BB118" s="451" t="e">
        <v>#VALUE!</v>
      </c>
      <c r="BC118" s="451" t="e">
        <v>#VALUE!</v>
      </c>
      <c r="BD118" s="451" t="e">
        <v>#VALUE!</v>
      </c>
      <c r="BE118" s="451" t="e">
        <v>#VALUE!</v>
      </c>
      <c r="BF118" s="451" t="e">
        <v>#VALUE!</v>
      </c>
      <c r="BG118" s="451" t="e">
        <v>#VALUE!</v>
      </c>
      <c r="BH118" s="451" t="e">
        <v>#VALUE!</v>
      </c>
      <c r="BI118" s="451" t="e">
        <v>#VALUE!</v>
      </c>
      <c r="BJ118" s="451" t="e">
        <v>#VALUE!</v>
      </c>
      <c r="BK118" s="451" t="e">
        <v>#VALUE!</v>
      </c>
      <c r="BL118" s="451" t="e">
        <v>#VALUE!</v>
      </c>
      <c r="BM118" s="451" t="e">
        <v>#VALUE!</v>
      </c>
      <c r="BN118" s="451" t="e">
        <v>#VALUE!</v>
      </c>
      <c r="BO118" s="451" t="e">
        <v>#VALUE!</v>
      </c>
      <c r="BP118" s="451" t="e">
        <v>#VALUE!</v>
      </c>
      <c r="BQ118" s="451" t="e">
        <v>#VALUE!</v>
      </c>
      <c r="BR118" s="451" t="e">
        <v>#VALUE!</v>
      </c>
      <c r="BS118" s="451" t="e">
        <v>#VALUE!</v>
      </c>
      <c r="BT118" s="451" t="e">
        <v>#VALUE!</v>
      </c>
      <c r="BU118" s="451" t="e">
        <v>#VALUE!</v>
      </c>
      <c r="BV118" s="451" t="e">
        <v>#VALUE!</v>
      </c>
      <c r="BW118" s="451" t="e">
        <v>#VALUE!</v>
      </c>
      <c r="BX118" s="451" t="e">
        <v>#VALUE!</v>
      </c>
      <c r="BY118" s="451" t="e">
        <v>#VALUE!</v>
      </c>
      <c r="BZ118" s="451" t="e">
        <v>#VALUE!</v>
      </c>
      <c r="CA118" s="451" t="e">
        <v>#VALUE!</v>
      </c>
      <c r="CB118" s="451" t="e">
        <v>#VALUE!</v>
      </c>
      <c r="CC118" s="451" t="e">
        <v>#VALUE!</v>
      </c>
      <c r="CD118" s="451" t="e">
        <v>#VALUE!</v>
      </c>
      <c r="CE118" s="451" t="e">
        <v>#VALUE!</v>
      </c>
      <c r="CF118" s="451" t="e">
        <v>#VALUE!</v>
      </c>
      <c r="CG118" s="451" t="e">
        <v>#VALUE!</v>
      </c>
      <c r="CH118" s="451" t="e">
        <v>#VALUE!</v>
      </c>
      <c r="CI118" s="451" t="e">
        <v>#VALUE!</v>
      </c>
      <c r="CJ118" s="451" t="e">
        <v>#VALUE!</v>
      </c>
      <c r="CK118" s="451" t="e">
        <v>#VALUE!</v>
      </c>
      <c r="CL118" s="451" t="e">
        <v>#VALUE!</v>
      </c>
      <c r="CM118" s="451" t="e">
        <v>#VALUE!</v>
      </c>
      <c r="CN118" s="451" t="e">
        <v>#VALUE!</v>
      </c>
      <c r="CO118" s="451" t="e">
        <v>#VALUE!</v>
      </c>
      <c r="CP118" s="451" t="e">
        <v>#VALUE!</v>
      </c>
      <c r="CQ118" s="451" t="e">
        <v>#VALUE!</v>
      </c>
      <c r="CR118" s="451" t="e">
        <v>#VALUE!</v>
      </c>
      <c r="CS118" s="451" t="e">
        <v>#VALUE!</v>
      </c>
      <c r="CT118" s="451" t="e">
        <v>#VALUE!</v>
      </c>
      <c r="CU118" s="451" t="e">
        <v>#VALUE!</v>
      </c>
      <c r="CV118" s="451" t="e">
        <v>#VALUE!</v>
      </c>
      <c r="CW118" s="451" t="e">
        <v>#VALUE!</v>
      </c>
      <c r="CX118" s="451" t="e">
        <v>#VALUE!</v>
      </c>
      <c r="CY118" s="451" t="e">
        <v>#VALUE!</v>
      </c>
      <c r="CZ118" s="451" t="e">
        <v>#VALUE!</v>
      </c>
      <c r="DA118" s="451" t="e">
        <v>#VALUE!</v>
      </c>
      <c r="DB118" s="451" t="e">
        <v>#VALUE!</v>
      </c>
      <c r="DC118" s="451" t="e">
        <v>#VALUE!</v>
      </c>
      <c r="DD118" s="451" t="e">
        <v>#VALUE!</v>
      </c>
      <c r="DE118" s="451" t="e">
        <v>#VALUE!</v>
      </c>
      <c r="DF118" s="451" t="e">
        <v>#VALUE!</v>
      </c>
      <c r="DG118" s="451" t="e">
        <v>#VALUE!</v>
      </c>
      <c r="DH118" s="451" t="e">
        <v>#VALUE!</v>
      </c>
      <c r="DI118" s="451" t="e">
        <v>#VALUE!</v>
      </c>
      <c r="DJ118" s="451" t="e">
        <v>#VALUE!</v>
      </c>
      <c r="DK118" s="451" t="e">
        <v>#VALUE!</v>
      </c>
      <c r="DL118" s="451" t="e">
        <v>#VALUE!</v>
      </c>
      <c r="DM118" s="451" t="e">
        <v>#VALUE!</v>
      </c>
      <c r="DN118" s="451" t="e">
        <v>#VALUE!</v>
      </c>
      <c r="DO118" s="451" t="e">
        <v>#VALUE!</v>
      </c>
      <c r="DP118" s="451" t="e">
        <v>#VALUE!</v>
      </c>
      <c r="DQ118" s="451" t="e">
        <v>#VALUE!</v>
      </c>
      <c r="DR118" s="451" t="e">
        <v>#VALUE!</v>
      </c>
      <c r="DS118" s="451" t="e">
        <v>#VALUE!</v>
      </c>
      <c r="DT118" s="451" t="e">
        <v>#VALUE!</v>
      </c>
      <c r="DU118" s="451" t="e">
        <v>#VALUE!</v>
      </c>
      <c r="DV118" s="451" t="e">
        <v>#VALUE!</v>
      </c>
      <c r="DW118" s="451" t="e">
        <v>#VALUE!</v>
      </c>
      <c r="DX118" s="451" t="e">
        <v>#VALUE!</v>
      </c>
      <c r="DY118" s="451" t="e">
        <v>#VALUE!</v>
      </c>
      <c r="DZ118" s="451" t="e">
        <v>#VALUE!</v>
      </c>
      <c r="EA118" s="451" t="e">
        <v>#VALUE!</v>
      </c>
      <c r="EB118" s="451" t="e">
        <v>#VALUE!</v>
      </c>
      <c r="EC118" s="451" t="e">
        <v>#VALUE!</v>
      </c>
      <c r="ED118" s="451" t="e">
        <v>#VALUE!</v>
      </c>
      <c r="EE118" s="451" t="e">
        <v>#VALUE!</v>
      </c>
      <c r="EF118" s="451" t="e">
        <v>#VALUE!</v>
      </c>
      <c r="EG118" s="451" t="e">
        <v>#VALUE!</v>
      </c>
      <c r="EH118" s="451" t="e">
        <v>#VALUE!</v>
      </c>
      <c r="EI118" s="451" t="e">
        <v>#VALUE!</v>
      </c>
    </row>
    <row r="119" spans="2:139">
      <c r="B119" s="454" t="s">
        <v>174</v>
      </c>
      <c r="C119" s="454"/>
      <c r="D119" s="490" t="e">
        <f t="shared" ref="D119:BO119" si="205">100*(D118/C118-1)</f>
        <v>#VALUE!</v>
      </c>
      <c r="E119" s="490" t="e">
        <f t="shared" si="205"/>
        <v>#VALUE!</v>
      </c>
      <c r="F119" s="490" t="e">
        <f t="shared" si="205"/>
        <v>#VALUE!</v>
      </c>
      <c r="G119" s="490" t="e">
        <f t="shared" si="205"/>
        <v>#VALUE!</v>
      </c>
      <c r="H119" s="490" t="e">
        <f t="shared" si="205"/>
        <v>#VALUE!</v>
      </c>
      <c r="I119" s="490" t="e">
        <f t="shared" si="205"/>
        <v>#VALUE!</v>
      </c>
      <c r="J119" s="490" t="e">
        <f t="shared" si="205"/>
        <v>#VALUE!</v>
      </c>
      <c r="K119" s="490" t="e">
        <f t="shared" si="205"/>
        <v>#VALUE!</v>
      </c>
      <c r="L119" s="490" t="e">
        <f t="shared" si="205"/>
        <v>#VALUE!</v>
      </c>
      <c r="M119" s="490" t="e">
        <f t="shared" si="205"/>
        <v>#VALUE!</v>
      </c>
      <c r="N119" s="490" t="e">
        <f t="shared" si="205"/>
        <v>#VALUE!</v>
      </c>
      <c r="O119" s="490" t="e">
        <f t="shared" si="205"/>
        <v>#VALUE!</v>
      </c>
      <c r="P119" s="490" t="e">
        <f t="shared" si="205"/>
        <v>#VALUE!</v>
      </c>
      <c r="Q119" s="490" t="e">
        <f t="shared" si="205"/>
        <v>#VALUE!</v>
      </c>
      <c r="R119" s="490" t="e">
        <f t="shared" si="205"/>
        <v>#VALUE!</v>
      </c>
      <c r="S119" s="490" t="e">
        <f t="shared" si="205"/>
        <v>#VALUE!</v>
      </c>
      <c r="T119" s="490" t="e">
        <f t="shared" si="205"/>
        <v>#VALUE!</v>
      </c>
      <c r="U119" s="490" t="e">
        <f t="shared" si="205"/>
        <v>#VALUE!</v>
      </c>
      <c r="V119" s="490" t="e">
        <f t="shared" si="205"/>
        <v>#VALUE!</v>
      </c>
      <c r="W119" s="490" t="e">
        <f t="shared" si="205"/>
        <v>#VALUE!</v>
      </c>
      <c r="X119" s="490" t="e">
        <f t="shared" si="205"/>
        <v>#VALUE!</v>
      </c>
      <c r="Y119" s="490" t="e">
        <f t="shared" si="205"/>
        <v>#VALUE!</v>
      </c>
      <c r="Z119" s="490" t="e">
        <f t="shared" si="205"/>
        <v>#VALUE!</v>
      </c>
      <c r="AA119" s="490" t="e">
        <f t="shared" si="205"/>
        <v>#VALUE!</v>
      </c>
      <c r="AB119" s="490" t="e">
        <f t="shared" si="205"/>
        <v>#VALUE!</v>
      </c>
      <c r="AC119" s="490" t="e">
        <f t="shared" si="205"/>
        <v>#VALUE!</v>
      </c>
      <c r="AD119" s="490" t="e">
        <f t="shared" si="205"/>
        <v>#VALUE!</v>
      </c>
      <c r="AE119" s="490" t="e">
        <f t="shared" si="205"/>
        <v>#VALUE!</v>
      </c>
      <c r="AF119" s="490" t="e">
        <f t="shared" si="205"/>
        <v>#VALUE!</v>
      </c>
      <c r="AG119" s="490" t="e">
        <f t="shared" si="205"/>
        <v>#VALUE!</v>
      </c>
      <c r="AH119" s="490" t="e">
        <f t="shared" si="205"/>
        <v>#VALUE!</v>
      </c>
      <c r="AI119" s="490" t="e">
        <f t="shared" si="205"/>
        <v>#VALUE!</v>
      </c>
      <c r="AJ119" s="490" t="e">
        <f t="shared" si="205"/>
        <v>#VALUE!</v>
      </c>
      <c r="AK119" s="490" t="e">
        <f t="shared" si="205"/>
        <v>#VALUE!</v>
      </c>
      <c r="AL119" s="490" t="e">
        <f t="shared" si="205"/>
        <v>#VALUE!</v>
      </c>
      <c r="AM119" s="490" t="e">
        <f t="shared" si="205"/>
        <v>#VALUE!</v>
      </c>
      <c r="AN119" s="490" t="e">
        <f t="shared" si="205"/>
        <v>#VALUE!</v>
      </c>
      <c r="AO119" s="490" t="e">
        <f t="shared" si="205"/>
        <v>#VALUE!</v>
      </c>
      <c r="AP119" s="490" t="e">
        <f t="shared" si="205"/>
        <v>#VALUE!</v>
      </c>
      <c r="AQ119" s="490" t="e">
        <f t="shared" si="205"/>
        <v>#VALUE!</v>
      </c>
      <c r="AR119" s="490" t="e">
        <f t="shared" si="205"/>
        <v>#VALUE!</v>
      </c>
      <c r="AS119" s="490" t="e">
        <f t="shared" si="205"/>
        <v>#VALUE!</v>
      </c>
      <c r="AT119" s="490" t="e">
        <f t="shared" si="205"/>
        <v>#VALUE!</v>
      </c>
      <c r="AU119" s="490" t="e">
        <f t="shared" si="205"/>
        <v>#VALUE!</v>
      </c>
      <c r="AV119" s="490" t="e">
        <f t="shared" si="205"/>
        <v>#VALUE!</v>
      </c>
      <c r="AW119" s="490" t="e">
        <f t="shared" si="205"/>
        <v>#VALUE!</v>
      </c>
      <c r="AX119" s="490" t="e">
        <f t="shared" si="205"/>
        <v>#VALUE!</v>
      </c>
      <c r="AY119" s="490" t="e">
        <f t="shared" si="205"/>
        <v>#VALUE!</v>
      </c>
      <c r="AZ119" s="490" t="e">
        <f t="shared" si="205"/>
        <v>#VALUE!</v>
      </c>
      <c r="BA119" s="490" t="e">
        <f t="shared" si="205"/>
        <v>#VALUE!</v>
      </c>
      <c r="BB119" s="490" t="e">
        <f t="shared" si="205"/>
        <v>#VALUE!</v>
      </c>
      <c r="BC119" s="490" t="e">
        <f t="shared" si="205"/>
        <v>#VALUE!</v>
      </c>
      <c r="BD119" s="490" t="e">
        <f t="shared" si="205"/>
        <v>#VALUE!</v>
      </c>
      <c r="BE119" s="490" t="e">
        <f t="shared" si="205"/>
        <v>#VALUE!</v>
      </c>
      <c r="BF119" s="490" t="e">
        <f t="shared" si="205"/>
        <v>#VALUE!</v>
      </c>
      <c r="BG119" s="490" t="e">
        <f t="shared" si="205"/>
        <v>#VALUE!</v>
      </c>
      <c r="BH119" s="490" t="e">
        <f t="shared" si="205"/>
        <v>#VALUE!</v>
      </c>
      <c r="BI119" s="490" t="e">
        <f t="shared" si="205"/>
        <v>#VALUE!</v>
      </c>
      <c r="BJ119" s="490" t="e">
        <f t="shared" si="205"/>
        <v>#VALUE!</v>
      </c>
      <c r="BK119" s="490" t="e">
        <f t="shared" si="205"/>
        <v>#VALUE!</v>
      </c>
      <c r="BL119" s="490" t="e">
        <f t="shared" si="205"/>
        <v>#VALUE!</v>
      </c>
      <c r="BM119" s="490" t="e">
        <f t="shared" si="205"/>
        <v>#VALUE!</v>
      </c>
      <c r="BN119" s="490" t="e">
        <f t="shared" si="205"/>
        <v>#VALUE!</v>
      </c>
      <c r="BO119" s="490" t="e">
        <f t="shared" si="205"/>
        <v>#VALUE!</v>
      </c>
      <c r="BP119" s="490" t="e">
        <f t="shared" ref="BP119:EA119" si="206">100*(BP118/BO118-1)</f>
        <v>#VALUE!</v>
      </c>
      <c r="BQ119" s="490" t="e">
        <f t="shared" si="206"/>
        <v>#VALUE!</v>
      </c>
      <c r="BR119" s="490" t="e">
        <f t="shared" si="206"/>
        <v>#VALUE!</v>
      </c>
      <c r="BS119" s="490" t="e">
        <f t="shared" si="206"/>
        <v>#VALUE!</v>
      </c>
      <c r="BT119" s="490" t="e">
        <f t="shared" si="206"/>
        <v>#VALUE!</v>
      </c>
      <c r="BU119" s="490" t="e">
        <f t="shared" si="206"/>
        <v>#VALUE!</v>
      </c>
      <c r="BV119" s="490" t="e">
        <f t="shared" si="206"/>
        <v>#VALUE!</v>
      </c>
      <c r="BW119" s="490" t="e">
        <f t="shared" si="206"/>
        <v>#VALUE!</v>
      </c>
      <c r="BX119" s="490" t="e">
        <f t="shared" si="206"/>
        <v>#VALUE!</v>
      </c>
      <c r="BY119" s="490" t="e">
        <f t="shared" si="206"/>
        <v>#VALUE!</v>
      </c>
      <c r="BZ119" s="490" t="e">
        <f t="shared" si="206"/>
        <v>#VALUE!</v>
      </c>
      <c r="CA119" s="490" t="e">
        <f t="shared" si="206"/>
        <v>#VALUE!</v>
      </c>
      <c r="CB119" s="490" t="e">
        <f t="shared" si="206"/>
        <v>#VALUE!</v>
      </c>
      <c r="CC119" s="490" t="e">
        <f t="shared" si="206"/>
        <v>#VALUE!</v>
      </c>
      <c r="CD119" s="490" t="e">
        <f t="shared" si="206"/>
        <v>#VALUE!</v>
      </c>
      <c r="CE119" s="490" t="e">
        <f t="shared" si="206"/>
        <v>#VALUE!</v>
      </c>
      <c r="CF119" s="490" t="e">
        <f t="shared" si="206"/>
        <v>#VALUE!</v>
      </c>
      <c r="CG119" s="490" t="e">
        <f t="shared" si="206"/>
        <v>#VALUE!</v>
      </c>
      <c r="CH119" s="490" t="e">
        <f t="shared" si="206"/>
        <v>#VALUE!</v>
      </c>
      <c r="CI119" s="490" t="e">
        <f t="shared" si="206"/>
        <v>#VALUE!</v>
      </c>
      <c r="CJ119" s="490" t="e">
        <f t="shared" si="206"/>
        <v>#VALUE!</v>
      </c>
      <c r="CK119" s="490" t="e">
        <f t="shared" si="206"/>
        <v>#VALUE!</v>
      </c>
      <c r="CL119" s="490" t="e">
        <f t="shared" si="206"/>
        <v>#VALUE!</v>
      </c>
      <c r="CM119" s="490" t="e">
        <f t="shared" si="206"/>
        <v>#VALUE!</v>
      </c>
      <c r="CN119" s="490" t="e">
        <f t="shared" si="206"/>
        <v>#VALUE!</v>
      </c>
      <c r="CO119" s="490" t="e">
        <f t="shared" si="206"/>
        <v>#VALUE!</v>
      </c>
      <c r="CP119" s="490" t="e">
        <f t="shared" si="206"/>
        <v>#VALUE!</v>
      </c>
      <c r="CQ119" s="490" t="e">
        <f t="shared" si="206"/>
        <v>#VALUE!</v>
      </c>
      <c r="CR119" s="490" t="e">
        <f t="shared" si="206"/>
        <v>#VALUE!</v>
      </c>
      <c r="CS119" s="490" t="e">
        <f t="shared" si="206"/>
        <v>#VALUE!</v>
      </c>
      <c r="CT119" s="490" t="e">
        <f t="shared" si="206"/>
        <v>#VALUE!</v>
      </c>
      <c r="CU119" s="490" t="e">
        <f t="shared" si="206"/>
        <v>#VALUE!</v>
      </c>
      <c r="CV119" s="490" t="e">
        <f t="shared" si="206"/>
        <v>#VALUE!</v>
      </c>
      <c r="CW119" s="490" t="e">
        <f t="shared" si="206"/>
        <v>#VALUE!</v>
      </c>
      <c r="CX119" s="490" t="e">
        <f t="shared" si="206"/>
        <v>#VALUE!</v>
      </c>
      <c r="CY119" s="490" t="e">
        <f t="shared" si="206"/>
        <v>#VALUE!</v>
      </c>
      <c r="CZ119" s="490" t="e">
        <f t="shared" si="206"/>
        <v>#VALUE!</v>
      </c>
      <c r="DA119" s="490" t="e">
        <f t="shared" si="206"/>
        <v>#VALUE!</v>
      </c>
      <c r="DB119" s="490" t="e">
        <f t="shared" si="206"/>
        <v>#VALUE!</v>
      </c>
      <c r="DC119" s="490" t="e">
        <f t="shared" si="206"/>
        <v>#VALUE!</v>
      </c>
      <c r="DD119" s="490" t="e">
        <f t="shared" si="206"/>
        <v>#VALUE!</v>
      </c>
      <c r="DE119" s="490" t="e">
        <f t="shared" si="206"/>
        <v>#VALUE!</v>
      </c>
      <c r="DF119" s="490" t="e">
        <f t="shared" si="206"/>
        <v>#VALUE!</v>
      </c>
      <c r="DG119" s="490" t="e">
        <f t="shared" si="206"/>
        <v>#VALUE!</v>
      </c>
      <c r="DH119" s="490" t="e">
        <f t="shared" si="206"/>
        <v>#VALUE!</v>
      </c>
      <c r="DI119" s="490" t="e">
        <f t="shared" si="206"/>
        <v>#VALUE!</v>
      </c>
      <c r="DJ119" s="490" t="e">
        <f t="shared" si="206"/>
        <v>#VALUE!</v>
      </c>
      <c r="DK119" s="490" t="e">
        <f t="shared" si="206"/>
        <v>#VALUE!</v>
      </c>
      <c r="DL119" s="490" t="e">
        <f t="shared" si="206"/>
        <v>#VALUE!</v>
      </c>
      <c r="DM119" s="490" t="e">
        <f t="shared" si="206"/>
        <v>#VALUE!</v>
      </c>
      <c r="DN119" s="490" t="e">
        <f t="shared" si="206"/>
        <v>#VALUE!</v>
      </c>
      <c r="DO119" s="490" t="e">
        <f t="shared" si="206"/>
        <v>#VALUE!</v>
      </c>
      <c r="DP119" s="490" t="e">
        <f t="shared" si="206"/>
        <v>#VALUE!</v>
      </c>
      <c r="DQ119" s="490" t="e">
        <f t="shared" si="206"/>
        <v>#VALUE!</v>
      </c>
      <c r="DR119" s="490" t="e">
        <f t="shared" si="206"/>
        <v>#VALUE!</v>
      </c>
      <c r="DS119" s="490" t="e">
        <f t="shared" si="206"/>
        <v>#VALUE!</v>
      </c>
      <c r="DT119" s="490" t="e">
        <f t="shared" si="206"/>
        <v>#VALUE!</v>
      </c>
      <c r="DU119" s="490" t="e">
        <f t="shared" si="206"/>
        <v>#VALUE!</v>
      </c>
      <c r="DV119" s="490" t="e">
        <f t="shared" si="206"/>
        <v>#VALUE!</v>
      </c>
      <c r="DW119" s="490" t="e">
        <f t="shared" si="206"/>
        <v>#VALUE!</v>
      </c>
      <c r="DX119" s="490" t="e">
        <f t="shared" si="206"/>
        <v>#VALUE!</v>
      </c>
      <c r="DY119" s="490" t="e">
        <f t="shared" si="206"/>
        <v>#VALUE!</v>
      </c>
      <c r="DZ119" s="490" t="e">
        <f t="shared" si="206"/>
        <v>#VALUE!</v>
      </c>
      <c r="EA119" s="490" t="e">
        <f t="shared" si="206"/>
        <v>#VALUE!</v>
      </c>
      <c r="EB119" s="490" t="e">
        <f t="shared" ref="EB119:EI119" si="207">100*(EB118/EA118-1)</f>
        <v>#VALUE!</v>
      </c>
      <c r="EC119" s="490" t="e">
        <f t="shared" si="207"/>
        <v>#VALUE!</v>
      </c>
      <c r="ED119" s="490" t="e">
        <f t="shared" si="207"/>
        <v>#VALUE!</v>
      </c>
      <c r="EE119" s="490" t="e">
        <f t="shared" si="207"/>
        <v>#VALUE!</v>
      </c>
      <c r="EF119" s="490" t="e">
        <f t="shared" si="207"/>
        <v>#VALUE!</v>
      </c>
      <c r="EG119" s="490" t="e">
        <f t="shared" si="207"/>
        <v>#VALUE!</v>
      </c>
      <c r="EH119" s="490" t="e">
        <f t="shared" si="207"/>
        <v>#VALUE!</v>
      </c>
      <c r="EI119" s="490" t="e">
        <f t="shared" si="207"/>
        <v>#VALUE!</v>
      </c>
    </row>
    <row r="120" spans="2:139" ht="13.5" thickBot="1">
      <c r="B120" s="454" t="s">
        <v>74</v>
      </c>
      <c r="D120" s="455"/>
      <c r="E120" s="455"/>
      <c r="F120" s="455"/>
      <c r="G120" s="490" t="e">
        <f t="shared" ref="G120:BR120" si="208">100*(G118/C118-1)</f>
        <v>#VALUE!</v>
      </c>
      <c r="H120" s="490" t="e">
        <f t="shared" si="208"/>
        <v>#VALUE!</v>
      </c>
      <c r="I120" s="490" t="e">
        <f t="shared" si="208"/>
        <v>#VALUE!</v>
      </c>
      <c r="J120" s="490" t="e">
        <f t="shared" si="208"/>
        <v>#VALUE!</v>
      </c>
      <c r="K120" s="490" t="e">
        <f t="shared" si="208"/>
        <v>#VALUE!</v>
      </c>
      <c r="L120" s="490" t="e">
        <f t="shared" si="208"/>
        <v>#VALUE!</v>
      </c>
      <c r="M120" s="490" t="e">
        <f t="shared" si="208"/>
        <v>#VALUE!</v>
      </c>
      <c r="N120" s="490" t="e">
        <f t="shared" si="208"/>
        <v>#VALUE!</v>
      </c>
      <c r="O120" s="490" t="e">
        <f t="shared" si="208"/>
        <v>#VALUE!</v>
      </c>
      <c r="P120" s="490" t="e">
        <f t="shared" si="208"/>
        <v>#VALUE!</v>
      </c>
      <c r="Q120" s="490" t="e">
        <f t="shared" si="208"/>
        <v>#VALUE!</v>
      </c>
      <c r="R120" s="490" t="e">
        <f t="shared" si="208"/>
        <v>#VALUE!</v>
      </c>
      <c r="S120" s="490" t="e">
        <f t="shared" si="208"/>
        <v>#VALUE!</v>
      </c>
      <c r="T120" s="490" t="e">
        <f t="shared" si="208"/>
        <v>#VALUE!</v>
      </c>
      <c r="U120" s="490" t="e">
        <f t="shared" si="208"/>
        <v>#VALUE!</v>
      </c>
      <c r="V120" s="490" t="e">
        <f t="shared" si="208"/>
        <v>#VALUE!</v>
      </c>
      <c r="W120" s="490" t="e">
        <f t="shared" si="208"/>
        <v>#VALUE!</v>
      </c>
      <c r="X120" s="490" t="e">
        <f t="shared" si="208"/>
        <v>#VALUE!</v>
      </c>
      <c r="Y120" s="490" t="e">
        <f t="shared" si="208"/>
        <v>#VALUE!</v>
      </c>
      <c r="Z120" s="490" t="e">
        <f t="shared" si="208"/>
        <v>#VALUE!</v>
      </c>
      <c r="AA120" s="490" t="e">
        <f t="shared" si="208"/>
        <v>#VALUE!</v>
      </c>
      <c r="AB120" s="490" t="e">
        <f t="shared" si="208"/>
        <v>#VALUE!</v>
      </c>
      <c r="AC120" s="490" t="e">
        <f t="shared" si="208"/>
        <v>#VALUE!</v>
      </c>
      <c r="AD120" s="490" t="e">
        <f t="shared" si="208"/>
        <v>#VALUE!</v>
      </c>
      <c r="AE120" s="490" t="e">
        <f t="shared" si="208"/>
        <v>#VALUE!</v>
      </c>
      <c r="AF120" s="490" t="e">
        <f t="shared" si="208"/>
        <v>#VALUE!</v>
      </c>
      <c r="AG120" s="490" t="e">
        <f t="shared" si="208"/>
        <v>#VALUE!</v>
      </c>
      <c r="AH120" s="490" t="e">
        <f t="shared" si="208"/>
        <v>#VALUE!</v>
      </c>
      <c r="AI120" s="490" t="e">
        <f t="shared" si="208"/>
        <v>#VALUE!</v>
      </c>
      <c r="AJ120" s="490" t="e">
        <f t="shared" si="208"/>
        <v>#VALUE!</v>
      </c>
      <c r="AK120" s="490" t="e">
        <f t="shared" si="208"/>
        <v>#VALUE!</v>
      </c>
      <c r="AL120" s="490" t="e">
        <f t="shared" si="208"/>
        <v>#VALUE!</v>
      </c>
      <c r="AM120" s="490" t="e">
        <f t="shared" si="208"/>
        <v>#VALUE!</v>
      </c>
      <c r="AN120" s="490" t="e">
        <f t="shared" si="208"/>
        <v>#VALUE!</v>
      </c>
      <c r="AO120" s="490" t="e">
        <f t="shared" si="208"/>
        <v>#VALUE!</v>
      </c>
      <c r="AP120" s="490" t="e">
        <f t="shared" si="208"/>
        <v>#VALUE!</v>
      </c>
      <c r="AQ120" s="490" t="e">
        <f t="shared" si="208"/>
        <v>#VALUE!</v>
      </c>
      <c r="AR120" s="490" t="e">
        <f t="shared" si="208"/>
        <v>#VALUE!</v>
      </c>
      <c r="AS120" s="490" t="e">
        <f t="shared" si="208"/>
        <v>#VALUE!</v>
      </c>
      <c r="AT120" s="490" t="e">
        <f t="shared" si="208"/>
        <v>#VALUE!</v>
      </c>
      <c r="AU120" s="490" t="e">
        <f t="shared" si="208"/>
        <v>#VALUE!</v>
      </c>
      <c r="AV120" s="490" t="e">
        <f t="shared" si="208"/>
        <v>#VALUE!</v>
      </c>
      <c r="AW120" s="490" t="e">
        <f t="shared" si="208"/>
        <v>#VALUE!</v>
      </c>
      <c r="AX120" s="490" t="e">
        <f t="shared" si="208"/>
        <v>#VALUE!</v>
      </c>
      <c r="AY120" s="490" t="e">
        <f t="shared" si="208"/>
        <v>#VALUE!</v>
      </c>
      <c r="AZ120" s="490" t="e">
        <f t="shared" si="208"/>
        <v>#VALUE!</v>
      </c>
      <c r="BA120" s="490" t="e">
        <f t="shared" si="208"/>
        <v>#VALUE!</v>
      </c>
      <c r="BB120" s="490" t="e">
        <f t="shared" si="208"/>
        <v>#VALUE!</v>
      </c>
      <c r="BC120" s="490" t="e">
        <f t="shared" si="208"/>
        <v>#VALUE!</v>
      </c>
      <c r="BD120" s="490" t="e">
        <f t="shared" si="208"/>
        <v>#VALUE!</v>
      </c>
      <c r="BE120" s="490" t="e">
        <f t="shared" si="208"/>
        <v>#VALUE!</v>
      </c>
      <c r="BF120" s="490" t="e">
        <f t="shared" si="208"/>
        <v>#VALUE!</v>
      </c>
      <c r="BG120" s="490" t="e">
        <f t="shared" si="208"/>
        <v>#VALUE!</v>
      </c>
      <c r="BH120" s="490" t="e">
        <f t="shared" si="208"/>
        <v>#VALUE!</v>
      </c>
      <c r="BI120" s="490" t="e">
        <f t="shared" si="208"/>
        <v>#VALUE!</v>
      </c>
      <c r="BJ120" s="490" t="e">
        <f t="shared" si="208"/>
        <v>#VALUE!</v>
      </c>
      <c r="BK120" s="490" t="e">
        <f t="shared" si="208"/>
        <v>#VALUE!</v>
      </c>
      <c r="BL120" s="490" t="e">
        <f t="shared" si="208"/>
        <v>#VALUE!</v>
      </c>
      <c r="BM120" s="490" t="e">
        <f t="shared" si="208"/>
        <v>#VALUE!</v>
      </c>
      <c r="BN120" s="490" t="e">
        <f t="shared" si="208"/>
        <v>#VALUE!</v>
      </c>
      <c r="BO120" s="490" t="e">
        <f t="shared" si="208"/>
        <v>#VALUE!</v>
      </c>
      <c r="BP120" s="490" t="e">
        <f t="shared" si="208"/>
        <v>#VALUE!</v>
      </c>
      <c r="BQ120" s="490" t="e">
        <f t="shared" si="208"/>
        <v>#VALUE!</v>
      </c>
      <c r="BR120" s="490" t="e">
        <f t="shared" si="208"/>
        <v>#VALUE!</v>
      </c>
      <c r="BS120" s="490" t="e">
        <f t="shared" ref="BS120:ED120" si="209">100*(BS118/BO118-1)</f>
        <v>#VALUE!</v>
      </c>
      <c r="BT120" s="490" t="e">
        <f t="shared" si="209"/>
        <v>#VALUE!</v>
      </c>
      <c r="BU120" s="490" t="e">
        <f t="shared" si="209"/>
        <v>#VALUE!</v>
      </c>
      <c r="BV120" s="490" t="e">
        <f t="shared" si="209"/>
        <v>#VALUE!</v>
      </c>
      <c r="BW120" s="490" t="e">
        <f t="shared" si="209"/>
        <v>#VALUE!</v>
      </c>
      <c r="BX120" s="490" t="e">
        <f t="shared" si="209"/>
        <v>#VALUE!</v>
      </c>
      <c r="BY120" s="490" t="e">
        <f t="shared" si="209"/>
        <v>#VALUE!</v>
      </c>
      <c r="BZ120" s="490" t="e">
        <f t="shared" si="209"/>
        <v>#VALUE!</v>
      </c>
      <c r="CA120" s="490" t="e">
        <f t="shared" si="209"/>
        <v>#VALUE!</v>
      </c>
      <c r="CB120" s="490" t="e">
        <f t="shared" si="209"/>
        <v>#VALUE!</v>
      </c>
      <c r="CC120" s="490" t="e">
        <f t="shared" si="209"/>
        <v>#VALUE!</v>
      </c>
      <c r="CD120" s="490" t="e">
        <f t="shared" si="209"/>
        <v>#VALUE!</v>
      </c>
      <c r="CE120" s="490" t="e">
        <f t="shared" si="209"/>
        <v>#VALUE!</v>
      </c>
      <c r="CF120" s="490" t="e">
        <f t="shared" si="209"/>
        <v>#VALUE!</v>
      </c>
      <c r="CG120" s="490" t="e">
        <f t="shared" si="209"/>
        <v>#VALUE!</v>
      </c>
      <c r="CH120" s="490" t="e">
        <f t="shared" si="209"/>
        <v>#VALUE!</v>
      </c>
      <c r="CI120" s="490" t="e">
        <f t="shared" si="209"/>
        <v>#VALUE!</v>
      </c>
      <c r="CJ120" s="490" t="e">
        <f t="shared" si="209"/>
        <v>#VALUE!</v>
      </c>
      <c r="CK120" s="490" t="e">
        <f t="shared" si="209"/>
        <v>#VALUE!</v>
      </c>
      <c r="CL120" s="490" t="e">
        <f t="shared" si="209"/>
        <v>#VALUE!</v>
      </c>
      <c r="CM120" s="490" t="e">
        <f t="shared" si="209"/>
        <v>#VALUE!</v>
      </c>
      <c r="CN120" s="490" t="e">
        <f t="shared" si="209"/>
        <v>#VALUE!</v>
      </c>
      <c r="CO120" s="490" t="e">
        <f t="shared" si="209"/>
        <v>#VALUE!</v>
      </c>
      <c r="CP120" s="490" t="e">
        <f t="shared" si="209"/>
        <v>#VALUE!</v>
      </c>
      <c r="CQ120" s="490" t="e">
        <f t="shared" si="209"/>
        <v>#VALUE!</v>
      </c>
      <c r="CR120" s="490" t="e">
        <f t="shared" si="209"/>
        <v>#VALUE!</v>
      </c>
      <c r="CS120" s="490" t="e">
        <f t="shared" si="209"/>
        <v>#VALUE!</v>
      </c>
      <c r="CT120" s="490" t="e">
        <f t="shared" si="209"/>
        <v>#VALUE!</v>
      </c>
      <c r="CU120" s="490" t="e">
        <f t="shared" si="209"/>
        <v>#VALUE!</v>
      </c>
      <c r="CV120" s="490" t="e">
        <f t="shared" si="209"/>
        <v>#VALUE!</v>
      </c>
      <c r="CW120" s="490" t="e">
        <f t="shared" si="209"/>
        <v>#VALUE!</v>
      </c>
      <c r="CX120" s="490" t="e">
        <f t="shared" si="209"/>
        <v>#VALUE!</v>
      </c>
      <c r="CY120" s="490" t="e">
        <f t="shared" si="209"/>
        <v>#VALUE!</v>
      </c>
      <c r="CZ120" s="490" t="e">
        <f t="shared" si="209"/>
        <v>#VALUE!</v>
      </c>
      <c r="DA120" s="490" t="e">
        <f t="shared" si="209"/>
        <v>#VALUE!</v>
      </c>
      <c r="DB120" s="490" t="e">
        <f t="shared" si="209"/>
        <v>#VALUE!</v>
      </c>
      <c r="DC120" s="490" t="e">
        <f t="shared" si="209"/>
        <v>#VALUE!</v>
      </c>
      <c r="DD120" s="490" t="e">
        <f t="shared" si="209"/>
        <v>#VALUE!</v>
      </c>
      <c r="DE120" s="490" t="e">
        <f t="shared" si="209"/>
        <v>#VALUE!</v>
      </c>
      <c r="DF120" s="490" t="e">
        <f t="shared" si="209"/>
        <v>#VALUE!</v>
      </c>
      <c r="DG120" s="490" t="e">
        <f t="shared" si="209"/>
        <v>#VALUE!</v>
      </c>
      <c r="DH120" s="490" t="e">
        <f t="shared" si="209"/>
        <v>#VALUE!</v>
      </c>
      <c r="DI120" s="490" t="e">
        <f t="shared" si="209"/>
        <v>#VALUE!</v>
      </c>
      <c r="DJ120" s="490" t="e">
        <f t="shared" si="209"/>
        <v>#VALUE!</v>
      </c>
      <c r="DK120" s="490" t="e">
        <f t="shared" si="209"/>
        <v>#VALUE!</v>
      </c>
      <c r="DL120" s="490" t="e">
        <f t="shared" si="209"/>
        <v>#VALUE!</v>
      </c>
      <c r="DM120" s="490" t="e">
        <f t="shared" si="209"/>
        <v>#VALUE!</v>
      </c>
      <c r="DN120" s="490" t="e">
        <f t="shared" si="209"/>
        <v>#VALUE!</v>
      </c>
      <c r="DO120" s="490" t="e">
        <f t="shared" si="209"/>
        <v>#VALUE!</v>
      </c>
      <c r="DP120" s="490" t="e">
        <f t="shared" si="209"/>
        <v>#VALUE!</v>
      </c>
      <c r="DQ120" s="490" t="e">
        <f t="shared" si="209"/>
        <v>#VALUE!</v>
      </c>
      <c r="DR120" s="490" t="e">
        <f t="shared" si="209"/>
        <v>#VALUE!</v>
      </c>
      <c r="DS120" s="490" t="e">
        <f t="shared" si="209"/>
        <v>#VALUE!</v>
      </c>
      <c r="DT120" s="490" t="e">
        <f t="shared" si="209"/>
        <v>#VALUE!</v>
      </c>
      <c r="DU120" s="490" t="e">
        <f t="shared" si="209"/>
        <v>#VALUE!</v>
      </c>
      <c r="DV120" s="490" t="e">
        <f t="shared" si="209"/>
        <v>#VALUE!</v>
      </c>
      <c r="DW120" s="490" t="e">
        <f t="shared" si="209"/>
        <v>#VALUE!</v>
      </c>
      <c r="DX120" s="490" t="e">
        <f t="shared" si="209"/>
        <v>#VALUE!</v>
      </c>
      <c r="DY120" s="490" t="e">
        <f t="shared" si="209"/>
        <v>#VALUE!</v>
      </c>
      <c r="DZ120" s="490" t="e">
        <f t="shared" si="209"/>
        <v>#VALUE!</v>
      </c>
      <c r="EA120" s="490" t="e">
        <f t="shared" si="209"/>
        <v>#VALUE!</v>
      </c>
      <c r="EB120" s="490" t="e">
        <f t="shared" si="209"/>
        <v>#VALUE!</v>
      </c>
      <c r="EC120" s="490" t="e">
        <f t="shared" si="209"/>
        <v>#VALUE!</v>
      </c>
      <c r="ED120" s="490" t="e">
        <f t="shared" si="209"/>
        <v>#VALUE!</v>
      </c>
      <c r="EE120" s="490" t="e">
        <f>100*(EE118/EA118-1)</f>
        <v>#VALUE!</v>
      </c>
      <c r="EF120" s="490" t="e">
        <f>100*(EF118/EB118-1)</f>
        <v>#VALUE!</v>
      </c>
      <c r="EG120" s="490" t="e">
        <f>100*(EG118/EC118-1)</f>
        <v>#VALUE!</v>
      </c>
      <c r="EH120" s="490" t="e">
        <f>100*(EH118/ED118-1)</f>
        <v>#VALUE!</v>
      </c>
      <c r="EI120" s="490" t="e">
        <f>100*(EI118/EE118-1)</f>
        <v>#VALUE!</v>
      </c>
    </row>
    <row r="121" spans="2:139">
      <c r="B121" s="508" t="s">
        <v>235</v>
      </c>
      <c r="C121" s="451" t="e">
        <v>#VALUE!</v>
      </c>
      <c r="D121" s="451" t="e">
        <v>#VALUE!</v>
      </c>
      <c r="E121" s="451" t="e">
        <v>#VALUE!</v>
      </c>
      <c r="F121" s="451" t="e">
        <v>#VALUE!</v>
      </c>
      <c r="G121" s="451" t="e">
        <v>#VALUE!</v>
      </c>
      <c r="H121" s="451" t="e">
        <v>#VALUE!</v>
      </c>
      <c r="I121" s="451" t="e">
        <v>#VALUE!</v>
      </c>
      <c r="J121" s="451" t="e">
        <v>#VALUE!</v>
      </c>
      <c r="K121" s="451" t="e">
        <v>#VALUE!</v>
      </c>
      <c r="L121" s="451" t="e">
        <v>#VALUE!</v>
      </c>
      <c r="M121" s="451" t="e">
        <v>#VALUE!</v>
      </c>
      <c r="N121" s="451" t="e">
        <v>#VALUE!</v>
      </c>
      <c r="O121" s="451" t="e">
        <v>#VALUE!</v>
      </c>
      <c r="P121" s="451" t="e">
        <v>#VALUE!</v>
      </c>
      <c r="Q121" s="451" t="e">
        <v>#VALUE!</v>
      </c>
      <c r="R121" s="451" t="e">
        <v>#VALUE!</v>
      </c>
      <c r="S121" s="451" t="e">
        <v>#VALUE!</v>
      </c>
      <c r="T121" s="451" t="e">
        <v>#VALUE!</v>
      </c>
      <c r="U121" s="451" t="e">
        <v>#VALUE!</v>
      </c>
      <c r="V121" s="451" t="e">
        <v>#VALUE!</v>
      </c>
      <c r="W121" s="451" t="e">
        <v>#VALUE!</v>
      </c>
      <c r="X121" s="451" t="e">
        <v>#VALUE!</v>
      </c>
      <c r="Y121" s="451" t="e">
        <v>#VALUE!</v>
      </c>
      <c r="Z121" s="451" t="e">
        <v>#VALUE!</v>
      </c>
      <c r="AA121" s="451" t="e">
        <v>#VALUE!</v>
      </c>
      <c r="AB121" s="451" t="e">
        <v>#VALUE!</v>
      </c>
      <c r="AC121" s="451" t="e">
        <v>#VALUE!</v>
      </c>
      <c r="AD121" s="451" t="e">
        <v>#VALUE!</v>
      </c>
      <c r="AE121" s="451" t="e">
        <v>#VALUE!</v>
      </c>
      <c r="AF121" s="451" t="e">
        <v>#VALUE!</v>
      </c>
      <c r="AG121" s="451" t="e">
        <v>#VALUE!</v>
      </c>
      <c r="AH121" s="451" t="e">
        <v>#VALUE!</v>
      </c>
      <c r="AI121" s="451" t="e">
        <v>#VALUE!</v>
      </c>
      <c r="AJ121" s="451" t="e">
        <v>#VALUE!</v>
      </c>
      <c r="AK121" s="451" t="e">
        <v>#VALUE!</v>
      </c>
      <c r="AL121" s="451" t="e">
        <v>#VALUE!</v>
      </c>
      <c r="AM121" s="451" t="e">
        <v>#VALUE!</v>
      </c>
      <c r="AN121" s="451" t="e">
        <v>#VALUE!</v>
      </c>
      <c r="AO121" s="451" t="e">
        <v>#VALUE!</v>
      </c>
      <c r="AP121" s="451" t="e">
        <v>#VALUE!</v>
      </c>
      <c r="AQ121" s="451" t="e">
        <v>#VALUE!</v>
      </c>
      <c r="AR121" s="451" t="e">
        <v>#VALUE!</v>
      </c>
      <c r="AS121" s="451" t="e">
        <v>#VALUE!</v>
      </c>
      <c r="AT121" s="451" t="e">
        <v>#VALUE!</v>
      </c>
      <c r="AU121" s="451" t="e">
        <v>#VALUE!</v>
      </c>
      <c r="AV121" s="451" t="e">
        <v>#VALUE!</v>
      </c>
      <c r="AW121" s="451" t="e">
        <v>#VALUE!</v>
      </c>
      <c r="AX121" s="451" t="e">
        <v>#VALUE!</v>
      </c>
      <c r="AY121" s="451" t="e">
        <v>#VALUE!</v>
      </c>
      <c r="AZ121" s="451" t="e">
        <v>#VALUE!</v>
      </c>
      <c r="BA121" s="451" t="e">
        <v>#VALUE!</v>
      </c>
      <c r="BB121" s="451" t="e">
        <v>#VALUE!</v>
      </c>
      <c r="BC121" s="451" t="e">
        <v>#VALUE!</v>
      </c>
      <c r="BD121" s="451" t="e">
        <v>#VALUE!</v>
      </c>
      <c r="BE121" s="451" t="e">
        <v>#VALUE!</v>
      </c>
      <c r="BF121" s="451" t="e">
        <v>#VALUE!</v>
      </c>
      <c r="BG121" s="451" t="e">
        <v>#VALUE!</v>
      </c>
      <c r="BH121" s="451" t="e">
        <v>#VALUE!</v>
      </c>
      <c r="BI121" s="451" t="e">
        <v>#VALUE!</v>
      </c>
      <c r="BJ121" s="451" t="e">
        <v>#VALUE!</v>
      </c>
      <c r="BK121" s="451" t="e">
        <v>#VALUE!</v>
      </c>
      <c r="BL121" s="451" t="e">
        <v>#VALUE!</v>
      </c>
      <c r="BM121" s="451" t="e">
        <v>#VALUE!</v>
      </c>
      <c r="BN121" s="451" t="e">
        <v>#VALUE!</v>
      </c>
      <c r="BO121" s="451" t="e">
        <v>#VALUE!</v>
      </c>
      <c r="BP121" s="451" t="e">
        <v>#VALUE!</v>
      </c>
      <c r="BQ121" s="451" t="e">
        <v>#VALUE!</v>
      </c>
      <c r="BR121" s="451" t="e">
        <v>#VALUE!</v>
      </c>
      <c r="BS121" s="451" t="e">
        <v>#VALUE!</v>
      </c>
      <c r="BT121" s="451" t="e">
        <v>#VALUE!</v>
      </c>
      <c r="BU121" s="451" t="e">
        <v>#VALUE!</v>
      </c>
      <c r="BV121" s="451" t="e">
        <v>#VALUE!</v>
      </c>
      <c r="BW121" s="451" t="e">
        <v>#VALUE!</v>
      </c>
      <c r="BX121" s="451" t="e">
        <v>#VALUE!</v>
      </c>
      <c r="BY121" s="451" t="e">
        <v>#VALUE!</v>
      </c>
      <c r="BZ121" s="451" t="e">
        <v>#VALUE!</v>
      </c>
      <c r="CA121" s="451" t="e">
        <v>#VALUE!</v>
      </c>
      <c r="CB121" s="451" t="e">
        <v>#VALUE!</v>
      </c>
      <c r="CC121" s="451" t="e">
        <v>#VALUE!</v>
      </c>
      <c r="CD121" s="451" t="e">
        <v>#VALUE!</v>
      </c>
      <c r="CE121" s="451" t="e">
        <v>#VALUE!</v>
      </c>
      <c r="CF121" s="451" t="e">
        <v>#VALUE!</v>
      </c>
      <c r="CG121" s="451" t="e">
        <v>#VALUE!</v>
      </c>
      <c r="CH121" s="451" t="e">
        <v>#VALUE!</v>
      </c>
      <c r="CI121" s="451" t="e">
        <v>#VALUE!</v>
      </c>
      <c r="CJ121" s="451" t="e">
        <v>#VALUE!</v>
      </c>
      <c r="CK121" s="451" t="e">
        <v>#VALUE!</v>
      </c>
      <c r="CL121" s="451" t="e">
        <v>#VALUE!</v>
      </c>
      <c r="CM121" s="451" t="e">
        <v>#VALUE!</v>
      </c>
      <c r="CN121" s="451" t="e">
        <v>#VALUE!</v>
      </c>
      <c r="CO121" s="451" t="e">
        <v>#VALUE!</v>
      </c>
      <c r="CP121" s="451" t="e">
        <v>#VALUE!</v>
      </c>
      <c r="CQ121" s="451" t="e">
        <v>#VALUE!</v>
      </c>
      <c r="CR121" s="451" t="e">
        <v>#VALUE!</v>
      </c>
      <c r="CS121" s="451" t="e">
        <v>#VALUE!</v>
      </c>
      <c r="CT121" s="451" t="e">
        <v>#VALUE!</v>
      </c>
      <c r="CU121" s="451" t="e">
        <v>#VALUE!</v>
      </c>
      <c r="CV121" s="451" t="e">
        <v>#VALUE!</v>
      </c>
      <c r="CW121" s="451" t="e">
        <v>#VALUE!</v>
      </c>
      <c r="CX121" s="451" t="e">
        <v>#VALUE!</v>
      </c>
      <c r="CY121" s="451" t="e">
        <v>#VALUE!</v>
      </c>
      <c r="CZ121" s="451" t="e">
        <v>#VALUE!</v>
      </c>
      <c r="DA121" s="451" t="e">
        <v>#VALUE!</v>
      </c>
      <c r="DB121" s="451" t="e">
        <v>#VALUE!</v>
      </c>
      <c r="DC121" s="451" t="e">
        <v>#VALUE!</v>
      </c>
      <c r="DD121" s="451" t="e">
        <v>#VALUE!</v>
      </c>
      <c r="DE121" s="451" t="e">
        <v>#VALUE!</v>
      </c>
      <c r="DF121" s="451" t="e">
        <v>#VALUE!</v>
      </c>
      <c r="DG121" s="451" t="e">
        <v>#VALUE!</v>
      </c>
      <c r="DH121" s="451" t="e">
        <v>#VALUE!</v>
      </c>
      <c r="DI121" s="451" t="e">
        <v>#VALUE!</v>
      </c>
      <c r="DJ121" s="451" t="e">
        <v>#VALUE!</v>
      </c>
      <c r="DK121" s="451" t="e">
        <v>#VALUE!</v>
      </c>
      <c r="DL121" s="451" t="e">
        <v>#VALUE!</v>
      </c>
      <c r="DM121" s="451" t="e">
        <v>#VALUE!</v>
      </c>
      <c r="DN121" s="451" t="e">
        <v>#VALUE!</v>
      </c>
      <c r="DO121" s="451" t="e">
        <v>#VALUE!</v>
      </c>
      <c r="DP121" s="451" t="e">
        <v>#VALUE!</v>
      </c>
      <c r="DQ121" s="451" t="e">
        <v>#VALUE!</v>
      </c>
      <c r="DR121" s="451" t="e">
        <v>#VALUE!</v>
      </c>
      <c r="DS121" s="451" t="e">
        <v>#VALUE!</v>
      </c>
      <c r="DT121" s="451" t="e">
        <v>#VALUE!</v>
      </c>
      <c r="DU121" s="451" t="e">
        <v>#VALUE!</v>
      </c>
      <c r="DV121" s="451" t="e">
        <v>#VALUE!</v>
      </c>
      <c r="DW121" s="451" t="e">
        <v>#VALUE!</v>
      </c>
      <c r="DX121" s="451" t="e">
        <v>#VALUE!</v>
      </c>
      <c r="DY121" s="451" t="e">
        <v>#VALUE!</v>
      </c>
      <c r="DZ121" s="451" t="e">
        <v>#VALUE!</v>
      </c>
      <c r="EA121" s="451" t="e">
        <v>#VALUE!</v>
      </c>
      <c r="EB121" s="451" t="e">
        <v>#VALUE!</v>
      </c>
      <c r="EC121" s="451" t="e">
        <v>#VALUE!</v>
      </c>
      <c r="ED121" s="451" t="e">
        <v>#VALUE!</v>
      </c>
      <c r="EE121" s="451" t="e">
        <v>#VALUE!</v>
      </c>
      <c r="EF121" s="451" t="e">
        <v>#VALUE!</v>
      </c>
      <c r="EG121" s="451" t="e">
        <v>#VALUE!</v>
      </c>
      <c r="EH121" s="451" t="e">
        <v>#VALUE!</v>
      </c>
      <c r="EI121" s="451" t="e">
        <v>#VALUE!</v>
      </c>
    </row>
    <row r="122" spans="2:139">
      <c r="B122" s="454" t="s">
        <v>174</v>
      </c>
      <c r="C122" s="454"/>
      <c r="D122" s="490" t="e">
        <f t="shared" ref="D122:BO122" si="210">100*(D121/C121-1)</f>
        <v>#VALUE!</v>
      </c>
      <c r="E122" s="490" t="e">
        <f t="shared" si="210"/>
        <v>#VALUE!</v>
      </c>
      <c r="F122" s="490" t="e">
        <f t="shared" si="210"/>
        <v>#VALUE!</v>
      </c>
      <c r="G122" s="490" t="e">
        <f t="shared" si="210"/>
        <v>#VALUE!</v>
      </c>
      <c r="H122" s="490" t="e">
        <f t="shared" si="210"/>
        <v>#VALUE!</v>
      </c>
      <c r="I122" s="490" t="e">
        <f t="shared" si="210"/>
        <v>#VALUE!</v>
      </c>
      <c r="J122" s="490" t="e">
        <f t="shared" si="210"/>
        <v>#VALUE!</v>
      </c>
      <c r="K122" s="490" t="e">
        <f t="shared" si="210"/>
        <v>#VALUE!</v>
      </c>
      <c r="L122" s="490" t="e">
        <f t="shared" si="210"/>
        <v>#VALUE!</v>
      </c>
      <c r="M122" s="490" t="e">
        <f t="shared" si="210"/>
        <v>#VALUE!</v>
      </c>
      <c r="N122" s="490" t="e">
        <f t="shared" si="210"/>
        <v>#VALUE!</v>
      </c>
      <c r="O122" s="490" t="e">
        <f t="shared" si="210"/>
        <v>#VALUE!</v>
      </c>
      <c r="P122" s="490" t="e">
        <f t="shared" si="210"/>
        <v>#VALUE!</v>
      </c>
      <c r="Q122" s="490" t="e">
        <f t="shared" si="210"/>
        <v>#VALUE!</v>
      </c>
      <c r="R122" s="490" t="e">
        <f t="shared" si="210"/>
        <v>#VALUE!</v>
      </c>
      <c r="S122" s="490" t="e">
        <f t="shared" si="210"/>
        <v>#VALUE!</v>
      </c>
      <c r="T122" s="490" t="e">
        <f t="shared" si="210"/>
        <v>#VALUE!</v>
      </c>
      <c r="U122" s="490" t="e">
        <f t="shared" si="210"/>
        <v>#VALUE!</v>
      </c>
      <c r="V122" s="490" t="e">
        <f t="shared" si="210"/>
        <v>#VALUE!</v>
      </c>
      <c r="W122" s="490" t="e">
        <f t="shared" si="210"/>
        <v>#VALUE!</v>
      </c>
      <c r="X122" s="490" t="e">
        <f t="shared" si="210"/>
        <v>#VALUE!</v>
      </c>
      <c r="Y122" s="490" t="e">
        <f t="shared" si="210"/>
        <v>#VALUE!</v>
      </c>
      <c r="Z122" s="490" t="e">
        <f t="shared" si="210"/>
        <v>#VALUE!</v>
      </c>
      <c r="AA122" s="490" t="e">
        <f t="shared" si="210"/>
        <v>#VALUE!</v>
      </c>
      <c r="AB122" s="490" t="e">
        <f t="shared" si="210"/>
        <v>#VALUE!</v>
      </c>
      <c r="AC122" s="490" t="e">
        <f t="shared" si="210"/>
        <v>#VALUE!</v>
      </c>
      <c r="AD122" s="490" t="e">
        <f t="shared" si="210"/>
        <v>#VALUE!</v>
      </c>
      <c r="AE122" s="490" t="e">
        <f t="shared" si="210"/>
        <v>#VALUE!</v>
      </c>
      <c r="AF122" s="490" t="e">
        <f t="shared" si="210"/>
        <v>#VALUE!</v>
      </c>
      <c r="AG122" s="490" t="e">
        <f t="shared" si="210"/>
        <v>#VALUE!</v>
      </c>
      <c r="AH122" s="490" t="e">
        <f t="shared" si="210"/>
        <v>#VALUE!</v>
      </c>
      <c r="AI122" s="490" t="e">
        <f t="shared" si="210"/>
        <v>#VALUE!</v>
      </c>
      <c r="AJ122" s="490" t="e">
        <f t="shared" si="210"/>
        <v>#VALUE!</v>
      </c>
      <c r="AK122" s="490" t="e">
        <f t="shared" si="210"/>
        <v>#VALUE!</v>
      </c>
      <c r="AL122" s="490" t="e">
        <f t="shared" si="210"/>
        <v>#VALUE!</v>
      </c>
      <c r="AM122" s="490" t="e">
        <f t="shared" si="210"/>
        <v>#VALUE!</v>
      </c>
      <c r="AN122" s="490" t="e">
        <f t="shared" si="210"/>
        <v>#VALUE!</v>
      </c>
      <c r="AO122" s="490" t="e">
        <f t="shared" si="210"/>
        <v>#VALUE!</v>
      </c>
      <c r="AP122" s="490" t="e">
        <f t="shared" si="210"/>
        <v>#VALUE!</v>
      </c>
      <c r="AQ122" s="490" t="e">
        <f t="shared" si="210"/>
        <v>#VALUE!</v>
      </c>
      <c r="AR122" s="490" t="e">
        <f t="shared" si="210"/>
        <v>#VALUE!</v>
      </c>
      <c r="AS122" s="490" t="e">
        <f t="shared" si="210"/>
        <v>#VALUE!</v>
      </c>
      <c r="AT122" s="490" t="e">
        <f t="shared" si="210"/>
        <v>#VALUE!</v>
      </c>
      <c r="AU122" s="490" t="e">
        <f t="shared" si="210"/>
        <v>#VALUE!</v>
      </c>
      <c r="AV122" s="490" t="e">
        <f t="shared" si="210"/>
        <v>#VALUE!</v>
      </c>
      <c r="AW122" s="490" t="e">
        <f t="shared" si="210"/>
        <v>#VALUE!</v>
      </c>
      <c r="AX122" s="490" t="e">
        <f t="shared" si="210"/>
        <v>#VALUE!</v>
      </c>
      <c r="AY122" s="490" t="e">
        <f t="shared" si="210"/>
        <v>#VALUE!</v>
      </c>
      <c r="AZ122" s="490" t="e">
        <f t="shared" si="210"/>
        <v>#VALUE!</v>
      </c>
      <c r="BA122" s="490" t="e">
        <f t="shared" si="210"/>
        <v>#VALUE!</v>
      </c>
      <c r="BB122" s="490" t="e">
        <f t="shared" si="210"/>
        <v>#VALUE!</v>
      </c>
      <c r="BC122" s="490" t="e">
        <f t="shared" si="210"/>
        <v>#VALUE!</v>
      </c>
      <c r="BD122" s="490" t="e">
        <f t="shared" si="210"/>
        <v>#VALUE!</v>
      </c>
      <c r="BE122" s="490" t="e">
        <f t="shared" si="210"/>
        <v>#VALUE!</v>
      </c>
      <c r="BF122" s="490" t="e">
        <f t="shared" si="210"/>
        <v>#VALUE!</v>
      </c>
      <c r="BG122" s="490" t="e">
        <f t="shared" si="210"/>
        <v>#VALUE!</v>
      </c>
      <c r="BH122" s="490" t="e">
        <f t="shared" si="210"/>
        <v>#VALUE!</v>
      </c>
      <c r="BI122" s="490" t="e">
        <f t="shared" si="210"/>
        <v>#VALUE!</v>
      </c>
      <c r="BJ122" s="490" t="e">
        <f t="shared" si="210"/>
        <v>#VALUE!</v>
      </c>
      <c r="BK122" s="490" t="e">
        <f t="shared" si="210"/>
        <v>#VALUE!</v>
      </c>
      <c r="BL122" s="490" t="e">
        <f t="shared" si="210"/>
        <v>#VALUE!</v>
      </c>
      <c r="BM122" s="490" t="e">
        <f t="shared" si="210"/>
        <v>#VALUE!</v>
      </c>
      <c r="BN122" s="490" t="e">
        <f t="shared" si="210"/>
        <v>#VALUE!</v>
      </c>
      <c r="BO122" s="490" t="e">
        <f t="shared" si="210"/>
        <v>#VALUE!</v>
      </c>
      <c r="BP122" s="490" t="e">
        <f t="shared" ref="BP122:EA122" si="211">100*(BP121/BO121-1)</f>
        <v>#VALUE!</v>
      </c>
      <c r="BQ122" s="490" t="e">
        <f t="shared" si="211"/>
        <v>#VALUE!</v>
      </c>
      <c r="BR122" s="490" t="e">
        <f t="shared" si="211"/>
        <v>#VALUE!</v>
      </c>
      <c r="BS122" s="490" t="e">
        <f t="shared" si="211"/>
        <v>#VALUE!</v>
      </c>
      <c r="BT122" s="490" t="e">
        <f t="shared" si="211"/>
        <v>#VALUE!</v>
      </c>
      <c r="BU122" s="490" t="e">
        <f t="shared" si="211"/>
        <v>#VALUE!</v>
      </c>
      <c r="BV122" s="490" t="e">
        <f t="shared" si="211"/>
        <v>#VALUE!</v>
      </c>
      <c r="BW122" s="490" t="e">
        <f t="shared" si="211"/>
        <v>#VALUE!</v>
      </c>
      <c r="BX122" s="490" t="e">
        <f t="shared" si="211"/>
        <v>#VALUE!</v>
      </c>
      <c r="BY122" s="490" t="e">
        <f t="shared" si="211"/>
        <v>#VALUE!</v>
      </c>
      <c r="BZ122" s="490" t="e">
        <f t="shared" si="211"/>
        <v>#VALUE!</v>
      </c>
      <c r="CA122" s="490" t="e">
        <f t="shared" si="211"/>
        <v>#VALUE!</v>
      </c>
      <c r="CB122" s="490" t="e">
        <f t="shared" si="211"/>
        <v>#VALUE!</v>
      </c>
      <c r="CC122" s="490" t="e">
        <f t="shared" si="211"/>
        <v>#VALUE!</v>
      </c>
      <c r="CD122" s="490" t="e">
        <f t="shared" si="211"/>
        <v>#VALUE!</v>
      </c>
      <c r="CE122" s="490" t="e">
        <f t="shared" si="211"/>
        <v>#VALUE!</v>
      </c>
      <c r="CF122" s="490" t="e">
        <f t="shared" si="211"/>
        <v>#VALUE!</v>
      </c>
      <c r="CG122" s="490" t="e">
        <f t="shared" si="211"/>
        <v>#VALUE!</v>
      </c>
      <c r="CH122" s="490" t="e">
        <f t="shared" si="211"/>
        <v>#VALUE!</v>
      </c>
      <c r="CI122" s="490" t="e">
        <f t="shared" si="211"/>
        <v>#VALUE!</v>
      </c>
      <c r="CJ122" s="490" t="e">
        <f t="shared" si="211"/>
        <v>#VALUE!</v>
      </c>
      <c r="CK122" s="490" t="e">
        <f t="shared" si="211"/>
        <v>#VALUE!</v>
      </c>
      <c r="CL122" s="490" t="e">
        <f t="shared" si="211"/>
        <v>#VALUE!</v>
      </c>
      <c r="CM122" s="490" t="e">
        <f t="shared" si="211"/>
        <v>#VALUE!</v>
      </c>
      <c r="CN122" s="490" t="e">
        <f t="shared" si="211"/>
        <v>#VALUE!</v>
      </c>
      <c r="CO122" s="490" t="e">
        <f t="shared" si="211"/>
        <v>#VALUE!</v>
      </c>
      <c r="CP122" s="490" t="e">
        <f t="shared" si="211"/>
        <v>#VALUE!</v>
      </c>
      <c r="CQ122" s="490" t="e">
        <f t="shared" si="211"/>
        <v>#VALUE!</v>
      </c>
      <c r="CR122" s="490" t="e">
        <f t="shared" si="211"/>
        <v>#VALUE!</v>
      </c>
      <c r="CS122" s="490" t="e">
        <f t="shared" si="211"/>
        <v>#VALUE!</v>
      </c>
      <c r="CT122" s="490" t="e">
        <f t="shared" si="211"/>
        <v>#VALUE!</v>
      </c>
      <c r="CU122" s="490" t="e">
        <f t="shared" si="211"/>
        <v>#VALUE!</v>
      </c>
      <c r="CV122" s="490" t="e">
        <f t="shared" si="211"/>
        <v>#VALUE!</v>
      </c>
      <c r="CW122" s="490" t="e">
        <f t="shared" si="211"/>
        <v>#VALUE!</v>
      </c>
      <c r="CX122" s="490" t="e">
        <f t="shared" si="211"/>
        <v>#VALUE!</v>
      </c>
      <c r="CY122" s="490" t="e">
        <f t="shared" si="211"/>
        <v>#VALUE!</v>
      </c>
      <c r="CZ122" s="490" t="e">
        <f t="shared" si="211"/>
        <v>#VALUE!</v>
      </c>
      <c r="DA122" s="490" t="e">
        <f t="shared" si="211"/>
        <v>#VALUE!</v>
      </c>
      <c r="DB122" s="490" t="e">
        <f t="shared" si="211"/>
        <v>#VALUE!</v>
      </c>
      <c r="DC122" s="490" t="e">
        <f t="shared" si="211"/>
        <v>#VALUE!</v>
      </c>
      <c r="DD122" s="490" t="e">
        <f t="shared" si="211"/>
        <v>#VALUE!</v>
      </c>
      <c r="DE122" s="490" t="e">
        <f t="shared" si="211"/>
        <v>#VALUE!</v>
      </c>
      <c r="DF122" s="490" t="e">
        <f t="shared" si="211"/>
        <v>#VALUE!</v>
      </c>
      <c r="DG122" s="490" t="e">
        <f t="shared" si="211"/>
        <v>#VALUE!</v>
      </c>
      <c r="DH122" s="490" t="e">
        <f t="shared" si="211"/>
        <v>#VALUE!</v>
      </c>
      <c r="DI122" s="490" t="e">
        <f t="shared" si="211"/>
        <v>#VALUE!</v>
      </c>
      <c r="DJ122" s="490" t="e">
        <f t="shared" si="211"/>
        <v>#VALUE!</v>
      </c>
      <c r="DK122" s="490" t="e">
        <f t="shared" si="211"/>
        <v>#VALUE!</v>
      </c>
      <c r="DL122" s="490" t="e">
        <f t="shared" si="211"/>
        <v>#VALUE!</v>
      </c>
      <c r="DM122" s="490" t="e">
        <f t="shared" si="211"/>
        <v>#VALUE!</v>
      </c>
      <c r="DN122" s="490" t="e">
        <f t="shared" si="211"/>
        <v>#VALUE!</v>
      </c>
      <c r="DO122" s="490" t="e">
        <f t="shared" si="211"/>
        <v>#VALUE!</v>
      </c>
      <c r="DP122" s="490" t="e">
        <f t="shared" si="211"/>
        <v>#VALUE!</v>
      </c>
      <c r="DQ122" s="490" t="e">
        <f t="shared" si="211"/>
        <v>#VALUE!</v>
      </c>
      <c r="DR122" s="490" t="e">
        <f t="shared" si="211"/>
        <v>#VALUE!</v>
      </c>
      <c r="DS122" s="490" t="e">
        <f t="shared" si="211"/>
        <v>#VALUE!</v>
      </c>
      <c r="DT122" s="490" t="e">
        <f t="shared" si="211"/>
        <v>#VALUE!</v>
      </c>
      <c r="DU122" s="490" t="e">
        <f t="shared" si="211"/>
        <v>#VALUE!</v>
      </c>
      <c r="DV122" s="490" t="e">
        <f t="shared" si="211"/>
        <v>#VALUE!</v>
      </c>
      <c r="DW122" s="490" t="e">
        <f t="shared" si="211"/>
        <v>#VALUE!</v>
      </c>
      <c r="DX122" s="490" t="e">
        <f t="shared" si="211"/>
        <v>#VALUE!</v>
      </c>
      <c r="DY122" s="490" t="e">
        <f t="shared" si="211"/>
        <v>#VALUE!</v>
      </c>
      <c r="DZ122" s="490" t="e">
        <f t="shared" si="211"/>
        <v>#VALUE!</v>
      </c>
      <c r="EA122" s="490" t="e">
        <f t="shared" si="211"/>
        <v>#VALUE!</v>
      </c>
      <c r="EB122" s="490" t="e">
        <f t="shared" ref="EB122:EI122" si="212">100*(EB121/EA121-1)</f>
        <v>#VALUE!</v>
      </c>
      <c r="EC122" s="490" t="e">
        <f t="shared" si="212"/>
        <v>#VALUE!</v>
      </c>
      <c r="ED122" s="490" t="e">
        <f t="shared" si="212"/>
        <v>#VALUE!</v>
      </c>
      <c r="EE122" s="490" t="e">
        <f t="shared" si="212"/>
        <v>#VALUE!</v>
      </c>
      <c r="EF122" s="490" t="e">
        <f t="shared" si="212"/>
        <v>#VALUE!</v>
      </c>
      <c r="EG122" s="490" t="e">
        <f t="shared" si="212"/>
        <v>#VALUE!</v>
      </c>
      <c r="EH122" s="490" t="e">
        <f t="shared" si="212"/>
        <v>#VALUE!</v>
      </c>
      <c r="EI122" s="490" t="e">
        <f t="shared" si="212"/>
        <v>#VALUE!</v>
      </c>
    </row>
    <row r="123" spans="2:139" ht="13.5" thickBot="1">
      <c r="B123" s="454" t="s">
        <v>74</v>
      </c>
      <c r="D123" s="455"/>
      <c r="E123" s="455"/>
      <c r="F123" s="455"/>
      <c r="G123" s="490" t="e">
        <f t="shared" ref="G123:BR123" si="213">100*(G121/C121-1)</f>
        <v>#VALUE!</v>
      </c>
      <c r="H123" s="490" t="e">
        <f t="shared" si="213"/>
        <v>#VALUE!</v>
      </c>
      <c r="I123" s="490" t="e">
        <f t="shared" si="213"/>
        <v>#VALUE!</v>
      </c>
      <c r="J123" s="490" t="e">
        <f t="shared" si="213"/>
        <v>#VALUE!</v>
      </c>
      <c r="K123" s="490" t="e">
        <f t="shared" si="213"/>
        <v>#VALUE!</v>
      </c>
      <c r="L123" s="490" t="e">
        <f t="shared" si="213"/>
        <v>#VALUE!</v>
      </c>
      <c r="M123" s="490" t="e">
        <f t="shared" si="213"/>
        <v>#VALUE!</v>
      </c>
      <c r="N123" s="490" t="e">
        <f t="shared" si="213"/>
        <v>#VALUE!</v>
      </c>
      <c r="O123" s="490" t="e">
        <f t="shared" si="213"/>
        <v>#VALUE!</v>
      </c>
      <c r="P123" s="490" t="e">
        <f t="shared" si="213"/>
        <v>#VALUE!</v>
      </c>
      <c r="Q123" s="490" t="e">
        <f t="shared" si="213"/>
        <v>#VALUE!</v>
      </c>
      <c r="R123" s="490" t="e">
        <f t="shared" si="213"/>
        <v>#VALUE!</v>
      </c>
      <c r="S123" s="490" t="e">
        <f t="shared" si="213"/>
        <v>#VALUE!</v>
      </c>
      <c r="T123" s="490" t="e">
        <f t="shared" si="213"/>
        <v>#VALUE!</v>
      </c>
      <c r="U123" s="490" t="e">
        <f t="shared" si="213"/>
        <v>#VALUE!</v>
      </c>
      <c r="V123" s="490" t="e">
        <f t="shared" si="213"/>
        <v>#VALUE!</v>
      </c>
      <c r="W123" s="490" t="e">
        <f t="shared" si="213"/>
        <v>#VALUE!</v>
      </c>
      <c r="X123" s="490" t="e">
        <f t="shared" si="213"/>
        <v>#VALUE!</v>
      </c>
      <c r="Y123" s="490" t="e">
        <f t="shared" si="213"/>
        <v>#VALUE!</v>
      </c>
      <c r="Z123" s="490" t="e">
        <f t="shared" si="213"/>
        <v>#VALUE!</v>
      </c>
      <c r="AA123" s="490" t="e">
        <f t="shared" si="213"/>
        <v>#VALUE!</v>
      </c>
      <c r="AB123" s="490" t="e">
        <f t="shared" si="213"/>
        <v>#VALUE!</v>
      </c>
      <c r="AC123" s="490" t="e">
        <f t="shared" si="213"/>
        <v>#VALUE!</v>
      </c>
      <c r="AD123" s="490" t="e">
        <f t="shared" si="213"/>
        <v>#VALUE!</v>
      </c>
      <c r="AE123" s="490" t="e">
        <f t="shared" si="213"/>
        <v>#VALUE!</v>
      </c>
      <c r="AF123" s="490" t="e">
        <f t="shared" si="213"/>
        <v>#VALUE!</v>
      </c>
      <c r="AG123" s="490" t="e">
        <f t="shared" si="213"/>
        <v>#VALUE!</v>
      </c>
      <c r="AH123" s="490" t="e">
        <f t="shared" si="213"/>
        <v>#VALUE!</v>
      </c>
      <c r="AI123" s="490" t="e">
        <f t="shared" si="213"/>
        <v>#VALUE!</v>
      </c>
      <c r="AJ123" s="490" t="e">
        <f t="shared" si="213"/>
        <v>#VALUE!</v>
      </c>
      <c r="AK123" s="490" t="e">
        <f t="shared" si="213"/>
        <v>#VALUE!</v>
      </c>
      <c r="AL123" s="490" t="e">
        <f t="shared" si="213"/>
        <v>#VALUE!</v>
      </c>
      <c r="AM123" s="490" t="e">
        <f t="shared" si="213"/>
        <v>#VALUE!</v>
      </c>
      <c r="AN123" s="490" t="e">
        <f t="shared" si="213"/>
        <v>#VALUE!</v>
      </c>
      <c r="AO123" s="490" t="e">
        <f t="shared" si="213"/>
        <v>#VALUE!</v>
      </c>
      <c r="AP123" s="490" t="e">
        <f t="shared" si="213"/>
        <v>#VALUE!</v>
      </c>
      <c r="AQ123" s="490" t="e">
        <f t="shared" si="213"/>
        <v>#VALUE!</v>
      </c>
      <c r="AR123" s="490" t="e">
        <f t="shared" si="213"/>
        <v>#VALUE!</v>
      </c>
      <c r="AS123" s="490" t="e">
        <f t="shared" si="213"/>
        <v>#VALUE!</v>
      </c>
      <c r="AT123" s="490" t="e">
        <f t="shared" si="213"/>
        <v>#VALUE!</v>
      </c>
      <c r="AU123" s="490" t="e">
        <f t="shared" si="213"/>
        <v>#VALUE!</v>
      </c>
      <c r="AV123" s="490" t="e">
        <f t="shared" si="213"/>
        <v>#VALUE!</v>
      </c>
      <c r="AW123" s="490" t="e">
        <f t="shared" si="213"/>
        <v>#VALUE!</v>
      </c>
      <c r="AX123" s="490" t="e">
        <f t="shared" si="213"/>
        <v>#VALUE!</v>
      </c>
      <c r="AY123" s="490" t="e">
        <f t="shared" si="213"/>
        <v>#VALUE!</v>
      </c>
      <c r="AZ123" s="490" t="e">
        <f t="shared" si="213"/>
        <v>#VALUE!</v>
      </c>
      <c r="BA123" s="490" t="e">
        <f t="shared" si="213"/>
        <v>#VALUE!</v>
      </c>
      <c r="BB123" s="490" t="e">
        <f t="shared" si="213"/>
        <v>#VALUE!</v>
      </c>
      <c r="BC123" s="490" t="e">
        <f t="shared" si="213"/>
        <v>#VALUE!</v>
      </c>
      <c r="BD123" s="490" t="e">
        <f t="shared" si="213"/>
        <v>#VALUE!</v>
      </c>
      <c r="BE123" s="490" t="e">
        <f t="shared" si="213"/>
        <v>#VALUE!</v>
      </c>
      <c r="BF123" s="490" t="e">
        <f t="shared" si="213"/>
        <v>#VALUE!</v>
      </c>
      <c r="BG123" s="490" t="e">
        <f t="shared" si="213"/>
        <v>#VALUE!</v>
      </c>
      <c r="BH123" s="490" t="e">
        <f t="shared" si="213"/>
        <v>#VALUE!</v>
      </c>
      <c r="BI123" s="490" t="e">
        <f t="shared" si="213"/>
        <v>#VALUE!</v>
      </c>
      <c r="BJ123" s="490" t="e">
        <f t="shared" si="213"/>
        <v>#VALUE!</v>
      </c>
      <c r="BK123" s="490" t="e">
        <f t="shared" si="213"/>
        <v>#VALUE!</v>
      </c>
      <c r="BL123" s="490" t="e">
        <f t="shared" si="213"/>
        <v>#VALUE!</v>
      </c>
      <c r="BM123" s="490" t="e">
        <f t="shared" si="213"/>
        <v>#VALUE!</v>
      </c>
      <c r="BN123" s="490" t="e">
        <f t="shared" si="213"/>
        <v>#VALUE!</v>
      </c>
      <c r="BO123" s="490" t="e">
        <f t="shared" si="213"/>
        <v>#VALUE!</v>
      </c>
      <c r="BP123" s="490" t="e">
        <f t="shared" si="213"/>
        <v>#VALUE!</v>
      </c>
      <c r="BQ123" s="490" t="e">
        <f t="shared" si="213"/>
        <v>#VALUE!</v>
      </c>
      <c r="BR123" s="490" t="e">
        <f t="shared" si="213"/>
        <v>#VALUE!</v>
      </c>
      <c r="BS123" s="490" t="e">
        <f t="shared" ref="BS123:ED123" si="214">100*(BS121/BO121-1)</f>
        <v>#VALUE!</v>
      </c>
      <c r="BT123" s="490" t="e">
        <f t="shared" si="214"/>
        <v>#VALUE!</v>
      </c>
      <c r="BU123" s="490" t="e">
        <f t="shared" si="214"/>
        <v>#VALUE!</v>
      </c>
      <c r="BV123" s="490" t="e">
        <f t="shared" si="214"/>
        <v>#VALUE!</v>
      </c>
      <c r="BW123" s="490" t="e">
        <f t="shared" si="214"/>
        <v>#VALUE!</v>
      </c>
      <c r="BX123" s="490" t="e">
        <f t="shared" si="214"/>
        <v>#VALUE!</v>
      </c>
      <c r="BY123" s="490" t="e">
        <f t="shared" si="214"/>
        <v>#VALUE!</v>
      </c>
      <c r="BZ123" s="490" t="e">
        <f t="shared" si="214"/>
        <v>#VALUE!</v>
      </c>
      <c r="CA123" s="490" t="e">
        <f t="shared" si="214"/>
        <v>#VALUE!</v>
      </c>
      <c r="CB123" s="490" t="e">
        <f t="shared" si="214"/>
        <v>#VALUE!</v>
      </c>
      <c r="CC123" s="490" t="e">
        <f t="shared" si="214"/>
        <v>#VALUE!</v>
      </c>
      <c r="CD123" s="490" t="e">
        <f t="shared" si="214"/>
        <v>#VALUE!</v>
      </c>
      <c r="CE123" s="490" t="e">
        <f t="shared" si="214"/>
        <v>#VALUE!</v>
      </c>
      <c r="CF123" s="490" t="e">
        <f t="shared" si="214"/>
        <v>#VALUE!</v>
      </c>
      <c r="CG123" s="490" t="e">
        <f t="shared" si="214"/>
        <v>#VALUE!</v>
      </c>
      <c r="CH123" s="490" t="e">
        <f t="shared" si="214"/>
        <v>#VALUE!</v>
      </c>
      <c r="CI123" s="490" t="e">
        <f t="shared" si="214"/>
        <v>#VALUE!</v>
      </c>
      <c r="CJ123" s="490" t="e">
        <f t="shared" si="214"/>
        <v>#VALUE!</v>
      </c>
      <c r="CK123" s="490" t="e">
        <f t="shared" si="214"/>
        <v>#VALUE!</v>
      </c>
      <c r="CL123" s="490" t="e">
        <f t="shared" si="214"/>
        <v>#VALUE!</v>
      </c>
      <c r="CM123" s="490" t="e">
        <f t="shared" si="214"/>
        <v>#VALUE!</v>
      </c>
      <c r="CN123" s="490" t="e">
        <f t="shared" si="214"/>
        <v>#VALUE!</v>
      </c>
      <c r="CO123" s="490" t="e">
        <f t="shared" si="214"/>
        <v>#VALUE!</v>
      </c>
      <c r="CP123" s="490" t="e">
        <f t="shared" si="214"/>
        <v>#VALUE!</v>
      </c>
      <c r="CQ123" s="490" t="e">
        <f t="shared" si="214"/>
        <v>#VALUE!</v>
      </c>
      <c r="CR123" s="490" t="e">
        <f t="shared" si="214"/>
        <v>#VALUE!</v>
      </c>
      <c r="CS123" s="490" t="e">
        <f t="shared" si="214"/>
        <v>#VALUE!</v>
      </c>
      <c r="CT123" s="490" t="e">
        <f t="shared" si="214"/>
        <v>#VALUE!</v>
      </c>
      <c r="CU123" s="490" t="e">
        <f t="shared" si="214"/>
        <v>#VALUE!</v>
      </c>
      <c r="CV123" s="490" t="e">
        <f t="shared" si="214"/>
        <v>#VALUE!</v>
      </c>
      <c r="CW123" s="490" t="e">
        <f t="shared" si="214"/>
        <v>#VALUE!</v>
      </c>
      <c r="CX123" s="490" t="e">
        <f t="shared" si="214"/>
        <v>#VALUE!</v>
      </c>
      <c r="CY123" s="490" t="e">
        <f t="shared" si="214"/>
        <v>#VALUE!</v>
      </c>
      <c r="CZ123" s="490" t="e">
        <f t="shared" si="214"/>
        <v>#VALUE!</v>
      </c>
      <c r="DA123" s="490" t="e">
        <f t="shared" si="214"/>
        <v>#VALUE!</v>
      </c>
      <c r="DB123" s="490" t="e">
        <f t="shared" si="214"/>
        <v>#VALUE!</v>
      </c>
      <c r="DC123" s="490" t="e">
        <f t="shared" si="214"/>
        <v>#VALUE!</v>
      </c>
      <c r="DD123" s="490" t="e">
        <f t="shared" si="214"/>
        <v>#VALUE!</v>
      </c>
      <c r="DE123" s="490" t="e">
        <f t="shared" si="214"/>
        <v>#VALUE!</v>
      </c>
      <c r="DF123" s="490" t="e">
        <f t="shared" si="214"/>
        <v>#VALUE!</v>
      </c>
      <c r="DG123" s="490" t="e">
        <f t="shared" si="214"/>
        <v>#VALUE!</v>
      </c>
      <c r="DH123" s="490" t="e">
        <f t="shared" si="214"/>
        <v>#VALUE!</v>
      </c>
      <c r="DI123" s="490" t="e">
        <f t="shared" si="214"/>
        <v>#VALUE!</v>
      </c>
      <c r="DJ123" s="490" t="e">
        <f t="shared" si="214"/>
        <v>#VALUE!</v>
      </c>
      <c r="DK123" s="490" t="e">
        <f t="shared" si="214"/>
        <v>#VALUE!</v>
      </c>
      <c r="DL123" s="490" t="e">
        <f t="shared" si="214"/>
        <v>#VALUE!</v>
      </c>
      <c r="DM123" s="490" t="e">
        <f t="shared" si="214"/>
        <v>#VALUE!</v>
      </c>
      <c r="DN123" s="490" t="e">
        <f t="shared" si="214"/>
        <v>#VALUE!</v>
      </c>
      <c r="DO123" s="490" t="e">
        <f t="shared" si="214"/>
        <v>#VALUE!</v>
      </c>
      <c r="DP123" s="490" t="e">
        <f t="shared" si="214"/>
        <v>#VALUE!</v>
      </c>
      <c r="DQ123" s="490" t="e">
        <f t="shared" si="214"/>
        <v>#VALUE!</v>
      </c>
      <c r="DR123" s="490" t="e">
        <f t="shared" si="214"/>
        <v>#VALUE!</v>
      </c>
      <c r="DS123" s="490" t="e">
        <f t="shared" si="214"/>
        <v>#VALUE!</v>
      </c>
      <c r="DT123" s="490" t="e">
        <f t="shared" si="214"/>
        <v>#VALUE!</v>
      </c>
      <c r="DU123" s="490" t="e">
        <f t="shared" si="214"/>
        <v>#VALUE!</v>
      </c>
      <c r="DV123" s="490" t="e">
        <f t="shared" si="214"/>
        <v>#VALUE!</v>
      </c>
      <c r="DW123" s="490" t="e">
        <f t="shared" si="214"/>
        <v>#VALUE!</v>
      </c>
      <c r="DX123" s="490" t="e">
        <f t="shared" si="214"/>
        <v>#VALUE!</v>
      </c>
      <c r="DY123" s="490" t="e">
        <f t="shared" si="214"/>
        <v>#VALUE!</v>
      </c>
      <c r="DZ123" s="490" t="e">
        <f t="shared" si="214"/>
        <v>#VALUE!</v>
      </c>
      <c r="EA123" s="490" t="e">
        <f t="shared" si="214"/>
        <v>#VALUE!</v>
      </c>
      <c r="EB123" s="490" t="e">
        <f t="shared" si="214"/>
        <v>#VALUE!</v>
      </c>
      <c r="EC123" s="490" t="e">
        <f t="shared" si="214"/>
        <v>#VALUE!</v>
      </c>
      <c r="ED123" s="490" t="e">
        <f t="shared" si="214"/>
        <v>#VALUE!</v>
      </c>
      <c r="EE123" s="490" t="e">
        <f>100*(EE121/EA121-1)</f>
        <v>#VALUE!</v>
      </c>
      <c r="EF123" s="490" t="e">
        <f>100*(EF121/EB121-1)</f>
        <v>#VALUE!</v>
      </c>
      <c r="EG123" s="490" t="e">
        <f>100*(EG121/EC121-1)</f>
        <v>#VALUE!</v>
      </c>
      <c r="EH123" s="490" t="e">
        <f>100*(EH121/ED121-1)</f>
        <v>#VALUE!</v>
      </c>
      <c r="EI123" s="490" t="e">
        <f>100*(EI121/EE121-1)</f>
        <v>#VALUE!</v>
      </c>
    </row>
    <row r="124" spans="2:139">
      <c r="B124" s="508" t="s">
        <v>236</v>
      </c>
      <c r="C124" s="451" t="e">
        <v>#VALUE!</v>
      </c>
      <c r="D124" s="451" t="e">
        <v>#VALUE!</v>
      </c>
      <c r="E124" s="451" t="e">
        <v>#VALUE!</v>
      </c>
      <c r="F124" s="451" t="e">
        <v>#VALUE!</v>
      </c>
      <c r="G124" s="451" t="e">
        <v>#VALUE!</v>
      </c>
      <c r="H124" s="451" t="e">
        <v>#VALUE!</v>
      </c>
      <c r="I124" s="451" t="e">
        <v>#VALUE!</v>
      </c>
      <c r="J124" s="451" t="e">
        <v>#VALUE!</v>
      </c>
      <c r="K124" s="451" t="e">
        <v>#VALUE!</v>
      </c>
      <c r="L124" s="451" t="e">
        <v>#VALUE!</v>
      </c>
      <c r="M124" s="451" t="e">
        <v>#VALUE!</v>
      </c>
      <c r="N124" s="451" t="e">
        <v>#VALUE!</v>
      </c>
      <c r="O124" s="451" t="e">
        <v>#VALUE!</v>
      </c>
      <c r="P124" s="451" t="e">
        <v>#VALUE!</v>
      </c>
      <c r="Q124" s="451" t="e">
        <v>#VALUE!</v>
      </c>
      <c r="R124" s="451" t="e">
        <v>#VALUE!</v>
      </c>
      <c r="S124" s="451" t="e">
        <v>#VALUE!</v>
      </c>
      <c r="T124" s="451" t="e">
        <v>#VALUE!</v>
      </c>
      <c r="U124" s="451" t="e">
        <v>#VALUE!</v>
      </c>
      <c r="V124" s="451" t="e">
        <v>#VALUE!</v>
      </c>
      <c r="W124" s="451" t="e">
        <v>#VALUE!</v>
      </c>
      <c r="X124" s="451" t="e">
        <v>#VALUE!</v>
      </c>
      <c r="Y124" s="451" t="e">
        <v>#VALUE!</v>
      </c>
      <c r="Z124" s="451" t="e">
        <v>#VALUE!</v>
      </c>
      <c r="AA124" s="451" t="e">
        <v>#VALUE!</v>
      </c>
      <c r="AB124" s="451" t="e">
        <v>#VALUE!</v>
      </c>
      <c r="AC124" s="451" t="e">
        <v>#VALUE!</v>
      </c>
      <c r="AD124" s="451" t="e">
        <v>#VALUE!</v>
      </c>
      <c r="AE124" s="451" t="e">
        <v>#VALUE!</v>
      </c>
      <c r="AF124" s="451" t="e">
        <v>#VALUE!</v>
      </c>
      <c r="AG124" s="451" t="e">
        <v>#VALUE!</v>
      </c>
      <c r="AH124" s="451" t="e">
        <v>#VALUE!</v>
      </c>
      <c r="AI124" s="451" t="e">
        <v>#VALUE!</v>
      </c>
      <c r="AJ124" s="451" t="e">
        <v>#VALUE!</v>
      </c>
      <c r="AK124" s="451" t="e">
        <v>#VALUE!</v>
      </c>
      <c r="AL124" s="451" t="e">
        <v>#VALUE!</v>
      </c>
      <c r="AM124" s="451" t="e">
        <v>#VALUE!</v>
      </c>
      <c r="AN124" s="451" t="e">
        <v>#VALUE!</v>
      </c>
      <c r="AO124" s="451" t="e">
        <v>#VALUE!</v>
      </c>
      <c r="AP124" s="451" t="e">
        <v>#VALUE!</v>
      </c>
      <c r="AQ124" s="451" t="e">
        <v>#VALUE!</v>
      </c>
      <c r="AR124" s="451" t="e">
        <v>#VALUE!</v>
      </c>
      <c r="AS124" s="451" t="e">
        <v>#VALUE!</v>
      </c>
      <c r="AT124" s="451" t="e">
        <v>#VALUE!</v>
      </c>
      <c r="AU124" s="451" t="e">
        <v>#VALUE!</v>
      </c>
      <c r="AV124" s="451" t="e">
        <v>#VALUE!</v>
      </c>
      <c r="AW124" s="451" t="e">
        <v>#VALUE!</v>
      </c>
      <c r="AX124" s="451" t="e">
        <v>#VALUE!</v>
      </c>
      <c r="AY124" s="451" t="e">
        <v>#VALUE!</v>
      </c>
      <c r="AZ124" s="451" t="e">
        <v>#VALUE!</v>
      </c>
      <c r="BA124" s="451" t="e">
        <v>#VALUE!</v>
      </c>
      <c r="BB124" s="451" t="e">
        <v>#VALUE!</v>
      </c>
      <c r="BC124" s="451" t="e">
        <v>#VALUE!</v>
      </c>
      <c r="BD124" s="451" t="e">
        <v>#VALUE!</v>
      </c>
      <c r="BE124" s="451" t="e">
        <v>#VALUE!</v>
      </c>
      <c r="BF124" s="451" t="e">
        <v>#VALUE!</v>
      </c>
      <c r="BG124" s="451" t="e">
        <v>#VALUE!</v>
      </c>
      <c r="BH124" s="451" t="e">
        <v>#VALUE!</v>
      </c>
      <c r="BI124" s="451" t="e">
        <v>#VALUE!</v>
      </c>
      <c r="BJ124" s="451" t="e">
        <v>#VALUE!</v>
      </c>
      <c r="BK124" s="451" t="e">
        <v>#VALUE!</v>
      </c>
      <c r="BL124" s="451" t="e">
        <v>#VALUE!</v>
      </c>
      <c r="BM124" s="451" t="e">
        <v>#VALUE!</v>
      </c>
      <c r="BN124" s="451" t="e">
        <v>#VALUE!</v>
      </c>
      <c r="BO124" s="451" t="e">
        <v>#VALUE!</v>
      </c>
      <c r="BP124" s="451" t="e">
        <v>#VALUE!</v>
      </c>
      <c r="BQ124" s="451" t="e">
        <v>#VALUE!</v>
      </c>
      <c r="BR124" s="451" t="e">
        <v>#VALUE!</v>
      </c>
      <c r="BS124" s="451" t="e">
        <v>#VALUE!</v>
      </c>
      <c r="BT124" s="451" t="e">
        <v>#VALUE!</v>
      </c>
      <c r="BU124" s="451" t="e">
        <v>#VALUE!</v>
      </c>
      <c r="BV124" s="451" t="e">
        <v>#VALUE!</v>
      </c>
      <c r="BW124" s="451" t="e">
        <v>#VALUE!</v>
      </c>
      <c r="BX124" s="451" t="e">
        <v>#VALUE!</v>
      </c>
      <c r="BY124" s="451" t="e">
        <v>#VALUE!</v>
      </c>
      <c r="BZ124" s="451" t="e">
        <v>#VALUE!</v>
      </c>
      <c r="CA124" s="451" t="e">
        <v>#VALUE!</v>
      </c>
      <c r="CB124" s="451" t="e">
        <v>#VALUE!</v>
      </c>
      <c r="CC124" s="451" t="e">
        <v>#VALUE!</v>
      </c>
      <c r="CD124" s="451" t="e">
        <v>#VALUE!</v>
      </c>
      <c r="CE124" s="451" t="e">
        <v>#VALUE!</v>
      </c>
      <c r="CF124" s="451" t="e">
        <v>#VALUE!</v>
      </c>
      <c r="CG124" s="451" t="e">
        <v>#VALUE!</v>
      </c>
      <c r="CH124" s="451" t="e">
        <v>#VALUE!</v>
      </c>
      <c r="CI124" s="451" t="e">
        <v>#VALUE!</v>
      </c>
      <c r="CJ124" s="451" t="e">
        <v>#VALUE!</v>
      </c>
      <c r="CK124" s="451" t="e">
        <v>#VALUE!</v>
      </c>
      <c r="CL124" s="451" t="e">
        <v>#VALUE!</v>
      </c>
      <c r="CM124" s="451" t="e">
        <v>#VALUE!</v>
      </c>
      <c r="CN124" s="451" t="e">
        <v>#VALUE!</v>
      </c>
      <c r="CO124" s="451" t="e">
        <v>#VALUE!</v>
      </c>
      <c r="CP124" s="451" t="e">
        <v>#VALUE!</v>
      </c>
      <c r="CQ124" s="451" t="e">
        <v>#VALUE!</v>
      </c>
      <c r="CR124" s="451" t="e">
        <v>#VALUE!</v>
      </c>
      <c r="CS124" s="451" t="e">
        <v>#VALUE!</v>
      </c>
      <c r="CT124" s="451" t="e">
        <v>#VALUE!</v>
      </c>
      <c r="CU124" s="451" t="e">
        <v>#VALUE!</v>
      </c>
      <c r="CV124" s="451" t="e">
        <v>#VALUE!</v>
      </c>
      <c r="CW124" s="451" t="e">
        <v>#VALUE!</v>
      </c>
      <c r="CX124" s="451" t="e">
        <v>#VALUE!</v>
      </c>
      <c r="CY124" s="451" t="e">
        <v>#VALUE!</v>
      </c>
      <c r="CZ124" s="451" t="e">
        <v>#VALUE!</v>
      </c>
      <c r="DA124" s="451" t="e">
        <v>#VALUE!</v>
      </c>
      <c r="DB124" s="451" t="e">
        <v>#VALUE!</v>
      </c>
      <c r="DC124" s="451" t="e">
        <v>#VALUE!</v>
      </c>
      <c r="DD124" s="451" t="e">
        <v>#VALUE!</v>
      </c>
      <c r="DE124" s="451" t="e">
        <v>#VALUE!</v>
      </c>
      <c r="DF124" s="451" t="e">
        <v>#VALUE!</v>
      </c>
      <c r="DG124" s="451" t="e">
        <v>#VALUE!</v>
      </c>
      <c r="DH124" s="451" t="e">
        <v>#VALUE!</v>
      </c>
      <c r="DI124" s="451" t="e">
        <v>#VALUE!</v>
      </c>
      <c r="DJ124" s="451" t="e">
        <v>#VALUE!</v>
      </c>
      <c r="DK124" s="451" t="e">
        <v>#VALUE!</v>
      </c>
      <c r="DL124" s="451" t="e">
        <v>#VALUE!</v>
      </c>
      <c r="DM124" s="451" t="e">
        <v>#VALUE!</v>
      </c>
      <c r="DN124" s="451" t="e">
        <v>#VALUE!</v>
      </c>
      <c r="DO124" s="451" t="e">
        <v>#VALUE!</v>
      </c>
      <c r="DP124" s="451" t="e">
        <v>#VALUE!</v>
      </c>
      <c r="DQ124" s="451" t="e">
        <v>#VALUE!</v>
      </c>
      <c r="DR124" s="451" t="e">
        <v>#VALUE!</v>
      </c>
      <c r="DS124" s="451" t="e">
        <v>#VALUE!</v>
      </c>
      <c r="DT124" s="451" t="e">
        <v>#VALUE!</v>
      </c>
      <c r="DU124" s="451" t="e">
        <v>#VALUE!</v>
      </c>
      <c r="DV124" s="451" t="e">
        <v>#VALUE!</v>
      </c>
      <c r="DW124" s="451" t="e">
        <v>#VALUE!</v>
      </c>
      <c r="DX124" s="451" t="e">
        <v>#VALUE!</v>
      </c>
      <c r="DY124" s="451" t="e">
        <v>#VALUE!</v>
      </c>
      <c r="DZ124" s="451" t="e">
        <v>#VALUE!</v>
      </c>
      <c r="EA124" s="451" t="e">
        <v>#VALUE!</v>
      </c>
      <c r="EB124" s="451" t="e">
        <v>#VALUE!</v>
      </c>
      <c r="EC124" s="451" t="e">
        <v>#VALUE!</v>
      </c>
      <c r="ED124" s="451" t="e">
        <v>#VALUE!</v>
      </c>
      <c r="EE124" s="451" t="e">
        <v>#VALUE!</v>
      </c>
      <c r="EF124" s="451" t="e">
        <v>#VALUE!</v>
      </c>
      <c r="EG124" s="451" t="e">
        <v>#VALUE!</v>
      </c>
      <c r="EH124" s="451" t="e">
        <v>#VALUE!</v>
      </c>
      <c r="EI124" s="451" t="e">
        <v>#VALUE!</v>
      </c>
    </row>
    <row r="125" spans="2:139">
      <c r="B125" s="454" t="s">
        <v>174</v>
      </c>
      <c r="C125" s="454"/>
      <c r="D125" s="490" t="e">
        <f t="shared" ref="D125:BO125" si="215">100*(D124/C124-1)</f>
        <v>#VALUE!</v>
      </c>
      <c r="E125" s="490" t="e">
        <f t="shared" si="215"/>
        <v>#VALUE!</v>
      </c>
      <c r="F125" s="490" t="e">
        <f t="shared" si="215"/>
        <v>#VALUE!</v>
      </c>
      <c r="G125" s="490" t="e">
        <f t="shared" si="215"/>
        <v>#VALUE!</v>
      </c>
      <c r="H125" s="490" t="e">
        <f t="shared" si="215"/>
        <v>#VALUE!</v>
      </c>
      <c r="I125" s="490" t="e">
        <f t="shared" si="215"/>
        <v>#VALUE!</v>
      </c>
      <c r="J125" s="490" t="e">
        <f t="shared" si="215"/>
        <v>#VALUE!</v>
      </c>
      <c r="K125" s="490" t="e">
        <f t="shared" si="215"/>
        <v>#VALUE!</v>
      </c>
      <c r="L125" s="490" t="e">
        <f t="shared" si="215"/>
        <v>#VALUE!</v>
      </c>
      <c r="M125" s="490" t="e">
        <f t="shared" si="215"/>
        <v>#VALUE!</v>
      </c>
      <c r="N125" s="490" t="e">
        <f t="shared" si="215"/>
        <v>#VALUE!</v>
      </c>
      <c r="O125" s="490" t="e">
        <f t="shared" si="215"/>
        <v>#VALUE!</v>
      </c>
      <c r="P125" s="490" t="e">
        <f t="shared" si="215"/>
        <v>#VALUE!</v>
      </c>
      <c r="Q125" s="490" t="e">
        <f t="shared" si="215"/>
        <v>#VALUE!</v>
      </c>
      <c r="R125" s="490" t="e">
        <f t="shared" si="215"/>
        <v>#VALUE!</v>
      </c>
      <c r="S125" s="490" t="e">
        <f t="shared" si="215"/>
        <v>#VALUE!</v>
      </c>
      <c r="T125" s="490" t="e">
        <f t="shared" si="215"/>
        <v>#VALUE!</v>
      </c>
      <c r="U125" s="490" t="e">
        <f t="shared" si="215"/>
        <v>#VALUE!</v>
      </c>
      <c r="V125" s="490" t="e">
        <f t="shared" si="215"/>
        <v>#VALUE!</v>
      </c>
      <c r="W125" s="490" t="e">
        <f t="shared" si="215"/>
        <v>#VALUE!</v>
      </c>
      <c r="X125" s="490" t="e">
        <f t="shared" si="215"/>
        <v>#VALUE!</v>
      </c>
      <c r="Y125" s="490" t="e">
        <f t="shared" si="215"/>
        <v>#VALUE!</v>
      </c>
      <c r="Z125" s="490" t="e">
        <f t="shared" si="215"/>
        <v>#VALUE!</v>
      </c>
      <c r="AA125" s="490" t="e">
        <f t="shared" si="215"/>
        <v>#VALUE!</v>
      </c>
      <c r="AB125" s="490" t="e">
        <f t="shared" si="215"/>
        <v>#VALUE!</v>
      </c>
      <c r="AC125" s="490" t="e">
        <f t="shared" si="215"/>
        <v>#VALUE!</v>
      </c>
      <c r="AD125" s="490" t="e">
        <f t="shared" si="215"/>
        <v>#VALUE!</v>
      </c>
      <c r="AE125" s="490" t="e">
        <f t="shared" si="215"/>
        <v>#VALUE!</v>
      </c>
      <c r="AF125" s="490" t="e">
        <f t="shared" si="215"/>
        <v>#VALUE!</v>
      </c>
      <c r="AG125" s="490" t="e">
        <f t="shared" si="215"/>
        <v>#VALUE!</v>
      </c>
      <c r="AH125" s="490" t="e">
        <f t="shared" si="215"/>
        <v>#VALUE!</v>
      </c>
      <c r="AI125" s="490" t="e">
        <f t="shared" si="215"/>
        <v>#VALUE!</v>
      </c>
      <c r="AJ125" s="490" t="e">
        <f t="shared" si="215"/>
        <v>#VALUE!</v>
      </c>
      <c r="AK125" s="490" t="e">
        <f t="shared" si="215"/>
        <v>#VALUE!</v>
      </c>
      <c r="AL125" s="490" t="e">
        <f t="shared" si="215"/>
        <v>#VALUE!</v>
      </c>
      <c r="AM125" s="490" t="e">
        <f t="shared" si="215"/>
        <v>#VALUE!</v>
      </c>
      <c r="AN125" s="490" t="e">
        <f t="shared" si="215"/>
        <v>#VALUE!</v>
      </c>
      <c r="AO125" s="490" t="e">
        <f t="shared" si="215"/>
        <v>#VALUE!</v>
      </c>
      <c r="AP125" s="490" t="e">
        <f t="shared" si="215"/>
        <v>#VALUE!</v>
      </c>
      <c r="AQ125" s="490" t="e">
        <f t="shared" si="215"/>
        <v>#VALUE!</v>
      </c>
      <c r="AR125" s="490" t="e">
        <f t="shared" si="215"/>
        <v>#VALUE!</v>
      </c>
      <c r="AS125" s="490" t="e">
        <f t="shared" si="215"/>
        <v>#VALUE!</v>
      </c>
      <c r="AT125" s="490" t="e">
        <f t="shared" si="215"/>
        <v>#VALUE!</v>
      </c>
      <c r="AU125" s="490" t="e">
        <f t="shared" si="215"/>
        <v>#VALUE!</v>
      </c>
      <c r="AV125" s="490" t="e">
        <f t="shared" si="215"/>
        <v>#VALUE!</v>
      </c>
      <c r="AW125" s="490" t="e">
        <f t="shared" si="215"/>
        <v>#VALUE!</v>
      </c>
      <c r="AX125" s="490" t="e">
        <f t="shared" si="215"/>
        <v>#VALUE!</v>
      </c>
      <c r="AY125" s="490" t="e">
        <f t="shared" si="215"/>
        <v>#VALUE!</v>
      </c>
      <c r="AZ125" s="490" t="e">
        <f t="shared" si="215"/>
        <v>#VALUE!</v>
      </c>
      <c r="BA125" s="490" t="e">
        <f t="shared" si="215"/>
        <v>#VALUE!</v>
      </c>
      <c r="BB125" s="490" t="e">
        <f t="shared" si="215"/>
        <v>#VALUE!</v>
      </c>
      <c r="BC125" s="490" t="e">
        <f t="shared" si="215"/>
        <v>#VALUE!</v>
      </c>
      <c r="BD125" s="490" t="e">
        <f t="shared" si="215"/>
        <v>#VALUE!</v>
      </c>
      <c r="BE125" s="490" t="e">
        <f t="shared" si="215"/>
        <v>#VALUE!</v>
      </c>
      <c r="BF125" s="490" t="e">
        <f t="shared" si="215"/>
        <v>#VALUE!</v>
      </c>
      <c r="BG125" s="490" t="e">
        <f t="shared" si="215"/>
        <v>#VALUE!</v>
      </c>
      <c r="BH125" s="490" t="e">
        <f t="shared" si="215"/>
        <v>#VALUE!</v>
      </c>
      <c r="BI125" s="490" t="e">
        <f t="shared" si="215"/>
        <v>#VALUE!</v>
      </c>
      <c r="BJ125" s="490" t="e">
        <f t="shared" si="215"/>
        <v>#VALUE!</v>
      </c>
      <c r="BK125" s="490" t="e">
        <f t="shared" si="215"/>
        <v>#VALUE!</v>
      </c>
      <c r="BL125" s="490" t="e">
        <f t="shared" si="215"/>
        <v>#VALUE!</v>
      </c>
      <c r="BM125" s="490" t="e">
        <f t="shared" si="215"/>
        <v>#VALUE!</v>
      </c>
      <c r="BN125" s="490" t="e">
        <f t="shared" si="215"/>
        <v>#VALUE!</v>
      </c>
      <c r="BO125" s="490" t="e">
        <f t="shared" si="215"/>
        <v>#VALUE!</v>
      </c>
      <c r="BP125" s="490" t="e">
        <f t="shared" ref="BP125:EA125" si="216">100*(BP124/BO124-1)</f>
        <v>#VALUE!</v>
      </c>
      <c r="BQ125" s="490" t="e">
        <f t="shared" si="216"/>
        <v>#VALUE!</v>
      </c>
      <c r="BR125" s="490" t="e">
        <f t="shared" si="216"/>
        <v>#VALUE!</v>
      </c>
      <c r="BS125" s="490" t="e">
        <f t="shared" si="216"/>
        <v>#VALUE!</v>
      </c>
      <c r="BT125" s="490" t="e">
        <f t="shared" si="216"/>
        <v>#VALUE!</v>
      </c>
      <c r="BU125" s="490" t="e">
        <f t="shared" si="216"/>
        <v>#VALUE!</v>
      </c>
      <c r="BV125" s="490" t="e">
        <f t="shared" si="216"/>
        <v>#VALUE!</v>
      </c>
      <c r="BW125" s="490" t="e">
        <f t="shared" si="216"/>
        <v>#VALUE!</v>
      </c>
      <c r="BX125" s="490" t="e">
        <f t="shared" si="216"/>
        <v>#VALUE!</v>
      </c>
      <c r="BY125" s="490" t="e">
        <f t="shared" si="216"/>
        <v>#VALUE!</v>
      </c>
      <c r="BZ125" s="490" t="e">
        <f t="shared" si="216"/>
        <v>#VALUE!</v>
      </c>
      <c r="CA125" s="490" t="e">
        <f t="shared" si="216"/>
        <v>#VALUE!</v>
      </c>
      <c r="CB125" s="490" t="e">
        <f t="shared" si="216"/>
        <v>#VALUE!</v>
      </c>
      <c r="CC125" s="490" t="e">
        <f t="shared" si="216"/>
        <v>#VALUE!</v>
      </c>
      <c r="CD125" s="490" t="e">
        <f t="shared" si="216"/>
        <v>#VALUE!</v>
      </c>
      <c r="CE125" s="490" t="e">
        <f t="shared" si="216"/>
        <v>#VALUE!</v>
      </c>
      <c r="CF125" s="490" t="e">
        <f t="shared" si="216"/>
        <v>#VALUE!</v>
      </c>
      <c r="CG125" s="490" t="e">
        <f t="shared" si="216"/>
        <v>#VALUE!</v>
      </c>
      <c r="CH125" s="490" t="e">
        <f t="shared" si="216"/>
        <v>#VALUE!</v>
      </c>
      <c r="CI125" s="490" t="e">
        <f t="shared" si="216"/>
        <v>#VALUE!</v>
      </c>
      <c r="CJ125" s="490" t="e">
        <f t="shared" si="216"/>
        <v>#VALUE!</v>
      </c>
      <c r="CK125" s="490" t="e">
        <f t="shared" si="216"/>
        <v>#VALUE!</v>
      </c>
      <c r="CL125" s="490" t="e">
        <f t="shared" si="216"/>
        <v>#VALUE!</v>
      </c>
      <c r="CM125" s="490" t="e">
        <f t="shared" si="216"/>
        <v>#VALUE!</v>
      </c>
      <c r="CN125" s="490" t="e">
        <f t="shared" si="216"/>
        <v>#VALUE!</v>
      </c>
      <c r="CO125" s="490" t="e">
        <f t="shared" si="216"/>
        <v>#VALUE!</v>
      </c>
      <c r="CP125" s="490" t="e">
        <f t="shared" si="216"/>
        <v>#VALUE!</v>
      </c>
      <c r="CQ125" s="490" t="e">
        <f t="shared" si="216"/>
        <v>#VALUE!</v>
      </c>
      <c r="CR125" s="490" t="e">
        <f t="shared" si="216"/>
        <v>#VALUE!</v>
      </c>
      <c r="CS125" s="490" t="e">
        <f t="shared" si="216"/>
        <v>#VALUE!</v>
      </c>
      <c r="CT125" s="490" t="e">
        <f t="shared" si="216"/>
        <v>#VALUE!</v>
      </c>
      <c r="CU125" s="490" t="e">
        <f t="shared" si="216"/>
        <v>#VALUE!</v>
      </c>
      <c r="CV125" s="490" t="e">
        <f t="shared" si="216"/>
        <v>#VALUE!</v>
      </c>
      <c r="CW125" s="490" t="e">
        <f t="shared" si="216"/>
        <v>#VALUE!</v>
      </c>
      <c r="CX125" s="490" t="e">
        <f t="shared" si="216"/>
        <v>#VALUE!</v>
      </c>
      <c r="CY125" s="490" t="e">
        <f t="shared" si="216"/>
        <v>#VALUE!</v>
      </c>
      <c r="CZ125" s="490" t="e">
        <f t="shared" si="216"/>
        <v>#VALUE!</v>
      </c>
      <c r="DA125" s="490" t="e">
        <f t="shared" si="216"/>
        <v>#VALUE!</v>
      </c>
      <c r="DB125" s="490" t="e">
        <f t="shared" si="216"/>
        <v>#VALUE!</v>
      </c>
      <c r="DC125" s="490" t="e">
        <f t="shared" si="216"/>
        <v>#VALUE!</v>
      </c>
      <c r="DD125" s="490" t="e">
        <f t="shared" si="216"/>
        <v>#VALUE!</v>
      </c>
      <c r="DE125" s="490" t="e">
        <f t="shared" si="216"/>
        <v>#VALUE!</v>
      </c>
      <c r="DF125" s="490" t="e">
        <f t="shared" si="216"/>
        <v>#VALUE!</v>
      </c>
      <c r="DG125" s="490" t="e">
        <f t="shared" si="216"/>
        <v>#VALUE!</v>
      </c>
      <c r="DH125" s="490" t="e">
        <f t="shared" si="216"/>
        <v>#VALUE!</v>
      </c>
      <c r="DI125" s="490" t="e">
        <f t="shared" si="216"/>
        <v>#VALUE!</v>
      </c>
      <c r="DJ125" s="490" t="e">
        <f t="shared" si="216"/>
        <v>#VALUE!</v>
      </c>
      <c r="DK125" s="490" t="e">
        <f t="shared" si="216"/>
        <v>#VALUE!</v>
      </c>
      <c r="DL125" s="490" t="e">
        <f t="shared" si="216"/>
        <v>#VALUE!</v>
      </c>
      <c r="DM125" s="490" t="e">
        <f t="shared" si="216"/>
        <v>#VALUE!</v>
      </c>
      <c r="DN125" s="490" t="e">
        <f t="shared" si="216"/>
        <v>#VALUE!</v>
      </c>
      <c r="DO125" s="490" t="e">
        <f t="shared" si="216"/>
        <v>#VALUE!</v>
      </c>
      <c r="DP125" s="490" t="e">
        <f t="shared" si="216"/>
        <v>#VALUE!</v>
      </c>
      <c r="DQ125" s="490" t="e">
        <f t="shared" si="216"/>
        <v>#VALUE!</v>
      </c>
      <c r="DR125" s="490" t="e">
        <f t="shared" si="216"/>
        <v>#VALUE!</v>
      </c>
      <c r="DS125" s="490" t="e">
        <f t="shared" si="216"/>
        <v>#VALUE!</v>
      </c>
      <c r="DT125" s="490" t="e">
        <f t="shared" si="216"/>
        <v>#VALUE!</v>
      </c>
      <c r="DU125" s="490" t="e">
        <f t="shared" si="216"/>
        <v>#VALUE!</v>
      </c>
      <c r="DV125" s="490" t="e">
        <f t="shared" si="216"/>
        <v>#VALUE!</v>
      </c>
      <c r="DW125" s="490" t="e">
        <f t="shared" si="216"/>
        <v>#VALUE!</v>
      </c>
      <c r="DX125" s="490" t="e">
        <f t="shared" si="216"/>
        <v>#VALUE!</v>
      </c>
      <c r="DY125" s="490" t="e">
        <f t="shared" si="216"/>
        <v>#VALUE!</v>
      </c>
      <c r="DZ125" s="490" t="e">
        <f t="shared" si="216"/>
        <v>#VALUE!</v>
      </c>
      <c r="EA125" s="490" t="e">
        <f t="shared" si="216"/>
        <v>#VALUE!</v>
      </c>
      <c r="EB125" s="490" t="e">
        <f t="shared" ref="EB125:EI125" si="217">100*(EB124/EA124-1)</f>
        <v>#VALUE!</v>
      </c>
      <c r="EC125" s="490" t="e">
        <f t="shared" si="217"/>
        <v>#VALUE!</v>
      </c>
      <c r="ED125" s="490" t="e">
        <f t="shared" si="217"/>
        <v>#VALUE!</v>
      </c>
      <c r="EE125" s="490" t="e">
        <f t="shared" si="217"/>
        <v>#VALUE!</v>
      </c>
      <c r="EF125" s="490" t="e">
        <f t="shared" si="217"/>
        <v>#VALUE!</v>
      </c>
      <c r="EG125" s="490" t="e">
        <f t="shared" si="217"/>
        <v>#VALUE!</v>
      </c>
      <c r="EH125" s="490" t="e">
        <f t="shared" si="217"/>
        <v>#VALUE!</v>
      </c>
      <c r="EI125" s="490" t="e">
        <f t="shared" si="217"/>
        <v>#VALUE!</v>
      </c>
    </row>
    <row r="126" spans="2:139" ht="13.5" thickBot="1">
      <c r="B126" s="495" t="s">
        <v>74</v>
      </c>
      <c r="C126" s="465"/>
      <c r="D126" s="465"/>
      <c r="E126" s="465"/>
      <c r="F126" s="465"/>
      <c r="G126" s="483" t="e">
        <f t="shared" ref="G126:BR126" si="218">100*(G124/C124-1)</f>
        <v>#VALUE!</v>
      </c>
      <c r="H126" s="483" t="e">
        <f t="shared" si="218"/>
        <v>#VALUE!</v>
      </c>
      <c r="I126" s="483" t="e">
        <f t="shared" si="218"/>
        <v>#VALUE!</v>
      </c>
      <c r="J126" s="483" t="e">
        <f t="shared" si="218"/>
        <v>#VALUE!</v>
      </c>
      <c r="K126" s="483" t="e">
        <f t="shared" si="218"/>
        <v>#VALUE!</v>
      </c>
      <c r="L126" s="483" t="e">
        <f t="shared" si="218"/>
        <v>#VALUE!</v>
      </c>
      <c r="M126" s="483" t="e">
        <f t="shared" si="218"/>
        <v>#VALUE!</v>
      </c>
      <c r="N126" s="483" t="e">
        <f t="shared" si="218"/>
        <v>#VALUE!</v>
      </c>
      <c r="O126" s="483" t="e">
        <f t="shared" si="218"/>
        <v>#VALUE!</v>
      </c>
      <c r="P126" s="483" t="e">
        <f t="shared" si="218"/>
        <v>#VALUE!</v>
      </c>
      <c r="Q126" s="483" t="e">
        <f t="shared" si="218"/>
        <v>#VALUE!</v>
      </c>
      <c r="R126" s="483" t="e">
        <f t="shared" si="218"/>
        <v>#VALUE!</v>
      </c>
      <c r="S126" s="483" t="e">
        <f t="shared" si="218"/>
        <v>#VALUE!</v>
      </c>
      <c r="T126" s="483" t="e">
        <f t="shared" si="218"/>
        <v>#VALUE!</v>
      </c>
      <c r="U126" s="483" t="e">
        <f t="shared" si="218"/>
        <v>#VALUE!</v>
      </c>
      <c r="V126" s="483" t="e">
        <f t="shared" si="218"/>
        <v>#VALUE!</v>
      </c>
      <c r="W126" s="483" t="e">
        <f t="shared" si="218"/>
        <v>#VALUE!</v>
      </c>
      <c r="X126" s="483" t="e">
        <f t="shared" si="218"/>
        <v>#VALUE!</v>
      </c>
      <c r="Y126" s="483" t="e">
        <f t="shared" si="218"/>
        <v>#VALUE!</v>
      </c>
      <c r="Z126" s="483" t="e">
        <f t="shared" si="218"/>
        <v>#VALUE!</v>
      </c>
      <c r="AA126" s="483" t="e">
        <f t="shared" si="218"/>
        <v>#VALUE!</v>
      </c>
      <c r="AB126" s="483" t="e">
        <f t="shared" si="218"/>
        <v>#VALUE!</v>
      </c>
      <c r="AC126" s="483" t="e">
        <f t="shared" si="218"/>
        <v>#VALUE!</v>
      </c>
      <c r="AD126" s="483" t="e">
        <f t="shared" si="218"/>
        <v>#VALUE!</v>
      </c>
      <c r="AE126" s="483" t="e">
        <f t="shared" si="218"/>
        <v>#VALUE!</v>
      </c>
      <c r="AF126" s="483" t="e">
        <f t="shared" si="218"/>
        <v>#VALUE!</v>
      </c>
      <c r="AG126" s="483" t="e">
        <f t="shared" si="218"/>
        <v>#VALUE!</v>
      </c>
      <c r="AH126" s="483" t="e">
        <f t="shared" si="218"/>
        <v>#VALUE!</v>
      </c>
      <c r="AI126" s="483" t="e">
        <f t="shared" si="218"/>
        <v>#VALUE!</v>
      </c>
      <c r="AJ126" s="483" t="e">
        <f t="shared" si="218"/>
        <v>#VALUE!</v>
      </c>
      <c r="AK126" s="483" t="e">
        <f t="shared" si="218"/>
        <v>#VALUE!</v>
      </c>
      <c r="AL126" s="483" t="e">
        <f t="shared" si="218"/>
        <v>#VALUE!</v>
      </c>
      <c r="AM126" s="483" t="e">
        <f t="shared" si="218"/>
        <v>#VALUE!</v>
      </c>
      <c r="AN126" s="483" t="e">
        <f t="shared" si="218"/>
        <v>#VALUE!</v>
      </c>
      <c r="AO126" s="483" t="e">
        <f t="shared" si="218"/>
        <v>#VALUE!</v>
      </c>
      <c r="AP126" s="483" t="e">
        <f t="shared" si="218"/>
        <v>#VALUE!</v>
      </c>
      <c r="AQ126" s="483" t="e">
        <f t="shared" si="218"/>
        <v>#VALUE!</v>
      </c>
      <c r="AR126" s="483" t="e">
        <f t="shared" si="218"/>
        <v>#VALUE!</v>
      </c>
      <c r="AS126" s="483" t="e">
        <f t="shared" si="218"/>
        <v>#VALUE!</v>
      </c>
      <c r="AT126" s="483" t="e">
        <f t="shared" si="218"/>
        <v>#VALUE!</v>
      </c>
      <c r="AU126" s="483" t="e">
        <f t="shared" si="218"/>
        <v>#VALUE!</v>
      </c>
      <c r="AV126" s="483" t="e">
        <f t="shared" si="218"/>
        <v>#VALUE!</v>
      </c>
      <c r="AW126" s="483" t="e">
        <f t="shared" si="218"/>
        <v>#VALUE!</v>
      </c>
      <c r="AX126" s="483" t="e">
        <f t="shared" si="218"/>
        <v>#VALUE!</v>
      </c>
      <c r="AY126" s="483" t="e">
        <f t="shared" si="218"/>
        <v>#VALUE!</v>
      </c>
      <c r="AZ126" s="483" t="e">
        <f t="shared" si="218"/>
        <v>#VALUE!</v>
      </c>
      <c r="BA126" s="483" t="e">
        <f t="shared" si="218"/>
        <v>#VALUE!</v>
      </c>
      <c r="BB126" s="483" t="e">
        <f t="shared" si="218"/>
        <v>#VALUE!</v>
      </c>
      <c r="BC126" s="483" t="e">
        <f t="shared" si="218"/>
        <v>#VALUE!</v>
      </c>
      <c r="BD126" s="483" t="e">
        <f t="shared" si="218"/>
        <v>#VALUE!</v>
      </c>
      <c r="BE126" s="483" t="e">
        <f t="shared" si="218"/>
        <v>#VALUE!</v>
      </c>
      <c r="BF126" s="483" t="e">
        <f t="shared" si="218"/>
        <v>#VALUE!</v>
      </c>
      <c r="BG126" s="483" t="e">
        <f t="shared" si="218"/>
        <v>#VALUE!</v>
      </c>
      <c r="BH126" s="483" t="e">
        <f t="shared" si="218"/>
        <v>#VALUE!</v>
      </c>
      <c r="BI126" s="483" t="e">
        <f t="shared" si="218"/>
        <v>#VALUE!</v>
      </c>
      <c r="BJ126" s="483" t="e">
        <f t="shared" si="218"/>
        <v>#VALUE!</v>
      </c>
      <c r="BK126" s="483" t="e">
        <f t="shared" si="218"/>
        <v>#VALUE!</v>
      </c>
      <c r="BL126" s="483" t="e">
        <f t="shared" si="218"/>
        <v>#VALUE!</v>
      </c>
      <c r="BM126" s="483" t="e">
        <f t="shared" si="218"/>
        <v>#VALUE!</v>
      </c>
      <c r="BN126" s="483" t="e">
        <f t="shared" si="218"/>
        <v>#VALUE!</v>
      </c>
      <c r="BO126" s="483" t="e">
        <f t="shared" si="218"/>
        <v>#VALUE!</v>
      </c>
      <c r="BP126" s="483" t="e">
        <f t="shared" si="218"/>
        <v>#VALUE!</v>
      </c>
      <c r="BQ126" s="483" t="e">
        <f t="shared" si="218"/>
        <v>#VALUE!</v>
      </c>
      <c r="BR126" s="483" t="e">
        <f t="shared" si="218"/>
        <v>#VALUE!</v>
      </c>
      <c r="BS126" s="483" t="e">
        <f t="shared" ref="BS126:ED126" si="219">100*(BS124/BO124-1)</f>
        <v>#VALUE!</v>
      </c>
      <c r="BT126" s="483" t="e">
        <f t="shared" si="219"/>
        <v>#VALUE!</v>
      </c>
      <c r="BU126" s="483" t="e">
        <f t="shared" si="219"/>
        <v>#VALUE!</v>
      </c>
      <c r="BV126" s="483" t="e">
        <f t="shared" si="219"/>
        <v>#VALUE!</v>
      </c>
      <c r="BW126" s="483" t="e">
        <f t="shared" si="219"/>
        <v>#VALUE!</v>
      </c>
      <c r="BX126" s="483" t="e">
        <f t="shared" si="219"/>
        <v>#VALUE!</v>
      </c>
      <c r="BY126" s="483" t="e">
        <f t="shared" si="219"/>
        <v>#VALUE!</v>
      </c>
      <c r="BZ126" s="483" t="e">
        <f t="shared" si="219"/>
        <v>#VALUE!</v>
      </c>
      <c r="CA126" s="483" t="e">
        <f t="shared" si="219"/>
        <v>#VALUE!</v>
      </c>
      <c r="CB126" s="483" t="e">
        <f t="shared" si="219"/>
        <v>#VALUE!</v>
      </c>
      <c r="CC126" s="483" t="e">
        <f t="shared" si="219"/>
        <v>#VALUE!</v>
      </c>
      <c r="CD126" s="483" t="e">
        <f t="shared" si="219"/>
        <v>#VALUE!</v>
      </c>
      <c r="CE126" s="483" t="e">
        <f t="shared" si="219"/>
        <v>#VALUE!</v>
      </c>
      <c r="CF126" s="483" t="e">
        <f t="shared" si="219"/>
        <v>#VALUE!</v>
      </c>
      <c r="CG126" s="483" t="e">
        <f t="shared" si="219"/>
        <v>#VALUE!</v>
      </c>
      <c r="CH126" s="483" t="e">
        <f t="shared" si="219"/>
        <v>#VALUE!</v>
      </c>
      <c r="CI126" s="483" t="e">
        <f t="shared" si="219"/>
        <v>#VALUE!</v>
      </c>
      <c r="CJ126" s="483" t="e">
        <f t="shared" si="219"/>
        <v>#VALUE!</v>
      </c>
      <c r="CK126" s="483" t="e">
        <f t="shared" si="219"/>
        <v>#VALUE!</v>
      </c>
      <c r="CL126" s="483" t="e">
        <f t="shared" si="219"/>
        <v>#VALUE!</v>
      </c>
      <c r="CM126" s="483" t="e">
        <f t="shared" si="219"/>
        <v>#VALUE!</v>
      </c>
      <c r="CN126" s="483" t="e">
        <f t="shared" si="219"/>
        <v>#VALUE!</v>
      </c>
      <c r="CO126" s="483" t="e">
        <f t="shared" si="219"/>
        <v>#VALUE!</v>
      </c>
      <c r="CP126" s="483" t="e">
        <f t="shared" si="219"/>
        <v>#VALUE!</v>
      </c>
      <c r="CQ126" s="483" t="e">
        <f t="shared" si="219"/>
        <v>#VALUE!</v>
      </c>
      <c r="CR126" s="483" t="e">
        <f t="shared" si="219"/>
        <v>#VALUE!</v>
      </c>
      <c r="CS126" s="483" t="e">
        <f t="shared" si="219"/>
        <v>#VALUE!</v>
      </c>
      <c r="CT126" s="483" t="e">
        <f t="shared" si="219"/>
        <v>#VALUE!</v>
      </c>
      <c r="CU126" s="483" t="e">
        <f t="shared" si="219"/>
        <v>#VALUE!</v>
      </c>
      <c r="CV126" s="483" t="e">
        <f t="shared" si="219"/>
        <v>#VALUE!</v>
      </c>
      <c r="CW126" s="483" t="e">
        <f t="shared" si="219"/>
        <v>#VALUE!</v>
      </c>
      <c r="CX126" s="483" t="e">
        <f t="shared" si="219"/>
        <v>#VALUE!</v>
      </c>
      <c r="CY126" s="483" t="e">
        <f t="shared" si="219"/>
        <v>#VALUE!</v>
      </c>
      <c r="CZ126" s="483" t="e">
        <f t="shared" si="219"/>
        <v>#VALUE!</v>
      </c>
      <c r="DA126" s="483" t="e">
        <f t="shared" si="219"/>
        <v>#VALUE!</v>
      </c>
      <c r="DB126" s="483" t="e">
        <f t="shared" si="219"/>
        <v>#VALUE!</v>
      </c>
      <c r="DC126" s="483" t="e">
        <f t="shared" si="219"/>
        <v>#VALUE!</v>
      </c>
      <c r="DD126" s="483" t="e">
        <f t="shared" si="219"/>
        <v>#VALUE!</v>
      </c>
      <c r="DE126" s="483" t="e">
        <f t="shared" si="219"/>
        <v>#VALUE!</v>
      </c>
      <c r="DF126" s="483" t="e">
        <f t="shared" si="219"/>
        <v>#VALUE!</v>
      </c>
      <c r="DG126" s="483" t="e">
        <f t="shared" si="219"/>
        <v>#VALUE!</v>
      </c>
      <c r="DH126" s="483" t="e">
        <f t="shared" si="219"/>
        <v>#VALUE!</v>
      </c>
      <c r="DI126" s="483" t="e">
        <f t="shared" si="219"/>
        <v>#VALUE!</v>
      </c>
      <c r="DJ126" s="483" t="e">
        <f t="shared" si="219"/>
        <v>#VALUE!</v>
      </c>
      <c r="DK126" s="483" t="e">
        <f t="shared" si="219"/>
        <v>#VALUE!</v>
      </c>
      <c r="DL126" s="483" t="e">
        <f t="shared" si="219"/>
        <v>#VALUE!</v>
      </c>
      <c r="DM126" s="483" t="e">
        <f t="shared" si="219"/>
        <v>#VALUE!</v>
      </c>
      <c r="DN126" s="483" t="e">
        <f t="shared" si="219"/>
        <v>#VALUE!</v>
      </c>
      <c r="DO126" s="483" t="e">
        <f t="shared" si="219"/>
        <v>#VALUE!</v>
      </c>
      <c r="DP126" s="483" t="e">
        <f t="shared" si="219"/>
        <v>#VALUE!</v>
      </c>
      <c r="DQ126" s="483" t="e">
        <f t="shared" si="219"/>
        <v>#VALUE!</v>
      </c>
      <c r="DR126" s="483" t="e">
        <f t="shared" si="219"/>
        <v>#VALUE!</v>
      </c>
      <c r="DS126" s="483" t="e">
        <f t="shared" si="219"/>
        <v>#VALUE!</v>
      </c>
      <c r="DT126" s="483" t="e">
        <f t="shared" si="219"/>
        <v>#VALUE!</v>
      </c>
      <c r="DU126" s="483" t="e">
        <f t="shared" si="219"/>
        <v>#VALUE!</v>
      </c>
      <c r="DV126" s="483" t="e">
        <f t="shared" si="219"/>
        <v>#VALUE!</v>
      </c>
      <c r="DW126" s="483" t="e">
        <f t="shared" si="219"/>
        <v>#VALUE!</v>
      </c>
      <c r="DX126" s="483" t="e">
        <f t="shared" si="219"/>
        <v>#VALUE!</v>
      </c>
      <c r="DY126" s="483" t="e">
        <f t="shared" si="219"/>
        <v>#VALUE!</v>
      </c>
      <c r="DZ126" s="483" t="e">
        <f t="shared" si="219"/>
        <v>#VALUE!</v>
      </c>
      <c r="EA126" s="483" t="e">
        <f t="shared" si="219"/>
        <v>#VALUE!</v>
      </c>
      <c r="EB126" s="483" t="e">
        <f t="shared" si="219"/>
        <v>#VALUE!</v>
      </c>
      <c r="EC126" s="483" t="e">
        <f t="shared" si="219"/>
        <v>#VALUE!</v>
      </c>
      <c r="ED126" s="483" t="e">
        <f t="shared" si="219"/>
        <v>#VALUE!</v>
      </c>
      <c r="EE126" s="483" t="e">
        <f>100*(EE124/EA124-1)</f>
        <v>#VALUE!</v>
      </c>
      <c r="EF126" s="483" t="e">
        <f>100*(EF124/EB124-1)</f>
        <v>#VALUE!</v>
      </c>
      <c r="EG126" s="483" t="e">
        <f>100*(EG124/EC124-1)</f>
        <v>#VALUE!</v>
      </c>
      <c r="EH126" s="483" t="e">
        <f>100*(EH124/ED124-1)</f>
        <v>#VALUE!</v>
      </c>
      <c r="EI126" s="483" t="e">
        <f>100*(EI124/EE124-1)</f>
        <v>#VALUE!</v>
      </c>
    </row>
    <row r="127" spans="2:139">
      <c r="B127" s="508" t="s">
        <v>237</v>
      </c>
      <c r="C127" s="451" t="e">
        <v>#VALUE!</v>
      </c>
      <c r="D127" s="451" t="e">
        <v>#VALUE!</v>
      </c>
      <c r="E127" s="451" t="e">
        <v>#VALUE!</v>
      </c>
      <c r="F127" s="451" t="e">
        <v>#VALUE!</v>
      </c>
      <c r="G127" s="451" t="e">
        <v>#VALUE!</v>
      </c>
      <c r="H127" s="451" t="e">
        <v>#VALUE!</v>
      </c>
      <c r="I127" s="451" t="e">
        <v>#VALUE!</v>
      </c>
      <c r="J127" s="451" t="e">
        <v>#VALUE!</v>
      </c>
      <c r="K127" s="451" t="e">
        <v>#VALUE!</v>
      </c>
      <c r="L127" s="451" t="e">
        <v>#VALUE!</v>
      </c>
      <c r="M127" s="451" t="e">
        <v>#VALUE!</v>
      </c>
      <c r="N127" s="451" t="e">
        <v>#VALUE!</v>
      </c>
      <c r="O127" s="451" t="e">
        <v>#VALUE!</v>
      </c>
      <c r="P127" s="451" t="e">
        <v>#VALUE!</v>
      </c>
      <c r="Q127" s="451" t="e">
        <v>#VALUE!</v>
      </c>
      <c r="R127" s="451" t="e">
        <v>#VALUE!</v>
      </c>
      <c r="S127" s="451" t="e">
        <v>#VALUE!</v>
      </c>
      <c r="T127" s="451" t="e">
        <v>#VALUE!</v>
      </c>
      <c r="U127" s="451" t="e">
        <v>#VALUE!</v>
      </c>
      <c r="V127" s="451" t="e">
        <v>#VALUE!</v>
      </c>
      <c r="W127" s="451" t="e">
        <v>#VALUE!</v>
      </c>
      <c r="X127" s="451" t="e">
        <v>#VALUE!</v>
      </c>
      <c r="Y127" s="451" t="e">
        <v>#VALUE!</v>
      </c>
      <c r="Z127" s="451" t="e">
        <v>#VALUE!</v>
      </c>
      <c r="AA127" s="451" t="e">
        <v>#VALUE!</v>
      </c>
      <c r="AB127" s="451" t="e">
        <v>#VALUE!</v>
      </c>
      <c r="AC127" s="451" t="e">
        <v>#VALUE!</v>
      </c>
      <c r="AD127" s="451" t="e">
        <v>#VALUE!</v>
      </c>
      <c r="AE127" s="451" t="e">
        <v>#VALUE!</v>
      </c>
      <c r="AF127" s="451" t="e">
        <v>#VALUE!</v>
      </c>
      <c r="AG127" s="451" t="e">
        <v>#VALUE!</v>
      </c>
      <c r="AH127" s="451" t="e">
        <v>#VALUE!</v>
      </c>
      <c r="AI127" s="451" t="e">
        <v>#VALUE!</v>
      </c>
      <c r="AJ127" s="451" t="e">
        <v>#VALUE!</v>
      </c>
      <c r="AK127" s="451" t="e">
        <v>#VALUE!</v>
      </c>
      <c r="AL127" s="451" t="e">
        <v>#VALUE!</v>
      </c>
      <c r="AM127" s="451" t="e">
        <v>#VALUE!</v>
      </c>
      <c r="AN127" s="451" t="e">
        <v>#VALUE!</v>
      </c>
      <c r="AO127" s="451" t="e">
        <v>#VALUE!</v>
      </c>
      <c r="AP127" s="451" t="e">
        <v>#VALUE!</v>
      </c>
      <c r="AQ127" s="451" t="e">
        <v>#VALUE!</v>
      </c>
      <c r="AR127" s="451" t="e">
        <v>#VALUE!</v>
      </c>
      <c r="AS127" s="451" t="e">
        <v>#VALUE!</v>
      </c>
      <c r="AT127" s="451" t="e">
        <v>#VALUE!</v>
      </c>
      <c r="AU127" s="451" t="e">
        <v>#VALUE!</v>
      </c>
      <c r="AV127" s="451" t="e">
        <v>#VALUE!</v>
      </c>
      <c r="AW127" s="451" t="e">
        <v>#VALUE!</v>
      </c>
      <c r="AX127" s="451" t="e">
        <v>#VALUE!</v>
      </c>
      <c r="AY127" s="451" t="e">
        <v>#VALUE!</v>
      </c>
      <c r="AZ127" s="451" t="e">
        <v>#VALUE!</v>
      </c>
      <c r="BA127" s="451" t="e">
        <v>#VALUE!</v>
      </c>
      <c r="BB127" s="451" t="e">
        <v>#VALUE!</v>
      </c>
      <c r="BC127" s="451" t="e">
        <v>#VALUE!</v>
      </c>
      <c r="BD127" s="451" t="e">
        <v>#VALUE!</v>
      </c>
      <c r="BE127" s="451" t="e">
        <v>#VALUE!</v>
      </c>
      <c r="BF127" s="451" t="e">
        <v>#VALUE!</v>
      </c>
      <c r="BG127" s="451" t="e">
        <v>#VALUE!</v>
      </c>
      <c r="BH127" s="451" t="e">
        <v>#VALUE!</v>
      </c>
      <c r="BI127" s="451" t="e">
        <v>#VALUE!</v>
      </c>
      <c r="BJ127" s="451" t="e">
        <v>#VALUE!</v>
      </c>
      <c r="BK127" s="451" t="e">
        <v>#VALUE!</v>
      </c>
      <c r="BL127" s="451" t="e">
        <v>#VALUE!</v>
      </c>
      <c r="BM127" s="451" t="e">
        <v>#VALUE!</v>
      </c>
      <c r="BN127" s="451" t="e">
        <v>#VALUE!</v>
      </c>
      <c r="BO127" s="451" t="e">
        <v>#VALUE!</v>
      </c>
      <c r="BP127" s="451" t="e">
        <v>#VALUE!</v>
      </c>
      <c r="BQ127" s="451" t="e">
        <v>#VALUE!</v>
      </c>
      <c r="BR127" s="451" t="e">
        <v>#VALUE!</v>
      </c>
      <c r="BS127" s="451" t="e">
        <v>#VALUE!</v>
      </c>
      <c r="BT127" s="451" t="e">
        <v>#VALUE!</v>
      </c>
      <c r="BU127" s="451" t="e">
        <v>#VALUE!</v>
      </c>
      <c r="BV127" s="451" t="e">
        <v>#VALUE!</v>
      </c>
      <c r="BW127" s="451" t="e">
        <v>#VALUE!</v>
      </c>
      <c r="BX127" s="451" t="e">
        <v>#VALUE!</v>
      </c>
      <c r="BY127" s="451" t="e">
        <v>#VALUE!</v>
      </c>
      <c r="BZ127" s="451" t="e">
        <v>#VALUE!</v>
      </c>
      <c r="CA127" s="451" t="e">
        <v>#VALUE!</v>
      </c>
      <c r="CB127" s="451" t="e">
        <v>#VALUE!</v>
      </c>
      <c r="CC127" s="451" t="e">
        <v>#VALUE!</v>
      </c>
      <c r="CD127" s="451" t="e">
        <v>#VALUE!</v>
      </c>
      <c r="CE127" s="451" t="e">
        <v>#VALUE!</v>
      </c>
      <c r="CF127" s="451" t="e">
        <v>#VALUE!</v>
      </c>
      <c r="CG127" s="451" t="e">
        <v>#VALUE!</v>
      </c>
      <c r="CH127" s="451" t="e">
        <v>#VALUE!</v>
      </c>
      <c r="CI127" s="451" t="e">
        <v>#VALUE!</v>
      </c>
      <c r="CJ127" s="451" t="e">
        <v>#VALUE!</v>
      </c>
      <c r="CK127" s="451" t="e">
        <v>#VALUE!</v>
      </c>
      <c r="CL127" s="451" t="e">
        <v>#VALUE!</v>
      </c>
      <c r="CM127" s="451" t="e">
        <v>#VALUE!</v>
      </c>
      <c r="CN127" s="451" t="e">
        <v>#VALUE!</v>
      </c>
      <c r="CO127" s="451" t="e">
        <v>#VALUE!</v>
      </c>
      <c r="CP127" s="451" t="e">
        <v>#VALUE!</v>
      </c>
      <c r="CQ127" s="451" t="e">
        <v>#VALUE!</v>
      </c>
      <c r="CR127" s="451" t="e">
        <v>#VALUE!</v>
      </c>
      <c r="CS127" s="451" t="e">
        <v>#VALUE!</v>
      </c>
      <c r="CT127" s="451" t="e">
        <v>#VALUE!</v>
      </c>
      <c r="CU127" s="451" t="e">
        <v>#VALUE!</v>
      </c>
      <c r="CV127" s="451" t="e">
        <v>#VALUE!</v>
      </c>
      <c r="CW127" s="451" t="e">
        <v>#VALUE!</v>
      </c>
      <c r="CX127" s="451" t="e">
        <v>#VALUE!</v>
      </c>
      <c r="CY127" s="451" t="e">
        <v>#VALUE!</v>
      </c>
      <c r="CZ127" s="451" t="e">
        <v>#VALUE!</v>
      </c>
      <c r="DA127" s="451" t="e">
        <v>#VALUE!</v>
      </c>
      <c r="DB127" s="451" t="e">
        <v>#VALUE!</v>
      </c>
      <c r="DC127" s="451" t="e">
        <v>#VALUE!</v>
      </c>
      <c r="DD127" s="451" t="e">
        <v>#VALUE!</v>
      </c>
      <c r="DE127" s="451" t="e">
        <v>#VALUE!</v>
      </c>
      <c r="DF127" s="451" t="e">
        <v>#VALUE!</v>
      </c>
      <c r="DG127" s="451" t="e">
        <v>#VALUE!</v>
      </c>
      <c r="DH127" s="451" t="e">
        <v>#VALUE!</v>
      </c>
      <c r="DI127" s="451" t="e">
        <v>#VALUE!</v>
      </c>
      <c r="DJ127" s="451" t="e">
        <v>#VALUE!</v>
      </c>
      <c r="DK127" s="451" t="e">
        <v>#VALUE!</v>
      </c>
      <c r="DL127" s="451" t="e">
        <v>#VALUE!</v>
      </c>
      <c r="DM127" s="451" t="e">
        <v>#VALUE!</v>
      </c>
      <c r="DN127" s="451" t="e">
        <v>#VALUE!</v>
      </c>
      <c r="DO127" s="451" t="e">
        <v>#VALUE!</v>
      </c>
      <c r="DP127" s="451" t="e">
        <v>#VALUE!</v>
      </c>
      <c r="DQ127" s="451" t="e">
        <v>#VALUE!</v>
      </c>
      <c r="DR127" s="451" t="e">
        <v>#VALUE!</v>
      </c>
      <c r="DS127" s="451" t="e">
        <v>#VALUE!</v>
      </c>
      <c r="DT127" s="451" t="e">
        <v>#VALUE!</v>
      </c>
      <c r="DU127" s="451" t="e">
        <v>#VALUE!</v>
      </c>
      <c r="DV127" s="451" t="e">
        <v>#VALUE!</v>
      </c>
      <c r="DW127" s="451" t="e">
        <v>#VALUE!</v>
      </c>
      <c r="DX127" s="451" t="e">
        <v>#VALUE!</v>
      </c>
      <c r="DY127" s="451" t="e">
        <v>#VALUE!</v>
      </c>
      <c r="DZ127" s="451" t="e">
        <v>#VALUE!</v>
      </c>
      <c r="EA127" s="451" t="e">
        <v>#VALUE!</v>
      </c>
      <c r="EB127" s="451" t="e">
        <v>#VALUE!</v>
      </c>
      <c r="EC127" s="451" t="e">
        <v>#VALUE!</v>
      </c>
      <c r="ED127" s="451" t="e">
        <v>#VALUE!</v>
      </c>
      <c r="EE127" s="451" t="e">
        <v>#VALUE!</v>
      </c>
      <c r="EF127" s="451" t="e">
        <v>#VALUE!</v>
      </c>
      <c r="EG127" s="451" t="e">
        <v>#VALUE!</v>
      </c>
      <c r="EH127" s="451" t="e">
        <v>#VALUE!</v>
      </c>
      <c r="EI127" s="451" t="e">
        <v>#VALUE!</v>
      </c>
    </row>
    <row r="128" spans="2:139">
      <c r="B128" s="454" t="s">
        <v>174</v>
      </c>
      <c r="C128" s="454"/>
      <c r="D128" s="490" t="e">
        <f t="shared" ref="D128:BO128" si="220">100*(D127/C127-1)</f>
        <v>#VALUE!</v>
      </c>
      <c r="E128" s="490" t="e">
        <f t="shared" si="220"/>
        <v>#VALUE!</v>
      </c>
      <c r="F128" s="490" t="e">
        <f t="shared" si="220"/>
        <v>#VALUE!</v>
      </c>
      <c r="G128" s="490" t="e">
        <f t="shared" si="220"/>
        <v>#VALUE!</v>
      </c>
      <c r="H128" s="490" t="e">
        <f t="shared" si="220"/>
        <v>#VALUE!</v>
      </c>
      <c r="I128" s="490" t="e">
        <f t="shared" si="220"/>
        <v>#VALUE!</v>
      </c>
      <c r="J128" s="490" t="e">
        <f t="shared" si="220"/>
        <v>#VALUE!</v>
      </c>
      <c r="K128" s="490" t="e">
        <f t="shared" si="220"/>
        <v>#VALUE!</v>
      </c>
      <c r="L128" s="490" t="e">
        <f t="shared" si="220"/>
        <v>#VALUE!</v>
      </c>
      <c r="M128" s="490" t="e">
        <f t="shared" si="220"/>
        <v>#VALUE!</v>
      </c>
      <c r="N128" s="490" t="e">
        <f t="shared" si="220"/>
        <v>#VALUE!</v>
      </c>
      <c r="O128" s="490" t="e">
        <f t="shared" si="220"/>
        <v>#VALUE!</v>
      </c>
      <c r="P128" s="490" t="e">
        <f t="shared" si="220"/>
        <v>#VALUE!</v>
      </c>
      <c r="Q128" s="490" t="e">
        <f t="shared" si="220"/>
        <v>#VALUE!</v>
      </c>
      <c r="R128" s="490" t="e">
        <f t="shared" si="220"/>
        <v>#VALUE!</v>
      </c>
      <c r="S128" s="490" t="e">
        <f t="shared" si="220"/>
        <v>#VALUE!</v>
      </c>
      <c r="T128" s="490" t="e">
        <f t="shared" si="220"/>
        <v>#VALUE!</v>
      </c>
      <c r="U128" s="490" t="e">
        <f t="shared" si="220"/>
        <v>#VALUE!</v>
      </c>
      <c r="V128" s="490" t="e">
        <f t="shared" si="220"/>
        <v>#VALUE!</v>
      </c>
      <c r="W128" s="490" t="e">
        <f t="shared" si="220"/>
        <v>#VALUE!</v>
      </c>
      <c r="X128" s="490" t="e">
        <f t="shared" si="220"/>
        <v>#VALUE!</v>
      </c>
      <c r="Y128" s="490" t="e">
        <f t="shared" si="220"/>
        <v>#VALUE!</v>
      </c>
      <c r="Z128" s="490" t="e">
        <f t="shared" si="220"/>
        <v>#VALUE!</v>
      </c>
      <c r="AA128" s="490" t="e">
        <f t="shared" si="220"/>
        <v>#VALUE!</v>
      </c>
      <c r="AB128" s="490" t="e">
        <f t="shared" si="220"/>
        <v>#VALUE!</v>
      </c>
      <c r="AC128" s="490" t="e">
        <f t="shared" si="220"/>
        <v>#VALUE!</v>
      </c>
      <c r="AD128" s="490" t="e">
        <f t="shared" si="220"/>
        <v>#VALUE!</v>
      </c>
      <c r="AE128" s="490" t="e">
        <f t="shared" si="220"/>
        <v>#VALUE!</v>
      </c>
      <c r="AF128" s="490" t="e">
        <f t="shared" si="220"/>
        <v>#VALUE!</v>
      </c>
      <c r="AG128" s="490" t="e">
        <f t="shared" si="220"/>
        <v>#VALUE!</v>
      </c>
      <c r="AH128" s="490" t="e">
        <f t="shared" si="220"/>
        <v>#VALUE!</v>
      </c>
      <c r="AI128" s="490" t="e">
        <f t="shared" si="220"/>
        <v>#VALUE!</v>
      </c>
      <c r="AJ128" s="490" t="e">
        <f t="shared" si="220"/>
        <v>#VALUE!</v>
      </c>
      <c r="AK128" s="490" t="e">
        <f t="shared" si="220"/>
        <v>#VALUE!</v>
      </c>
      <c r="AL128" s="490" t="e">
        <f t="shared" si="220"/>
        <v>#VALUE!</v>
      </c>
      <c r="AM128" s="490" t="e">
        <f t="shared" si="220"/>
        <v>#VALUE!</v>
      </c>
      <c r="AN128" s="490" t="e">
        <f t="shared" si="220"/>
        <v>#VALUE!</v>
      </c>
      <c r="AO128" s="490" t="e">
        <f t="shared" si="220"/>
        <v>#VALUE!</v>
      </c>
      <c r="AP128" s="490" t="e">
        <f t="shared" si="220"/>
        <v>#VALUE!</v>
      </c>
      <c r="AQ128" s="490" t="e">
        <f t="shared" si="220"/>
        <v>#VALUE!</v>
      </c>
      <c r="AR128" s="490" t="e">
        <f t="shared" si="220"/>
        <v>#VALUE!</v>
      </c>
      <c r="AS128" s="490" t="e">
        <f t="shared" si="220"/>
        <v>#VALUE!</v>
      </c>
      <c r="AT128" s="490" t="e">
        <f t="shared" si="220"/>
        <v>#VALUE!</v>
      </c>
      <c r="AU128" s="490" t="e">
        <f t="shared" si="220"/>
        <v>#VALUE!</v>
      </c>
      <c r="AV128" s="490" t="e">
        <f t="shared" si="220"/>
        <v>#VALUE!</v>
      </c>
      <c r="AW128" s="490" t="e">
        <f t="shared" si="220"/>
        <v>#VALUE!</v>
      </c>
      <c r="AX128" s="490" t="e">
        <f t="shared" si="220"/>
        <v>#VALUE!</v>
      </c>
      <c r="AY128" s="490" t="e">
        <f t="shared" si="220"/>
        <v>#VALUE!</v>
      </c>
      <c r="AZ128" s="490" t="e">
        <f t="shared" si="220"/>
        <v>#VALUE!</v>
      </c>
      <c r="BA128" s="490" t="e">
        <f t="shared" si="220"/>
        <v>#VALUE!</v>
      </c>
      <c r="BB128" s="490" t="e">
        <f t="shared" si="220"/>
        <v>#VALUE!</v>
      </c>
      <c r="BC128" s="490" t="e">
        <f t="shared" si="220"/>
        <v>#VALUE!</v>
      </c>
      <c r="BD128" s="490" t="e">
        <f t="shared" si="220"/>
        <v>#VALUE!</v>
      </c>
      <c r="BE128" s="490" t="e">
        <f t="shared" si="220"/>
        <v>#VALUE!</v>
      </c>
      <c r="BF128" s="490" t="e">
        <f t="shared" si="220"/>
        <v>#VALUE!</v>
      </c>
      <c r="BG128" s="490" t="e">
        <f t="shared" si="220"/>
        <v>#VALUE!</v>
      </c>
      <c r="BH128" s="490" t="e">
        <f t="shared" si="220"/>
        <v>#VALUE!</v>
      </c>
      <c r="BI128" s="490" t="e">
        <f t="shared" si="220"/>
        <v>#VALUE!</v>
      </c>
      <c r="BJ128" s="490" t="e">
        <f t="shared" si="220"/>
        <v>#VALUE!</v>
      </c>
      <c r="BK128" s="490" t="e">
        <f t="shared" si="220"/>
        <v>#VALUE!</v>
      </c>
      <c r="BL128" s="490" t="e">
        <f t="shared" si="220"/>
        <v>#VALUE!</v>
      </c>
      <c r="BM128" s="490" t="e">
        <f t="shared" si="220"/>
        <v>#VALUE!</v>
      </c>
      <c r="BN128" s="490" t="e">
        <f t="shared" si="220"/>
        <v>#VALUE!</v>
      </c>
      <c r="BO128" s="490" t="e">
        <f t="shared" si="220"/>
        <v>#VALUE!</v>
      </c>
      <c r="BP128" s="490" t="e">
        <f t="shared" ref="BP128:EA128" si="221">100*(BP127/BO127-1)</f>
        <v>#VALUE!</v>
      </c>
      <c r="BQ128" s="490" t="e">
        <f t="shared" si="221"/>
        <v>#VALUE!</v>
      </c>
      <c r="BR128" s="490" t="e">
        <f t="shared" si="221"/>
        <v>#VALUE!</v>
      </c>
      <c r="BS128" s="490" t="e">
        <f t="shared" si="221"/>
        <v>#VALUE!</v>
      </c>
      <c r="BT128" s="490" t="e">
        <f t="shared" si="221"/>
        <v>#VALUE!</v>
      </c>
      <c r="BU128" s="490" t="e">
        <f t="shared" si="221"/>
        <v>#VALUE!</v>
      </c>
      <c r="BV128" s="490" t="e">
        <f t="shared" si="221"/>
        <v>#VALUE!</v>
      </c>
      <c r="BW128" s="490" t="e">
        <f t="shared" si="221"/>
        <v>#VALUE!</v>
      </c>
      <c r="BX128" s="490" t="e">
        <f t="shared" si="221"/>
        <v>#VALUE!</v>
      </c>
      <c r="BY128" s="490" t="e">
        <f t="shared" si="221"/>
        <v>#VALUE!</v>
      </c>
      <c r="BZ128" s="490" t="e">
        <f t="shared" si="221"/>
        <v>#VALUE!</v>
      </c>
      <c r="CA128" s="490" t="e">
        <f t="shared" si="221"/>
        <v>#VALUE!</v>
      </c>
      <c r="CB128" s="490" t="e">
        <f t="shared" si="221"/>
        <v>#VALUE!</v>
      </c>
      <c r="CC128" s="490" t="e">
        <f t="shared" si="221"/>
        <v>#VALUE!</v>
      </c>
      <c r="CD128" s="490" t="e">
        <f t="shared" si="221"/>
        <v>#VALUE!</v>
      </c>
      <c r="CE128" s="490" t="e">
        <f t="shared" si="221"/>
        <v>#VALUE!</v>
      </c>
      <c r="CF128" s="490" t="e">
        <f t="shared" si="221"/>
        <v>#VALUE!</v>
      </c>
      <c r="CG128" s="490" t="e">
        <f t="shared" si="221"/>
        <v>#VALUE!</v>
      </c>
      <c r="CH128" s="490" t="e">
        <f t="shared" si="221"/>
        <v>#VALUE!</v>
      </c>
      <c r="CI128" s="490" t="e">
        <f t="shared" si="221"/>
        <v>#VALUE!</v>
      </c>
      <c r="CJ128" s="490" t="e">
        <f t="shared" si="221"/>
        <v>#VALUE!</v>
      </c>
      <c r="CK128" s="490" t="e">
        <f t="shared" si="221"/>
        <v>#VALUE!</v>
      </c>
      <c r="CL128" s="490" t="e">
        <f t="shared" si="221"/>
        <v>#VALUE!</v>
      </c>
      <c r="CM128" s="490" t="e">
        <f t="shared" si="221"/>
        <v>#VALUE!</v>
      </c>
      <c r="CN128" s="490" t="e">
        <f t="shared" si="221"/>
        <v>#VALUE!</v>
      </c>
      <c r="CO128" s="490" t="e">
        <f t="shared" si="221"/>
        <v>#VALUE!</v>
      </c>
      <c r="CP128" s="490" t="e">
        <f t="shared" si="221"/>
        <v>#VALUE!</v>
      </c>
      <c r="CQ128" s="490" t="e">
        <f t="shared" si="221"/>
        <v>#VALUE!</v>
      </c>
      <c r="CR128" s="490" t="e">
        <f t="shared" si="221"/>
        <v>#VALUE!</v>
      </c>
      <c r="CS128" s="490" t="e">
        <f t="shared" si="221"/>
        <v>#VALUE!</v>
      </c>
      <c r="CT128" s="490" t="e">
        <f t="shared" si="221"/>
        <v>#VALUE!</v>
      </c>
      <c r="CU128" s="490" t="e">
        <f t="shared" si="221"/>
        <v>#VALUE!</v>
      </c>
      <c r="CV128" s="490" t="e">
        <f t="shared" si="221"/>
        <v>#VALUE!</v>
      </c>
      <c r="CW128" s="490" t="e">
        <f t="shared" si="221"/>
        <v>#VALUE!</v>
      </c>
      <c r="CX128" s="490" t="e">
        <f t="shared" si="221"/>
        <v>#VALUE!</v>
      </c>
      <c r="CY128" s="490" t="e">
        <f t="shared" si="221"/>
        <v>#VALUE!</v>
      </c>
      <c r="CZ128" s="490" t="e">
        <f t="shared" si="221"/>
        <v>#VALUE!</v>
      </c>
      <c r="DA128" s="490" t="e">
        <f t="shared" si="221"/>
        <v>#VALUE!</v>
      </c>
      <c r="DB128" s="490" t="e">
        <f t="shared" si="221"/>
        <v>#VALUE!</v>
      </c>
      <c r="DC128" s="490" t="e">
        <f t="shared" si="221"/>
        <v>#VALUE!</v>
      </c>
      <c r="DD128" s="490" t="e">
        <f t="shared" si="221"/>
        <v>#VALUE!</v>
      </c>
      <c r="DE128" s="490" t="e">
        <f t="shared" si="221"/>
        <v>#VALUE!</v>
      </c>
      <c r="DF128" s="490" t="e">
        <f t="shared" si="221"/>
        <v>#VALUE!</v>
      </c>
      <c r="DG128" s="490" t="e">
        <f t="shared" si="221"/>
        <v>#VALUE!</v>
      </c>
      <c r="DH128" s="490" t="e">
        <f t="shared" si="221"/>
        <v>#VALUE!</v>
      </c>
      <c r="DI128" s="490" t="e">
        <f t="shared" si="221"/>
        <v>#VALUE!</v>
      </c>
      <c r="DJ128" s="490" t="e">
        <f t="shared" si="221"/>
        <v>#VALUE!</v>
      </c>
      <c r="DK128" s="490" t="e">
        <f t="shared" si="221"/>
        <v>#VALUE!</v>
      </c>
      <c r="DL128" s="490" t="e">
        <f t="shared" si="221"/>
        <v>#VALUE!</v>
      </c>
      <c r="DM128" s="490" t="e">
        <f t="shared" si="221"/>
        <v>#VALUE!</v>
      </c>
      <c r="DN128" s="490" t="e">
        <f t="shared" si="221"/>
        <v>#VALUE!</v>
      </c>
      <c r="DO128" s="490" t="e">
        <f t="shared" si="221"/>
        <v>#VALUE!</v>
      </c>
      <c r="DP128" s="490" t="e">
        <f t="shared" si="221"/>
        <v>#VALUE!</v>
      </c>
      <c r="DQ128" s="490" t="e">
        <f t="shared" si="221"/>
        <v>#VALUE!</v>
      </c>
      <c r="DR128" s="490" t="e">
        <f t="shared" si="221"/>
        <v>#VALUE!</v>
      </c>
      <c r="DS128" s="490" t="e">
        <f t="shared" si="221"/>
        <v>#VALUE!</v>
      </c>
      <c r="DT128" s="490" t="e">
        <f t="shared" si="221"/>
        <v>#VALUE!</v>
      </c>
      <c r="DU128" s="490" t="e">
        <f t="shared" si="221"/>
        <v>#VALUE!</v>
      </c>
      <c r="DV128" s="490" t="e">
        <f t="shared" si="221"/>
        <v>#VALUE!</v>
      </c>
      <c r="DW128" s="490" t="e">
        <f t="shared" si="221"/>
        <v>#VALUE!</v>
      </c>
      <c r="DX128" s="490" t="e">
        <f t="shared" si="221"/>
        <v>#VALUE!</v>
      </c>
      <c r="DY128" s="490" t="e">
        <f t="shared" si="221"/>
        <v>#VALUE!</v>
      </c>
      <c r="DZ128" s="490" t="e">
        <f t="shared" si="221"/>
        <v>#VALUE!</v>
      </c>
      <c r="EA128" s="490" t="e">
        <f t="shared" si="221"/>
        <v>#VALUE!</v>
      </c>
      <c r="EB128" s="490" t="e">
        <f t="shared" ref="EB128:EI128" si="222">100*(EB127/EA127-1)</f>
        <v>#VALUE!</v>
      </c>
      <c r="EC128" s="490" t="e">
        <f t="shared" si="222"/>
        <v>#VALUE!</v>
      </c>
      <c r="ED128" s="490" t="e">
        <f t="shared" si="222"/>
        <v>#VALUE!</v>
      </c>
      <c r="EE128" s="490" t="e">
        <f t="shared" si="222"/>
        <v>#VALUE!</v>
      </c>
      <c r="EF128" s="490" t="e">
        <f t="shared" si="222"/>
        <v>#VALUE!</v>
      </c>
      <c r="EG128" s="490" t="e">
        <f t="shared" si="222"/>
        <v>#VALUE!</v>
      </c>
      <c r="EH128" s="490" t="e">
        <f t="shared" si="222"/>
        <v>#VALUE!</v>
      </c>
      <c r="EI128" s="490" t="e">
        <f t="shared" si="222"/>
        <v>#VALUE!</v>
      </c>
    </row>
    <row r="129" spans="2:139" ht="13.5" thickBot="1">
      <c r="B129" s="495" t="s">
        <v>74</v>
      </c>
      <c r="C129" s="465"/>
      <c r="D129" s="465"/>
      <c r="E129" s="465"/>
      <c r="F129" s="465"/>
      <c r="G129" s="483" t="e">
        <f t="shared" ref="G129:BR129" si="223">100*(G127/C127-1)</f>
        <v>#VALUE!</v>
      </c>
      <c r="H129" s="483" t="e">
        <f t="shared" si="223"/>
        <v>#VALUE!</v>
      </c>
      <c r="I129" s="483" t="e">
        <f t="shared" si="223"/>
        <v>#VALUE!</v>
      </c>
      <c r="J129" s="483" t="e">
        <f t="shared" si="223"/>
        <v>#VALUE!</v>
      </c>
      <c r="K129" s="483" t="e">
        <f t="shared" si="223"/>
        <v>#VALUE!</v>
      </c>
      <c r="L129" s="483" t="e">
        <f t="shared" si="223"/>
        <v>#VALUE!</v>
      </c>
      <c r="M129" s="483" t="e">
        <f t="shared" si="223"/>
        <v>#VALUE!</v>
      </c>
      <c r="N129" s="483" t="e">
        <f t="shared" si="223"/>
        <v>#VALUE!</v>
      </c>
      <c r="O129" s="483" t="e">
        <f t="shared" si="223"/>
        <v>#VALUE!</v>
      </c>
      <c r="P129" s="483" t="e">
        <f t="shared" si="223"/>
        <v>#VALUE!</v>
      </c>
      <c r="Q129" s="483" t="e">
        <f t="shared" si="223"/>
        <v>#VALUE!</v>
      </c>
      <c r="R129" s="483" t="e">
        <f t="shared" si="223"/>
        <v>#VALUE!</v>
      </c>
      <c r="S129" s="483" t="e">
        <f t="shared" si="223"/>
        <v>#VALUE!</v>
      </c>
      <c r="T129" s="483" t="e">
        <f t="shared" si="223"/>
        <v>#VALUE!</v>
      </c>
      <c r="U129" s="483" t="e">
        <f t="shared" si="223"/>
        <v>#VALUE!</v>
      </c>
      <c r="V129" s="483" t="e">
        <f t="shared" si="223"/>
        <v>#VALUE!</v>
      </c>
      <c r="W129" s="483" t="e">
        <f t="shared" si="223"/>
        <v>#VALUE!</v>
      </c>
      <c r="X129" s="483" t="e">
        <f t="shared" si="223"/>
        <v>#VALUE!</v>
      </c>
      <c r="Y129" s="483" t="e">
        <f t="shared" si="223"/>
        <v>#VALUE!</v>
      </c>
      <c r="Z129" s="483" t="e">
        <f t="shared" si="223"/>
        <v>#VALUE!</v>
      </c>
      <c r="AA129" s="483" t="e">
        <f t="shared" si="223"/>
        <v>#VALUE!</v>
      </c>
      <c r="AB129" s="483" t="e">
        <f t="shared" si="223"/>
        <v>#VALUE!</v>
      </c>
      <c r="AC129" s="483" t="e">
        <f t="shared" si="223"/>
        <v>#VALUE!</v>
      </c>
      <c r="AD129" s="483" t="e">
        <f t="shared" si="223"/>
        <v>#VALUE!</v>
      </c>
      <c r="AE129" s="483" t="e">
        <f t="shared" si="223"/>
        <v>#VALUE!</v>
      </c>
      <c r="AF129" s="483" t="e">
        <f t="shared" si="223"/>
        <v>#VALUE!</v>
      </c>
      <c r="AG129" s="483" t="e">
        <f t="shared" si="223"/>
        <v>#VALUE!</v>
      </c>
      <c r="AH129" s="483" t="e">
        <f t="shared" si="223"/>
        <v>#VALUE!</v>
      </c>
      <c r="AI129" s="483" t="e">
        <f t="shared" si="223"/>
        <v>#VALUE!</v>
      </c>
      <c r="AJ129" s="483" t="e">
        <f t="shared" si="223"/>
        <v>#VALUE!</v>
      </c>
      <c r="AK129" s="483" t="e">
        <f t="shared" si="223"/>
        <v>#VALUE!</v>
      </c>
      <c r="AL129" s="483" t="e">
        <f t="shared" si="223"/>
        <v>#VALUE!</v>
      </c>
      <c r="AM129" s="483" t="e">
        <f t="shared" si="223"/>
        <v>#VALUE!</v>
      </c>
      <c r="AN129" s="483" t="e">
        <f t="shared" si="223"/>
        <v>#VALUE!</v>
      </c>
      <c r="AO129" s="483" t="e">
        <f t="shared" si="223"/>
        <v>#VALUE!</v>
      </c>
      <c r="AP129" s="483" t="e">
        <f t="shared" si="223"/>
        <v>#VALUE!</v>
      </c>
      <c r="AQ129" s="483" t="e">
        <f t="shared" si="223"/>
        <v>#VALUE!</v>
      </c>
      <c r="AR129" s="483" t="e">
        <f t="shared" si="223"/>
        <v>#VALUE!</v>
      </c>
      <c r="AS129" s="483" t="e">
        <f t="shared" si="223"/>
        <v>#VALUE!</v>
      </c>
      <c r="AT129" s="483" t="e">
        <f t="shared" si="223"/>
        <v>#VALUE!</v>
      </c>
      <c r="AU129" s="483" t="e">
        <f t="shared" si="223"/>
        <v>#VALUE!</v>
      </c>
      <c r="AV129" s="483" t="e">
        <f t="shared" si="223"/>
        <v>#VALUE!</v>
      </c>
      <c r="AW129" s="483" t="e">
        <f t="shared" si="223"/>
        <v>#VALUE!</v>
      </c>
      <c r="AX129" s="483" t="e">
        <f t="shared" si="223"/>
        <v>#VALUE!</v>
      </c>
      <c r="AY129" s="483" t="e">
        <f t="shared" si="223"/>
        <v>#VALUE!</v>
      </c>
      <c r="AZ129" s="483" t="e">
        <f t="shared" si="223"/>
        <v>#VALUE!</v>
      </c>
      <c r="BA129" s="483" t="e">
        <f t="shared" si="223"/>
        <v>#VALUE!</v>
      </c>
      <c r="BB129" s="483" t="e">
        <f t="shared" si="223"/>
        <v>#VALUE!</v>
      </c>
      <c r="BC129" s="483" t="e">
        <f t="shared" si="223"/>
        <v>#VALUE!</v>
      </c>
      <c r="BD129" s="483" t="e">
        <f t="shared" si="223"/>
        <v>#VALUE!</v>
      </c>
      <c r="BE129" s="483" t="e">
        <f t="shared" si="223"/>
        <v>#VALUE!</v>
      </c>
      <c r="BF129" s="483" t="e">
        <f t="shared" si="223"/>
        <v>#VALUE!</v>
      </c>
      <c r="BG129" s="483" t="e">
        <f t="shared" si="223"/>
        <v>#VALUE!</v>
      </c>
      <c r="BH129" s="483" t="e">
        <f t="shared" si="223"/>
        <v>#VALUE!</v>
      </c>
      <c r="BI129" s="483" t="e">
        <f t="shared" si="223"/>
        <v>#VALUE!</v>
      </c>
      <c r="BJ129" s="483" t="e">
        <f t="shared" si="223"/>
        <v>#VALUE!</v>
      </c>
      <c r="BK129" s="483" t="e">
        <f t="shared" si="223"/>
        <v>#VALUE!</v>
      </c>
      <c r="BL129" s="483" t="e">
        <f t="shared" si="223"/>
        <v>#VALUE!</v>
      </c>
      <c r="BM129" s="483" t="e">
        <f t="shared" si="223"/>
        <v>#VALUE!</v>
      </c>
      <c r="BN129" s="483" t="e">
        <f t="shared" si="223"/>
        <v>#VALUE!</v>
      </c>
      <c r="BO129" s="483" t="e">
        <f t="shared" si="223"/>
        <v>#VALUE!</v>
      </c>
      <c r="BP129" s="483" t="e">
        <f t="shared" si="223"/>
        <v>#VALUE!</v>
      </c>
      <c r="BQ129" s="483" t="e">
        <f t="shared" si="223"/>
        <v>#VALUE!</v>
      </c>
      <c r="BR129" s="483" t="e">
        <f t="shared" si="223"/>
        <v>#VALUE!</v>
      </c>
      <c r="BS129" s="483" t="e">
        <f t="shared" ref="BS129:ED129" si="224">100*(BS127/BO127-1)</f>
        <v>#VALUE!</v>
      </c>
      <c r="BT129" s="483" t="e">
        <f t="shared" si="224"/>
        <v>#VALUE!</v>
      </c>
      <c r="BU129" s="483" t="e">
        <f t="shared" si="224"/>
        <v>#VALUE!</v>
      </c>
      <c r="BV129" s="483" t="e">
        <f t="shared" si="224"/>
        <v>#VALUE!</v>
      </c>
      <c r="BW129" s="483" t="e">
        <f t="shared" si="224"/>
        <v>#VALUE!</v>
      </c>
      <c r="BX129" s="483" t="e">
        <f t="shared" si="224"/>
        <v>#VALUE!</v>
      </c>
      <c r="BY129" s="483" t="e">
        <f t="shared" si="224"/>
        <v>#VALUE!</v>
      </c>
      <c r="BZ129" s="483" t="e">
        <f t="shared" si="224"/>
        <v>#VALUE!</v>
      </c>
      <c r="CA129" s="483" t="e">
        <f t="shared" si="224"/>
        <v>#VALUE!</v>
      </c>
      <c r="CB129" s="483" t="e">
        <f t="shared" si="224"/>
        <v>#VALUE!</v>
      </c>
      <c r="CC129" s="483" t="e">
        <f t="shared" si="224"/>
        <v>#VALUE!</v>
      </c>
      <c r="CD129" s="483" t="e">
        <f t="shared" si="224"/>
        <v>#VALUE!</v>
      </c>
      <c r="CE129" s="483" t="e">
        <f t="shared" si="224"/>
        <v>#VALUE!</v>
      </c>
      <c r="CF129" s="483" t="e">
        <f t="shared" si="224"/>
        <v>#VALUE!</v>
      </c>
      <c r="CG129" s="483" t="e">
        <f t="shared" si="224"/>
        <v>#VALUE!</v>
      </c>
      <c r="CH129" s="483" t="e">
        <f t="shared" si="224"/>
        <v>#VALUE!</v>
      </c>
      <c r="CI129" s="483" t="e">
        <f t="shared" si="224"/>
        <v>#VALUE!</v>
      </c>
      <c r="CJ129" s="483" t="e">
        <f t="shared" si="224"/>
        <v>#VALUE!</v>
      </c>
      <c r="CK129" s="483" t="e">
        <f t="shared" si="224"/>
        <v>#VALUE!</v>
      </c>
      <c r="CL129" s="483" t="e">
        <f t="shared" si="224"/>
        <v>#VALUE!</v>
      </c>
      <c r="CM129" s="483" t="e">
        <f t="shared" si="224"/>
        <v>#VALUE!</v>
      </c>
      <c r="CN129" s="483" t="e">
        <f t="shared" si="224"/>
        <v>#VALUE!</v>
      </c>
      <c r="CO129" s="483" t="e">
        <f t="shared" si="224"/>
        <v>#VALUE!</v>
      </c>
      <c r="CP129" s="483" t="e">
        <f t="shared" si="224"/>
        <v>#VALUE!</v>
      </c>
      <c r="CQ129" s="483" t="e">
        <f t="shared" si="224"/>
        <v>#VALUE!</v>
      </c>
      <c r="CR129" s="483" t="e">
        <f t="shared" si="224"/>
        <v>#VALUE!</v>
      </c>
      <c r="CS129" s="483" t="e">
        <f t="shared" si="224"/>
        <v>#VALUE!</v>
      </c>
      <c r="CT129" s="483" t="e">
        <f t="shared" si="224"/>
        <v>#VALUE!</v>
      </c>
      <c r="CU129" s="483" t="e">
        <f t="shared" si="224"/>
        <v>#VALUE!</v>
      </c>
      <c r="CV129" s="483" t="e">
        <f t="shared" si="224"/>
        <v>#VALUE!</v>
      </c>
      <c r="CW129" s="483" t="e">
        <f t="shared" si="224"/>
        <v>#VALUE!</v>
      </c>
      <c r="CX129" s="483" t="e">
        <f t="shared" si="224"/>
        <v>#VALUE!</v>
      </c>
      <c r="CY129" s="483" t="e">
        <f t="shared" si="224"/>
        <v>#VALUE!</v>
      </c>
      <c r="CZ129" s="483" t="e">
        <f t="shared" si="224"/>
        <v>#VALUE!</v>
      </c>
      <c r="DA129" s="483" t="e">
        <f t="shared" si="224"/>
        <v>#VALUE!</v>
      </c>
      <c r="DB129" s="483" t="e">
        <f t="shared" si="224"/>
        <v>#VALUE!</v>
      </c>
      <c r="DC129" s="483" t="e">
        <f t="shared" si="224"/>
        <v>#VALUE!</v>
      </c>
      <c r="DD129" s="483" t="e">
        <f t="shared" si="224"/>
        <v>#VALUE!</v>
      </c>
      <c r="DE129" s="483" t="e">
        <f t="shared" si="224"/>
        <v>#VALUE!</v>
      </c>
      <c r="DF129" s="483" t="e">
        <f t="shared" si="224"/>
        <v>#VALUE!</v>
      </c>
      <c r="DG129" s="483" t="e">
        <f t="shared" si="224"/>
        <v>#VALUE!</v>
      </c>
      <c r="DH129" s="483" t="e">
        <f t="shared" si="224"/>
        <v>#VALUE!</v>
      </c>
      <c r="DI129" s="483" t="e">
        <f t="shared" si="224"/>
        <v>#VALUE!</v>
      </c>
      <c r="DJ129" s="483" t="e">
        <f t="shared" si="224"/>
        <v>#VALUE!</v>
      </c>
      <c r="DK129" s="483" t="e">
        <f t="shared" si="224"/>
        <v>#VALUE!</v>
      </c>
      <c r="DL129" s="483" t="e">
        <f t="shared" si="224"/>
        <v>#VALUE!</v>
      </c>
      <c r="DM129" s="483" t="e">
        <f t="shared" si="224"/>
        <v>#VALUE!</v>
      </c>
      <c r="DN129" s="483" t="e">
        <f t="shared" si="224"/>
        <v>#VALUE!</v>
      </c>
      <c r="DO129" s="483" t="e">
        <f t="shared" si="224"/>
        <v>#VALUE!</v>
      </c>
      <c r="DP129" s="483" t="e">
        <f t="shared" si="224"/>
        <v>#VALUE!</v>
      </c>
      <c r="DQ129" s="483" t="e">
        <f t="shared" si="224"/>
        <v>#VALUE!</v>
      </c>
      <c r="DR129" s="483" t="e">
        <f t="shared" si="224"/>
        <v>#VALUE!</v>
      </c>
      <c r="DS129" s="483" t="e">
        <f t="shared" si="224"/>
        <v>#VALUE!</v>
      </c>
      <c r="DT129" s="483" t="e">
        <f t="shared" si="224"/>
        <v>#VALUE!</v>
      </c>
      <c r="DU129" s="483" t="e">
        <f t="shared" si="224"/>
        <v>#VALUE!</v>
      </c>
      <c r="DV129" s="483" t="e">
        <f t="shared" si="224"/>
        <v>#VALUE!</v>
      </c>
      <c r="DW129" s="483" t="e">
        <f t="shared" si="224"/>
        <v>#VALUE!</v>
      </c>
      <c r="DX129" s="483" t="e">
        <f t="shared" si="224"/>
        <v>#VALUE!</v>
      </c>
      <c r="DY129" s="483" t="e">
        <f t="shared" si="224"/>
        <v>#VALUE!</v>
      </c>
      <c r="DZ129" s="483" t="e">
        <f t="shared" si="224"/>
        <v>#VALUE!</v>
      </c>
      <c r="EA129" s="483" t="e">
        <f t="shared" si="224"/>
        <v>#VALUE!</v>
      </c>
      <c r="EB129" s="483" t="e">
        <f t="shared" si="224"/>
        <v>#VALUE!</v>
      </c>
      <c r="EC129" s="483" t="e">
        <f t="shared" si="224"/>
        <v>#VALUE!</v>
      </c>
      <c r="ED129" s="483" t="e">
        <f t="shared" si="224"/>
        <v>#VALUE!</v>
      </c>
      <c r="EE129" s="483" t="e">
        <f>100*(EE127/EA127-1)</f>
        <v>#VALUE!</v>
      </c>
      <c r="EF129" s="483" t="e">
        <f>100*(EF127/EB127-1)</f>
        <v>#VALUE!</v>
      </c>
      <c r="EG129" s="483" t="e">
        <f>100*(EG127/EC127-1)</f>
        <v>#VALUE!</v>
      </c>
      <c r="EH129" s="483" t="e">
        <f>100*(EH127/ED127-1)</f>
        <v>#VALUE!</v>
      </c>
      <c r="EI129" s="483" t="e">
        <f>100*(EI127/EE127-1)</f>
        <v>#VALUE!</v>
      </c>
    </row>
    <row r="130" spans="2:139">
      <c r="B130" s="508" t="s">
        <v>238</v>
      </c>
      <c r="C130" s="451" t="e">
        <v>#VALUE!</v>
      </c>
      <c r="D130" s="451" t="e">
        <v>#VALUE!</v>
      </c>
      <c r="E130" s="451" t="e">
        <v>#VALUE!</v>
      </c>
      <c r="F130" s="451" t="e">
        <v>#VALUE!</v>
      </c>
      <c r="G130" s="451" t="e">
        <v>#VALUE!</v>
      </c>
      <c r="H130" s="451" t="e">
        <v>#VALUE!</v>
      </c>
      <c r="I130" s="451" t="e">
        <v>#VALUE!</v>
      </c>
      <c r="J130" s="451" t="e">
        <v>#VALUE!</v>
      </c>
      <c r="K130" s="451" t="e">
        <v>#VALUE!</v>
      </c>
      <c r="L130" s="451" t="e">
        <v>#VALUE!</v>
      </c>
      <c r="M130" s="451" t="e">
        <v>#VALUE!</v>
      </c>
      <c r="N130" s="451" t="e">
        <v>#VALUE!</v>
      </c>
      <c r="O130" s="451" t="e">
        <v>#VALUE!</v>
      </c>
      <c r="P130" s="451" t="e">
        <v>#VALUE!</v>
      </c>
      <c r="Q130" s="451" t="e">
        <v>#VALUE!</v>
      </c>
      <c r="R130" s="451" t="e">
        <v>#VALUE!</v>
      </c>
      <c r="S130" s="451" t="e">
        <v>#VALUE!</v>
      </c>
      <c r="T130" s="451" t="e">
        <v>#VALUE!</v>
      </c>
      <c r="U130" s="451" t="e">
        <v>#VALUE!</v>
      </c>
      <c r="V130" s="451" t="e">
        <v>#VALUE!</v>
      </c>
      <c r="W130" s="451" t="e">
        <v>#VALUE!</v>
      </c>
      <c r="X130" s="451" t="e">
        <v>#VALUE!</v>
      </c>
      <c r="Y130" s="451" t="e">
        <v>#VALUE!</v>
      </c>
      <c r="Z130" s="451" t="e">
        <v>#VALUE!</v>
      </c>
      <c r="AA130" s="451" t="e">
        <v>#VALUE!</v>
      </c>
      <c r="AB130" s="451" t="e">
        <v>#VALUE!</v>
      </c>
      <c r="AC130" s="451" t="e">
        <v>#VALUE!</v>
      </c>
      <c r="AD130" s="451" t="e">
        <v>#VALUE!</v>
      </c>
      <c r="AE130" s="451" t="e">
        <v>#VALUE!</v>
      </c>
      <c r="AF130" s="451" t="e">
        <v>#VALUE!</v>
      </c>
      <c r="AG130" s="451" t="e">
        <v>#VALUE!</v>
      </c>
      <c r="AH130" s="451" t="e">
        <v>#VALUE!</v>
      </c>
      <c r="AI130" s="451" t="e">
        <v>#VALUE!</v>
      </c>
      <c r="AJ130" s="451" t="e">
        <v>#VALUE!</v>
      </c>
      <c r="AK130" s="451" t="e">
        <v>#VALUE!</v>
      </c>
      <c r="AL130" s="451" t="e">
        <v>#VALUE!</v>
      </c>
      <c r="AM130" s="451" t="e">
        <v>#VALUE!</v>
      </c>
      <c r="AN130" s="451" t="e">
        <v>#VALUE!</v>
      </c>
      <c r="AO130" s="451" t="e">
        <v>#VALUE!</v>
      </c>
      <c r="AP130" s="451" t="e">
        <v>#VALUE!</v>
      </c>
      <c r="AQ130" s="451" t="e">
        <v>#VALUE!</v>
      </c>
      <c r="AR130" s="451" t="e">
        <v>#VALUE!</v>
      </c>
      <c r="AS130" s="451" t="e">
        <v>#VALUE!</v>
      </c>
      <c r="AT130" s="451" t="e">
        <v>#VALUE!</v>
      </c>
      <c r="AU130" s="451" t="e">
        <v>#VALUE!</v>
      </c>
      <c r="AV130" s="451" t="e">
        <v>#VALUE!</v>
      </c>
      <c r="AW130" s="451" t="e">
        <v>#VALUE!</v>
      </c>
      <c r="AX130" s="451" t="e">
        <v>#VALUE!</v>
      </c>
      <c r="AY130" s="451" t="e">
        <v>#VALUE!</v>
      </c>
      <c r="AZ130" s="451" t="e">
        <v>#VALUE!</v>
      </c>
      <c r="BA130" s="451" t="e">
        <v>#VALUE!</v>
      </c>
      <c r="BB130" s="451" t="e">
        <v>#VALUE!</v>
      </c>
      <c r="BC130" s="451" t="e">
        <v>#VALUE!</v>
      </c>
      <c r="BD130" s="451" t="e">
        <v>#VALUE!</v>
      </c>
      <c r="BE130" s="451" t="e">
        <v>#VALUE!</v>
      </c>
      <c r="BF130" s="451" t="e">
        <v>#VALUE!</v>
      </c>
      <c r="BG130" s="451" t="e">
        <v>#VALUE!</v>
      </c>
      <c r="BH130" s="451" t="e">
        <v>#VALUE!</v>
      </c>
      <c r="BI130" s="451" t="e">
        <v>#VALUE!</v>
      </c>
      <c r="BJ130" s="451" t="e">
        <v>#VALUE!</v>
      </c>
      <c r="BK130" s="451" t="e">
        <v>#VALUE!</v>
      </c>
      <c r="BL130" s="451" t="e">
        <v>#VALUE!</v>
      </c>
      <c r="BM130" s="451" t="e">
        <v>#VALUE!</v>
      </c>
      <c r="BN130" s="451" t="e">
        <v>#VALUE!</v>
      </c>
      <c r="BO130" s="451" t="e">
        <v>#VALUE!</v>
      </c>
      <c r="BP130" s="451" t="e">
        <v>#VALUE!</v>
      </c>
      <c r="BQ130" s="451" t="e">
        <v>#VALUE!</v>
      </c>
      <c r="BR130" s="451" t="e">
        <v>#VALUE!</v>
      </c>
      <c r="BS130" s="451" t="e">
        <v>#VALUE!</v>
      </c>
      <c r="BT130" s="451" t="e">
        <v>#VALUE!</v>
      </c>
      <c r="BU130" s="451" t="e">
        <v>#VALUE!</v>
      </c>
      <c r="BV130" s="451" t="e">
        <v>#VALUE!</v>
      </c>
      <c r="BW130" s="451" t="e">
        <v>#VALUE!</v>
      </c>
      <c r="BX130" s="451" t="e">
        <v>#VALUE!</v>
      </c>
      <c r="BY130" s="451" t="e">
        <v>#VALUE!</v>
      </c>
      <c r="BZ130" s="451" t="e">
        <v>#VALUE!</v>
      </c>
      <c r="CA130" s="451" t="e">
        <v>#VALUE!</v>
      </c>
      <c r="CB130" s="451" t="e">
        <v>#VALUE!</v>
      </c>
      <c r="CC130" s="451" t="e">
        <v>#VALUE!</v>
      </c>
      <c r="CD130" s="451" t="e">
        <v>#VALUE!</v>
      </c>
      <c r="CE130" s="451" t="e">
        <v>#VALUE!</v>
      </c>
      <c r="CF130" s="451" t="e">
        <v>#VALUE!</v>
      </c>
      <c r="CG130" s="451" t="e">
        <v>#VALUE!</v>
      </c>
      <c r="CH130" s="451" t="e">
        <v>#VALUE!</v>
      </c>
      <c r="CI130" s="451" t="e">
        <v>#VALUE!</v>
      </c>
      <c r="CJ130" s="451" t="e">
        <v>#VALUE!</v>
      </c>
      <c r="CK130" s="451" t="e">
        <v>#VALUE!</v>
      </c>
      <c r="CL130" s="451" t="e">
        <v>#VALUE!</v>
      </c>
      <c r="CM130" s="451" t="e">
        <v>#VALUE!</v>
      </c>
      <c r="CN130" s="451" t="e">
        <v>#VALUE!</v>
      </c>
      <c r="CO130" s="451" t="e">
        <v>#VALUE!</v>
      </c>
      <c r="CP130" s="451" t="e">
        <v>#VALUE!</v>
      </c>
      <c r="CQ130" s="451" t="e">
        <v>#VALUE!</v>
      </c>
      <c r="CR130" s="451" t="e">
        <v>#VALUE!</v>
      </c>
      <c r="CS130" s="451" t="e">
        <v>#VALUE!</v>
      </c>
      <c r="CT130" s="451" t="e">
        <v>#VALUE!</v>
      </c>
      <c r="CU130" s="451" t="e">
        <v>#VALUE!</v>
      </c>
      <c r="CV130" s="451" t="e">
        <v>#VALUE!</v>
      </c>
      <c r="CW130" s="451" t="e">
        <v>#VALUE!</v>
      </c>
      <c r="CX130" s="451" t="e">
        <v>#VALUE!</v>
      </c>
      <c r="CY130" s="451" t="e">
        <v>#VALUE!</v>
      </c>
      <c r="CZ130" s="451" t="e">
        <v>#VALUE!</v>
      </c>
      <c r="DA130" s="451" t="e">
        <v>#VALUE!</v>
      </c>
      <c r="DB130" s="451" t="e">
        <v>#VALUE!</v>
      </c>
      <c r="DC130" s="451" t="e">
        <v>#VALUE!</v>
      </c>
      <c r="DD130" s="451" t="e">
        <v>#VALUE!</v>
      </c>
      <c r="DE130" s="451" t="e">
        <v>#VALUE!</v>
      </c>
      <c r="DF130" s="451" t="e">
        <v>#VALUE!</v>
      </c>
      <c r="DG130" s="451" t="e">
        <v>#VALUE!</v>
      </c>
      <c r="DH130" s="451" t="e">
        <v>#VALUE!</v>
      </c>
      <c r="DI130" s="451" t="e">
        <v>#VALUE!</v>
      </c>
      <c r="DJ130" s="451" t="e">
        <v>#VALUE!</v>
      </c>
      <c r="DK130" s="451" t="e">
        <v>#VALUE!</v>
      </c>
      <c r="DL130" s="451" t="e">
        <v>#VALUE!</v>
      </c>
      <c r="DM130" s="451" t="e">
        <v>#VALUE!</v>
      </c>
      <c r="DN130" s="451" t="e">
        <v>#VALUE!</v>
      </c>
      <c r="DO130" s="451" t="e">
        <v>#VALUE!</v>
      </c>
      <c r="DP130" s="451" t="e">
        <v>#VALUE!</v>
      </c>
      <c r="DQ130" s="451" t="e">
        <v>#VALUE!</v>
      </c>
      <c r="DR130" s="451" t="e">
        <v>#VALUE!</v>
      </c>
      <c r="DS130" s="451" t="e">
        <v>#VALUE!</v>
      </c>
      <c r="DT130" s="451" t="e">
        <v>#VALUE!</v>
      </c>
      <c r="DU130" s="451" t="e">
        <v>#VALUE!</v>
      </c>
      <c r="DV130" s="451" t="e">
        <v>#VALUE!</v>
      </c>
      <c r="DW130" s="451" t="e">
        <v>#VALUE!</v>
      </c>
      <c r="DX130" s="451" t="e">
        <v>#VALUE!</v>
      </c>
      <c r="DY130" s="451" t="e">
        <v>#VALUE!</v>
      </c>
      <c r="DZ130" s="451" t="e">
        <v>#VALUE!</v>
      </c>
      <c r="EA130" s="451" t="e">
        <v>#VALUE!</v>
      </c>
      <c r="EB130" s="451" t="e">
        <v>#VALUE!</v>
      </c>
      <c r="EC130" s="451" t="e">
        <v>#VALUE!</v>
      </c>
      <c r="ED130" s="451" t="e">
        <v>#VALUE!</v>
      </c>
      <c r="EE130" s="451" t="e">
        <v>#VALUE!</v>
      </c>
      <c r="EF130" s="451" t="e">
        <v>#VALUE!</v>
      </c>
      <c r="EG130" s="451" t="e">
        <v>#VALUE!</v>
      </c>
      <c r="EH130" s="451" t="e">
        <v>#VALUE!</v>
      </c>
      <c r="EI130" s="451" t="e">
        <v>#VALUE!</v>
      </c>
    </row>
    <row r="131" spans="2:139">
      <c r="B131" s="454" t="s">
        <v>174</v>
      </c>
      <c r="C131" s="454"/>
      <c r="D131" s="490" t="e">
        <f t="shared" ref="D131:BO131" si="225">100*(D130/C130-1)</f>
        <v>#VALUE!</v>
      </c>
      <c r="E131" s="490" t="e">
        <f t="shared" si="225"/>
        <v>#VALUE!</v>
      </c>
      <c r="F131" s="490" t="e">
        <f t="shared" si="225"/>
        <v>#VALUE!</v>
      </c>
      <c r="G131" s="490" t="e">
        <f t="shared" si="225"/>
        <v>#VALUE!</v>
      </c>
      <c r="H131" s="490" t="e">
        <f t="shared" si="225"/>
        <v>#VALUE!</v>
      </c>
      <c r="I131" s="490" t="e">
        <f t="shared" si="225"/>
        <v>#VALUE!</v>
      </c>
      <c r="J131" s="490" t="e">
        <f t="shared" si="225"/>
        <v>#VALUE!</v>
      </c>
      <c r="K131" s="490" t="e">
        <f t="shared" si="225"/>
        <v>#VALUE!</v>
      </c>
      <c r="L131" s="490" t="e">
        <f t="shared" si="225"/>
        <v>#VALUE!</v>
      </c>
      <c r="M131" s="490" t="e">
        <f t="shared" si="225"/>
        <v>#VALUE!</v>
      </c>
      <c r="N131" s="490" t="e">
        <f t="shared" si="225"/>
        <v>#VALUE!</v>
      </c>
      <c r="O131" s="490" t="e">
        <f t="shared" si="225"/>
        <v>#VALUE!</v>
      </c>
      <c r="P131" s="490" t="e">
        <f t="shared" si="225"/>
        <v>#VALUE!</v>
      </c>
      <c r="Q131" s="490" t="e">
        <f t="shared" si="225"/>
        <v>#VALUE!</v>
      </c>
      <c r="R131" s="490" t="e">
        <f t="shared" si="225"/>
        <v>#VALUE!</v>
      </c>
      <c r="S131" s="490" t="e">
        <f t="shared" si="225"/>
        <v>#VALUE!</v>
      </c>
      <c r="T131" s="490" t="e">
        <f t="shared" si="225"/>
        <v>#VALUE!</v>
      </c>
      <c r="U131" s="490" t="e">
        <f t="shared" si="225"/>
        <v>#VALUE!</v>
      </c>
      <c r="V131" s="490" t="e">
        <f t="shared" si="225"/>
        <v>#VALUE!</v>
      </c>
      <c r="W131" s="490" t="e">
        <f t="shared" si="225"/>
        <v>#VALUE!</v>
      </c>
      <c r="X131" s="490" t="e">
        <f t="shared" si="225"/>
        <v>#VALUE!</v>
      </c>
      <c r="Y131" s="490" t="e">
        <f t="shared" si="225"/>
        <v>#VALUE!</v>
      </c>
      <c r="Z131" s="490" t="e">
        <f t="shared" si="225"/>
        <v>#VALUE!</v>
      </c>
      <c r="AA131" s="490" t="e">
        <f t="shared" si="225"/>
        <v>#VALUE!</v>
      </c>
      <c r="AB131" s="490" t="e">
        <f t="shared" si="225"/>
        <v>#VALUE!</v>
      </c>
      <c r="AC131" s="490" t="e">
        <f t="shared" si="225"/>
        <v>#VALUE!</v>
      </c>
      <c r="AD131" s="490" t="e">
        <f t="shared" si="225"/>
        <v>#VALUE!</v>
      </c>
      <c r="AE131" s="490" t="e">
        <f t="shared" si="225"/>
        <v>#VALUE!</v>
      </c>
      <c r="AF131" s="490" t="e">
        <f t="shared" si="225"/>
        <v>#VALUE!</v>
      </c>
      <c r="AG131" s="490" t="e">
        <f t="shared" si="225"/>
        <v>#VALUE!</v>
      </c>
      <c r="AH131" s="490" t="e">
        <f t="shared" si="225"/>
        <v>#VALUE!</v>
      </c>
      <c r="AI131" s="490" t="e">
        <f t="shared" si="225"/>
        <v>#VALUE!</v>
      </c>
      <c r="AJ131" s="490" t="e">
        <f t="shared" si="225"/>
        <v>#VALUE!</v>
      </c>
      <c r="AK131" s="490" t="e">
        <f t="shared" si="225"/>
        <v>#VALUE!</v>
      </c>
      <c r="AL131" s="490" t="e">
        <f t="shared" si="225"/>
        <v>#VALUE!</v>
      </c>
      <c r="AM131" s="490" t="e">
        <f t="shared" si="225"/>
        <v>#VALUE!</v>
      </c>
      <c r="AN131" s="490" t="e">
        <f t="shared" si="225"/>
        <v>#VALUE!</v>
      </c>
      <c r="AO131" s="490" t="e">
        <f t="shared" si="225"/>
        <v>#VALUE!</v>
      </c>
      <c r="AP131" s="490" t="e">
        <f t="shared" si="225"/>
        <v>#VALUE!</v>
      </c>
      <c r="AQ131" s="490" t="e">
        <f t="shared" si="225"/>
        <v>#VALUE!</v>
      </c>
      <c r="AR131" s="490" t="e">
        <f t="shared" si="225"/>
        <v>#VALUE!</v>
      </c>
      <c r="AS131" s="490" t="e">
        <f t="shared" si="225"/>
        <v>#VALUE!</v>
      </c>
      <c r="AT131" s="490" t="e">
        <f t="shared" si="225"/>
        <v>#VALUE!</v>
      </c>
      <c r="AU131" s="490" t="e">
        <f t="shared" si="225"/>
        <v>#VALUE!</v>
      </c>
      <c r="AV131" s="490" t="e">
        <f t="shared" si="225"/>
        <v>#VALUE!</v>
      </c>
      <c r="AW131" s="490" t="e">
        <f t="shared" si="225"/>
        <v>#VALUE!</v>
      </c>
      <c r="AX131" s="490" t="e">
        <f t="shared" si="225"/>
        <v>#VALUE!</v>
      </c>
      <c r="AY131" s="490" t="e">
        <f t="shared" si="225"/>
        <v>#VALUE!</v>
      </c>
      <c r="AZ131" s="490" t="e">
        <f t="shared" si="225"/>
        <v>#VALUE!</v>
      </c>
      <c r="BA131" s="490" t="e">
        <f t="shared" si="225"/>
        <v>#VALUE!</v>
      </c>
      <c r="BB131" s="490" t="e">
        <f t="shared" si="225"/>
        <v>#VALUE!</v>
      </c>
      <c r="BC131" s="490" t="e">
        <f t="shared" si="225"/>
        <v>#VALUE!</v>
      </c>
      <c r="BD131" s="490" t="e">
        <f t="shared" si="225"/>
        <v>#VALUE!</v>
      </c>
      <c r="BE131" s="490" t="e">
        <f t="shared" si="225"/>
        <v>#VALUE!</v>
      </c>
      <c r="BF131" s="490" t="e">
        <f t="shared" si="225"/>
        <v>#VALUE!</v>
      </c>
      <c r="BG131" s="490" t="e">
        <f t="shared" si="225"/>
        <v>#VALUE!</v>
      </c>
      <c r="BH131" s="490" t="e">
        <f t="shared" si="225"/>
        <v>#VALUE!</v>
      </c>
      <c r="BI131" s="490" t="e">
        <f t="shared" si="225"/>
        <v>#VALUE!</v>
      </c>
      <c r="BJ131" s="490" t="e">
        <f t="shared" si="225"/>
        <v>#VALUE!</v>
      </c>
      <c r="BK131" s="490" t="e">
        <f t="shared" si="225"/>
        <v>#VALUE!</v>
      </c>
      <c r="BL131" s="490" t="e">
        <f t="shared" si="225"/>
        <v>#VALUE!</v>
      </c>
      <c r="BM131" s="490" t="e">
        <f t="shared" si="225"/>
        <v>#VALUE!</v>
      </c>
      <c r="BN131" s="490" t="e">
        <f t="shared" si="225"/>
        <v>#VALUE!</v>
      </c>
      <c r="BO131" s="490" t="e">
        <f t="shared" si="225"/>
        <v>#VALUE!</v>
      </c>
      <c r="BP131" s="490" t="e">
        <f t="shared" ref="BP131:EA131" si="226">100*(BP130/BO130-1)</f>
        <v>#VALUE!</v>
      </c>
      <c r="BQ131" s="490" t="e">
        <f t="shared" si="226"/>
        <v>#VALUE!</v>
      </c>
      <c r="BR131" s="490" t="e">
        <f t="shared" si="226"/>
        <v>#VALUE!</v>
      </c>
      <c r="BS131" s="490" t="e">
        <f t="shared" si="226"/>
        <v>#VALUE!</v>
      </c>
      <c r="BT131" s="490" t="e">
        <f t="shared" si="226"/>
        <v>#VALUE!</v>
      </c>
      <c r="BU131" s="490" t="e">
        <f t="shared" si="226"/>
        <v>#VALUE!</v>
      </c>
      <c r="BV131" s="490" t="e">
        <f t="shared" si="226"/>
        <v>#VALUE!</v>
      </c>
      <c r="BW131" s="490" t="e">
        <f t="shared" si="226"/>
        <v>#VALUE!</v>
      </c>
      <c r="BX131" s="490" t="e">
        <f t="shared" si="226"/>
        <v>#VALUE!</v>
      </c>
      <c r="BY131" s="490" t="e">
        <f t="shared" si="226"/>
        <v>#VALUE!</v>
      </c>
      <c r="BZ131" s="490" t="e">
        <f t="shared" si="226"/>
        <v>#VALUE!</v>
      </c>
      <c r="CA131" s="490" t="e">
        <f t="shared" si="226"/>
        <v>#VALUE!</v>
      </c>
      <c r="CB131" s="490" t="e">
        <f t="shared" si="226"/>
        <v>#VALUE!</v>
      </c>
      <c r="CC131" s="490" t="e">
        <f t="shared" si="226"/>
        <v>#VALUE!</v>
      </c>
      <c r="CD131" s="490" t="e">
        <f t="shared" si="226"/>
        <v>#VALUE!</v>
      </c>
      <c r="CE131" s="490" t="e">
        <f t="shared" si="226"/>
        <v>#VALUE!</v>
      </c>
      <c r="CF131" s="490" t="e">
        <f t="shared" si="226"/>
        <v>#VALUE!</v>
      </c>
      <c r="CG131" s="490" t="e">
        <f t="shared" si="226"/>
        <v>#VALUE!</v>
      </c>
      <c r="CH131" s="490" t="e">
        <f t="shared" si="226"/>
        <v>#VALUE!</v>
      </c>
      <c r="CI131" s="490" t="e">
        <f t="shared" si="226"/>
        <v>#VALUE!</v>
      </c>
      <c r="CJ131" s="490" t="e">
        <f t="shared" si="226"/>
        <v>#VALUE!</v>
      </c>
      <c r="CK131" s="490" t="e">
        <f t="shared" si="226"/>
        <v>#VALUE!</v>
      </c>
      <c r="CL131" s="490" t="e">
        <f t="shared" si="226"/>
        <v>#VALUE!</v>
      </c>
      <c r="CM131" s="490" t="e">
        <f t="shared" si="226"/>
        <v>#VALUE!</v>
      </c>
      <c r="CN131" s="490" t="e">
        <f t="shared" si="226"/>
        <v>#VALUE!</v>
      </c>
      <c r="CO131" s="490" t="e">
        <f t="shared" si="226"/>
        <v>#VALUE!</v>
      </c>
      <c r="CP131" s="490" t="e">
        <f t="shared" si="226"/>
        <v>#VALUE!</v>
      </c>
      <c r="CQ131" s="490" t="e">
        <f t="shared" si="226"/>
        <v>#VALUE!</v>
      </c>
      <c r="CR131" s="490" t="e">
        <f t="shared" si="226"/>
        <v>#VALUE!</v>
      </c>
      <c r="CS131" s="490" t="e">
        <f t="shared" si="226"/>
        <v>#VALUE!</v>
      </c>
      <c r="CT131" s="490" t="e">
        <f t="shared" si="226"/>
        <v>#VALUE!</v>
      </c>
      <c r="CU131" s="490" t="e">
        <f t="shared" si="226"/>
        <v>#VALUE!</v>
      </c>
      <c r="CV131" s="490" t="e">
        <f t="shared" si="226"/>
        <v>#VALUE!</v>
      </c>
      <c r="CW131" s="490" t="e">
        <f t="shared" si="226"/>
        <v>#VALUE!</v>
      </c>
      <c r="CX131" s="490" t="e">
        <f t="shared" si="226"/>
        <v>#VALUE!</v>
      </c>
      <c r="CY131" s="490" t="e">
        <f t="shared" si="226"/>
        <v>#VALUE!</v>
      </c>
      <c r="CZ131" s="490" t="e">
        <f t="shared" si="226"/>
        <v>#VALUE!</v>
      </c>
      <c r="DA131" s="490" t="e">
        <f t="shared" si="226"/>
        <v>#VALUE!</v>
      </c>
      <c r="DB131" s="490" t="e">
        <f t="shared" si="226"/>
        <v>#VALUE!</v>
      </c>
      <c r="DC131" s="490" t="e">
        <f t="shared" si="226"/>
        <v>#VALUE!</v>
      </c>
      <c r="DD131" s="490" t="e">
        <f t="shared" si="226"/>
        <v>#VALUE!</v>
      </c>
      <c r="DE131" s="490" t="e">
        <f t="shared" si="226"/>
        <v>#VALUE!</v>
      </c>
      <c r="DF131" s="490" t="e">
        <f t="shared" si="226"/>
        <v>#VALUE!</v>
      </c>
      <c r="DG131" s="490" t="e">
        <f t="shared" si="226"/>
        <v>#VALUE!</v>
      </c>
      <c r="DH131" s="490" t="e">
        <f t="shared" si="226"/>
        <v>#VALUE!</v>
      </c>
      <c r="DI131" s="490" t="e">
        <f t="shared" si="226"/>
        <v>#VALUE!</v>
      </c>
      <c r="DJ131" s="490" t="e">
        <f t="shared" si="226"/>
        <v>#VALUE!</v>
      </c>
      <c r="DK131" s="490" t="e">
        <f t="shared" si="226"/>
        <v>#VALUE!</v>
      </c>
      <c r="DL131" s="490" t="e">
        <f t="shared" si="226"/>
        <v>#VALUE!</v>
      </c>
      <c r="DM131" s="490" t="e">
        <f t="shared" si="226"/>
        <v>#VALUE!</v>
      </c>
      <c r="DN131" s="490" t="e">
        <f t="shared" si="226"/>
        <v>#VALUE!</v>
      </c>
      <c r="DO131" s="490" t="e">
        <f t="shared" si="226"/>
        <v>#VALUE!</v>
      </c>
      <c r="DP131" s="490" t="e">
        <f t="shared" si="226"/>
        <v>#VALUE!</v>
      </c>
      <c r="DQ131" s="490" t="e">
        <f t="shared" si="226"/>
        <v>#VALUE!</v>
      </c>
      <c r="DR131" s="490" t="e">
        <f t="shared" si="226"/>
        <v>#VALUE!</v>
      </c>
      <c r="DS131" s="490" t="e">
        <f t="shared" si="226"/>
        <v>#VALUE!</v>
      </c>
      <c r="DT131" s="490" t="e">
        <f t="shared" si="226"/>
        <v>#VALUE!</v>
      </c>
      <c r="DU131" s="490" t="e">
        <f t="shared" si="226"/>
        <v>#VALUE!</v>
      </c>
      <c r="DV131" s="490" t="e">
        <f t="shared" si="226"/>
        <v>#VALUE!</v>
      </c>
      <c r="DW131" s="490" t="e">
        <f t="shared" si="226"/>
        <v>#VALUE!</v>
      </c>
      <c r="DX131" s="490" t="e">
        <f t="shared" si="226"/>
        <v>#VALUE!</v>
      </c>
      <c r="DY131" s="490" t="e">
        <f t="shared" si="226"/>
        <v>#VALUE!</v>
      </c>
      <c r="DZ131" s="490" t="e">
        <f t="shared" si="226"/>
        <v>#VALUE!</v>
      </c>
      <c r="EA131" s="490" t="e">
        <f t="shared" si="226"/>
        <v>#VALUE!</v>
      </c>
      <c r="EB131" s="490" t="e">
        <f t="shared" ref="EB131:EI131" si="227">100*(EB130/EA130-1)</f>
        <v>#VALUE!</v>
      </c>
      <c r="EC131" s="490" t="e">
        <f t="shared" si="227"/>
        <v>#VALUE!</v>
      </c>
      <c r="ED131" s="490" t="e">
        <f t="shared" si="227"/>
        <v>#VALUE!</v>
      </c>
      <c r="EE131" s="490" t="e">
        <f t="shared" si="227"/>
        <v>#VALUE!</v>
      </c>
      <c r="EF131" s="490" t="e">
        <f t="shared" si="227"/>
        <v>#VALUE!</v>
      </c>
      <c r="EG131" s="490" t="e">
        <f t="shared" si="227"/>
        <v>#VALUE!</v>
      </c>
      <c r="EH131" s="490" t="e">
        <f t="shared" si="227"/>
        <v>#VALUE!</v>
      </c>
      <c r="EI131" s="490" t="e">
        <f t="shared" si="227"/>
        <v>#VALUE!</v>
      </c>
    </row>
    <row r="132" spans="2:139" ht="13.5" thickBot="1">
      <c r="B132" s="454" t="s">
        <v>74</v>
      </c>
      <c r="D132" s="455"/>
      <c r="E132" s="455"/>
      <c r="F132" s="455"/>
      <c r="G132" s="490" t="e">
        <f t="shared" ref="G132:BR132" si="228">100*(G130/C130-1)</f>
        <v>#VALUE!</v>
      </c>
      <c r="H132" s="490" t="e">
        <f t="shared" si="228"/>
        <v>#VALUE!</v>
      </c>
      <c r="I132" s="490" t="e">
        <f t="shared" si="228"/>
        <v>#VALUE!</v>
      </c>
      <c r="J132" s="490" t="e">
        <f t="shared" si="228"/>
        <v>#VALUE!</v>
      </c>
      <c r="K132" s="490" t="e">
        <f t="shared" si="228"/>
        <v>#VALUE!</v>
      </c>
      <c r="L132" s="490" t="e">
        <f t="shared" si="228"/>
        <v>#VALUE!</v>
      </c>
      <c r="M132" s="490" t="e">
        <f t="shared" si="228"/>
        <v>#VALUE!</v>
      </c>
      <c r="N132" s="490" t="e">
        <f t="shared" si="228"/>
        <v>#VALUE!</v>
      </c>
      <c r="O132" s="490" t="e">
        <f t="shared" si="228"/>
        <v>#VALUE!</v>
      </c>
      <c r="P132" s="490" t="e">
        <f t="shared" si="228"/>
        <v>#VALUE!</v>
      </c>
      <c r="Q132" s="490" t="e">
        <f t="shared" si="228"/>
        <v>#VALUE!</v>
      </c>
      <c r="R132" s="490" t="e">
        <f t="shared" si="228"/>
        <v>#VALUE!</v>
      </c>
      <c r="S132" s="490" t="e">
        <f t="shared" si="228"/>
        <v>#VALUE!</v>
      </c>
      <c r="T132" s="490" t="e">
        <f t="shared" si="228"/>
        <v>#VALUE!</v>
      </c>
      <c r="U132" s="490" t="e">
        <f t="shared" si="228"/>
        <v>#VALUE!</v>
      </c>
      <c r="V132" s="490" t="e">
        <f t="shared" si="228"/>
        <v>#VALUE!</v>
      </c>
      <c r="W132" s="490" t="e">
        <f t="shared" si="228"/>
        <v>#VALUE!</v>
      </c>
      <c r="X132" s="490" t="e">
        <f t="shared" si="228"/>
        <v>#VALUE!</v>
      </c>
      <c r="Y132" s="490" t="e">
        <f t="shared" si="228"/>
        <v>#VALUE!</v>
      </c>
      <c r="Z132" s="490" t="e">
        <f t="shared" si="228"/>
        <v>#VALUE!</v>
      </c>
      <c r="AA132" s="490" t="e">
        <f t="shared" si="228"/>
        <v>#VALUE!</v>
      </c>
      <c r="AB132" s="490" t="e">
        <f t="shared" si="228"/>
        <v>#VALUE!</v>
      </c>
      <c r="AC132" s="490" t="e">
        <f t="shared" si="228"/>
        <v>#VALUE!</v>
      </c>
      <c r="AD132" s="490" t="e">
        <f t="shared" si="228"/>
        <v>#VALUE!</v>
      </c>
      <c r="AE132" s="490" t="e">
        <f t="shared" si="228"/>
        <v>#VALUE!</v>
      </c>
      <c r="AF132" s="490" t="e">
        <f t="shared" si="228"/>
        <v>#VALUE!</v>
      </c>
      <c r="AG132" s="490" t="e">
        <f t="shared" si="228"/>
        <v>#VALUE!</v>
      </c>
      <c r="AH132" s="490" t="e">
        <f t="shared" si="228"/>
        <v>#VALUE!</v>
      </c>
      <c r="AI132" s="490" t="e">
        <f t="shared" si="228"/>
        <v>#VALUE!</v>
      </c>
      <c r="AJ132" s="490" t="e">
        <f t="shared" si="228"/>
        <v>#VALUE!</v>
      </c>
      <c r="AK132" s="490" t="e">
        <f t="shared" si="228"/>
        <v>#VALUE!</v>
      </c>
      <c r="AL132" s="490" t="e">
        <f t="shared" si="228"/>
        <v>#VALUE!</v>
      </c>
      <c r="AM132" s="490" t="e">
        <f t="shared" si="228"/>
        <v>#VALUE!</v>
      </c>
      <c r="AN132" s="490" t="e">
        <f t="shared" si="228"/>
        <v>#VALUE!</v>
      </c>
      <c r="AO132" s="490" t="e">
        <f t="shared" si="228"/>
        <v>#VALUE!</v>
      </c>
      <c r="AP132" s="490" t="e">
        <f t="shared" si="228"/>
        <v>#VALUE!</v>
      </c>
      <c r="AQ132" s="490" t="e">
        <f t="shared" si="228"/>
        <v>#VALUE!</v>
      </c>
      <c r="AR132" s="490" t="e">
        <f t="shared" si="228"/>
        <v>#VALUE!</v>
      </c>
      <c r="AS132" s="490" t="e">
        <f t="shared" si="228"/>
        <v>#VALUE!</v>
      </c>
      <c r="AT132" s="490" t="e">
        <f t="shared" si="228"/>
        <v>#VALUE!</v>
      </c>
      <c r="AU132" s="490" t="e">
        <f t="shared" si="228"/>
        <v>#VALUE!</v>
      </c>
      <c r="AV132" s="490" t="e">
        <f t="shared" si="228"/>
        <v>#VALUE!</v>
      </c>
      <c r="AW132" s="490" t="e">
        <f t="shared" si="228"/>
        <v>#VALUE!</v>
      </c>
      <c r="AX132" s="490" t="e">
        <f t="shared" si="228"/>
        <v>#VALUE!</v>
      </c>
      <c r="AY132" s="490" t="e">
        <f t="shared" si="228"/>
        <v>#VALUE!</v>
      </c>
      <c r="AZ132" s="490" t="e">
        <f t="shared" si="228"/>
        <v>#VALUE!</v>
      </c>
      <c r="BA132" s="490" t="e">
        <f t="shared" si="228"/>
        <v>#VALUE!</v>
      </c>
      <c r="BB132" s="490" t="e">
        <f t="shared" si="228"/>
        <v>#VALUE!</v>
      </c>
      <c r="BC132" s="490" t="e">
        <f t="shared" si="228"/>
        <v>#VALUE!</v>
      </c>
      <c r="BD132" s="490" t="e">
        <f t="shared" si="228"/>
        <v>#VALUE!</v>
      </c>
      <c r="BE132" s="490" t="e">
        <f t="shared" si="228"/>
        <v>#VALUE!</v>
      </c>
      <c r="BF132" s="490" t="e">
        <f t="shared" si="228"/>
        <v>#VALUE!</v>
      </c>
      <c r="BG132" s="490" t="e">
        <f t="shared" si="228"/>
        <v>#VALUE!</v>
      </c>
      <c r="BH132" s="490" t="e">
        <f t="shared" si="228"/>
        <v>#VALUE!</v>
      </c>
      <c r="BI132" s="490" t="e">
        <f t="shared" si="228"/>
        <v>#VALUE!</v>
      </c>
      <c r="BJ132" s="490" t="e">
        <f t="shared" si="228"/>
        <v>#VALUE!</v>
      </c>
      <c r="BK132" s="490" t="e">
        <f t="shared" si="228"/>
        <v>#VALUE!</v>
      </c>
      <c r="BL132" s="490" t="e">
        <f t="shared" si="228"/>
        <v>#VALUE!</v>
      </c>
      <c r="BM132" s="490" t="e">
        <f t="shared" si="228"/>
        <v>#VALUE!</v>
      </c>
      <c r="BN132" s="490" t="e">
        <f t="shared" si="228"/>
        <v>#VALUE!</v>
      </c>
      <c r="BO132" s="490" t="e">
        <f t="shared" si="228"/>
        <v>#VALUE!</v>
      </c>
      <c r="BP132" s="490" t="e">
        <f t="shared" si="228"/>
        <v>#VALUE!</v>
      </c>
      <c r="BQ132" s="490" t="e">
        <f t="shared" si="228"/>
        <v>#VALUE!</v>
      </c>
      <c r="BR132" s="490" t="e">
        <f t="shared" si="228"/>
        <v>#VALUE!</v>
      </c>
      <c r="BS132" s="490" t="e">
        <f t="shared" ref="BS132:ED132" si="229">100*(BS130/BO130-1)</f>
        <v>#VALUE!</v>
      </c>
      <c r="BT132" s="490" t="e">
        <f t="shared" si="229"/>
        <v>#VALUE!</v>
      </c>
      <c r="BU132" s="490" t="e">
        <f t="shared" si="229"/>
        <v>#VALUE!</v>
      </c>
      <c r="BV132" s="490" t="e">
        <f t="shared" si="229"/>
        <v>#VALUE!</v>
      </c>
      <c r="BW132" s="490" t="e">
        <f t="shared" si="229"/>
        <v>#VALUE!</v>
      </c>
      <c r="BX132" s="490" t="e">
        <f t="shared" si="229"/>
        <v>#VALUE!</v>
      </c>
      <c r="BY132" s="490" t="e">
        <f t="shared" si="229"/>
        <v>#VALUE!</v>
      </c>
      <c r="BZ132" s="490" t="e">
        <f t="shared" si="229"/>
        <v>#VALUE!</v>
      </c>
      <c r="CA132" s="490" t="e">
        <f t="shared" si="229"/>
        <v>#VALUE!</v>
      </c>
      <c r="CB132" s="490" t="e">
        <f t="shared" si="229"/>
        <v>#VALUE!</v>
      </c>
      <c r="CC132" s="490" t="e">
        <f t="shared" si="229"/>
        <v>#VALUE!</v>
      </c>
      <c r="CD132" s="490" t="e">
        <f t="shared" si="229"/>
        <v>#VALUE!</v>
      </c>
      <c r="CE132" s="490" t="e">
        <f t="shared" si="229"/>
        <v>#VALUE!</v>
      </c>
      <c r="CF132" s="490" t="e">
        <f t="shared" si="229"/>
        <v>#VALUE!</v>
      </c>
      <c r="CG132" s="490" t="e">
        <f t="shared" si="229"/>
        <v>#VALUE!</v>
      </c>
      <c r="CH132" s="490" t="e">
        <f t="shared" si="229"/>
        <v>#VALUE!</v>
      </c>
      <c r="CI132" s="490" t="e">
        <f t="shared" si="229"/>
        <v>#VALUE!</v>
      </c>
      <c r="CJ132" s="490" t="e">
        <f t="shared" si="229"/>
        <v>#VALUE!</v>
      </c>
      <c r="CK132" s="490" t="e">
        <f t="shared" si="229"/>
        <v>#VALUE!</v>
      </c>
      <c r="CL132" s="490" t="e">
        <f t="shared" si="229"/>
        <v>#VALUE!</v>
      </c>
      <c r="CM132" s="490" t="e">
        <f t="shared" si="229"/>
        <v>#VALUE!</v>
      </c>
      <c r="CN132" s="490" t="e">
        <f t="shared" si="229"/>
        <v>#VALUE!</v>
      </c>
      <c r="CO132" s="490" t="e">
        <f t="shared" si="229"/>
        <v>#VALUE!</v>
      </c>
      <c r="CP132" s="490" t="e">
        <f t="shared" si="229"/>
        <v>#VALUE!</v>
      </c>
      <c r="CQ132" s="490" t="e">
        <f t="shared" si="229"/>
        <v>#VALUE!</v>
      </c>
      <c r="CR132" s="490" t="e">
        <f t="shared" si="229"/>
        <v>#VALUE!</v>
      </c>
      <c r="CS132" s="490" t="e">
        <f t="shared" si="229"/>
        <v>#VALUE!</v>
      </c>
      <c r="CT132" s="490" t="e">
        <f t="shared" si="229"/>
        <v>#VALUE!</v>
      </c>
      <c r="CU132" s="490" t="e">
        <f t="shared" si="229"/>
        <v>#VALUE!</v>
      </c>
      <c r="CV132" s="490" t="e">
        <f t="shared" si="229"/>
        <v>#VALUE!</v>
      </c>
      <c r="CW132" s="490" t="e">
        <f t="shared" si="229"/>
        <v>#VALUE!</v>
      </c>
      <c r="CX132" s="490" t="e">
        <f t="shared" si="229"/>
        <v>#VALUE!</v>
      </c>
      <c r="CY132" s="490" t="e">
        <f t="shared" si="229"/>
        <v>#VALUE!</v>
      </c>
      <c r="CZ132" s="490" t="e">
        <f t="shared" si="229"/>
        <v>#VALUE!</v>
      </c>
      <c r="DA132" s="490" t="e">
        <f t="shared" si="229"/>
        <v>#VALUE!</v>
      </c>
      <c r="DB132" s="490" t="e">
        <f t="shared" si="229"/>
        <v>#VALUE!</v>
      </c>
      <c r="DC132" s="490" t="e">
        <f t="shared" si="229"/>
        <v>#VALUE!</v>
      </c>
      <c r="DD132" s="490" t="e">
        <f t="shared" si="229"/>
        <v>#VALUE!</v>
      </c>
      <c r="DE132" s="490" t="e">
        <f t="shared" si="229"/>
        <v>#VALUE!</v>
      </c>
      <c r="DF132" s="490" t="e">
        <f t="shared" si="229"/>
        <v>#VALUE!</v>
      </c>
      <c r="DG132" s="490" t="e">
        <f t="shared" si="229"/>
        <v>#VALUE!</v>
      </c>
      <c r="DH132" s="490" t="e">
        <f t="shared" si="229"/>
        <v>#VALUE!</v>
      </c>
      <c r="DI132" s="490" t="e">
        <f t="shared" si="229"/>
        <v>#VALUE!</v>
      </c>
      <c r="DJ132" s="490" t="e">
        <f t="shared" si="229"/>
        <v>#VALUE!</v>
      </c>
      <c r="DK132" s="490" t="e">
        <f t="shared" si="229"/>
        <v>#VALUE!</v>
      </c>
      <c r="DL132" s="490" t="e">
        <f t="shared" si="229"/>
        <v>#VALUE!</v>
      </c>
      <c r="DM132" s="490" t="e">
        <f t="shared" si="229"/>
        <v>#VALUE!</v>
      </c>
      <c r="DN132" s="490" t="e">
        <f t="shared" si="229"/>
        <v>#VALUE!</v>
      </c>
      <c r="DO132" s="490" t="e">
        <f t="shared" si="229"/>
        <v>#VALUE!</v>
      </c>
      <c r="DP132" s="490" t="e">
        <f t="shared" si="229"/>
        <v>#VALUE!</v>
      </c>
      <c r="DQ132" s="490" t="e">
        <f t="shared" si="229"/>
        <v>#VALUE!</v>
      </c>
      <c r="DR132" s="490" t="e">
        <f t="shared" si="229"/>
        <v>#VALUE!</v>
      </c>
      <c r="DS132" s="490" t="e">
        <f t="shared" si="229"/>
        <v>#VALUE!</v>
      </c>
      <c r="DT132" s="490" t="e">
        <f t="shared" si="229"/>
        <v>#VALUE!</v>
      </c>
      <c r="DU132" s="490" t="e">
        <f t="shared" si="229"/>
        <v>#VALUE!</v>
      </c>
      <c r="DV132" s="490" t="e">
        <f t="shared" si="229"/>
        <v>#VALUE!</v>
      </c>
      <c r="DW132" s="490" t="e">
        <f t="shared" si="229"/>
        <v>#VALUE!</v>
      </c>
      <c r="DX132" s="490" t="e">
        <f t="shared" si="229"/>
        <v>#VALUE!</v>
      </c>
      <c r="DY132" s="490" t="e">
        <f t="shared" si="229"/>
        <v>#VALUE!</v>
      </c>
      <c r="DZ132" s="490" t="e">
        <f t="shared" si="229"/>
        <v>#VALUE!</v>
      </c>
      <c r="EA132" s="490" t="e">
        <f t="shared" si="229"/>
        <v>#VALUE!</v>
      </c>
      <c r="EB132" s="490" t="e">
        <f t="shared" si="229"/>
        <v>#VALUE!</v>
      </c>
      <c r="EC132" s="490" t="e">
        <f t="shared" si="229"/>
        <v>#VALUE!</v>
      </c>
      <c r="ED132" s="490" t="e">
        <f t="shared" si="229"/>
        <v>#VALUE!</v>
      </c>
      <c r="EE132" s="490" t="e">
        <f>100*(EE130/EA130-1)</f>
        <v>#VALUE!</v>
      </c>
      <c r="EF132" s="490" t="e">
        <f>100*(EF130/EB130-1)</f>
        <v>#VALUE!</v>
      </c>
      <c r="EG132" s="490" t="e">
        <f>100*(EG130/EC130-1)</f>
        <v>#VALUE!</v>
      </c>
      <c r="EH132" s="490" t="e">
        <f>100*(EH130/ED130-1)</f>
        <v>#VALUE!</v>
      </c>
      <c r="EI132" s="490" t="e">
        <f>100*(EI130/EE130-1)</f>
        <v>#VALUE!</v>
      </c>
    </row>
    <row r="133" spans="2:139">
      <c r="B133" s="508" t="s">
        <v>45</v>
      </c>
      <c r="C133" s="451" t="e">
        <v>#VALUE!</v>
      </c>
      <c r="D133" s="451" t="e">
        <v>#VALUE!</v>
      </c>
      <c r="E133" s="451" t="e">
        <v>#VALUE!</v>
      </c>
      <c r="F133" s="451" t="e">
        <v>#VALUE!</v>
      </c>
      <c r="G133" s="451" t="e">
        <v>#VALUE!</v>
      </c>
      <c r="H133" s="451" t="e">
        <v>#VALUE!</v>
      </c>
      <c r="I133" s="451" t="e">
        <v>#VALUE!</v>
      </c>
      <c r="J133" s="451" t="e">
        <v>#VALUE!</v>
      </c>
      <c r="K133" s="451" t="e">
        <v>#VALUE!</v>
      </c>
      <c r="L133" s="451" t="e">
        <v>#VALUE!</v>
      </c>
      <c r="M133" s="451" t="e">
        <v>#VALUE!</v>
      </c>
      <c r="N133" s="451" t="e">
        <v>#VALUE!</v>
      </c>
      <c r="O133" s="451" t="e">
        <v>#VALUE!</v>
      </c>
      <c r="P133" s="451" t="e">
        <v>#VALUE!</v>
      </c>
      <c r="Q133" s="451" t="e">
        <v>#VALUE!</v>
      </c>
      <c r="R133" s="451" t="e">
        <v>#VALUE!</v>
      </c>
      <c r="S133" s="451" t="e">
        <v>#VALUE!</v>
      </c>
      <c r="T133" s="451" t="e">
        <v>#VALUE!</v>
      </c>
      <c r="U133" s="451" t="e">
        <v>#VALUE!</v>
      </c>
      <c r="V133" s="451" t="e">
        <v>#VALUE!</v>
      </c>
      <c r="W133" s="451" t="e">
        <v>#VALUE!</v>
      </c>
      <c r="X133" s="451" t="e">
        <v>#VALUE!</v>
      </c>
      <c r="Y133" s="451" t="e">
        <v>#VALUE!</v>
      </c>
      <c r="Z133" s="451" t="e">
        <v>#VALUE!</v>
      </c>
      <c r="AA133" s="451" t="e">
        <v>#VALUE!</v>
      </c>
      <c r="AB133" s="451" t="e">
        <v>#VALUE!</v>
      </c>
      <c r="AC133" s="451" t="e">
        <v>#VALUE!</v>
      </c>
      <c r="AD133" s="451" t="e">
        <v>#VALUE!</v>
      </c>
      <c r="AE133" s="451" t="e">
        <v>#VALUE!</v>
      </c>
      <c r="AF133" s="451" t="e">
        <v>#VALUE!</v>
      </c>
      <c r="AG133" s="451" t="e">
        <v>#VALUE!</v>
      </c>
      <c r="AH133" s="451" t="e">
        <v>#VALUE!</v>
      </c>
      <c r="AI133" s="451" t="e">
        <v>#VALUE!</v>
      </c>
      <c r="AJ133" s="451" t="e">
        <v>#VALUE!</v>
      </c>
      <c r="AK133" s="451" t="e">
        <v>#VALUE!</v>
      </c>
      <c r="AL133" s="451" t="e">
        <v>#VALUE!</v>
      </c>
      <c r="AM133" s="451" t="e">
        <v>#VALUE!</v>
      </c>
      <c r="AN133" s="451" t="e">
        <v>#VALUE!</v>
      </c>
      <c r="AO133" s="451" t="e">
        <v>#VALUE!</v>
      </c>
      <c r="AP133" s="451" t="e">
        <v>#VALUE!</v>
      </c>
      <c r="AQ133" s="451" t="e">
        <v>#VALUE!</v>
      </c>
      <c r="AR133" s="451" t="e">
        <v>#VALUE!</v>
      </c>
      <c r="AS133" s="451" t="e">
        <v>#VALUE!</v>
      </c>
      <c r="AT133" s="451" t="e">
        <v>#VALUE!</v>
      </c>
      <c r="AU133" s="451" t="e">
        <v>#VALUE!</v>
      </c>
      <c r="AV133" s="451" t="e">
        <v>#VALUE!</v>
      </c>
      <c r="AW133" s="451" t="e">
        <v>#VALUE!</v>
      </c>
      <c r="AX133" s="451" t="e">
        <v>#VALUE!</v>
      </c>
      <c r="AY133" s="451" t="e">
        <v>#VALUE!</v>
      </c>
      <c r="AZ133" s="451" t="e">
        <v>#VALUE!</v>
      </c>
      <c r="BA133" s="451" t="e">
        <v>#VALUE!</v>
      </c>
      <c r="BB133" s="451" t="e">
        <v>#VALUE!</v>
      </c>
      <c r="BC133" s="451" t="e">
        <v>#VALUE!</v>
      </c>
      <c r="BD133" s="451" t="e">
        <v>#VALUE!</v>
      </c>
      <c r="BE133" s="451" t="e">
        <v>#VALUE!</v>
      </c>
      <c r="BF133" s="451" t="e">
        <v>#VALUE!</v>
      </c>
      <c r="BG133" s="451" t="e">
        <v>#VALUE!</v>
      </c>
      <c r="BH133" s="451" t="e">
        <v>#VALUE!</v>
      </c>
      <c r="BI133" s="451" t="e">
        <v>#VALUE!</v>
      </c>
      <c r="BJ133" s="451" t="e">
        <v>#VALUE!</v>
      </c>
      <c r="BK133" s="451" t="e">
        <v>#VALUE!</v>
      </c>
      <c r="BL133" s="451" t="e">
        <v>#VALUE!</v>
      </c>
      <c r="BM133" s="451" t="e">
        <v>#VALUE!</v>
      </c>
      <c r="BN133" s="451" t="e">
        <v>#VALUE!</v>
      </c>
      <c r="BO133" s="451" t="e">
        <v>#VALUE!</v>
      </c>
      <c r="BP133" s="451" t="e">
        <v>#VALUE!</v>
      </c>
      <c r="BQ133" s="451" t="e">
        <v>#VALUE!</v>
      </c>
      <c r="BR133" s="451" t="e">
        <v>#VALUE!</v>
      </c>
      <c r="BS133" s="451" t="e">
        <v>#VALUE!</v>
      </c>
      <c r="BT133" s="451" t="e">
        <v>#VALUE!</v>
      </c>
      <c r="BU133" s="451" t="e">
        <v>#VALUE!</v>
      </c>
      <c r="BV133" s="451" t="e">
        <v>#VALUE!</v>
      </c>
      <c r="BW133" s="451" t="e">
        <v>#VALUE!</v>
      </c>
      <c r="BX133" s="451" t="e">
        <v>#VALUE!</v>
      </c>
      <c r="BY133" s="451" t="e">
        <v>#VALUE!</v>
      </c>
      <c r="BZ133" s="451" t="e">
        <v>#VALUE!</v>
      </c>
      <c r="CA133" s="451" t="e">
        <v>#VALUE!</v>
      </c>
      <c r="CB133" s="451" t="e">
        <v>#VALUE!</v>
      </c>
      <c r="CC133" s="451" t="e">
        <v>#VALUE!</v>
      </c>
      <c r="CD133" s="451" t="e">
        <v>#VALUE!</v>
      </c>
      <c r="CE133" s="451" t="e">
        <v>#VALUE!</v>
      </c>
      <c r="CF133" s="451" t="e">
        <v>#VALUE!</v>
      </c>
      <c r="CG133" s="451" t="e">
        <v>#VALUE!</v>
      </c>
      <c r="CH133" s="451" t="e">
        <v>#VALUE!</v>
      </c>
      <c r="CI133" s="451" t="e">
        <v>#VALUE!</v>
      </c>
      <c r="CJ133" s="451" t="e">
        <v>#VALUE!</v>
      </c>
      <c r="CK133" s="451" t="e">
        <v>#VALUE!</v>
      </c>
      <c r="CL133" s="451" t="e">
        <v>#VALUE!</v>
      </c>
      <c r="CM133" s="451" t="e">
        <v>#VALUE!</v>
      </c>
      <c r="CN133" s="451" t="e">
        <v>#VALUE!</v>
      </c>
      <c r="CO133" s="451" t="e">
        <v>#VALUE!</v>
      </c>
      <c r="CP133" s="451" t="e">
        <v>#VALUE!</v>
      </c>
      <c r="CQ133" s="451" t="e">
        <v>#VALUE!</v>
      </c>
      <c r="CR133" s="451" t="e">
        <v>#VALUE!</v>
      </c>
      <c r="CS133" s="451" t="e">
        <v>#VALUE!</v>
      </c>
      <c r="CT133" s="451" t="e">
        <v>#VALUE!</v>
      </c>
      <c r="CU133" s="451" t="e">
        <v>#VALUE!</v>
      </c>
      <c r="CV133" s="451" t="e">
        <v>#VALUE!</v>
      </c>
      <c r="CW133" s="451" t="e">
        <v>#VALUE!</v>
      </c>
      <c r="CX133" s="451" t="e">
        <v>#VALUE!</v>
      </c>
      <c r="CY133" s="451" t="e">
        <v>#VALUE!</v>
      </c>
      <c r="CZ133" s="451" t="e">
        <v>#VALUE!</v>
      </c>
      <c r="DA133" s="451" t="e">
        <v>#VALUE!</v>
      </c>
      <c r="DB133" s="451" t="e">
        <v>#VALUE!</v>
      </c>
      <c r="DC133" s="451" t="e">
        <v>#VALUE!</v>
      </c>
      <c r="DD133" s="451" t="e">
        <v>#VALUE!</v>
      </c>
      <c r="DE133" s="451" t="e">
        <v>#VALUE!</v>
      </c>
      <c r="DF133" s="451" t="e">
        <v>#VALUE!</v>
      </c>
      <c r="DG133" s="451" t="e">
        <v>#VALUE!</v>
      </c>
      <c r="DH133" s="451" t="e">
        <v>#VALUE!</v>
      </c>
      <c r="DI133" s="451" t="e">
        <v>#VALUE!</v>
      </c>
      <c r="DJ133" s="451" t="e">
        <v>#VALUE!</v>
      </c>
      <c r="DK133" s="451" t="e">
        <v>#VALUE!</v>
      </c>
      <c r="DL133" s="451" t="e">
        <v>#VALUE!</v>
      </c>
      <c r="DM133" s="451" t="e">
        <v>#VALUE!</v>
      </c>
      <c r="DN133" s="451" t="e">
        <v>#VALUE!</v>
      </c>
      <c r="DO133" s="451" t="e">
        <v>#VALUE!</v>
      </c>
      <c r="DP133" s="451" t="e">
        <v>#VALUE!</v>
      </c>
      <c r="DQ133" s="451" t="e">
        <v>#VALUE!</v>
      </c>
      <c r="DR133" s="451" t="e">
        <v>#VALUE!</v>
      </c>
      <c r="DS133" s="451" t="e">
        <v>#VALUE!</v>
      </c>
      <c r="DT133" s="451" t="e">
        <v>#VALUE!</v>
      </c>
      <c r="DU133" s="451" t="e">
        <v>#VALUE!</v>
      </c>
      <c r="DV133" s="451" t="e">
        <v>#VALUE!</v>
      </c>
      <c r="DW133" s="451" t="e">
        <v>#VALUE!</v>
      </c>
      <c r="DX133" s="451" t="e">
        <v>#VALUE!</v>
      </c>
      <c r="DY133" s="451" t="e">
        <v>#VALUE!</v>
      </c>
      <c r="DZ133" s="451" t="e">
        <v>#VALUE!</v>
      </c>
      <c r="EA133" s="451" t="e">
        <v>#VALUE!</v>
      </c>
      <c r="EB133" s="451" t="e">
        <v>#VALUE!</v>
      </c>
      <c r="EC133" s="451" t="e">
        <v>#VALUE!</v>
      </c>
      <c r="ED133" s="451" t="e">
        <v>#VALUE!</v>
      </c>
      <c r="EE133" s="451" t="e">
        <v>#VALUE!</v>
      </c>
      <c r="EF133" s="451" t="e">
        <v>#VALUE!</v>
      </c>
      <c r="EG133" s="451" t="e">
        <v>#VALUE!</v>
      </c>
      <c r="EH133" s="451" t="e">
        <v>#VALUE!</v>
      </c>
      <c r="EI133" s="451" t="e">
        <v>#VALUE!</v>
      </c>
    </row>
    <row r="134" spans="2:139">
      <c r="B134" s="454" t="s">
        <v>174</v>
      </c>
      <c r="C134" s="454"/>
      <c r="D134" s="490" t="e">
        <f t="shared" ref="D134:BO134" si="230">100*(D133/C133-1)</f>
        <v>#VALUE!</v>
      </c>
      <c r="E134" s="490" t="e">
        <f t="shared" si="230"/>
        <v>#VALUE!</v>
      </c>
      <c r="F134" s="490" t="e">
        <f t="shared" si="230"/>
        <v>#VALUE!</v>
      </c>
      <c r="G134" s="490" t="e">
        <f t="shared" si="230"/>
        <v>#VALUE!</v>
      </c>
      <c r="H134" s="490" t="e">
        <f t="shared" si="230"/>
        <v>#VALUE!</v>
      </c>
      <c r="I134" s="490" t="e">
        <f t="shared" si="230"/>
        <v>#VALUE!</v>
      </c>
      <c r="J134" s="490" t="e">
        <f t="shared" si="230"/>
        <v>#VALUE!</v>
      </c>
      <c r="K134" s="490" t="e">
        <f t="shared" si="230"/>
        <v>#VALUE!</v>
      </c>
      <c r="L134" s="490" t="e">
        <f t="shared" si="230"/>
        <v>#VALUE!</v>
      </c>
      <c r="M134" s="490" t="e">
        <f t="shared" si="230"/>
        <v>#VALUE!</v>
      </c>
      <c r="N134" s="490" t="e">
        <f t="shared" si="230"/>
        <v>#VALUE!</v>
      </c>
      <c r="O134" s="490" t="e">
        <f t="shared" si="230"/>
        <v>#VALUE!</v>
      </c>
      <c r="P134" s="490" t="e">
        <f t="shared" si="230"/>
        <v>#VALUE!</v>
      </c>
      <c r="Q134" s="490" t="e">
        <f t="shared" si="230"/>
        <v>#VALUE!</v>
      </c>
      <c r="R134" s="490" t="e">
        <f t="shared" si="230"/>
        <v>#VALUE!</v>
      </c>
      <c r="S134" s="490" t="e">
        <f t="shared" si="230"/>
        <v>#VALUE!</v>
      </c>
      <c r="T134" s="490" t="e">
        <f t="shared" si="230"/>
        <v>#VALUE!</v>
      </c>
      <c r="U134" s="490" t="e">
        <f t="shared" si="230"/>
        <v>#VALUE!</v>
      </c>
      <c r="V134" s="490" t="e">
        <f t="shared" si="230"/>
        <v>#VALUE!</v>
      </c>
      <c r="W134" s="490" t="e">
        <f t="shared" si="230"/>
        <v>#VALUE!</v>
      </c>
      <c r="X134" s="490" t="e">
        <f t="shared" si="230"/>
        <v>#VALUE!</v>
      </c>
      <c r="Y134" s="490" t="e">
        <f t="shared" si="230"/>
        <v>#VALUE!</v>
      </c>
      <c r="Z134" s="490" t="e">
        <f t="shared" si="230"/>
        <v>#VALUE!</v>
      </c>
      <c r="AA134" s="490" t="e">
        <f t="shared" si="230"/>
        <v>#VALUE!</v>
      </c>
      <c r="AB134" s="490" t="e">
        <f t="shared" si="230"/>
        <v>#VALUE!</v>
      </c>
      <c r="AC134" s="490" t="e">
        <f t="shared" si="230"/>
        <v>#VALUE!</v>
      </c>
      <c r="AD134" s="490" t="e">
        <f t="shared" si="230"/>
        <v>#VALUE!</v>
      </c>
      <c r="AE134" s="490" t="e">
        <f t="shared" si="230"/>
        <v>#VALUE!</v>
      </c>
      <c r="AF134" s="490" t="e">
        <f t="shared" si="230"/>
        <v>#VALUE!</v>
      </c>
      <c r="AG134" s="490" t="e">
        <f t="shared" si="230"/>
        <v>#VALUE!</v>
      </c>
      <c r="AH134" s="490" t="e">
        <f t="shared" si="230"/>
        <v>#VALUE!</v>
      </c>
      <c r="AI134" s="490" t="e">
        <f t="shared" si="230"/>
        <v>#VALUE!</v>
      </c>
      <c r="AJ134" s="490" t="e">
        <f t="shared" si="230"/>
        <v>#VALUE!</v>
      </c>
      <c r="AK134" s="490" t="e">
        <f t="shared" si="230"/>
        <v>#VALUE!</v>
      </c>
      <c r="AL134" s="490" t="e">
        <f t="shared" si="230"/>
        <v>#VALUE!</v>
      </c>
      <c r="AM134" s="490" t="e">
        <f t="shared" si="230"/>
        <v>#VALUE!</v>
      </c>
      <c r="AN134" s="490" t="e">
        <f t="shared" si="230"/>
        <v>#VALUE!</v>
      </c>
      <c r="AO134" s="490" t="e">
        <f t="shared" si="230"/>
        <v>#VALUE!</v>
      </c>
      <c r="AP134" s="490" t="e">
        <f t="shared" si="230"/>
        <v>#VALUE!</v>
      </c>
      <c r="AQ134" s="490" t="e">
        <f t="shared" si="230"/>
        <v>#VALUE!</v>
      </c>
      <c r="AR134" s="490" t="e">
        <f t="shared" si="230"/>
        <v>#VALUE!</v>
      </c>
      <c r="AS134" s="490" t="e">
        <f t="shared" si="230"/>
        <v>#VALUE!</v>
      </c>
      <c r="AT134" s="490" t="e">
        <f t="shared" si="230"/>
        <v>#VALUE!</v>
      </c>
      <c r="AU134" s="490" t="e">
        <f t="shared" si="230"/>
        <v>#VALUE!</v>
      </c>
      <c r="AV134" s="490" t="e">
        <f t="shared" si="230"/>
        <v>#VALUE!</v>
      </c>
      <c r="AW134" s="490" t="e">
        <f t="shared" si="230"/>
        <v>#VALUE!</v>
      </c>
      <c r="AX134" s="490" t="e">
        <f t="shared" si="230"/>
        <v>#VALUE!</v>
      </c>
      <c r="AY134" s="490" t="e">
        <f t="shared" si="230"/>
        <v>#VALUE!</v>
      </c>
      <c r="AZ134" s="490" t="e">
        <f t="shared" si="230"/>
        <v>#VALUE!</v>
      </c>
      <c r="BA134" s="490" t="e">
        <f t="shared" si="230"/>
        <v>#VALUE!</v>
      </c>
      <c r="BB134" s="490" t="e">
        <f t="shared" si="230"/>
        <v>#VALUE!</v>
      </c>
      <c r="BC134" s="490" t="e">
        <f t="shared" si="230"/>
        <v>#VALUE!</v>
      </c>
      <c r="BD134" s="490" t="e">
        <f t="shared" si="230"/>
        <v>#VALUE!</v>
      </c>
      <c r="BE134" s="490" t="e">
        <f t="shared" si="230"/>
        <v>#VALUE!</v>
      </c>
      <c r="BF134" s="490" t="e">
        <f t="shared" si="230"/>
        <v>#VALUE!</v>
      </c>
      <c r="BG134" s="490" t="e">
        <f t="shared" si="230"/>
        <v>#VALUE!</v>
      </c>
      <c r="BH134" s="490" t="e">
        <f t="shared" si="230"/>
        <v>#VALUE!</v>
      </c>
      <c r="BI134" s="490" t="e">
        <f t="shared" si="230"/>
        <v>#VALUE!</v>
      </c>
      <c r="BJ134" s="490" t="e">
        <f t="shared" si="230"/>
        <v>#VALUE!</v>
      </c>
      <c r="BK134" s="490" t="e">
        <f t="shared" si="230"/>
        <v>#VALUE!</v>
      </c>
      <c r="BL134" s="490" t="e">
        <f t="shared" si="230"/>
        <v>#VALUE!</v>
      </c>
      <c r="BM134" s="490" t="e">
        <f t="shared" si="230"/>
        <v>#VALUE!</v>
      </c>
      <c r="BN134" s="490" t="e">
        <f t="shared" si="230"/>
        <v>#VALUE!</v>
      </c>
      <c r="BO134" s="490" t="e">
        <f t="shared" si="230"/>
        <v>#VALUE!</v>
      </c>
      <c r="BP134" s="490" t="e">
        <f t="shared" ref="BP134:EA134" si="231">100*(BP133/BO133-1)</f>
        <v>#VALUE!</v>
      </c>
      <c r="BQ134" s="490" t="e">
        <f t="shared" si="231"/>
        <v>#VALUE!</v>
      </c>
      <c r="BR134" s="490" t="e">
        <f t="shared" si="231"/>
        <v>#VALUE!</v>
      </c>
      <c r="BS134" s="490" t="e">
        <f t="shared" si="231"/>
        <v>#VALUE!</v>
      </c>
      <c r="BT134" s="490" t="e">
        <f t="shared" si="231"/>
        <v>#VALUE!</v>
      </c>
      <c r="BU134" s="490" t="e">
        <f t="shared" si="231"/>
        <v>#VALUE!</v>
      </c>
      <c r="BV134" s="490" t="e">
        <f t="shared" si="231"/>
        <v>#VALUE!</v>
      </c>
      <c r="BW134" s="490" t="e">
        <f t="shared" si="231"/>
        <v>#VALUE!</v>
      </c>
      <c r="BX134" s="490" t="e">
        <f t="shared" si="231"/>
        <v>#VALUE!</v>
      </c>
      <c r="BY134" s="490" t="e">
        <f t="shared" si="231"/>
        <v>#VALUE!</v>
      </c>
      <c r="BZ134" s="490" t="e">
        <f t="shared" si="231"/>
        <v>#VALUE!</v>
      </c>
      <c r="CA134" s="490" t="e">
        <f t="shared" si="231"/>
        <v>#VALUE!</v>
      </c>
      <c r="CB134" s="490" t="e">
        <f t="shared" si="231"/>
        <v>#VALUE!</v>
      </c>
      <c r="CC134" s="490" t="e">
        <f t="shared" si="231"/>
        <v>#VALUE!</v>
      </c>
      <c r="CD134" s="490" t="e">
        <f t="shared" si="231"/>
        <v>#VALUE!</v>
      </c>
      <c r="CE134" s="490" t="e">
        <f t="shared" si="231"/>
        <v>#VALUE!</v>
      </c>
      <c r="CF134" s="490" t="e">
        <f t="shared" si="231"/>
        <v>#VALUE!</v>
      </c>
      <c r="CG134" s="490" t="e">
        <f t="shared" si="231"/>
        <v>#VALUE!</v>
      </c>
      <c r="CH134" s="490" t="e">
        <f t="shared" si="231"/>
        <v>#VALUE!</v>
      </c>
      <c r="CI134" s="490" t="e">
        <f t="shared" si="231"/>
        <v>#VALUE!</v>
      </c>
      <c r="CJ134" s="490" t="e">
        <f t="shared" si="231"/>
        <v>#VALUE!</v>
      </c>
      <c r="CK134" s="490" t="e">
        <f t="shared" si="231"/>
        <v>#VALUE!</v>
      </c>
      <c r="CL134" s="490" t="e">
        <f t="shared" si="231"/>
        <v>#VALUE!</v>
      </c>
      <c r="CM134" s="490" t="e">
        <f t="shared" si="231"/>
        <v>#VALUE!</v>
      </c>
      <c r="CN134" s="490" t="e">
        <f t="shared" si="231"/>
        <v>#VALUE!</v>
      </c>
      <c r="CO134" s="490" t="e">
        <f t="shared" si="231"/>
        <v>#VALUE!</v>
      </c>
      <c r="CP134" s="490" t="e">
        <f t="shared" si="231"/>
        <v>#VALUE!</v>
      </c>
      <c r="CQ134" s="490" t="e">
        <f t="shared" si="231"/>
        <v>#VALUE!</v>
      </c>
      <c r="CR134" s="490" t="e">
        <f t="shared" si="231"/>
        <v>#VALUE!</v>
      </c>
      <c r="CS134" s="490" t="e">
        <f t="shared" si="231"/>
        <v>#VALUE!</v>
      </c>
      <c r="CT134" s="490" t="e">
        <f t="shared" si="231"/>
        <v>#VALUE!</v>
      </c>
      <c r="CU134" s="490" t="e">
        <f t="shared" si="231"/>
        <v>#VALUE!</v>
      </c>
      <c r="CV134" s="490" t="e">
        <f t="shared" si="231"/>
        <v>#VALUE!</v>
      </c>
      <c r="CW134" s="490" t="e">
        <f t="shared" si="231"/>
        <v>#VALUE!</v>
      </c>
      <c r="CX134" s="490" t="e">
        <f t="shared" si="231"/>
        <v>#VALUE!</v>
      </c>
      <c r="CY134" s="490" t="e">
        <f t="shared" si="231"/>
        <v>#VALUE!</v>
      </c>
      <c r="CZ134" s="490" t="e">
        <f t="shared" si="231"/>
        <v>#VALUE!</v>
      </c>
      <c r="DA134" s="490" t="e">
        <f t="shared" si="231"/>
        <v>#VALUE!</v>
      </c>
      <c r="DB134" s="490" t="e">
        <f t="shared" si="231"/>
        <v>#VALUE!</v>
      </c>
      <c r="DC134" s="490" t="e">
        <f t="shared" si="231"/>
        <v>#VALUE!</v>
      </c>
      <c r="DD134" s="490" t="e">
        <f t="shared" si="231"/>
        <v>#VALUE!</v>
      </c>
      <c r="DE134" s="490" t="e">
        <f t="shared" si="231"/>
        <v>#VALUE!</v>
      </c>
      <c r="DF134" s="490" t="e">
        <f t="shared" si="231"/>
        <v>#VALUE!</v>
      </c>
      <c r="DG134" s="490" t="e">
        <f t="shared" si="231"/>
        <v>#VALUE!</v>
      </c>
      <c r="DH134" s="490" t="e">
        <f t="shared" si="231"/>
        <v>#VALUE!</v>
      </c>
      <c r="DI134" s="490" t="e">
        <f t="shared" si="231"/>
        <v>#VALUE!</v>
      </c>
      <c r="DJ134" s="490" t="e">
        <f t="shared" si="231"/>
        <v>#VALUE!</v>
      </c>
      <c r="DK134" s="490" t="e">
        <f t="shared" si="231"/>
        <v>#VALUE!</v>
      </c>
      <c r="DL134" s="490" t="e">
        <f t="shared" si="231"/>
        <v>#VALUE!</v>
      </c>
      <c r="DM134" s="490" t="e">
        <f t="shared" si="231"/>
        <v>#VALUE!</v>
      </c>
      <c r="DN134" s="490" t="e">
        <f t="shared" si="231"/>
        <v>#VALUE!</v>
      </c>
      <c r="DO134" s="490" t="e">
        <f t="shared" si="231"/>
        <v>#VALUE!</v>
      </c>
      <c r="DP134" s="490" t="e">
        <f t="shared" si="231"/>
        <v>#VALUE!</v>
      </c>
      <c r="DQ134" s="490" t="e">
        <f t="shared" si="231"/>
        <v>#VALUE!</v>
      </c>
      <c r="DR134" s="490" t="e">
        <f t="shared" si="231"/>
        <v>#VALUE!</v>
      </c>
      <c r="DS134" s="490" t="e">
        <f t="shared" si="231"/>
        <v>#VALUE!</v>
      </c>
      <c r="DT134" s="490" t="e">
        <f t="shared" si="231"/>
        <v>#VALUE!</v>
      </c>
      <c r="DU134" s="490" t="e">
        <f t="shared" si="231"/>
        <v>#VALUE!</v>
      </c>
      <c r="DV134" s="490" t="e">
        <f t="shared" si="231"/>
        <v>#VALUE!</v>
      </c>
      <c r="DW134" s="490" t="e">
        <f t="shared" si="231"/>
        <v>#VALUE!</v>
      </c>
      <c r="DX134" s="490" t="e">
        <f t="shared" si="231"/>
        <v>#VALUE!</v>
      </c>
      <c r="DY134" s="490" t="e">
        <f t="shared" si="231"/>
        <v>#VALUE!</v>
      </c>
      <c r="DZ134" s="490" t="e">
        <f t="shared" si="231"/>
        <v>#VALUE!</v>
      </c>
      <c r="EA134" s="490" t="e">
        <f t="shared" si="231"/>
        <v>#VALUE!</v>
      </c>
      <c r="EB134" s="490" t="e">
        <f t="shared" ref="EB134:EI134" si="232">100*(EB133/EA133-1)</f>
        <v>#VALUE!</v>
      </c>
      <c r="EC134" s="490" t="e">
        <f t="shared" si="232"/>
        <v>#VALUE!</v>
      </c>
      <c r="ED134" s="490" t="e">
        <f t="shared" si="232"/>
        <v>#VALUE!</v>
      </c>
      <c r="EE134" s="490" t="e">
        <f t="shared" si="232"/>
        <v>#VALUE!</v>
      </c>
      <c r="EF134" s="490" t="e">
        <f t="shared" si="232"/>
        <v>#VALUE!</v>
      </c>
      <c r="EG134" s="490" t="e">
        <f t="shared" si="232"/>
        <v>#VALUE!</v>
      </c>
      <c r="EH134" s="490" t="e">
        <f t="shared" si="232"/>
        <v>#VALUE!</v>
      </c>
      <c r="EI134" s="490" t="e">
        <f t="shared" si="232"/>
        <v>#VALUE!</v>
      </c>
    </row>
    <row r="135" spans="2:139" ht="13.5" thickBot="1">
      <c r="B135" s="454" t="s">
        <v>74</v>
      </c>
      <c r="D135" s="455"/>
      <c r="E135" s="455"/>
      <c r="F135" s="455"/>
      <c r="G135" s="490" t="e">
        <f t="shared" ref="G135:BR135" si="233">100*(G133/C133-1)</f>
        <v>#VALUE!</v>
      </c>
      <c r="H135" s="490" t="e">
        <f t="shared" si="233"/>
        <v>#VALUE!</v>
      </c>
      <c r="I135" s="490" t="e">
        <f t="shared" si="233"/>
        <v>#VALUE!</v>
      </c>
      <c r="J135" s="490" t="e">
        <f t="shared" si="233"/>
        <v>#VALUE!</v>
      </c>
      <c r="K135" s="490" t="e">
        <f t="shared" si="233"/>
        <v>#VALUE!</v>
      </c>
      <c r="L135" s="490" t="e">
        <f t="shared" si="233"/>
        <v>#VALUE!</v>
      </c>
      <c r="M135" s="490" t="e">
        <f t="shared" si="233"/>
        <v>#VALUE!</v>
      </c>
      <c r="N135" s="490" t="e">
        <f t="shared" si="233"/>
        <v>#VALUE!</v>
      </c>
      <c r="O135" s="490" t="e">
        <f t="shared" si="233"/>
        <v>#VALUE!</v>
      </c>
      <c r="P135" s="490" t="e">
        <f t="shared" si="233"/>
        <v>#VALUE!</v>
      </c>
      <c r="Q135" s="490" t="e">
        <f t="shared" si="233"/>
        <v>#VALUE!</v>
      </c>
      <c r="R135" s="490" t="e">
        <f t="shared" si="233"/>
        <v>#VALUE!</v>
      </c>
      <c r="S135" s="490" t="e">
        <f t="shared" si="233"/>
        <v>#VALUE!</v>
      </c>
      <c r="T135" s="490" t="e">
        <f t="shared" si="233"/>
        <v>#VALUE!</v>
      </c>
      <c r="U135" s="490" t="e">
        <f t="shared" si="233"/>
        <v>#VALUE!</v>
      </c>
      <c r="V135" s="490" t="e">
        <f t="shared" si="233"/>
        <v>#VALUE!</v>
      </c>
      <c r="W135" s="490" t="e">
        <f t="shared" si="233"/>
        <v>#VALUE!</v>
      </c>
      <c r="X135" s="490" t="e">
        <f t="shared" si="233"/>
        <v>#VALUE!</v>
      </c>
      <c r="Y135" s="490" t="e">
        <f t="shared" si="233"/>
        <v>#VALUE!</v>
      </c>
      <c r="Z135" s="490" t="e">
        <f t="shared" si="233"/>
        <v>#VALUE!</v>
      </c>
      <c r="AA135" s="490" t="e">
        <f t="shared" si="233"/>
        <v>#VALUE!</v>
      </c>
      <c r="AB135" s="490" t="e">
        <f t="shared" si="233"/>
        <v>#VALUE!</v>
      </c>
      <c r="AC135" s="490" t="e">
        <f t="shared" si="233"/>
        <v>#VALUE!</v>
      </c>
      <c r="AD135" s="490" t="e">
        <f t="shared" si="233"/>
        <v>#VALUE!</v>
      </c>
      <c r="AE135" s="490" t="e">
        <f t="shared" si="233"/>
        <v>#VALUE!</v>
      </c>
      <c r="AF135" s="490" t="e">
        <f t="shared" si="233"/>
        <v>#VALUE!</v>
      </c>
      <c r="AG135" s="490" t="e">
        <f t="shared" si="233"/>
        <v>#VALUE!</v>
      </c>
      <c r="AH135" s="490" t="e">
        <f t="shared" si="233"/>
        <v>#VALUE!</v>
      </c>
      <c r="AI135" s="490" t="e">
        <f t="shared" si="233"/>
        <v>#VALUE!</v>
      </c>
      <c r="AJ135" s="490" t="e">
        <f t="shared" si="233"/>
        <v>#VALUE!</v>
      </c>
      <c r="AK135" s="490" t="e">
        <f t="shared" si="233"/>
        <v>#VALUE!</v>
      </c>
      <c r="AL135" s="490" t="e">
        <f t="shared" si="233"/>
        <v>#VALUE!</v>
      </c>
      <c r="AM135" s="490" t="e">
        <f t="shared" si="233"/>
        <v>#VALUE!</v>
      </c>
      <c r="AN135" s="490" t="e">
        <f t="shared" si="233"/>
        <v>#VALUE!</v>
      </c>
      <c r="AO135" s="490" t="e">
        <f t="shared" si="233"/>
        <v>#VALUE!</v>
      </c>
      <c r="AP135" s="490" t="e">
        <f t="shared" si="233"/>
        <v>#VALUE!</v>
      </c>
      <c r="AQ135" s="490" t="e">
        <f t="shared" si="233"/>
        <v>#VALUE!</v>
      </c>
      <c r="AR135" s="490" t="e">
        <f t="shared" si="233"/>
        <v>#VALUE!</v>
      </c>
      <c r="AS135" s="490" t="e">
        <f t="shared" si="233"/>
        <v>#VALUE!</v>
      </c>
      <c r="AT135" s="490" t="e">
        <f t="shared" si="233"/>
        <v>#VALUE!</v>
      </c>
      <c r="AU135" s="490" t="e">
        <f t="shared" si="233"/>
        <v>#VALUE!</v>
      </c>
      <c r="AV135" s="490" t="e">
        <f t="shared" si="233"/>
        <v>#VALUE!</v>
      </c>
      <c r="AW135" s="490" t="e">
        <f t="shared" si="233"/>
        <v>#VALUE!</v>
      </c>
      <c r="AX135" s="490" t="e">
        <f t="shared" si="233"/>
        <v>#VALUE!</v>
      </c>
      <c r="AY135" s="490" t="e">
        <f t="shared" si="233"/>
        <v>#VALUE!</v>
      </c>
      <c r="AZ135" s="490" t="e">
        <f t="shared" si="233"/>
        <v>#VALUE!</v>
      </c>
      <c r="BA135" s="490" t="e">
        <f t="shared" si="233"/>
        <v>#VALUE!</v>
      </c>
      <c r="BB135" s="490" t="e">
        <f t="shared" si="233"/>
        <v>#VALUE!</v>
      </c>
      <c r="BC135" s="490" t="e">
        <f t="shared" si="233"/>
        <v>#VALUE!</v>
      </c>
      <c r="BD135" s="490" t="e">
        <f t="shared" si="233"/>
        <v>#VALUE!</v>
      </c>
      <c r="BE135" s="490" t="e">
        <f t="shared" si="233"/>
        <v>#VALUE!</v>
      </c>
      <c r="BF135" s="490" t="e">
        <f t="shared" si="233"/>
        <v>#VALUE!</v>
      </c>
      <c r="BG135" s="490" t="e">
        <f t="shared" si="233"/>
        <v>#VALUE!</v>
      </c>
      <c r="BH135" s="490" t="e">
        <f t="shared" si="233"/>
        <v>#VALUE!</v>
      </c>
      <c r="BI135" s="490" t="e">
        <f t="shared" si="233"/>
        <v>#VALUE!</v>
      </c>
      <c r="BJ135" s="490" t="e">
        <f t="shared" si="233"/>
        <v>#VALUE!</v>
      </c>
      <c r="BK135" s="490" t="e">
        <f t="shared" si="233"/>
        <v>#VALUE!</v>
      </c>
      <c r="BL135" s="490" t="e">
        <f t="shared" si="233"/>
        <v>#VALUE!</v>
      </c>
      <c r="BM135" s="490" t="e">
        <f t="shared" si="233"/>
        <v>#VALUE!</v>
      </c>
      <c r="BN135" s="490" t="e">
        <f t="shared" si="233"/>
        <v>#VALUE!</v>
      </c>
      <c r="BO135" s="490" t="e">
        <f t="shared" si="233"/>
        <v>#VALUE!</v>
      </c>
      <c r="BP135" s="490" t="e">
        <f t="shared" si="233"/>
        <v>#VALUE!</v>
      </c>
      <c r="BQ135" s="490" t="e">
        <f t="shared" si="233"/>
        <v>#VALUE!</v>
      </c>
      <c r="BR135" s="490" t="e">
        <f t="shared" si="233"/>
        <v>#VALUE!</v>
      </c>
      <c r="BS135" s="490" t="e">
        <f t="shared" ref="BS135:ED135" si="234">100*(BS133/BO133-1)</f>
        <v>#VALUE!</v>
      </c>
      <c r="BT135" s="490" t="e">
        <f t="shared" si="234"/>
        <v>#VALUE!</v>
      </c>
      <c r="BU135" s="490" t="e">
        <f t="shared" si="234"/>
        <v>#VALUE!</v>
      </c>
      <c r="BV135" s="490" t="e">
        <f t="shared" si="234"/>
        <v>#VALUE!</v>
      </c>
      <c r="BW135" s="490" t="e">
        <f t="shared" si="234"/>
        <v>#VALUE!</v>
      </c>
      <c r="BX135" s="490" t="e">
        <f t="shared" si="234"/>
        <v>#VALUE!</v>
      </c>
      <c r="BY135" s="490" t="e">
        <f t="shared" si="234"/>
        <v>#VALUE!</v>
      </c>
      <c r="BZ135" s="490" t="e">
        <f t="shared" si="234"/>
        <v>#VALUE!</v>
      </c>
      <c r="CA135" s="490" t="e">
        <f t="shared" si="234"/>
        <v>#VALUE!</v>
      </c>
      <c r="CB135" s="490" t="e">
        <f t="shared" si="234"/>
        <v>#VALUE!</v>
      </c>
      <c r="CC135" s="490" t="e">
        <f t="shared" si="234"/>
        <v>#VALUE!</v>
      </c>
      <c r="CD135" s="490" t="e">
        <f t="shared" si="234"/>
        <v>#VALUE!</v>
      </c>
      <c r="CE135" s="490" t="e">
        <f t="shared" si="234"/>
        <v>#VALUE!</v>
      </c>
      <c r="CF135" s="490" t="e">
        <f t="shared" si="234"/>
        <v>#VALUE!</v>
      </c>
      <c r="CG135" s="490" t="e">
        <f t="shared" si="234"/>
        <v>#VALUE!</v>
      </c>
      <c r="CH135" s="490" t="e">
        <f t="shared" si="234"/>
        <v>#VALUE!</v>
      </c>
      <c r="CI135" s="490" t="e">
        <f t="shared" si="234"/>
        <v>#VALUE!</v>
      </c>
      <c r="CJ135" s="490" t="e">
        <f t="shared" si="234"/>
        <v>#VALUE!</v>
      </c>
      <c r="CK135" s="490" t="e">
        <f t="shared" si="234"/>
        <v>#VALUE!</v>
      </c>
      <c r="CL135" s="490" t="e">
        <f t="shared" si="234"/>
        <v>#VALUE!</v>
      </c>
      <c r="CM135" s="490" t="e">
        <f t="shared" si="234"/>
        <v>#VALUE!</v>
      </c>
      <c r="CN135" s="490" t="e">
        <f t="shared" si="234"/>
        <v>#VALUE!</v>
      </c>
      <c r="CO135" s="490" t="e">
        <f t="shared" si="234"/>
        <v>#VALUE!</v>
      </c>
      <c r="CP135" s="490" t="e">
        <f t="shared" si="234"/>
        <v>#VALUE!</v>
      </c>
      <c r="CQ135" s="490" t="e">
        <f t="shared" si="234"/>
        <v>#VALUE!</v>
      </c>
      <c r="CR135" s="490" t="e">
        <f t="shared" si="234"/>
        <v>#VALUE!</v>
      </c>
      <c r="CS135" s="490" t="e">
        <f t="shared" si="234"/>
        <v>#VALUE!</v>
      </c>
      <c r="CT135" s="490" t="e">
        <f t="shared" si="234"/>
        <v>#VALUE!</v>
      </c>
      <c r="CU135" s="490" t="e">
        <f t="shared" si="234"/>
        <v>#VALUE!</v>
      </c>
      <c r="CV135" s="490" t="e">
        <f t="shared" si="234"/>
        <v>#VALUE!</v>
      </c>
      <c r="CW135" s="490" t="e">
        <f t="shared" si="234"/>
        <v>#VALUE!</v>
      </c>
      <c r="CX135" s="490" t="e">
        <f t="shared" si="234"/>
        <v>#VALUE!</v>
      </c>
      <c r="CY135" s="490" t="e">
        <f t="shared" si="234"/>
        <v>#VALUE!</v>
      </c>
      <c r="CZ135" s="490" t="e">
        <f t="shared" si="234"/>
        <v>#VALUE!</v>
      </c>
      <c r="DA135" s="490" t="e">
        <f t="shared" si="234"/>
        <v>#VALUE!</v>
      </c>
      <c r="DB135" s="490" t="e">
        <f t="shared" si="234"/>
        <v>#VALUE!</v>
      </c>
      <c r="DC135" s="490" t="e">
        <f t="shared" si="234"/>
        <v>#VALUE!</v>
      </c>
      <c r="DD135" s="490" t="e">
        <f t="shared" si="234"/>
        <v>#VALUE!</v>
      </c>
      <c r="DE135" s="490" t="e">
        <f t="shared" si="234"/>
        <v>#VALUE!</v>
      </c>
      <c r="DF135" s="490" t="e">
        <f t="shared" si="234"/>
        <v>#VALUE!</v>
      </c>
      <c r="DG135" s="490" t="e">
        <f t="shared" si="234"/>
        <v>#VALUE!</v>
      </c>
      <c r="DH135" s="490" t="e">
        <f t="shared" si="234"/>
        <v>#VALUE!</v>
      </c>
      <c r="DI135" s="490" t="e">
        <f t="shared" si="234"/>
        <v>#VALUE!</v>
      </c>
      <c r="DJ135" s="490" t="e">
        <f t="shared" si="234"/>
        <v>#VALUE!</v>
      </c>
      <c r="DK135" s="490" t="e">
        <f t="shared" si="234"/>
        <v>#VALUE!</v>
      </c>
      <c r="DL135" s="490" t="e">
        <f t="shared" si="234"/>
        <v>#VALUE!</v>
      </c>
      <c r="DM135" s="490" t="e">
        <f t="shared" si="234"/>
        <v>#VALUE!</v>
      </c>
      <c r="DN135" s="490" t="e">
        <f t="shared" si="234"/>
        <v>#VALUE!</v>
      </c>
      <c r="DO135" s="490" t="e">
        <f t="shared" si="234"/>
        <v>#VALUE!</v>
      </c>
      <c r="DP135" s="490" t="e">
        <f t="shared" si="234"/>
        <v>#VALUE!</v>
      </c>
      <c r="DQ135" s="490" t="e">
        <f t="shared" si="234"/>
        <v>#VALUE!</v>
      </c>
      <c r="DR135" s="490" t="e">
        <f t="shared" si="234"/>
        <v>#VALUE!</v>
      </c>
      <c r="DS135" s="490" t="e">
        <f t="shared" si="234"/>
        <v>#VALUE!</v>
      </c>
      <c r="DT135" s="490" t="e">
        <f t="shared" si="234"/>
        <v>#VALUE!</v>
      </c>
      <c r="DU135" s="490" t="e">
        <f t="shared" si="234"/>
        <v>#VALUE!</v>
      </c>
      <c r="DV135" s="490" t="e">
        <f t="shared" si="234"/>
        <v>#VALUE!</v>
      </c>
      <c r="DW135" s="490" t="e">
        <f t="shared" si="234"/>
        <v>#VALUE!</v>
      </c>
      <c r="DX135" s="490" t="e">
        <f t="shared" si="234"/>
        <v>#VALUE!</v>
      </c>
      <c r="DY135" s="490" t="e">
        <f t="shared" si="234"/>
        <v>#VALUE!</v>
      </c>
      <c r="DZ135" s="490" t="e">
        <f t="shared" si="234"/>
        <v>#VALUE!</v>
      </c>
      <c r="EA135" s="490" t="e">
        <f t="shared" si="234"/>
        <v>#VALUE!</v>
      </c>
      <c r="EB135" s="490" t="e">
        <f t="shared" si="234"/>
        <v>#VALUE!</v>
      </c>
      <c r="EC135" s="490" t="e">
        <f t="shared" si="234"/>
        <v>#VALUE!</v>
      </c>
      <c r="ED135" s="490" t="e">
        <f t="shared" si="234"/>
        <v>#VALUE!</v>
      </c>
      <c r="EE135" s="490" t="e">
        <f>100*(EE133/EA133-1)</f>
        <v>#VALUE!</v>
      </c>
      <c r="EF135" s="490" t="e">
        <f>100*(EF133/EB133-1)</f>
        <v>#VALUE!</v>
      </c>
      <c r="EG135" s="490" t="e">
        <f>100*(EG133/EC133-1)</f>
        <v>#VALUE!</v>
      </c>
      <c r="EH135" s="490" t="e">
        <f>100*(EH133/ED133-1)</f>
        <v>#VALUE!</v>
      </c>
      <c r="EI135" s="490" t="e">
        <f>100*(EI133/EE133-1)</f>
        <v>#VALUE!</v>
      </c>
    </row>
    <row r="136" spans="2:139">
      <c r="B136" s="508" t="s">
        <v>239</v>
      </c>
      <c r="C136" s="451" t="e">
        <v>#VALUE!</v>
      </c>
      <c r="D136" s="451" t="e">
        <v>#VALUE!</v>
      </c>
      <c r="E136" s="451" t="e">
        <v>#VALUE!</v>
      </c>
      <c r="F136" s="451" t="e">
        <v>#VALUE!</v>
      </c>
      <c r="G136" s="451" t="e">
        <v>#VALUE!</v>
      </c>
      <c r="H136" s="451" t="e">
        <v>#VALUE!</v>
      </c>
      <c r="I136" s="451" t="e">
        <v>#VALUE!</v>
      </c>
      <c r="J136" s="451" t="e">
        <v>#VALUE!</v>
      </c>
      <c r="K136" s="451" t="e">
        <v>#VALUE!</v>
      </c>
      <c r="L136" s="451" t="e">
        <v>#VALUE!</v>
      </c>
      <c r="M136" s="451" t="e">
        <v>#VALUE!</v>
      </c>
      <c r="N136" s="451" t="e">
        <v>#VALUE!</v>
      </c>
      <c r="O136" s="451" t="e">
        <v>#VALUE!</v>
      </c>
      <c r="P136" s="451" t="e">
        <v>#VALUE!</v>
      </c>
      <c r="Q136" s="451" t="e">
        <v>#VALUE!</v>
      </c>
      <c r="R136" s="451" t="e">
        <v>#VALUE!</v>
      </c>
      <c r="S136" s="451" t="e">
        <v>#VALUE!</v>
      </c>
      <c r="T136" s="451" t="e">
        <v>#VALUE!</v>
      </c>
      <c r="U136" s="451" t="e">
        <v>#VALUE!</v>
      </c>
      <c r="V136" s="451" t="e">
        <v>#VALUE!</v>
      </c>
      <c r="W136" s="451" t="e">
        <v>#VALUE!</v>
      </c>
      <c r="X136" s="451" t="e">
        <v>#VALUE!</v>
      </c>
      <c r="Y136" s="451" t="e">
        <v>#VALUE!</v>
      </c>
      <c r="Z136" s="451" t="e">
        <v>#VALUE!</v>
      </c>
      <c r="AA136" s="451" t="e">
        <v>#VALUE!</v>
      </c>
      <c r="AB136" s="451" t="e">
        <v>#VALUE!</v>
      </c>
      <c r="AC136" s="451" t="e">
        <v>#VALUE!</v>
      </c>
      <c r="AD136" s="451" t="e">
        <v>#VALUE!</v>
      </c>
      <c r="AE136" s="451" t="e">
        <v>#VALUE!</v>
      </c>
      <c r="AF136" s="451" t="e">
        <v>#VALUE!</v>
      </c>
      <c r="AG136" s="451" t="e">
        <v>#VALUE!</v>
      </c>
      <c r="AH136" s="451" t="e">
        <v>#VALUE!</v>
      </c>
      <c r="AI136" s="451" t="e">
        <v>#VALUE!</v>
      </c>
      <c r="AJ136" s="451" t="e">
        <v>#VALUE!</v>
      </c>
      <c r="AK136" s="451" t="e">
        <v>#VALUE!</v>
      </c>
      <c r="AL136" s="451" t="e">
        <v>#VALUE!</v>
      </c>
      <c r="AM136" s="451" t="e">
        <v>#VALUE!</v>
      </c>
      <c r="AN136" s="451" t="e">
        <v>#VALUE!</v>
      </c>
      <c r="AO136" s="451" t="e">
        <v>#VALUE!</v>
      </c>
      <c r="AP136" s="451" t="e">
        <v>#VALUE!</v>
      </c>
      <c r="AQ136" s="451" t="e">
        <v>#VALUE!</v>
      </c>
      <c r="AR136" s="451" t="e">
        <v>#VALUE!</v>
      </c>
      <c r="AS136" s="451" t="e">
        <v>#VALUE!</v>
      </c>
      <c r="AT136" s="451" t="e">
        <v>#VALUE!</v>
      </c>
      <c r="AU136" s="451" t="e">
        <v>#VALUE!</v>
      </c>
      <c r="AV136" s="451" t="e">
        <v>#VALUE!</v>
      </c>
      <c r="AW136" s="451" t="e">
        <v>#VALUE!</v>
      </c>
      <c r="AX136" s="451" t="e">
        <v>#VALUE!</v>
      </c>
      <c r="AY136" s="451" t="e">
        <v>#VALUE!</v>
      </c>
      <c r="AZ136" s="451" t="e">
        <v>#VALUE!</v>
      </c>
      <c r="BA136" s="451" t="e">
        <v>#VALUE!</v>
      </c>
      <c r="BB136" s="451" t="e">
        <v>#VALUE!</v>
      </c>
      <c r="BC136" s="451" t="e">
        <v>#VALUE!</v>
      </c>
      <c r="BD136" s="451" t="e">
        <v>#VALUE!</v>
      </c>
      <c r="BE136" s="451" t="e">
        <v>#VALUE!</v>
      </c>
      <c r="BF136" s="451" t="e">
        <v>#VALUE!</v>
      </c>
      <c r="BG136" s="451" t="e">
        <v>#VALUE!</v>
      </c>
      <c r="BH136" s="451" t="e">
        <v>#VALUE!</v>
      </c>
      <c r="BI136" s="451" t="e">
        <v>#VALUE!</v>
      </c>
      <c r="BJ136" s="451" t="e">
        <v>#VALUE!</v>
      </c>
      <c r="BK136" s="451" t="e">
        <v>#VALUE!</v>
      </c>
      <c r="BL136" s="451" t="e">
        <v>#VALUE!</v>
      </c>
      <c r="BM136" s="451" t="e">
        <v>#VALUE!</v>
      </c>
      <c r="BN136" s="451" t="e">
        <v>#VALUE!</v>
      </c>
      <c r="BO136" s="451" t="e">
        <v>#VALUE!</v>
      </c>
      <c r="BP136" s="451" t="e">
        <v>#VALUE!</v>
      </c>
      <c r="BQ136" s="451" t="e">
        <v>#VALUE!</v>
      </c>
      <c r="BR136" s="451" t="e">
        <v>#VALUE!</v>
      </c>
      <c r="BS136" s="451" t="e">
        <v>#VALUE!</v>
      </c>
      <c r="BT136" s="451" t="e">
        <v>#VALUE!</v>
      </c>
      <c r="BU136" s="451" t="e">
        <v>#VALUE!</v>
      </c>
      <c r="BV136" s="451" t="e">
        <v>#VALUE!</v>
      </c>
      <c r="BW136" s="451" t="e">
        <v>#VALUE!</v>
      </c>
      <c r="BX136" s="451" t="e">
        <v>#VALUE!</v>
      </c>
      <c r="BY136" s="451" t="e">
        <v>#VALUE!</v>
      </c>
      <c r="BZ136" s="451" t="e">
        <v>#VALUE!</v>
      </c>
      <c r="CA136" s="451" t="e">
        <v>#VALUE!</v>
      </c>
      <c r="CB136" s="451" t="e">
        <v>#VALUE!</v>
      </c>
      <c r="CC136" s="451" t="e">
        <v>#VALUE!</v>
      </c>
      <c r="CD136" s="451" t="e">
        <v>#VALUE!</v>
      </c>
      <c r="CE136" s="451" t="e">
        <v>#VALUE!</v>
      </c>
      <c r="CF136" s="451" t="e">
        <v>#VALUE!</v>
      </c>
      <c r="CG136" s="451" t="e">
        <v>#VALUE!</v>
      </c>
      <c r="CH136" s="451" t="e">
        <v>#VALUE!</v>
      </c>
      <c r="CI136" s="451" t="e">
        <v>#VALUE!</v>
      </c>
      <c r="CJ136" s="451" t="e">
        <v>#VALUE!</v>
      </c>
      <c r="CK136" s="451" t="e">
        <v>#VALUE!</v>
      </c>
      <c r="CL136" s="451" t="e">
        <v>#VALUE!</v>
      </c>
      <c r="CM136" s="451" t="e">
        <v>#VALUE!</v>
      </c>
      <c r="CN136" s="451" t="e">
        <v>#VALUE!</v>
      </c>
      <c r="CO136" s="451" t="e">
        <v>#VALUE!</v>
      </c>
      <c r="CP136" s="451" t="e">
        <v>#VALUE!</v>
      </c>
      <c r="CQ136" s="451" t="e">
        <v>#VALUE!</v>
      </c>
      <c r="CR136" s="451" t="e">
        <v>#VALUE!</v>
      </c>
      <c r="CS136" s="451" t="e">
        <v>#VALUE!</v>
      </c>
      <c r="CT136" s="451" t="e">
        <v>#VALUE!</v>
      </c>
      <c r="CU136" s="451" t="e">
        <v>#VALUE!</v>
      </c>
      <c r="CV136" s="451" t="e">
        <v>#VALUE!</v>
      </c>
      <c r="CW136" s="451" t="e">
        <v>#VALUE!</v>
      </c>
      <c r="CX136" s="451" t="e">
        <v>#VALUE!</v>
      </c>
      <c r="CY136" s="451" t="e">
        <v>#VALUE!</v>
      </c>
      <c r="CZ136" s="451" t="e">
        <v>#VALUE!</v>
      </c>
      <c r="DA136" s="451" t="e">
        <v>#VALUE!</v>
      </c>
      <c r="DB136" s="451" t="e">
        <v>#VALUE!</v>
      </c>
      <c r="DC136" s="451" t="e">
        <v>#VALUE!</v>
      </c>
      <c r="DD136" s="451" t="e">
        <v>#VALUE!</v>
      </c>
      <c r="DE136" s="451" t="e">
        <v>#VALUE!</v>
      </c>
      <c r="DF136" s="451" t="e">
        <v>#VALUE!</v>
      </c>
      <c r="DG136" s="451" t="e">
        <v>#VALUE!</v>
      </c>
      <c r="DH136" s="451" t="e">
        <v>#VALUE!</v>
      </c>
      <c r="DI136" s="451" t="e">
        <v>#VALUE!</v>
      </c>
      <c r="DJ136" s="451" t="e">
        <v>#VALUE!</v>
      </c>
      <c r="DK136" s="451" t="e">
        <v>#VALUE!</v>
      </c>
      <c r="DL136" s="451" t="e">
        <v>#VALUE!</v>
      </c>
      <c r="DM136" s="451" t="e">
        <v>#VALUE!</v>
      </c>
      <c r="DN136" s="451" t="e">
        <v>#VALUE!</v>
      </c>
      <c r="DO136" s="451" t="e">
        <v>#VALUE!</v>
      </c>
      <c r="DP136" s="451" t="e">
        <v>#VALUE!</v>
      </c>
      <c r="DQ136" s="451" t="e">
        <v>#VALUE!</v>
      </c>
      <c r="DR136" s="451" t="e">
        <v>#VALUE!</v>
      </c>
      <c r="DS136" s="451" t="e">
        <v>#VALUE!</v>
      </c>
      <c r="DT136" s="451" t="e">
        <v>#VALUE!</v>
      </c>
      <c r="DU136" s="451" t="e">
        <v>#VALUE!</v>
      </c>
      <c r="DV136" s="451" t="e">
        <v>#VALUE!</v>
      </c>
      <c r="DW136" s="451" t="e">
        <v>#VALUE!</v>
      </c>
      <c r="DX136" s="451" t="e">
        <v>#VALUE!</v>
      </c>
      <c r="DY136" s="451" t="e">
        <v>#VALUE!</v>
      </c>
      <c r="DZ136" s="451" t="e">
        <v>#VALUE!</v>
      </c>
      <c r="EA136" s="451" t="e">
        <v>#VALUE!</v>
      </c>
      <c r="EB136" s="451" t="e">
        <v>#VALUE!</v>
      </c>
      <c r="EC136" s="451" t="e">
        <v>#VALUE!</v>
      </c>
      <c r="ED136" s="451" t="e">
        <v>#VALUE!</v>
      </c>
      <c r="EE136" s="451" t="e">
        <v>#VALUE!</v>
      </c>
      <c r="EF136" s="451" t="e">
        <v>#VALUE!</v>
      </c>
      <c r="EG136" s="451" t="e">
        <v>#VALUE!</v>
      </c>
      <c r="EH136" s="451" t="e">
        <v>#VALUE!</v>
      </c>
      <c r="EI136" s="451" t="e">
        <v>#VALUE!</v>
      </c>
    </row>
    <row r="137" spans="2:139">
      <c r="B137" s="454" t="s">
        <v>174</v>
      </c>
      <c r="C137" s="454"/>
      <c r="D137" s="490" t="e">
        <f t="shared" ref="D137:BO137" si="235">100*(D136/C136-1)</f>
        <v>#VALUE!</v>
      </c>
      <c r="E137" s="490" t="e">
        <f t="shared" si="235"/>
        <v>#VALUE!</v>
      </c>
      <c r="F137" s="490" t="e">
        <f t="shared" si="235"/>
        <v>#VALUE!</v>
      </c>
      <c r="G137" s="490" t="e">
        <f t="shared" si="235"/>
        <v>#VALUE!</v>
      </c>
      <c r="H137" s="490" t="e">
        <f t="shared" si="235"/>
        <v>#VALUE!</v>
      </c>
      <c r="I137" s="490" t="e">
        <f t="shared" si="235"/>
        <v>#VALUE!</v>
      </c>
      <c r="J137" s="490" t="e">
        <f t="shared" si="235"/>
        <v>#VALUE!</v>
      </c>
      <c r="K137" s="490" t="e">
        <f t="shared" si="235"/>
        <v>#VALUE!</v>
      </c>
      <c r="L137" s="490" t="e">
        <f t="shared" si="235"/>
        <v>#VALUE!</v>
      </c>
      <c r="M137" s="490" t="e">
        <f t="shared" si="235"/>
        <v>#VALUE!</v>
      </c>
      <c r="N137" s="490" t="e">
        <f t="shared" si="235"/>
        <v>#VALUE!</v>
      </c>
      <c r="O137" s="490" t="e">
        <f t="shared" si="235"/>
        <v>#VALUE!</v>
      </c>
      <c r="P137" s="490" t="e">
        <f t="shared" si="235"/>
        <v>#VALUE!</v>
      </c>
      <c r="Q137" s="490" t="e">
        <f t="shared" si="235"/>
        <v>#VALUE!</v>
      </c>
      <c r="R137" s="490" t="e">
        <f t="shared" si="235"/>
        <v>#VALUE!</v>
      </c>
      <c r="S137" s="490" t="e">
        <f t="shared" si="235"/>
        <v>#VALUE!</v>
      </c>
      <c r="T137" s="490" t="e">
        <f t="shared" si="235"/>
        <v>#VALUE!</v>
      </c>
      <c r="U137" s="490" t="e">
        <f t="shared" si="235"/>
        <v>#VALUE!</v>
      </c>
      <c r="V137" s="490" t="e">
        <f t="shared" si="235"/>
        <v>#VALUE!</v>
      </c>
      <c r="W137" s="490" t="e">
        <f t="shared" si="235"/>
        <v>#VALUE!</v>
      </c>
      <c r="X137" s="490" t="e">
        <f t="shared" si="235"/>
        <v>#VALUE!</v>
      </c>
      <c r="Y137" s="490" t="e">
        <f t="shared" si="235"/>
        <v>#VALUE!</v>
      </c>
      <c r="Z137" s="490" t="e">
        <f t="shared" si="235"/>
        <v>#VALUE!</v>
      </c>
      <c r="AA137" s="490" t="e">
        <f t="shared" si="235"/>
        <v>#VALUE!</v>
      </c>
      <c r="AB137" s="490" t="e">
        <f t="shared" si="235"/>
        <v>#VALUE!</v>
      </c>
      <c r="AC137" s="490" t="e">
        <f t="shared" si="235"/>
        <v>#VALUE!</v>
      </c>
      <c r="AD137" s="490" t="e">
        <f t="shared" si="235"/>
        <v>#VALUE!</v>
      </c>
      <c r="AE137" s="490" t="e">
        <f t="shared" si="235"/>
        <v>#VALUE!</v>
      </c>
      <c r="AF137" s="490" t="e">
        <f t="shared" si="235"/>
        <v>#VALUE!</v>
      </c>
      <c r="AG137" s="490" t="e">
        <f t="shared" si="235"/>
        <v>#VALUE!</v>
      </c>
      <c r="AH137" s="490" t="e">
        <f t="shared" si="235"/>
        <v>#VALUE!</v>
      </c>
      <c r="AI137" s="490" t="e">
        <f t="shared" si="235"/>
        <v>#VALUE!</v>
      </c>
      <c r="AJ137" s="490" t="e">
        <f t="shared" si="235"/>
        <v>#VALUE!</v>
      </c>
      <c r="AK137" s="490" t="e">
        <f t="shared" si="235"/>
        <v>#VALUE!</v>
      </c>
      <c r="AL137" s="490" t="e">
        <f t="shared" si="235"/>
        <v>#VALUE!</v>
      </c>
      <c r="AM137" s="490" t="e">
        <f t="shared" si="235"/>
        <v>#VALUE!</v>
      </c>
      <c r="AN137" s="490" t="e">
        <f t="shared" si="235"/>
        <v>#VALUE!</v>
      </c>
      <c r="AO137" s="490" t="e">
        <f t="shared" si="235"/>
        <v>#VALUE!</v>
      </c>
      <c r="AP137" s="490" t="e">
        <f t="shared" si="235"/>
        <v>#VALUE!</v>
      </c>
      <c r="AQ137" s="490" t="e">
        <f t="shared" si="235"/>
        <v>#VALUE!</v>
      </c>
      <c r="AR137" s="490" t="e">
        <f t="shared" si="235"/>
        <v>#VALUE!</v>
      </c>
      <c r="AS137" s="490" t="e">
        <f t="shared" si="235"/>
        <v>#VALUE!</v>
      </c>
      <c r="AT137" s="490" t="e">
        <f t="shared" si="235"/>
        <v>#VALUE!</v>
      </c>
      <c r="AU137" s="490" t="e">
        <f t="shared" si="235"/>
        <v>#VALUE!</v>
      </c>
      <c r="AV137" s="490" t="e">
        <f t="shared" si="235"/>
        <v>#VALUE!</v>
      </c>
      <c r="AW137" s="490" t="e">
        <f t="shared" si="235"/>
        <v>#VALUE!</v>
      </c>
      <c r="AX137" s="490" t="e">
        <f t="shared" si="235"/>
        <v>#VALUE!</v>
      </c>
      <c r="AY137" s="490" t="e">
        <f t="shared" si="235"/>
        <v>#VALUE!</v>
      </c>
      <c r="AZ137" s="490" t="e">
        <f t="shared" si="235"/>
        <v>#VALUE!</v>
      </c>
      <c r="BA137" s="490" t="e">
        <f t="shared" si="235"/>
        <v>#VALUE!</v>
      </c>
      <c r="BB137" s="490" t="e">
        <f t="shared" si="235"/>
        <v>#VALUE!</v>
      </c>
      <c r="BC137" s="490" t="e">
        <f t="shared" si="235"/>
        <v>#VALUE!</v>
      </c>
      <c r="BD137" s="490" t="e">
        <f t="shared" si="235"/>
        <v>#VALUE!</v>
      </c>
      <c r="BE137" s="490" t="e">
        <f t="shared" si="235"/>
        <v>#VALUE!</v>
      </c>
      <c r="BF137" s="490" t="e">
        <f t="shared" si="235"/>
        <v>#VALUE!</v>
      </c>
      <c r="BG137" s="490" t="e">
        <f t="shared" si="235"/>
        <v>#VALUE!</v>
      </c>
      <c r="BH137" s="490" t="e">
        <f t="shared" si="235"/>
        <v>#VALUE!</v>
      </c>
      <c r="BI137" s="490" t="e">
        <f t="shared" si="235"/>
        <v>#VALUE!</v>
      </c>
      <c r="BJ137" s="490" t="e">
        <f t="shared" si="235"/>
        <v>#VALUE!</v>
      </c>
      <c r="BK137" s="490" t="e">
        <f t="shared" si="235"/>
        <v>#VALUE!</v>
      </c>
      <c r="BL137" s="490" t="e">
        <f t="shared" si="235"/>
        <v>#VALUE!</v>
      </c>
      <c r="BM137" s="490" t="e">
        <f t="shared" si="235"/>
        <v>#VALUE!</v>
      </c>
      <c r="BN137" s="490" t="e">
        <f t="shared" si="235"/>
        <v>#VALUE!</v>
      </c>
      <c r="BO137" s="490" t="e">
        <f t="shared" si="235"/>
        <v>#VALUE!</v>
      </c>
      <c r="BP137" s="490" t="e">
        <f t="shared" ref="BP137:EA137" si="236">100*(BP136/BO136-1)</f>
        <v>#VALUE!</v>
      </c>
      <c r="BQ137" s="490" t="e">
        <f t="shared" si="236"/>
        <v>#VALUE!</v>
      </c>
      <c r="BR137" s="490" t="e">
        <f t="shared" si="236"/>
        <v>#VALUE!</v>
      </c>
      <c r="BS137" s="490" t="e">
        <f t="shared" si="236"/>
        <v>#VALUE!</v>
      </c>
      <c r="BT137" s="490" t="e">
        <f t="shared" si="236"/>
        <v>#VALUE!</v>
      </c>
      <c r="BU137" s="490" t="e">
        <f t="shared" si="236"/>
        <v>#VALUE!</v>
      </c>
      <c r="BV137" s="490" t="e">
        <f t="shared" si="236"/>
        <v>#VALUE!</v>
      </c>
      <c r="BW137" s="490" t="e">
        <f t="shared" si="236"/>
        <v>#VALUE!</v>
      </c>
      <c r="BX137" s="490" t="e">
        <f t="shared" si="236"/>
        <v>#VALUE!</v>
      </c>
      <c r="BY137" s="490" t="e">
        <f t="shared" si="236"/>
        <v>#VALUE!</v>
      </c>
      <c r="BZ137" s="490" t="e">
        <f t="shared" si="236"/>
        <v>#VALUE!</v>
      </c>
      <c r="CA137" s="490" t="e">
        <f t="shared" si="236"/>
        <v>#VALUE!</v>
      </c>
      <c r="CB137" s="490" t="e">
        <f t="shared" si="236"/>
        <v>#VALUE!</v>
      </c>
      <c r="CC137" s="490" t="e">
        <f t="shared" si="236"/>
        <v>#VALUE!</v>
      </c>
      <c r="CD137" s="490" t="e">
        <f t="shared" si="236"/>
        <v>#VALUE!</v>
      </c>
      <c r="CE137" s="490" t="e">
        <f t="shared" si="236"/>
        <v>#VALUE!</v>
      </c>
      <c r="CF137" s="490" t="e">
        <f t="shared" si="236"/>
        <v>#VALUE!</v>
      </c>
      <c r="CG137" s="490" t="e">
        <f t="shared" si="236"/>
        <v>#VALUE!</v>
      </c>
      <c r="CH137" s="490" t="e">
        <f t="shared" si="236"/>
        <v>#VALUE!</v>
      </c>
      <c r="CI137" s="490" t="e">
        <f t="shared" si="236"/>
        <v>#VALUE!</v>
      </c>
      <c r="CJ137" s="490" t="e">
        <f t="shared" si="236"/>
        <v>#VALUE!</v>
      </c>
      <c r="CK137" s="490" t="e">
        <f t="shared" si="236"/>
        <v>#VALUE!</v>
      </c>
      <c r="CL137" s="490" t="e">
        <f t="shared" si="236"/>
        <v>#VALUE!</v>
      </c>
      <c r="CM137" s="490" t="e">
        <f t="shared" si="236"/>
        <v>#VALUE!</v>
      </c>
      <c r="CN137" s="490" t="e">
        <f t="shared" si="236"/>
        <v>#VALUE!</v>
      </c>
      <c r="CO137" s="490" t="e">
        <f t="shared" si="236"/>
        <v>#VALUE!</v>
      </c>
      <c r="CP137" s="490" t="e">
        <f t="shared" si="236"/>
        <v>#VALUE!</v>
      </c>
      <c r="CQ137" s="490" t="e">
        <f t="shared" si="236"/>
        <v>#VALUE!</v>
      </c>
      <c r="CR137" s="490" t="e">
        <f t="shared" si="236"/>
        <v>#VALUE!</v>
      </c>
      <c r="CS137" s="490" t="e">
        <f t="shared" si="236"/>
        <v>#VALUE!</v>
      </c>
      <c r="CT137" s="490" t="e">
        <f t="shared" si="236"/>
        <v>#VALUE!</v>
      </c>
      <c r="CU137" s="490" t="e">
        <f t="shared" si="236"/>
        <v>#VALUE!</v>
      </c>
      <c r="CV137" s="490" t="e">
        <f t="shared" si="236"/>
        <v>#VALUE!</v>
      </c>
      <c r="CW137" s="490" t="e">
        <f t="shared" si="236"/>
        <v>#VALUE!</v>
      </c>
      <c r="CX137" s="490" t="e">
        <f t="shared" si="236"/>
        <v>#VALUE!</v>
      </c>
      <c r="CY137" s="490" t="e">
        <f t="shared" si="236"/>
        <v>#VALUE!</v>
      </c>
      <c r="CZ137" s="490" t="e">
        <f t="shared" si="236"/>
        <v>#VALUE!</v>
      </c>
      <c r="DA137" s="490" t="e">
        <f t="shared" si="236"/>
        <v>#VALUE!</v>
      </c>
      <c r="DB137" s="490" t="e">
        <f t="shared" si="236"/>
        <v>#VALUE!</v>
      </c>
      <c r="DC137" s="490" t="e">
        <f t="shared" si="236"/>
        <v>#VALUE!</v>
      </c>
      <c r="DD137" s="490" t="e">
        <f t="shared" si="236"/>
        <v>#VALUE!</v>
      </c>
      <c r="DE137" s="490" t="e">
        <f t="shared" si="236"/>
        <v>#VALUE!</v>
      </c>
      <c r="DF137" s="490" t="e">
        <f t="shared" si="236"/>
        <v>#VALUE!</v>
      </c>
      <c r="DG137" s="490" t="e">
        <f t="shared" si="236"/>
        <v>#VALUE!</v>
      </c>
      <c r="DH137" s="490" t="e">
        <f t="shared" si="236"/>
        <v>#VALUE!</v>
      </c>
      <c r="DI137" s="490" t="e">
        <f t="shared" si="236"/>
        <v>#VALUE!</v>
      </c>
      <c r="DJ137" s="490" t="e">
        <f t="shared" si="236"/>
        <v>#VALUE!</v>
      </c>
      <c r="DK137" s="490" t="e">
        <f t="shared" si="236"/>
        <v>#VALUE!</v>
      </c>
      <c r="DL137" s="490" t="e">
        <f t="shared" si="236"/>
        <v>#VALUE!</v>
      </c>
      <c r="DM137" s="490" t="e">
        <f t="shared" si="236"/>
        <v>#VALUE!</v>
      </c>
      <c r="DN137" s="490" t="e">
        <f t="shared" si="236"/>
        <v>#VALUE!</v>
      </c>
      <c r="DO137" s="490" t="e">
        <f t="shared" si="236"/>
        <v>#VALUE!</v>
      </c>
      <c r="DP137" s="490" t="e">
        <f t="shared" si="236"/>
        <v>#VALUE!</v>
      </c>
      <c r="DQ137" s="490" t="e">
        <f t="shared" si="236"/>
        <v>#VALUE!</v>
      </c>
      <c r="DR137" s="490" t="e">
        <f t="shared" si="236"/>
        <v>#VALUE!</v>
      </c>
      <c r="DS137" s="490" t="e">
        <f t="shared" si="236"/>
        <v>#VALUE!</v>
      </c>
      <c r="DT137" s="490" t="e">
        <f t="shared" si="236"/>
        <v>#VALUE!</v>
      </c>
      <c r="DU137" s="490" t="e">
        <f t="shared" si="236"/>
        <v>#VALUE!</v>
      </c>
      <c r="DV137" s="490" t="e">
        <f t="shared" si="236"/>
        <v>#VALUE!</v>
      </c>
      <c r="DW137" s="490" t="e">
        <f t="shared" si="236"/>
        <v>#VALUE!</v>
      </c>
      <c r="DX137" s="490" t="e">
        <f t="shared" si="236"/>
        <v>#VALUE!</v>
      </c>
      <c r="DY137" s="490" t="e">
        <f t="shared" si="236"/>
        <v>#VALUE!</v>
      </c>
      <c r="DZ137" s="490" t="e">
        <f t="shared" si="236"/>
        <v>#VALUE!</v>
      </c>
      <c r="EA137" s="490" t="e">
        <f t="shared" si="236"/>
        <v>#VALUE!</v>
      </c>
      <c r="EB137" s="490" t="e">
        <f t="shared" ref="EB137:EI137" si="237">100*(EB136/EA136-1)</f>
        <v>#VALUE!</v>
      </c>
      <c r="EC137" s="490" t="e">
        <f t="shared" si="237"/>
        <v>#VALUE!</v>
      </c>
      <c r="ED137" s="490" t="e">
        <f t="shared" si="237"/>
        <v>#VALUE!</v>
      </c>
      <c r="EE137" s="490" t="e">
        <f t="shared" si="237"/>
        <v>#VALUE!</v>
      </c>
      <c r="EF137" s="490" t="e">
        <f t="shared" si="237"/>
        <v>#VALUE!</v>
      </c>
      <c r="EG137" s="490" t="e">
        <f t="shared" si="237"/>
        <v>#VALUE!</v>
      </c>
      <c r="EH137" s="490" t="e">
        <f t="shared" si="237"/>
        <v>#VALUE!</v>
      </c>
      <c r="EI137" s="490" t="e">
        <f t="shared" si="237"/>
        <v>#VALUE!</v>
      </c>
    </row>
    <row r="138" spans="2:139" ht="13.5" thickBot="1">
      <c r="B138" s="495" t="s">
        <v>74</v>
      </c>
      <c r="C138" s="465"/>
      <c r="D138" s="465"/>
      <c r="E138" s="465"/>
      <c r="F138" s="465"/>
      <c r="G138" s="483" t="e">
        <f t="shared" ref="G138:BR138" si="238">100*(G136/C136-1)</f>
        <v>#VALUE!</v>
      </c>
      <c r="H138" s="483" t="e">
        <f t="shared" si="238"/>
        <v>#VALUE!</v>
      </c>
      <c r="I138" s="483" t="e">
        <f t="shared" si="238"/>
        <v>#VALUE!</v>
      </c>
      <c r="J138" s="483" t="e">
        <f t="shared" si="238"/>
        <v>#VALUE!</v>
      </c>
      <c r="K138" s="483" t="e">
        <f t="shared" si="238"/>
        <v>#VALUE!</v>
      </c>
      <c r="L138" s="483" t="e">
        <f t="shared" si="238"/>
        <v>#VALUE!</v>
      </c>
      <c r="M138" s="483" t="e">
        <f t="shared" si="238"/>
        <v>#VALUE!</v>
      </c>
      <c r="N138" s="483" t="e">
        <f t="shared" si="238"/>
        <v>#VALUE!</v>
      </c>
      <c r="O138" s="483" t="e">
        <f t="shared" si="238"/>
        <v>#VALUE!</v>
      </c>
      <c r="P138" s="483" t="e">
        <f t="shared" si="238"/>
        <v>#VALUE!</v>
      </c>
      <c r="Q138" s="483" t="e">
        <f t="shared" si="238"/>
        <v>#VALUE!</v>
      </c>
      <c r="R138" s="483" t="e">
        <f t="shared" si="238"/>
        <v>#VALUE!</v>
      </c>
      <c r="S138" s="483" t="e">
        <f t="shared" si="238"/>
        <v>#VALUE!</v>
      </c>
      <c r="T138" s="483" t="e">
        <f t="shared" si="238"/>
        <v>#VALUE!</v>
      </c>
      <c r="U138" s="483" t="e">
        <f t="shared" si="238"/>
        <v>#VALUE!</v>
      </c>
      <c r="V138" s="483" t="e">
        <f t="shared" si="238"/>
        <v>#VALUE!</v>
      </c>
      <c r="W138" s="483" t="e">
        <f t="shared" si="238"/>
        <v>#VALUE!</v>
      </c>
      <c r="X138" s="483" t="e">
        <f t="shared" si="238"/>
        <v>#VALUE!</v>
      </c>
      <c r="Y138" s="483" t="e">
        <f t="shared" si="238"/>
        <v>#VALUE!</v>
      </c>
      <c r="Z138" s="483" t="e">
        <f t="shared" si="238"/>
        <v>#VALUE!</v>
      </c>
      <c r="AA138" s="483" t="e">
        <f t="shared" si="238"/>
        <v>#VALUE!</v>
      </c>
      <c r="AB138" s="483" t="e">
        <f t="shared" si="238"/>
        <v>#VALUE!</v>
      </c>
      <c r="AC138" s="483" t="e">
        <f t="shared" si="238"/>
        <v>#VALUE!</v>
      </c>
      <c r="AD138" s="483" t="e">
        <f t="shared" si="238"/>
        <v>#VALUE!</v>
      </c>
      <c r="AE138" s="483" t="e">
        <f t="shared" si="238"/>
        <v>#VALUE!</v>
      </c>
      <c r="AF138" s="483" t="e">
        <f t="shared" si="238"/>
        <v>#VALUE!</v>
      </c>
      <c r="AG138" s="483" t="e">
        <f t="shared" si="238"/>
        <v>#VALUE!</v>
      </c>
      <c r="AH138" s="483" t="e">
        <f t="shared" si="238"/>
        <v>#VALUE!</v>
      </c>
      <c r="AI138" s="483" t="e">
        <f t="shared" si="238"/>
        <v>#VALUE!</v>
      </c>
      <c r="AJ138" s="483" t="e">
        <f t="shared" si="238"/>
        <v>#VALUE!</v>
      </c>
      <c r="AK138" s="483" t="e">
        <f t="shared" si="238"/>
        <v>#VALUE!</v>
      </c>
      <c r="AL138" s="483" t="e">
        <f t="shared" si="238"/>
        <v>#VALUE!</v>
      </c>
      <c r="AM138" s="483" t="e">
        <f t="shared" si="238"/>
        <v>#VALUE!</v>
      </c>
      <c r="AN138" s="483" t="e">
        <f t="shared" si="238"/>
        <v>#VALUE!</v>
      </c>
      <c r="AO138" s="483" t="e">
        <f t="shared" si="238"/>
        <v>#VALUE!</v>
      </c>
      <c r="AP138" s="483" t="e">
        <f t="shared" si="238"/>
        <v>#VALUE!</v>
      </c>
      <c r="AQ138" s="483" t="e">
        <f t="shared" si="238"/>
        <v>#VALUE!</v>
      </c>
      <c r="AR138" s="483" t="e">
        <f t="shared" si="238"/>
        <v>#VALUE!</v>
      </c>
      <c r="AS138" s="483" t="e">
        <f t="shared" si="238"/>
        <v>#VALUE!</v>
      </c>
      <c r="AT138" s="483" t="e">
        <f t="shared" si="238"/>
        <v>#VALUE!</v>
      </c>
      <c r="AU138" s="483" t="e">
        <f t="shared" si="238"/>
        <v>#VALUE!</v>
      </c>
      <c r="AV138" s="483" t="e">
        <f t="shared" si="238"/>
        <v>#VALUE!</v>
      </c>
      <c r="AW138" s="483" t="e">
        <f t="shared" si="238"/>
        <v>#VALUE!</v>
      </c>
      <c r="AX138" s="483" t="e">
        <f t="shared" si="238"/>
        <v>#VALUE!</v>
      </c>
      <c r="AY138" s="483" t="e">
        <f t="shared" si="238"/>
        <v>#VALUE!</v>
      </c>
      <c r="AZ138" s="483" t="e">
        <f t="shared" si="238"/>
        <v>#VALUE!</v>
      </c>
      <c r="BA138" s="483" t="e">
        <f t="shared" si="238"/>
        <v>#VALUE!</v>
      </c>
      <c r="BB138" s="483" t="e">
        <f t="shared" si="238"/>
        <v>#VALUE!</v>
      </c>
      <c r="BC138" s="483" t="e">
        <f t="shared" si="238"/>
        <v>#VALUE!</v>
      </c>
      <c r="BD138" s="483" t="e">
        <f t="shared" si="238"/>
        <v>#VALUE!</v>
      </c>
      <c r="BE138" s="483" t="e">
        <f t="shared" si="238"/>
        <v>#VALUE!</v>
      </c>
      <c r="BF138" s="483" t="e">
        <f t="shared" si="238"/>
        <v>#VALUE!</v>
      </c>
      <c r="BG138" s="483" t="e">
        <f t="shared" si="238"/>
        <v>#VALUE!</v>
      </c>
      <c r="BH138" s="483" t="e">
        <f t="shared" si="238"/>
        <v>#VALUE!</v>
      </c>
      <c r="BI138" s="483" t="e">
        <f t="shared" si="238"/>
        <v>#VALUE!</v>
      </c>
      <c r="BJ138" s="483" t="e">
        <f t="shared" si="238"/>
        <v>#VALUE!</v>
      </c>
      <c r="BK138" s="483" t="e">
        <f t="shared" si="238"/>
        <v>#VALUE!</v>
      </c>
      <c r="BL138" s="483" t="e">
        <f t="shared" si="238"/>
        <v>#VALUE!</v>
      </c>
      <c r="BM138" s="483" t="e">
        <f t="shared" si="238"/>
        <v>#VALUE!</v>
      </c>
      <c r="BN138" s="483" t="e">
        <f t="shared" si="238"/>
        <v>#VALUE!</v>
      </c>
      <c r="BO138" s="483" t="e">
        <f t="shared" si="238"/>
        <v>#VALUE!</v>
      </c>
      <c r="BP138" s="483" t="e">
        <f t="shared" si="238"/>
        <v>#VALUE!</v>
      </c>
      <c r="BQ138" s="483" t="e">
        <f t="shared" si="238"/>
        <v>#VALUE!</v>
      </c>
      <c r="BR138" s="483" t="e">
        <f t="shared" si="238"/>
        <v>#VALUE!</v>
      </c>
      <c r="BS138" s="483" t="e">
        <f t="shared" ref="BS138:ED138" si="239">100*(BS136/BO136-1)</f>
        <v>#VALUE!</v>
      </c>
      <c r="BT138" s="483" t="e">
        <f t="shared" si="239"/>
        <v>#VALUE!</v>
      </c>
      <c r="BU138" s="483" t="e">
        <f t="shared" si="239"/>
        <v>#VALUE!</v>
      </c>
      <c r="BV138" s="483" t="e">
        <f t="shared" si="239"/>
        <v>#VALUE!</v>
      </c>
      <c r="BW138" s="483" t="e">
        <f t="shared" si="239"/>
        <v>#VALUE!</v>
      </c>
      <c r="BX138" s="483" t="e">
        <f t="shared" si="239"/>
        <v>#VALUE!</v>
      </c>
      <c r="BY138" s="483" t="e">
        <f t="shared" si="239"/>
        <v>#VALUE!</v>
      </c>
      <c r="BZ138" s="483" t="e">
        <f t="shared" si="239"/>
        <v>#VALUE!</v>
      </c>
      <c r="CA138" s="483" t="e">
        <f t="shared" si="239"/>
        <v>#VALUE!</v>
      </c>
      <c r="CB138" s="483" t="e">
        <f t="shared" si="239"/>
        <v>#VALUE!</v>
      </c>
      <c r="CC138" s="483" t="e">
        <f t="shared" si="239"/>
        <v>#VALUE!</v>
      </c>
      <c r="CD138" s="483" t="e">
        <f t="shared" si="239"/>
        <v>#VALUE!</v>
      </c>
      <c r="CE138" s="483" t="e">
        <f t="shared" si="239"/>
        <v>#VALUE!</v>
      </c>
      <c r="CF138" s="483" t="e">
        <f t="shared" si="239"/>
        <v>#VALUE!</v>
      </c>
      <c r="CG138" s="483" t="e">
        <f t="shared" si="239"/>
        <v>#VALUE!</v>
      </c>
      <c r="CH138" s="483" t="e">
        <f t="shared" si="239"/>
        <v>#VALUE!</v>
      </c>
      <c r="CI138" s="483" t="e">
        <f t="shared" si="239"/>
        <v>#VALUE!</v>
      </c>
      <c r="CJ138" s="483" t="e">
        <f t="shared" si="239"/>
        <v>#VALUE!</v>
      </c>
      <c r="CK138" s="483" t="e">
        <f t="shared" si="239"/>
        <v>#VALUE!</v>
      </c>
      <c r="CL138" s="483" t="e">
        <f t="shared" si="239"/>
        <v>#VALUE!</v>
      </c>
      <c r="CM138" s="483" t="e">
        <f t="shared" si="239"/>
        <v>#VALUE!</v>
      </c>
      <c r="CN138" s="483" t="e">
        <f t="shared" si="239"/>
        <v>#VALUE!</v>
      </c>
      <c r="CO138" s="483" t="e">
        <f t="shared" si="239"/>
        <v>#VALUE!</v>
      </c>
      <c r="CP138" s="483" t="e">
        <f t="shared" si="239"/>
        <v>#VALUE!</v>
      </c>
      <c r="CQ138" s="483" t="e">
        <f t="shared" si="239"/>
        <v>#VALUE!</v>
      </c>
      <c r="CR138" s="483" t="e">
        <f t="shared" si="239"/>
        <v>#VALUE!</v>
      </c>
      <c r="CS138" s="483" t="e">
        <f t="shared" si="239"/>
        <v>#VALUE!</v>
      </c>
      <c r="CT138" s="483" t="e">
        <f t="shared" si="239"/>
        <v>#VALUE!</v>
      </c>
      <c r="CU138" s="483" t="e">
        <f t="shared" si="239"/>
        <v>#VALUE!</v>
      </c>
      <c r="CV138" s="483" t="e">
        <f t="shared" si="239"/>
        <v>#VALUE!</v>
      </c>
      <c r="CW138" s="483" t="e">
        <f t="shared" si="239"/>
        <v>#VALUE!</v>
      </c>
      <c r="CX138" s="483" t="e">
        <f t="shared" si="239"/>
        <v>#VALUE!</v>
      </c>
      <c r="CY138" s="483" t="e">
        <f t="shared" si="239"/>
        <v>#VALUE!</v>
      </c>
      <c r="CZ138" s="483" t="e">
        <f t="shared" si="239"/>
        <v>#VALUE!</v>
      </c>
      <c r="DA138" s="483" t="e">
        <f t="shared" si="239"/>
        <v>#VALUE!</v>
      </c>
      <c r="DB138" s="483" t="e">
        <f t="shared" si="239"/>
        <v>#VALUE!</v>
      </c>
      <c r="DC138" s="483" t="e">
        <f t="shared" si="239"/>
        <v>#VALUE!</v>
      </c>
      <c r="DD138" s="483" t="e">
        <f t="shared" si="239"/>
        <v>#VALUE!</v>
      </c>
      <c r="DE138" s="483" t="e">
        <f t="shared" si="239"/>
        <v>#VALUE!</v>
      </c>
      <c r="DF138" s="483" t="e">
        <f t="shared" si="239"/>
        <v>#VALUE!</v>
      </c>
      <c r="DG138" s="483" t="e">
        <f t="shared" si="239"/>
        <v>#VALUE!</v>
      </c>
      <c r="DH138" s="483" t="e">
        <f t="shared" si="239"/>
        <v>#VALUE!</v>
      </c>
      <c r="DI138" s="483" t="e">
        <f t="shared" si="239"/>
        <v>#VALUE!</v>
      </c>
      <c r="DJ138" s="483" t="e">
        <f t="shared" si="239"/>
        <v>#VALUE!</v>
      </c>
      <c r="DK138" s="483" t="e">
        <f t="shared" si="239"/>
        <v>#VALUE!</v>
      </c>
      <c r="DL138" s="483" t="e">
        <f t="shared" si="239"/>
        <v>#VALUE!</v>
      </c>
      <c r="DM138" s="483" t="e">
        <f t="shared" si="239"/>
        <v>#VALUE!</v>
      </c>
      <c r="DN138" s="483" t="e">
        <f t="shared" si="239"/>
        <v>#VALUE!</v>
      </c>
      <c r="DO138" s="483" t="e">
        <f t="shared" si="239"/>
        <v>#VALUE!</v>
      </c>
      <c r="DP138" s="483" t="e">
        <f t="shared" si="239"/>
        <v>#VALUE!</v>
      </c>
      <c r="DQ138" s="483" t="e">
        <f t="shared" si="239"/>
        <v>#VALUE!</v>
      </c>
      <c r="DR138" s="483" t="e">
        <f t="shared" si="239"/>
        <v>#VALUE!</v>
      </c>
      <c r="DS138" s="483" t="e">
        <f t="shared" si="239"/>
        <v>#VALUE!</v>
      </c>
      <c r="DT138" s="483" t="e">
        <f t="shared" si="239"/>
        <v>#VALUE!</v>
      </c>
      <c r="DU138" s="483" t="e">
        <f t="shared" si="239"/>
        <v>#VALUE!</v>
      </c>
      <c r="DV138" s="483" t="e">
        <f t="shared" si="239"/>
        <v>#VALUE!</v>
      </c>
      <c r="DW138" s="483" t="e">
        <f t="shared" si="239"/>
        <v>#VALUE!</v>
      </c>
      <c r="DX138" s="483" t="e">
        <f t="shared" si="239"/>
        <v>#VALUE!</v>
      </c>
      <c r="DY138" s="483" t="e">
        <f t="shared" si="239"/>
        <v>#VALUE!</v>
      </c>
      <c r="DZ138" s="483" t="e">
        <f t="shared" si="239"/>
        <v>#VALUE!</v>
      </c>
      <c r="EA138" s="483" t="e">
        <f t="shared" si="239"/>
        <v>#VALUE!</v>
      </c>
      <c r="EB138" s="483" t="e">
        <f t="shared" si="239"/>
        <v>#VALUE!</v>
      </c>
      <c r="EC138" s="483" t="e">
        <f t="shared" si="239"/>
        <v>#VALUE!</v>
      </c>
      <c r="ED138" s="483" t="e">
        <f t="shared" si="239"/>
        <v>#VALUE!</v>
      </c>
      <c r="EE138" s="483" t="e">
        <f>100*(EE136/EA136-1)</f>
        <v>#VALUE!</v>
      </c>
      <c r="EF138" s="483" t="e">
        <f>100*(EF136/EB136-1)</f>
        <v>#VALUE!</v>
      </c>
      <c r="EG138" s="483" t="e">
        <f>100*(EG136/EC136-1)</f>
        <v>#VALUE!</v>
      </c>
      <c r="EH138" s="483" t="e">
        <f>100*(EH136/ED136-1)</f>
        <v>#VALUE!</v>
      </c>
      <c r="EI138" s="483" t="e">
        <f>100*(EI136/EE136-1)</f>
        <v>#VALUE!</v>
      </c>
    </row>
    <row r="139" spans="2:139">
      <c r="B139" s="508" t="s">
        <v>179</v>
      </c>
      <c r="C139" s="451" t="e">
        <v>#VALUE!</v>
      </c>
      <c r="D139" s="451" t="e">
        <v>#VALUE!</v>
      </c>
      <c r="E139" s="451" t="e">
        <v>#VALUE!</v>
      </c>
      <c r="F139" s="451" t="e">
        <v>#VALUE!</v>
      </c>
      <c r="G139" s="451" t="e">
        <v>#VALUE!</v>
      </c>
      <c r="H139" s="451" t="e">
        <v>#VALUE!</v>
      </c>
      <c r="I139" s="451" t="e">
        <v>#VALUE!</v>
      </c>
      <c r="J139" s="451" t="e">
        <v>#VALUE!</v>
      </c>
      <c r="K139" s="451" t="e">
        <v>#VALUE!</v>
      </c>
      <c r="L139" s="451" t="e">
        <v>#VALUE!</v>
      </c>
      <c r="M139" s="451" t="e">
        <v>#VALUE!</v>
      </c>
      <c r="N139" s="451" t="e">
        <v>#VALUE!</v>
      </c>
      <c r="O139" s="451" t="e">
        <v>#VALUE!</v>
      </c>
      <c r="P139" s="451" t="e">
        <v>#VALUE!</v>
      </c>
      <c r="Q139" s="451" t="e">
        <v>#VALUE!</v>
      </c>
      <c r="R139" s="451" t="e">
        <v>#VALUE!</v>
      </c>
      <c r="S139" s="451" t="e">
        <v>#VALUE!</v>
      </c>
      <c r="T139" s="451" t="e">
        <v>#VALUE!</v>
      </c>
      <c r="U139" s="451" t="e">
        <v>#VALUE!</v>
      </c>
      <c r="V139" s="451" t="e">
        <v>#VALUE!</v>
      </c>
      <c r="W139" s="451" t="e">
        <v>#VALUE!</v>
      </c>
      <c r="X139" s="451" t="e">
        <v>#VALUE!</v>
      </c>
      <c r="Y139" s="451" t="e">
        <v>#VALUE!</v>
      </c>
      <c r="Z139" s="451" t="e">
        <v>#VALUE!</v>
      </c>
      <c r="AA139" s="451" t="e">
        <v>#VALUE!</v>
      </c>
      <c r="AB139" s="451" t="e">
        <v>#VALUE!</v>
      </c>
      <c r="AC139" s="451" t="e">
        <v>#VALUE!</v>
      </c>
      <c r="AD139" s="451" t="e">
        <v>#VALUE!</v>
      </c>
      <c r="AE139" s="451" t="e">
        <v>#VALUE!</v>
      </c>
      <c r="AF139" s="451" t="e">
        <v>#VALUE!</v>
      </c>
      <c r="AG139" s="451" t="e">
        <v>#VALUE!</v>
      </c>
      <c r="AH139" s="451" t="e">
        <v>#VALUE!</v>
      </c>
      <c r="AI139" s="451" t="e">
        <v>#VALUE!</v>
      </c>
      <c r="AJ139" s="451" t="e">
        <v>#VALUE!</v>
      </c>
      <c r="AK139" s="451" t="e">
        <v>#VALUE!</v>
      </c>
      <c r="AL139" s="451" t="e">
        <v>#VALUE!</v>
      </c>
      <c r="AM139" s="451" t="e">
        <v>#VALUE!</v>
      </c>
      <c r="AN139" s="451" t="e">
        <v>#VALUE!</v>
      </c>
      <c r="AO139" s="451" t="e">
        <v>#VALUE!</v>
      </c>
      <c r="AP139" s="451" t="e">
        <v>#VALUE!</v>
      </c>
      <c r="AQ139" s="451" t="e">
        <v>#VALUE!</v>
      </c>
      <c r="AR139" s="451" t="e">
        <v>#VALUE!</v>
      </c>
      <c r="AS139" s="451" t="e">
        <v>#VALUE!</v>
      </c>
      <c r="AT139" s="451" t="e">
        <v>#VALUE!</v>
      </c>
      <c r="AU139" s="451" t="e">
        <v>#VALUE!</v>
      </c>
      <c r="AV139" s="451" t="e">
        <v>#VALUE!</v>
      </c>
      <c r="AW139" s="451" t="e">
        <v>#VALUE!</v>
      </c>
      <c r="AX139" s="451" t="e">
        <v>#VALUE!</v>
      </c>
      <c r="AY139" s="451" t="e">
        <v>#VALUE!</v>
      </c>
      <c r="AZ139" s="451" t="e">
        <v>#VALUE!</v>
      </c>
      <c r="BA139" s="451" t="e">
        <v>#VALUE!</v>
      </c>
      <c r="BB139" s="451" t="e">
        <v>#VALUE!</v>
      </c>
      <c r="BC139" s="451" t="e">
        <v>#VALUE!</v>
      </c>
      <c r="BD139" s="451" t="e">
        <v>#VALUE!</v>
      </c>
      <c r="BE139" s="451" t="e">
        <v>#VALUE!</v>
      </c>
      <c r="BF139" s="451" t="e">
        <v>#VALUE!</v>
      </c>
      <c r="BG139" s="451" t="e">
        <v>#VALUE!</v>
      </c>
      <c r="BH139" s="451" t="e">
        <v>#VALUE!</v>
      </c>
      <c r="BI139" s="451" t="e">
        <v>#VALUE!</v>
      </c>
      <c r="BJ139" s="451" t="e">
        <v>#VALUE!</v>
      </c>
      <c r="BK139" s="451" t="e">
        <v>#VALUE!</v>
      </c>
      <c r="BL139" s="451" t="e">
        <v>#VALUE!</v>
      </c>
      <c r="BM139" s="451" t="e">
        <v>#VALUE!</v>
      </c>
      <c r="BN139" s="451" t="e">
        <v>#VALUE!</v>
      </c>
      <c r="BO139" s="451" t="e">
        <v>#VALUE!</v>
      </c>
      <c r="BP139" s="451" t="e">
        <v>#VALUE!</v>
      </c>
      <c r="BQ139" s="451" t="e">
        <v>#VALUE!</v>
      </c>
      <c r="BR139" s="451" t="e">
        <v>#VALUE!</v>
      </c>
      <c r="BS139" s="451" t="e">
        <v>#VALUE!</v>
      </c>
      <c r="BT139" s="451" t="e">
        <v>#VALUE!</v>
      </c>
      <c r="BU139" s="451" t="e">
        <v>#VALUE!</v>
      </c>
      <c r="BV139" s="451" t="e">
        <v>#VALUE!</v>
      </c>
      <c r="BW139" s="451" t="e">
        <v>#VALUE!</v>
      </c>
      <c r="BX139" s="451" t="e">
        <v>#VALUE!</v>
      </c>
      <c r="BY139" s="451" t="e">
        <v>#VALUE!</v>
      </c>
      <c r="BZ139" s="451" t="e">
        <v>#VALUE!</v>
      </c>
      <c r="CA139" s="451" t="e">
        <v>#VALUE!</v>
      </c>
      <c r="CB139" s="451" t="e">
        <v>#VALUE!</v>
      </c>
      <c r="CC139" s="451" t="e">
        <v>#VALUE!</v>
      </c>
      <c r="CD139" s="451" t="e">
        <v>#VALUE!</v>
      </c>
      <c r="CE139" s="451" t="e">
        <v>#VALUE!</v>
      </c>
      <c r="CF139" s="451" t="e">
        <v>#VALUE!</v>
      </c>
      <c r="CG139" s="451" t="e">
        <v>#VALUE!</v>
      </c>
      <c r="CH139" s="451" t="e">
        <v>#VALUE!</v>
      </c>
      <c r="CI139" s="451" t="e">
        <v>#VALUE!</v>
      </c>
      <c r="CJ139" s="451" t="e">
        <v>#VALUE!</v>
      </c>
      <c r="CK139" s="451" t="e">
        <v>#VALUE!</v>
      </c>
      <c r="CL139" s="451" t="e">
        <v>#VALUE!</v>
      </c>
      <c r="CM139" s="451" t="e">
        <v>#VALUE!</v>
      </c>
      <c r="CN139" s="451" t="e">
        <v>#VALUE!</v>
      </c>
      <c r="CO139" s="451" t="e">
        <v>#VALUE!</v>
      </c>
      <c r="CP139" s="451" t="e">
        <v>#VALUE!</v>
      </c>
      <c r="CQ139" s="451" t="e">
        <v>#VALUE!</v>
      </c>
      <c r="CR139" s="451" t="e">
        <v>#VALUE!</v>
      </c>
      <c r="CS139" s="451" t="e">
        <v>#VALUE!</v>
      </c>
      <c r="CT139" s="451" t="e">
        <v>#VALUE!</v>
      </c>
      <c r="CU139" s="451" t="e">
        <v>#VALUE!</v>
      </c>
      <c r="CV139" s="451" t="e">
        <v>#VALUE!</v>
      </c>
      <c r="CW139" s="451" t="e">
        <v>#VALUE!</v>
      </c>
      <c r="CX139" s="451" t="e">
        <v>#VALUE!</v>
      </c>
      <c r="CY139" s="451" t="e">
        <v>#VALUE!</v>
      </c>
      <c r="CZ139" s="451" t="e">
        <v>#VALUE!</v>
      </c>
      <c r="DA139" s="451" t="e">
        <v>#VALUE!</v>
      </c>
      <c r="DB139" s="451" t="e">
        <v>#VALUE!</v>
      </c>
      <c r="DC139" s="451" t="e">
        <v>#VALUE!</v>
      </c>
      <c r="DD139" s="451" t="e">
        <v>#VALUE!</v>
      </c>
      <c r="DE139" s="451" t="e">
        <v>#VALUE!</v>
      </c>
      <c r="DF139" s="451" t="e">
        <v>#VALUE!</v>
      </c>
      <c r="DG139" s="451" t="e">
        <v>#VALUE!</v>
      </c>
      <c r="DH139" s="451" t="e">
        <v>#VALUE!</v>
      </c>
      <c r="DI139" s="451" t="e">
        <v>#VALUE!</v>
      </c>
      <c r="DJ139" s="451" t="e">
        <v>#VALUE!</v>
      </c>
      <c r="DK139" s="451" t="e">
        <v>#VALUE!</v>
      </c>
      <c r="DL139" s="451" t="e">
        <v>#VALUE!</v>
      </c>
      <c r="DM139" s="451" t="e">
        <v>#VALUE!</v>
      </c>
      <c r="DN139" s="451" t="e">
        <v>#VALUE!</v>
      </c>
      <c r="DO139" s="451" t="e">
        <v>#VALUE!</v>
      </c>
      <c r="DP139" s="451" t="e">
        <v>#VALUE!</v>
      </c>
      <c r="DQ139" s="451" t="e">
        <v>#VALUE!</v>
      </c>
      <c r="DR139" s="451" t="e">
        <v>#VALUE!</v>
      </c>
      <c r="DS139" s="451" t="e">
        <v>#VALUE!</v>
      </c>
      <c r="DT139" s="451" t="e">
        <v>#VALUE!</v>
      </c>
      <c r="DU139" s="451" t="e">
        <v>#VALUE!</v>
      </c>
      <c r="DV139" s="451" t="e">
        <v>#VALUE!</v>
      </c>
      <c r="DW139" s="451" t="e">
        <v>#VALUE!</v>
      </c>
      <c r="DX139" s="451" t="e">
        <v>#VALUE!</v>
      </c>
      <c r="DY139" s="451" t="e">
        <v>#VALUE!</v>
      </c>
      <c r="DZ139" s="451" t="e">
        <v>#VALUE!</v>
      </c>
      <c r="EA139" s="451" t="e">
        <v>#VALUE!</v>
      </c>
      <c r="EB139" s="451" t="e">
        <v>#VALUE!</v>
      </c>
      <c r="EC139" s="451" t="e">
        <v>#VALUE!</v>
      </c>
      <c r="ED139" s="451" t="e">
        <v>#VALUE!</v>
      </c>
      <c r="EE139" s="451" t="e">
        <v>#VALUE!</v>
      </c>
      <c r="EF139" s="451" t="e">
        <v>#VALUE!</v>
      </c>
      <c r="EG139" s="451" t="e">
        <v>#VALUE!</v>
      </c>
      <c r="EH139" s="451" t="e">
        <v>#VALUE!</v>
      </c>
      <c r="EI139" s="451" t="e">
        <v>#VALUE!</v>
      </c>
    </row>
    <row r="140" spans="2:139">
      <c r="B140" s="454" t="s">
        <v>174</v>
      </c>
      <c r="C140" s="454"/>
      <c r="D140" s="490" t="e">
        <f t="shared" ref="D140:BO140" si="240">100*(D139/C139-1)</f>
        <v>#VALUE!</v>
      </c>
      <c r="E140" s="490" t="e">
        <f t="shared" si="240"/>
        <v>#VALUE!</v>
      </c>
      <c r="F140" s="490" t="e">
        <f t="shared" si="240"/>
        <v>#VALUE!</v>
      </c>
      <c r="G140" s="490" t="e">
        <f t="shared" si="240"/>
        <v>#VALUE!</v>
      </c>
      <c r="H140" s="490" t="e">
        <f t="shared" si="240"/>
        <v>#VALUE!</v>
      </c>
      <c r="I140" s="490" t="e">
        <f t="shared" si="240"/>
        <v>#VALUE!</v>
      </c>
      <c r="J140" s="490" t="e">
        <f t="shared" si="240"/>
        <v>#VALUE!</v>
      </c>
      <c r="K140" s="490" t="e">
        <f t="shared" si="240"/>
        <v>#VALUE!</v>
      </c>
      <c r="L140" s="490" t="e">
        <f t="shared" si="240"/>
        <v>#VALUE!</v>
      </c>
      <c r="M140" s="490" t="e">
        <f t="shared" si="240"/>
        <v>#VALUE!</v>
      </c>
      <c r="N140" s="490" t="e">
        <f t="shared" si="240"/>
        <v>#VALUE!</v>
      </c>
      <c r="O140" s="490" t="e">
        <f t="shared" si="240"/>
        <v>#VALUE!</v>
      </c>
      <c r="P140" s="490" t="e">
        <f t="shared" si="240"/>
        <v>#VALUE!</v>
      </c>
      <c r="Q140" s="490" t="e">
        <f t="shared" si="240"/>
        <v>#VALUE!</v>
      </c>
      <c r="R140" s="490" t="e">
        <f t="shared" si="240"/>
        <v>#VALUE!</v>
      </c>
      <c r="S140" s="490" t="e">
        <f t="shared" si="240"/>
        <v>#VALUE!</v>
      </c>
      <c r="T140" s="490" t="e">
        <f t="shared" si="240"/>
        <v>#VALUE!</v>
      </c>
      <c r="U140" s="490" t="e">
        <f t="shared" si="240"/>
        <v>#VALUE!</v>
      </c>
      <c r="V140" s="490" t="e">
        <f t="shared" si="240"/>
        <v>#VALUE!</v>
      </c>
      <c r="W140" s="490" t="e">
        <f t="shared" si="240"/>
        <v>#VALUE!</v>
      </c>
      <c r="X140" s="490" t="e">
        <f t="shared" si="240"/>
        <v>#VALUE!</v>
      </c>
      <c r="Y140" s="490" t="e">
        <f t="shared" si="240"/>
        <v>#VALUE!</v>
      </c>
      <c r="Z140" s="490" t="e">
        <f t="shared" si="240"/>
        <v>#VALUE!</v>
      </c>
      <c r="AA140" s="490" t="e">
        <f t="shared" si="240"/>
        <v>#VALUE!</v>
      </c>
      <c r="AB140" s="490" t="e">
        <f t="shared" si="240"/>
        <v>#VALUE!</v>
      </c>
      <c r="AC140" s="490" t="e">
        <f t="shared" si="240"/>
        <v>#VALUE!</v>
      </c>
      <c r="AD140" s="490" t="e">
        <f t="shared" si="240"/>
        <v>#VALUE!</v>
      </c>
      <c r="AE140" s="490" t="e">
        <f t="shared" si="240"/>
        <v>#VALUE!</v>
      </c>
      <c r="AF140" s="490" t="e">
        <f t="shared" si="240"/>
        <v>#VALUE!</v>
      </c>
      <c r="AG140" s="490" t="e">
        <f t="shared" si="240"/>
        <v>#VALUE!</v>
      </c>
      <c r="AH140" s="490" t="e">
        <f t="shared" si="240"/>
        <v>#VALUE!</v>
      </c>
      <c r="AI140" s="490" t="e">
        <f t="shared" si="240"/>
        <v>#VALUE!</v>
      </c>
      <c r="AJ140" s="490" t="e">
        <f t="shared" si="240"/>
        <v>#VALUE!</v>
      </c>
      <c r="AK140" s="490" t="e">
        <f t="shared" si="240"/>
        <v>#VALUE!</v>
      </c>
      <c r="AL140" s="490" t="e">
        <f t="shared" si="240"/>
        <v>#VALUE!</v>
      </c>
      <c r="AM140" s="490" t="e">
        <f t="shared" si="240"/>
        <v>#VALUE!</v>
      </c>
      <c r="AN140" s="490" t="e">
        <f t="shared" si="240"/>
        <v>#VALUE!</v>
      </c>
      <c r="AO140" s="490" t="e">
        <f t="shared" si="240"/>
        <v>#VALUE!</v>
      </c>
      <c r="AP140" s="490" t="e">
        <f t="shared" si="240"/>
        <v>#VALUE!</v>
      </c>
      <c r="AQ140" s="490" t="e">
        <f t="shared" si="240"/>
        <v>#VALUE!</v>
      </c>
      <c r="AR140" s="490" t="e">
        <f t="shared" si="240"/>
        <v>#VALUE!</v>
      </c>
      <c r="AS140" s="490" t="e">
        <f t="shared" si="240"/>
        <v>#VALUE!</v>
      </c>
      <c r="AT140" s="490" t="e">
        <f t="shared" si="240"/>
        <v>#VALUE!</v>
      </c>
      <c r="AU140" s="490" t="e">
        <f t="shared" si="240"/>
        <v>#VALUE!</v>
      </c>
      <c r="AV140" s="490" t="e">
        <f t="shared" si="240"/>
        <v>#VALUE!</v>
      </c>
      <c r="AW140" s="490" t="e">
        <f t="shared" si="240"/>
        <v>#VALUE!</v>
      </c>
      <c r="AX140" s="490" t="e">
        <f t="shared" si="240"/>
        <v>#VALUE!</v>
      </c>
      <c r="AY140" s="490" t="e">
        <f t="shared" si="240"/>
        <v>#VALUE!</v>
      </c>
      <c r="AZ140" s="490" t="e">
        <f t="shared" si="240"/>
        <v>#VALUE!</v>
      </c>
      <c r="BA140" s="490" t="e">
        <f t="shared" si="240"/>
        <v>#VALUE!</v>
      </c>
      <c r="BB140" s="490" t="e">
        <f t="shared" si="240"/>
        <v>#VALUE!</v>
      </c>
      <c r="BC140" s="490" t="e">
        <f t="shared" si="240"/>
        <v>#VALUE!</v>
      </c>
      <c r="BD140" s="490" t="e">
        <f t="shared" si="240"/>
        <v>#VALUE!</v>
      </c>
      <c r="BE140" s="490" t="e">
        <f t="shared" si="240"/>
        <v>#VALUE!</v>
      </c>
      <c r="BF140" s="490" t="e">
        <f t="shared" si="240"/>
        <v>#VALUE!</v>
      </c>
      <c r="BG140" s="490" t="e">
        <f t="shared" si="240"/>
        <v>#VALUE!</v>
      </c>
      <c r="BH140" s="490" t="e">
        <f t="shared" si="240"/>
        <v>#VALUE!</v>
      </c>
      <c r="BI140" s="490" t="e">
        <f t="shared" si="240"/>
        <v>#VALUE!</v>
      </c>
      <c r="BJ140" s="490" t="e">
        <f t="shared" si="240"/>
        <v>#VALUE!</v>
      </c>
      <c r="BK140" s="490" t="e">
        <f t="shared" si="240"/>
        <v>#VALUE!</v>
      </c>
      <c r="BL140" s="490" t="e">
        <f t="shared" si="240"/>
        <v>#VALUE!</v>
      </c>
      <c r="BM140" s="490" t="e">
        <f t="shared" si="240"/>
        <v>#VALUE!</v>
      </c>
      <c r="BN140" s="490" t="e">
        <f t="shared" si="240"/>
        <v>#VALUE!</v>
      </c>
      <c r="BO140" s="490" t="e">
        <f t="shared" si="240"/>
        <v>#VALUE!</v>
      </c>
      <c r="BP140" s="490" t="e">
        <f t="shared" ref="BP140:EA140" si="241">100*(BP139/BO139-1)</f>
        <v>#VALUE!</v>
      </c>
      <c r="BQ140" s="490" t="e">
        <f t="shared" si="241"/>
        <v>#VALUE!</v>
      </c>
      <c r="BR140" s="490" t="e">
        <f t="shared" si="241"/>
        <v>#VALUE!</v>
      </c>
      <c r="BS140" s="490" t="e">
        <f t="shared" si="241"/>
        <v>#VALUE!</v>
      </c>
      <c r="BT140" s="490" t="e">
        <f t="shared" si="241"/>
        <v>#VALUE!</v>
      </c>
      <c r="BU140" s="490" t="e">
        <f t="shared" si="241"/>
        <v>#VALUE!</v>
      </c>
      <c r="BV140" s="490" t="e">
        <f t="shared" si="241"/>
        <v>#VALUE!</v>
      </c>
      <c r="BW140" s="490" t="e">
        <f t="shared" si="241"/>
        <v>#VALUE!</v>
      </c>
      <c r="BX140" s="490" t="e">
        <f t="shared" si="241"/>
        <v>#VALUE!</v>
      </c>
      <c r="BY140" s="490" t="e">
        <f t="shared" si="241"/>
        <v>#VALUE!</v>
      </c>
      <c r="BZ140" s="490" t="e">
        <f t="shared" si="241"/>
        <v>#VALUE!</v>
      </c>
      <c r="CA140" s="490" t="e">
        <f t="shared" si="241"/>
        <v>#VALUE!</v>
      </c>
      <c r="CB140" s="490" t="e">
        <f t="shared" si="241"/>
        <v>#VALUE!</v>
      </c>
      <c r="CC140" s="490" t="e">
        <f t="shared" si="241"/>
        <v>#VALUE!</v>
      </c>
      <c r="CD140" s="490" t="e">
        <f t="shared" si="241"/>
        <v>#VALUE!</v>
      </c>
      <c r="CE140" s="490" t="e">
        <f t="shared" si="241"/>
        <v>#VALUE!</v>
      </c>
      <c r="CF140" s="490" t="e">
        <f t="shared" si="241"/>
        <v>#VALUE!</v>
      </c>
      <c r="CG140" s="490" t="e">
        <f t="shared" si="241"/>
        <v>#VALUE!</v>
      </c>
      <c r="CH140" s="490" t="e">
        <f t="shared" si="241"/>
        <v>#VALUE!</v>
      </c>
      <c r="CI140" s="490" t="e">
        <f t="shared" si="241"/>
        <v>#VALUE!</v>
      </c>
      <c r="CJ140" s="490" t="e">
        <f t="shared" si="241"/>
        <v>#VALUE!</v>
      </c>
      <c r="CK140" s="490" t="e">
        <f t="shared" si="241"/>
        <v>#VALUE!</v>
      </c>
      <c r="CL140" s="490" t="e">
        <f t="shared" si="241"/>
        <v>#VALUE!</v>
      </c>
      <c r="CM140" s="490" t="e">
        <f t="shared" si="241"/>
        <v>#VALUE!</v>
      </c>
      <c r="CN140" s="490" t="e">
        <f t="shared" si="241"/>
        <v>#VALUE!</v>
      </c>
      <c r="CO140" s="490" t="e">
        <f t="shared" si="241"/>
        <v>#VALUE!</v>
      </c>
      <c r="CP140" s="490" t="e">
        <f t="shared" si="241"/>
        <v>#VALUE!</v>
      </c>
      <c r="CQ140" s="490" t="e">
        <f t="shared" si="241"/>
        <v>#VALUE!</v>
      </c>
      <c r="CR140" s="490" t="e">
        <f t="shared" si="241"/>
        <v>#VALUE!</v>
      </c>
      <c r="CS140" s="490" t="e">
        <f t="shared" si="241"/>
        <v>#VALUE!</v>
      </c>
      <c r="CT140" s="490" t="e">
        <f t="shared" si="241"/>
        <v>#VALUE!</v>
      </c>
      <c r="CU140" s="490" t="e">
        <f t="shared" si="241"/>
        <v>#VALUE!</v>
      </c>
      <c r="CV140" s="490" t="e">
        <f t="shared" si="241"/>
        <v>#VALUE!</v>
      </c>
      <c r="CW140" s="490" t="e">
        <f t="shared" si="241"/>
        <v>#VALUE!</v>
      </c>
      <c r="CX140" s="490" t="e">
        <f t="shared" si="241"/>
        <v>#VALUE!</v>
      </c>
      <c r="CY140" s="490" t="e">
        <f t="shared" si="241"/>
        <v>#VALUE!</v>
      </c>
      <c r="CZ140" s="490" t="e">
        <f t="shared" si="241"/>
        <v>#VALUE!</v>
      </c>
      <c r="DA140" s="490" t="e">
        <f t="shared" si="241"/>
        <v>#VALUE!</v>
      </c>
      <c r="DB140" s="490" t="e">
        <f t="shared" si="241"/>
        <v>#VALUE!</v>
      </c>
      <c r="DC140" s="490" t="e">
        <f t="shared" si="241"/>
        <v>#VALUE!</v>
      </c>
      <c r="DD140" s="490" t="e">
        <f t="shared" si="241"/>
        <v>#VALUE!</v>
      </c>
      <c r="DE140" s="490" t="e">
        <f t="shared" si="241"/>
        <v>#VALUE!</v>
      </c>
      <c r="DF140" s="490" t="e">
        <f t="shared" si="241"/>
        <v>#VALUE!</v>
      </c>
      <c r="DG140" s="490" t="e">
        <f t="shared" si="241"/>
        <v>#VALUE!</v>
      </c>
      <c r="DH140" s="490" t="e">
        <f t="shared" si="241"/>
        <v>#VALUE!</v>
      </c>
      <c r="DI140" s="490" t="e">
        <f t="shared" si="241"/>
        <v>#VALUE!</v>
      </c>
      <c r="DJ140" s="490" t="e">
        <f t="shared" si="241"/>
        <v>#VALUE!</v>
      </c>
      <c r="DK140" s="490" t="e">
        <f t="shared" si="241"/>
        <v>#VALUE!</v>
      </c>
      <c r="DL140" s="490" t="e">
        <f t="shared" si="241"/>
        <v>#VALUE!</v>
      </c>
      <c r="DM140" s="490" t="e">
        <f t="shared" si="241"/>
        <v>#VALUE!</v>
      </c>
      <c r="DN140" s="490" t="e">
        <f t="shared" si="241"/>
        <v>#VALUE!</v>
      </c>
      <c r="DO140" s="490" t="e">
        <f t="shared" si="241"/>
        <v>#VALUE!</v>
      </c>
      <c r="DP140" s="490" t="e">
        <f t="shared" si="241"/>
        <v>#VALUE!</v>
      </c>
      <c r="DQ140" s="490" t="e">
        <f t="shared" si="241"/>
        <v>#VALUE!</v>
      </c>
      <c r="DR140" s="490" t="e">
        <f t="shared" si="241"/>
        <v>#VALUE!</v>
      </c>
      <c r="DS140" s="490" t="e">
        <f t="shared" si="241"/>
        <v>#VALUE!</v>
      </c>
      <c r="DT140" s="490" t="e">
        <f t="shared" si="241"/>
        <v>#VALUE!</v>
      </c>
      <c r="DU140" s="490" t="e">
        <f t="shared" si="241"/>
        <v>#VALUE!</v>
      </c>
      <c r="DV140" s="490" t="e">
        <f t="shared" si="241"/>
        <v>#VALUE!</v>
      </c>
      <c r="DW140" s="490" t="e">
        <f t="shared" si="241"/>
        <v>#VALUE!</v>
      </c>
      <c r="DX140" s="490" t="e">
        <f t="shared" si="241"/>
        <v>#VALUE!</v>
      </c>
      <c r="DY140" s="490" t="e">
        <f t="shared" si="241"/>
        <v>#VALUE!</v>
      </c>
      <c r="DZ140" s="490" t="e">
        <f t="shared" si="241"/>
        <v>#VALUE!</v>
      </c>
      <c r="EA140" s="490" t="e">
        <f t="shared" si="241"/>
        <v>#VALUE!</v>
      </c>
      <c r="EB140" s="490" t="e">
        <f t="shared" ref="EB140:EI140" si="242">100*(EB139/EA139-1)</f>
        <v>#VALUE!</v>
      </c>
      <c r="EC140" s="490" t="e">
        <f t="shared" si="242"/>
        <v>#VALUE!</v>
      </c>
      <c r="ED140" s="490" t="e">
        <f t="shared" si="242"/>
        <v>#VALUE!</v>
      </c>
      <c r="EE140" s="490" t="e">
        <f t="shared" si="242"/>
        <v>#VALUE!</v>
      </c>
      <c r="EF140" s="490" t="e">
        <f t="shared" si="242"/>
        <v>#VALUE!</v>
      </c>
      <c r="EG140" s="490" t="e">
        <f t="shared" si="242"/>
        <v>#VALUE!</v>
      </c>
      <c r="EH140" s="490" t="e">
        <f t="shared" si="242"/>
        <v>#VALUE!</v>
      </c>
      <c r="EI140" s="490" t="e">
        <f t="shared" si="242"/>
        <v>#VALUE!</v>
      </c>
    </row>
    <row r="141" spans="2:139" ht="13.5" thickBot="1">
      <c r="B141" s="495" t="s">
        <v>74</v>
      </c>
      <c r="C141" s="465"/>
      <c r="D141" s="465"/>
      <c r="E141" s="465"/>
      <c r="F141" s="465"/>
      <c r="G141" s="483" t="e">
        <f t="shared" ref="G141:BR141" si="243">100*(G139/C139-1)</f>
        <v>#VALUE!</v>
      </c>
      <c r="H141" s="483" t="e">
        <f t="shared" si="243"/>
        <v>#VALUE!</v>
      </c>
      <c r="I141" s="483" t="e">
        <f t="shared" si="243"/>
        <v>#VALUE!</v>
      </c>
      <c r="J141" s="483" t="e">
        <f t="shared" si="243"/>
        <v>#VALUE!</v>
      </c>
      <c r="K141" s="483" t="e">
        <f t="shared" si="243"/>
        <v>#VALUE!</v>
      </c>
      <c r="L141" s="483" t="e">
        <f t="shared" si="243"/>
        <v>#VALUE!</v>
      </c>
      <c r="M141" s="483" t="e">
        <f t="shared" si="243"/>
        <v>#VALUE!</v>
      </c>
      <c r="N141" s="483" t="e">
        <f t="shared" si="243"/>
        <v>#VALUE!</v>
      </c>
      <c r="O141" s="483" t="e">
        <f t="shared" si="243"/>
        <v>#VALUE!</v>
      </c>
      <c r="P141" s="483" t="e">
        <f t="shared" si="243"/>
        <v>#VALUE!</v>
      </c>
      <c r="Q141" s="483" t="e">
        <f t="shared" si="243"/>
        <v>#VALUE!</v>
      </c>
      <c r="R141" s="483" t="e">
        <f t="shared" si="243"/>
        <v>#VALUE!</v>
      </c>
      <c r="S141" s="483" t="e">
        <f t="shared" si="243"/>
        <v>#VALUE!</v>
      </c>
      <c r="T141" s="483" t="e">
        <f t="shared" si="243"/>
        <v>#VALUE!</v>
      </c>
      <c r="U141" s="483" t="e">
        <f t="shared" si="243"/>
        <v>#VALUE!</v>
      </c>
      <c r="V141" s="483" t="e">
        <f t="shared" si="243"/>
        <v>#VALUE!</v>
      </c>
      <c r="W141" s="483" t="e">
        <f t="shared" si="243"/>
        <v>#VALUE!</v>
      </c>
      <c r="X141" s="483" t="e">
        <f t="shared" si="243"/>
        <v>#VALUE!</v>
      </c>
      <c r="Y141" s="483" t="e">
        <f t="shared" si="243"/>
        <v>#VALUE!</v>
      </c>
      <c r="Z141" s="483" t="e">
        <f t="shared" si="243"/>
        <v>#VALUE!</v>
      </c>
      <c r="AA141" s="483" t="e">
        <f t="shared" si="243"/>
        <v>#VALUE!</v>
      </c>
      <c r="AB141" s="483" t="e">
        <f t="shared" si="243"/>
        <v>#VALUE!</v>
      </c>
      <c r="AC141" s="483" t="e">
        <f t="shared" si="243"/>
        <v>#VALUE!</v>
      </c>
      <c r="AD141" s="483" t="e">
        <f t="shared" si="243"/>
        <v>#VALUE!</v>
      </c>
      <c r="AE141" s="483" t="e">
        <f t="shared" si="243"/>
        <v>#VALUE!</v>
      </c>
      <c r="AF141" s="483" t="e">
        <f t="shared" si="243"/>
        <v>#VALUE!</v>
      </c>
      <c r="AG141" s="483" t="e">
        <f t="shared" si="243"/>
        <v>#VALUE!</v>
      </c>
      <c r="AH141" s="483" t="e">
        <f t="shared" si="243"/>
        <v>#VALUE!</v>
      </c>
      <c r="AI141" s="483" t="e">
        <f t="shared" si="243"/>
        <v>#VALUE!</v>
      </c>
      <c r="AJ141" s="483" t="e">
        <f t="shared" si="243"/>
        <v>#VALUE!</v>
      </c>
      <c r="AK141" s="483" t="e">
        <f t="shared" si="243"/>
        <v>#VALUE!</v>
      </c>
      <c r="AL141" s="483" t="e">
        <f t="shared" si="243"/>
        <v>#VALUE!</v>
      </c>
      <c r="AM141" s="483" t="e">
        <f t="shared" si="243"/>
        <v>#VALUE!</v>
      </c>
      <c r="AN141" s="483" t="e">
        <f t="shared" si="243"/>
        <v>#VALUE!</v>
      </c>
      <c r="AO141" s="483" t="e">
        <f t="shared" si="243"/>
        <v>#VALUE!</v>
      </c>
      <c r="AP141" s="483" t="e">
        <f t="shared" si="243"/>
        <v>#VALUE!</v>
      </c>
      <c r="AQ141" s="483" t="e">
        <f t="shared" si="243"/>
        <v>#VALUE!</v>
      </c>
      <c r="AR141" s="483" t="e">
        <f t="shared" si="243"/>
        <v>#VALUE!</v>
      </c>
      <c r="AS141" s="483" t="e">
        <f t="shared" si="243"/>
        <v>#VALUE!</v>
      </c>
      <c r="AT141" s="483" t="e">
        <f t="shared" si="243"/>
        <v>#VALUE!</v>
      </c>
      <c r="AU141" s="483" t="e">
        <f t="shared" si="243"/>
        <v>#VALUE!</v>
      </c>
      <c r="AV141" s="483" t="e">
        <f t="shared" si="243"/>
        <v>#VALUE!</v>
      </c>
      <c r="AW141" s="483" t="e">
        <f t="shared" si="243"/>
        <v>#VALUE!</v>
      </c>
      <c r="AX141" s="483" t="e">
        <f t="shared" si="243"/>
        <v>#VALUE!</v>
      </c>
      <c r="AY141" s="483" t="e">
        <f t="shared" si="243"/>
        <v>#VALUE!</v>
      </c>
      <c r="AZ141" s="483" t="e">
        <f t="shared" si="243"/>
        <v>#VALUE!</v>
      </c>
      <c r="BA141" s="483" t="e">
        <f t="shared" si="243"/>
        <v>#VALUE!</v>
      </c>
      <c r="BB141" s="483" t="e">
        <f t="shared" si="243"/>
        <v>#VALUE!</v>
      </c>
      <c r="BC141" s="483" t="e">
        <f t="shared" si="243"/>
        <v>#VALUE!</v>
      </c>
      <c r="BD141" s="483" t="e">
        <f t="shared" si="243"/>
        <v>#VALUE!</v>
      </c>
      <c r="BE141" s="483" t="e">
        <f t="shared" si="243"/>
        <v>#VALUE!</v>
      </c>
      <c r="BF141" s="483" t="e">
        <f t="shared" si="243"/>
        <v>#VALUE!</v>
      </c>
      <c r="BG141" s="483" t="e">
        <f t="shared" si="243"/>
        <v>#VALUE!</v>
      </c>
      <c r="BH141" s="483" t="e">
        <f t="shared" si="243"/>
        <v>#VALUE!</v>
      </c>
      <c r="BI141" s="483" t="e">
        <f t="shared" si="243"/>
        <v>#VALUE!</v>
      </c>
      <c r="BJ141" s="483" t="e">
        <f t="shared" si="243"/>
        <v>#VALUE!</v>
      </c>
      <c r="BK141" s="483" t="e">
        <f t="shared" si="243"/>
        <v>#VALUE!</v>
      </c>
      <c r="BL141" s="483" t="e">
        <f t="shared" si="243"/>
        <v>#VALUE!</v>
      </c>
      <c r="BM141" s="483" t="e">
        <f t="shared" si="243"/>
        <v>#VALUE!</v>
      </c>
      <c r="BN141" s="483" t="e">
        <f t="shared" si="243"/>
        <v>#VALUE!</v>
      </c>
      <c r="BO141" s="483" t="e">
        <f t="shared" si="243"/>
        <v>#VALUE!</v>
      </c>
      <c r="BP141" s="483" t="e">
        <f t="shared" si="243"/>
        <v>#VALUE!</v>
      </c>
      <c r="BQ141" s="483" t="e">
        <f t="shared" si="243"/>
        <v>#VALUE!</v>
      </c>
      <c r="BR141" s="483" t="e">
        <f t="shared" si="243"/>
        <v>#VALUE!</v>
      </c>
      <c r="BS141" s="483" t="e">
        <f t="shared" ref="BS141:ED141" si="244">100*(BS139/BO139-1)</f>
        <v>#VALUE!</v>
      </c>
      <c r="BT141" s="483" t="e">
        <f t="shared" si="244"/>
        <v>#VALUE!</v>
      </c>
      <c r="BU141" s="483" t="e">
        <f t="shared" si="244"/>
        <v>#VALUE!</v>
      </c>
      <c r="BV141" s="483" t="e">
        <f t="shared" si="244"/>
        <v>#VALUE!</v>
      </c>
      <c r="BW141" s="483" t="e">
        <f t="shared" si="244"/>
        <v>#VALUE!</v>
      </c>
      <c r="BX141" s="483" t="e">
        <f t="shared" si="244"/>
        <v>#VALUE!</v>
      </c>
      <c r="BY141" s="483" t="e">
        <f t="shared" si="244"/>
        <v>#VALUE!</v>
      </c>
      <c r="BZ141" s="483" t="e">
        <f t="shared" si="244"/>
        <v>#VALUE!</v>
      </c>
      <c r="CA141" s="483" t="e">
        <f t="shared" si="244"/>
        <v>#VALUE!</v>
      </c>
      <c r="CB141" s="483" t="e">
        <f t="shared" si="244"/>
        <v>#VALUE!</v>
      </c>
      <c r="CC141" s="483" t="e">
        <f t="shared" si="244"/>
        <v>#VALUE!</v>
      </c>
      <c r="CD141" s="483" t="e">
        <f t="shared" si="244"/>
        <v>#VALUE!</v>
      </c>
      <c r="CE141" s="483" t="e">
        <f t="shared" si="244"/>
        <v>#VALUE!</v>
      </c>
      <c r="CF141" s="483" t="e">
        <f t="shared" si="244"/>
        <v>#VALUE!</v>
      </c>
      <c r="CG141" s="483" t="e">
        <f t="shared" si="244"/>
        <v>#VALUE!</v>
      </c>
      <c r="CH141" s="483" t="e">
        <f t="shared" si="244"/>
        <v>#VALUE!</v>
      </c>
      <c r="CI141" s="483" t="e">
        <f t="shared" si="244"/>
        <v>#VALUE!</v>
      </c>
      <c r="CJ141" s="483" t="e">
        <f t="shared" si="244"/>
        <v>#VALUE!</v>
      </c>
      <c r="CK141" s="483" t="e">
        <f t="shared" si="244"/>
        <v>#VALUE!</v>
      </c>
      <c r="CL141" s="483" t="e">
        <f t="shared" si="244"/>
        <v>#VALUE!</v>
      </c>
      <c r="CM141" s="483" t="e">
        <f t="shared" si="244"/>
        <v>#VALUE!</v>
      </c>
      <c r="CN141" s="483" t="e">
        <f t="shared" si="244"/>
        <v>#VALUE!</v>
      </c>
      <c r="CO141" s="483" t="e">
        <f t="shared" si="244"/>
        <v>#VALUE!</v>
      </c>
      <c r="CP141" s="483" t="e">
        <f t="shared" si="244"/>
        <v>#VALUE!</v>
      </c>
      <c r="CQ141" s="483" t="e">
        <f t="shared" si="244"/>
        <v>#VALUE!</v>
      </c>
      <c r="CR141" s="483" t="e">
        <f t="shared" si="244"/>
        <v>#VALUE!</v>
      </c>
      <c r="CS141" s="483" t="e">
        <f t="shared" si="244"/>
        <v>#VALUE!</v>
      </c>
      <c r="CT141" s="483" t="e">
        <f t="shared" si="244"/>
        <v>#VALUE!</v>
      </c>
      <c r="CU141" s="483" t="e">
        <f t="shared" si="244"/>
        <v>#VALUE!</v>
      </c>
      <c r="CV141" s="483" t="e">
        <f t="shared" si="244"/>
        <v>#VALUE!</v>
      </c>
      <c r="CW141" s="483" t="e">
        <f t="shared" si="244"/>
        <v>#VALUE!</v>
      </c>
      <c r="CX141" s="483" t="e">
        <f t="shared" si="244"/>
        <v>#VALUE!</v>
      </c>
      <c r="CY141" s="483" t="e">
        <f t="shared" si="244"/>
        <v>#VALUE!</v>
      </c>
      <c r="CZ141" s="483" t="e">
        <f t="shared" si="244"/>
        <v>#VALUE!</v>
      </c>
      <c r="DA141" s="483" t="e">
        <f t="shared" si="244"/>
        <v>#VALUE!</v>
      </c>
      <c r="DB141" s="483" t="e">
        <f t="shared" si="244"/>
        <v>#VALUE!</v>
      </c>
      <c r="DC141" s="483" t="e">
        <f t="shared" si="244"/>
        <v>#VALUE!</v>
      </c>
      <c r="DD141" s="483" t="e">
        <f t="shared" si="244"/>
        <v>#VALUE!</v>
      </c>
      <c r="DE141" s="483" t="e">
        <f t="shared" si="244"/>
        <v>#VALUE!</v>
      </c>
      <c r="DF141" s="483" t="e">
        <f t="shared" si="244"/>
        <v>#VALUE!</v>
      </c>
      <c r="DG141" s="483" t="e">
        <f t="shared" si="244"/>
        <v>#VALUE!</v>
      </c>
      <c r="DH141" s="483" t="e">
        <f t="shared" si="244"/>
        <v>#VALUE!</v>
      </c>
      <c r="DI141" s="483" t="e">
        <f t="shared" si="244"/>
        <v>#VALUE!</v>
      </c>
      <c r="DJ141" s="483" t="e">
        <f t="shared" si="244"/>
        <v>#VALUE!</v>
      </c>
      <c r="DK141" s="483" t="e">
        <f t="shared" si="244"/>
        <v>#VALUE!</v>
      </c>
      <c r="DL141" s="483" t="e">
        <f t="shared" si="244"/>
        <v>#VALUE!</v>
      </c>
      <c r="DM141" s="483" t="e">
        <f t="shared" si="244"/>
        <v>#VALUE!</v>
      </c>
      <c r="DN141" s="483" t="e">
        <f t="shared" si="244"/>
        <v>#VALUE!</v>
      </c>
      <c r="DO141" s="483" t="e">
        <f t="shared" si="244"/>
        <v>#VALUE!</v>
      </c>
      <c r="DP141" s="483" t="e">
        <f t="shared" si="244"/>
        <v>#VALUE!</v>
      </c>
      <c r="DQ141" s="483" t="e">
        <f t="shared" si="244"/>
        <v>#VALUE!</v>
      </c>
      <c r="DR141" s="483" t="e">
        <f t="shared" si="244"/>
        <v>#VALUE!</v>
      </c>
      <c r="DS141" s="483" t="e">
        <f t="shared" si="244"/>
        <v>#VALUE!</v>
      </c>
      <c r="DT141" s="483" t="e">
        <f t="shared" si="244"/>
        <v>#VALUE!</v>
      </c>
      <c r="DU141" s="483" t="e">
        <f t="shared" si="244"/>
        <v>#VALUE!</v>
      </c>
      <c r="DV141" s="483" t="e">
        <f t="shared" si="244"/>
        <v>#VALUE!</v>
      </c>
      <c r="DW141" s="483" t="e">
        <f t="shared" si="244"/>
        <v>#VALUE!</v>
      </c>
      <c r="DX141" s="483" t="e">
        <f t="shared" si="244"/>
        <v>#VALUE!</v>
      </c>
      <c r="DY141" s="483" t="e">
        <f t="shared" si="244"/>
        <v>#VALUE!</v>
      </c>
      <c r="DZ141" s="483" t="e">
        <f t="shared" si="244"/>
        <v>#VALUE!</v>
      </c>
      <c r="EA141" s="483" t="e">
        <f t="shared" si="244"/>
        <v>#VALUE!</v>
      </c>
      <c r="EB141" s="483" t="e">
        <f t="shared" si="244"/>
        <v>#VALUE!</v>
      </c>
      <c r="EC141" s="483" t="e">
        <f t="shared" si="244"/>
        <v>#VALUE!</v>
      </c>
      <c r="ED141" s="483" t="e">
        <f t="shared" si="244"/>
        <v>#VALUE!</v>
      </c>
      <c r="EE141" s="483" t="e">
        <f>100*(EE139/EA139-1)</f>
        <v>#VALUE!</v>
      </c>
      <c r="EF141" s="483" t="e">
        <f>100*(EF139/EB139-1)</f>
        <v>#VALUE!</v>
      </c>
      <c r="EG141" s="483" t="e">
        <f>100*(EG139/EC139-1)</f>
        <v>#VALUE!</v>
      </c>
      <c r="EH141" s="483" t="e">
        <f>100*(EH139/ED139-1)</f>
        <v>#VALUE!</v>
      </c>
      <c r="EI141" s="483" t="e">
        <f>100*(EI139/EE139-1)</f>
        <v>#VALUE!</v>
      </c>
    </row>
    <row r="142" spans="2:139">
      <c r="B142" s="508" t="s">
        <v>240</v>
      </c>
      <c r="C142" s="451" t="e">
        <v>#VALUE!</v>
      </c>
      <c r="D142" s="451" t="e">
        <v>#VALUE!</v>
      </c>
      <c r="E142" s="451" t="e">
        <v>#VALUE!</v>
      </c>
      <c r="F142" s="451" t="e">
        <v>#VALUE!</v>
      </c>
      <c r="G142" s="451" t="e">
        <v>#VALUE!</v>
      </c>
      <c r="H142" s="451" t="e">
        <v>#VALUE!</v>
      </c>
      <c r="I142" s="451" t="e">
        <v>#VALUE!</v>
      </c>
      <c r="J142" s="451" t="e">
        <v>#VALUE!</v>
      </c>
      <c r="K142" s="451" t="e">
        <v>#VALUE!</v>
      </c>
      <c r="L142" s="451" t="e">
        <v>#VALUE!</v>
      </c>
      <c r="M142" s="451" t="e">
        <v>#VALUE!</v>
      </c>
      <c r="N142" s="451" t="e">
        <v>#VALUE!</v>
      </c>
      <c r="O142" s="451" t="e">
        <v>#VALUE!</v>
      </c>
      <c r="P142" s="451" t="e">
        <v>#VALUE!</v>
      </c>
      <c r="Q142" s="451" t="e">
        <v>#VALUE!</v>
      </c>
      <c r="R142" s="451" t="e">
        <v>#VALUE!</v>
      </c>
      <c r="S142" s="451" t="e">
        <v>#VALUE!</v>
      </c>
      <c r="T142" s="451" t="e">
        <v>#VALUE!</v>
      </c>
      <c r="U142" s="451" t="e">
        <v>#VALUE!</v>
      </c>
      <c r="V142" s="451" t="e">
        <v>#VALUE!</v>
      </c>
      <c r="W142" s="451" t="e">
        <v>#VALUE!</v>
      </c>
      <c r="X142" s="451" t="e">
        <v>#VALUE!</v>
      </c>
      <c r="Y142" s="451" t="e">
        <v>#VALUE!</v>
      </c>
      <c r="Z142" s="451" t="e">
        <v>#VALUE!</v>
      </c>
      <c r="AA142" s="451" t="e">
        <v>#VALUE!</v>
      </c>
      <c r="AB142" s="451" t="e">
        <v>#VALUE!</v>
      </c>
      <c r="AC142" s="451" t="e">
        <v>#VALUE!</v>
      </c>
      <c r="AD142" s="451" t="e">
        <v>#VALUE!</v>
      </c>
      <c r="AE142" s="451" t="e">
        <v>#VALUE!</v>
      </c>
      <c r="AF142" s="451" t="e">
        <v>#VALUE!</v>
      </c>
      <c r="AG142" s="451" t="e">
        <v>#VALUE!</v>
      </c>
      <c r="AH142" s="451" t="e">
        <v>#VALUE!</v>
      </c>
      <c r="AI142" s="451" t="e">
        <v>#VALUE!</v>
      </c>
      <c r="AJ142" s="451" t="e">
        <v>#VALUE!</v>
      </c>
      <c r="AK142" s="451" t="e">
        <v>#VALUE!</v>
      </c>
      <c r="AL142" s="451" t="e">
        <v>#VALUE!</v>
      </c>
      <c r="AM142" s="451" t="e">
        <v>#VALUE!</v>
      </c>
      <c r="AN142" s="451" t="e">
        <v>#VALUE!</v>
      </c>
      <c r="AO142" s="451" t="e">
        <v>#VALUE!</v>
      </c>
      <c r="AP142" s="451" t="e">
        <v>#VALUE!</v>
      </c>
      <c r="AQ142" s="451" t="e">
        <v>#VALUE!</v>
      </c>
      <c r="AR142" s="451" t="e">
        <v>#VALUE!</v>
      </c>
      <c r="AS142" s="451" t="e">
        <v>#VALUE!</v>
      </c>
      <c r="AT142" s="451" t="e">
        <v>#VALUE!</v>
      </c>
      <c r="AU142" s="451" t="e">
        <v>#VALUE!</v>
      </c>
      <c r="AV142" s="451" t="e">
        <v>#VALUE!</v>
      </c>
      <c r="AW142" s="451" t="e">
        <v>#VALUE!</v>
      </c>
      <c r="AX142" s="451" t="e">
        <v>#VALUE!</v>
      </c>
      <c r="AY142" s="451" t="e">
        <v>#VALUE!</v>
      </c>
      <c r="AZ142" s="451" t="e">
        <v>#VALUE!</v>
      </c>
      <c r="BA142" s="451" t="e">
        <v>#VALUE!</v>
      </c>
      <c r="BB142" s="451" t="e">
        <v>#VALUE!</v>
      </c>
      <c r="BC142" s="451" t="e">
        <v>#VALUE!</v>
      </c>
      <c r="BD142" s="451" t="e">
        <v>#VALUE!</v>
      </c>
      <c r="BE142" s="451" t="e">
        <v>#VALUE!</v>
      </c>
      <c r="BF142" s="451" t="e">
        <v>#VALUE!</v>
      </c>
      <c r="BG142" s="451" t="e">
        <v>#VALUE!</v>
      </c>
      <c r="BH142" s="451" t="e">
        <v>#VALUE!</v>
      </c>
      <c r="BI142" s="451" t="e">
        <v>#VALUE!</v>
      </c>
      <c r="BJ142" s="451" t="e">
        <v>#VALUE!</v>
      </c>
      <c r="BK142" s="451" t="e">
        <v>#VALUE!</v>
      </c>
      <c r="BL142" s="451" t="e">
        <v>#VALUE!</v>
      </c>
      <c r="BM142" s="451" t="e">
        <v>#VALUE!</v>
      </c>
      <c r="BN142" s="451" t="e">
        <v>#VALUE!</v>
      </c>
      <c r="BO142" s="451" t="e">
        <v>#VALUE!</v>
      </c>
      <c r="BP142" s="451" t="e">
        <v>#VALUE!</v>
      </c>
      <c r="BQ142" s="451" t="e">
        <v>#VALUE!</v>
      </c>
      <c r="BR142" s="451" t="e">
        <v>#VALUE!</v>
      </c>
      <c r="BS142" s="451" t="e">
        <v>#VALUE!</v>
      </c>
      <c r="BT142" s="451" t="e">
        <v>#VALUE!</v>
      </c>
      <c r="BU142" s="451" t="e">
        <v>#VALUE!</v>
      </c>
      <c r="BV142" s="451" t="e">
        <v>#VALUE!</v>
      </c>
      <c r="BW142" s="451" t="e">
        <v>#VALUE!</v>
      </c>
      <c r="BX142" s="451" t="e">
        <v>#VALUE!</v>
      </c>
      <c r="BY142" s="451" t="e">
        <v>#VALUE!</v>
      </c>
      <c r="BZ142" s="451" t="e">
        <v>#VALUE!</v>
      </c>
      <c r="CA142" s="451" t="e">
        <v>#VALUE!</v>
      </c>
      <c r="CB142" s="451" t="e">
        <v>#VALUE!</v>
      </c>
      <c r="CC142" s="451" t="e">
        <v>#VALUE!</v>
      </c>
      <c r="CD142" s="451" t="e">
        <v>#VALUE!</v>
      </c>
      <c r="CE142" s="451" t="e">
        <v>#VALUE!</v>
      </c>
      <c r="CF142" s="451" t="e">
        <v>#VALUE!</v>
      </c>
      <c r="CG142" s="451" t="e">
        <v>#VALUE!</v>
      </c>
      <c r="CH142" s="451" t="e">
        <v>#VALUE!</v>
      </c>
      <c r="CI142" s="451" t="e">
        <v>#VALUE!</v>
      </c>
      <c r="CJ142" s="451" t="e">
        <v>#VALUE!</v>
      </c>
      <c r="CK142" s="451" t="e">
        <v>#VALUE!</v>
      </c>
      <c r="CL142" s="451" t="e">
        <v>#VALUE!</v>
      </c>
      <c r="CM142" s="451" t="e">
        <v>#VALUE!</v>
      </c>
      <c r="CN142" s="451" t="e">
        <v>#VALUE!</v>
      </c>
      <c r="CO142" s="451" t="e">
        <v>#VALUE!</v>
      </c>
      <c r="CP142" s="451" t="e">
        <v>#VALUE!</v>
      </c>
      <c r="CQ142" s="451" t="e">
        <v>#VALUE!</v>
      </c>
      <c r="CR142" s="451" t="e">
        <v>#VALUE!</v>
      </c>
      <c r="CS142" s="451" t="e">
        <v>#VALUE!</v>
      </c>
      <c r="CT142" s="451" t="e">
        <v>#VALUE!</v>
      </c>
      <c r="CU142" s="451" t="e">
        <v>#VALUE!</v>
      </c>
      <c r="CV142" s="451" t="e">
        <v>#VALUE!</v>
      </c>
      <c r="CW142" s="451" t="e">
        <v>#VALUE!</v>
      </c>
      <c r="CX142" s="451" t="e">
        <v>#VALUE!</v>
      </c>
      <c r="CY142" s="451" t="e">
        <v>#VALUE!</v>
      </c>
      <c r="CZ142" s="451" t="e">
        <v>#VALUE!</v>
      </c>
      <c r="DA142" s="451" t="e">
        <v>#VALUE!</v>
      </c>
      <c r="DB142" s="451" t="e">
        <v>#VALUE!</v>
      </c>
      <c r="DC142" s="451" t="e">
        <v>#VALUE!</v>
      </c>
      <c r="DD142" s="451" t="e">
        <v>#VALUE!</v>
      </c>
      <c r="DE142" s="451" t="e">
        <v>#VALUE!</v>
      </c>
      <c r="DF142" s="451" t="e">
        <v>#VALUE!</v>
      </c>
      <c r="DG142" s="451" t="e">
        <v>#VALUE!</v>
      </c>
      <c r="DH142" s="451" t="e">
        <v>#VALUE!</v>
      </c>
      <c r="DI142" s="451" t="e">
        <v>#VALUE!</v>
      </c>
      <c r="DJ142" s="451" t="e">
        <v>#VALUE!</v>
      </c>
      <c r="DK142" s="451" t="e">
        <v>#VALUE!</v>
      </c>
      <c r="DL142" s="451" t="e">
        <v>#VALUE!</v>
      </c>
      <c r="DM142" s="451" t="e">
        <v>#VALUE!</v>
      </c>
      <c r="DN142" s="451" t="e">
        <v>#VALUE!</v>
      </c>
      <c r="DO142" s="451" t="e">
        <v>#VALUE!</v>
      </c>
      <c r="DP142" s="451" t="e">
        <v>#VALUE!</v>
      </c>
      <c r="DQ142" s="451" t="e">
        <v>#VALUE!</v>
      </c>
      <c r="DR142" s="451" t="e">
        <v>#VALUE!</v>
      </c>
      <c r="DS142" s="451" t="e">
        <v>#VALUE!</v>
      </c>
      <c r="DT142" s="451" t="e">
        <v>#VALUE!</v>
      </c>
      <c r="DU142" s="451" t="e">
        <v>#VALUE!</v>
      </c>
      <c r="DV142" s="451" t="e">
        <v>#VALUE!</v>
      </c>
      <c r="DW142" s="451" t="e">
        <v>#VALUE!</v>
      </c>
      <c r="DX142" s="451" t="e">
        <v>#VALUE!</v>
      </c>
      <c r="DY142" s="451" t="e">
        <v>#VALUE!</v>
      </c>
      <c r="DZ142" s="451" t="e">
        <v>#VALUE!</v>
      </c>
      <c r="EA142" s="451" t="e">
        <v>#VALUE!</v>
      </c>
      <c r="EB142" s="451" t="e">
        <v>#VALUE!</v>
      </c>
      <c r="EC142" s="451" t="e">
        <v>#VALUE!</v>
      </c>
      <c r="ED142" s="451" t="e">
        <v>#VALUE!</v>
      </c>
      <c r="EE142" s="451" t="e">
        <v>#VALUE!</v>
      </c>
      <c r="EF142" s="451" t="e">
        <v>#VALUE!</v>
      </c>
      <c r="EG142" s="451" t="e">
        <v>#VALUE!</v>
      </c>
      <c r="EH142" s="451" t="e">
        <v>#VALUE!</v>
      </c>
      <c r="EI142" s="451" t="e">
        <v>#VALUE!</v>
      </c>
    </row>
    <row r="143" spans="2:139">
      <c r="B143" s="454" t="s">
        <v>174</v>
      </c>
      <c r="C143" s="454"/>
      <c r="D143" s="490" t="e">
        <f t="shared" ref="D143:BO143" si="245">100*(D142/C142-1)</f>
        <v>#VALUE!</v>
      </c>
      <c r="E143" s="490" t="e">
        <f t="shared" si="245"/>
        <v>#VALUE!</v>
      </c>
      <c r="F143" s="490" t="e">
        <f t="shared" si="245"/>
        <v>#VALUE!</v>
      </c>
      <c r="G143" s="490" t="e">
        <f t="shared" si="245"/>
        <v>#VALUE!</v>
      </c>
      <c r="H143" s="490" t="e">
        <f t="shared" si="245"/>
        <v>#VALUE!</v>
      </c>
      <c r="I143" s="490" t="e">
        <f t="shared" si="245"/>
        <v>#VALUE!</v>
      </c>
      <c r="J143" s="490" t="e">
        <f t="shared" si="245"/>
        <v>#VALUE!</v>
      </c>
      <c r="K143" s="490" t="e">
        <f t="shared" si="245"/>
        <v>#VALUE!</v>
      </c>
      <c r="L143" s="490" t="e">
        <f t="shared" si="245"/>
        <v>#VALUE!</v>
      </c>
      <c r="M143" s="490" t="e">
        <f t="shared" si="245"/>
        <v>#VALUE!</v>
      </c>
      <c r="N143" s="490" t="e">
        <f t="shared" si="245"/>
        <v>#VALUE!</v>
      </c>
      <c r="O143" s="490" t="e">
        <f t="shared" si="245"/>
        <v>#VALUE!</v>
      </c>
      <c r="P143" s="490" t="e">
        <f t="shared" si="245"/>
        <v>#VALUE!</v>
      </c>
      <c r="Q143" s="490" t="e">
        <f t="shared" si="245"/>
        <v>#VALUE!</v>
      </c>
      <c r="R143" s="490" t="e">
        <f t="shared" si="245"/>
        <v>#VALUE!</v>
      </c>
      <c r="S143" s="490" t="e">
        <f t="shared" si="245"/>
        <v>#VALUE!</v>
      </c>
      <c r="T143" s="490" t="e">
        <f t="shared" si="245"/>
        <v>#VALUE!</v>
      </c>
      <c r="U143" s="490" t="e">
        <f t="shared" si="245"/>
        <v>#VALUE!</v>
      </c>
      <c r="V143" s="490" t="e">
        <f t="shared" si="245"/>
        <v>#VALUE!</v>
      </c>
      <c r="W143" s="490" t="e">
        <f t="shared" si="245"/>
        <v>#VALUE!</v>
      </c>
      <c r="X143" s="490" t="e">
        <f t="shared" si="245"/>
        <v>#VALUE!</v>
      </c>
      <c r="Y143" s="490" t="e">
        <f t="shared" si="245"/>
        <v>#VALUE!</v>
      </c>
      <c r="Z143" s="490" t="e">
        <f t="shared" si="245"/>
        <v>#VALUE!</v>
      </c>
      <c r="AA143" s="490" t="e">
        <f t="shared" si="245"/>
        <v>#VALUE!</v>
      </c>
      <c r="AB143" s="490" t="e">
        <f t="shared" si="245"/>
        <v>#VALUE!</v>
      </c>
      <c r="AC143" s="490" t="e">
        <f t="shared" si="245"/>
        <v>#VALUE!</v>
      </c>
      <c r="AD143" s="490" t="e">
        <f t="shared" si="245"/>
        <v>#VALUE!</v>
      </c>
      <c r="AE143" s="490" t="e">
        <f t="shared" si="245"/>
        <v>#VALUE!</v>
      </c>
      <c r="AF143" s="490" t="e">
        <f t="shared" si="245"/>
        <v>#VALUE!</v>
      </c>
      <c r="AG143" s="490" t="e">
        <f t="shared" si="245"/>
        <v>#VALUE!</v>
      </c>
      <c r="AH143" s="490" t="e">
        <f t="shared" si="245"/>
        <v>#VALUE!</v>
      </c>
      <c r="AI143" s="490" t="e">
        <f t="shared" si="245"/>
        <v>#VALUE!</v>
      </c>
      <c r="AJ143" s="490" t="e">
        <f t="shared" si="245"/>
        <v>#VALUE!</v>
      </c>
      <c r="AK143" s="490" t="e">
        <f t="shared" si="245"/>
        <v>#VALUE!</v>
      </c>
      <c r="AL143" s="490" t="e">
        <f t="shared" si="245"/>
        <v>#VALUE!</v>
      </c>
      <c r="AM143" s="490" t="e">
        <f t="shared" si="245"/>
        <v>#VALUE!</v>
      </c>
      <c r="AN143" s="490" t="e">
        <f t="shared" si="245"/>
        <v>#VALUE!</v>
      </c>
      <c r="AO143" s="490" t="e">
        <f t="shared" si="245"/>
        <v>#VALUE!</v>
      </c>
      <c r="AP143" s="490" t="e">
        <f t="shared" si="245"/>
        <v>#VALUE!</v>
      </c>
      <c r="AQ143" s="490" t="e">
        <f t="shared" si="245"/>
        <v>#VALUE!</v>
      </c>
      <c r="AR143" s="490" t="e">
        <f t="shared" si="245"/>
        <v>#VALUE!</v>
      </c>
      <c r="AS143" s="490" t="e">
        <f t="shared" si="245"/>
        <v>#VALUE!</v>
      </c>
      <c r="AT143" s="490" t="e">
        <f t="shared" si="245"/>
        <v>#VALUE!</v>
      </c>
      <c r="AU143" s="490" t="e">
        <f t="shared" si="245"/>
        <v>#VALUE!</v>
      </c>
      <c r="AV143" s="490" t="e">
        <f t="shared" si="245"/>
        <v>#VALUE!</v>
      </c>
      <c r="AW143" s="490" t="e">
        <f t="shared" si="245"/>
        <v>#VALUE!</v>
      </c>
      <c r="AX143" s="490" t="e">
        <f t="shared" si="245"/>
        <v>#VALUE!</v>
      </c>
      <c r="AY143" s="490" t="e">
        <f t="shared" si="245"/>
        <v>#VALUE!</v>
      </c>
      <c r="AZ143" s="490" t="e">
        <f t="shared" si="245"/>
        <v>#VALUE!</v>
      </c>
      <c r="BA143" s="490" t="e">
        <f t="shared" si="245"/>
        <v>#VALUE!</v>
      </c>
      <c r="BB143" s="490" t="e">
        <f t="shared" si="245"/>
        <v>#VALUE!</v>
      </c>
      <c r="BC143" s="490" t="e">
        <f t="shared" si="245"/>
        <v>#VALUE!</v>
      </c>
      <c r="BD143" s="490" t="e">
        <f t="shared" si="245"/>
        <v>#VALUE!</v>
      </c>
      <c r="BE143" s="490" t="e">
        <f t="shared" si="245"/>
        <v>#VALUE!</v>
      </c>
      <c r="BF143" s="490" t="e">
        <f t="shared" si="245"/>
        <v>#VALUE!</v>
      </c>
      <c r="BG143" s="490" t="e">
        <f t="shared" si="245"/>
        <v>#VALUE!</v>
      </c>
      <c r="BH143" s="490" t="e">
        <f t="shared" si="245"/>
        <v>#VALUE!</v>
      </c>
      <c r="BI143" s="490" t="e">
        <f t="shared" si="245"/>
        <v>#VALUE!</v>
      </c>
      <c r="BJ143" s="490" t="e">
        <f t="shared" si="245"/>
        <v>#VALUE!</v>
      </c>
      <c r="BK143" s="490" t="e">
        <f t="shared" si="245"/>
        <v>#VALUE!</v>
      </c>
      <c r="BL143" s="490" t="e">
        <f t="shared" si="245"/>
        <v>#VALUE!</v>
      </c>
      <c r="BM143" s="490" t="e">
        <f t="shared" si="245"/>
        <v>#VALUE!</v>
      </c>
      <c r="BN143" s="490" t="e">
        <f t="shared" si="245"/>
        <v>#VALUE!</v>
      </c>
      <c r="BO143" s="490" t="e">
        <f t="shared" si="245"/>
        <v>#VALUE!</v>
      </c>
      <c r="BP143" s="490" t="e">
        <f t="shared" ref="BP143:EA143" si="246">100*(BP142/BO142-1)</f>
        <v>#VALUE!</v>
      </c>
      <c r="BQ143" s="490" t="e">
        <f t="shared" si="246"/>
        <v>#VALUE!</v>
      </c>
      <c r="BR143" s="490" t="e">
        <f t="shared" si="246"/>
        <v>#VALUE!</v>
      </c>
      <c r="BS143" s="490" t="e">
        <f t="shared" si="246"/>
        <v>#VALUE!</v>
      </c>
      <c r="BT143" s="490" t="e">
        <f t="shared" si="246"/>
        <v>#VALUE!</v>
      </c>
      <c r="BU143" s="490" t="e">
        <f t="shared" si="246"/>
        <v>#VALUE!</v>
      </c>
      <c r="BV143" s="490" t="e">
        <f t="shared" si="246"/>
        <v>#VALUE!</v>
      </c>
      <c r="BW143" s="490" t="e">
        <f t="shared" si="246"/>
        <v>#VALUE!</v>
      </c>
      <c r="BX143" s="490" t="e">
        <f t="shared" si="246"/>
        <v>#VALUE!</v>
      </c>
      <c r="BY143" s="490" t="e">
        <f t="shared" si="246"/>
        <v>#VALUE!</v>
      </c>
      <c r="BZ143" s="490" t="e">
        <f t="shared" si="246"/>
        <v>#VALUE!</v>
      </c>
      <c r="CA143" s="490" t="e">
        <f t="shared" si="246"/>
        <v>#VALUE!</v>
      </c>
      <c r="CB143" s="490" t="e">
        <f t="shared" si="246"/>
        <v>#VALUE!</v>
      </c>
      <c r="CC143" s="490" t="e">
        <f t="shared" si="246"/>
        <v>#VALUE!</v>
      </c>
      <c r="CD143" s="490" t="e">
        <f t="shared" si="246"/>
        <v>#VALUE!</v>
      </c>
      <c r="CE143" s="490" t="e">
        <f t="shared" si="246"/>
        <v>#VALUE!</v>
      </c>
      <c r="CF143" s="490" t="e">
        <f t="shared" si="246"/>
        <v>#VALUE!</v>
      </c>
      <c r="CG143" s="490" t="e">
        <f t="shared" si="246"/>
        <v>#VALUE!</v>
      </c>
      <c r="CH143" s="490" t="e">
        <f t="shared" si="246"/>
        <v>#VALUE!</v>
      </c>
      <c r="CI143" s="490" t="e">
        <f t="shared" si="246"/>
        <v>#VALUE!</v>
      </c>
      <c r="CJ143" s="490" t="e">
        <f t="shared" si="246"/>
        <v>#VALUE!</v>
      </c>
      <c r="CK143" s="490" t="e">
        <f t="shared" si="246"/>
        <v>#VALUE!</v>
      </c>
      <c r="CL143" s="490" t="e">
        <f t="shared" si="246"/>
        <v>#VALUE!</v>
      </c>
      <c r="CM143" s="490" t="e">
        <f t="shared" si="246"/>
        <v>#VALUE!</v>
      </c>
      <c r="CN143" s="490" t="e">
        <f t="shared" si="246"/>
        <v>#VALUE!</v>
      </c>
      <c r="CO143" s="490" t="e">
        <f t="shared" si="246"/>
        <v>#VALUE!</v>
      </c>
      <c r="CP143" s="490" t="e">
        <f t="shared" si="246"/>
        <v>#VALUE!</v>
      </c>
      <c r="CQ143" s="490" t="e">
        <f t="shared" si="246"/>
        <v>#VALUE!</v>
      </c>
      <c r="CR143" s="490" t="e">
        <f t="shared" si="246"/>
        <v>#VALUE!</v>
      </c>
      <c r="CS143" s="490" t="e">
        <f t="shared" si="246"/>
        <v>#VALUE!</v>
      </c>
      <c r="CT143" s="490" t="e">
        <f t="shared" si="246"/>
        <v>#VALUE!</v>
      </c>
      <c r="CU143" s="490" t="e">
        <f t="shared" si="246"/>
        <v>#VALUE!</v>
      </c>
      <c r="CV143" s="490" t="e">
        <f t="shared" si="246"/>
        <v>#VALUE!</v>
      </c>
      <c r="CW143" s="490" t="e">
        <f t="shared" si="246"/>
        <v>#VALUE!</v>
      </c>
      <c r="CX143" s="490" t="e">
        <f t="shared" si="246"/>
        <v>#VALUE!</v>
      </c>
      <c r="CY143" s="490" t="e">
        <f t="shared" si="246"/>
        <v>#VALUE!</v>
      </c>
      <c r="CZ143" s="490" t="e">
        <f t="shared" si="246"/>
        <v>#VALUE!</v>
      </c>
      <c r="DA143" s="490" t="e">
        <f t="shared" si="246"/>
        <v>#VALUE!</v>
      </c>
      <c r="DB143" s="490" t="e">
        <f t="shared" si="246"/>
        <v>#VALUE!</v>
      </c>
      <c r="DC143" s="490" t="e">
        <f t="shared" si="246"/>
        <v>#VALUE!</v>
      </c>
      <c r="DD143" s="490" t="e">
        <f t="shared" si="246"/>
        <v>#VALUE!</v>
      </c>
      <c r="DE143" s="490" t="e">
        <f t="shared" si="246"/>
        <v>#VALUE!</v>
      </c>
      <c r="DF143" s="490" t="e">
        <f t="shared" si="246"/>
        <v>#VALUE!</v>
      </c>
      <c r="DG143" s="490" t="e">
        <f t="shared" si="246"/>
        <v>#VALUE!</v>
      </c>
      <c r="DH143" s="490" t="e">
        <f t="shared" si="246"/>
        <v>#VALUE!</v>
      </c>
      <c r="DI143" s="490" t="e">
        <f t="shared" si="246"/>
        <v>#VALUE!</v>
      </c>
      <c r="DJ143" s="490" t="e">
        <f t="shared" si="246"/>
        <v>#VALUE!</v>
      </c>
      <c r="DK143" s="490" t="e">
        <f t="shared" si="246"/>
        <v>#VALUE!</v>
      </c>
      <c r="DL143" s="490" t="e">
        <f t="shared" si="246"/>
        <v>#VALUE!</v>
      </c>
      <c r="DM143" s="490" t="e">
        <f t="shared" si="246"/>
        <v>#VALUE!</v>
      </c>
      <c r="DN143" s="490" t="e">
        <f t="shared" si="246"/>
        <v>#VALUE!</v>
      </c>
      <c r="DO143" s="490" t="e">
        <f t="shared" si="246"/>
        <v>#VALUE!</v>
      </c>
      <c r="DP143" s="490" t="e">
        <f t="shared" si="246"/>
        <v>#VALUE!</v>
      </c>
      <c r="DQ143" s="490" t="e">
        <f t="shared" si="246"/>
        <v>#VALUE!</v>
      </c>
      <c r="DR143" s="490" t="e">
        <f t="shared" si="246"/>
        <v>#VALUE!</v>
      </c>
      <c r="DS143" s="490" t="e">
        <f t="shared" si="246"/>
        <v>#VALUE!</v>
      </c>
      <c r="DT143" s="490" t="e">
        <f t="shared" si="246"/>
        <v>#VALUE!</v>
      </c>
      <c r="DU143" s="490" t="e">
        <f t="shared" si="246"/>
        <v>#VALUE!</v>
      </c>
      <c r="DV143" s="490" t="e">
        <f t="shared" si="246"/>
        <v>#VALUE!</v>
      </c>
      <c r="DW143" s="490" t="e">
        <f t="shared" si="246"/>
        <v>#VALUE!</v>
      </c>
      <c r="DX143" s="490" t="e">
        <f t="shared" si="246"/>
        <v>#VALUE!</v>
      </c>
      <c r="DY143" s="490" t="e">
        <f t="shared" si="246"/>
        <v>#VALUE!</v>
      </c>
      <c r="DZ143" s="490" t="e">
        <f t="shared" si="246"/>
        <v>#VALUE!</v>
      </c>
      <c r="EA143" s="490" t="e">
        <f t="shared" si="246"/>
        <v>#VALUE!</v>
      </c>
      <c r="EB143" s="490" t="e">
        <f t="shared" ref="EB143:EI143" si="247">100*(EB142/EA142-1)</f>
        <v>#VALUE!</v>
      </c>
      <c r="EC143" s="490" t="e">
        <f t="shared" si="247"/>
        <v>#VALUE!</v>
      </c>
      <c r="ED143" s="490" t="e">
        <f t="shared" si="247"/>
        <v>#VALUE!</v>
      </c>
      <c r="EE143" s="490" t="e">
        <f t="shared" si="247"/>
        <v>#VALUE!</v>
      </c>
      <c r="EF143" s="490" t="e">
        <f t="shared" si="247"/>
        <v>#VALUE!</v>
      </c>
      <c r="EG143" s="490" t="e">
        <f t="shared" si="247"/>
        <v>#VALUE!</v>
      </c>
      <c r="EH143" s="490" t="e">
        <f t="shared" si="247"/>
        <v>#VALUE!</v>
      </c>
      <c r="EI143" s="490" t="e">
        <f t="shared" si="247"/>
        <v>#VALUE!</v>
      </c>
    </row>
    <row r="144" spans="2:139" ht="13.5" thickBot="1">
      <c r="B144" s="454" t="s">
        <v>74</v>
      </c>
      <c r="D144" s="455"/>
      <c r="E144" s="455"/>
      <c r="F144" s="455"/>
      <c r="G144" s="490" t="e">
        <f t="shared" ref="G144:BR144" si="248">100*(G142/C142-1)</f>
        <v>#VALUE!</v>
      </c>
      <c r="H144" s="490" t="e">
        <f t="shared" si="248"/>
        <v>#VALUE!</v>
      </c>
      <c r="I144" s="490" t="e">
        <f t="shared" si="248"/>
        <v>#VALUE!</v>
      </c>
      <c r="J144" s="490" t="e">
        <f t="shared" si="248"/>
        <v>#VALUE!</v>
      </c>
      <c r="K144" s="490" t="e">
        <f t="shared" si="248"/>
        <v>#VALUE!</v>
      </c>
      <c r="L144" s="490" t="e">
        <f t="shared" si="248"/>
        <v>#VALUE!</v>
      </c>
      <c r="M144" s="490" t="e">
        <f t="shared" si="248"/>
        <v>#VALUE!</v>
      </c>
      <c r="N144" s="490" t="e">
        <f t="shared" si="248"/>
        <v>#VALUE!</v>
      </c>
      <c r="O144" s="490" t="e">
        <f t="shared" si="248"/>
        <v>#VALUE!</v>
      </c>
      <c r="P144" s="490" t="e">
        <f t="shared" si="248"/>
        <v>#VALUE!</v>
      </c>
      <c r="Q144" s="490" t="e">
        <f t="shared" si="248"/>
        <v>#VALUE!</v>
      </c>
      <c r="R144" s="490" t="e">
        <f t="shared" si="248"/>
        <v>#VALUE!</v>
      </c>
      <c r="S144" s="490" t="e">
        <f t="shared" si="248"/>
        <v>#VALUE!</v>
      </c>
      <c r="T144" s="490" t="e">
        <f t="shared" si="248"/>
        <v>#VALUE!</v>
      </c>
      <c r="U144" s="490" t="e">
        <f t="shared" si="248"/>
        <v>#VALUE!</v>
      </c>
      <c r="V144" s="490" t="e">
        <f t="shared" si="248"/>
        <v>#VALUE!</v>
      </c>
      <c r="W144" s="490" t="e">
        <f t="shared" si="248"/>
        <v>#VALUE!</v>
      </c>
      <c r="X144" s="490" t="e">
        <f t="shared" si="248"/>
        <v>#VALUE!</v>
      </c>
      <c r="Y144" s="490" t="e">
        <f t="shared" si="248"/>
        <v>#VALUE!</v>
      </c>
      <c r="Z144" s="490" t="e">
        <f t="shared" si="248"/>
        <v>#VALUE!</v>
      </c>
      <c r="AA144" s="490" t="e">
        <f t="shared" si="248"/>
        <v>#VALUE!</v>
      </c>
      <c r="AB144" s="490" t="e">
        <f t="shared" si="248"/>
        <v>#VALUE!</v>
      </c>
      <c r="AC144" s="490" t="e">
        <f t="shared" si="248"/>
        <v>#VALUE!</v>
      </c>
      <c r="AD144" s="490" t="e">
        <f t="shared" si="248"/>
        <v>#VALUE!</v>
      </c>
      <c r="AE144" s="490" t="e">
        <f t="shared" si="248"/>
        <v>#VALUE!</v>
      </c>
      <c r="AF144" s="490" t="e">
        <f t="shared" si="248"/>
        <v>#VALUE!</v>
      </c>
      <c r="AG144" s="490" t="e">
        <f t="shared" si="248"/>
        <v>#VALUE!</v>
      </c>
      <c r="AH144" s="490" t="e">
        <f t="shared" si="248"/>
        <v>#VALUE!</v>
      </c>
      <c r="AI144" s="490" t="e">
        <f t="shared" si="248"/>
        <v>#VALUE!</v>
      </c>
      <c r="AJ144" s="490" t="e">
        <f t="shared" si="248"/>
        <v>#VALUE!</v>
      </c>
      <c r="AK144" s="490" t="e">
        <f t="shared" si="248"/>
        <v>#VALUE!</v>
      </c>
      <c r="AL144" s="490" t="e">
        <f t="shared" si="248"/>
        <v>#VALUE!</v>
      </c>
      <c r="AM144" s="490" t="e">
        <f t="shared" si="248"/>
        <v>#VALUE!</v>
      </c>
      <c r="AN144" s="490" t="e">
        <f t="shared" si="248"/>
        <v>#VALUE!</v>
      </c>
      <c r="AO144" s="490" t="e">
        <f t="shared" si="248"/>
        <v>#VALUE!</v>
      </c>
      <c r="AP144" s="490" t="e">
        <f t="shared" si="248"/>
        <v>#VALUE!</v>
      </c>
      <c r="AQ144" s="490" t="e">
        <f t="shared" si="248"/>
        <v>#VALUE!</v>
      </c>
      <c r="AR144" s="490" t="e">
        <f t="shared" si="248"/>
        <v>#VALUE!</v>
      </c>
      <c r="AS144" s="490" t="e">
        <f t="shared" si="248"/>
        <v>#VALUE!</v>
      </c>
      <c r="AT144" s="490" t="e">
        <f t="shared" si="248"/>
        <v>#VALUE!</v>
      </c>
      <c r="AU144" s="490" t="e">
        <f t="shared" si="248"/>
        <v>#VALUE!</v>
      </c>
      <c r="AV144" s="490" t="e">
        <f t="shared" si="248"/>
        <v>#VALUE!</v>
      </c>
      <c r="AW144" s="490" t="e">
        <f t="shared" si="248"/>
        <v>#VALUE!</v>
      </c>
      <c r="AX144" s="490" t="e">
        <f t="shared" si="248"/>
        <v>#VALUE!</v>
      </c>
      <c r="AY144" s="490" t="e">
        <f t="shared" si="248"/>
        <v>#VALUE!</v>
      </c>
      <c r="AZ144" s="490" t="e">
        <f t="shared" si="248"/>
        <v>#VALUE!</v>
      </c>
      <c r="BA144" s="490" t="e">
        <f t="shared" si="248"/>
        <v>#VALUE!</v>
      </c>
      <c r="BB144" s="490" t="e">
        <f t="shared" si="248"/>
        <v>#VALUE!</v>
      </c>
      <c r="BC144" s="490" t="e">
        <f t="shared" si="248"/>
        <v>#VALUE!</v>
      </c>
      <c r="BD144" s="490" t="e">
        <f t="shared" si="248"/>
        <v>#VALUE!</v>
      </c>
      <c r="BE144" s="490" t="e">
        <f t="shared" si="248"/>
        <v>#VALUE!</v>
      </c>
      <c r="BF144" s="490" t="e">
        <f t="shared" si="248"/>
        <v>#VALUE!</v>
      </c>
      <c r="BG144" s="490" t="e">
        <f t="shared" si="248"/>
        <v>#VALUE!</v>
      </c>
      <c r="BH144" s="490" t="e">
        <f t="shared" si="248"/>
        <v>#VALUE!</v>
      </c>
      <c r="BI144" s="490" t="e">
        <f t="shared" si="248"/>
        <v>#VALUE!</v>
      </c>
      <c r="BJ144" s="490" t="e">
        <f t="shared" si="248"/>
        <v>#VALUE!</v>
      </c>
      <c r="BK144" s="490" t="e">
        <f t="shared" si="248"/>
        <v>#VALUE!</v>
      </c>
      <c r="BL144" s="490" t="e">
        <f t="shared" si="248"/>
        <v>#VALUE!</v>
      </c>
      <c r="BM144" s="490" t="e">
        <f t="shared" si="248"/>
        <v>#VALUE!</v>
      </c>
      <c r="BN144" s="490" t="e">
        <f t="shared" si="248"/>
        <v>#VALUE!</v>
      </c>
      <c r="BO144" s="490" t="e">
        <f t="shared" si="248"/>
        <v>#VALUE!</v>
      </c>
      <c r="BP144" s="490" t="e">
        <f t="shared" si="248"/>
        <v>#VALUE!</v>
      </c>
      <c r="BQ144" s="490" t="e">
        <f t="shared" si="248"/>
        <v>#VALUE!</v>
      </c>
      <c r="BR144" s="490" t="e">
        <f t="shared" si="248"/>
        <v>#VALUE!</v>
      </c>
      <c r="BS144" s="490" t="e">
        <f t="shared" ref="BS144:ED144" si="249">100*(BS142/BO142-1)</f>
        <v>#VALUE!</v>
      </c>
      <c r="BT144" s="490" t="e">
        <f t="shared" si="249"/>
        <v>#VALUE!</v>
      </c>
      <c r="BU144" s="490" t="e">
        <f t="shared" si="249"/>
        <v>#VALUE!</v>
      </c>
      <c r="BV144" s="490" t="e">
        <f t="shared" si="249"/>
        <v>#VALUE!</v>
      </c>
      <c r="BW144" s="490" t="e">
        <f t="shared" si="249"/>
        <v>#VALUE!</v>
      </c>
      <c r="BX144" s="490" t="e">
        <f t="shared" si="249"/>
        <v>#VALUE!</v>
      </c>
      <c r="BY144" s="490" t="e">
        <f t="shared" si="249"/>
        <v>#VALUE!</v>
      </c>
      <c r="BZ144" s="490" t="e">
        <f t="shared" si="249"/>
        <v>#VALUE!</v>
      </c>
      <c r="CA144" s="490" t="e">
        <f t="shared" si="249"/>
        <v>#VALUE!</v>
      </c>
      <c r="CB144" s="490" t="e">
        <f t="shared" si="249"/>
        <v>#VALUE!</v>
      </c>
      <c r="CC144" s="490" t="e">
        <f t="shared" si="249"/>
        <v>#VALUE!</v>
      </c>
      <c r="CD144" s="490" t="e">
        <f t="shared" si="249"/>
        <v>#VALUE!</v>
      </c>
      <c r="CE144" s="490" t="e">
        <f t="shared" si="249"/>
        <v>#VALUE!</v>
      </c>
      <c r="CF144" s="490" t="e">
        <f t="shared" si="249"/>
        <v>#VALUE!</v>
      </c>
      <c r="CG144" s="490" t="e">
        <f t="shared" si="249"/>
        <v>#VALUE!</v>
      </c>
      <c r="CH144" s="490" t="e">
        <f t="shared" si="249"/>
        <v>#VALUE!</v>
      </c>
      <c r="CI144" s="490" t="e">
        <f t="shared" si="249"/>
        <v>#VALUE!</v>
      </c>
      <c r="CJ144" s="490" t="e">
        <f t="shared" si="249"/>
        <v>#VALUE!</v>
      </c>
      <c r="CK144" s="490" t="e">
        <f t="shared" si="249"/>
        <v>#VALUE!</v>
      </c>
      <c r="CL144" s="490" t="e">
        <f t="shared" si="249"/>
        <v>#VALUE!</v>
      </c>
      <c r="CM144" s="490" t="e">
        <f t="shared" si="249"/>
        <v>#VALUE!</v>
      </c>
      <c r="CN144" s="490" t="e">
        <f t="shared" si="249"/>
        <v>#VALUE!</v>
      </c>
      <c r="CO144" s="490" t="e">
        <f t="shared" si="249"/>
        <v>#VALUE!</v>
      </c>
      <c r="CP144" s="490" t="e">
        <f t="shared" si="249"/>
        <v>#VALUE!</v>
      </c>
      <c r="CQ144" s="490" t="e">
        <f t="shared" si="249"/>
        <v>#VALUE!</v>
      </c>
      <c r="CR144" s="490" t="e">
        <f t="shared" si="249"/>
        <v>#VALUE!</v>
      </c>
      <c r="CS144" s="490" t="e">
        <f t="shared" si="249"/>
        <v>#VALUE!</v>
      </c>
      <c r="CT144" s="490" t="e">
        <f t="shared" si="249"/>
        <v>#VALUE!</v>
      </c>
      <c r="CU144" s="490" t="e">
        <f t="shared" si="249"/>
        <v>#VALUE!</v>
      </c>
      <c r="CV144" s="490" t="e">
        <f t="shared" si="249"/>
        <v>#VALUE!</v>
      </c>
      <c r="CW144" s="490" t="e">
        <f t="shared" si="249"/>
        <v>#VALUE!</v>
      </c>
      <c r="CX144" s="490" t="e">
        <f t="shared" si="249"/>
        <v>#VALUE!</v>
      </c>
      <c r="CY144" s="490" t="e">
        <f t="shared" si="249"/>
        <v>#VALUE!</v>
      </c>
      <c r="CZ144" s="490" t="e">
        <f t="shared" si="249"/>
        <v>#VALUE!</v>
      </c>
      <c r="DA144" s="490" t="e">
        <f t="shared" si="249"/>
        <v>#VALUE!</v>
      </c>
      <c r="DB144" s="490" t="e">
        <f t="shared" si="249"/>
        <v>#VALUE!</v>
      </c>
      <c r="DC144" s="490" t="e">
        <f t="shared" si="249"/>
        <v>#VALUE!</v>
      </c>
      <c r="DD144" s="490" t="e">
        <f t="shared" si="249"/>
        <v>#VALUE!</v>
      </c>
      <c r="DE144" s="490" t="e">
        <f t="shared" si="249"/>
        <v>#VALUE!</v>
      </c>
      <c r="DF144" s="490" t="e">
        <f t="shared" si="249"/>
        <v>#VALUE!</v>
      </c>
      <c r="DG144" s="490" t="e">
        <f t="shared" si="249"/>
        <v>#VALUE!</v>
      </c>
      <c r="DH144" s="490" t="e">
        <f t="shared" si="249"/>
        <v>#VALUE!</v>
      </c>
      <c r="DI144" s="490" t="e">
        <f t="shared" si="249"/>
        <v>#VALUE!</v>
      </c>
      <c r="DJ144" s="490" t="e">
        <f t="shared" si="249"/>
        <v>#VALUE!</v>
      </c>
      <c r="DK144" s="490" t="e">
        <f t="shared" si="249"/>
        <v>#VALUE!</v>
      </c>
      <c r="DL144" s="490" t="e">
        <f t="shared" si="249"/>
        <v>#VALUE!</v>
      </c>
      <c r="DM144" s="490" t="e">
        <f t="shared" si="249"/>
        <v>#VALUE!</v>
      </c>
      <c r="DN144" s="490" t="e">
        <f t="shared" si="249"/>
        <v>#VALUE!</v>
      </c>
      <c r="DO144" s="490" t="e">
        <f t="shared" si="249"/>
        <v>#VALUE!</v>
      </c>
      <c r="DP144" s="490" t="e">
        <f t="shared" si="249"/>
        <v>#VALUE!</v>
      </c>
      <c r="DQ144" s="490" t="e">
        <f t="shared" si="249"/>
        <v>#VALUE!</v>
      </c>
      <c r="DR144" s="490" t="e">
        <f t="shared" si="249"/>
        <v>#VALUE!</v>
      </c>
      <c r="DS144" s="490" t="e">
        <f t="shared" si="249"/>
        <v>#VALUE!</v>
      </c>
      <c r="DT144" s="490" t="e">
        <f t="shared" si="249"/>
        <v>#VALUE!</v>
      </c>
      <c r="DU144" s="490" t="e">
        <f t="shared" si="249"/>
        <v>#VALUE!</v>
      </c>
      <c r="DV144" s="490" t="e">
        <f t="shared" si="249"/>
        <v>#VALUE!</v>
      </c>
      <c r="DW144" s="490" t="e">
        <f t="shared" si="249"/>
        <v>#VALUE!</v>
      </c>
      <c r="DX144" s="490" t="e">
        <f t="shared" si="249"/>
        <v>#VALUE!</v>
      </c>
      <c r="DY144" s="490" t="e">
        <f t="shared" si="249"/>
        <v>#VALUE!</v>
      </c>
      <c r="DZ144" s="490" t="e">
        <f t="shared" si="249"/>
        <v>#VALUE!</v>
      </c>
      <c r="EA144" s="490" t="e">
        <f t="shared" si="249"/>
        <v>#VALUE!</v>
      </c>
      <c r="EB144" s="490" t="e">
        <f t="shared" si="249"/>
        <v>#VALUE!</v>
      </c>
      <c r="EC144" s="490" t="e">
        <f t="shared" si="249"/>
        <v>#VALUE!</v>
      </c>
      <c r="ED144" s="490" t="e">
        <f t="shared" si="249"/>
        <v>#VALUE!</v>
      </c>
      <c r="EE144" s="490" t="e">
        <f>100*(EE142/EA142-1)</f>
        <v>#VALUE!</v>
      </c>
      <c r="EF144" s="490" t="e">
        <f>100*(EF142/EB142-1)</f>
        <v>#VALUE!</v>
      </c>
      <c r="EG144" s="490" t="e">
        <f>100*(EG142/EC142-1)</f>
        <v>#VALUE!</v>
      </c>
      <c r="EH144" s="490" t="e">
        <f>100*(EH142/ED142-1)</f>
        <v>#VALUE!</v>
      </c>
      <c r="EI144" s="490" t="e">
        <f>100*(EI142/EE142-1)</f>
        <v>#VALUE!</v>
      </c>
    </row>
    <row r="145" spans="2:139">
      <c r="B145" s="508" t="s">
        <v>241</v>
      </c>
      <c r="C145" s="451" t="e">
        <v>#VALUE!</v>
      </c>
      <c r="D145" s="451" t="e">
        <v>#VALUE!</v>
      </c>
      <c r="E145" s="451" t="e">
        <v>#VALUE!</v>
      </c>
      <c r="F145" s="451" t="e">
        <v>#VALUE!</v>
      </c>
      <c r="G145" s="451" t="e">
        <v>#VALUE!</v>
      </c>
      <c r="H145" s="451" t="e">
        <v>#VALUE!</v>
      </c>
      <c r="I145" s="451" t="e">
        <v>#VALUE!</v>
      </c>
      <c r="J145" s="451" t="e">
        <v>#VALUE!</v>
      </c>
      <c r="K145" s="451" t="e">
        <v>#VALUE!</v>
      </c>
      <c r="L145" s="451" t="e">
        <v>#VALUE!</v>
      </c>
      <c r="M145" s="451" t="e">
        <v>#VALUE!</v>
      </c>
      <c r="N145" s="451" t="e">
        <v>#VALUE!</v>
      </c>
      <c r="O145" s="451" t="e">
        <v>#VALUE!</v>
      </c>
      <c r="P145" s="451" t="e">
        <v>#VALUE!</v>
      </c>
      <c r="Q145" s="451" t="e">
        <v>#VALUE!</v>
      </c>
      <c r="R145" s="451" t="e">
        <v>#VALUE!</v>
      </c>
      <c r="S145" s="451" t="e">
        <v>#VALUE!</v>
      </c>
      <c r="T145" s="451" t="e">
        <v>#VALUE!</v>
      </c>
      <c r="U145" s="451" t="e">
        <v>#VALUE!</v>
      </c>
      <c r="V145" s="451" t="e">
        <v>#VALUE!</v>
      </c>
      <c r="W145" s="451" t="e">
        <v>#VALUE!</v>
      </c>
      <c r="X145" s="451" t="e">
        <v>#VALUE!</v>
      </c>
      <c r="Y145" s="451" t="e">
        <v>#VALUE!</v>
      </c>
      <c r="Z145" s="451" t="e">
        <v>#VALUE!</v>
      </c>
      <c r="AA145" s="451" t="e">
        <v>#VALUE!</v>
      </c>
      <c r="AB145" s="451" t="e">
        <v>#VALUE!</v>
      </c>
      <c r="AC145" s="451" t="e">
        <v>#VALUE!</v>
      </c>
      <c r="AD145" s="451" t="e">
        <v>#VALUE!</v>
      </c>
      <c r="AE145" s="451" t="e">
        <v>#VALUE!</v>
      </c>
      <c r="AF145" s="451" t="e">
        <v>#VALUE!</v>
      </c>
      <c r="AG145" s="451" t="e">
        <v>#VALUE!</v>
      </c>
      <c r="AH145" s="451" t="e">
        <v>#VALUE!</v>
      </c>
      <c r="AI145" s="451" t="e">
        <v>#VALUE!</v>
      </c>
      <c r="AJ145" s="451" t="e">
        <v>#VALUE!</v>
      </c>
      <c r="AK145" s="451" t="e">
        <v>#VALUE!</v>
      </c>
      <c r="AL145" s="451" t="e">
        <v>#VALUE!</v>
      </c>
      <c r="AM145" s="451" t="e">
        <v>#VALUE!</v>
      </c>
      <c r="AN145" s="451" t="e">
        <v>#VALUE!</v>
      </c>
      <c r="AO145" s="451" t="e">
        <v>#VALUE!</v>
      </c>
      <c r="AP145" s="451" t="e">
        <v>#VALUE!</v>
      </c>
      <c r="AQ145" s="451" t="e">
        <v>#VALUE!</v>
      </c>
      <c r="AR145" s="451" t="e">
        <v>#VALUE!</v>
      </c>
      <c r="AS145" s="451" t="e">
        <v>#VALUE!</v>
      </c>
      <c r="AT145" s="451" t="e">
        <v>#VALUE!</v>
      </c>
      <c r="AU145" s="451" t="e">
        <v>#VALUE!</v>
      </c>
      <c r="AV145" s="451" t="e">
        <v>#VALUE!</v>
      </c>
      <c r="AW145" s="451" t="e">
        <v>#VALUE!</v>
      </c>
      <c r="AX145" s="451" t="e">
        <v>#VALUE!</v>
      </c>
      <c r="AY145" s="451" t="e">
        <v>#VALUE!</v>
      </c>
      <c r="AZ145" s="451" t="e">
        <v>#VALUE!</v>
      </c>
      <c r="BA145" s="451" t="e">
        <v>#VALUE!</v>
      </c>
      <c r="BB145" s="451" t="e">
        <v>#VALUE!</v>
      </c>
      <c r="BC145" s="451" t="e">
        <v>#VALUE!</v>
      </c>
      <c r="BD145" s="451" t="e">
        <v>#VALUE!</v>
      </c>
      <c r="BE145" s="451" t="e">
        <v>#VALUE!</v>
      </c>
      <c r="BF145" s="451" t="e">
        <v>#VALUE!</v>
      </c>
      <c r="BG145" s="451" t="e">
        <v>#VALUE!</v>
      </c>
      <c r="BH145" s="451" t="e">
        <v>#VALUE!</v>
      </c>
      <c r="BI145" s="451" t="e">
        <v>#VALUE!</v>
      </c>
      <c r="BJ145" s="451" t="e">
        <v>#VALUE!</v>
      </c>
      <c r="BK145" s="451" t="e">
        <v>#VALUE!</v>
      </c>
      <c r="BL145" s="451" t="e">
        <v>#VALUE!</v>
      </c>
      <c r="BM145" s="451" t="e">
        <v>#VALUE!</v>
      </c>
      <c r="BN145" s="451" t="e">
        <v>#VALUE!</v>
      </c>
      <c r="BO145" s="451" t="e">
        <v>#VALUE!</v>
      </c>
      <c r="BP145" s="451" t="e">
        <v>#VALUE!</v>
      </c>
      <c r="BQ145" s="451" t="e">
        <v>#VALUE!</v>
      </c>
      <c r="BR145" s="451" t="e">
        <v>#VALUE!</v>
      </c>
      <c r="BS145" s="451" t="e">
        <v>#VALUE!</v>
      </c>
      <c r="BT145" s="451" t="e">
        <v>#VALUE!</v>
      </c>
      <c r="BU145" s="451" t="e">
        <v>#VALUE!</v>
      </c>
      <c r="BV145" s="451" t="e">
        <v>#VALUE!</v>
      </c>
      <c r="BW145" s="451" t="e">
        <v>#VALUE!</v>
      </c>
      <c r="BX145" s="451" t="e">
        <v>#VALUE!</v>
      </c>
      <c r="BY145" s="451" t="e">
        <v>#VALUE!</v>
      </c>
      <c r="BZ145" s="451" t="e">
        <v>#VALUE!</v>
      </c>
      <c r="CA145" s="451" t="e">
        <v>#VALUE!</v>
      </c>
      <c r="CB145" s="451" t="e">
        <v>#VALUE!</v>
      </c>
      <c r="CC145" s="451" t="e">
        <v>#VALUE!</v>
      </c>
      <c r="CD145" s="451" t="e">
        <v>#VALUE!</v>
      </c>
      <c r="CE145" s="451" t="e">
        <v>#VALUE!</v>
      </c>
      <c r="CF145" s="451" t="e">
        <v>#VALUE!</v>
      </c>
      <c r="CG145" s="451" t="e">
        <v>#VALUE!</v>
      </c>
      <c r="CH145" s="451" t="e">
        <v>#VALUE!</v>
      </c>
      <c r="CI145" s="451" t="e">
        <v>#VALUE!</v>
      </c>
      <c r="CJ145" s="451" t="e">
        <v>#VALUE!</v>
      </c>
      <c r="CK145" s="451" t="e">
        <v>#VALUE!</v>
      </c>
      <c r="CL145" s="451" t="e">
        <v>#VALUE!</v>
      </c>
      <c r="CM145" s="451" t="e">
        <v>#VALUE!</v>
      </c>
      <c r="CN145" s="451" t="e">
        <v>#VALUE!</v>
      </c>
      <c r="CO145" s="451" t="e">
        <v>#VALUE!</v>
      </c>
      <c r="CP145" s="451" t="e">
        <v>#VALUE!</v>
      </c>
      <c r="CQ145" s="451" t="e">
        <v>#VALUE!</v>
      </c>
      <c r="CR145" s="451" t="e">
        <v>#VALUE!</v>
      </c>
      <c r="CS145" s="451" t="e">
        <v>#VALUE!</v>
      </c>
      <c r="CT145" s="451" t="e">
        <v>#VALUE!</v>
      </c>
      <c r="CU145" s="451" t="e">
        <v>#VALUE!</v>
      </c>
      <c r="CV145" s="451" t="e">
        <v>#VALUE!</v>
      </c>
      <c r="CW145" s="451" t="e">
        <v>#VALUE!</v>
      </c>
      <c r="CX145" s="451" t="e">
        <v>#VALUE!</v>
      </c>
      <c r="CY145" s="451" t="e">
        <v>#VALUE!</v>
      </c>
      <c r="CZ145" s="451" t="e">
        <v>#VALUE!</v>
      </c>
      <c r="DA145" s="451" t="e">
        <v>#VALUE!</v>
      </c>
      <c r="DB145" s="451" t="e">
        <v>#VALUE!</v>
      </c>
      <c r="DC145" s="451" t="e">
        <v>#VALUE!</v>
      </c>
      <c r="DD145" s="451" t="e">
        <v>#VALUE!</v>
      </c>
      <c r="DE145" s="451" t="e">
        <v>#VALUE!</v>
      </c>
      <c r="DF145" s="451" t="e">
        <v>#VALUE!</v>
      </c>
      <c r="DG145" s="451" t="e">
        <v>#VALUE!</v>
      </c>
      <c r="DH145" s="451" t="e">
        <v>#VALUE!</v>
      </c>
      <c r="DI145" s="451" t="e">
        <v>#VALUE!</v>
      </c>
      <c r="DJ145" s="451" t="e">
        <v>#VALUE!</v>
      </c>
      <c r="DK145" s="451" t="e">
        <v>#VALUE!</v>
      </c>
      <c r="DL145" s="451" t="e">
        <v>#VALUE!</v>
      </c>
      <c r="DM145" s="451" t="e">
        <v>#VALUE!</v>
      </c>
      <c r="DN145" s="451" t="e">
        <v>#VALUE!</v>
      </c>
      <c r="DO145" s="451" t="e">
        <v>#VALUE!</v>
      </c>
      <c r="DP145" s="451" t="e">
        <v>#VALUE!</v>
      </c>
      <c r="DQ145" s="451" t="e">
        <v>#VALUE!</v>
      </c>
      <c r="DR145" s="451" t="e">
        <v>#VALUE!</v>
      </c>
      <c r="DS145" s="451" t="e">
        <v>#VALUE!</v>
      </c>
      <c r="DT145" s="451" t="e">
        <v>#VALUE!</v>
      </c>
      <c r="DU145" s="451" t="e">
        <v>#VALUE!</v>
      </c>
      <c r="DV145" s="451" t="e">
        <v>#VALUE!</v>
      </c>
      <c r="DW145" s="451" t="e">
        <v>#VALUE!</v>
      </c>
      <c r="DX145" s="451" t="e">
        <v>#VALUE!</v>
      </c>
      <c r="DY145" s="451" t="e">
        <v>#VALUE!</v>
      </c>
      <c r="DZ145" s="451" t="e">
        <v>#VALUE!</v>
      </c>
      <c r="EA145" s="451" t="e">
        <v>#VALUE!</v>
      </c>
      <c r="EB145" s="451" t="e">
        <v>#VALUE!</v>
      </c>
      <c r="EC145" s="451" t="e">
        <v>#VALUE!</v>
      </c>
      <c r="ED145" s="451" t="e">
        <v>#VALUE!</v>
      </c>
      <c r="EE145" s="451" t="e">
        <v>#VALUE!</v>
      </c>
      <c r="EF145" s="451" t="e">
        <v>#VALUE!</v>
      </c>
      <c r="EG145" s="451" t="e">
        <v>#VALUE!</v>
      </c>
      <c r="EH145" s="451" t="e">
        <v>#VALUE!</v>
      </c>
      <c r="EI145" s="451" t="e">
        <v>#VALUE!</v>
      </c>
    </row>
    <row r="146" spans="2:139">
      <c r="B146" s="454" t="s">
        <v>174</v>
      </c>
      <c r="C146" s="454"/>
      <c r="D146" s="490" t="e">
        <f t="shared" ref="D146:BO146" si="250">100*(D145/C145-1)</f>
        <v>#VALUE!</v>
      </c>
      <c r="E146" s="490" t="e">
        <f t="shared" si="250"/>
        <v>#VALUE!</v>
      </c>
      <c r="F146" s="490" t="e">
        <f t="shared" si="250"/>
        <v>#VALUE!</v>
      </c>
      <c r="G146" s="490" t="e">
        <f t="shared" si="250"/>
        <v>#VALUE!</v>
      </c>
      <c r="H146" s="490" t="e">
        <f t="shared" si="250"/>
        <v>#VALUE!</v>
      </c>
      <c r="I146" s="490" t="e">
        <f t="shared" si="250"/>
        <v>#VALUE!</v>
      </c>
      <c r="J146" s="490" t="e">
        <f t="shared" si="250"/>
        <v>#VALUE!</v>
      </c>
      <c r="K146" s="490" t="e">
        <f t="shared" si="250"/>
        <v>#VALUE!</v>
      </c>
      <c r="L146" s="490" t="e">
        <f t="shared" si="250"/>
        <v>#VALUE!</v>
      </c>
      <c r="M146" s="490" t="e">
        <f t="shared" si="250"/>
        <v>#VALUE!</v>
      </c>
      <c r="N146" s="490" t="e">
        <f t="shared" si="250"/>
        <v>#VALUE!</v>
      </c>
      <c r="O146" s="490" t="e">
        <f t="shared" si="250"/>
        <v>#VALUE!</v>
      </c>
      <c r="P146" s="490" t="e">
        <f t="shared" si="250"/>
        <v>#VALUE!</v>
      </c>
      <c r="Q146" s="490" t="e">
        <f t="shared" si="250"/>
        <v>#VALUE!</v>
      </c>
      <c r="R146" s="490" t="e">
        <f t="shared" si="250"/>
        <v>#VALUE!</v>
      </c>
      <c r="S146" s="490" t="e">
        <f t="shared" si="250"/>
        <v>#VALUE!</v>
      </c>
      <c r="T146" s="490" t="e">
        <f t="shared" si="250"/>
        <v>#VALUE!</v>
      </c>
      <c r="U146" s="490" t="e">
        <f t="shared" si="250"/>
        <v>#VALUE!</v>
      </c>
      <c r="V146" s="490" t="e">
        <f t="shared" si="250"/>
        <v>#VALUE!</v>
      </c>
      <c r="W146" s="490" t="e">
        <f t="shared" si="250"/>
        <v>#VALUE!</v>
      </c>
      <c r="X146" s="490" t="e">
        <f t="shared" si="250"/>
        <v>#VALUE!</v>
      </c>
      <c r="Y146" s="490" t="e">
        <f t="shared" si="250"/>
        <v>#VALUE!</v>
      </c>
      <c r="Z146" s="490" t="e">
        <f t="shared" si="250"/>
        <v>#VALUE!</v>
      </c>
      <c r="AA146" s="490" t="e">
        <f t="shared" si="250"/>
        <v>#VALUE!</v>
      </c>
      <c r="AB146" s="490" t="e">
        <f t="shared" si="250"/>
        <v>#VALUE!</v>
      </c>
      <c r="AC146" s="490" t="e">
        <f t="shared" si="250"/>
        <v>#VALUE!</v>
      </c>
      <c r="AD146" s="490" t="e">
        <f t="shared" si="250"/>
        <v>#VALUE!</v>
      </c>
      <c r="AE146" s="490" t="e">
        <f t="shared" si="250"/>
        <v>#VALUE!</v>
      </c>
      <c r="AF146" s="490" t="e">
        <f t="shared" si="250"/>
        <v>#VALUE!</v>
      </c>
      <c r="AG146" s="490" t="e">
        <f t="shared" si="250"/>
        <v>#VALUE!</v>
      </c>
      <c r="AH146" s="490" t="e">
        <f t="shared" si="250"/>
        <v>#VALUE!</v>
      </c>
      <c r="AI146" s="490" t="e">
        <f t="shared" si="250"/>
        <v>#VALUE!</v>
      </c>
      <c r="AJ146" s="490" t="e">
        <f t="shared" si="250"/>
        <v>#VALUE!</v>
      </c>
      <c r="AK146" s="490" t="e">
        <f t="shared" si="250"/>
        <v>#VALUE!</v>
      </c>
      <c r="AL146" s="490" t="e">
        <f t="shared" si="250"/>
        <v>#VALUE!</v>
      </c>
      <c r="AM146" s="490" t="e">
        <f t="shared" si="250"/>
        <v>#VALUE!</v>
      </c>
      <c r="AN146" s="490" t="e">
        <f t="shared" si="250"/>
        <v>#VALUE!</v>
      </c>
      <c r="AO146" s="490" t="e">
        <f t="shared" si="250"/>
        <v>#VALUE!</v>
      </c>
      <c r="AP146" s="490" t="e">
        <f t="shared" si="250"/>
        <v>#VALUE!</v>
      </c>
      <c r="AQ146" s="490" t="e">
        <f t="shared" si="250"/>
        <v>#VALUE!</v>
      </c>
      <c r="AR146" s="490" t="e">
        <f t="shared" si="250"/>
        <v>#VALUE!</v>
      </c>
      <c r="AS146" s="490" t="e">
        <f t="shared" si="250"/>
        <v>#VALUE!</v>
      </c>
      <c r="AT146" s="490" t="e">
        <f t="shared" si="250"/>
        <v>#VALUE!</v>
      </c>
      <c r="AU146" s="490" t="e">
        <f t="shared" si="250"/>
        <v>#VALUE!</v>
      </c>
      <c r="AV146" s="490" t="e">
        <f t="shared" si="250"/>
        <v>#VALUE!</v>
      </c>
      <c r="AW146" s="490" t="e">
        <f t="shared" si="250"/>
        <v>#VALUE!</v>
      </c>
      <c r="AX146" s="490" t="e">
        <f t="shared" si="250"/>
        <v>#VALUE!</v>
      </c>
      <c r="AY146" s="490" t="e">
        <f t="shared" si="250"/>
        <v>#VALUE!</v>
      </c>
      <c r="AZ146" s="490" t="e">
        <f t="shared" si="250"/>
        <v>#VALUE!</v>
      </c>
      <c r="BA146" s="490" t="e">
        <f t="shared" si="250"/>
        <v>#VALUE!</v>
      </c>
      <c r="BB146" s="490" t="e">
        <f t="shared" si="250"/>
        <v>#VALUE!</v>
      </c>
      <c r="BC146" s="490" t="e">
        <f t="shared" si="250"/>
        <v>#VALUE!</v>
      </c>
      <c r="BD146" s="490" t="e">
        <f t="shared" si="250"/>
        <v>#VALUE!</v>
      </c>
      <c r="BE146" s="490" t="e">
        <f t="shared" si="250"/>
        <v>#VALUE!</v>
      </c>
      <c r="BF146" s="490" t="e">
        <f t="shared" si="250"/>
        <v>#VALUE!</v>
      </c>
      <c r="BG146" s="490" t="e">
        <f t="shared" si="250"/>
        <v>#VALUE!</v>
      </c>
      <c r="BH146" s="490" t="e">
        <f t="shared" si="250"/>
        <v>#VALUE!</v>
      </c>
      <c r="BI146" s="490" t="e">
        <f t="shared" si="250"/>
        <v>#VALUE!</v>
      </c>
      <c r="BJ146" s="490" t="e">
        <f t="shared" si="250"/>
        <v>#VALUE!</v>
      </c>
      <c r="BK146" s="490" t="e">
        <f t="shared" si="250"/>
        <v>#VALUE!</v>
      </c>
      <c r="BL146" s="490" t="e">
        <f t="shared" si="250"/>
        <v>#VALUE!</v>
      </c>
      <c r="BM146" s="490" t="e">
        <f t="shared" si="250"/>
        <v>#VALUE!</v>
      </c>
      <c r="BN146" s="490" t="e">
        <f t="shared" si="250"/>
        <v>#VALUE!</v>
      </c>
      <c r="BO146" s="490" t="e">
        <f t="shared" si="250"/>
        <v>#VALUE!</v>
      </c>
      <c r="BP146" s="490" t="e">
        <f t="shared" ref="BP146:EA146" si="251">100*(BP145/BO145-1)</f>
        <v>#VALUE!</v>
      </c>
      <c r="BQ146" s="490" t="e">
        <f t="shared" si="251"/>
        <v>#VALUE!</v>
      </c>
      <c r="BR146" s="490" t="e">
        <f t="shared" si="251"/>
        <v>#VALUE!</v>
      </c>
      <c r="BS146" s="490" t="e">
        <f t="shared" si="251"/>
        <v>#VALUE!</v>
      </c>
      <c r="BT146" s="490" t="e">
        <f t="shared" si="251"/>
        <v>#VALUE!</v>
      </c>
      <c r="BU146" s="490" t="e">
        <f t="shared" si="251"/>
        <v>#VALUE!</v>
      </c>
      <c r="BV146" s="490" t="e">
        <f t="shared" si="251"/>
        <v>#VALUE!</v>
      </c>
      <c r="BW146" s="490" t="e">
        <f t="shared" si="251"/>
        <v>#VALUE!</v>
      </c>
      <c r="BX146" s="490" t="e">
        <f t="shared" si="251"/>
        <v>#VALUE!</v>
      </c>
      <c r="BY146" s="490" t="e">
        <f t="shared" si="251"/>
        <v>#VALUE!</v>
      </c>
      <c r="BZ146" s="490" t="e">
        <f t="shared" si="251"/>
        <v>#VALUE!</v>
      </c>
      <c r="CA146" s="490" t="e">
        <f t="shared" si="251"/>
        <v>#VALUE!</v>
      </c>
      <c r="CB146" s="490" t="e">
        <f t="shared" si="251"/>
        <v>#VALUE!</v>
      </c>
      <c r="CC146" s="490" t="e">
        <f t="shared" si="251"/>
        <v>#VALUE!</v>
      </c>
      <c r="CD146" s="490" t="e">
        <f t="shared" si="251"/>
        <v>#VALUE!</v>
      </c>
      <c r="CE146" s="490" t="e">
        <f t="shared" si="251"/>
        <v>#VALUE!</v>
      </c>
      <c r="CF146" s="490" t="e">
        <f t="shared" si="251"/>
        <v>#VALUE!</v>
      </c>
      <c r="CG146" s="490" t="e">
        <f t="shared" si="251"/>
        <v>#VALUE!</v>
      </c>
      <c r="CH146" s="490" t="e">
        <f t="shared" si="251"/>
        <v>#VALUE!</v>
      </c>
      <c r="CI146" s="490" t="e">
        <f t="shared" si="251"/>
        <v>#VALUE!</v>
      </c>
      <c r="CJ146" s="490" t="e">
        <f t="shared" si="251"/>
        <v>#VALUE!</v>
      </c>
      <c r="CK146" s="490" t="e">
        <f t="shared" si="251"/>
        <v>#VALUE!</v>
      </c>
      <c r="CL146" s="490" t="e">
        <f t="shared" si="251"/>
        <v>#VALUE!</v>
      </c>
      <c r="CM146" s="490" t="e">
        <f t="shared" si="251"/>
        <v>#VALUE!</v>
      </c>
      <c r="CN146" s="490" t="e">
        <f t="shared" si="251"/>
        <v>#VALUE!</v>
      </c>
      <c r="CO146" s="490" t="e">
        <f t="shared" si="251"/>
        <v>#VALUE!</v>
      </c>
      <c r="CP146" s="490" t="e">
        <f t="shared" si="251"/>
        <v>#VALUE!</v>
      </c>
      <c r="CQ146" s="490" t="e">
        <f t="shared" si="251"/>
        <v>#VALUE!</v>
      </c>
      <c r="CR146" s="490" t="e">
        <f t="shared" si="251"/>
        <v>#VALUE!</v>
      </c>
      <c r="CS146" s="490" t="e">
        <f t="shared" si="251"/>
        <v>#VALUE!</v>
      </c>
      <c r="CT146" s="490" t="e">
        <f t="shared" si="251"/>
        <v>#VALUE!</v>
      </c>
      <c r="CU146" s="490" t="e">
        <f t="shared" si="251"/>
        <v>#VALUE!</v>
      </c>
      <c r="CV146" s="490" t="e">
        <f t="shared" si="251"/>
        <v>#VALUE!</v>
      </c>
      <c r="CW146" s="490" t="e">
        <f t="shared" si="251"/>
        <v>#VALUE!</v>
      </c>
      <c r="CX146" s="490" t="e">
        <f t="shared" si="251"/>
        <v>#VALUE!</v>
      </c>
      <c r="CY146" s="490" t="e">
        <f t="shared" si="251"/>
        <v>#VALUE!</v>
      </c>
      <c r="CZ146" s="490" t="e">
        <f t="shared" si="251"/>
        <v>#VALUE!</v>
      </c>
      <c r="DA146" s="490" t="e">
        <f t="shared" si="251"/>
        <v>#VALUE!</v>
      </c>
      <c r="DB146" s="490" t="e">
        <f t="shared" si="251"/>
        <v>#VALUE!</v>
      </c>
      <c r="DC146" s="490" t="e">
        <f t="shared" si="251"/>
        <v>#VALUE!</v>
      </c>
      <c r="DD146" s="490" t="e">
        <f t="shared" si="251"/>
        <v>#VALUE!</v>
      </c>
      <c r="DE146" s="490" t="e">
        <f t="shared" si="251"/>
        <v>#VALUE!</v>
      </c>
      <c r="DF146" s="490" t="e">
        <f t="shared" si="251"/>
        <v>#VALUE!</v>
      </c>
      <c r="DG146" s="490" t="e">
        <f t="shared" si="251"/>
        <v>#VALUE!</v>
      </c>
      <c r="DH146" s="490" t="e">
        <f t="shared" si="251"/>
        <v>#VALUE!</v>
      </c>
      <c r="DI146" s="490" t="e">
        <f t="shared" si="251"/>
        <v>#VALUE!</v>
      </c>
      <c r="DJ146" s="490" t="e">
        <f t="shared" si="251"/>
        <v>#VALUE!</v>
      </c>
      <c r="DK146" s="490" t="e">
        <f t="shared" si="251"/>
        <v>#VALUE!</v>
      </c>
      <c r="DL146" s="490" t="e">
        <f t="shared" si="251"/>
        <v>#VALUE!</v>
      </c>
      <c r="DM146" s="490" t="e">
        <f t="shared" si="251"/>
        <v>#VALUE!</v>
      </c>
      <c r="DN146" s="490" t="e">
        <f t="shared" si="251"/>
        <v>#VALUE!</v>
      </c>
      <c r="DO146" s="490" t="e">
        <f t="shared" si="251"/>
        <v>#VALUE!</v>
      </c>
      <c r="DP146" s="490" t="e">
        <f t="shared" si="251"/>
        <v>#VALUE!</v>
      </c>
      <c r="DQ146" s="490" t="e">
        <f t="shared" si="251"/>
        <v>#VALUE!</v>
      </c>
      <c r="DR146" s="490" t="e">
        <f t="shared" si="251"/>
        <v>#VALUE!</v>
      </c>
      <c r="DS146" s="490" t="e">
        <f t="shared" si="251"/>
        <v>#VALUE!</v>
      </c>
      <c r="DT146" s="490" t="e">
        <f t="shared" si="251"/>
        <v>#VALUE!</v>
      </c>
      <c r="DU146" s="490" t="e">
        <f t="shared" si="251"/>
        <v>#VALUE!</v>
      </c>
      <c r="DV146" s="490" t="e">
        <f t="shared" si="251"/>
        <v>#VALUE!</v>
      </c>
      <c r="DW146" s="490" t="e">
        <f t="shared" si="251"/>
        <v>#VALUE!</v>
      </c>
      <c r="DX146" s="490" t="e">
        <f t="shared" si="251"/>
        <v>#VALUE!</v>
      </c>
      <c r="DY146" s="490" t="e">
        <f t="shared" si="251"/>
        <v>#VALUE!</v>
      </c>
      <c r="DZ146" s="490" t="e">
        <f t="shared" si="251"/>
        <v>#VALUE!</v>
      </c>
      <c r="EA146" s="490" t="e">
        <f t="shared" si="251"/>
        <v>#VALUE!</v>
      </c>
      <c r="EB146" s="490" t="e">
        <f t="shared" ref="EB146:EI146" si="252">100*(EB145/EA145-1)</f>
        <v>#VALUE!</v>
      </c>
      <c r="EC146" s="490" t="e">
        <f t="shared" si="252"/>
        <v>#VALUE!</v>
      </c>
      <c r="ED146" s="490" t="e">
        <f t="shared" si="252"/>
        <v>#VALUE!</v>
      </c>
      <c r="EE146" s="490" t="e">
        <f t="shared" si="252"/>
        <v>#VALUE!</v>
      </c>
      <c r="EF146" s="490" t="e">
        <f t="shared" si="252"/>
        <v>#VALUE!</v>
      </c>
      <c r="EG146" s="490" t="e">
        <f t="shared" si="252"/>
        <v>#VALUE!</v>
      </c>
      <c r="EH146" s="490" t="e">
        <f t="shared" si="252"/>
        <v>#VALUE!</v>
      </c>
      <c r="EI146" s="490" t="e">
        <f t="shared" si="252"/>
        <v>#VALUE!</v>
      </c>
    </row>
    <row r="147" spans="2:139" ht="13.5" thickBot="1">
      <c r="B147" s="454" t="s">
        <v>74</v>
      </c>
      <c r="D147" s="455"/>
      <c r="E147" s="455"/>
      <c r="F147" s="455"/>
      <c r="G147" s="490" t="e">
        <f t="shared" ref="G147:BR147" si="253">100*(G145/C145-1)</f>
        <v>#VALUE!</v>
      </c>
      <c r="H147" s="490" t="e">
        <f t="shared" si="253"/>
        <v>#VALUE!</v>
      </c>
      <c r="I147" s="490" t="e">
        <f t="shared" si="253"/>
        <v>#VALUE!</v>
      </c>
      <c r="J147" s="490" t="e">
        <f t="shared" si="253"/>
        <v>#VALUE!</v>
      </c>
      <c r="K147" s="490" t="e">
        <f t="shared" si="253"/>
        <v>#VALUE!</v>
      </c>
      <c r="L147" s="490" t="e">
        <f t="shared" si="253"/>
        <v>#VALUE!</v>
      </c>
      <c r="M147" s="490" t="e">
        <f t="shared" si="253"/>
        <v>#VALUE!</v>
      </c>
      <c r="N147" s="490" t="e">
        <f t="shared" si="253"/>
        <v>#VALUE!</v>
      </c>
      <c r="O147" s="490" t="e">
        <f t="shared" si="253"/>
        <v>#VALUE!</v>
      </c>
      <c r="P147" s="490" t="e">
        <f t="shared" si="253"/>
        <v>#VALUE!</v>
      </c>
      <c r="Q147" s="490" t="e">
        <f t="shared" si="253"/>
        <v>#VALUE!</v>
      </c>
      <c r="R147" s="490" t="e">
        <f t="shared" si="253"/>
        <v>#VALUE!</v>
      </c>
      <c r="S147" s="490" t="e">
        <f t="shared" si="253"/>
        <v>#VALUE!</v>
      </c>
      <c r="T147" s="490" t="e">
        <f t="shared" si="253"/>
        <v>#VALUE!</v>
      </c>
      <c r="U147" s="490" t="e">
        <f t="shared" si="253"/>
        <v>#VALUE!</v>
      </c>
      <c r="V147" s="490" t="e">
        <f t="shared" si="253"/>
        <v>#VALUE!</v>
      </c>
      <c r="W147" s="490" t="e">
        <f t="shared" si="253"/>
        <v>#VALUE!</v>
      </c>
      <c r="X147" s="490" t="e">
        <f t="shared" si="253"/>
        <v>#VALUE!</v>
      </c>
      <c r="Y147" s="490" t="e">
        <f t="shared" si="253"/>
        <v>#VALUE!</v>
      </c>
      <c r="Z147" s="490" t="e">
        <f t="shared" si="253"/>
        <v>#VALUE!</v>
      </c>
      <c r="AA147" s="490" t="e">
        <f t="shared" si="253"/>
        <v>#VALUE!</v>
      </c>
      <c r="AB147" s="490" t="e">
        <f t="shared" si="253"/>
        <v>#VALUE!</v>
      </c>
      <c r="AC147" s="490" t="e">
        <f t="shared" si="253"/>
        <v>#VALUE!</v>
      </c>
      <c r="AD147" s="490" t="e">
        <f t="shared" si="253"/>
        <v>#VALUE!</v>
      </c>
      <c r="AE147" s="490" t="e">
        <f t="shared" si="253"/>
        <v>#VALUE!</v>
      </c>
      <c r="AF147" s="490" t="e">
        <f t="shared" si="253"/>
        <v>#VALUE!</v>
      </c>
      <c r="AG147" s="490" t="e">
        <f t="shared" si="253"/>
        <v>#VALUE!</v>
      </c>
      <c r="AH147" s="490" t="e">
        <f t="shared" si="253"/>
        <v>#VALUE!</v>
      </c>
      <c r="AI147" s="490" t="e">
        <f t="shared" si="253"/>
        <v>#VALUE!</v>
      </c>
      <c r="AJ147" s="490" t="e">
        <f t="shared" si="253"/>
        <v>#VALUE!</v>
      </c>
      <c r="AK147" s="490" t="e">
        <f t="shared" si="253"/>
        <v>#VALUE!</v>
      </c>
      <c r="AL147" s="490" t="e">
        <f t="shared" si="253"/>
        <v>#VALUE!</v>
      </c>
      <c r="AM147" s="490" t="e">
        <f t="shared" si="253"/>
        <v>#VALUE!</v>
      </c>
      <c r="AN147" s="490" t="e">
        <f t="shared" si="253"/>
        <v>#VALUE!</v>
      </c>
      <c r="AO147" s="490" t="e">
        <f t="shared" si="253"/>
        <v>#VALUE!</v>
      </c>
      <c r="AP147" s="490" t="e">
        <f t="shared" si="253"/>
        <v>#VALUE!</v>
      </c>
      <c r="AQ147" s="490" t="e">
        <f t="shared" si="253"/>
        <v>#VALUE!</v>
      </c>
      <c r="AR147" s="490" t="e">
        <f t="shared" si="253"/>
        <v>#VALUE!</v>
      </c>
      <c r="AS147" s="490" t="e">
        <f t="shared" si="253"/>
        <v>#VALUE!</v>
      </c>
      <c r="AT147" s="490" t="e">
        <f t="shared" si="253"/>
        <v>#VALUE!</v>
      </c>
      <c r="AU147" s="490" t="e">
        <f t="shared" si="253"/>
        <v>#VALUE!</v>
      </c>
      <c r="AV147" s="490" t="e">
        <f t="shared" si="253"/>
        <v>#VALUE!</v>
      </c>
      <c r="AW147" s="490" t="e">
        <f t="shared" si="253"/>
        <v>#VALUE!</v>
      </c>
      <c r="AX147" s="490" t="e">
        <f t="shared" si="253"/>
        <v>#VALUE!</v>
      </c>
      <c r="AY147" s="490" t="e">
        <f t="shared" si="253"/>
        <v>#VALUE!</v>
      </c>
      <c r="AZ147" s="490" t="e">
        <f t="shared" si="253"/>
        <v>#VALUE!</v>
      </c>
      <c r="BA147" s="490" t="e">
        <f t="shared" si="253"/>
        <v>#VALUE!</v>
      </c>
      <c r="BB147" s="490" t="e">
        <f t="shared" si="253"/>
        <v>#VALUE!</v>
      </c>
      <c r="BC147" s="490" t="e">
        <f t="shared" si="253"/>
        <v>#VALUE!</v>
      </c>
      <c r="BD147" s="490" t="e">
        <f t="shared" si="253"/>
        <v>#VALUE!</v>
      </c>
      <c r="BE147" s="490" t="e">
        <f t="shared" si="253"/>
        <v>#VALUE!</v>
      </c>
      <c r="BF147" s="490" t="e">
        <f t="shared" si="253"/>
        <v>#VALUE!</v>
      </c>
      <c r="BG147" s="490" t="e">
        <f t="shared" si="253"/>
        <v>#VALUE!</v>
      </c>
      <c r="BH147" s="490" t="e">
        <f t="shared" si="253"/>
        <v>#VALUE!</v>
      </c>
      <c r="BI147" s="490" t="e">
        <f t="shared" si="253"/>
        <v>#VALUE!</v>
      </c>
      <c r="BJ147" s="490" t="e">
        <f t="shared" si="253"/>
        <v>#VALUE!</v>
      </c>
      <c r="BK147" s="490" t="e">
        <f t="shared" si="253"/>
        <v>#VALUE!</v>
      </c>
      <c r="BL147" s="490" t="e">
        <f t="shared" si="253"/>
        <v>#VALUE!</v>
      </c>
      <c r="BM147" s="490" t="e">
        <f t="shared" si="253"/>
        <v>#VALUE!</v>
      </c>
      <c r="BN147" s="490" t="e">
        <f t="shared" si="253"/>
        <v>#VALUE!</v>
      </c>
      <c r="BO147" s="490" t="e">
        <f t="shared" si="253"/>
        <v>#VALUE!</v>
      </c>
      <c r="BP147" s="490" t="e">
        <f t="shared" si="253"/>
        <v>#VALUE!</v>
      </c>
      <c r="BQ147" s="490" t="e">
        <f t="shared" si="253"/>
        <v>#VALUE!</v>
      </c>
      <c r="BR147" s="490" t="e">
        <f t="shared" si="253"/>
        <v>#VALUE!</v>
      </c>
      <c r="BS147" s="490" t="e">
        <f t="shared" ref="BS147:ED147" si="254">100*(BS145/BO145-1)</f>
        <v>#VALUE!</v>
      </c>
      <c r="BT147" s="490" t="e">
        <f t="shared" si="254"/>
        <v>#VALUE!</v>
      </c>
      <c r="BU147" s="490" t="e">
        <f t="shared" si="254"/>
        <v>#VALUE!</v>
      </c>
      <c r="BV147" s="490" t="e">
        <f t="shared" si="254"/>
        <v>#VALUE!</v>
      </c>
      <c r="BW147" s="490" t="e">
        <f t="shared" si="254"/>
        <v>#VALUE!</v>
      </c>
      <c r="BX147" s="490" t="e">
        <f t="shared" si="254"/>
        <v>#VALUE!</v>
      </c>
      <c r="BY147" s="490" t="e">
        <f t="shared" si="254"/>
        <v>#VALUE!</v>
      </c>
      <c r="BZ147" s="490" t="e">
        <f t="shared" si="254"/>
        <v>#VALUE!</v>
      </c>
      <c r="CA147" s="490" t="e">
        <f t="shared" si="254"/>
        <v>#VALUE!</v>
      </c>
      <c r="CB147" s="490" t="e">
        <f t="shared" si="254"/>
        <v>#VALUE!</v>
      </c>
      <c r="CC147" s="490" t="e">
        <f t="shared" si="254"/>
        <v>#VALUE!</v>
      </c>
      <c r="CD147" s="490" t="e">
        <f t="shared" si="254"/>
        <v>#VALUE!</v>
      </c>
      <c r="CE147" s="490" t="e">
        <f t="shared" si="254"/>
        <v>#VALUE!</v>
      </c>
      <c r="CF147" s="490" t="e">
        <f t="shared" si="254"/>
        <v>#VALUE!</v>
      </c>
      <c r="CG147" s="490" t="e">
        <f t="shared" si="254"/>
        <v>#VALUE!</v>
      </c>
      <c r="CH147" s="490" t="e">
        <f t="shared" si="254"/>
        <v>#VALUE!</v>
      </c>
      <c r="CI147" s="490" t="e">
        <f t="shared" si="254"/>
        <v>#VALUE!</v>
      </c>
      <c r="CJ147" s="490" t="e">
        <f t="shared" si="254"/>
        <v>#VALUE!</v>
      </c>
      <c r="CK147" s="490" t="e">
        <f t="shared" si="254"/>
        <v>#VALUE!</v>
      </c>
      <c r="CL147" s="490" t="e">
        <f t="shared" si="254"/>
        <v>#VALUE!</v>
      </c>
      <c r="CM147" s="490" t="e">
        <f t="shared" si="254"/>
        <v>#VALUE!</v>
      </c>
      <c r="CN147" s="490" t="e">
        <f t="shared" si="254"/>
        <v>#VALUE!</v>
      </c>
      <c r="CO147" s="490" t="e">
        <f t="shared" si="254"/>
        <v>#VALUE!</v>
      </c>
      <c r="CP147" s="490" t="e">
        <f t="shared" si="254"/>
        <v>#VALUE!</v>
      </c>
      <c r="CQ147" s="490" t="e">
        <f t="shared" si="254"/>
        <v>#VALUE!</v>
      </c>
      <c r="CR147" s="490" t="e">
        <f t="shared" si="254"/>
        <v>#VALUE!</v>
      </c>
      <c r="CS147" s="490" t="e">
        <f t="shared" si="254"/>
        <v>#VALUE!</v>
      </c>
      <c r="CT147" s="490" t="e">
        <f t="shared" si="254"/>
        <v>#VALUE!</v>
      </c>
      <c r="CU147" s="490" t="e">
        <f t="shared" si="254"/>
        <v>#VALUE!</v>
      </c>
      <c r="CV147" s="490" t="e">
        <f t="shared" si="254"/>
        <v>#VALUE!</v>
      </c>
      <c r="CW147" s="490" t="e">
        <f t="shared" si="254"/>
        <v>#VALUE!</v>
      </c>
      <c r="CX147" s="490" t="e">
        <f t="shared" si="254"/>
        <v>#VALUE!</v>
      </c>
      <c r="CY147" s="490" t="e">
        <f t="shared" si="254"/>
        <v>#VALUE!</v>
      </c>
      <c r="CZ147" s="490" t="e">
        <f t="shared" si="254"/>
        <v>#VALUE!</v>
      </c>
      <c r="DA147" s="490" t="e">
        <f t="shared" si="254"/>
        <v>#VALUE!</v>
      </c>
      <c r="DB147" s="490" t="e">
        <f t="shared" si="254"/>
        <v>#VALUE!</v>
      </c>
      <c r="DC147" s="490" t="e">
        <f t="shared" si="254"/>
        <v>#VALUE!</v>
      </c>
      <c r="DD147" s="490" t="e">
        <f t="shared" si="254"/>
        <v>#VALUE!</v>
      </c>
      <c r="DE147" s="490" t="e">
        <f t="shared" si="254"/>
        <v>#VALUE!</v>
      </c>
      <c r="DF147" s="490" t="e">
        <f t="shared" si="254"/>
        <v>#VALUE!</v>
      </c>
      <c r="DG147" s="490" t="e">
        <f t="shared" si="254"/>
        <v>#VALUE!</v>
      </c>
      <c r="DH147" s="490" t="e">
        <f t="shared" si="254"/>
        <v>#VALUE!</v>
      </c>
      <c r="DI147" s="490" t="e">
        <f t="shared" si="254"/>
        <v>#VALUE!</v>
      </c>
      <c r="DJ147" s="490" t="e">
        <f t="shared" si="254"/>
        <v>#VALUE!</v>
      </c>
      <c r="DK147" s="490" t="e">
        <f t="shared" si="254"/>
        <v>#VALUE!</v>
      </c>
      <c r="DL147" s="490" t="e">
        <f t="shared" si="254"/>
        <v>#VALUE!</v>
      </c>
      <c r="DM147" s="490" t="e">
        <f t="shared" si="254"/>
        <v>#VALUE!</v>
      </c>
      <c r="DN147" s="490" t="e">
        <f t="shared" si="254"/>
        <v>#VALUE!</v>
      </c>
      <c r="DO147" s="490" t="e">
        <f t="shared" si="254"/>
        <v>#VALUE!</v>
      </c>
      <c r="DP147" s="490" t="e">
        <f t="shared" si="254"/>
        <v>#VALUE!</v>
      </c>
      <c r="DQ147" s="490" t="e">
        <f t="shared" si="254"/>
        <v>#VALUE!</v>
      </c>
      <c r="DR147" s="490" t="e">
        <f t="shared" si="254"/>
        <v>#VALUE!</v>
      </c>
      <c r="DS147" s="490" t="e">
        <f t="shared" si="254"/>
        <v>#VALUE!</v>
      </c>
      <c r="DT147" s="490" t="e">
        <f t="shared" si="254"/>
        <v>#VALUE!</v>
      </c>
      <c r="DU147" s="490" t="e">
        <f t="shared" si="254"/>
        <v>#VALUE!</v>
      </c>
      <c r="DV147" s="490" t="e">
        <f t="shared" si="254"/>
        <v>#VALUE!</v>
      </c>
      <c r="DW147" s="490" t="e">
        <f t="shared" si="254"/>
        <v>#VALUE!</v>
      </c>
      <c r="DX147" s="490" t="e">
        <f t="shared" si="254"/>
        <v>#VALUE!</v>
      </c>
      <c r="DY147" s="490" t="e">
        <f t="shared" si="254"/>
        <v>#VALUE!</v>
      </c>
      <c r="DZ147" s="490" t="e">
        <f t="shared" si="254"/>
        <v>#VALUE!</v>
      </c>
      <c r="EA147" s="490" t="e">
        <f t="shared" si="254"/>
        <v>#VALUE!</v>
      </c>
      <c r="EB147" s="490" t="e">
        <f t="shared" si="254"/>
        <v>#VALUE!</v>
      </c>
      <c r="EC147" s="490" t="e">
        <f t="shared" si="254"/>
        <v>#VALUE!</v>
      </c>
      <c r="ED147" s="490" t="e">
        <f t="shared" si="254"/>
        <v>#VALUE!</v>
      </c>
      <c r="EE147" s="490" t="e">
        <f>100*(EE145/EA145-1)</f>
        <v>#VALUE!</v>
      </c>
      <c r="EF147" s="490" t="e">
        <f>100*(EF145/EB145-1)</f>
        <v>#VALUE!</v>
      </c>
      <c r="EG147" s="490" t="e">
        <f>100*(EG145/EC145-1)</f>
        <v>#VALUE!</v>
      </c>
      <c r="EH147" s="490" t="e">
        <f>100*(EH145/ED145-1)</f>
        <v>#VALUE!</v>
      </c>
      <c r="EI147" s="490" t="e">
        <f>100*(EI145/EE145-1)</f>
        <v>#VALUE!</v>
      </c>
    </row>
    <row r="148" spans="2:139">
      <c r="B148" s="508" t="s">
        <v>242</v>
      </c>
      <c r="C148" s="451" t="e">
        <v>#VALUE!</v>
      </c>
      <c r="D148" s="451" t="e">
        <v>#VALUE!</v>
      </c>
      <c r="E148" s="451" t="e">
        <v>#VALUE!</v>
      </c>
      <c r="F148" s="451" t="e">
        <v>#VALUE!</v>
      </c>
      <c r="G148" s="451" t="e">
        <v>#VALUE!</v>
      </c>
      <c r="H148" s="451" t="e">
        <v>#VALUE!</v>
      </c>
      <c r="I148" s="451" t="e">
        <v>#VALUE!</v>
      </c>
      <c r="J148" s="451" t="e">
        <v>#VALUE!</v>
      </c>
      <c r="K148" s="451" t="e">
        <v>#VALUE!</v>
      </c>
      <c r="L148" s="451" t="e">
        <v>#VALUE!</v>
      </c>
      <c r="M148" s="451" t="e">
        <v>#VALUE!</v>
      </c>
      <c r="N148" s="451" t="e">
        <v>#VALUE!</v>
      </c>
      <c r="O148" s="451" t="e">
        <v>#VALUE!</v>
      </c>
      <c r="P148" s="451" t="e">
        <v>#VALUE!</v>
      </c>
      <c r="Q148" s="451" t="e">
        <v>#VALUE!</v>
      </c>
      <c r="R148" s="451" t="e">
        <v>#VALUE!</v>
      </c>
      <c r="S148" s="451" t="e">
        <v>#VALUE!</v>
      </c>
      <c r="T148" s="451" t="e">
        <v>#VALUE!</v>
      </c>
      <c r="U148" s="451" t="e">
        <v>#VALUE!</v>
      </c>
      <c r="V148" s="451" t="e">
        <v>#VALUE!</v>
      </c>
      <c r="W148" s="451" t="e">
        <v>#VALUE!</v>
      </c>
      <c r="X148" s="451" t="e">
        <v>#VALUE!</v>
      </c>
      <c r="Y148" s="451" t="e">
        <v>#VALUE!</v>
      </c>
      <c r="Z148" s="451" t="e">
        <v>#VALUE!</v>
      </c>
      <c r="AA148" s="451" t="e">
        <v>#VALUE!</v>
      </c>
      <c r="AB148" s="451" t="e">
        <v>#VALUE!</v>
      </c>
      <c r="AC148" s="451" t="e">
        <v>#VALUE!</v>
      </c>
      <c r="AD148" s="451" t="e">
        <v>#VALUE!</v>
      </c>
      <c r="AE148" s="451" t="e">
        <v>#VALUE!</v>
      </c>
      <c r="AF148" s="451" t="e">
        <v>#VALUE!</v>
      </c>
      <c r="AG148" s="451" t="e">
        <v>#VALUE!</v>
      </c>
      <c r="AH148" s="451" t="e">
        <v>#VALUE!</v>
      </c>
      <c r="AI148" s="451" t="e">
        <v>#VALUE!</v>
      </c>
      <c r="AJ148" s="451" t="e">
        <v>#VALUE!</v>
      </c>
      <c r="AK148" s="451" t="e">
        <v>#VALUE!</v>
      </c>
      <c r="AL148" s="451" t="e">
        <v>#VALUE!</v>
      </c>
      <c r="AM148" s="451" t="e">
        <v>#VALUE!</v>
      </c>
      <c r="AN148" s="451" t="e">
        <v>#VALUE!</v>
      </c>
      <c r="AO148" s="451" t="e">
        <v>#VALUE!</v>
      </c>
      <c r="AP148" s="451" t="e">
        <v>#VALUE!</v>
      </c>
      <c r="AQ148" s="451" t="e">
        <v>#VALUE!</v>
      </c>
      <c r="AR148" s="451" t="e">
        <v>#VALUE!</v>
      </c>
      <c r="AS148" s="451" t="e">
        <v>#VALUE!</v>
      </c>
      <c r="AT148" s="451" t="e">
        <v>#VALUE!</v>
      </c>
      <c r="AU148" s="451" t="e">
        <v>#VALUE!</v>
      </c>
      <c r="AV148" s="451" t="e">
        <v>#VALUE!</v>
      </c>
      <c r="AW148" s="451" t="e">
        <v>#VALUE!</v>
      </c>
      <c r="AX148" s="451" t="e">
        <v>#VALUE!</v>
      </c>
      <c r="AY148" s="451" t="e">
        <v>#VALUE!</v>
      </c>
      <c r="AZ148" s="451" t="e">
        <v>#VALUE!</v>
      </c>
      <c r="BA148" s="451" t="e">
        <v>#VALUE!</v>
      </c>
      <c r="BB148" s="451" t="e">
        <v>#VALUE!</v>
      </c>
      <c r="BC148" s="451" t="e">
        <v>#VALUE!</v>
      </c>
      <c r="BD148" s="451" t="e">
        <v>#VALUE!</v>
      </c>
      <c r="BE148" s="451" t="e">
        <v>#VALUE!</v>
      </c>
      <c r="BF148" s="451" t="e">
        <v>#VALUE!</v>
      </c>
      <c r="BG148" s="451" t="e">
        <v>#VALUE!</v>
      </c>
      <c r="BH148" s="451" t="e">
        <v>#VALUE!</v>
      </c>
      <c r="BI148" s="451" t="e">
        <v>#VALUE!</v>
      </c>
      <c r="BJ148" s="451" t="e">
        <v>#VALUE!</v>
      </c>
      <c r="BK148" s="451" t="e">
        <v>#VALUE!</v>
      </c>
      <c r="BL148" s="451" t="e">
        <v>#VALUE!</v>
      </c>
      <c r="BM148" s="451" t="e">
        <v>#VALUE!</v>
      </c>
      <c r="BN148" s="451" t="e">
        <v>#VALUE!</v>
      </c>
      <c r="BO148" s="451" t="e">
        <v>#VALUE!</v>
      </c>
      <c r="BP148" s="451" t="e">
        <v>#VALUE!</v>
      </c>
      <c r="BQ148" s="451" t="e">
        <v>#VALUE!</v>
      </c>
      <c r="BR148" s="451" t="e">
        <v>#VALUE!</v>
      </c>
      <c r="BS148" s="451" t="e">
        <v>#VALUE!</v>
      </c>
      <c r="BT148" s="451" t="e">
        <v>#VALUE!</v>
      </c>
      <c r="BU148" s="451" t="e">
        <v>#VALUE!</v>
      </c>
      <c r="BV148" s="451" t="e">
        <v>#VALUE!</v>
      </c>
      <c r="BW148" s="451" t="e">
        <v>#VALUE!</v>
      </c>
      <c r="BX148" s="451" t="e">
        <v>#VALUE!</v>
      </c>
      <c r="BY148" s="451" t="e">
        <v>#VALUE!</v>
      </c>
      <c r="BZ148" s="451" t="e">
        <v>#VALUE!</v>
      </c>
      <c r="CA148" s="451" t="e">
        <v>#VALUE!</v>
      </c>
      <c r="CB148" s="451" t="e">
        <v>#VALUE!</v>
      </c>
      <c r="CC148" s="451" t="e">
        <v>#VALUE!</v>
      </c>
      <c r="CD148" s="451" t="e">
        <v>#VALUE!</v>
      </c>
      <c r="CE148" s="451" t="e">
        <v>#VALUE!</v>
      </c>
      <c r="CF148" s="451" t="e">
        <v>#VALUE!</v>
      </c>
      <c r="CG148" s="451" t="e">
        <v>#VALUE!</v>
      </c>
      <c r="CH148" s="451" t="e">
        <v>#VALUE!</v>
      </c>
      <c r="CI148" s="451" t="e">
        <v>#VALUE!</v>
      </c>
      <c r="CJ148" s="451" t="e">
        <v>#VALUE!</v>
      </c>
      <c r="CK148" s="451" t="e">
        <v>#VALUE!</v>
      </c>
      <c r="CL148" s="451" t="e">
        <v>#VALUE!</v>
      </c>
      <c r="CM148" s="451" t="e">
        <v>#VALUE!</v>
      </c>
      <c r="CN148" s="451" t="e">
        <v>#VALUE!</v>
      </c>
      <c r="CO148" s="451" t="e">
        <v>#VALUE!</v>
      </c>
      <c r="CP148" s="451" t="e">
        <v>#VALUE!</v>
      </c>
      <c r="CQ148" s="451" t="e">
        <v>#VALUE!</v>
      </c>
      <c r="CR148" s="451" t="e">
        <v>#VALUE!</v>
      </c>
      <c r="CS148" s="451" t="e">
        <v>#VALUE!</v>
      </c>
      <c r="CT148" s="451" t="e">
        <v>#VALUE!</v>
      </c>
      <c r="CU148" s="451" t="e">
        <v>#VALUE!</v>
      </c>
      <c r="CV148" s="451" t="e">
        <v>#VALUE!</v>
      </c>
      <c r="CW148" s="451" t="e">
        <v>#VALUE!</v>
      </c>
      <c r="CX148" s="451" t="e">
        <v>#VALUE!</v>
      </c>
      <c r="CY148" s="451" t="e">
        <v>#VALUE!</v>
      </c>
      <c r="CZ148" s="451" t="e">
        <v>#VALUE!</v>
      </c>
      <c r="DA148" s="451" t="e">
        <v>#VALUE!</v>
      </c>
      <c r="DB148" s="451" t="e">
        <v>#VALUE!</v>
      </c>
      <c r="DC148" s="451" t="e">
        <v>#VALUE!</v>
      </c>
      <c r="DD148" s="451" t="e">
        <v>#VALUE!</v>
      </c>
      <c r="DE148" s="451" t="e">
        <v>#VALUE!</v>
      </c>
      <c r="DF148" s="451" t="e">
        <v>#VALUE!</v>
      </c>
      <c r="DG148" s="451" t="e">
        <v>#VALUE!</v>
      </c>
      <c r="DH148" s="451" t="e">
        <v>#VALUE!</v>
      </c>
      <c r="DI148" s="451" t="e">
        <v>#VALUE!</v>
      </c>
      <c r="DJ148" s="451" t="e">
        <v>#VALUE!</v>
      </c>
      <c r="DK148" s="451" t="e">
        <v>#VALUE!</v>
      </c>
      <c r="DL148" s="451" t="e">
        <v>#VALUE!</v>
      </c>
      <c r="DM148" s="451" t="e">
        <v>#VALUE!</v>
      </c>
      <c r="DN148" s="451" t="e">
        <v>#VALUE!</v>
      </c>
      <c r="DO148" s="451" t="e">
        <v>#VALUE!</v>
      </c>
      <c r="DP148" s="451" t="e">
        <v>#VALUE!</v>
      </c>
      <c r="DQ148" s="451" t="e">
        <v>#VALUE!</v>
      </c>
      <c r="DR148" s="451" t="e">
        <v>#VALUE!</v>
      </c>
      <c r="DS148" s="451" t="e">
        <v>#VALUE!</v>
      </c>
      <c r="DT148" s="451" t="e">
        <v>#VALUE!</v>
      </c>
      <c r="DU148" s="451" t="e">
        <v>#VALUE!</v>
      </c>
      <c r="DV148" s="451" t="e">
        <v>#VALUE!</v>
      </c>
      <c r="DW148" s="451" t="e">
        <v>#VALUE!</v>
      </c>
      <c r="DX148" s="451" t="e">
        <v>#VALUE!</v>
      </c>
      <c r="DY148" s="451" t="e">
        <v>#VALUE!</v>
      </c>
      <c r="DZ148" s="451" t="e">
        <v>#VALUE!</v>
      </c>
      <c r="EA148" s="451" t="e">
        <v>#VALUE!</v>
      </c>
      <c r="EB148" s="451" t="e">
        <v>#VALUE!</v>
      </c>
      <c r="EC148" s="451" t="e">
        <v>#VALUE!</v>
      </c>
      <c r="ED148" s="451" t="e">
        <v>#VALUE!</v>
      </c>
      <c r="EE148" s="451" t="e">
        <v>#VALUE!</v>
      </c>
      <c r="EF148" s="451" t="e">
        <v>#VALUE!</v>
      </c>
      <c r="EG148" s="451" t="e">
        <v>#VALUE!</v>
      </c>
      <c r="EH148" s="451" t="e">
        <v>#VALUE!</v>
      </c>
      <c r="EI148" s="451" t="e">
        <v>#VALUE!</v>
      </c>
    </row>
    <row r="149" spans="2:139">
      <c r="B149" s="454" t="s">
        <v>174</v>
      </c>
      <c r="C149" s="454"/>
      <c r="D149" s="490" t="e">
        <f t="shared" ref="D149:BO149" si="255">100*(D148/C148-1)</f>
        <v>#VALUE!</v>
      </c>
      <c r="E149" s="490" t="e">
        <f t="shared" si="255"/>
        <v>#VALUE!</v>
      </c>
      <c r="F149" s="490" t="e">
        <f t="shared" si="255"/>
        <v>#VALUE!</v>
      </c>
      <c r="G149" s="490" t="e">
        <f t="shared" si="255"/>
        <v>#VALUE!</v>
      </c>
      <c r="H149" s="490" t="e">
        <f t="shared" si="255"/>
        <v>#VALUE!</v>
      </c>
      <c r="I149" s="490" t="e">
        <f t="shared" si="255"/>
        <v>#VALUE!</v>
      </c>
      <c r="J149" s="490" t="e">
        <f t="shared" si="255"/>
        <v>#VALUE!</v>
      </c>
      <c r="K149" s="490" t="e">
        <f t="shared" si="255"/>
        <v>#VALUE!</v>
      </c>
      <c r="L149" s="490" t="e">
        <f t="shared" si="255"/>
        <v>#VALUE!</v>
      </c>
      <c r="M149" s="490" t="e">
        <f t="shared" si="255"/>
        <v>#VALUE!</v>
      </c>
      <c r="N149" s="490" t="e">
        <f t="shared" si="255"/>
        <v>#VALUE!</v>
      </c>
      <c r="O149" s="490" t="e">
        <f t="shared" si="255"/>
        <v>#VALUE!</v>
      </c>
      <c r="P149" s="490" t="e">
        <f t="shared" si="255"/>
        <v>#VALUE!</v>
      </c>
      <c r="Q149" s="490" t="e">
        <f t="shared" si="255"/>
        <v>#VALUE!</v>
      </c>
      <c r="R149" s="490" t="e">
        <f t="shared" si="255"/>
        <v>#VALUE!</v>
      </c>
      <c r="S149" s="490" t="e">
        <f t="shared" si="255"/>
        <v>#VALUE!</v>
      </c>
      <c r="T149" s="490" t="e">
        <f t="shared" si="255"/>
        <v>#VALUE!</v>
      </c>
      <c r="U149" s="490" t="e">
        <f t="shared" si="255"/>
        <v>#VALUE!</v>
      </c>
      <c r="V149" s="490" t="e">
        <f t="shared" si="255"/>
        <v>#VALUE!</v>
      </c>
      <c r="W149" s="490" t="e">
        <f t="shared" si="255"/>
        <v>#VALUE!</v>
      </c>
      <c r="X149" s="490" t="e">
        <f t="shared" si="255"/>
        <v>#VALUE!</v>
      </c>
      <c r="Y149" s="490" t="e">
        <f t="shared" si="255"/>
        <v>#VALUE!</v>
      </c>
      <c r="Z149" s="490" t="e">
        <f t="shared" si="255"/>
        <v>#VALUE!</v>
      </c>
      <c r="AA149" s="490" t="e">
        <f t="shared" si="255"/>
        <v>#VALUE!</v>
      </c>
      <c r="AB149" s="490" t="e">
        <f t="shared" si="255"/>
        <v>#VALUE!</v>
      </c>
      <c r="AC149" s="490" t="e">
        <f t="shared" si="255"/>
        <v>#VALUE!</v>
      </c>
      <c r="AD149" s="490" t="e">
        <f t="shared" si="255"/>
        <v>#VALUE!</v>
      </c>
      <c r="AE149" s="490" t="e">
        <f t="shared" si="255"/>
        <v>#VALUE!</v>
      </c>
      <c r="AF149" s="490" t="e">
        <f t="shared" si="255"/>
        <v>#VALUE!</v>
      </c>
      <c r="AG149" s="490" t="e">
        <f t="shared" si="255"/>
        <v>#VALUE!</v>
      </c>
      <c r="AH149" s="490" t="e">
        <f t="shared" si="255"/>
        <v>#VALUE!</v>
      </c>
      <c r="AI149" s="490" t="e">
        <f t="shared" si="255"/>
        <v>#VALUE!</v>
      </c>
      <c r="AJ149" s="490" t="e">
        <f t="shared" si="255"/>
        <v>#VALUE!</v>
      </c>
      <c r="AK149" s="490" t="e">
        <f t="shared" si="255"/>
        <v>#VALUE!</v>
      </c>
      <c r="AL149" s="490" t="e">
        <f t="shared" si="255"/>
        <v>#VALUE!</v>
      </c>
      <c r="AM149" s="490" t="e">
        <f t="shared" si="255"/>
        <v>#VALUE!</v>
      </c>
      <c r="AN149" s="490" t="e">
        <f t="shared" si="255"/>
        <v>#VALUE!</v>
      </c>
      <c r="AO149" s="490" t="e">
        <f t="shared" si="255"/>
        <v>#VALUE!</v>
      </c>
      <c r="AP149" s="490" t="e">
        <f t="shared" si="255"/>
        <v>#VALUE!</v>
      </c>
      <c r="AQ149" s="490" t="e">
        <f t="shared" si="255"/>
        <v>#VALUE!</v>
      </c>
      <c r="AR149" s="490" t="e">
        <f t="shared" si="255"/>
        <v>#VALUE!</v>
      </c>
      <c r="AS149" s="490" t="e">
        <f t="shared" si="255"/>
        <v>#VALUE!</v>
      </c>
      <c r="AT149" s="490" t="e">
        <f t="shared" si="255"/>
        <v>#VALUE!</v>
      </c>
      <c r="AU149" s="490" t="e">
        <f t="shared" si="255"/>
        <v>#VALUE!</v>
      </c>
      <c r="AV149" s="490" t="e">
        <f t="shared" si="255"/>
        <v>#VALUE!</v>
      </c>
      <c r="AW149" s="490" t="e">
        <f t="shared" si="255"/>
        <v>#VALUE!</v>
      </c>
      <c r="AX149" s="490" t="e">
        <f t="shared" si="255"/>
        <v>#VALUE!</v>
      </c>
      <c r="AY149" s="490" t="e">
        <f t="shared" si="255"/>
        <v>#VALUE!</v>
      </c>
      <c r="AZ149" s="490" t="e">
        <f t="shared" si="255"/>
        <v>#VALUE!</v>
      </c>
      <c r="BA149" s="490" t="e">
        <f t="shared" si="255"/>
        <v>#VALUE!</v>
      </c>
      <c r="BB149" s="490" t="e">
        <f t="shared" si="255"/>
        <v>#VALUE!</v>
      </c>
      <c r="BC149" s="490" t="e">
        <f t="shared" si="255"/>
        <v>#VALUE!</v>
      </c>
      <c r="BD149" s="490" t="e">
        <f t="shared" si="255"/>
        <v>#VALUE!</v>
      </c>
      <c r="BE149" s="490" t="e">
        <f t="shared" si="255"/>
        <v>#VALUE!</v>
      </c>
      <c r="BF149" s="490" t="e">
        <f t="shared" si="255"/>
        <v>#VALUE!</v>
      </c>
      <c r="BG149" s="490" t="e">
        <f t="shared" si="255"/>
        <v>#VALUE!</v>
      </c>
      <c r="BH149" s="490" t="e">
        <f t="shared" si="255"/>
        <v>#VALUE!</v>
      </c>
      <c r="BI149" s="490" t="e">
        <f t="shared" si="255"/>
        <v>#VALUE!</v>
      </c>
      <c r="BJ149" s="490" t="e">
        <f t="shared" si="255"/>
        <v>#VALUE!</v>
      </c>
      <c r="BK149" s="490" t="e">
        <f t="shared" si="255"/>
        <v>#VALUE!</v>
      </c>
      <c r="BL149" s="490" t="e">
        <f t="shared" si="255"/>
        <v>#VALUE!</v>
      </c>
      <c r="BM149" s="490" t="e">
        <f t="shared" si="255"/>
        <v>#VALUE!</v>
      </c>
      <c r="BN149" s="490" t="e">
        <f t="shared" si="255"/>
        <v>#VALUE!</v>
      </c>
      <c r="BO149" s="490" t="e">
        <f t="shared" si="255"/>
        <v>#VALUE!</v>
      </c>
      <c r="BP149" s="490" t="e">
        <f t="shared" ref="BP149:EA149" si="256">100*(BP148/BO148-1)</f>
        <v>#VALUE!</v>
      </c>
      <c r="BQ149" s="490" t="e">
        <f t="shared" si="256"/>
        <v>#VALUE!</v>
      </c>
      <c r="BR149" s="490" t="e">
        <f t="shared" si="256"/>
        <v>#VALUE!</v>
      </c>
      <c r="BS149" s="490" t="e">
        <f t="shared" si="256"/>
        <v>#VALUE!</v>
      </c>
      <c r="BT149" s="490" t="e">
        <f t="shared" si="256"/>
        <v>#VALUE!</v>
      </c>
      <c r="BU149" s="490" t="e">
        <f t="shared" si="256"/>
        <v>#VALUE!</v>
      </c>
      <c r="BV149" s="490" t="e">
        <f t="shared" si="256"/>
        <v>#VALUE!</v>
      </c>
      <c r="BW149" s="490" t="e">
        <f t="shared" si="256"/>
        <v>#VALUE!</v>
      </c>
      <c r="BX149" s="490" t="e">
        <f t="shared" si="256"/>
        <v>#VALUE!</v>
      </c>
      <c r="BY149" s="490" t="e">
        <f t="shared" si="256"/>
        <v>#VALUE!</v>
      </c>
      <c r="BZ149" s="490" t="e">
        <f t="shared" si="256"/>
        <v>#VALUE!</v>
      </c>
      <c r="CA149" s="490" t="e">
        <f t="shared" si="256"/>
        <v>#VALUE!</v>
      </c>
      <c r="CB149" s="490" t="e">
        <f t="shared" si="256"/>
        <v>#VALUE!</v>
      </c>
      <c r="CC149" s="490" t="e">
        <f t="shared" si="256"/>
        <v>#VALUE!</v>
      </c>
      <c r="CD149" s="490" t="e">
        <f t="shared" si="256"/>
        <v>#VALUE!</v>
      </c>
      <c r="CE149" s="490" t="e">
        <f t="shared" si="256"/>
        <v>#VALUE!</v>
      </c>
      <c r="CF149" s="490" t="e">
        <f t="shared" si="256"/>
        <v>#VALUE!</v>
      </c>
      <c r="CG149" s="490" t="e">
        <f t="shared" si="256"/>
        <v>#VALUE!</v>
      </c>
      <c r="CH149" s="490" t="e">
        <f t="shared" si="256"/>
        <v>#VALUE!</v>
      </c>
      <c r="CI149" s="490" t="e">
        <f t="shared" si="256"/>
        <v>#VALUE!</v>
      </c>
      <c r="CJ149" s="490" t="e">
        <f t="shared" si="256"/>
        <v>#VALUE!</v>
      </c>
      <c r="CK149" s="490" t="e">
        <f t="shared" si="256"/>
        <v>#VALUE!</v>
      </c>
      <c r="CL149" s="490" t="e">
        <f t="shared" si="256"/>
        <v>#VALUE!</v>
      </c>
      <c r="CM149" s="490" t="e">
        <f t="shared" si="256"/>
        <v>#VALUE!</v>
      </c>
      <c r="CN149" s="490" t="e">
        <f t="shared" si="256"/>
        <v>#VALUE!</v>
      </c>
      <c r="CO149" s="490" t="e">
        <f t="shared" si="256"/>
        <v>#VALUE!</v>
      </c>
      <c r="CP149" s="490" t="e">
        <f t="shared" si="256"/>
        <v>#VALUE!</v>
      </c>
      <c r="CQ149" s="490" t="e">
        <f t="shared" si="256"/>
        <v>#VALUE!</v>
      </c>
      <c r="CR149" s="490" t="e">
        <f t="shared" si="256"/>
        <v>#VALUE!</v>
      </c>
      <c r="CS149" s="490" t="e">
        <f t="shared" si="256"/>
        <v>#VALUE!</v>
      </c>
      <c r="CT149" s="490" t="e">
        <f t="shared" si="256"/>
        <v>#VALUE!</v>
      </c>
      <c r="CU149" s="490" t="e">
        <f t="shared" si="256"/>
        <v>#VALUE!</v>
      </c>
      <c r="CV149" s="490" t="e">
        <f t="shared" si="256"/>
        <v>#VALUE!</v>
      </c>
      <c r="CW149" s="490" t="e">
        <f t="shared" si="256"/>
        <v>#VALUE!</v>
      </c>
      <c r="CX149" s="490" t="e">
        <f t="shared" si="256"/>
        <v>#VALUE!</v>
      </c>
      <c r="CY149" s="490" t="e">
        <f t="shared" si="256"/>
        <v>#VALUE!</v>
      </c>
      <c r="CZ149" s="490" t="e">
        <f t="shared" si="256"/>
        <v>#VALUE!</v>
      </c>
      <c r="DA149" s="490" t="e">
        <f t="shared" si="256"/>
        <v>#VALUE!</v>
      </c>
      <c r="DB149" s="490" t="e">
        <f t="shared" si="256"/>
        <v>#VALUE!</v>
      </c>
      <c r="DC149" s="490" t="e">
        <f t="shared" si="256"/>
        <v>#VALUE!</v>
      </c>
      <c r="DD149" s="490" t="e">
        <f t="shared" si="256"/>
        <v>#VALUE!</v>
      </c>
      <c r="DE149" s="490" t="e">
        <f t="shared" si="256"/>
        <v>#VALUE!</v>
      </c>
      <c r="DF149" s="490" t="e">
        <f t="shared" si="256"/>
        <v>#VALUE!</v>
      </c>
      <c r="DG149" s="490" t="e">
        <f t="shared" si="256"/>
        <v>#VALUE!</v>
      </c>
      <c r="DH149" s="490" t="e">
        <f t="shared" si="256"/>
        <v>#VALUE!</v>
      </c>
      <c r="DI149" s="490" t="e">
        <f t="shared" si="256"/>
        <v>#VALUE!</v>
      </c>
      <c r="DJ149" s="490" t="e">
        <f t="shared" si="256"/>
        <v>#VALUE!</v>
      </c>
      <c r="DK149" s="490" t="e">
        <f t="shared" si="256"/>
        <v>#VALUE!</v>
      </c>
      <c r="DL149" s="490" t="e">
        <f t="shared" si="256"/>
        <v>#VALUE!</v>
      </c>
      <c r="DM149" s="490" t="e">
        <f t="shared" si="256"/>
        <v>#VALUE!</v>
      </c>
      <c r="DN149" s="490" t="e">
        <f t="shared" si="256"/>
        <v>#VALUE!</v>
      </c>
      <c r="DO149" s="490" t="e">
        <f t="shared" si="256"/>
        <v>#VALUE!</v>
      </c>
      <c r="DP149" s="490" t="e">
        <f t="shared" si="256"/>
        <v>#VALUE!</v>
      </c>
      <c r="DQ149" s="490" t="e">
        <f t="shared" si="256"/>
        <v>#VALUE!</v>
      </c>
      <c r="DR149" s="490" t="e">
        <f t="shared" si="256"/>
        <v>#VALUE!</v>
      </c>
      <c r="DS149" s="490" t="e">
        <f t="shared" si="256"/>
        <v>#VALUE!</v>
      </c>
      <c r="DT149" s="490" t="e">
        <f t="shared" si="256"/>
        <v>#VALUE!</v>
      </c>
      <c r="DU149" s="490" t="e">
        <f t="shared" si="256"/>
        <v>#VALUE!</v>
      </c>
      <c r="DV149" s="490" t="e">
        <f t="shared" si="256"/>
        <v>#VALUE!</v>
      </c>
      <c r="DW149" s="490" t="e">
        <f t="shared" si="256"/>
        <v>#VALUE!</v>
      </c>
      <c r="DX149" s="490" t="e">
        <f t="shared" si="256"/>
        <v>#VALUE!</v>
      </c>
      <c r="DY149" s="490" t="e">
        <f t="shared" si="256"/>
        <v>#VALUE!</v>
      </c>
      <c r="DZ149" s="490" t="e">
        <f t="shared" si="256"/>
        <v>#VALUE!</v>
      </c>
      <c r="EA149" s="490" t="e">
        <f t="shared" si="256"/>
        <v>#VALUE!</v>
      </c>
      <c r="EB149" s="490" t="e">
        <f t="shared" ref="EB149:EI149" si="257">100*(EB148/EA148-1)</f>
        <v>#VALUE!</v>
      </c>
      <c r="EC149" s="490" t="e">
        <f t="shared" si="257"/>
        <v>#VALUE!</v>
      </c>
      <c r="ED149" s="490" t="e">
        <f t="shared" si="257"/>
        <v>#VALUE!</v>
      </c>
      <c r="EE149" s="490" t="e">
        <f t="shared" si="257"/>
        <v>#VALUE!</v>
      </c>
      <c r="EF149" s="490" t="e">
        <f t="shared" si="257"/>
        <v>#VALUE!</v>
      </c>
      <c r="EG149" s="490" t="e">
        <f t="shared" si="257"/>
        <v>#VALUE!</v>
      </c>
      <c r="EH149" s="490" t="e">
        <f t="shared" si="257"/>
        <v>#VALUE!</v>
      </c>
      <c r="EI149" s="490" t="e">
        <f t="shared" si="257"/>
        <v>#VALUE!</v>
      </c>
    </row>
    <row r="150" spans="2:139" ht="13.5" thickBot="1">
      <c r="B150" s="495" t="s">
        <v>74</v>
      </c>
      <c r="C150" s="465"/>
      <c r="D150" s="465"/>
      <c r="E150" s="465"/>
      <c r="F150" s="465"/>
      <c r="G150" s="483" t="e">
        <f t="shared" ref="G150:BR150" si="258">100*(G148/C148-1)</f>
        <v>#VALUE!</v>
      </c>
      <c r="H150" s="483" t="e">
        <f t="shared" si="258"/>
        <v>#VALUE!</v>
      </c>
      <c r="I150" s="483" t="e">
        <f t="shared" si="258"/>
        <v>#VALUE!</v>
      </c>
      <c r="J150" s="483" t="e">
        <f t="shared" si="258"/>
        <v>#VALUE!</v>
      </c>
      <c r="K150" s="483" t="e">
        <f t="shared" si="258"/>
        <v>#VALUE!</v>
      </c>
      <c r="L150" s="483" t="e">
        <f t="shared" si="258"/>
        <v>#VALUE!</v>
      </c>
      <c r="M150" s="483" t="e">
        <f t="shared" si="258"/>
        <v>#VALUE!</v>
      </c>
      <c r="N150" s="483" t="e">
        <f t="shared" si="258"/>
        <v>#VALUE!</v>
      </c>
      <c r="O150" s="483" t="e">
        <f t="shared" si="258"/>
        <v>#VALUE!</v>
      </c>
      <c r="P150" s="483" t="e">
        <f t="shared" si="258"/>
        <v>#VALUE!</v>
      </c>
      <c r="Q150" s="483" t="e">
        <f t="shared" si="258"/>
        <v>#VALUE!</v>
      </c>
      <c r="R150" s="483" t="e">
        <f t="shared" si="258"/>
        <v>#VALUE!</v>
      </c>
      <c r="S150" s="483" t="e">
        <f t="shared" si="258"/>
        <v>#VALUE!</v>
      </c>
      <c r="T150" s="483" t="e">
        <f t="shared" si="258"/>
        <v>#VALUE!</v>
      </c>
      <c r="U150" s="483" t="e">
        <f t="shared" si="258"/>
        <v>#VALUE!</v>
      </c>
      <c r="V150" s="483" t="e">
        <f t="shared" si="258"/>
        <v>#VALUE!</v>
      </c>
      <c r="W150" s="483" t="e">
        <f t="shared" si="258"/>
        <v>#VALUE!</v>
      </c>
      <c r="X150" s="483" t="e">
        <f t="shared" si="258"/>
        <v>#VALUE!</v>
      </c>
      <c r="Y150" s="483" t="e">
        <f t="shared" si="258"/>
        <v>#VALUE!</v>
      </c>
      <c r="Z150" s="483" t="e">
        <f t="shared" si="258"/>
        <v>#VALUE!</v>
      </c>
      <c r="AA150" s="483" t="e">
        <f t="shared" si="258"/>
        <v>#VALUE!</v>
      </c>
      <c r="AB150" s="483" t="e">
        <f t="shared" si="258"/>
        <v>#VALUE!</v>
      </c>
      <c r="AC150" s="483" t="e">
        <f t="shared" si="258"/>
        <v>#VALUE!</v>
      </c>
      <c r="AD150" s="483" t="e">
        <f t="shared" si="258"/>
        <v>#VALUE!</v>
      </c>
      <c r="AE150" s="483" t="e">
        <f t="shared" si="258"/>
        <v>#VALUE!</v>
      </c>
      <c r="AF150" s="483" t="e">
        <f t="shared" si="258"/>
        <v>#VALUE!</v>
      </c>
      <c r="AG150" s="483" t="e">
        <f t="shared" si="258"/>
        <v>#VALUE!</v>
      </c>
      <c r="AH150" s="483" t="e">
        <f t="shared" si="258"/>
        <v>#VALUE!</v>
      </c>
      <c r="AI150" s="483" t="e">
        <f t="shared" si="258"/>
        <v>#VALUE!</v>
      </c>
      <c r="AJ150" s="483" t="e">
        <f t="shared" si="258"/>
        <v>#VALUE!</v>
      </c>
      <c r="AK150" s="483" t="e">
        <f t="shared" si="258"/>
        <v>#VALUE!</v>
      </c>
      <c r="AL150" s="483" t="e">
        <f t="shared" si="258"/>
        <v>#VALUE!</v>
      </c>
      <c r="AM150" s="483" t="e">
        <f t="shared" si="258"/>
        <v>#VALUE!</v>
      </c>
      <c r="AN150" s="483" t="e">
        <f t="shared" si="258"/>
        <v>#VALUE!</v>
      </c>
      <c r="AO150" s="483" t="e">
        <f t="shared" si="258"/>
        <v>#VALUE!</v>
      </c>
      <c r="AP150" s="483" t="e">
        <f t="shared" si="258"/>
        <v>#VALUE!</v>
      </c>
      <c r="AQ150" s="483" t="e">
        <f t="shared" si="258"/>
        <v>#VALUE!</v>
      </c>
      <c r="AR150" s="483" t="e">
        <f t="shared" si="258"/>
        <v>#VALUE!</v>
      </c>
      <c r="AS150" s="483" t="e">
        <f t="shared" si="258"/>
        <v>#VALUE!</v>
      </c>
      <c r="AT150" s="483" t="e">
        <f t="shared" si="258"/>
        <v>#VALUE!</v>
      </c>
      <c r="AU150" s="483" t="e">
        <f t="shared" si="258"/>
        <v>#VALUE!</v>
      </c>
      <c r="AV150" s="483" t="e">
        <f t="shared" si="258"/>
        <v>#VALUE!</v>
      </c>
      <c r="AW150" s="483" t="e">
        <f t="shared" si="258"/>
        <v>#VALUE!</v>
      </c>
      <c r="AX150" s="483" t="e">
        <f t="shared" si="258"/>
        <v>#VALUE!</v>
      </c>
      <c r="AY150" s="483" t="e">
        <f t="shared" si="258"/>
        <v>#VALUE!</v>
      </c>
      <c r="AZ150" s="483" t="e">
        <f t="shared" si="258"/>
        <v>#VALUE!</v>
      </c>
      <c r="BA150" s="483" t="e">
        <f t="shared" si="258"/>
        <v>#VALUE!</v>
      </c>
      <c r="BB150" s="483" t="e">
        <f t="shared" si="258"/>
        <v>#VALUE!</v>
      </c>
      <c r="BC150" s="483" t="e">
        <f t="shared" si="258"/>
        <v>#VALUE!</v>
      </c>
      <c r="BD150" s="483" t="e">
        <f t="shared" si="258"/>
        <v>#VALUE!</v>
      </c>
      <c r="BE150" s="483" t="e">
        <f t="shared" si="258"/>
        <v>#VALUE!</v>
      </c>
      <c r="BF150" s="483" t="e">
        <f t="shared" si="258"/>
        <v>#VALUE!</v>
      </c>
      <c r="BG150" s="483" t="e">
        <f t="shared" si="258"/>
        <v>#VALUE!</v>
      </c>
      <c r="BH150" s="483" t="e">
        <f t="shared" si="258"/>
        <v>#VALUE!</v>
      </c>
      <c r="BI150" s="483" t="e">
        <f t="shared" si="258"/>
        <v>#VALUE!</v>
      </c>
      <c r="BJ150" s="483" t="e">
        <f t="shared" si="258"/>
        <v>#VALUE!</v>
      </c>
      <c r="BK150" s="483" t="e">
        <f t="shared" si="258"/>
        <v>#VALUE!</v>
      </c>
      <c r="BL150" s="483" t="e">
        <f t="shared" si="258"/>
        <v>#VALUE!</v>
      </c>
      <c r="BM150" s="483" t="e">
        <f t="shared" si="258"/>
        <v>#VALUE!</v>
      </c>
      <c r="BN150" s="483" t="e">
        <f t="shared" si="258"/>
        <v>#VALUE!</v>
      </c>
      <c r="BO150" s="483" t="e">
        <f t="shared" si="258"/>
        <v>#VALUE!</v>
      </c>
      <c r="BP150" s="483" t="e">
        <f t="shared" si="258"/>
        <v>#VALUE!</v>
      </c>
      <c r="BQ150" s="483" t="e">
        <f t="shared" si="258"/>
        <v>#VALUE!</v>
      </c>
      <c r="BR150" s="483" t="e">
        <f t="shared" si="258"/>
        <v>#VALUE!</v>
      </c>
      <c r="BS150" s="483" t="e">
        <f t="shared" ref="BS150:ED150" si="259">100*(BS148/BO148-1)</f>
        <v>#VALUE!</v>
      </c>
      <c r="BT150" s="483" t="e">
        <f t="shared" si="259"/>
        <v>#VALUE!</v>
      </c>
      <c r="BU150" s="483" t="e">
        <f t="shared" si="259"/>
        <v>#VALUE!</v>
      </c>
      <c r="BV150" s="483" t="e">
        <f t="shared" si="259"/>
        <v>#VALUE!</v>
      </c>
      <c r="BW150" s="483" t="e">
        <f t="shared" si="259"/>
        <v>#VALUE!</v>
      </c>
      <c r="BX150" s="483" t="e">
        <f t="shared" si="259"/>
        <v>#VALUE!</v>
      </c>
      <c r="BY150" s="483" t="e">
        <f t="shared" si="259"/>
        <v>#VALUE!</v>
      </c>
      <c r="BZ150" s="483" t="e">
        <f t="shared" si="259"/>
        <v>#VALUE!</v>
      </c>
      <c r="CA150" s="483" t="e">
        <f t="shared" si="259"/>
        <v>#VALUE!</v>
      </c>
      <c r="CB150" s="483" t="e">
        <f t="shared" si="259"/>
        <v>#VALUE!</v>
      </c>
      <c r="CC150" s="483" t="e">
        <f t="shared" si="259"/>
        <v>#VALUE!</v>
      </c>
      <c r="CD150" s="483" t="e">
        <f t="shared" si="259"/>
        <v>#VALUE!</v>
      </c>
      <c r="CE150" s="483" t="e">
        <f t="shared" si="259"/>
        <v>#VALUE!</v>
      </c>
      <c r="CF150" s="483" t="e">
        <f t="shared" si="259"/>
        <v>#VALUE!</v>
      </c>
      <c r="CG150" s="483" t="e">
        <f t="shared" si="259"/>
        <v>#VALUE!</v>
      </c>
      <c r="CH150" s="483" t="e">
        <f t="shared" si="259"/>
        <v>#VALUE!</v>
      </c>
      <c r="CI150" s="483" t="e">
        <f t="shared" si="259"/>
        <v>#VALUE!</v>
      </c>
      <c r="CJ150" s="483" t="e">
        <f t="shared" si="259"/>
        <v>#VALUE!</v>
      </c>
      <c r="CK150" s="483" t="e">
        <f t="shared" si="259"/>
        <v>#VALUE!</v>
      </c>
      <c r="CL150" s="483" t="e">
        <f t="shared" si="259"/>
        <v>#VALUE!</v>
      </c>
      <c r="CM150" s="483" t="e">
        <f t="shared" si="259"/>
        <v>#VALUE!</v>
      </c>
      <c r="CN150" s="483" t="e">
        <f t="shared" si="259"/>
        <v>#VALUE!</v>
      </c>
      <c r="CO150" s="483" t="e">
        <f t="shared" si="259"/>
        <v>#VALUE!</v>
      </c>
      <c r="CP150" s="483" t="e">
        <f t="shared" si="259"/>
        <v>#VALUE!</v>
      </c>
      <c r="CQ150" s="483" t="e">
        <f t="shared" si="259"/>
        <v>#VALUE!</v>
      </c>
      <c r="CR150" s="483" t="e">
        <f t="shared" si="259"/>
        <v>#VALUE!</v>
      </c>
      <c r="CS150" s="483" t="e">
        <f t="shared" si="259"/>
        <v>#VALUE!</v>
      </c>
      <c r="CT150" s="483" t="e">
        <f t="shared" si="259"/>
        <v>#VALUE!</v>
      </c>
      <c r="CU150" s="483" t="e">
        <f t="shared" si="259"/>
        <v>#VALUE!</v>
      </c>
      <c r="CV150" s="483" t="e">
        <f t="shared" si="259"/>
        <v>#VALUE!</v>
      </c>
      <c r="CW150" s="483" t="e">
        <f t="shared" si="259"/>
        <v>#VALUE!</v>
      </c>
      <c r="CX150" s="483" t="e">
        <f t="shared" si="259"/>
        <v>#VALUE!</v>
      </c>
      <c r="CY150" s="483" t="e">
        <f t="shared" si="259"/>
        <v>#VALUE!</v>
      </c>
      <c r="CZ150" s="483" t="e">
        <f t="shared" si="259"/>
        <v>#VALUE!</v>
      </c>
      <c r="DA150" s="483" t="e">
        <f t="shared" si="259"/>
        <v>#VALUE!</v>
      </c>
      <c r="DB150" s="483" t="e">
        <f t="shared" si="259"/>
        <v>#VALUE!</v>
      </c>
      <c r="DC150" s="483" t="e">
        <f t="shared" si="259"/>
        <v>#VALUE!</v>
      </c>
      <c r="DD150" s="483" t="e">
        <f t="shared" si="259"/>
        <v>#VALUE!</v>
      </c>
      <c r="DE150" s="483" t="e">
        <f t="shared" si="259"/>
        <v>#VALUE!</v>
      </c>
      <c r="DF150" s="483" t="e">
        <f t="shared" si="259"/>
        <v>#VALUE!</v>
      </c>
      <c r="DG150" s="483" t="e">
        <f t="shared" si="259"/>
        <v>#VALUE!</v>
      </c>
      <c r="DH150" s="483" t="e">
        <f t="shared" si="259"/>
        <v>#VALUE!</v>
      </c>
      <c r="DI150" s="483" t="e">
        <f t="shared" si="259"/>
        <v>#VALUE!</v>
      </c>
      <c r="DJ150" s="483" t="e">
        <f t="shared" si="259"/>
        <v>#VALUE!</v>
      </c>
      <c r="DK150" s="483" t="e">
        <f t="shared" si="259"/>
        <v>#VALUE!</v>
      </c>
      <c r="DL150" s="483" t="e">
        <f t="shared" si="259"/>
        <v>#VALUE!</v>
      </c>
      <c r="DM150" s="483" t="e">
        <f t="shared" si="259"/>
        <v>#VALUE!</v>
      </c>
      <c r="DN150" s="483" t="e">
        <f t="shared" si="259"/>
        <v>#VALUE!</v>
      </c>
      <c r="DO150" s="483" t="e">
        <f t="shared" si="259"/>
        <v>#VALUE!</v>
      </c>
      <c r="DP150" s="483" t="e">
        <f t="shared" si="259"/>
        <v>#VALUE!</v>
      </c>
      <c r="DQ150" s="483" t="e">
        <f t="shared" si="259"/>
        <v>#VALUE!</v>
      </c>
      <c r="DR150" s="483" t="e">
        <f t="shared" si="259"/>
        <v>#VALUE!</v>
      </c>
      <c r="DS150" s="483" t="e">
        <f t="shared" si="259"/>
        <v>#VALUE!</v>
      </c>
      <c r="DT150" s="483" t="e">
        <f t="shared" si="259"/>
        <v>#VALUE!</v>
      </c>
      <c r="DU150" s="483" t="e">
        <f t="shared" si="259"/>
        <v>#VALUE!</v>
      </c>
      <c r="DV150" s="483" t="e">
        <f t="shared" si="259"/>
        <v>#VALUE!</v>
      </c>
      <c r="DW150" s="483" t="e">
        <f t="shared" si="259"/>
        <v>#VALUE!</v>
      </c>
      <c r="DX150" s="483" t="e">
        <f t="shared" si="259"/>
        <v>#VALUE!</v>
      </c>
      <c r="DY150" s="483" t="e">
        <f t="shared" si="259"/>
        <v>#VALUE!</v>
      </c>
      <c r="DZ150" s="483" t="e">
        <f t="shared" si="259"/>
        <v>#VALUE!</v>
      </c>
      <c r="EA150" s="483" t="e">
        <f t="shared" si="259"/>
        <v>#VALUE!</v>
      </c>
      <c r="EB150" s="483" t="e">
        <f t="shared" si="259"/>
        <v>#VALUE!</v>
      </c>
      <c r="EC150" s="483" t="e">
        <f t="shared" si="259"/>
        <v>#VALUE!</v>
      </c>
      <c r="ED150" s="483" t="e">
        <f t="shared" si="259"/>
        <v>#VALUE!</v>
      </c>
      <c r="EE150" s="483" t="e">
        <f>100*(EE148/EA148-1)</f>
        <v>#VALUE!</v>
      </c>
      <c r="EF150" s="483" t="e">
        <f>100*(EF148/EB148-1)</f>
        <v>#VALUE!</v>
      </c>
      <c r="EG150" s="483" t="e">
        <f>100*(EG148/EC148-1)</f>
        <v>#VALUE!</v>
      </c>
      <c r="EH150" s="483" t="e">
        <f>100*(EH148/ED148-1)</f>
        <v>#VALUE!</v>
      </c>
      <c r="EI150" s="483" t="e">
        <f>100*(EI148/EE148-1)</f>
        <v>#VALUE!</v>
      </c>
    </row>
    <row r="151" spans="2:139">
      <c r="B151" s="508" t="s">
        <v>243</v>
      </c>
      <c r="C151" s="451" t="e">
        <v>#VALUE!</v>
      </c>
      <c r="D151" s="451" t="e">
        <v>#VALUE!</v>
      </c>
      <c r="E151" s="451" t="e">
        <v>#VALUE!</v>
      </c>
      <c r="F151" s="451" t="e">
        <v>#VALUE!</v>
      </c>
      <c r="G151" s="451" t="e">
        <v>#VALUE!</v>
      </c>
      <c r="H151" s="451" t="e">
        <v>#VALUE!</v>
      </c>
      <c r="I151" s="451" t="e">
        <v>#VALUE!</v>
      </c>
      <c r="J151" s="451" t="e">
        <v>#VALUE!</v>
      </c>
      <c r="K151" s="451" t="e">
        <v>#VALUE!</v>
      </c>
      <c r="L151" s="451" t="e">
        <v>#VALUE!</v>
      </c>
      <c r="M151" s="451" t="e">
        <v>#VALUE!</v>
      </c>
      <c r="N151" s="451" t="e">
        <v>#VALUE!</v>
      </c>
      <c r="O151" s="451" t="e">
        <v>#VALUE!</v>
      </c>
      <c r="P151" s="451" t="e">
        <v>#VALUE!</v>
      </c>
      <c r="Q151" s="451" t="e">
        <v>#VALUE!</v>
      </c>
      <c r="R151" s="451" t="e">
        <v>#VALUE!</v>
      </c>
      <c r="S151" s="451" t="e">
        <v>#VALUE!</v>
      </c>
      <c r="T151" s="451" t="e">
        <v>#VALUE!</v>
      </c>
      <c r="U151" s="451" t="e">
        <v>#VALUE!</v>
      </c>
      <c r="V151" s="451" t="e">
        <v>#VALUE!</v>
      </c>
      <c r="W151" s="451" t="e">
        <v>#VALUE!</v>
      </c>
      <c r="X151" s="451" t="e">
        <v>#VALUE!</v>
      </c>
      <c r="Y151" s="451" t="e">
        <v>#VALUE!</v>
      </c>
      <c r="Z151" s="451" t="e">
        <v>#VALUE!</v>
      </c>
      <c r="AA151" s="451" t="e">
        <v>#VALUE!</v>
      </c>
      <c r="AB151" s="451" t="e">
        <v>#VALUE!</v>
      </c>
      <c r="AC151" s="451" t="e">
        <v>#VALUE!</v>
      </c>
      <c r="AD151" s="451" t="e">
        <v>#VALUE!</v>
      </c>
      <c r="AE151" s="451" t="e">
        <v>#VALUE!</v>
      </c>
      <c r="AF151" s="451" t="e">
        <v>#VALUE!</v>
      </c>
      <c r="AG151" s="451" t="e">
        <v>#VALUE!</v>
      </c>
      <c r="AH151" s="451" t="e">
        <v>#VALUE!</v>
      </c>
      <c r="AI151" s="451" t="e">
        <v>#VALUE!</v>
      </c>
      <c r="AJ151" s="451" t="e">
        <v>#VALUE!</v>
      </c>
      <c r="AK151" s="451" t="e">
        <v>#VALUE!</v>
      </c>
      <c r="AL151" s="451" t="e">
        <v>#VALUE!</v>
      </c>
      <c r="AM151" s="451" t="e">
        <v>#VALUE!</v>
      </c>
      <c r="AN151" s="451" t="e">
        <v>#VALUE!</v>
      </c>
      <c r="AO151" s="451" t="e">
        <v>#VALUE!</v>
      </c>
      <c r="AP151" s="451" t="e">
        <v>#VALUE!</v>
      </c>
      <c r="AQ151" s="451" t="e">
        <v>#VALUE!</v>
      </c>
      <c r="AR151" s="451" t="e">
        <v>#VALUE!</v>
      </c>
      <c r="AS151" s="451" t="e">
        <v>#VALUE!</v>
      </c>
      <c r="AT151" s="451" t="e">
        <v>#VALUE!</v>
      </c>
      <c r="AU151" s="451" t="e">
        <v>#VALUE!</v>
      </c>
      <c r="AV151" s="451" t="e">
        <v>#VALUE!</v>
      </c>
      <c r="AW151" s="451" t="e">
        <v>#VALUE!</v>
      </c>
      <c r="AX151" s="451" t="e">
        <v>#VALUE!</v>
      </c>
      <c r="AY151" s="451" t="e">
        <v>#VALUE!</v>
      </c>
      <c r="AZ151" s="451" t="e">
        <v>#VALUE!</v>
      </c>
      <c r="BA151" s="451" t="e">
        <v>#VALUE!</v>
      </c>
      <c r="BB151" s="451" t="e">
        <v>#VALUE!</v>
      </c>
      <c r="BC151" s="451" t="e">
        <v>#VALUE!</v>
      </c>
      <c r="BD151" s="451" t="e">
        <v>#VALUE!</v>
      </c>
      <c r="BE151" s="451" t="e">
        <v>#VALUE!</v>
      </c>
      <c r="BF151" s="451" t="e">
        <v>#VALUE!</v>
      </c>
      <c r="BG151" s="451" t="e">
        <v>#VALUE!</v>
      </c>
      <c r="BH151" s="451" t="e">
        <v>#VALUE!</v>
      </c>
      <c r="BI151" s="451" t="e">
        <v>#VALUE!</v>
      </c>
      <c r="BJ151" s="451" t="e">
        <v>#VALUE!</v>
      </c>
      <c r="BK151" s="451" t="e">
        <v>#VALUE!</v>
      </c>
      <c r="BL151" s="451" t="e">
        <v>#VALUE!</v>
      </c>
      <c r="BM151" s="451" t="e">
        <v>#VALUE!</v>
      </c>
      <c r="BN151" s="451" t="e">
        <v>#VALUE!</v>
      </c>
      <c r="BO151" s="451" t="e">
        <v>#VALUE!</v>
      </c>
      <c r="BP151" s="451" t="e">
        <v>#VALUE!</v>
      </c>
      <c r="BQ151" s="451" t="e">
        <v>#VALUE!</v>
      </c>
      <c r="BR151" s="451" t="e">
        <v>#VALUE!</v>
      </c>
      <c r="BS151" s="451" t="e">
        <v>#VALUE!</v>
      </c>
      <c r="BT151" s="451" t="e">
        <v>#VALUE!</v>
      </c>
      <c r="BU151" s="451" t="e">
        <v>#VALUE!</v>
      </c>
      <c r="BV151" s="451" t="e">
        <v>#VALUE!</v>
      </c>
      <c r="BW151" s="451" t="e">
        <v>#VALUE!</v>
      </c>
      <c r="BX151" s="451" t="e">
        <v>#VALUE!</v>
      </c>
      <c r="BY151" s="451" t="e">
        <v>#VALUE!</v>
      </c>
      <c r="BZ151" s="451" t="e">
        <v>#VALUE!</v>
      </c>
      <c r="CA151" s="451" t="e">
        <v>#VALUE!</v>
      </c>
      <c r="CB151" s="451" t="e">
        <v>#VALUE!</v>
      </c>
      <c r="CC151" s="451" t="e">
        <v>#VALUE!</v>
      </c>
      <c r="CD151" s="451" t="e">
        <v>#VALUE!</v>
      </c>
      <c r="CE151" s="451" t="e">
        <v>#VALUE!</v>
      </c>
      <c r="CF151" s="451" t="e">
        <v>#VALUE!</v>
      </c>
      <c r="CG151" s="451" t="e">
        <v>#VALUE!</v>
      </c>
      <c r="CH151" s="451" t="e">
        <v>#VALUE!</v>
      </c>
      <c r="CI151" s="451" t="e">
        <v>#VALUE!</v>
      </c>
      <c r="CJ151" s="451" t="e">
        <v>#VALUE!</v>
      </c>
      <c r="CK151" s="451" t="e">
        <v>#VALUE!</v>
      </c>
      <c r="CL151" s="451" t="e">
        <v>#VALUE!</v>
      </c>
      <c r="CM151" s="451" t="e">
        <v>#VALUE!</v>
      </c>
      <c r="CN151" s="451" t="e">
        <v>#VALUE!</v>
      </c>
      <c r="CO151" s="451" t="e">
        <v>#VALUE!</v>
      </c>
      <c r="CP151" s="451" t="e">
        <v>#VALUE!</v>
      </c>
      <c r="CQ151" s="451" t="e">
        <v>#VALUE!</v>
      </c>
      <c r="CR151" s="451" t="e">
        <v>#VALUE!</v>
      </c>
      <c r="CS151" s="451" t="e">
        <v>#VALUE!</v>
      </c>
      <c r="CT151" s="451" t="e">
        <v>#VALUE!</v>
      </c>
      <c r="CU151" s="451" t="e">
        <v>#VALUE!</v>
      </c>
      <c r="CV151" s="451" t="e">
        <v>#VALUE!</v>
      </c>
      <c r="CW151" s="451" t="e">
        <v>#VALUE!</v>
      </c>
      <c r="CX151" s="451" t="e">
        <v>#VALUE!</v>
      </c>
      <c r="CY151" s="451" t="e">
        <v>#VALUE!</v>
      </c>
      <c r="CZ151" s="451" t="e">
        <v>#VALUE!</v>
      </c>
      <c r="DA151" s="451" t="e">
        <v>#VALUE!</v>
      </c>
      <c r="DB151" s="451" t="e">
        <v>#VALUE!</v>
      </c>
      <c r="DC151" s="451" t="e">
        <v>#VALUE!</v>
      </c>
      <c r="DD151" s="451" t="e">
        <v>#VALUE!</v>
      </c>
      <c r="DE151" s="451" t="e">
        <v>#VALUE!</v>
      </c>
      <c r="DF151" s="451" t="e">
        <v>#VALUE!</v>
      </c>
      <c r="DG151" s="451" t="e">
        <v>#VALUE!</v>
      </c>
      <c r="DH151" s="451" t="e">
        <v>#VALUE!</v>
      </c>
      <c r="DI151" s="451" t="e">
        <v>#VALUE!</v>
      </c>
      <c r="DJ151" s="451" t="e">
        <v>#VALUE!</v>
      </c>
      <c r="DK151" s="451" t="e">
        <v>#VALUE!</v>
      </c>
      <c r="DL151" s="451" t="e">
        <v>#VALUE!</v>
      </c>
      <c r="DM151" s="451" t="e">
        <v>#VALUE!</v>
      </c>
      <c r="DN151" s="451" t="e">
        <v>#VALUE!</v>
      </c>
      <c r="DO151" s="451" t="e">
        <v>#VALUE!</v>
      </c>
      <c r="DP151" s="451" t="e">
        <v>#VALUE!</v>
      </c>
      <c r="DQ151" s="451" t="e">
        <v>#VALUE!</v>
      </c>
      <c r="DR151" s="451" t="e">
        <v>#VALUE!</v>
      </c>
      <c r="DS151" s="451" t="e">
        <v>#VALUE!</v>
      </c>
      <c r="DT151" s="451" t="e">
        <v>#VALUE!</v>
      </c>
      <c r="DU151" s="451" t="e">
        <v>#VALUE!</v>
      </c>
      <c r="DV151" s="451" t="e">
        <v>#VALUE!</v>
      </c>
      <c r="DW151" s="451" t="e">
        <v>#VALUE!</v>
      </c>
      <c r="DX151" s="451" t="e">
        <v>#VALUE!</v>
      </c>
      <c r="DY151" s="451" t="e">
        <v>#VALUE!</v>
      </c>
      <c r="DZ151" s="451" t="e">
        <v>#VALUE!</v>
      </c>
      <c r="EA151" s="451" t="e">
        <v>#VALUE!</v>
      </c>
      <c r="EB151" s="451" t="e">
        <v>#VALUE!</v>
      </c>
      <c r="EC151" s="451" t="e">
        <v>#VALUE!</v>
      </c>
      <c r="ED151" s="451" t="e">
        <v>#VALUE!</v>
      </c>
      <c r="EE151" s="451" t="e">
        <v>#VALUE!</v>
      </c>
      <c r="EF151" s="451" t="e">
        <v>#VALUE!</v>
      </c>
      <c r="EG151" s="451" t="e">
        <v>#VALUE!</v>
      </c>
      <c r="EH151" s="451" t="e">
        <v>#VALUE!</v>
      </c>
      <c r="EI151" s="451" t="e">
        <v>#VALUE!</v>
      </c>
    </row>
    <row r="152" spans="2:139">
      <c r="B152" s="454" t="s">
        <v>174</v>
      </c>
      <c r="C152" s="454"/>
      <c r="D152" s="490" t="e">
        <f t="shared" ref="D152:BO152" si="260">100*(D151/C151-1)</f>
        <v>#VALUE!</v>
      </c>
      <c r="E152" s="490" t="e">
        <f t="shared" si="260"/>
        <v>#VALUE!</v>
      </c>
      <c r="F152" s="490" t="e">
        <f t="shared" si="260"/>
        <v>#VALUE!</v>
      </c>
      <c r="G152" s="490" t="e">
        <f t="shared" si="260"/>
        <v>#VALUE!</v>
      </c>
      <c r="H152" s="490" t="e">
        <f t="shared" si="260"/>
        <v>#VALUE!</v>
      </c>
      <c r="I152" s="490" t="e">
        <f t="shared" si="260"/>
        <v>#VALUE!</v>
      </c>
      <c r="J152" s="490" t="e">
        <f t="shared" si="260"/>
        <v>#VALUE!</v>
      </c>
      <c r="K152" s="490" t="e">
        <f t="shared" si="260"/>
        <v>#VALUE!</v>
      </c>
      <c r="L152" s="490" t="e">
        <f t="shared" si="260"/>
        <v>#VALUE!</v>
      </c>
      <c r="M152" s="490" t="e">
        <f t="shared" si="260"/>
        <v>#VALUE!</v>
      </c>
      <c r="N152" s="490" t="e">
        <f t="shared" si="260"/>
        <v>#VALUE!</v>
      </c>
      <c r="O152" s="490" t="e">
        <f t="shared" si="260"/>
        <v>#VALUE!</v>
      </c>
      <c r="P152" s="490" t="e">
        <f t="shared" si="260"/>
        <v>#VALUE!</v>
      </c>
      <c r="Q152" s="490" t="e">
        <f t="shared" si="260"/>
        <v>#VALUE!</v>
      </c>
      <c r="R152" s="490" t="e">
        <f t="shared" si="260"/>
        <v>#VALUE!</v>
      </c>
      <c r="S152" s="490" t="e">
        <f t="shared" si="260"/>
        <v>#VALUE!</v>
      </c>
      <c r="T152" s="490" t="e">
        <f t="shared" si="260"/>
        <v>#VALUE!</v>
      </c>
      <c r="U152" s="490" t="e">
        <f t="shared" si="260"/>
        <v>#VALUE!</v>
      </c>
      <c r="V152" s="490" t="e">
        <f t="shared" si="260"/>
        <v>#VALUE!</v>
      </c>
      <c r="W152" s="490" t="e">
        <f t="shared" si="260"/>
        <v>#VALUE!</v>
      </c>
      <c r="X152" s="490" t="e">
        <f t="shared" si="260"/>
        <v>#VALUE!</v>
      </c>
      <c r="Y152" s="490" t="e">
        <f t="shared" si="260"/>
        <v>#VALUE!</v>
      </c>
      <c r="Z152" s="490" t="e">
        <f t="shared" si="260"/>
        <v>#VALUE!</v>
      </c>
      <c r="AA152" s="490" t="e">
        <f t="shared" si="260"/>
        <v>#VALUE!</v>
      </c>
      <c r="AB152" s="490" t="e">
        <f t="shared" si="260"/>
        <v>#VALUE!</v>
      </c>
      <c r="AC152" s="490" t="e">
        <f t="shared" si="260"/>
        <v>#VALUE!</v>
      </c>
      <c r="AD152" s="490" t="e">
        <f t="shared" si="260"/>
        <v>#VALUE!</v>
      </c>
      <c r="AE152" s="490" t="e">
        <f t="shared" si="260"/>
        <v>#VALUE!</v>
      </c>
      <c r="AF152" s="490" t="e">
        <f t="shared" si="260"/>
        <v>#VALUE!</v>
      </c>
      <c r="AG152" s="490" t="e">
        <f t="shared" si="260"/>
        <v>#VALUE!</v>
      </c>
      <c r="AH152" s="490" t="e">
        <f t="shared" si="260"/>
        <v>#VALUE!</v>
      </c>
      <c r="AI152" s="490" t="e">
        <f t="shared" si="260"/>
        <v>#VALUE!</v>
      </c>
      <c r="AJ152" s="490" t="e">
        <f t="shared" si="260"/>
        <v>#VALUE!</v>
      </c>
      <c r="AK152" s="490" t="e">
        <f t="shared" si="260"/>
        <v>#VALUE!</v>
      </c>
      <c r="AL152" s="490" t="e">
        <f t="shared" si="260"/>
        <v>#VALUE!</v>
      </c>
      <c r="AM152" s="490" t="e">
        <f t="shared" si="260"/>
        <v>#VALUE!</v>
      </c>
      <c r="AN152" s="490" t="e">
        <f t="shared" si="260"/>
        <v>#VALUE!</v>
      </c>
      <c r="AO152" s="490" t="e">
        <f t="shared" si="260"/>
        <v>#VALUE!</v>
      </c>
      <c r="AP152" s="490" t="e">
        <f t="shared" si="260"/>
        <v>#VALUE!</v>
      </c>
      <c r="AQ152" s="490" t="e">
        <f t="shared" si="260"/>
        <v>#VALUE!</v>
      </c>
      <c r="AR152" s="490" t="e">
        <f t="shared" si="260"/>
        <v>#VALUE!</v>
      </c>
      <c r="AS152" s="490" t="e">
        <f t="shared" si="260"/>
        <v>#VALUE!</v>
      </c>
      <c r="AT152" s="490" t="e">
        <f t="shared" si="260"/>
        <v>#VALUE!</v>
      </c>
      <c r="AU152" s="490" t="e">
        <f t="shared" si="260"/>
        <v>#VALUE!</v>
      </c>
      <c r="AV152" s="490" t="e">
        <f t="shared" si="260"/>
        <v>#VALUE!</v>
      </c>
      <c r="AW152" s="490" t="e">
        <f t="shared" si="260"/>
        <v>#VALUE!</v>
      </c>
      <c r="AX152" s="490" t="e">
        <f t="shared" si="260"/>
        <v>#VALUE!</v>
      </c>
      <c r="AY152" s="490" t="e">
        <f t="shared" si="260"/>
        <v>#VALUE!</v>
      </c>
      <c r="AZ152" s="490" t="e">
        <f t="shared" si="260"/>
        <v>#VALUE!</v>
      </c>
      <c r="BA152" s="490" t="e">
        <f t="shared" si="260"/>
        <v>#VALUE!</v>
      </c>
      <c r="BB152" s="490" t="e">
        <f t="shared" si="260"/>
        <v>#VALUE!</v>
      </c>
      <c r="BC152" s="490" t="e">
        <f t="shared" si="260"/>
        <v>#VALUE!</v>
      </c>
      <c r="BD152" s="490" t="e">
        <f t="shared" si="260"/>
        <v>#VALUE!</v>
      </c>
      <c r="BE152" s="490" t="e">
        <f t="shared" si="260"/>
        <v>#VALUE!</v>
      </c>
      <c r="BF152" s="490" t="e">
        <f t="shared" si="260"/>
        <v>#VALUE!</v>
      </c>
      <c r="BG152" s="490" t="e">
        <f t="shared" si="260"/>
        <v>#VALUE!</v>
      </c>
      <c r="BH152" s="490" t="e">
        <f t="shared" si="260"/>
        <v>#VALUE!</v>
      </c>
      <c r="BI152" s="490" t="e">
        <f t="shared" si="260"/>
        <v>#VALUE!</v>
      </c>
      <c r="BJ152" s="490" t="e">
        <f t="shared" si="260"/>
        <v>#VALUE!</v>
      </c>
      <c r="BK152" s="490" t="e">
        <f t="shared" si="260"/>
        <v>#VALUE!</v>
      </c>
      <c r="BL152" s="490" t="e">
        <f t="shared" si="260"/>
        <v>#VALUE!</v>
      </c>
      <c r="BM152" s="490" t="e">
        <f t="shared" si="260"/>
        <v>#VALUE!</v>
      </c>
      <c r="BN152" s="490" t="e">
        <f t="shared" si="260"/>
        <v>#VALUE!</v>
      </c>
      <c r="BO152" s="490" t="e">
        <f t="shared" si="260"/>
        <v>#VALUE!</v>
      </c>
      <c r="BP152" s="490" t="e">
        <f t="shared" ref="BP152:EA152" si="261">100*(BP151/BO151-1)</f>
        <v>#VALUE!</v>
      </c>
      <c r="BQ152" s="490" t="e">
        <f t="shared" si="261"/>
        <v>#VALUE!</v>
      </c>
      <c r="BR152" s="490" t="e">
        <f t="shared" si="261"/>
        <v>#VALUE!</v>
      </c>
      <c r="BS152" s="490" t="e">
        <f t="shared" si="261"/>
        <v>#VALUE!</v>
      </c>
      <c r="BT152" s="490" t="e">
        <f t="shared" si="261"/>
        <v>#VALUE!</v>
      </c>
      <c r="BU152" s="490" t="e">
        <f t="shared" si="261"/>
        <v>#VALUE!</v>
      </c>
      <c r="BV152" s="490" t="e">
        <f t="shared" si="261"/>
        <v>#VALUE!</v>
      </c>
      <c r="BW152" s="490" t="e">
        <f t="shared" si="261"/>
        <v>#VALUE!</v>
      </c>
      <c r="BX152" s="490" t="e">
        <f t="shared" si="261"/>
        <v>#VALUE!</v>
      </c>
      <c r="BY152" s="490" t="e">
        <f t="shared" si="261"/>
        <v>#VALUE!</v>
      </c>
      <c r="BZ152" s="490" t="e">
        <f t="shared" si="261"/>
        <v>#VALUE!</v>
      </c>
      <c r="CA152" s="490" t="e">
        <f t="shared" si="261"/>
        <v>#VALUE!</v>
      </c>
      <c r="CB152" s="490" t="e">
        <f t="shared" si="261"/>
        <v>#VALUE!</v>
      </c>
      <c r="CC152" s="490" t="e">
        <f t="shared" si="261"/>
        <v>#VALUE!</v>
      </c>
      <c r="CD152" s="490" t="e">
        <f t="shared" si="261"/>
        <v>#VALUE!</v>
      </c>
      <c r="CE152" s="490" t="e">
        <f t="shared" si="261"/>
        <v>#VALUE!</v>
      </c>
      <c r="CF152" s="490" t="e">
        <f t="shared" si="261"/>
        <v>#VALUE!</v>
      </c>
      <c r="CG152" s="490" t="e">
        <f t="shared" si="261"/>
        <v>#VALUE!</v>
      </c>
      <c r="CH152" s="490" t="e">
        <f t="shared" si="261"/>
        <v>#VALUE!</v>
      </c>
      <c r="CI152" s="490" t="e">
        <f t="shared" si="261"/>
        <v>#VALUE!</v>
      </c>
      <c r="CJ152" s="490" t="e">
        <f t="shared" si="261"/>
        <v>#VALUE!</v>
      </c>
      <c r="CK152" s="490" t="e">
        <f t="shared" si="261"/>
        <v>#VALUE!</v>
      </c>
      <c r="CL152" s="490" t="e">
        <f t="shared" si="261"/>
        <v>#VALUE!</v>
      </c>
      <c r="CM152" s="490" t="e">
        <f t="shared" si="261"/>
        <v>#VALUE!</v>
      </c>
      <c r="CN152" s="490" t="e">
        <f t="shared" si="261"/>
        <v>#VALUE!</v>
      </c>
      <c r="CO152" s="490" t="e">
        <f t="shared" si="261"/>
        <v>#VALUE!</v>
      </c>
      <c r="CP152" s="490" t="e">
        <f t="shared" si="261"/>
        <v>#VALUE!</v>
      </c>
      <c r="CQ152" s="490" t="e">
        <f t="shared" si="261"/>
        <v>#VALUE!</v>
      </c>
      <c r="CR152" s="490" t="e">
        <f t="shared" si="261"/>
        <v>#VALUE!</v>
      </c>
      <c r="CS152" s="490" t="e">
        <f t="shared" si="261"/>
        <v>#VALUE!</v>
      </c>
      <c r="CT152" s="490" t="e">
        <f t="shared" si="261"/>
        <v>#VALUE!</v>
      </c>
      <c r="CU152" s="490" t="e">
        <f t="shared" si="261"/>
        <v>#VALUE!</v>
      </c>
      <c r="CV152" s="490" t="e">
        <f t="shared" si="261"/>
        <v>#VALUE!</v>
      </c>
      <c r="CW152" s="490" t="e">
        <f t="shared" si="261"/>
        <v>#VALUE!</v>
      </c>
      <c r="CX152" s="490" t="e">
        <f t="shared" si="261"/>
        <v>#VALUE!</v>
      </c>
      <c r="CY152" s="490" t="e">
        <f t="shared" si="261"/>
        <v>#VALUE!</v>
      </c>
      <c r="CZ152" s="490" t="e">
        <f t="shared" si="261"/>
        <v>#VALUE!</v>
      </c>
      <c r="DA152" s="490" t="e">
        <f t="shared" si="261"/>
        <v>#VALUE!</v>
      </c>
      <c r="DB152" s="490" t="e">
        <f t="shared" si="261"/>
        <v>#VALUE!</v>
      </c>
      <c r="DC152" s="490" t="e">
        <f t="shared" si="261"/>
        <v>#VALUE!</v>
      </c>
      <c r="DD152" s="490" t="e">
        <f t="shared" si="261"/>
        <v>#VALUE!</v>
      </c>
      <c r="DE152" s="490" t="e">
        <f t="shared" si="261"/>
        <v>#VALUE!</v>
      </c>
      <c r="DF152" s="490" t="e">
        <f t="shared" si="261"/>
        <v>#VALUE!</v>
      </c>
      <c r="DG152" s="490" t="e">
        <f t="shared" si="261"/>
        <v>#VALUE!</v>
      </c>
      <c r="DH152" s="490" t="e">
        <f t="shared" si="261"/>
        <v>#VALUE!</v>
      </c>
      <c r="DI152" s="490" t="e">
        <f t="shared" si="261"/>
        <v>#VALUE!</v>
      </c>
      <c r="DJ152" s="490" t="e">
        <f t="shared" si="261"/>
        <v>#VALUE!</v>
      </c>
      <c r="DK152" s="490" t="e">
        <f t="shared" si="261"/>
        <v>#VALUE!</v>
      </c>
      <c r="DL152" s="490" t="e">
        <f t="shared" si="261"/>
        <v>#VALUE!</v>
      </c>
      <c r="DM152" s="490" t="e">
        <f t="shared" si="261"/>
        <v>#VALUE!</v>
      </c>
      <c r="DN152" s="490" t="e">
        <f t="shared" si="261"/>
        <v>#VALUE!</v>
      </c>
      <c r="DO152" s="490" t="e">
        <f t="shared" si="261"/>
        <v>#VALUE!</v>
      </c>
      <c r="DP152" s="490" t="e">
        <f t="shared" si="261"/>
        <v>#VALUE!</v>
      </c>
      <c r="DQ152" s="490" t="e">
        <f t="shared" si="261"/>
        <v>#VALUE!</v>
      </c>
      <c r="DR152" s="490" t="e">
        <f t="shared" si="261"/>
        <v>#VALUE!</v>
      </c>
      <c r="DS152" s="490" t="e">
        <f t="shared" si="261"/>
        <v>#VALUE!</v>
      </c>
      <c r="DT152" s="490" t="e">
        <f t="shared" si="261"/>
        <v>#VALUE!</v>
      </c>
      <c r="DU152" s="490" t="e">
        <f t="shared" si="261"/>
        <v>#VALUE!</v>
      </c>
      <c r="DV152" s="490" t="e">
        <f t="shared" si="261"/>
        <v>#VALUE!</v>
      </c>
      <c r="DW152" s="490" t="e">
        <f t="shared" si="261"/>
        <v>#VALUE!</v>
      </c>
      <c r="DX152" s="490" t="e">
        <f t="shared" si="261"/>
        <v>#VALUE!</v>
      </c>
      <c r="DY152" s="490" t="e">
        <f t="shared" si="261"/>
        <v>#VALUE!</v>
      </c>
      <c r="DZ152" s="490" t="e">
        <f t="shared" si="261"/>
        <v>#VALUE!</v>
      </c>
      <c r="EA152" s="490" t="e">
        <f t="shared" si="261"/>
        <v>#VALUE!</v>
      </c>
      <c r="EB152" s="490" t="e">
        <f t="shared" ref="EB152:EI152" si="262">100*(EB151/EA151-1)</f>
        <v>#VALUE!</v>
      </c>
      <c r="EC152" s="490" t="e">
        <f t="shared" si="262"/>
        <v>#VALUE!</v>
      </c>
      <c r="ED152" s="490" t="e">
        <f t="shared" si="262"/>
        <v>#VALUE!</v>
      </c>
      <c r="EE152" s="490" t="e">
        <f t="shared" si="262"/>
        <v>#VALUE!</v>
      </c>
      <c r="EF152" s="490" t="e">
        <f t="shared" si="262"/>
        <v>#VALUE!</v>
      </c>
      <c r="EG152" s="490" t="e">
        <f t="shared" si="262"/>
        <v>#VALUE!</v>
      </c>
      <c r="EH152" s="490" t="e">
        <f t="shared" si="262"/>
        <v>#VALUE!</v>
      </c>
      <c r="EI152" s="490" t="e">
        <f t="shared" si="262"/>
        <v>#VALUE!</v>
      </c>
    </row>
    <row r="153" spans="2:139" ht="13.5" thickBot="1">
      <c r="B153" s="495" t="s">
        <v>74</v>
      </c>
      <c r="C153" s="465"/>
      <c r="D153" s="465"/>
      <c r="E153" s="465"/>
      <c r="F153" s="465"/>
      <c r="G153" s="483" t="e">
        <f t="shared" ref="G153:BR153" si="263">100*(G151/C151-1)</f>
        <v>#VALUE!</v>
      </c>
      <c r="H153" s="483" t="e">
        <f t="shared" si="263"/>
        <v>#VALUE!</v>
      </c>
      <c r="I153" s="483" t="e">
        <f t="shared" si="263"/>
        <v>#VALUE!</v>
      </c>
      <c r="J153" s="483" t="e">
        <f t="shared" si="263"/>
        <v>#VALUE!</v>
      </c>
      <c r="K153" s="483" t="e">
        <f t="shared" si="263"/>
        <v>#VALUE!</v>
      </c>
      <c r="L153" s="483" t="e">
        <f t="shared" si="263"/>
        <v>#VALUE!</v>
      </c>
      <c r="M153" s="483" t="e">
        <f t="shared" si="263"/>
        <v>#VALUE!</v>
      </c>
      <c r="N153" s="483" t="e">
        <f t="shared" si="263"/>
        <v>#VALUE!</v>
      </c>
      <c r="O153" s="483" t="e">
        <f t="shared" si="263"/>
        <v>#VALUE!</v>
      </c>
      <c r="P153" s="483" t="e">
        <f t="shared" si="263"/>
        <v>#VALUE!</v>
      </c>
      <c r="Q153" s="483" t="e">
        <f t="shared" si="263"/>
        <v>#VALUE!</v>
      </c>
      <c r="R153" s="483" t="e">
        <f t="shared" si="263"/>
        <v>#VALUE!</v>
      </c>
      <c r="S153" s="483" t="e">
        <f t="shared" si="263"/>
        <v>#VALUE!</v>
      </c>
      <c r="T153" s="483" t="e">
        <f t="shared" si="263"/>
        <v>#VALUE!</v>
      </c>
      <c r="U153" s="483" t="e">
        <f t="shared" si="263"/>
        <v>#VALUE!</v>
      </c>
      <c r="V153" s="483" t="e">
        <f t="shared" si="263"/>
        <v>#VALUE!</v>
      </c>
      <c r="W153" s="483" t="e">
        <f t="shared" si="263"/>
        <v>#VALUE!</v>
      </c>
      <c r="X153" s="483" t="e">
        <f t="shared" si="263"/>
        <v>#VALUE!</v>
      </c>
      <c r="Y153" s="483" t="e">
        <f t="shared" si="263"/>
        <v>#VALUE!</v>
      </c>
      <c r="Z153" s="483" t="e">
        <f t="shared" si="263"/>
        <v>#VALUE!</v>
      </c>
      <c r="AA153" s="483" t="e">
        <f t="shared" si="263"/>
        <v>#VALUE!</v>
      </c>
      <c r="AB153" s="483" t="e">
        <f t="shared" si="263"/>
        <v>#VALUE!</v>
      </c>
      <c r="AC153" s="483" t="e">
        <f t="shared" si="263"/>
        <v>#VALUE!</v>
      </c>
      <c r="AD153" s="483" t="e">
        <f t="shared" si="263"/>
        <v>#VALUE!</v>
      </c>
      <c r="AE153" s="483" t="e">
        <f t="shared" si="263"/>
        <v>#VALUE!</v>
      </c>
      <c r="AF153" s="483" t="e">
        <f t="shared" si="263"/>
        <v>#VALUE!</v>
      </c>
      <c r="AG153" s="483" t="e">
        <f t="shared" si="263"/>
        <v>#VALUE!</v>
      </c>
      <c r="AH153" s="483" t="e">
        <f t="shared" si="263"/>
        <v>#VALUE!</v>
      </c>
      <c r="AI153" s="483" t="e">
        <f t="shared" si="263"/>
        <v>#VALUE!</v>
      </c>
      <c r="AJ153" s="483" t="e">
        <f t="shared" si="263"/>
        <v>#VALUE!</v>
      </c>
      <c r="AK153" s="483" t="e">
        <f t="shared" si="263"/>
        <v>#VALUE!</v>
      </c>
      <c r="AL153" s="483" t="e">
        <f t="shared" si="263"/>
        <v>#VALUE!</v>
      </c>
      <c r="AM153" s="483" t="e">
        <f t="shared" si="263"/>
        <v>#VALUE!</v>
      </c>
      <c r="AN153" s="483" t="e">
        <f t="shared" si="263"/>
        <v>#VALUE!</v>
      </c>
      <c r="AO153" s="483" t="e">
        <f t="shared" si="263"/>
        <v>#VALUE!</v>
      </c>
      <c r="AP153" s="483" t="e">
        <f t="shared" si="263"/>
        <v>#VALUE!</v>
      </c>
      <c r="AQ153" s="483" t="e">
        <f t="shared" si="263"/>
        <v>#VALUE!</v>
      </c>
      <c r="AR153" s="483" t="e">
        <f t="shared" si="263"/>
        <v>#VALUE!</v>
      </c>
      <c r="AS153" s="483" t="e">
        <f t="shared" si="263"/>
        <v>#VALUE!</v>
      </c>
      <c r="AT153" s="483" t="e">
        <f t="shared" si="263"/>
        <v>#VALUE!</v>
      </c>
      <c r="AU153" s="483" t="e">
        <f t="shared" si="263"/>
        <v>#VALUE!</v>
      </c>
      <c r="AV153" s="483" t="e">
        <f t="shared" si="263"/>
        <v>#VALUE!</v>
      </c>
      <c r="AW153" s="483" t="e">
        <f t="shared" si="263"/>
        <v>#VALUE!</v>
      </c>
      <c r="AX153" s="483" t="e">
        <f t="shared" si="263"/>
        <v>#VALUE!</v>
      </c>
      <c r="AY153" s="483" t="e">
        <f t="shared" si="263"/>
        <v>#VALUE!</v>
      </c>
      <c r="AZ153" s="483" t="e">
        <f t="shared" si="263"/>
        <v>#VALUE!</v>
      </c>
      <c r="BA153" s="483" t="e">
        <f t="shared" si="263"/>
        <v>#VALUE!</v>
      </c>
      <c r="BB153" s="483" t="e">
        <f t="shared" si="263"/>
        <v>#VALUE!</v>
      </c>
      <c r="BC153" s="483" t="e">
        <f t="shared" si="263"/>
        <v>#VALUE!</v>
      </c>
      <c r="BD153" s="483" t="e">
        <f t="shared" si="263"/>
        <v>#VALUE!</v>
      </c>
      <c r="BE153" s="483" t="e">
        <f t="shared" si="263"/>
        <v>#VALUE!</v>
      </c>
      <c r="BF153" s="483" t="e">
        <f t="shared" si="263"/>
        <v>#VALUE!</v>
      </c>
      <c r="BG153" s="483" t="e">
        <f t="shared" si="263"/>
        <v>#VALUE!</v>
      </c>
      <c r="BH153" s="483" t="e">
        <f t="shared" si="263"/>
        <v>#VALUE!</v>
      </c>
      <c r="BI153" s="483" t="e">
        <f t="shared" si="263"/>
        <v>#VALUE!</v>
      </c>
      <c r="BJ153" s="483" t="e">
        <f t="shared" si="263"/>
        <v>#VALUE!</v>
      </c>
      <c r="BK153" s="483" t="e">
        <f t="shared" si="263"/>
        <v>#VALUE!</v>
      </c>
      <c r="BL153" s="483" t="e">
        <f t="shared" si="263"/>
        <v>#VALUE!</v>
      </c>
      <c r="BM153" s="483" t="e">
        <f t="shared" si="263"/>
        <v>#VALUE!</v>
      </c>
      <c r="BN153" s="483" t="e">
        <f t="shared" si="263"/>
        <v>#VALUE!</v>
      </c>
      <c r="BO153" s="483" t="e">
        <f t="shared" si="263"/>
        <v>#VALUE!</v>
      </c>
      <c r="BP153" s="483" t="e">
        <f t="shared" si="263"/>
        <v>#VALUE!</v>
      </c>
      <c r="BQ153" s="483" t="e">
        <f t="shared" si="263"/>
        <v>#VALUE!</v>
      </c>
      <c r="BR153" s="483" t="e">
        <f t="shared" si="263"/>
        <v>#VALUE!</v>
      </c>
      <c r="BS153" s="483" t="e">
        <f t="shared" ref="BS153:ED153" si="264">100*(BS151/BO151-1)</f>
        <v>#VALUE!</v>
      </c>
      <c r="BT153" s="483" t="e">
        <f t="shared" si="264"/>
        <v>#VALUE!</v>
      </c>
      <c r="BU153" s="483" t="e">
        <f t="shared" si="264"/>
        <v>#VALUE!</v>
      </c>
      <c r="BV153" s="483" t="e">
        <f t="shared" si="264"/>
        <v>#VALUE!</v>
      </c>
      <c r="BW153" s="483" t="e">
        <f t="shared" si="264"/>
        <v>#VALUE!</v>
      </c>
      <c r="BX153" s="483" t="e">
        <f t="shared" si="264"/>
        <v>#VALUE!</v>
      </c>
      <c r="BY153" s="483" t="e">
        <f t="shared" si="264"/>
        <v>#VALUE!</v>
      </c>
      <c r="BZ153" s="483" t="e">
        <f t="shared" si="264"/>
        <v>#VALUE!</v>
      </c>
      <c r="CA153" s="483" t="e">
        <f t="shared" si="264"/>
        <v>#VALUE!</v>
      </c>
      <c r="CB153" s="483" t="e">
        <f t="shared" si="264"/>
        <v>#VALUE!</v>
      </c>
      <c r="CC153" s="483" t="e">
        <f t="shared" si="264"/>
        <v>#VALUE!</v>
      </c>
      <c r="CD153" s="483" t="e">
        <f t="shared" si="264"/>
        <v>#VALUE!</v>
      </c>
      <c r="CE153" s="483" t="e">
        <f t="shared" si="264"/>
        <v>#VALUE!</v>
      </c>
      <c r="CF153" s="483" t="e">
        <f t="shared" si="264"/>
        <v>#VALUE!</v>
      </c>
      <c r="CG153" s="483" t="e">
        <f t="shared" si="264"/>
        <v>#VALUE!</v>
      </c>
      <c r="CH153" s="483" t="e">
        <f t="shared" si="264"/>
        <v>#VALUE!</v>
      </c>
      <c r="CI153" s="483" t="e">
        <f t="shared" si="264"/>
        <v>#VALUE!</v>
      </c>
      <c r="CJ153" s="483" t="e">
        <f t="shared" si="264"/>
        <v>#VALUE!</v>
      </c>
      <c r="CK153" s="483" t="e">
        <f t="shared" si="264"/>
        <v>#VALUE!</v>
      </c>
      <c r="CL153" s="483" t="e">
        <f t="shared" si="264"/>
        <v>#VALUE!</v>
      </c>
      <c r="CM153" s="483" t="e">
        <f t="shared" si="264"/>
        <v>#VALUE!</v>
      </c>
      <c r="CN153" s="483" t="e">
        <f t="shared" si="264"/>
        <v>#VALUE!</v>
      </c>
      <c r="CO153" s="483" t="e">
        <f t="shared" si="264"/>
        <v>#VALUE!</v>
      </c>
      <c r="CP153" s="483" t="e">
        <f t="shared" si="264"/>
        <v>#VALUE!</v>
      </c>
      <c r="CQ153" s="483" t="e">
        <f t="shared" si="264"/>
        <v>#VALUE!</v>
      </c>
      <c r="CR153" s="483" t="e">
        <f t="shared" si="264"/>
        <v>#VALUE!</v>
      </c>
      <c r="CS153" s="483" t="e">
        <f t="shared" si="264"/>
        <v>#VALUE!</v>
      </c>
      <c r="CT153" s="483" t="e">
        <f t="shared" si="264"/>
        <v>#VALUE!</v>
      </c>
      <c r="CU153" s="483" t="e">
        <f t="shared" si="264"/>
        <v>#VALUE!</v>
      </c>
      <c r="CV153" s="483" t="e">
        <f t="shared" si="264"/>
        <v>#VALUE!</v>
      </c>
      <c r="CW153" s="483" t="e">
        <f t="shared" si="264"/>
        <v>#VALUE!</v>
      </c>
      <c r="CX153" s="483" t="e">
        <f t="shared" si="264"/>
        <v>#VALUE!</v>
      </c>
      <c r="CY153" s="483" t="e">
        <f t="shared" si="264"/>
        <v>#VALUE!</v>
      </c>
      <c r="CZ153" s="483" t="e">
        <f t="shared" si="264"/>
        <v>#VALUE!</v>
      </c>
      <c r="DA153" s="483" t="e">
        <f t="shared" si="264"/>
        <v>#VALUE!</v>
      </c>
      <c r="DB153" s="483" t="e">
        <f t="shared" si="264"/>
        <v>#VALUE!</v>
      </c>
      <c r="DC153" s="483" t="e">
        <f t="shared" si="264"/>
        <v>#VALUE!</v>
      </c>
      <c r="DD153" s="483" t="e">
        <f t="shared" si="264"/>
        <v>#VALUE!</v>
      </c>
      <c r="DE153" s="483" t="e">
        <f t="shared" si="264"/>
        <v>#VALUE!</v>
      </c>
      <c r="DF153" s="483" t="e">
        <f t="shared" si="264"/>
        <v>#VALUE!</v>
      </c>
      <c r="DG153" s="483" t="e">
        <f t="shared" si="264"/>
        <v>#VALUE!</v>
      </c>
      <c r="DH153" s="483" t="e">
        <f t="shared" si="264"/>
        <v>#VALUE!</v>
      </c>
      <c r="DI153" s="483" t="e">
        <f t="shared" si="264"/>
        <v>#VALUE!</v>
      </c>
      <c r="DJ153" s="483" t="e">
        <f t="shared" si="264"/>
        <v>#VALUE!</v>
      </c>
      <c r="DK153" s="483" t="e">
        <f t="shared" si="264"/>
        <v>#VALUE!</v>
      </c>
      <c r="DL153" s="483" t="e">
        <f t="shared" si="264"/>
        <v>#VALUE!</v>
      </c>
      <c r="DM153" s="483" t="e">
        <f t="shared" si="264"/>
        <v>#VALUE!</v>
      </c>
      <c r="DN153" s="483" t="e">
        <f t="shared" si="264"/>
        <v>#VALUE!</v>
      </c>
      <c r="DO153" s="483" t="e">
        <f t="shared" si="264"/>
        <v>#VALUE!</v>
      </c>
      <c r="DP153" s="483" t="e">
        <f t="shared" si="264"/>
        <v>#VALUE!</v>
      </c>
      <c r="DQ153" s="483" t="e">
        <f t="shared" si="264"/>
        <v>#VALUE!</v>
      </c>
      <c r="DR153" s="483" t="e">
        <f t="shared" si="264"/>
        <v>#VALUE!</v>
      </c>
      <c r="DS153" s="483" t="e">
        <f t="shared" si="264"/>
        <v>#VALUE!</v>
      </c>
      <c r="DT153" s="483" t="e">
        <f t="shared" si="264"/>
        <v>#VALUE!</v>
      </c>
      <c r="DU153" s="483" t="e">
        <f t="shared" si="264"/>
        <v>#VALUE!</v>
      </c>
      <c r="DV153" s="483" t="e">
        <f t="shared" si="264"/>
        <v>#VALUE!</v>
      </c>
      <c r="DW153" s="483" t="e">
        <f t="shared" si="264"/>
        <v>#VALUE!</v>
      </c>
      <c r="DX153" s="483" t="e">
        <f t="shared" si="264"/>
        <v>#VALUE!</v>
      </c>
      <c r="DY153" s="483" t="e">
        <f t="shared" si="264"/>
        <v>#VALUE!</v>
      </c>
      <c r="DZ153" s="483" t="e">
        <f t="shared" si="264"/>
        <v>#VALUE!</v>
      </c>
      <c r="EA153" s="483" t="e">
        <f t="shared" si="264"/>
        <v>#VALUE!</v>
      </c>
      <c r="EB153" s="483" t="e">
        <f t="shared" si="264"/>
        <v>#VALUE!</v>
      </c>
      <c r="EC153" s="483" t="e">
        <f t="shared" si="264"/>
        <v>#VALUE!</v>
      </c>
      <c r="ED153" s="483" t="e">
        <f t="shared" si="264"/>
        <v>#VALUE!</v>
      </c>
      <c r="EE153" s="483" t="e">
        <f>100*(EE151/EA151-1)</f>
        <v>#VALUE!</v>
      </c>
      <c r="EF153" s="483" t="e">
        <f>100*(EF151/EB151-1)</f>
        <v>#VALUE!</v>
      </c>
      <c r="EG153" s="483" t="e">
        <f>100*(EG151/EC151-1)</f>
        <v>#VALUE!</v>
      </c>
      <c r="EH153" s="483" t="e">
        <f>100*(EH151/ED151-1)</f>
        <v>#VALUE!</v>
      </c>
      <c r="EI153" s="483" t="e">
        <f>100*(EI151/EE151-1)</f>
        <v>#VALUE!</v>
      </c>
    </row>
    <row r="154" spans="2:139">
      <c r="B154" s="508" t="s">
        <v>244</v>
      </c>
      <c r="C154" s="451" t="e">
        <v>#VALUE!</v>
      </c>
      <c r="D154" s="451" t="e">
        <v>#VALUE!</v>
      </c>
      <c r="E154" s="451" t="e">
        <v>#VALUE!</v>
      </c>
      <c r="F154" s="451" t="e">
        <v>#VALUE!</v>
      </c>
      <c r="G154" s="451" t="e">
        <v>#VALUE!</v>
      </c>
      <c r="H154" s="451" t="e">
        <v>#VALUE!</v>
      </c>
      <c r="I154" s="451" t="e">
        <v>#VALUE!</v>
      </c>
      <c r="J154" s="451" t="e">
        <v>#VALUE!</v>
      </c>
      <c r="K154" s="451" t="e">
        <v>#VALUE!</v>
      </c>
      <c r="L154" s="451" t="e">
        <v>#VALUE!</v>
      </c>
      <c r="M154" s="451" t="e">
        <v>#VALUE!</v>
      </c>
      <c r="N154" s="451" t="e">
        <v>#VALUE!</v>
      </c>
      <c r="O154" s="451" t="e">
        <v>#VALUE!</v>
      </c>
      <c r="P154" s="451" t="e">
        <v>#VALUE!</v>
      </c>
      <c r="Q154" s="451" t="e">
        <v>#VALUE!</v>
      </c>
      <c r="R154" s="451" t="e">
        <v>#VALUE!</v>
      </c>
      <c r="S154" s="451" t="e">
        <v>#VALUE!</v>
      </c>
      <c r="T154" s="451" t="e">
        <v>#VALUE!</v>
      </c>
      <c r="U154" s="451" t="e">
        <v>#VALUE!</v>
      </c>
      <c r="V154" s="451" t="e">
        <v>#VALUE!</v>
      </c>
      <c r="W154" s="451" t="e">
        <v>#VALUE!</v>
      </c>
      <c r="X154" s="451" t="e">
        <v>#VALUE!</v>
      </c>
      <c r="Y154" s="451" t="e">
        <v>#VALUE!</v>
      </c>
      <c r="Z154" s="451" t="e">
        <v>#VALUE!</v>
      </c>
      <c r="AA154" s="451" t="e">
        <v>#VALUE!</v>
      </c>
      <c r="AB154" s="451" t="e">
        <v>#VALUE!</v>
      </c>
      <c r="AC154" s="451" t="e">
        <v>#VALUE!</v>
      </c>
      <c r="AD154" s="451" t="e">
        <v>#VALUE!</v>
      </c>
      <c r="AE154" s="451" t="e">
        <v>#VALUE!</v>
      </c>
      <c r="AF154" s="451" t="e">
        <v>#VALUE!</v>
      </c>
      <c r="AG154" s="451" t="e">
        <v>#VALUE!</v>
      </c>
      <c r="AH154" s="451" t="e">
        <v>#VALUE!</v>
      </c>
      <c r="AI154" s="451" t="e">
        <v>#VALUE!</v>
      </c>
      <c r="AJ154" s="451" t="e">
        <v>#VALUE!</v>
      </c>
      <c r="AK154" s="451" t="e">
        <v>#VALUE!</v>
      </c>
      <c r="AL154" s="451" t="e">
        <v>#VALUE!</v>
      </c>
      <c r="AM154" s="451" t="e">
        <v>#VALUE!</v>
      </c>
      <c r="AN154" s="451" t="e">
        <v>#VALUE!</v>
      </c>
      <c r="AO154" s="451" t="e">
        <v>#VALUE!</v>
      </c>
      <c r="AP154" s="451" t="e">
        <v>#VALUE!</v>
      </c>
      <c r="AQ154" s="451" t="e">
        <v>#VALUE!</v>
      </c>
      <c r="AR154" s="451" t="e">
        <v>#VALUE!</v>
      </c>
      <c r="AS154" s="451" t="e">
        <v>#VALUE!</v>
      </c>
      <c r="AT154" s="451" t="e">
        <v>#VALUE!</v>
      </c>
      <c r="AU154" s="451" t="e">
        <v>#VALUE!</v>
      </c>
      <c r="AV154" s="451" t="e">
        <v>#VALUE!</v>
      </c>
      <c r="AW154" s="451" t="e">
        <v>#VALUE!</v>
      </c>
      <c r="AX154" s="451" t="e">
        <v>#VALUE!</v>
      </c>
      <c r="AY154" s="451" t="e">
        <v>#VALUE!</v>
      </c>
      <c r="AZ154" s="451" t="e">
        <v>#VALUE!</v>
      </c>
      <c r="BA154" s="451" t="e">
        <v>#VALUE!</v>
      </c>
      <c r="BB154" s="451" t="e">
        <v>#VALUE!</v>
      </c>
      <c r="BC154" s="451" t="e">
        <v>#VALUE!</v>
      </c>
      <c r="BD154" s="451" t="e">
        <v>#VALUE!</v>
      </c>
      <c r="BE154" s="451" t="e">
        <v>#VALUE!</v>
      </c>
      <c r="BF154" s="451" t="e">
        <v>#VALUE!</v>
      </c>
      <c r="BG154" s="451" t="e">
        <v>#VALUE!</v>
      </c>
      <c r="BH154" s="451" t="e">
        <v>#VALUE!</v>
      </c>
      <c r="BI154" s="451" t="e">
        <v>#VALUE!</v>
      </c>
      <c r="BJ154" s="451" t="e">
        <v>#VALUE!</v>
      </c>
      <c r="BK154" s="451" t="e">
        <v>#VALUE!</v>
      </c>
      <c r="BL154" s="451" t="e">
        <v>#VALUE!</v>
      </c>
      <c r="BM154" s="451" t="e">
        <v>#VALUE!</v>
      </c>
      <c r="BN154" s="451" t="e">
        <v>#VALUE!</v>
      </c>
      <c r="BO154" s="451" t="e">
        <v>#VALUE!</v>
      </c>
      <c r="BP154" s="451" t="e">
        <v>#VALUE!</v>
      </c>
      <c r="BQ154" s="451" t="e">
        <v>#VALUE!</v>
      </c>
      <c r="BR154" s="451" t="e">
        <v>#VALUE!</v>
      </c>
      <c r="BS154" s="451" t="e">
        <v>#VALUE!</v>
      </c>
      <c r="BT154" s="451" t="e">
        <v>#VALUE!</v>
      </c>
      <c r="BU154" s="451" t="e">
        <v>#VALUE!</v>
      </c>
      <c r="BV154" s="451" t="e">
        <v>#VALUE!</v>
      </c>
      <c r="BW154" s="451" t="e">
        <v>#VALUE!</v>
      </c>
      <c r="BX154" s="451" t="e">
        <v>#VALUE!</v>
      </c>
      <c r="BY154" s="451" t="e">
        <v>#VALUE!</v>
      </c>
      <c r="BZ154" s="451" t="e">
        <v>#VALUE!</v>
      </c>
      <c r="CA154" s="451" t="e">
        <v>#VALUE!</v>
      </c>
      <c r="CB154" s="451" t="e">
        <v>#VALUE!</v>
      </c>
      <c r="CC154" s="451" t="e">
        <v>#VALUE!</v>
      </c>
      <c r="CD154" s="451" t="e">
        <v>#VALUE!</v>
      </c>
      <c r="CE154" s="451" t="e">
        <v>#VALUE!</v>
      </c>
      <c r="CF154" s="451" t="e">
        <v>#VALUE!</v>
      </c>
      <c r="CG154" s="451" t="e">
        <v>#VALUE!</v>
      </c>
      <c r="CH154" s="451" t="e">
        <v>#VALUE!</v>
      </c>
      <c r="CI154" s="451" t="e">
        <v>#VALUE!</v>
      </c>
      <c r="CJ154" s="451" t="e">
        <v>#VALUE!</v>
      </c>
      <c r="CK154" s="451" t="e">
        <v>#VALUE!</v>
      </c>
      <c r="CL154" s="451" t="e">
        <v>#VALUE!</v>
      </c>
      <c r="CM154" s="451" t="e">
        <v>#VALUE!</v>
      </c>
      <c r="CN154" s="451" t="e">
        <v>#VALUE!</v>
      </c>
      <c r="CO154" s="451" t="e">
        <v>#VALUE!</v>
      </c>
      <c r="CP154" s="451" t="e">
        <v>#VALUE!</v>
      </c>
      <c r="CQ154" s="451" t="e">
        <v>#VALUE!</v>
      </c>
      <c r="CR154" s="451" t="e">
        <v>#VALUE!</v>
      </c>
      <c r="CS154" s="451" t="e">
        <v>#VALUE!</v>
      </c>
      <c r="CT154" s="451" t="e">
        <v>#VALUE!</v>
      </c>
      <c r="CU154" s="451" t="e">
        <v>#VALUE!</v>
      </c>
      <c r="CV154" s="451" t="e">
        <v>#VALUE!</v>
      </c>
      <c r="CW154" s="451" t="e">
        <v>#VALUE!</v>
      </c>
      <c r="CX154" s="451" t="e">
        <v>#VALUE!</v>
      </c>
      <c r="CY154" s="451" t="e">
        <v>#VALUE!</v>
      </c>
      <c r="CZ154" s="451" t="e">
        <v>#VALUE!</v>
      </c>
      <c r="DA154" s="451" t="e">
        <v>#VALUE!</v>
      </c>
      <c r="DB154" s="451" t="e">
        <v>#VALUE!</v>
      </c>
      <c r="DC154" s="451" t="e">
        <v>#VALUE!</v>
      </c>
      <c r="DD154" s="451" t="e">
        <v>#VALUE!</v>
      </c>
      <c r="DE154" s="451" t="e">
        <v>#VALUE!</v>
      </c>
      <c r="DF154" s="451" t="e">
        <v>#VALUE!</v>
      </c>
      <c r="DG154" s="451" t="e">
        <v>#VALUE!</v>
      </c>
      <c r="DH154" s="451" t="e">
        <v>#VALUE!</v>
      </c>
      <c r="DI154" s="451" t="e">
        <v>#VALUE!</v>
      </c>
      <c r="DJ154" s="451" t="e">
        <v>#VALUE!</v>
      </c>
      <c r="DK154" s="451" t="e">
        <v>#VALUE!</v>
      </c>
      <c r="DL154" s="451" t="e">
        <v>#VALUE!</v>
      </c>
      <c r="DM154" s="451" t="e">
        <v>#VALUE!</v>
      </c>
      <c r="DN154" s="451" t="e">
        <v>#VALUE!</v>
      </c>
      <c r="DO154" s="451" t="e">
        <v>#VALUE!</v>
      </c>
      <c r="DP154" s="451" t="e">
        <v>#VALUE!</v>
      </c>
      <c r="DQ154" s="451" t="e">
        <v>#VALUE!</v>
      </c>
      <c r="DR154" s="451" t="e">
        <v>#VALUE!</v>
      </c>
      <c r="DS154" s="451" t="e">
        <v>#VALUE!</v>
      </c>
      <c r="DT154" s="451" t="e">
        <v>#VALUE!</v>
      </c>
      <c r="DU154" s="451" t="e">
        <v>#VALUE!</v>
      </c>
      <c r="DV154" s="451" t="e">
        <v>#VALUE!</v>
      </c>
      <c r="DW154" s="451" t="e">
        <v>#VALUE!</v>
      </c>
      <c r="DX154" s="451" t="e">
        <v>#VALUE!</v>
      </c>
      <c r="DY154" s="451" t="e">
        <v>#VALUE!</v>
      </c>
      <c r="DZ154" s="451" t="e">
        <v>#VALUE!</v>
      </c>
      <c r="EA154" s="451" t="e">
        <v>#VALUE!</v>
      </c>
      <c r="EB154" s="451" t="e">
        <v>#VALUE!</v>
      </c>
      <c r="EC154" s="451" t="e">
        <v>#VALUE!</v>
      </c>
      <c r="ED154" s="451" t="e">
        <v>#VALUE!</v>
      </c>
      <c r="EE154" s="451" t="e">
        <v>#VALUE!</v>
      </c>
      <c r="EF154" s="451" t="e">
        <v>#VALUE!</v>
      </c>
      <c r="EG154" s="451" t="e">
        <v>#VALUE!</v>
      </c>
      <c r="EH154" s="451" t="e">
        <v>#VALUE!</v>
      </c>
      <c r="EI154" s="451" t="e">
        <v>#VALUE!</v>
      </c>
    </row>
    <row r="155" spans="2:139">
      <c r="B155" s="454" t="s">
        <v>174</v>
      </c>
      <c r="C155" s="454"/>
      <c r="D155" s="490" t="e">
        <f t="shared" ref="D155:BO155" si="265">100*(D154/C154-1)</f>
        <v>#VALUE!</v>
      </c>
      <c r="E155" s="490" t="e">
        <f t="shared" si="265"/>
        <v>#VALUE!</v>
      </c>
      <c r="F155" s="490" t="e">
        <f t="shared" si="265"/>
        <v>#VALUE!</v>
      </c>
      <c r="G155" s="490" t="e">
        <f t="shared" si="265"/>
        <v>#VALUE!</v>
      </c>
      <c r="H155" s="490" t="e">
        <f t="shared" si="265"/>
        <v>#VALUE!</v>
      </c>
      <c r="I155" s="490" t="e">
        <f t="shared" si="265"/>
        <v>#VALUE!</v>
      </c>
      <c r="J155" s="490" t="e">
        <f t="shared" si="265"/>
        <v>#VALUE!</v>
      </c>
      <c r="K155" s="490" t="e">
        <f t="shared" si="265"/>
        <v>#VALUE!</v>
      </c>
      <c r="L155" s="490" t="e">
        <f t="shared" si="265"/>
        <v>#VALUE!</v>
      </c>
      <c r="M155" s="490" t="e">
        <f t="shared" si="265"/>
        <v>#VALUE!</v>
      </c>
      <c r="N155" s="490" t="e">
        <f t="shared" si="265"/>
        <v>#VALUE!</v>
      </c>
      <c r="O155" s="490" t="e">
        <f t="shared" si="265"/>
        <v>#VALUE!</v>
      </c>
      <c r="P155" s="490" t="e">
        <f t="shared" si="265"/>
        <v>#VALUE!</v>
      </c>
      <c r="Q155" s="490" t="e">
        <f t="shared" si="265"/>
        <v>#VALUE!</v>
      </c>
      <c r="R155" s="490" t="e">
        <f t="shared" si="265"/>
        <v>#VALUE!</v>
      </c>
      <c r="S155" s="490" t="e">
        <f t="shared" si="265"/>
        <v>#VALUE!</v>
      </c>
      <c r="T155" s="490" t="e">
        <f t="shared" si="265"/>
        <v>#VALUE!</v>
      </c>
      <c r="U155" s="490" t="e">
        <f t="shared" si="265"/>
        <v>#VALUE!</v>
      </c>
      <c r="V155" s="490" t="e">
        <f t="shared" si="265"/>
        <v>#VALUE!</v>
      </c>
      <c r="W155" s="490" t="e">
        <f t="shared" si="265"/>
        <v>#VALUE!</v>
      </c>
      <c r="X155" s="490" t="e">
        <f t="shared" si="265"/>
        <v>#VALUE!</v>
      </c>
      <c r="Y155" s="490" t="e">
        <f t="shared" si="265"/>
        <v>#VALUE!</v>
      </c>
      <c r="Z155" s="490" t="e">
        <f t="shared" si="265"/>
        <v>#VALUE!</v>
      </c>
      <c r="AA155" s="490" t="e">
        <f t="shared" si="265"/>
        <v>#VALUE!</v>
      </c>
      <c r="AB155" s="490" t="e">
        <f t="shared" si="265"/>
        <v>#VALUE!</v>
      </c>
      <c r="AC155" s="490" t="e">
        <f t="shared" si="265"/>
        <v>#VALUE!</v>
      </c>
      <c r="AD155" s="490" t="e">
        <f t="shared" si="265"/>
        <v>#VALUE!</v>
      </c>
      <c r="AE155" s="490" t="e">
        <f t="shared" si="265"/>
        <v>#VALUE!</v>
      </c>
      <c r="AF155" s="490" t="e">
        <f t="shared" si="265"/>
        <v>#VALUE!</v>
      </c>
      <c r="AG155" s="490" t="e">
        <f t="shared" si="265"/>
        <v>#VALUE!</v>
      </c>
      <c r="AH155" s="490" t="e">
        <f t="shared" si="265"/>
        <v>#VALUE!</v>
      </c>
      <c r="AI155" s="490" t="e">
        <f t="shared" si="265"/>
        <v>#VALUE!</v>
      </c>
      <c r="AJ155" s="490" t="e">
        <f t="shared" si="265"/>
        <v>#VALUE!</v>
      </c>
      <c r="AK155" s="490" t="e">
        <f t="shared" si="265"/>
        <v>#VALUE!</v>
      </c>
      <c r="AL155" s="490" t="e">
        <f t="shared" si="265"/>
        <v>#VALUE!</v>
      </c>
      <c r="AM155" s="490" t="e">
        <f t="shared" si="265"/>
        <v>#VALUE!</v>
      </c>
      <c r="AN155" s="490" t="e">
        <f t="shared" si="265"/>
        <v>#VALUE!</v>
      </c>
      <c r="AO155" s="490" t="e">
        <f t="shared" si="265"/>
        <v>#VALUE!</v>
      </c>
      <c r="AP155" s="490" t="e">
        <f t="shared" si="265"/>
        <v>#VALUE!</v>
      </c>
      <c r="AQ155" s="490" t="e">
        <f t="shared" si="265"/>
        <v>#VALUE!</v>
      </c>
      <c r="AR155" s="490" t="e">
        <f t="shared" si="265"/>
        <v>#VALUE!</v>
      </c>
      <c r="AS155" s="490" t="e">
        <f t="shared" si="265"/>
        <v>#VALUE!</v>
      </c>
      <c r="AT155" s="490" t="e">
        <f t="shared" si="265"/>
        <v>#VALUE!</v>
      </c>
      <c r="AU155" s="490" t="e">
        <f t="shared" si="265"/>
        <v>#VALUE!</v>
      </c>
      <c r="AV155" s="490" t="e">
        <f t="shared" si="265"/>
        <v>#VALUE!</v>
      </c>
      <c r="AW155" s="490" t="e">
        <f t="shared" si="265"/>
        <v>#VALUE!</v>
      </c>
      <c r="AX155" s="490" t="e">
        <f t="shared" si="265"/>
        <v>#VALUE!</v>
      </c>
      <c r="AY155" s="490" t="e">
        <f t="shared" si="265"/>
        <v>#VALUE!</v>
      </c>
      <c r="AZ155" s="490" t="e">
        <f t="shared" si="265"/>
        <v>#VALUE!</v>
      </c>
      <c r="BA155" s="490" t="e">
        <f t="shared" si="265"/>
        <v>#VALUE!</v>
      </c>
      <c r="BB155" s="490" t="e">
        <f t="shared" si="265"/>
        <v>#VALUE!</v>
      </c>
      <c r="BC155" s="490" t="e">
        <f t="shared" si="265"/>
        <v>#VALUE!</v>
      </c>
      <c r="BD155" s="490" t="e">
        <f t="shared" si="265"/>
        <v>#VALUE!</v>
      </c>
      <c r="BE155" s="490" t="e">
        <f t="shared" si="265"/>
        <v>#VALUE!</v>
      </c>
      <c r="BF155" s="490" t="e">
        <f t="shared" si="265"/>
        <v>#VALUE!</v>
      </c>
      <c r="BG155" s="490" t="e">
        <f t="shared" si="265"/>
        <v>#VALUE!</v>
      </c>
      <c r="BH155" s="490" t="e">
        <f t="shared" si="265"/>
        <v>#VALUE!</v>
      </c>
      <c r="BI155" s="490" t="e">
        <f t="shared" si="265"/>
        <v>#VALUE!</v>
      </c>
      <c r="BJ155" s="490" t="e">
        <f t="shared" si="265"/>
        <v>#VALUE!</v>
      </c>
      <c r="BK155" s="490" t="e">
        <f t="shared" si="265"/>
        <v>#VALUE!</v>
      </c>
      <c r="BL155" s="490" t="e">
        <f t="shared" si="265"/>
        <v>#VALUE!</v>
      </c>
      <c r="BM155" s="490" t="e">
        <f t="shared" si="265"/>
        <v>#VALUE!</v>
      </c>
      <c r="BN155" s="490" t="e">
        <f t="shared" si="265"/>
        <v>#VALUE!</v>
      </c>
      <c r="BO155" s="490" t="e">
        <f t="shared" si="265"/>
        <v>#VALUE!</v>
      </c>
      <c r="BP155" s="490" t="e">
        <f t="shared" ref="BP155:EA155" si="266">100*(BP154/BO154-1)</f>
        <v>#VALUE!</v>
      </c>
      <c r="BQ155" s="490" t="e">
        <f t="shared" si="266"/>
        <v>#VALUE!</v>
      </c>
      <c r="BR155" s="490" t="e">
        <f t="shared" si="266"/>
        <v>#VALUE!</v>
      </c>
      <c r="BS155" s="490" t="e">
        <f t="shared" si="266"/>
        <v>#VALUE!</v>
      </c>
      <c r="BT155" s="490" t="e">
        <f t="shared" si="266"/>
        <v>#VALUE!</v>
      </c>
      <c r="BU155" s="490" t="e">
        <f t="shared" si="266"/>
        <v>#VALUE!</v>
      </c>
      <c r="BV155" s="490" t="e">
        <f t="shared" si="266"/>
        <v>#VALUE!</v>
      </c>
      <c r="BW155" s="490" t="e">
        <f t="shared" si="266"/>
        <v>#VALUE!</v>
      </c>
      <c r="BX155" s="490" t="e">
        <f t="shared" si="266"/>
        <v>#VALUE!</v>
      </c>
      <c r="BY155" s="490" t="e">
        <f t="shared" si="266"/>
        <v>#VALUE!</v>
      </c>
      <c r="BZ155" s="490" t="e">
        <f t="shared" si="266"/>
        <v>#VALUE!</v>
      </c>
      <c r="CA155" s="490" t="e">
        <f t="shared" si="266"/>
        <v>#VALUE!</v>
      </c>
      <c r="CB155" s="490" t="e">
        <f t="shared" si="266"/>
        <v>#VALUE!</v>
      </c>
      <c r="CC155" s="490" t="e">
        <f t="shared" si="266"/>
        <v>#VALUE!</v>
      </c>
      <c r="CD155" s="490" t="e">
        <f t="shared" si="266"/>
        <v>#VALUE!</v>
      </c>
      <c r="CE155" s="490" t="e">
        <f t="shared" si="266"/>
        <v>#VALUE!</v>
      </c>
      <c r="CF155" s="490" t="e">
        <f t="shared" si="266"/>
        <v>#VALUE!</v>
      </c>
      <c r="CG155" s="490" t="e">
        <f t="shared" si="266"/>
        <v>#VALUE!</v>
      </c>
      <c r="CH155" s="490" t="e">
        <f t="shared" si="266"/>
        <v>#VALUE!</v>
      </c>
      <c r="CI155" s="490" t="e">
        <f t="shared" si="266"/>
        <v>#VALUE!</v>
      </c>
      <c r="CJ155" s="490" t="e">
        <f t="shared" si="266"/>
        <v>#VALUE!</v>
      </c>
      <c r="CK155" s="490" t="e">
        <f t="shared" si="266"/>
        <v>#VALUE!</v>
      </c>
      <c r="CL155" s="490" t="e">
        <f t="shared" si="266"/>
        <v>#VALUE!</v>
      </c>
      <c r="CM155" s="490" t="e">
        <f t="shared" si="266"/>
        <v>#VALUE!</v>
      </c>
      <c r="CN155" s="490" t="e">
        <f t="shared" si="266"/>
        <v>#VALUE!</v>
      </c>
      <c r="CO155" s="490" t="e">
        <f t="shared" si="266"/>
        <v>#VALUE!</v>
      </c>
      <c r="CP155" s="490" t="e">
        <f t="shared" si="266"/>
        <v>#VALUE!</v>
      </c>
      <c r="CQ155" s="490" t="e">
        <f t="shared" si="266"/>
        <v>#VALUE!</v>
      </c>
      <c r="CR155" s="490" t="e">
        <f t="shared" si="266"/>
        <v>#VALUE!</v>
      </c>
      <c r="CS155" s="490" t="e">
        <f t="shared" si="266"/>
        <v>#VALUE!</v>
      </c>
      <c r="CT155" s="490" t="e">
        <f t="shared" si="266"/>
        <v>#VALUE!</v>
      </c>
      <c r="CU155" s="490" t="e">
        <f t="shared" si="266"/>
        <v>#VALUE!</v>
      </c>
      <c r="CV155" s="490" t="e">
        <f t="shared" si="266"/>
        <v>#VALUE!</v>
      </c>
      <c r="CW155" s="490" t="e">
        <f t="shared" si="266"/>
        <v>#VALUE!</v>
      </c>
      <c r="CX155" s="490" t="e">
        <f t="shared" si="266"/>
        <v>#VALUE!</v>
      </c>
      <c r="CY155" s="490" t="e">
        <f t="shared" si="266"/>
        <v>#VALUE!</v>
      </c>
      <c r="CZ155" s="490" t="e">
        <f t="shared" si="266"/>
        <v>#VALUE!</v>
      </c>
      <c r="DA155" s="490" t="e">
        <f t="shared" si="266"/>
        <v>#VALUE!</v>
      </c>
      <c r="DB155" s="490" t="e">
        <f t="shared" si="266"/>
        <v>#VALUE!</v>
      </c>
      <c r="DC155" s="490" t="e">
        <f t="shared" si="266"/>
        <v>#VALUE!</v>
      </c>
      <c r="DD155" s="490" t="e">
        <f t="shared" si="266"/>
        <v>#VALUE!</v>
      </c>
      <c r="DE155" s="490" t="e">
        <f t="shared" si="266"/>
        <v>#VALUE!</v>
      </c>
      <c r="DF155" s="490" t="e">
        <f t="shared" si="266"/>
        <v>#VALUE!</v>
      </c>
      <c r="DG155" s="490" t="e">
        <f t="shared" si="266"/>
        <v>#VALUE!</v>
      </c>
      <c r="DH155" s="490" t="e">
        <f t="shared" si="266"/>
        <v>#VALUE!</v>
      </c>
      <c r="DI155" s="490" t="e">
        <f t="shared" si="266"/>
        <v>#VALUE!</v>
      </c>
      <c r="DJ155" s="490" t="e">
        <f t="shared" si="266"/>
        <v>#VALUE!</v>
      </c>
      <c r="DK155" s="490" t="e">
        <f t="shared" si="266"/>
        <v>#VALUE!</v>
      </c>
      <c r="DL155" s="490" t="e">
        <f t="shared" si="266"/>
        <v>#VALUE!</v>
      </c>
      <c r="DM155" s="490" t="e">
        <f t="shared" si="266"/>
        <v>#VALUE!</v>
      </c>
      <c r="DN155" s="490" t="e">
        <f t="shared" si="266"/>
        <v>#VALUE!</v>
      </c>
      <c r="DO155" s="490" t="e">
        <f t="shared" si="266"/>
        <v>#VALUE!</v>
      </c>
      <c r="DP155" s="490" t="e">
        <f t="shared" si="266"/>
        <v>#VALUE!</v>
      </c>
      <c r="DQ155" s="490" t="e">
        <f t="shared" si="266"/>
        <v>#VALUE!</v>
      </c>
      <c r="DR155" s="490" t="e">
        <f t="shared" si="266"/>
        <v>#VALUE!</v>
      </c>
      <c r="DS155" s="490" t="e">
        <f t="shared" si="266"/>
        <v>#VALUE!</v>
      </c>
      <c r="DT155" s="490" t="e">
        <f t="shared" si="266"/>
        <v>#VALUE!</v>
      </c>
      <c r="DU155" s="490" t="e">
        <f t="shared" si="266"/>
        <v>#VALUE!</v>
      </c>
      <c r="DV155" s="490" t="e">
        <f t="shared" si="266"/>
        <v>#VALUE!</v>
      </c>
      <c r="DW155" s="490" t="e">
        <f t="shared" si="266"/>
        <v>#VALUE!</v>
      </c>
      <c r="DX155" s="490" t="e">
        <f t="shared" si="266"/>
        <v>#VALUE!</v>
      </c>
      <c r="DY155" s="490" t="e">
        <f t="shared" si="266"/>
        <v>#VALUE!</v>
      </c>
      <c r="DZ155" s="490" t="e">
        <f t="shared" si="266"/>
        <v>#VALUE!</v>
      </c>
      <c r="EA155" s="490" t="e">
        <f t="shared" si="266"/>
        <v>#VALUE!</v>
      </c>
      <c r="EB155" s="490" t="e">
        <f t="shared" ref="EB155:EI155" si="267">100*(EB154/EA154-1)</f>
        <v>#VALUE!</v>
      </c>
      <c r="EC155" s="490" t="e">
        <f t="shared" si="267"/>
        <v>#VALUE!</v>
      </c>
      <c r="ED155" s="490" t="e">
        <f t="shared" si="267"/>
        <v>#VALUE!</v>
      </c>
      <c r="EE155" s="490" t="e">
        <f t="shared" si="267"/>
        <v>#VALUE!</v>
      </c>
      <c r="EF155" s="490" t="e">
        <f t="shared" si="267"/>
        <v>#VALUE!</v>
      </c>
      <c r="EG155" s="490" t="e">
        <f t="shared" si="267"/>
        <v>#VALUE!</v>
      </c>
      <c r="EH155" s="490" t="e">
        <f t="shared" si="267"/>
        <v>#VALUE!</v>
      </c>
      <c r="EI155" s="490" t="e">
        <f t="shared" si="267"/>
        <v>#VALUE!</v>
      </c>
    </row>
    <row r="156" spans="2:139" ht="13.5" thickBot="1">
      <c r="B156" s="495" t="s">
        <v>74</v>
      </c>
      <c r="C156" s="465"/>
      <c r="D156" s="465"/>
      <c r="E156" s="465"/>
      <c r="F156" s="465"/>
      <c r="G156" s="483" t="e">
        <f t="shared" ref="G156:BR156" si="268">100*(G154/C154-1)</f>
        <v>#VALUE!</v>
      </c>
      <c r="H156" s="483" t="e">
        <f t="shared" si="268"/>
        <v>#VALUE!</v>
      </c>
      <c r="I156" s="483" t="e">
        <f t="shared" si="268"/>
        <v>#VALUE!</v>
      </c>
      <c r="J156" s="483" t="e">
        <f t="shared" si="268"/>
        <v>#VALUE!</v>
      </c>
      <c r="K156" s="483" t="e">
        <f t="shared" si="268"/>
        <v>#VALUE!</v>
      </c>
      <c r="L156" s="483" t="e">
        <f t="shared" si="268"/>
        <v>#VALUE!</v>
      </c>
      <c r="M156" s="483" t="e">
        <f t="shared" si="268"/>
        <v>#VALUE!</v>
      </c>
      <c r="N156" s="483" t="e">
        <f t="shared" si="268"/>
        <v>#VALUE!</v>
      </c>
      <c r="O156" s="483" t="e">
        <f t="shared" si="268"/>
        <v>#VALUE!</v>
      </c>
      <c r="P156" s="483" t="e">
        <f t="shared" si="268"/>
        <v>#VALUE!</v>
      </c>
      <c r="Q156" s="483" t="e">
        <f t="shared" si="268"/>
        <v>#VALUE!</v>
      </c>
      <c r="R156" s="483" t="e">
        <f t="shared" si="268"/>
        <v>#VALUE!</v>
      </c>
      <c r="S156" s="483" t="e">
        <f t="shared" si="268"/>
        <v>#VALUE!</v>
      </c>
      <c r="T156" s="483" t="e">
        <f t="shared" si="268"/>
        <v>#VALUE!</v>
      </c>
      <c r="U156" s="483" t="e">
        <f t="shared" si="268"/>
        <v>#VALUE!</v>
      </c>
      <c r="V156" s="483" t="e">
        <f t="shared" si="268"/>
        <v>#VALUE!</v>
      </c>
      <c r="W156" s="483" t="e">
        <f t="shared" si="268"/>
        <v>#VALUE!</v>
      </c>
      <c r="X156" s="483" t="e">
        <f t="shared" si="268"/>
        <v>#VALUE!</v>
      </c>
      <c r="Y156" s="483" t="e">
        <f t="shared" si="268"/>
        <v>#VALUE!</v>
      </c>
      <c r="Z156" s="483" t="e">
        <f t="shared" si="268"/>
        <v>#VALUE!</v>
      </c>
      <c r="AA156" s="483" t="e">
        <f t="shared" si="268"/>
        <v>#VALUE!</v>
      </c>
      <c r="AB156" s="483" t="e">
        <f t="shared" si="268"/>
        <v>#VALUE!</v>
      </c>
      <c r="AC156" s="483" t="e">
        <f t="shared" si="268"/>
        <v>#VALUE!</v>
      </c>
      <c r="AD156" s="483" t="e">
        <f t="shared" si="268"/>
        <v>#VALUE!</v>
      </c>
      <c r="AE156" s="483" t="e">
        <f t="shared" si="268"/>
        <v>#VALUE!</v>
      </c>
      <c r="AF156" s="483" t="e">
        <f t="shared" si="268"/>
        <v>#VALUE!</v>
      </c>
      <c r="AG156" s="483" t="e">
        <f t="shared" si="268"/>
        <v>#VALUE!</v>
      </c>
      <c r="AH156" s="483" t="e">
        <f t="shared" si="268"/>
        <v>#VALUE!</v>
      </c>
      <c r="AI156" s="483" t="e">
        <f t="shared" si="268"/>
        <v>#VALUE!</v>
      </c>
      <c r="AJ156" s="483" t="e">
        <f t="shared" si="268"/>
        <v>#VALUE!</v>
      </c>
      <c r="AK156" s="483" t="e">
        <f t="shared" si="268"/>
        <v>#VALUE!</v>
      </c>
      <c r="AL156" s="483" t="e">
        <f t="shared" si="268"/>
        <v>#VALUE!</v>
      </c>
      <c r="AM156" s="483" t="e">
        <f t="shared" si="268"/>
        <v>#VALUE!</v>
      </c>
      <c r="AN156" s="483" t="e">
        <f t="shared" si="268"/>
        <v>#VALUE!</v>
      </c>
      <c r="AO156" s="483" t="e">
        <f t="shared" si="268"/>
        <v>#VALUE!</v>
      </c>
      <c r="AP156" s="483" t="e">
        <f t="shared" si="268"/>
        <v>#VALUE!</v>
      </c>
      <c r="AQ156" s="483" t="e">
        <f t="shared" si="268"/>
        <v>#VALUE!</v>
      </c>
      <c r="AR156" s="483" t="e">
        <f t="shared" si="268"/>
        <v>#VALUE!</v>
      </c>
      <c r="AS156" s="483" t="e">
        <f t="shared" si="268"/>
        <v>#VALUE!</v>
      </c>
      <c r="AT156" s="483" t="e">
        <f t="shared" si="268"/>
        <v>#VALUE!</v>
      </c>
      <c r="AU156" s="483" t="e">
        <f t="shared" si="268"/>
        <v>#VALUE!</v>
      </c>
      <c r="AV156" s="483" t="e">
        <f t="shared" si="268"/>
        <v>#VALUE!</v>
      </c>
      <c r="AW156" s="483" t="e">
        <f t="shared" si="268"/>
        <v>#VALUE!</v>
      </c>
      <c r="AX156" s="483" t="e">
        <f t="shared" si="268"/>
        <v>#VALUE!</v>
      </c>
      <c r="AY156" s="483" t="e">
        <f t="shared" si="268"/>
        <v>#VALUE!</v>
      </c>
      <c r="AZ156" s="483" t="e">
        <f t="shared" si="268"/>
        <v>#VALUE!</v>
      </c>
      <c r="BA156" s="483" t="e">
        <f t="shared" si="268"/>
        <v>#VALUE!</v>
      </c>
      <c r="BB156" s="483" t="e">
        <f t="shared" si="268"/>
        <v>#VALUE!</v>
      </c>
      <c r="BC156" s="483" t="e">
        <f t="shared" si="268"/>
        <v>#VALUE!</v>
      </c>
      <c r="BD156" s="483" t="e">
        <f t="shared" si="268"/>
        <v>#VALUE!</v>
      </c>
      <c r="BE156" s="483" t="e">
        <f t="shared" si="268"/>
        <v>#VALUE!</v>
      </c>
      <c r="BF156" s="483" t="e">
        <f t="shared" si="268"/>
        <v>#VALUE!</v>
      </c>
      <c r="BG156" s="483" t="e">
        <f t="shared" si="268"/>
        <v>#VALUE!</v>
      </c>
      <c r="BH156" s="483" t="e">
        <f t="shared" si="268"/>
        <v>#VALUE!</v>
      </c>
      <c r="BI156" s="483" t="e">
        <f t="shared" si="268"/>
        <v>#VALUE!</v>
      </c>
      <c r="BJ156" s="483" t="e">
        <f t="shared" si="268"/>
        <v>#VALUE!</v>
      </c>
      <c r="BK156" s="483" t="e">
        <f t="shared" si="268"/>
        <v>#VALUE!</v>
      </c>
      <c r="BL156" s="483" t="e">
        <f t="shared" si="268"/>
        <v>#VALUE!</v>
      </c>
      <c r="BM156" s="483" t="e">
        <f t="shared" si="268"/>
        <v>#VALUE!</v>
      </c>
      <c r="BN156" s="483" t="e">
        <f t="shared" si="268"/>
        <v>#VALUE!</v>
      </c>
      <c r="BO156" s="483" t="e">
        <f t="shared" si="268"/>
        <v>#VALUE!</v>
      </c>
      <c r="BP156" s="483" t="e">
        <f t="shared" si="268"/>
        <v>#VALUE!</v>
      </c>
      <c r="BQ156" s="483" t="e">
        <f t="shared" si="268"/>
        <v>#VALUE!</v>
      </c>
      <c r="BR156" s="483" t="e">
        <f t="shared" si="268"/>
        <v>#VALUE!</v>
      </c>
      <c r="BS156" s="483" t="e">
        <f t="shared" ref="BS156:ED156" si="269">100*(BS154/BO154-1)</f>
        <v>#VALUE!</v>
      </c>
      <c r="BT156" s="483" t="e">
        <f t="shared" si="269"/>
        <v>#VALUE!</v>
      </c>
      <c r="BU156" s="483" t="e">
        <f t="shared" si="269"/>
        <v>#VALUE!</v>
      </c>
      <c r="BV156" s="483" t="e">
        <f t="shared" si="269"/>
        <v>#VALUE!</v>
      </c>
      <c r="BW156" s="483" t="e">
        <f t="shared" si="269"/>
        <v>#VALUE!</v>
      </c>
      <c r="BX156" s="483" t="e">
        <f t="shared" si="269"/>
        <v>#VALUE!</v>
      </c>
      <c r="BY156" s="483" t="e">
        <f t="shared" si="269"/>
        <v>#VALUE!</v>
      </c>
      <c r="BZ156" s="483" t="e">
        <f t="shared" si="269"/>
        <v>#VALUE!</v>
      </c>
      <c r="CA156" s="483" t="e">
        <f t="shared" si="269"/>
        <v>#VALUE!</v>
      </c>
      <c r="CB156" s="483" t="e">
        <f t="shared" si="269"/>
        <v>#VALUE!</v>
      </c>
      <c r="CC156" s="483" t="e">
        <f t="shared" si="269"/>
        <v>#VALUE!</v>
      </c>
      <c r="CD156" s="483" t="e">
        <f t="shared" si="269"/>
        <v>#VALUE!</v>
      </c>
      <c r="CE156" s="483" t="e">
        <f t="shared" si="269"/>
        <v>#VALUE!</v>
      </c>
      <c r="CF156" s="483" t="e">
        <f t="shared" si="269"/>
        <v>#VALUE!</v>
      </c>
      <c r="CG156" s="483" t="e">
        <f t="shared" si="269"/>
        <v>#VALUE!</v>
      </c>
      <c r="CH156" s="483" t="e">
        <f t="shared" si="269"/>
        <v>#VALUE!</v>
      </c>
      <c r="CI156" s="483" t="e">
        <f t="shared" si="269"/>
        <v>#VALUE!</v>
      </c>
      <c r="CJ156" s="483" t="e">
        <f t="shared" si="269"/>
        <v>#VALUE!</v>
      </c>
      <c r="CK156" s="483" t="e">
        <f t="shared" si="269"/>
        <v>#VALUE!</v>
      </c>
      <c r="CL156" s="483" t="e">
        <f t="shared" si="269"/>
        <v>#VALUE!</v>
      </c>
      <c r="CM156" s="483" t="e">
        <f t="shared" si="269"/>
        <v>#VALUE!</v>
      </c>
      <c r="CN156" s="483" t="e">
        <f t="shared" si="269"/>
        <v>#VALUE!</v>
      </c>
      <c r="CO156" s="483" t="e">
        <f t="shared" si="269"/>
        <v>#VALUE!</v>
      </c>
      <c r="CP156" s="483" t="e">
        <f t="shared" si="269"/>
        <v>#VALUE!</v>
      </c>
      <c r="CQ156" s="483" t="e">
        <f t="shared" si="269"/>
        <v>#VALUE!</v>
      </c>
      <c r="CR156" s="483" t="e">
        <f t="shared" si="269"/>
        <v>#VALUE!</v>
      </c>
      <c r="CS156" s="483" t="e">
        <f t="shared" si="269"/>
        <v>#VALUE!</v>
      </c>
      <c r="CT156" s="483" t="e">
        <f t="shared" si="269"/>
        <v>#VALUE!</v>
      </c>
      <c r="CU156" s="483" t="e">
        <f t="shared" si="269"/>
        <v>#VALUE!</v>
      </c>
      <c r="CV156" s="483" t="e">
        <f t="shared" si="269"/>
        <v>#VALUE!</v>
      </c>
      <c r="CW156" s="483" t="e">
        <f t="shared" si="269"/>
        <v>#VALUE!</v>
      </c>
      <c r="CX156" s="483" t="e">
        <f t="shared" si="269"/>
        <v>#VALUE!</v>
      </c>
      <c r="CY156" s="483" t="e">
        <f t="shared" si="269"/>
        <v>#VALUE!</v>
      </c>
      <c r="CZ156" s="483" t="e">
        <f t="shared" si="269"/>
        <v>#VALUE!</v>
      </c>
      <c r="DA156" s="483" t="e">
        <f t="shared" si="269"/>
        <v>#VALUE!</v>
      </c>
      <c r="DB156" s="483" t="e">
        <f t="shared" si="269"/>
        <v>#VALUE!</v>
      </c>
      <c r="DC156" s="483" t="e">
        <f t="shared" si="269"/>
        <v>#VALUE!</v>
      </c>
      <c r="DD156" s="483" t="e">
        <f t="shared" si="269"/>
        <v>#VALUE!</v>
      </c>
      <c r="DE156" s="483" t="e">
        <f t="shared" si="269"/>
        <v>#VALUE!</v>
      </c>
      <c r="DF156" s="483" t="e">
        <f t="shared" si="269"/>
        <v>#VALUE!</v>
      </c>
      <c r="DG156" s="483" t="e">
        <f t="shared" si="269"/>
        <v>#VALUE!</v>
      </c>
      <c r="DH156" s="483" t="e">
        <f t="shared" si="269"/>
        <v>#VALUE!</v>
      </c>
      <c r="DI156" s="483" t="e">
        <f t="shared" si="269"/>
        <v>#VALUE!</v>
      </c>
      <c r="DJ156" s="483" t="e">
        <f t="shared" si="269"/>
        <v>#VALUE!</v>
      </c>
      <c r="DK156" s="483" t="e">
        <f t="shared" si="269"/>
        <v>#VALUE!</v>
      </c>
      <c r="DL156" s="483" t="e">
        <f t="shared" si="269"/>
        <v>#VALUE!</v>
      </c>
      <c r="DM156" s="483" t="e">
        <f t="shared" si="269"/>
        <v>#VALUE!</v>
      </c>
      <c r="DN156" s="483" t="e">
        <f t="shared" si="269"/>
        <v>#VALUE!</v>
      </c>
      <c r="DO156" s="483" t="e">
        <f t="shared" si="269"/>
        <v>#VALUE!</v>
      </c>
      <c r="DP156" s="483" t="e">
        <f t="shared" si="269"/>
        <v>#VALUE!</v>
      </c>
      <c r="DQ156" s="483" t="e">
        <f t="shared" si="269"/>
        <v>#VALUE!</v>
      </c>
      <c r="DR156" s="483" t="e">
        <f t="shared" si="269"/>
        <v>#VALUE!</v>
      </c>
      <c r="DS156" s="483" t="e">
        <f t="shared" si="269"/>
        <v>#VALUE!</v>
      </c>
      <c r="DT156" s="483" t="e">
        <f t="shared" si="269"/>
        <v>#VALUE!</v>
      </c>
      <c r="DU156" s="483" t="e">
        <f t="shared" si="269"/>
        <v>#VALUE!</v>
      </c>
      <c r="DV156" s="483" t="e">
        <f t="shared" si="269"/>
        <v>#VALUE!</v>
      </c>
      <c r="DW156" s="483" t="e">
        <f t="shared" si="269"/>
        <v>#VALUE!</v>
      </c>
      <c r="DX156" s="483" t="e">
        <f t="shared" si="269"/>
        <v>#VALUE!</v>
      </c>
      <c r="DY156" s="483" t="e">
        <f t="shared" si="269"/>
        <v>#VALUE!</v>
      </c>
      <c r="DZ156" s="483" t="e">
        <f t="shared" si="269"/>
        <v>#VALUE!</v>
      </c>
      <c r="EA156" s="483" t="e">
        <f t="shared" si="269"/>
        <v>#VALUE!</v>
      </c>
      <c r="EB156" s="483" t="e">
        <f t="shared" si="269"/>
        <v>#VALUE!</v>
      </c>
      <c r="EC156" s="483" t="e">
        <f t="shared" si="269"/>
        <v>#VALUE!</v>
      </c>
      <c r="ED156" s="483" t="e">
        <f t="shared" si="269"/>
        <v>#VALUE!</v>
      </c>
      <c r="EE156" s="483" t="e">
        <f>100*(EE154/EA154-1)</f>
        <v>#VALUE!</v>
      </c>
      <c r="EF156" s="483" t="e">
        <f>100*(EF154/EB154-1)</f>
        <v>#VALUE!</v>
      </c>
      <c r="EG156" s="483" t="e">
        <f>100*(EG154/EC154-1)</f>
        <v>#VALUE!</v>
      </c>
      <c r="EH156" s="483" t="e">
        <f>100*(EH154/ED154-1)</f>
        <v>#VALUE!</v>
      </c>
      <c r="EI156" s="483" t="e">
        <f>100*(EI154/EE154-1)</f>
        <v>#VALUE!</v>
      </c>
    </row>
    <row r="157" spans="2:139">
      <c r="B157" s="508" t="s">
        <v>245</v>
      </c>
      <c r="C157" s="451" t="e">
        <v>#VALUE!</v>
      </c>
      <c r="D157" s="451" t="e">
        <v>#VALUE!</v>
      </c>
      <c r="E157" s="451" t="e">
        <v>#VALUE!</v>
      </c>
      <c r="F157" s="451" t="e">
        <v>#VALUE!</v>
      </c>
      <c r="G157" s="451" t="e">
        <v>#VALUE!</v>
      </c>
      <c r="H157" s="451" t="e">
        <v>#VALUE!</v>
      </c>
      <c r="I157" s="451" t="e">
        <v>#VALUE!</v>
      </c>
      <c r="J157" s="451" t="e">
        <v>#VALUE!</v>
      </c>
      <c r="K157" s="451" t="e">
        <v>#VALUE!</v>
      </c>
      <c r="L157" s="451" t="e">
        <v>#VALUE!</v>
      </c>
      <c r="M157" s="451" t="e">
        <v>#VALUE!</v>
      </c>
      <c r="N157" s="451" t="e">
        <v>#VALUE!</v>
      </c>
      <c r="O157" s="451" t="e">
        <v>#VALUE!</v>
      </c>
      <c r="P157" s="451" t="e">
        <v>#VALUE!</v>
      </c>
      <c r="Q157" s="451" t="e">
        <v>#VALUE!</v>
      </c>
      <c r="R157" s="451" t="e">
        <v>#VALUE!</v>
      </c>
      <c r="S157" s="451" t="e">
        <v>#VALUE!</v>
      </c>
      <c r="T157" s="451" t="e">
        <v>#VALUE!</v>
      </c>
      <c r="U157" s="451" t="e">
        <v>#VALUE!</v>
      </c>
      <c r="V157" s="451" t="e">
        <v>#VALUE!</v>
      </c>
      <c r="W157" s="451" t="e">
        <v>#VALUE!</v>
      </c>
      <c r="X157" s="451" t="e">
        <v>#VALUE!</v>
      </c>
      <c r="Y157" s="451" t="e">
        <v>#VALUE!</v>
      </c>
      <c r="Z157" s="451" t="e">
        <v>#VALUE!</v>
      </c>
      <c r="AA157" s="451" t="e">
        <v>#VALUE!</v>
      </c>
      <c r="AB157" s="451" t="e">
        <v>#VALUE!</v>
      </c>
      <c r="AC157" s="451" t="e">
        <v>#VALUE!</v>
      </c>
      <c r="AD157" s="451" t="e">
        <v>#VALUE!</v>
      </c>
      <c r="AE157" s="451" t="e">
        <v>#VALUE!</v>
      </c>
      <c r="AF157" s="451" t="e">
        <v>#VALUE!</v>
      </c>
      <c r="AG157" s="451" t="e">
        <v>#VALUE!</v>
      </c>
      <c r="AH157" s="451" t="e">
        <v>#VALUE!</v>
      </c>
      <c r="AI157" s="451" t="e">
        <v>#VALUE!</v>
      </c>
      <c r="AJ157" s="451" t="e">
        <v>#VALUE!</v>
      </c>
      <c r="AK157" s="451" t="e">
        <v>#VALUE!</v>
      </c>
      <c r="AL157" s="451" t="e">
        <v>#VALUE!</v>
      </c>
      <c r="AM157" s="451" t="e">
        <v>#VALUE!</v>
      </c>
      <c r="AN157" s="451" t="e">
        <v>#VALUE!</v>
      </c>
      <c r="AO157" s="451" t="e">
        <v>#VALUE!</v>
      </c>
      <c r="AP157" s="451" t="e">
        <v>#VALUE!</v>
      </c>
      <c r="AQ157" s="451" t="e">
        <v>#VALUE!</v>
      </c>
      <c r="AR157" s="451" t="e">
        <v>#VALUE!</v>
      </c>
      <c r="AS157" s="451" t="e">
        <v>#VALUE!</v>
      </c>
      <c r="AT157" s="451" t="e">
        <v>#VALUE!</v>
      </c>
      <c r="AU157" s="451" t="e">
        <v>#VALUE!</v>
      </c>
      <c r="AV157" s="451" t="e">
        <v>#VALUE!</v>
      </c>
      <c r="AW157" s="451" t="e">
        <v>#VALUE!</v>
      </c>
      <c r="AX157" s="451" t="e">
        <v>#VALUE!</v>
      </c>
      <c r="AY157" s="451" t="e">
        <v>#VALUE!</v>
      </c>
      <c r="AZ157" s="451" t="e">
        <v>#VALUE!</v>
      </c>
      <c r="BA157" s="451" t="e">
        <v>#VALUE!</v>
      </c>
      <c r="BB157" s="451" t="e">
        <v>#VALUE!</v>
      </c>
      <c r="BC157" s="451" t="e">
        <v>#VALUE!</v>
      </c>
      <c r="BD157" s="451" t="e">
        <v>#VALUE!</v>
      </c>
      <c r="BE157" s="451" t="e">
        <v>#VALUE!</v>
      </c>
      <c r="BF157" s="451" t="e">
        <v>#VALUE!</v>
      </c>
      <c r="BG157" s="451" t="e">
        <v>#VALUE!</v>
      </c>
      <c r="BH157" s="451" t="e">
        <v>#VALUE!</v>
      </c>
      <c r="BI157" s="451" t="e">
        <v>#VALUE!</v>
      </c>
      <c r="BJ157" s="451" t="e">
        <v>#VALUE!</v>
      </c>
      <c r="BK157" s="451" t="e">
        <v>#VALUE!</v>
      </c>
      <c r="BL157" s="451" t="e">
        <v>#VALUE!</v>
      </c>
      <c r="BM157" s="451" t="e">
        <v>#VALUE!</v>
      </c>
      <c r="BN157" s="451" t="e">
        <v>#VALUE!</v>
      </c>
      <c r="BO157" s="451" t="e">
        <v>#VALUE!</v>
      </c>
      <c r="BP157" s="451" t="e">
        <v>#VALUE!</v>
      </c>
      <c r="BQ157" s="451" t="e">
        <v>#VALUE!</v>
      </c>
      <c r="BR157" s="451" t="e">
        <v>#VALUE!</v>
      </c>
      <c r="BS157" s="451" t="e">
        <v>#VALUE!</v>
      </c>
      <c r="BT157" s="451" t="e">
        <v>#VALUE!</v>
      </c>
      <c r="BU157" s="451" t="e">
        <v>#VALUE!</v>
      </c>
      <c r="BV157" s="451" t="e">
        <v>#VALUE!</v>
      </c>
      <c r="BW157" s="451" t="e">
        <v>#VALUE!</v>
      </c>
      <c r="BX157" s="451" t="e">
        <v>#VALUE!</v>
      </c>
      <c r="BY157" s="451" t="e">
        <v>#VALUE!</v>
      </c>
      <c r="BZ157" s="451" t="e">
        <v>#VALUE!</v>
      </c>
      <c r="CA157" s="451" t="e">
        <v>#VALUE!</v>
      </c>
      <c r="CB157" s="451" t="e">
        <v>#VALUE!</v>
      </c>
      <c r="CC157" s="451" t="e">
        <v>#VALUE!</v>
      </c>
      <c r="CD157" s="451" t="e">
        <v>#VALUE!</v>
      </c>
      <c r="CE157" s="451" t="e">
        <v>#VALUE!</v>
      </c>
      <c r="CF157" s="451" t="e">
        <v>#VALUE!</v>
      </c>
      <c r="CG157" s="451" t="e">
        <v>#VALUE!</v>
      </c>
      <c r="CH157" s="451" t="e">
        <v>#VALUE!</v>
      </c>
      <c r="CI157" s="451" t="e">
        <v>#VALUE!</v>
      </c>
      <c r="CJ157" s="451" t="e">
        <v>#VALUE!</v>
      </c>
      <c r="CK157" s="451" t="e">
        <v>#VALUE!</v>
      </c>
      <c r="CL157" s="451" t="e">
        <v>#VALUE!</v>
      </c>
      <c r="CM157" s="451" t="e">
        <v>#VALUE!</v>
      </c>
      <c r="CN157" s="451" t="e">
        <v>#VALUE!</v>
      </c>
      <c r="CO157" s="451" t="e">
        <v>#VALUE!</v>
      </c>
      <c r="CP157" s="451" t="e">
        <v>#VALUE!</v>
      </c>
      <c r="CQ157" s="451" t="e">
        <v>#VALUE!</v>
      </c>
      <c r="CR157" s="451" t="e">
        <v>#VALUE!</v>
      </c>
      <c r="CS157" s="451" t="e">
        <v>#VALUE!</v>
      </c>
      <c r="CT157" s="451" t="e">
        <v>#VALUE!</v>
      </c>
      <c r="CU157" s="451" t="e">
        <v>#VALUE!</v>
      </c>
      <c r="CV157" s="451" t="e">
        <v>#VALUE!</v>
      </c>
      <c r="CW157" s="451" t="e">
        <v>#VALUE!</v>
      </c>
      <c r="CX157" s="451" t="e">
        <v>#VALUE!</v>
      </c>
      <c r="CY157" s="451" t="e">
        <v>#VALUE!</v>
      </c>
      <c r="CZ157" s="451" t="e">
        <v>#VALUE!</v>
      </c>
      <c r="DA157" s="451" t="e">
        <v>#VALUE!</v>
      </c>
      <c r="DB157" s="451" t="e">
        <v>#VALUE!</v>
      </c>
      <c r="DC157" s="451" t="e">
        <v>#VALUE!</v>
      </c>
      <c r="DD157" s="451" t="e">
        <v>#VALUE!</v>
      </c>
      <c r="DE157" s="451" t="e">
        <v>#VALUE!</v>
      </c>
      <c r="DF157" s="451" t="e">
        <v>#VALUE!</v>
      </c>
      <c r="DG157" s="451" t="e">
        <v>#VALUE!</v>
      </c>
      <c r="DH157" s="451" t="e">
        <v>#VALUE!</v>
      </c>
      <c r="DI157" s="451" t="e">
        <v>#VALUE!</v>
      </c>
      <c r="DJ157" s="451" t="e">
        <v>#VALUE!</v>
      </c>
      <c r="DK157" s="451" t="e">
        <v>#VALUE!</v>
      </c>
      <c r="DL157" s="451" t="e">
        <v>#VALUE!</v>
      </c>
      <c r="DM157" s="451" t="e">
        <v>#VALUE!</v>
      </c>
      <c r="DN157" s="451" t="e">
        <v>#VALUE!</v>
      </c>
      <c r="DO157" s="451" t="e">
        <v>#VALUE!</v>
      </c>
      <c r="DP157" s="451" t="e">
        <v>#VALUE!</v>
      </c>
      <c r="DQ157" s="451" t="e">
        <v>#VALUE!</v>
      </c>
      <c r="DR157" s="451" t="e">
        <v>#VALUE!</v>
      </c>
      <c r="DS157" s="451" t="e">
        <v>#VALUE!</v>
      </c>
      <c r="DT157" s="451" t="e">
        <v>#VALUE!</v>
      </c>
      <c r="DU157" s="451" t="e">
        <v>#VALUE!</v>
      </c>
      <c r="DV157" s="451" t="e">
        <v>#VALUE!</v>
      </c>
      <c r="DW157" s="451" t="e">
        <v>#VALUE!</v>
      </c>
      <c r="DX157" s="451" t="e">
        <v>#VALUE!</v>
      </c>
      <c r="DY157" s="451" t="e">
        <v>#VALUE!</v>
      </c>
      <c r="DZ157" s="451" t="e">
        <v>#VALUE!</v>
      </c>
      <c r="EA157" s="451" t="e">
        <v>#VALUE!</v>
      </c>
      <c r="EB157" s="451" t="e">
        <v>#VALUE!</v>
      </c>
      <c r="EC157" s="451" t="e">
        <v>#VALUE!</v>
      </c>
      <c r="ED157" s="451" t="e">
        <v>#VALUE!</v>
      </c>
      <c r="EE157" s="451" t="e">
        <v>#VALUE!</v>
      </c>
      <c r="EF157" s="451" t="e">
        <v>#VALUE!</v>
      </c>
      <c r="EG157" s="451" t="e">
        <v>#VALUE!</v>
      </c>
      <c r="EH157" s="451" t="e">
        <v>#VALUE!</v>
      </c>
      <c r="EI157" s="451" t="e">
        <v>#VALUE!</v>
      </c>
    </row>
    <row r="158" spans="2:139">
      <c r="B158" s="454" t="s">
        <v>174</v>
      </c>
      <c r="C158" s="454"/>
      <c r="D158" s="490" t="e">
        <f t="shared" ref="D158:BO158" si="270">100*(D157/C157-1)</f>
        <v>#VALUE!</v>
      </c>
      <c r="E158" s="490" t="e">
        <f t="shared" si="270"/>
        <v>#VALUE!</v>
      </c>
      <c r="F158" s="490" t="e">
        <f t="shared" si="270"/>
        <v>#VALUE!</v>
      </c>
      <c r="G158" s="490" t="e">
        <f t="shared" si="270"/>
        <v>#VALUE!</v>
      </c>
      <c r="H158" s="490" t="e">
        <f t="shared" si="270"/>
        <v>#VALUE!</v>
      </c>
      <c r="I158" s="490" t="e">
        <f t="shared" si="270"/>
        <v>#VALUE!</v>
      </c>
      <c r="J158" s="490" t="e">
        <f t="shared" si="270"/>
        <v>#VALUE!</v>
      </c>
      <c r="K158" s="490" t="e">
        <f t="shared" si="270"/>
        <v>#VALUE!</v>
      </c>
      <c r="L158" s="490" t="e">
        <f t="shared" si="270"/>
        <v>#VALUE!</v>
      </c>
      <c r="M158" s="490" t="e">
        <f t="shared" si="270"/>
        <v>#VALUE!</v>
      </c>
      <c r="N158" s="490" t="e">
        <f t="shared" si="270"/>
        <v>#VALUE!</v>
      </c>
      <c r="O158" s="490" t="e">
        <f t="shared" si="270"/>
        <v>#VALUE!</v>
      </c>
      <c r="P158" s="490" t="e">
        <f t="shared" si="270"/>
        <v>#VALUE!</v>
      </c>
      <c r="Q158" s="490" t="e">
        <f t="shared" si="270"/>
        <v>#VALUE!</v>
      </c>
      <c r="R158" s="490" t="e">
        <f t="shared" si="270"/>
        <v>#VALUE!</v>
      </c>
      <c r="S158" s="490" t="e">
        <f t="shared" si="270"/>
        <v>#VALUE!</v>
      </c>
      <c r="T158" s="490" t="e">
        <f t="shared" si="270"/>
        <v>#VALUE!</v>
      </c>
      <c r="U158" s="490" t="e">
        <f t="shared" si="270"/>
        <v>#VALUE!</v>
      </c>
      <c r="V158" s="490" t="e">
        <f t="shared" si="270"/>
        <v>#VALUE!</v>
      </c>
      <c r="W158" s="490" t="e">
        <f t="shared" si="270"/>
        <v>#VALUE!</v>
      </c>
      <c r="X158" s="490" t="e">
        <f t="shared" si="270"/>
        <v>#VALUE!</v>
      </c>
      <c r="Y158" s="490" t="e">
        <f t="shared" si="270"/>
        <v>#VALUE!</v>
      </c>
      <c r="Z158" s="490" t="e">
        <f t="shared" si="270"/>
        <v>#VALUE!</v>
      </c>
      <c r="AA158" s="490" t="e">
        <f t="shared" si="270"/>
        <v>#VALUE!</v>
      </c>
      <c r="AB158" s="490" t="e">
        <f t="shared" si="270"/>
        <v>#VALUE!</v>
      </c>
      <c r="AC158" s="490" t="e">
        <f t="shared" si="270"/>
        <v>#VALUE!</v>
      </c>
      <c r="AD158" s="490" t="e">
        <f t="shared" si="270"/>
        <v>#VALUE!</v>
      </c>
      <c r="AE158" s="490" t="e">
        <f t="shared" si="270"/>
        <v>#VALUE!</v>
      </c>
      <c r="AF158" s="490" t="e">
        <f t="shared" si="270"/>
        <v>#VALUE!</v>
      </c>
      <c r="AG158" s="490" t="e">
        <f t="shared" si="270"/>
        <v>#VALUE!</v>
      </c>
      <c r="AH158" s="490" t="e">
        <f t="shared" si="270"/>
        <v>#VALUE!</v>
      </c>
      <c r="AI158" s="490" t="e">
        <f t="shared" si="270"/>
        <v>#VALUE!</v>
      </c>
      <c r="AJ158" s="490" t="e">
        <f t="shared" si="270"/>
        <v>#VALUE!</v>
      </c>
      <c r="AK158" s="490" t="e">
        <f t="shared" si="270"/>
        <v>#VALUE!</v>
      </c>
      <c r="AL158" s="490" t="e">
        <f t="shared" si="270"/>
        <v>#VALUE!</v>
      </c>
      <c r="AM158" s="490" t="e">
        <f t="shared" si="270"/>
        <v>#VALUE!</v>
      </c>
      <c r="AN158" s="490" t="e">
        <f t="shared" si="270"/>
        <v>#VALUE!</v>
      </c>
      <c r="AO158" s="490" t="e">
        <f t="shared" si="270"/>
        <v>#VALUE!</v>
      </c>
      <c r="AP158" s="490" t="e">
        <f t="shared" si="270"/>
        <v>#VALUE!</v>
      </c>
      <c r="AQ158" s="490" t="e">
        <f t="shared" si="270"/>
        <v>#VALUE!</v>
      </c>
      <c r="AR158" s="490" t="e">
        <f t="shared" si="270"/>
        <v>#VALUE!</v>
      </c>
      <c r="AS158" s="490" t="e">
        <f t="shared" si="270"/>
        <v>#VALUE!</v>
      </c>
      <c r="AT158" s="490" t="e">
        <f t="shared" si="270"/>
        <v>#VALUE!</v>
      </c>
      <c r="AU158" s="490" t="e">
        <f t="shared" si="270"/>
        <v>#VALUE!</v>
      </c>
      <c r="AV158" s="490" t="e">
        <f t="shared" si="270"/>
        <v>#VALUE!</v>
      </c>
      <c r="AW158" s="490" t="e">
        <f t="shared" si="270"/>
        <v>#VALUE!</v>
      </c>
      <c r="AX158" s="490" t="e">
        <f t="shared" si="270"/>
        <v>#VALUE!</v>
      </c>
      <c r="AY158" s="490" t="e">
        <f t="shared" si="270"/>
        <v>#VALUE!</v>
      </c>
      <c r="AZ158" s="490" t="e">
        <f t="shared" si="270"/>
        <v>#VALUE!</v>
      </c>
      <c r="BA158" s="490" t="e">
        <f t="shared" si="270"/>
        <v>#VALUE!</v>
      </c>
      <c r="BB158" s="490" t="e">
        <f t="shared" si="270"/>
        <v>#VALUE!</v>
      </c>
      <c r="BC158" s="490" t="e">
        <f t="shared" si="270"/>
        <v>#VALUE!</v>
      </c>
      <c r="BD158" s="490" t="e">
        <f t="shared" si="270"/>
        <v>#VALUE!</v>
      </c>
      <c r="BE158" s="490" t="e">
        <f t="shared" si="270"/>
        <v>#VALUE!</v>
      </c>
      <c r="BF158" s="490" t="e">
        <f t="shared" si="270"/>
        <v>#VALUE!</v>
      </c>
      <c r="BG158" s="490" t="e">
        <f t="shared" si="270"/>
        <v>#VALUE!</v>
      </c>
      <c r="BH158" s="490" t="e">
        <f t="shared" si="270"/>
        <v>#VALUE!</v>
      </c>
      <c r="BI158" s="490" t="e">
        <f t="shared" si="270"/>
        <v>#VALUE!</v>
      </c>
      <c r="BJ158" s="490" t="e">
        <f t="shared" si="270"/>
        <v>#VALUE!</v>
      </c>
      <c r="BK158" s="490" t="e">
        <f t="shared" si="270"/>
        <v>#VALUE!</v>
      </c>
      <c r="BL158" s="490" t="e">
        <f t="shared" si="270"/>
        <v>#VALUE!</v>
      </c>
      <c r="BM158" s="490" t="e">
        <f t="shared" si="270"/>
        <v>#VALUE!</v>
      </c>
      <c r="BN158" s="490" t="e">
        <f t="shared" si="270"/>
        <v>#VALUE!</v>
      </c>
      <c r="BO158" s="490" t="e">
        <f t="shared" si="270"/>
        <v>#VALUE!</v>
      </c>
      <c r="BP158" s="490" t="e">
        <f t="shared" ref="BP158:EA158" si="271">100*(BP157/BO157-1)</f>
        <v>#VALUE!</v>
      </c>
      <c r="BQ158" s="490" t="e">
        <f t="shared" si="271"/>
        <v>#VALUE!</v>
      </c>
      <c r="BR158" s="490" t="e">
        <f t="shared" si="271"/>
        <v>#VALUE!</v>
      </c>
      <c r="BS158" s="490" t="e">
        <f t="shared" si="271"/>
        <v>#VALUE!</v>
      </c>
      <c r="BT158" s="490" t="e">
        <f t="shared" si="271"/>
        <v>#VALUE!</v>
      </c>
      <c r="BU158" s="490" t="e">
        <f t="shared" si="271"/>
        <v>#VALUE!</v>
      </c>
      <c r="BV158" s="490" t="e">
        <f t="shared" si="271"/>
        <v>#VALUE!</v>
      </c>
      <c r="BW158" s="490" t="e">
        <f t="shared" si="271"/>
        <v>#VALUE!</v>
      </c>
      <c r="BX158" s="490" t="e">
        <f t="shared" si="271"/>
        <v>#VALUE!</v>
      </c>
      <c r="BY158" s="490" t="e">
        <f t="shared" si="271"/>
        <v>#VALUE!</v>
      </c>
      <c r="BZ158" s="490" t="e">
        <f t="shared" si="271"/>
        <v>#VALUE!</v>
      </c>
      <c r="CA158" s="490" t="e">
        <f t="shared" si="271"/>
        <v>#VALUE!</v>
      </c>
      <c r="CB158" s="490" t="e">
        <f t="shared" si="271"/>
        <v>#VALUE!</v>
      </c>
      <c r="CC158" s="490" t="e">
        <f t="shared" si="271"/>
        <v>#VALUE!</v>
      </c>
      <c r="CD158" s="490" t="e">
        <f t="shared" si="271"/>
        <v>#VALUE!</v>
      </c>
      <c r="CE158" s="490" t="e">
        <f t="shared" si="271"/>
        <v>#VALUE!</v>
      </c>
      <c r="CF158" s="490" t="e">
        <f t="shared" si="271"/>
        <v>#VALUE!</v>
      </c>
      <c r="CG158" s="490" t="e">
        <f t="shared" si="271"/>
        <v>#VALUE!</v>
      </c>
      <c r="CH158" s="490" t="e">
        <f t="shared" si="271"/>
        <v>#VALUE!</v>
      </c>
      <c r="CI158" s="490" t="e">
        <f t="shared" si="271"/>
        <v>#VALUE!</v>
      </c>
      <c r="CJ158" s="490" t="e">
        <f t="shared" si="271"/>
        <v>#VALUE!</v>
      </c>
      <c r="CK158" s="490" t="e">
        <f t="shared" si="271"/>
        <v>#VALUE!</v>
      </c>
      <c r="CL158" s="490" t="e">
        <f t="shared" si="271"/>
        <v>#VALUE!</v>
      </c>
      <c r="CM158" s="490" t="e">
        <f t="shared" si="271"/>
        <v>#VALUE!</v>
      </c>
      <c r="CN158" s="490" t="e">
        <f t="shared" si="271"/>
        <v>#VALUE!</v>
      </c>
      <c r="CO158" s="490" t="e">
        <f t="shared" si="271"/>
        <v>#VALUE!</v>
      </c>
      <c r="CP158" s="490" t="e">
        <f t="shared" si="271"/>
        <v>#VALUE!</v>
      </c>
      <c r="CQ158" s="490" t="e">
        <f t="shared" si="271"/>
        <v>#VALUE!</v>
      </c>
      <c r="CR158" s="490" t="e">
        <f t="shared" si="271"/>
        <v>#VALUE!</v>
      </c>
      <c r="CS158" s="490" t="e">
        <f t="shared" si="271"/>
        <v>#VALUE!</v>
      </c>
      <c r="CT158" s="490" t="e">
        <f t="shared" si="271"/>
        <v>#VALUE!</v>
      </c>
      <c r="CU158" s="490" t="e">
        <f t="shared" si="271"/>
        <v>#VALUE!</v>
      </c>
      <c r="CV158" s="490" t="e">
        <f t="shared" si="271"/>
        <v>#VALUE!</v>
      </c>
      <c r="CW158" s="490" t="e">
        <f t="shared" si="271"/>
        <v>#VALUE!</v>
      </c>
      <c r="CX158" s="490" t="e">
        <f t="shared" si="271"/>
        <v>#VALUE!</v>
      </c>
      <c r="CY158" s="490" t="e">
        <f t="shared" si="271"/>
        <v>#VALUE!</v>
      </c>
      <c r="CZ158" s="490" t="e">
        <f t="shared" si="271"/>
        <v>#VALUE!</v>
      </c>
      <c r="DA158" s="490" t="e">
        <f t="shared" si="271"/>
        <v>#VALUE!</v>
      </c>
      <c r="DB158" s="490" t="e">
        <f t="shared" si="271"/>
        <v>#VALUE!</v>
      </c>
      <c r="DC158" s="490" t="e">
        <f t="shared" si="271"/>
        <v>#VALUE!</v>
      </c>
      <c r="DD158" s="490" t="e">
        <f t="shared" si="271"/>
        <v>#VALUE!</v>
      </c>
      <c r="DE158" s="490" t="e">
        <f t="shared" si="271"/>
        <v>#VALUE!</v>
      </c>
      <c r="DF158" s="490" t="e">
        <f t="shared" si="271"/>
        <v>#VALUE!</v>
      </c>
      <c r="DG158" s="490" t="e">
        <f t="shared" si="271"/>
        <v>#VALUE!</v>
      </c>
      <c r="DH158" s="490" t="e">
        <f t="shared" si="271"/>
        <v>#VALUE!</v>
      </c>
      <c r="DI158" s="490" t="e">
        <f t="shared" si="271"/>
        <v>#VALUE!</v>
      </c>
      <c r="DJ158" s="490" t="e">
        <f t="shared" si="271"/>
        <v>#VALUE!</v>
      </c>
      <c r="DK158" s="490" t="e">
        <f t="shared" si="271"/>
        <v>#VALUE!</v>
      </c>
      <c r="DL158" s="490" t="e">
        <f t="shared" si="271"/>
        <v>#VALUE!</v>
      </c>
      <c r="DM158" s="490" t="e">
        <f t="shared" si="271"/>
        <v>#VALUE!</v>
      </c>
      <c r="DN158" s="490" t="e">
        <f t="shared" si="271"/>
        <v>#VALUE!</v>
      </c>
      <c r="DO158" s="490" t="e">
        <f t="shared" si="271"/>
        <v>#VALUE!</v>
      </c>
      <c r="DP158" s="490" t="e">
        <f t="shared" si="271"/>
        <v>#VALUE!</v>
      </c>
      <c r="DQ158" s="490" t="e">
        <f t="shared" si="271"/>
        <v>#VALUE!</v>
      </c>
      <c r="DR158" s="490" t="e">
        <f t="shared" si="271"/>
        <v>#VALUE!</v>
      </c>
      <c r="DS158" s="490" t="e">
        <f t="shared" si="271"/>
        <v>#VALUE!</v>
      </c>
      <c r="DT158" s="490" t="e">
        <f t="shared" si="271"/>
        <v>#VALUE!</v>
      </c>
      <c r="DU158" s="490" t="e">
        <f t="shared" si="271"/>
        <v>#VALUE!</v>
      </c>
      <c r="DV158" s="490" t="e">
        <f t="shared" si="271"/>
        <v>#VALUE!</v>
      </c>
      <c r="DW158" s="490" t="e">
        <f t="shared" si="271"/>
        <v>#VALUE!</v>
      </c>
      <c r="DX158" s="490" t="e">
        <f t="shared" si="271"/>
        <v>#VALUE!</v>
      </c>
      <c r="DY158" s="490" t="e">
        <f t="shared" si="271"/>
        <v>#VALUE!</v>
      </c>
      <c r="DZ158" s="490" t="e">
        <f t="shared" si="271"/>
        <v>#VALUE!</v>
      </c>
      <c r="EA158" s="490" t="e">
        <f t="shared" si="271"/>
        <v>#VALUE!</v>
      </c>
      <c r="EB158" s="490" t="e">
        <f t="shared" ref="EB158:EI158" si="272">100*(EB157/EA157-1)</f>
        <v>#VALUE!</v>
      </c>
      <c r="EC158" s="490" t="e">
        <f t="shared" si="272"/>
        <v>#VALUE!</v>
      </c>
      <c r="ED158" s="490" t="e">
        <f t="shared" si="272"/>
        <v>#VALUE!</v>
      </c>
      <c r="EE158" s="490" t="e">
        <f t="shared" si="272"/>
        <v>#VALUE!</v>
      </c>
      <c r="EF158" s="490" t="e">
        <f t="shared" si="272"/>
        <v>#VALUE!</v>
      </c>
      <c r="EG158" s="490" t="e">
        <f t="shared" si="272"/>
        <v>#VALUE!</v>
      </c>
      <c r="EH158" s="490" t="e">
        <f t="shared" si="272"/>
        <v>#VALUE!</v>
      </c>
      <c r="EI158" s="490" t="e">
        <f t="shared" si="272"/>
        <v>#VALUE!</v>
      </c>
    </row>
    <row r="159" spans="2:139" ht="13.5" thickBot="1">
      <c r="B159" s="495" t="s">
        <v>74</v>
      </c>
      <c r="C159" s="465"/>
      <c r="D159" s="465"/>
      <c r="E159" s="465"/>
      <c r="F159" s="465"/>
      <c r="G159" s="483" t="e">
        <f t="shared" ref="G159:BR159" si="273">100*(G157/C157-1)</f>
        <v>#VALUE!</v>
      </c>
      <c r="H159" s="483" t="e">
        <f t="shared" si="273"/>
        <v>#VALUE!</v>
      </c>
      <c r="I159" s="483" t="e">
        <f t="shared" si="273"/>
        <v>#VALUE!</v>
      </c>
      <c r="J159" s="483" t="e">
        <f t="shared" si="273"/>
        <v>#VALUE!</v>
      </c>
      <c r="K159" s="483" t="e">
        <f t="shared" si="273"/>
        <v>#VALUE!</v>
      </c>
      <c r="L159" s="483" t="e">
        <f t="shared" si="273"/>
        <v>#VALUE!</v>
      </c>
      <c r="M159" s="483" t="e">
        <f t="shared" si="273"/>
        <v>#VALUE!</v>
      </c>
      <c r="N159" s="483" t="e">
        <f t="shared" si="273"/>
        <v>#VALUE!</v>
      </c>
      <c r="O159" s="483" t="e">
        <f t="shared" si="273"/>
        <v>#VALUE!</v>
      </c>
      <c r="P159" s="483" t="e">
        <f t="shared" si="273"/>
        <v>#VALUE!</v>
      </c>
      <c r="Q159" s="483" t="e">
        <f t="shared" si="273"/>
        <v>#VALUE!</v>
      </c>
      <c r="R159" s="483" t="e">
        <f t="shared" si="273"/>
        <v>#VALUE!</v>
      </c>
      <c r="S159" s="483" t="e">
        <f t="shared" si="273"/>
        <v>#VALUE!</v>
      </c>
      <c r="T159" s="483" t="e">
        <f t="shared" si="273"/>
        <v>#VALUE!</v>
      </c>
      <c r="U159" s="483" t="e">
        <f t="shared" si="273"/>
        <v>#VALUE!</v>
      </c>
      <c r="V159" s="483" t="e">
        <f t="shared" si="273"/>
        <v>#VALUE!</v>
      </c>
      <c r="W159" s="483" t="e">
        <f t="shared" si="273"/>
        <v>#VALUE!</v>
      </c>
      <c r="X159" s="483" t="e">
        <f t="shared" si="273"/>
        <v>#VALUE!</v>
      </c>
      <c r="Y159" s="483" t="e">
        <f t="shared" si="273"/>
        <v>#VALUE!</v>
      </c>
      <c r="Z159" s="483" t="e">
        <f t="shared" si="273"/>
        <v>#VALUE!</v>
      </c>
      <c r="AA159" s="483" t="e">
        <f t="shared" si="273"/>
        <v>#VALUE!</v>
      </c>
      <c r="AB159" s="483" t="e">
        <f t="shared" si="273"/>
        <v>#VALUE!</v>
      </c>
      <c r="AC159" s="483" t="e">
        <f t="shared" si="273"/>
        <v>#VALUE!</v>
      </c>
      <c r="AD159" s="483" t="e">
        <f t="shared" si="273"/>
        <v>#VALUE!</v>
      </c>
      <c r="AE159" s="483" t="e">
        <f t="shared" si="273"/>
        <v>#VALUE!</v>
      </c>
      <c r="AF159" s="483" t="e">
        <f t="shared" si="273"/>
        <v>#VALUE!</v>
      </c>
      <c r="AG159" s="483" t="e">
        <f t="shared" si="273"/>
        <v>#VALUE!</v>
      </c>
      <c r="AH159" s="483" t="e">
        <f t="shared" si="273"/>
        <v>#VALUE!</v>
      </c>
      <c r="AI159" s="483" t="e">
        <f t="shared" si="273"/>
        <v>#VALUE!</v>
      </c>
      <c r="AJ159" s="483" t="e">
        <f t="shared" si="273"/>
        <v>#VALUE!</v>
      </c>
      <c r="AK159" s="483" t="e">
        <f t="shared" si="273"/>
        <v>#VALUE!</v>
      </c>
      <c r="AL159" s="483" t="e">
        <f t="shared" si="273"/>
        <v>#VALUE!</v>
      </c>
      <c r="AM159" s="483" t="e">
        <f t="shared" si="273"/>
        <v>#VALUE!</v>
      </c>
      <c r="AN159" s="483" t="e">
        <f t="shared" si="273"/>
        <v>#VALUE!</v>
      </c>
      <c r="AO159" s="483" t="e">
        <f t="shared" si="273"/>
        <v>#VALUE!</v>
      </c>
      <c r="AP159" s="483" t="e">
        <f t="shared" si="273"/>
        <v>#VALUE!</v>
      </c>
      <c r="AQ159" s="483" t="e">
        <f t="shared" si="273"/>
        <v>#VALUE!</v>
      </c>
      <c r="AR159" s="483" t="e">
        <f t="shared" si="273"/>
        <v>#VALUE!</v>
      </c>
      <c r="AS159" s="483" t="e">
        <f t="shared" si="273"/>
        <v>#VALUE!</v>
      </c>
      <c r="AT159" s="483" t="e">
        <f t="shared" si="273"/>
        <v>#VALUE!</v>
      </c>
      <c r="AU159" s="483" t="e">
        <f t="shared" si="273"/>
        <v>#VALUE!</v>
      </c>
      <c r="AV159" s="483" t="e">
        <f t="shared" si="273"/>
        <v>#VALUE!</v>
      </c>
      <c r="AW159" s="483" t="e">
        <f t="shared" si="273"/>
        <v>#VALUE!</v>
      </c>
      <c r="AX159" s="483" t="e">
        <f t="shared" si="273"/>
        <v>#VALUE!</v>
      </c>
      <c r="AY159" s="483" t="e">
        <f t="shared" si="273"/>
        <v>#VALUE!</v>
      </c>
      <c r="AZ159" s="483" t="e">
        <f t="shared" si="273"/>
        <v>#VALUE!</v>
      </c>
      <c r="BA159" s="483" t="e">
        <f t="shared" si="273"/>
        <v>#VALUE!</v>
      </c>
      <c r="BB159" s="483" t="e">
        <f t="shared" si="273"/>
        <v>#VALUE!</v>
      </c>
      <c r="BC159" s="483" t="e">
        <f t="shared" si="273"/>
        <v>#VALUE!</v>
      </c>
      <c r="BD159" s="483" t="e">
        <f t="shared" si="273"/>
        <v>#VALUE!</v>
      </c>
      <c r="BE159" s="483" t="e">
        <f t="shared" si="273"/>
        <v>#VALUE!</v>
      </c>
      <c r="BF159" s="483" t="e">
        <f t="shared" si="273"/>
        <v>#VALUE!</v>
      </c>
      <c r="BG159" s="483" t="e">
        <f t="shared" si="273"/>
        <v>#VALUE!</v>
      </c>
      <c r="BH159" s="483" t="e">
        <f t="shared" si="273"/>
        <v>#VALUE!</v>
      </c>
      <c r="BI159" s="483" t="e">
        <f t="shared" si="273"/>
        <v>#VALUE!</v>
      </c>
      <c r="BJ159" s="483" t="e">
        <f t="shared" si="273"/>
        <v>#VALUE!</v>
      </c>
      <c r="BK159" s="483" t="e">
        <f t="shared" si="273"/>
        <v>#VALUE!</v>
      </c>
      <c r="BL159" s="483" t="e">
        <f t="shared" si="273"/>
        <v>#VALUE!</v>
      </c>
      <c r="BM159" s="483" t="e">
        <f t="shared" si="273"/>
        <v>#VALUE!</v>
      </c>
      <c r="BN159" s="483" t="e">
        <f t="shared" si="273"/>
        <v>#VALUE!</v>
      </c>
      <c r="BO159" s="483" t="e">
        <f t="shared" si="273"/>
        <v>#VALUE!</v>
      </c>
      <c r="BP159" s="483" t="e">
        <f t="shared" si="273"/>
        <v>#VALUE!</v>
      </c>
      <c r="BQ159" s="483" t="e">
        <f t="shared" si="273"/>
        <v>#VALUE!</v>
      </c>
      <c r="BR159" s="483" t="e">
        <f t="shared" si="273"/>
        <v>#VALUE!</v>
      </c>
      <c r="BS159" s="483" t="e">
        <f t="shared" ref="BS159:ED159" si="274">100*(BS157/BO157-1)</f>
        <v>#VALUE!</v>
      </c>
      <c r="BT159" s="483" t="e">
        <f t="shared" si="274"/>
        <v>#VALUE!</v>
      </c>
      <c r="BU159" s="483" t="e">
        <f t="shared" si="274"/>
        <v>#VALUE!</v>
      </c>
      <c r="BV159" s="483" t="e">
        <f t="shared" si="274"/>
        <v>#VALUE!</v>
      </c>
      <c r="BW159" s="483" t="e">
        <f t="shared" si="274"/>
        <v>#VALUE!</v>
      </c>
      <c r="BX159" s="483" t="e">
        <f t="shared" si="274"/>
        <v>#VALUE!</v>
      </c>
      <c r="BY159" s="483" t="e">
        <f t="shared" si="274"/>
        <v>#VALUE!</v>
      </c>
      <c r="BZ159" s="483" t="e">
        <f t="shared" si="274"/>
        <v>#VALUE!</v>
      </c>
      <c r="CA159" s="483" t="e">
        <f t="shared" si="274"/>
        <v>#VALUE!</v>
      </c>
      <c r="CB159" s="483" t="e">
        <f t="shared" si="274"/>
        <v>#VALUE!</v>
      </c>
      <c r="CC159" s="483" t="e">
        <f t="shared" si="274"/>
        <v>#VALUE!</v>
      </c>
      <c r="CD159" s="483" t="e">
        <f t="shared" si="274"/>
        <v>#VALUE!</v>
      </c>
      <c r="CE159" s="483" t="e">
        <f t="shared" si="274"/>
        <v>#VALUE!</v>
      </c>
      <c r="CF159" s="483" t="e">
        <f t="shared" si="274"/>
        <v>#VALUE!</v>
      </c>
      <c r="CG159" s="483" t="e">
        <f t="shared" si="274"/>
        <v>#VALUE!</v>
      </c>
      <c r="CH159" s="483" t="e">
        <f t="shared" si="274"/>
        <v>#VALUE!</v>
      </c>
      <c r="CI159" s="483" t="e">
        <f t="shared" si="274"/>
        <v>#VALUE!</v>
      </c>
      <c r="CJ159" s="483" t="e">
        <f t="shared" si="274"/>
        <v>#VALUE!</v>
      </c>
      <c r="CK159" s="483" t="e">
        <f t="shared" si="274"/>
        <v>#VALUE!</v>
      </c>
      <c r="CL159" s="483" t="e">
        <f t="shared" si="274"/>
        <v>#VALUE!</v>
      </c>
      <c r="CM159" s="483" t="e">
        <f t="shared" si="274"/>
        <v>#VALUE!</v>
      </c>
      <c r="CN159" s="483" t="e">
        <f t="shared" si="274"/>
        <v>#VALUE!</v>
      </c>
      <c r="CO159" s="483" t="e">
        <f t="shared" si="274"/>
        <v>#VALUE!</v>
      </c>
      <c r="CP159" s="483" t="e">
        <f t="shared" si="274"/>
        <v>#VALUE!</v>
      </c>
      <c r="CQ159" s="483" t="e">
        <f t="shared" si="274"/>
        <v>#VALUE!</v>
      </c>
      <c r="CR159" s="483" t="e">
        <f t="shared" si="274"/>
        <v>#VALUE!</v>
      </c>
      <c r="CS159" s="483" t="e">
        <f t="shared" si="274"/>
        <v>#VALUE!</v>
      </c>
      <c r="CT159" s="483" t="e">
        <f t="shared" si="274"/>
        <v>#VALUE!</v>
      </c>
      <c r="CU159" s="483" t="e">
        <f t="shared" si="274"/>
        <v>#VALUE!</v>
      </c>
      <c r="CV159" s="483" t="e">
        <f t="shared" si="274"/>
        <v>#VALUE!</v>
      </c>
      <c r="CW159" s="483" t="e">
        <f t="shared" si="274"/>
        <v>#VALUE!</v>
      </c>
      <c r="CX159" s="483" t="e">
        <f t="shared" si="274"/>
        <v>#VALUE!</v>
      </c>
      <c r="CY159" s="483" t="e">
        <f t="shared" si="274"/>
        <v>#VALUE!</v>
      </c>
      <c r="CZ159" s="483" t="e">
        <f t="shared" si="274"/>
        <v>#VALUE!</v>
      </c>
      <c r="DA159" s="483" t="e">
        <f t="shared" si="274"/>
        <v>#VALUE!</v>
      </c>
      <c r="DB159" s="483" t="e">
        <f t="shared" si="274"/>
        <v>#VALUE!</v>
      </c>
      <c r="DC159" s="483" t="e">
        <f t="shared" si="274"/>
        <v>#VALUE!</v>
      </c>
      <c r="DD159" s="483" t="e">
        <f t="shared" si="274"/>
        <v>#VALUE!</v>
      </c>
      <c r="DE159" s="483" t="e">
        <f t="shared" si="274"/>
        <v>#VALUE!</v>
      </c>
      <c r="DF159" s="483" t="e">
        <f t="shared" si="274"/>
        <v>#VALUE!</v>
      </c>
      <c r="DG159" s="483" t="e">
        <f t="shared" si="274"/>
        <v>#VALUE!</v>
      </c>
      <c r="DH159" s="483" t="e">
        <f t="shared" si="274"/>
        <v>#VALUE!</v>
      </c>
      <c r="DI159" s="483" t="e">
        <f t="shared" si="274"/>
        <v>#VALUE!</v>
      </c>
      <c r="DJ159" s="483" t="e">
        <f t="shared" si="274"/>
        <v>#VALUE!</v>
      </c>
      <c r="DK159" s="483" t="e">
        <f t="shared" si="274"/>
        <v>#VALUE!</v>
      </c>
      <c r="DL159" s="483" t="e">
        <f t="shared" si="274"/>
        <v>#VALUE!</v>
      </c>
      <c r="DM159" s="483" t="e">
        <f t="shared" si="274"/>
        <v>#VALUE!</v>
      </c>
      <c r="DN159" s="483" t="e">
        <f t="shared" si="274"/>
        <v>#VALUE!</v>
      </c>
      <c r="DO159" s="483" t="e">
        <f t="shared" si="274"/>
        <v>#VALUE!</v>
      </c>
      <c r="DP159" s="483" t="e">
        <f t="shared" si="274"/>
        <v>#VALUE!</v>
      </c>
      <c r="DQ159" s="483" t="e">
        <f t="shared" si="274"/>
        <v>#VALUE!</v>
      </c>
      <c r="DR159" s="483" t="e">
        <f t="shared" si="274"/>
        <v>#VALUE!</v>
      </c>
      <c r="DS159" s="483" t="e">
        <f t="shared" si="274"/>
        <v>#VALUE!</v>
      </c>
      <c r="DT159" s="483" t="e">
        <f t="shared" si="274"/>
        <v>#VALUE!</v>
      </c>
      <c r="DU159" s="483" t="e">
        <f t="shared" si="274"/>
        <v>#VALUE!</v>
      </c>
      <c r="DV159" s="483" t="e">
        <f t="shared" si="274"/>
        <v>#VALUE!</v>
      </c>
      <c r="DW159" s="483" t="e">
        <f t="shared" si="274"/>
        <v>#VALUE!</v>
      </c>
      <c r="DX159" s="483" t="e">
        <f t="shared" si="274"/>
        <v>#VALUE!</v>
      </c>
      <c r="DY159" s="483" t="e">
        <f t="shared" si="274"/>
        <v>#VALUE!</v>
      </c>
      <c r="DZ159" s="483" t="e">
        <f t="shared" si="274"/>
        <v>#VALUE!</v>
      </c>
      <c r="EA159" s="483" t="e">
        <f t="shared" si="274"/>
        <v>#VALUE!</v>
      </c>
      <c r="EB159" s="483" t="e">
        <f t="shared" si="274"/>
        <v>#VALUE!</v>
      </c>
      <c r="EC159" s="483" t="e">
        <f t="shared" si="274"/>
        <v>#VALUE!</v>
      </c>
      <c r="ED159" s="483" t="e">
        <f t="shared" si="274"/>
        <v>#VALUE!</v>
      </c>
      <c r="EE159" s="483" t="e">
        <f>100*(EE157/EA157-1)</f>
        <v>#VALUE!</v>
      </c>
      <c r="EF159" s="483" t="e">
        <f>100*(EF157/EB157-1)</f>
        <v>#VALUE!</v>
      </c>
      <c r="EG159" s="483" t="e">
        <f>100*(EG157/EC157-1)</f>
        <v>#VALUE!</v>
      </c>
      <c r="EH159" s="483" t="e">
        <f>100*(EH157/ED157-1)</f>
        <v>#VALUE!</v>
      </c>
      <c r="EI159" s="483" t="e">
        <f>100*(EI157/EE157-1)</f>
        <v>#VALUE!</v>
      </c>
    </row>
    <row r="160" spans="2:139">
      <c r="B160" s="509" t="s">
        <v>246</v>
      </c>
      <c r="C160" s="451" t="e">
        <v>#VALUE!</v>
      </c>
      <c r="D160" s="451" t="e">
        <v>#VALUE!</v>
      </c>
      <c r="E160" s="451" t="e">
        <v>#VALUE!</v>
      </c>
      <c r="F160" s="451" t="e">
        <v>#VALUE!</v>
      </c>
      <c r="G160" s="451" t="e">
        <v>#VALUE!</v>
      </c>
      <c r="H160" s="451" t="e">
        <v>#VALUE!</v>
      </c>
      <c r="I160" s="451" t="e">
        <v>#VALUE!</v>
      </c>
      <c r="J160" s="451" t="e">
        <v>#VALUE!</v>
      </c>
      <c r="K160" s="451" t="e">
        <v>#VALUE!</v>
      </c>
      <c r="L160" s="451" t="e">
        <v>#VALUE!</v>
      </c>
      <c r="M160" s="451" t="e">
        <v>#VALUE!</v>
      </c>
      <c r="N160" s="451" t="e">
        <v>#VALUE!</v>
      </c>
      <c r="O160" s="451" t="e">
        <v>#VALUE!</v>
      </c>
      <c r="P160" s="451" t="e">
        <v>#VALUE!</v>
      </c>
      <c r="Q160" s="451" t="e">
        <v>#VALUE!</v>
      </c>
      <c r="R160" s="451" t="e">
        <v>#VALUE!</v>
      </c>
      <c r="S160" s="451" t="e">
        <v>#VALUE!</v>
      </c>
      <c r="T160" s="451" t="e">
        <v>#VALUE!</v>
      </c>
      <c r="U160" s="451" t="e">
        <v>#VALUE!</v>
      </c>
      <c r="V160" s="451" t="e">
        <v>#VALUE!</v>
      </c>
      <c r="W160" s="451" t="e">
        <v>#VALUE!</v>
      </c>
      <c r="X160" s="451" t="e">
        <v>#VALUE!</v>
      </c>
      <c r="Y160" s="451" t="e">
        <v>#VALUE!</v>
      </c>
      <c r="Z160" s="451" t="e">
        <v>#VALUE!</v>
      </c>
      <c r="AA160" s="451" t="e">
        <v>#VALUE!</v>
      </c>
      <c r="AB160" s="451" t="e">
        <v>#VALUE!</v>
      </c>
      <c r="AC160" s="451" t="e">
        <v>#VALUE!</v>
      </c>
      <c r="AD160" s="451" t="e">
        <v>#VALUE!</v>
      </c>
      <c r="AE160" s="451" t="e">
        <v>#VALUE!</v>
      </c>
      <c r="AF160" s="451" t="e">
        <v>#VALUE!</v>
      </c>
      <c r="AG160" s="451" t="e">
        <v>#VALUE!</v>
      </c>
      <c r="AH160" s="451" t="e">
        <v>#VALUE!</v>
      </c>
      <c r="AI160" s="451" t="e">
        <v>#VALUE!</v>
      </c>
      <c r="AJ160" s="451" t="e">
        <v>#VALUE!</v>
      </c>
      <c r="AK160" s="451" t="e">
        <v>#VALUE!</v>
      </c>
      <c r="AL160" s="451" t="e">
        <v>#VALUE!</v>
      </c>
      <c r="AM160" s="451" t="e">
        <v>#VALUE!</v>
      </c>
      <c r="AN160" s="451" t="e">
        <v>#VALUE!</v>
      </c>
      <c r="AO160" s="451" t="e">
        <v>#VALUE!</v>
      </c>
      <c r="AP160" s="451" t="e">
        <v>#VALUE!</v>
      </c>
      <c r="AQ160" s="451" t="e">
        <v>#VALUE!</v>
      </c>
      <c r="AR160" s="451" t="e">
        <v>#VALUE!</v>
      </c>
      <c r="AS160" s="451" t="e">
        <v>#VALUE!</v>
      </c>
      <c r="AT160" s="451" t="e">
        <v>#VALUE!</v>
      </c>
      <c r="AU160" s="451" t="e">
        <v>#VALUE!</v>
      </c>
      <c r="AV160" s="451" t="e">
        <v>#VALUE!</v>
      </c>
      <c r="AW160" s="451" t="e">
        <v>#VALUE!</v>
      </c>
      <c r="AX160" s="451" t="e">
        <v>#VALUE!</v>
      </c>
      <c r="AY160" s="451" t="e">
        <v>#VALUE!</v>
      </c>
      <c r="AZ160" s="451" t="e">
        <v>#VALUE!</v>
      </c>
      <c r="BA160" s="451" t="e">
        <v>#VALUE!</v>
      </c>
      <c r="BB160" s="451" t="e">
        <v>#VALUE!</v>
      </c>
      <c r="BC160" s="451" t="e">
        <v>#VALUE!</v>
      </c>
      <c r="BD160" s="451" t="e">
        <v>#VALUE!</v>
      </c>
      <c r="BE160" s="451" t="e">
        <v>#VALUE!</v>
      </c>
      <c r="BF160" s="451" t="e">
        <v>#VALUE!</v>
      </c>
      <c r="BG160" s="451" t="e">
        <v>#VALUE!</v>
      </c>
      <c r="BH160" s="451" t="e">
        <v>#VALUE!</v>
      </c>
      <c r="BI160" s="451" t="e">
        <v>#VALUE!</v>
      </c>
      <c r="BJ160" s="451" t="e">
        <v>#VALUE!</v>
      </c>
      <c r="BK160" s="451" t="e">
        <v>#VALUE!</v>
      </c>
      <c r="BL160" s="451" t="e">
        <v>#VALUE!</v>
      </c>
      <c r="BM160" s="451" t="e">
        <v>#VALUE!</v>
      </c>
      <c r="BN160" s="451" t="e">
        <v>#VALUE!</v>
      </c>
      <c r="BO160" s="451" t="e">
        <v>#VALUE!</v>
      </c>
      <c r="BP160" s="451" t="e">
        <v>#VALUE!</v>
      </c>
      <c r="BQ160" s="451" t="e">
        <v>#VALUE!</v>
      </c>
      <c r="BR160" s="451" t="e">
        <v>#VALUE!</v>
      </c>
      <c r="BS160" s="451" t="e">
        <v>#VALUE!</v>
      </c>
      <c r="BT160" s="451" t="e">
        <v>#VALUE!</v>
      </c>
      <c r="BU160" s="451" t="e">
        <v>#VALUE!</v>
      </c>
      <c r="BV160" s="451" t="e">
        <v>#VALUE!</v>
      </c>
      <c r="BW160" s="451" t="e">
        <v>#VALUE!</v>
      </c>
      <c r="BX160" s="451" t="e">
        <v>#VALUE!</v>
      </c>
      <c r="BY160" s="451" t="e">
        <v>#VALUE!</v>
      </c>
      <c r="BZ160" s="451" t="e">
        <v>#VALUE!</v>
      </c>
      <c r="CA160" s="451" t="e">
        <v>#VALUE!</v>
      </c>
      <c r="CB160" s="451" t="e">
        <v>#VALUE!</v>
      </c>
      <c r="CC160" s="451" t="e">
        <v>#VALUE!</v>
      </c>
      <c r="CD160" s="451" t="e">
        <v>#VALUE!</v>
      </c>
      <c r="CE160" s="451" t="e">
        <v>#VALUE!</v>
      </c>
      <c r="CF160" s="451" t="e">
        <v>#VALUE!</v>
      </c>
      <c r="CG160" s="451" t="e">
        <v>#VALUE!</v>
      </c>
      <c r="CH160" s="451" t="e">
        <v>#VALUE!</v>
      </c>
      <c r="CI160" s="451" t="e">
        <v>#VALUE!</v>
      </c>
      <c r="CJ160" s="451" t="e">
        <v>#VALUE!</v>
      </c>
      <c r="CK160" s="451" t="e">
        <v>#VALUE!</v>
      </c>
      <c r="CL160" s="451" t="e">
        <v>#VALUE!</v>
      </c>
      <c r="CM160" s="451" t="e">
        <v>#VALUE!</v>
      </c>
      <c r="CN160" s="451" t="e">
        <v>#VALUE!</v>
      </c>
      <c r="CO160" s="451" t="e">
        <v>#VALUE!</v>
      </c>
      <c r="CP160" s="451" t="e">
        <v>#VALUE!</v>
      </c>
      <c r="CQ160" s="451" t="e">
        <v>#VALUE!</v>
      </c>
      <c r="CR160" s="451" t="e">
        <v>#VALUE!</v>
      </c>
      <c r="CS160" s="451" t="e">
        <v>#VALUE!</v>
      </c>
      <c r="CT160" s="451" t="e">
        <v>#VALUE!</v>
      </c>
      <c r="CU160" s="451" t="e">
        <v>#VALUE!</v>
      </c>
      <c r="CV160" s="451" t="e">
        <v>#VALUE!</v>
      </c>
      <c r="CW160" s="451" t="e">
        <v>#VALUE!</v>
      </c>
      <c r="CX160" s="451" t="e">
        <v>#VALUE!</v>
      </c>
      <c r="CY160" s="451" t="e">
        <v>#VALUE!</v>
      </c>
      <c r="CZ160" s="451" t="e">
        <v>#VALUE!</v>
      </c>
      <c r="DA160" s="451" t="e">
        <v>#VALUE!</v>
      </c>
      <c r="DB160" s="451" t="e">
        <v>#VALUE!</v>
      </c>
      <c r="DC160" s="451" t="e">
        <v>#VALUE!</v>
      </c>
      <c r="DD160" s="451" t="e">
        <v>#VALUE!</v>
      </c>
      <c r="DE160" s="451" t="e">
        <v>#VALUE!</v>
      </c>
      <c r="DF160" s="451" t="e">
        <v>#VALUE!</v>
      </c>
      <c r="DG160" s="451" t="e">
        <v>#VALUE!</v>
      </c>
      <c r="DH160" s="451" t="e">
        <v>#VALUE!</v>
      </c>
      <c r="DI160" s="451" t="e">
        <v>#VALUE!</v>
      </c>
      <c r="DJ160" s="451" t="e">
        <v>#VALUE!</v>
      </c>
      <c r="DK160" s="451" t="e">
        <v>#VALUE!</v>
      </c>
      <c r="DL160" s="451" t="e">
        <v>#VALUE!</v>
      </c>
      <c r="DM160" s="451" t="e">
        <v>#VALUE!</v>
      </c>
      <c r="DN160" s="451" t="e">
        <v>#VALUE!</v>
      </c>
      <c r="DO160" s="451" t="e">
        <v>#VALUE!</v>
      </c>
      <c r="DP160" s="451" t="e">
        <v>#VALUE!</v>
      </c>
      <c r="DQ160" s="451" t="e">
        <v>#VALUE!</v>
      </c>
      <c r="DR160" s="451" t="e">
        <v>#VALUE!</v>
      </c>
      <c r="DS160" s="451" t="e">
        <v>#VALUE!</v>
      </c>
      <c r="DT160" s="451" t="e">
        <v>#VALUE!</v>
      </c>
      <c r="DU160" s="451" t="e">
        <v>#VALUE!</v>
      </c>
      <c r="DV160" s="451" t="e">
        <v>#VALUE!</v>
      </c>
      <c r="DW160" s="451" t="e">
        <v>#VALUE!</v>
      </c>
      <c r="DX160" s="451" t="e">
        <v>#VALUE!</v>
      </c>
      <c r="DY160" s="451" t="e">
        <v>#VALUE!</v>
      </c>
      <c r="DZ160" s="451" t="e">
        <v>#VALUE!</v>
      </c>
      <c r="EA160" s="451" t="e">
        <v>#VALUE!</v>
      </c>
      <c r="EB160" s="451" t="e">
        <v>#VALUE!</v>
      </c>
      <c r="EC160" s="451" t="e">
        <v>#VALUE!</v>
      </c>
      <c r="ED160" s="451" t="e">
        <v>#VALUE!</v>
      </c>
      <c r="EE160" s="451" t="e">
        <v>#VALUE!</v>
      </c>
      <c r="EF160" s="451" t="e">
        <v>#VALUE!</v>
      </c>
      <c r="EG160" s="451" t="e">
        <v>#VALUE!</v>
      </c>
      <c r="EH160" s="451" t="e">
        <v>#VALUE!</v>
      </c>
      <c r="EI160" s="451" t="e">
        <v>#VALUE!</v>
      </c>
    </row>
    <row r="161" spans="2:158">
      <c r="B161" s="454" t="s">
        <v>174</v>
      </c>
      <c r="C161" s="454"/>
      <c r="D161" s="490" t="e">
        <f t="shared" ref="D161:BO161" si="275">100*(D160/C160-1)</f>
        <v>#VALUE!</v>
      </c>
      <c r="E161" s="490" t="e">
        <f t="shared" si="275"/>
        <v>#VALUE!</v>
      </c>
      <c r="F161" s="490" t="e">
        <f t="shared" si="275"/>
        <v>#VALUE!</v>
      </c>
      <c r="G161" s="490" t="e">
        <f t="shared" si="275"/>
        <v>#VALUE!</v>
      </c>
      <c r="H161" s="490" t="e">
        <f t="shared" si="275"/>
        <v>#VALUE!</v>
      </c>
      <c r="I161" s="490" t="e">
        <f t="shared" si="275"/>
        <v>#VALUE!</v>
      </c>
      <c r="J161" s="490" t="e">
        <f t="shared" si="275"/>
        <v>#VALUE!</v>
      </c>
      <c r="K161" s="490" t="e">
        <f t="shared" si="275"/>
        <v>#VALUE!</v>
      </c>
      <c r="L161" s="490" t="e">
        <f t="shared" si="275"/>
        <v>#VALUE!</v>
      </c>
      <c r="M161" s="490" t="e">
        <f t="shared" si="275"/>
        <v>#VALUE!</v>
      </c>
      <c r="N161" s="490" t="e">
        <f t="shared" si="275"/>
        <v>#VALUE!</v>
      </c>
      <c r="O161" s="490" t="e">
        <f t="shared" si="275"/>
        <v>#VALUE!</v>
      </c>
      <c r="P161" s="490" t="e">
        <f t="shared" si="275"/>
        <v>#VALUE!</v>
      </c>
      <c r="Q161" s="490" t="e">
        <f t="shared" si="275"/>
        <v>#VALUE!</v>
      </c>
      <c r="R161" s="490" t="e">
        <f t="shared" si="275"/>
        <v>#VALUE!</v>
      </c>
      <c r="S161" s="490" t="e">
        <f t="shared" si="275"/>
        <v>#VALUE!</v>
      </c>
      <c r="T161" s="490" t="e">
        <f t="shared" si="275"/>
        <v>#VALUE!</v>
      </c>
      <c r="U161" s="490" t="e">
        <f t="shared" si="275"/>
        <v>#VALUE!</v>
      </c>
      <c r="V161" s="490" t="e">
        <f t="shared" si="275"/>
        <v>#VALUE!</v>
      </c>
      <c r="W161" s="490" t="e">
        <f t="shared" si="275"/>
        <v>#VALUE!</v>
      </c>
      <c r="X161" s="490" t="e">
        <f t="shared" si="275"/>
        <v>#VALUE!</v>
      </c>
      <c r="Y161" s="490" t="e">
        <f t="shared" si="275"/>
        <v>#VALUE!</v>
      </c>
      <c r="Z161" s="490" t="e">
        <f t="shared" si="275"/>
        <v>#VALUE!</v>
      </c>
      <c r="AA161" s="490" t="e">
        <f t="shared" si="275"/>
        <v>#VALUE!</v>
      </c>
      <c r="AB161" s="490" t="e">
        <f t="shared" si="275"/>
        <v>#VALUE!</v>
      </c>
      <c r="AC161" s="490" t="e">
        <f t="shared" si="275"/>
        <v>#VALUE!</v>
      </c>
      <c r="AD161" s="490" t="e">
        <f t="shared" si="275"/>
        <v>#VALUE!</v>
      </c>
      <c r="AE161" s="490" t="e">
        <f t="shared" si="275"/>
        <v>#VALUE!</v>
      </c>
      <c r="AF161" s="490" t="e">
        <f t="shared" si="275"/>
        <v>#VALUE!</v>
      </c>
      <c r="AG161" s="490" t="e">
        <f t="shared" si="275"/>
        <v>#VALUE!</v>
      </c>
      <c r="AH161" s="490" t="e">
        <f t="shared" si="275"/>
        <v>#VALUE!</v>
      </c>
      <c r="AI161" s="490" t="e">
        <f t="shared" si="275"/>
        <v>#VALUE!</v>
      </c>
      <c r="AJ161" s="490" t="e">
        <f t="shared" si="275"/>
        <v>#VALUE!</v>
      </c>
      <c r="AK161" s="490" t="e">
        <f t="shared" si="275"/>
        <v>#VALUE!</v>
      </c>
      <c r="AL161" s="490" t="e">
        <f t="shared" si="275"/>
        <v>#VALUE!</v>
      </c>
      <c r="AM161" s="490" t="e">
        <f t="shared" si="275"/>
        <v>#VALUE!</v>
      </c>
      <c r="AN161" s="490" t="e">
        <f t="shared" si="275"/>
        <v>#VALUE!</v>
      </c>
      <c r="AO161" s="490" t="e">
        <f t="shared" si="275"/>
        <v>#VALUE!</v>
      </c>
      <c r="AP161" s="490" t="e">
        <f t="shared" si="275"/>
        <v>#VALUE!</v>
      </c>
      <c r="AQ161" s="490" t="e">
        <f t="shared" si="275"/>
        <v>#VALUE!</v>
      </c>
      <c r="AR161" s="490" t="e">
        <f t="shared" si="275"/>
        <v>#VALUE!</v>
      </c>
      <c r="AS161" s="490" t="e">
        <f t="shared" si="275"/>
        <v>#VALUE!</v>
      </c>
      <c r="AT161" s="490" t="e">
        <f t="shared" si="275"/>
        <v>#VALUE!</v>
      </c>
      <c r="AU161" s="490" t="e">
        <f t="shared" si="275"/>
        <v>#VALUE!</v>
      </c>
      <c r="AV161" s="490" t="e">
        <f t="shared" si="275"/>
        <v>#VALUE!</v>
      </c>
      <c r="AW161" s="490" t="e">
        <f t="shared" si="275"/>
        <v>#VALUE!</v>
      </c>
      <c r="AX161" s="490" t="e">
        <f t="shared" si="275"/>
        <v>#VALUE!</v>
      </c>
      <c r="AY161" s="490" t="e">
        <f t="shared" si="275"/>
        <v>#VALUE!</v>
      </c>
      <c r="AZ161" s="490" t="e">
        <f t="shared" si="275"/>
        <v>#VALUE!</v>
      </c>
      <c r="BA161" s="490" t="e">
        <f t="shared" si="275"/>
        <v>#VALUE!</v>
      </c>
      <c r="BB161" s="490" t="e">
        <f t="shared" si="275"/>
        <v>#VALUE!</v>
      </c>
      <c r="BC161" s="490" t="e">
        <f t="shared" si="275"/>
        <v>#VALUE!</v>
      </c>
      <c r="BD161" s="490" t="e">
        <f t="shared" si="275"/>
        <v>#VALUE!</v>
      </c>
      <c r="BE161" s="490" t="e">
        <f t="shared" si="275"/>
        <v>#VALUE!</v>
      </c>
      <c r="BF161" s="490" t="e">
        <f t="shared" si="275"/>
        <v>#VALUE!</v>
      </c>
      <c r="BG161" s="490" t="e">
        <f t="shared" si="275"/>
        <v>#VALUE!</v>
      </c>
      <c r="BH161" s="490" t="e">
        <f t="shared" si="275"/>
        <v>#VALUE!</v>
      </c>
      <c r="BI161" s="490" t="e">
        <f t="shared" si="275"/>
        <v>#VALUE!</v>
      </c>
      <c r="BJ161" s="490" t="e">
        <f t="shared" si="275"/>
        <v>#VALUE!</v>
      </c>
      <c r="BK161" s="490" t="e">
        <f t="shared" si="275"/>
        <v>#VALUE!</v>
      </c>
      <c r="BL161" s="490" t="e">
        <f t="shared" si="275"/>
        <v>#VALUE!</v>
      </c>
      <c r="BM161" s="490" t="e">
        <f t="shared" si="275"/>
        <v>#VALUE!</v>
      </c>
      <c r="BN161" s="490" t="e">
        <f t="shared" si="275"/>
        <v>#VALUE!</v>
      </c>
      <c r="BO161" s="490" t="e">
        <f t="shared" si="275"/>
        <v>#VALUE!</v>
      </c>
      <c r="BP161" s="490" t="e">
        <f t="shared" ref="BP161:EA161" si="276">100*(BP160/BO160-1)</f>
        <v>#VALUE!</v>
      </c>
      <c r="BQ161" s="490" t="e">
        <f t="shared" si="276"/>
        <v>#VALUE!</v>
      </c>
      <c r="BR161" s="490" t="e">
        <f t="shared" si="276"/>
        <v>#VALUE!</v>
      </c>
      <c r="BS161" s="490" t="e">
        <f t="shared" si="276"/>
        <v>#VALUE!</v>
      </c>
      <c r="BT161" s="490" t="e">
        <f t="shared" si="276"/>
        <v>#VALUE!</v>
      </c>
      <c r="BU161" s="490" t="e">
        <f t="shared" si="276"/>
        <v>#VALUE!</v>
      </c>
      <c r="BV161" s="490" t="e">
        <f t="shared" si="276"/>
        <v>#VALUE!</v>
      </c>
      <c r="BW161" s="490" t="e">
        <f t="shared" si="276"/>
        <v>#VALUE!</v>
      </c>
      <c r="BX161" s="490" t="e">
        <f t="shared" si="276"/>
        <v>#VALUE!</v>
      </c>
      <c r="BY161" s="490" t="e">
        <f t="shared" si="276"/>
        <v>#VALUE!</v>
      </c>
      <c r="BZ161" s="490" t="e">
        <f t="shared" si="276"/>
        <v>#VALUE!</v>
      </c>
      <c r="CA161" s="490" t="e">
        <f t="shared" si="276"/>
        <v>#VALUE!</v>
      </c>
      <c r="CB161" s="490" t="e">
        <f t="shared" si="276"/>
        <v>#VALUE!</v>
      </c>
      <c r="CC161" s="490" t="e">
        <f t="shared" si="276"/>
        <v>#VALUE!</v>
      </c>
      <c r="CD161" s="490" t="e">
        <f t="shared" si="276"/>
        <v>#VALUE!</v>
      </c>
      <c r="CE161" s="490" t="e">
        <f t="shared" si="276"/>
        <v>#VALUE!</v>
      </c>
      <c r="CF161" s="490" t="e">
        <f t="shared" si="276"/>
        <v>#VALUE!</v>
      </c>
      <c r="CG161" s="490" t="e">
        <f t="shared" si="276"/>
        <v>#VALUE!</v>
      </c>
      <c r="CH161" s="490" t="e">
        <f t="shared" si="276"/>
        <v>#VALUE!</v>
      </c>
      <c r="CI161" s="490" t="e">
        <f t="shared" si="276"/>
        <v>#VALUE!</v>
      </c>
      <c r="CJ161" s="490" t="e">
        <f t="shared" si="276"/>
        <v>#VALUE!</v>
      </c>
      <c r="CK161" s="490" t="e">
        <f t="shared" si="276"/>
        <v>#VALUE!</v>
      </c>
      <c r="CL161" s="490" t="e">
        <f t="shared" si="276"/>
        <v>#VALUE!</v>
      </c>
      <c r="CM161" s="490" t="e">
        <f t="shared" si="276"/>
        <v>#VALUE!</v>
      </c>
      <c r="CN161" s="490" t="e">
        <f t="shared" si="276"/>
        <v>#VALUE!</v>
      </c>
      <c r="CO161" s="490" t="e">
        <f t="shared" si="276"/>
        <v>#VALUE!</v>
      </c>
      <c r="CP161" s="490" t="e">
        <f t="shared" si="276"/>
        <v>#VALUE!</v>
      </c>
      <c r="CQ161" s="490" t="e">
        <f t="shared" si="276"/>
        <v>#VALUE!</v>
      </c>
      <c r="CR161" s="490" t="e">
        <f t="shared" si="276"/>
        <v>#VALUE!</v>
      </c>
      <c r="CS161" s="490" t="e">
        <f t="shared" si="276"/>
        <v>#VALUE!</v>
      </c>
      <c r="CT161" s="490" t="e">
        <f t="shared" si="276"/>
        <v>#VALUE!</v>
      </c>
      <c r="CU161" s="490" t="e">
        <f t="shared" si="276"/>
        <v>#VALUE!</v>
      </c>
      <c r="CV161" s="490" t="e">
        <f t="shared" si="276"/>
        <v>#VALUE!</v>
      </c>
      <c r="CW161" s="490" t="e">
        <f t="shared" si="276"/>
        <v>#VALUE!</v>
      </c>
      <c r="CX161" s="490" t="e">
        <f t="shared" si="276"/>
        <v>#VALUE!</v>
      </c>
      <c r="CY161" s="490" t="e">
        <f t="shared" si="276"/>
        <v>#VALUE!</v>
      </c>
      <c r="CZ161" s="490" t="e">
        <f t="shared" si="276"/>
        <v>#VALUE!</v>
      </c>
      <c r="DA161" s="490" t="e">
        <f t="shared" si="276"/>
        <v>#VALUE!</v>
      </c>
      <c r="DB161" s="490" t="e">
        <f t="shared" si="276"/>
        <v>#VALUE!</v>
      </c>
      <c r="DC161" s="490" t="e">
        <f t="shared" si="276"/>
        <v>#VALUE!</v>
      </c>
      <c r="DD161" s="490" t="e">
        <f t="shared" si="276"/>
        <v>#VALUE!</v>
      </c>
      <c r="DE161" s="490" t="e">
        <f t="shared" si="276"/>
        <v>#VALUE!</v>
      </c>
      <c r="DF161" s="490" t="e">
        <f t="shared" si="276"/>
        <v>#VALUE!</v>
      </c>
      <c r="DG161" s="490" t="e">
        <f t="shared" si="276"/>
        <v>#VALUE!</v>
      </c>
      <c r="DH161" s="490" t="e">
        <f t="shared" si="276"/>
        <v>#VALUE!</v>
      </c>
      <c r="DI161" s="490" t="e">
        <f t="shared" si="276"/>
        <v>#VALUE!</v>
      </c>
      <c r="DJ161" s="490" t="e">
        <f t="shared" si="276"/>
        <v>#VALUE!</v>
      </c>
      <c r="DK161" s="490" t="e">
        <f t="shared" si="276"/>
        <v>#VALUE!</v>
      </c>
      <c r="DL161" s="490" t="e">
        <f t="shared" si="276"/>
        <v>#VALUE!</v>
      </c>
      <c r="DM161" s="490" t="e">
        <f t="shared" si="276"/>
        <v>#VALUE!</v>
      </c>
      <c r="DN161" s="490" t="e">
        <f t="shared" si="276"/>
        <v>#VALUE!</v>
      </c>
      <c r="DO161" s="490" t="e">
        <f t="shared" si="276"/>
        <v>#VALUE!</v>
      </c>
      <c r="DP161" s="490" t="e">
        <f t="shared" si="276"/>
        <v>#VALUE!</v>
      </c>
      <c r="DQ161" s="490" t="e">
        <f t="shared" si="276"/>
        <v>#VALUE!</v>
      </c>
      <c r="DR161" s="490" t="e">
        <f t="shared" si="276"/>
        <v>#VALUE!</v>
      </c>
      <c r="DS161" s="490" t="e">
        <f t="shared" si="276"/>
        <v>#VALUE!</v>
      </c>
      <c r="DT161" s="490" t="e">
        <f t="shared" si="276"/>
        <v>#VALUE!</v>
      </c>
      <c r="DU161" s="490" t="e">
        <f t="shared" si="276"/>
        <v>#VALUE!</v>
      </c>
      <c r="DV161" s="490" t="e">
        <f t="shared" si="276"/>
        <v>#VALUE!</v>
      </c>
      <c r="DW161" s="490" t="e">
        <f t="shared" si="276"/>
        <v>#VALUE!</v>
      </c>
      <c r="DX161" s="490" t="e">
        <f t="shared" si="276"/>
        <v>#VALUE!</v>
      </c>
      <c r="DY161" s="490" t="e">
        <f t="shared" si="276"/>
        <v>#VALUE!</v>
      </c>
      <c r="DZ161" s="490" t="e">
        <f t="shared" si="276"/>
        <v>#VALUE!</v>
      </c>
      <c r="EA161" s="490" t="e">
        <f t="shared" si="276"/>
        <v>#VALUE!</v>
      </c>
      <c r="EB161" s="490" t="e">
        <f t="shared" ref="EB161:EI161" si="277">100*(EB160/EA160-1)</f>
        <v>#VALUE!</v>
      </c>
      <c r="EC161" s="490" t="e">
        <f t="shared" si="277"/>
        <v>#VALUE!</v>
      </c>
      <c r="ED161" s="490" t="e">
        <f t="shared" si="277"/>
        <v>#VALUE!</v>
      </c>
      <c r="EE161" s="490" t="e">
        <f t="shared" si="277"/>
        <v>#VALUE!</v>
      </c>
      <c r="EF161" s="490" t="e">
        <f t="shared" si="277"/>
        <v>#VALUE!</v>
      </c>
      <c r="EG161" s="490" t="e">
        <f t="shared" si="277"/>
        <v>#VALUE!</v>
      </c>
      <c r="EH161" s="490" t="e">
        <f t="shared" si="277"/>
        <v>#VALUE!</v>
      </c>
      <c r="EI161" s="490" t="e">
        <f t="shared" si="277"/>
        <v>#VALUE!</v>
      </c>
    </row>
    <row r="162" spans="2:158" ht="13.5" thickBot="1">
      <c r="B162" s="495" t="s">
        <v>74</v>
      </c>
      <c r="C162" s="465"/>
      <c r="D162" s="465"/>
      <c r="E162" s="465"/>
      <c r="F162" s="465"/>
      <c r="G162" s="483" t="e">
        <f t="shared" ref="G162:BR162" si="278">100*(G160/C160-1)</f>
        <v>#VALUE!</v>
      </c>
      <c r="H162" s="483" t="e">
        <f t="shared" si="278"/>
        <v>#VALUE!</v>
      </c>
      <c r="I162" s="483" t="e">
        <f t="shared" si="278"/>
        <v>#VALUE!</v>
      </c>
      <c r="J162" s="483" t="e">
        <f t="shared" si="278"/>
        <v>#VALUE!</v>
      </c>
      <c r="K162" s="483" t="e">
        <f t="shared" si="278"/>
        <v>#VALUE!</v>
      </c>
      <c r="L162" s="483" t="e">
        <f t="shared" si="278"/>
        <v>#VALUE!</v>
      </c>
      <c r="M162" s="483" t="e">
        <f t="shared" si="278"/>
        <v>#VALUE!</v>
      </c>
      <c r="N162" s="483" t="e">
        <f t="shared" si="278"/>
        <v>#VALUE!</v>
      </c>
      <c r="O162" s="483" t="e">
        <f t="shared" si="278"/>
        <v>#VALUE!</v>
      </c>
      <c r="P162" s="483" t="e">
        <f t="shared" si="278"/>
        <v>#VALUE!</v>
      </c>
      <c r="Q162" s="483" t="e">
        <f t="shared" si="278"/>
        <v>#VALUE!</v>
      </c>
      <c r="R162" s="483" t="e">
        <f t="shared" si="278"/>
        <v>#VALUE!</v>
      </c>
      <c r="S162" s="483" t="e">
        <f t="shared" si="278"/>
        <v>#VALUE!</v>
      </c>
      <c r="T162" s="483" t="e">
        <f t="shared" si="278"/>
        <v>#VALUE!</v>
      </c>
      <c r="U162" s="483" t="e">
        <f t="shared" si="278"/>
        <v>#VALUE!</v>
      </c>
      <c r="V162" s="483" t="e">
        <f t="shared" si="278"/>
        <v>#VALUE!</v>
      </c>
      <c r="W162" s="483" t="e">
        <f t="shared" si="278"/>
        <v>#VALUE!</v>
      </c>
      <c r="X162" s="483" t="e">
        <f t="shared" si="278"/>
        <v>#VALUE!</v>
      </c>
      <c r="Y162" s="483" t="e">
        <f t="shared" si="278"/>
        <v>#VALUE!</v>
      </c>
      <c r="Z162" s="483" t="e">
        <f t="shared" si="278"/>
        <v>#VALUE!</v>
      </c>
      <c r="AA162" s="483" t="e">
        <f t="shared" si="278"/>
        <v>#VALUE!</v>
      </c>
      <c r="AB162" s="483" t="e">
        <f t="shared" si="278"/>
        <v>#VALUE!</v>
      </c>
      <c r="AC162" s="483" t="e">
        <f t="shared" si="278"/>
        <v>#VALUE!</v>
      </c>
      <c r="AD162" s="483" t="e">
        <f t="shared" si="278"/>
        <v>#VALUE!</v>
      </c>
      <c r="AE162" s="483" t="e">
        <f t="shared" si="278"/>
        <v>#VALUE!</v>
      </c>
      <c r="AF162" s="483" t="e">
        <f t="shared" si="278"/>
        <v>#VALUE!</v>
      </c>
      <c r="AG162" s="483" t="e">
        <f t="shared" si="278"/>
        <v>#VALUE!</v>
      </c>
      <c r="AH162" s="483" t="e">
        <f t="shared" si="278"/>
        <v>#VALUE!</v>
      </c>
      <c r="AI162" s="483" t="e">
        <f t="shared" si="278"/>
        <v>#VALUE!</v>
      </c>
      <c r="AJ162" s="483" t="e">
        <f t="shared" si="278"/>
        <v>#VALUE!</v>
      </c>
      <c r="AK162" s="483" t="e">
        <f t="shared" si="278"/>
        <v>#VALUE!</v>
      </c>
      <c r="AL162" s="483" t="e">
        <f t="shared" si="278"/>
        <v>#VALUE!</v>
      </c>
      <c r="AM162" s="483" t="e">
        <f t="shared" si="278"/>
        <v>#VALUE!</v>
      </c>
      <c r="AN162" s="483" t="e">
        <f t="shared" si="278"/>
        <v>#VALUE!</v>
      </c>
      <c r="AO162" s="483" t="e">
        <f t="shared" si="278"/>
        <v>#VALUE!</v>
      </c>
      <c r="AP162" s="483" t="e">
        <f t="shared" si="278"/>
        <v>#VALUE!</v>
      </c>
      <c r="AQ162" s="483" t="e">
        <f t="shared" si="278"/>
        <v>#VALUE!</v>
      </c>
      <c r="AR162" s="483" t="e">
        <f t="shared" si="278"/>
        <v>#VALUE!</v>
      </c>
      <c r="AS162" s="483" t="e">
        <f t="shared" si="278"/>
        <v>#VALUE!</v>
      </c>
      <c r="AT162" s="483" t="e">
        <f t="shared" si="278"/>
        <v>#VALUE!</v>
      </c>
      <c r="AU162" s="483" t="e">
        <f t="shared" si="278"/>
        <v>#VALUE!</v>
      </c>
      <c r="AV162" s="483" t="e">
        <f t="shared" si="278"/>
        <v>#VALUE!</v>
      </c>
      <c r="AW162" s="483" t="e">
        <f t="shared" si="278"/>
        <v>#VALUE!</v>
      </c>
      <c r="AX162" s="483" t="e">
        <f t="shared" si="278"/>
        <v>#VALUE!</v>
      </c>
      <c r="AY162" s="483" t="e">
        <f t="shared" si="278"/>
        <v>#VALUE!</v>
      </c>
      <c r="AZ162" s="483" t="e">
        <f t="shared" si="278"/>
        <v>#VALUE!</v>
      </c>
      <c r="BA162" s="483" t="e">
        <f t="shared" si="278"/>
        <v>#VALUE!</v>
      </c>
      <c r="BB162" s="483" t="e">
        <f t="shared" si="278"/>
        <v>#VALUE!</v>
      </c>
      <c r="BC162" s="483" t="e">
        <f t="shared" si="278"/>
        <v>#VALUE!</v>
      </c>
      <c r="BD162" s="483" t="e">
        <f t="shared" si="278"/>
        <v>#VALUE!</v>
      </c>
      <c r="BE162" s="483" t="e">
        <f t="shared" si="278"/>
        <v>#VALUE!</v>
      </c>
      <c r="BF162" s="483" t="e">
        <f t="shared" si="278"/>
        <v>#VALUE!</v>
      </c>
      <c r="BG162" s="483" t="e">
        <f t="shared" si="278"/>
        <v>#VALUE!</v>
      </c>
      <c r="BH162" s="483" t="e">
        <f t="shared" si="278"/>
        <v>#VALUE!</v>
      </c>
      <c r="BI162" s="483" t="e">
        <f t="shared" si="278"/>
        <v>#VALUE!</v>
      </c>
      <c r="BJ162" s="483" t="e">
        <f t="shared" si="278"/>
        <v>#VALUE!</v>
      </c>
      <c r="BK162" s="483" t="e">
        <f t="shared" si="278"/>
        <v>#VALUE!</v>
      </c>
      <c r="BL162" s="483" t="e">
        <f t="shared" si="278"/>
        <v>#VALUE!</v>
      </c>
      <c r="BM162" s="483" t="e">
        <f t="shared" si="278"/>
        <v>#VALUE!</v>
      </c>
      <c r="BN162" s="483" t="e">
        <f t="shared" si="278"/>
        <v>#VALUE!</v>
      </c>
      <c r="BO162" s="483" t="e">
        <f t="shared" si="278"/>
        <v>#VALUE!</v>
      </c>
      <c r="BP162" s="483" t="e">
        <f t="shared" si="278"/>
        <v>#VALUE!</v>
      </c>
      <c r="BQ162" s="483" t="e">
        <f t="shared" si="278"/>
        <v>#VALUE!</v>
      </c>
      <c r="BR162" s="483" t="e">
        <f t="shared" si="278"/>
        <v>#VALUE!</v>
      </c>
      <c r="BS162" s="483" t="e">
        <f t="shared" ref="BS162:ED162" si="279">100*(BS160/BO160-1)</f>
        <v>#VALUE!</v>
      </c>
      <c r="BT162" s="483" t="e">
        <f t="shared" si="279"/>
        <v>#VALUE!</v>
      </c>
      <c r="BU162" s="483" t="e">
        <f t="shared" si="279"/>
        <v>#VALUE!</v>
      </c>
      <c r="BV162" s="483" t="e">
        <f t="shared" si="279"/>
        <v>#VALUE!</v>
      </c>
      <c r="BW162" s="483" t="e">
        <f t="shared" si="279"/>
        <v>#VALUE!</v>
      </c>
      <c r="BX162" s="483" t="e">
        <f t="shared" si="279"/>
        <v>#VALUE!</v>
      </c>
      <c r="BY162" s="483" t="e">
        <f t="shared" si="279"/>
        <v>#VALUE!</v>
      </c>
      <c r="BZ162" s="483" t="e">
        <f t="shared" si="279"/>
        <v>#VALUE!</v>
      </c>
      <c r="CA162" s="483" t="e">
        <f t="shared" si="279"/>
        <v>#VALUE!</v>
      </c>
      <c r="CB162" s="483" t="e">
        <f t="shared" si="279"/>
        <v>#VALUE!</v>
      </c>
      <c r="CC162" s="483" t="e">
        <f t="shared" si="279"/>
        <v>#VALUE!</v>
      </c>
      <c r="CD162" s="483" t="e">
        <f t="shared" si="279"/>
        <v>#VALUE!</v>
      </c>
      <c r="CE162" s="483" t="e">
        <f t="shared" si="279"/>
        <v>#VALUE!</v>
      </c>
      <c r="CF162" s="483" t="e">
        <f t="shared" si="279"/>
        <v>#VALUE!</v>
      </c>
      <c r="CG162" s="483" t="e">
        <f t="shared" si="279"/>
        <v>#VALUE!</v>
      </c>
      <c r="CH162" s="483" t="e">
        <f t="shared" si="279"/>
        <v>#VALUE!</v>
      </c>
      <c r="CI162" s="483" t="e">
        <f t="shared" si="279"/>
        <v>#VALUE!</v>
      </c>
      <c r="CJ162" s="483" t="e">
        <f t="shared" si="279"/>
        <v>#VALUE!</v>
      </c>
      <c r="CK162" s="483" t="e">
        <f t="shared" si="279"/>
        <v>#VALUE!</v>
      </c>
      <c r="CL162" s="483" t="e">
        <f t="shared" si="279"/>
        <v>#VALUE!</v>
      </c>
      <c r="CM162" s="483" t="e">
        <f t="shared" si="279"/>
        <v>#VALUE!</v>
      </c>
      <c r="CN162" s="483" t="e">
        <f t="shared" si="279"/>
        <v>#VALUE!</v>
      </c>
      <c r="CO162" s="483" t="e">
        <f t="shared" si="279"/>
        <v>#VALUE!</v>
      </c>
      <c r="CP162" s="483" t="e">
        <f t="shared" si="279"/>
        <v>#VALUE!</v>
      </c>
      <c r="CQ162" s="483" t="e">
        <f t="shared" si="279"/>
        <v>#VALUE!</v>
      </c>
      <c r="CR162" s="483" t="e">
        <f t="shared" si="279"/>
        <v>#VALUE!</v>
      </c>
      <c r="CS162" s="483" t="e">
        <f t="shared" si="279"/>
        <v>#VALUE!</v>
      </c>
      <c r="CT162" s="483" t="e">
        <f t="shared" si="279"/>
        <v>#VALUE!</v>
      </c>
      <c r="CU162" s="483" t="e">
        <f t="shared" si="279"/>
        <v>#VALUE!</v>
      </c>
      <c r="CV162" s="483" t="e">
        <f t="shared" si="279"/>
        <v>#VALUE!</v>
      </c>
      <c r="CW162" s="483" t="e">
        <f t="shared" si="279"/>
        <v>#VALUE!</v>
      </c>
      <c r="CX162" s="483" t="e">
        <f t="shared" si="279"/>
        <v>#VALUE!</v>
      </c>
      <c r="CY162" s="483" t="e">
        <f t="shared" si="279"/>
        <v>#VALUE!</v>
      </c>
      <c r="CZ162" s="483" t="e">
        <f t="shared" si="279"/>
        <v>#VALUE!</v>
      </c>
      <c r="DA162" s="483" t="e">
        <f t="shared" si="279"/>
        <v>#VALUE!</v>
      </c>
      <c r="DB162" s="483" t="e">
        <f t="shared" si="279"/>
        <v>#VALUE!</v>
      </c>
      <c r="DC162" s="483" t="e">
        <f t="shared" si="279"/>
        <v>#VALUE!</v>
      </c>
      <c r="DD162" s="483" t="e">
        <f t="shared" si="279"/>
        <v>#VALUE!</v>
      </c>
      <c r="DE162" s="483" t="e">
        <f t="shared" si="279"/>
        <v>#VALUE!</v>
      </c>
      <c r="DF162" s="483" t="e">
        <f t="shared" si="279"/>
        <v>#VALUE!</v>
      </c>
      <c r="DG162" s="483" t="e">
        <f t="shared" si="279"/>
        <v>#VALUE!</v>
      </c>
      <c r="DH162" s="483" t="e">
        <f t="shared" si="279"/>
        <v>#VALUE!</v>
      </c>
      <c r="DI162" s="483" t="e">
        <f t="shared" si="279"/>
        <v>#VALUE!</v>
      </c>
      <c r="DJ162" s="483" t="e">
        <f t="shared" si="279"/>
        <v>#VALUE!</v>
      </c>
      <c r="DK162" s="483" t="e">
        <f t="shared" si="279"/>
        <v>#VALUE!</v>
      </c>
      <c r="DL162" s="483" t="e">
        <f t="shared" si="279"/>
        <v>#VALUE!</v>
      </c>
      <c r="DM162" s="483" t="e">
        <f t="shared" si="279"/>
        <v>#VALUE!</v>
      </c>
      <c r="DN162" s="483" t="e">
        <f t="shared" si="279"/>
        <v>#VALUE!</v>
      </c>
      <c r="DO162" s="483" t="e">
        <f t="shared" si="279"/>
        <v>#VALUE!</v>
      </c>
      <c r="DP162" s="483" t="e">
        <f t="shared" si="279"/>
        <v>#VALUE!</v>
      </c>
      <c r="DQ162" s="483" t="e">
        <f t="shared" si="279"/>
        <v>#VALUE!</v>
      </c>
      <c r="DR162" s="483" t="e">
        <f t="shared" si="279"/>
        <v>#VALUE!</v>
      </c>
      <c r="DS162" s="483" t="e">
        <f t="shared" si="279"/>
        <v>#VALUE!</v>
      </c>
      <c r="DT162" s="483" t="e">
        <f t="shared" si="279"/>
        <v>#VALUE!</v>
      </c>
      <c r="DU162" s="483" t="e">
        <f t="shared" si="279"/>
        <v>#VALUE!</v>
      </c>
      <c r="DV162" s="483" t="e">
        <f t="shared" si="279"/>
        <v>#VALUE!</v>
      </c>
      <c r="DW162" s="483" t="e">
        <f t="shared" si="279"/>
        <v>#VALUE!</v>
      </c>
      <c r="DX162" s="483" t="e">
        <f t="shared" si="279"/>
        <v>#VALUE!</v>
      </c>
      <c r="DY162" s="483" t="e">
        <f t="shared" si="279"/>
        <v>#VALUE!</v>
      </c>
      <c r="DZ162" s="483" t="e">
        <f t="shared" si="279"/>
        <v>#VALUE!</v>
      </c>
      <c r="EA162" s="483" t="e">
        <f t="shared" si="279"/>
        <v>#VALUE!</v>
      </c>
      <c r="EB162" s="483" t="e">
        <f t="shared" si="279"/>
        <v>#VALUE!</v>
      </c>
      <c r="EC162" s="483" t="e">
        <f t="shared" si="279"/>
        <v>#VALUE!</v>
      </c>
      <c r="ED162" s="483" t="e">
        <f t="shared" si="279"/>
        <v>#VALUE!</v>
      </c>
      <c r="EE162" s="483" t="e">
        <f>100*(EE160/EA160-1)</f>
        <v>#VALUE!</v>
      </c>
      <c r="EF162" s="483" t="e">
        <f>100*(EF160/EB160-1)</f>
        <v>#VALUE!</v>
      </c>
      <c r="EG162" s="483" t="e">
        <f>100*(EG160/EC160-1)</f>
        <v>#VALUE!</v>
      </c>
      <c r="EH162" s="483" t="e">
        <f>100*(EH160/ED160-1)</f>
        <v>#VALUE!</v>
      </c>
      <c r="EI162" s="483" t="e">
        <f>100*(EI160/EE160-1)</f>
        <v>#VALUE!</v>
      </c>
    </row>
    <row r="163" spans="2:158">
      <c r="B163" s="499" t="s">
        <v>231</v>
      </c>
      <c r="C163" s="451" t="e">
        <v>#VALUE!</v>
      </c>
      <c r="D163" s="451" t="e">
        <v>#VALUE!</v>
      </c>
      <c r="E163" s="451" t="e">
        <v>#VALUE!</v>
      </c>
      <c r="F163" s="451" t="e">
        <v>#VALUE!</v>
      </c>
      <c r="G163" s="451" t="e">
        <v>#VALUE!</v>
      </c>
      <c r="H163" s="451" t="e">
        <v>#VALUE!</v>
      </c>
      <c r="I163" s="451" t="e">
        <v>#VALUE!</v>
      </c>
      <c r="J163" s="451" t="e">
        <v>#VALUE!</v>
      </c>
      <c r="K163" s="451" t="e">
        <v>#VALUE!</v>
      </c>
      <c r="L163" s="451" t="e">
        <v>#VALUE!</v>
      </c>
      <c r="M163" s="451" t="e">
        <v>#VALUE!</v>
      </c>
      <c r="N163" s="451" t="e">
        <v>#VALUE!</v>
      </c>
      <c r="O163" s="451" t="e">
        <v>#VALUE!</v>
      </c>
      <c r="P163" s="451" t="e">
        <v>#VALUE!</v>
      </c>
      <c r="Q163" s="451" t="e">
        <v>#VALUE!</v>
      </c>
      <c r="R163" s="451" t="e">
        <v>#VALUE!</v>
      </c>
      <c r="S163" s="451" t="e">
        <v>#VALUE!</v>
      </c>
      <c r="T163" s="451" t="e">
        <v>#VALUE!</v>
      </c>
      <c r="U163" s="451" t="e">
        <v>#VALUE!</v>
      </c>
      <c r="V163" s="451" t="e">
        <v>#VALUE!</v>
      </c>
      <c r="W163" s="451" t="e">
        <v>#VALUE!</v>
      </c>
      <c r="X163" s="451" t="e">
        <v>#VALUE!</v>
      </c>
      <c r="Y163" s="451" t="e">
        <v>#VALUE!</v>
      </c>
      <c r="Z163" s="451" t="e">
        <v>#VALUE!</v>
      </c>
      <c r="AA163" s="451" t="e">
        <v>#VALUE!</v>
      </c>
      <c r="AB163" s="451" t="e">
        <v>#VALUE!</v>
      </c>
      <c r="AC163" s="451" t="e">
        <v>#VALUE!</v>
      </c>
      <c r="AD163" s="451" t="e">
        <v>#VALUE!</v>
      </c>
      <c r="AE163" s="451" t="e">
        <v>#VALUE!</v>
      </c>
      <c r="AF163" s="451" t="e">
        <v>#VALUE!</v>
      </c>
      <c r="AG163" s="451" t="e">
        <v>#VALUE!</v>
      </c>
      <c r="AH163" s="451" t="e">
        <v>#VALUE!</v>
      </c>
      <c r="AI163" s="451" t="e">
        <v>#VALUE!</v>
      </c>
      <c r="AJ163" s="451" t="e">
        <v>#VALUE!</v>
      </c>
      <c r="AK163" s="451" t="e">
        <v>#VALUE!</v>
      </c>
      <c r="AL163" s="451" t="e">
        <v>#VALUE!</v>
      </c>
      <c r="AM163" s="451" t="e">
        <v>#VALUE!</v>
      </c>
      <c r="AN163" s="451" t="e">
        <v>#VALUE!</v>
      </c>
      <c r="AO163" s="451" t="e">
        <v>#VALUE!</v>
      </c>
      <c r="AP163" s="451" t="e">
        <v>#VALUE!</v>
      </c>
      <c r="AQ163" s="451" t="e">
        <v>#VALUE!</v>
      </c>
      <c r="AR163" s="451" t="e">
        <v>#VALUE!</v>
      </c>
      <c r="AS163" s="451" t="e">
        <v>#VALUE!</v>
      </c>
      <c r="AT163" s="451" t="e">
        <v>#VALUE!</v>
      </c>
      <c r="AU163" s="451" t="e">
        <v>#VALUE!</v>
      </c>
      <c r="AV163" s="451" t="e">
        <v>#VALUE!</v>
      </c>
      <c r="AW163" s="451" t="e">
        <v>#VALUE!</v>
      </c>
      <c r="AX163" s="451" t="e">
        <v>#VALUE!</v>
      </c>
      <c r="AY163" s="451" t="e">
        <v>#VALUE!</v>
      </c>
      <c r="AZ163" s="451" t="e">
        <v>#VALUE!</v>
      </c>
      <c r="BA163" s="451" t="e">
        <v>#VALUE!</v>
      </c>
      <c r="BB163" s="451" t="e">
        <v>#VALUE!</v>
      </c>
      <c r="BC163" s="451" t="e">
        <v>#VALUE!</v>
      </c>
      <c r="BD163" s="451" t="e">
        <v>#VALUE!</v>
      </c>
      <c r="BE163" s="451" t="e">
        <v>#VALUE!</v>
      </c>
      <c r="BF163" s="451" t="e">
        <v>#VALUE!</v>
      </c>
      <c r="BG163" s="451" t="e">
        <v>#VALUE!</v>
      </c>
      <c r="BH163" s="451" t="e">
        <v>#VALUE!</v>
      </c>
      <c r="BI163" s="451" t="e">
        <v>#VALUE!</v>
      </c>
      <c r="BJ163" s="451" t="e">
        <v>#VALUE!</v>
      </c>
      <c r="BK163" s="451" t="e">
        <v>#VALUE!</v>
      </c>
      <c r="BL163" s="451" t="e">
        <v>#VALUE!</v>
      </c>
      <c r="BM163" s="451" t="e">
        <v>#VALUE!</v>
      </c>
      <c r="BN163" s="451" t="e">
        <v>#VALUE!</v>
      </c>
      <c r="BO163" s="451" t="e">
        <v>#VALUE!</v>
      </c>
      <c r="BP163" s="451" t="e">
        <v>#VALUE!</v>
      </c>
      <c r="BQ163" s="451" t="e">
        <v>#VALUE!</v>
      </c>
      <c r="BR163" s="451" t="e">
        <v>#VALUE!</v>
      </c>
      <c r="BS163" s="451" t="e">
        <v>#VALUE!</v>
      </c>
      <c r="BT163" s="451" t="e">
        <v>#VALUE!</v>
      </c>
      <c r="BU163" s="451" t="e">
        <v>#VALUE!</v>
      </c>
      <c r="BV163" s="451" t="e">
        <v>#VALUE!</v>
      </c>
      <c r="BW163" s="451" t="e">
        <v>#VALUE!</v>
      </c>
      <c r="BX163" s="451" t="e">
        <v>#VALUE!</v>
      </c>
      <c r="BY163" s="451" t="e">
        <v>#VALUE!</v>
      </c>
      <c r="BZ163" s="451" t="e">
        <v>#VALUE!</v>
      </c>
      <c r="CA163" s="451" t="e">
        <v>#VALUE!</v>
      </c>
      <c r="CB163" s="451" t="e">
        <v>#VALUE!</v>
      </c>
      <c r="CC163" s="451" t="e">
        <v>#VALUE!</v>
      </c>
      <c r="CD163" s="451" t="e">
        <v>#VALUE!</v>
      </c>
      <c r="CE163" s="451" t="e">
        <v>#VALUE!</v>
      </c>
      <c r="CF163" s="451" t="e">
        <v>#VALUE!</v>
      </c>
      <c r="CG163" s="451" t="e">
        <v>#VALUE!</v>
      </c>
      <c r="CH163" s="451" t="e">
        <v>#VALUE!</v>
      </c>
      <c r="CI163" s="451" t="e">
        <v>#VALUE!</v>
      </c>
      <c r="CJ163" s="451" t="e">
        <v>#VALUE!</v>
      </c>
      <c r="CK163" s="451" t="e">
        <v>#VALUE!</v>
      </c>
      <c r="CL163" s="451" t="e">
        <v>#VALUE!</v>
      </c>
      <c r="CM163" s="451" t="e">
        <v>#VALUE!</v>
      </c>
      <c r="CN163" s="451" t="e">
        <v>#VALUE!</v>
      </c>
      <c r="CO163" s="451" t="e">
        <v>#VALUE!</v>
      </c>
      <c r="CP163" s="451" t="e">
        <v>#VALUE!</v>
      </c>
      <c r="CQ163" s="451" t="e">
        <v>#VALUE!</v>
      </c>
      <c r="CR163" s="451" t="e">
        <v>#VALUE!</v>
      </c>
      <c r="CS163" s="451" t="e">
        <v>#VALUE!</v>
      </c>
      <c r="CT163" s="451" t="e">
        <v>#VALUE!</v>
      </c>
      <c r="CU163" s="451" t="e">
        <v>#VALUE!</v>
      </c>
      <c r="CV163" s="451" t="e">
        <v>#VALUE!</v>
      </c>
      <c r="CW163" s="451" t="e">
        <v>#VALUE!</v>
      </c>
      <c r="CX163" s="451" t="e">
        <v>#VALUE!</v>
      </c>
      <c r="CY163" s="451" t="e">
        <v>#VALUE!</v>
      </c>
      <c r="CZ163" s="451" t="e">
        <v>#VALUE!</v>
      </c>
      <c r="DA163" s="451" t="e">
        <v>#VALUE!</v>
      </c>
      <c r="DB163" s="451" t="e">
        <v>#VALUE!</v>
      </c>
      <c r="DC163" s="451" t="e">
        <v>#VALUE!</v>
      </c>
      <c r="DD163" s="451" t="e">
        <v>#VALUE!</v>
      </c>
      <c r="DE163" s="451" t="e">
        <v>#VALUE!</v>
      </c>
      <c r="DF163" s="451" t="e">
        <v>#VALUE!</v>
      </c>
      <c r="DG163" s="451" t="e">
        <v>#VALUE!</v>
      </c>
      <c r="DH163" s="451" t="e">
        <v>#VALUE!</v>
      </c>
      <c r="DI163" s="451" t="e">
        <v>#VALUE!</v>
      </c>
      <c r="DJ163" s="451" t="e">
        <v>#VALUE!</v>
      </c>
      <c r="DK163" s="451" t="e">
        <v>#VALUE!</v>
      </c>
      <c r="DL163" s="451" t="e">
        <v>#VALUE!</v>
      </c>
      <c r="DM163" s="451" t="e">
        <v>#VALUE!</v>
      </c>
      <c r="DN163" s="451" t="e">
        <v>#VALUE!</v>
      </c>
      <c r="DO163" s="451" t="e">
        <v>#VALUE!</v>
      </c>
      <c r="DP163" s="451" t="e">
        <v>#VALUE!</v>
      </c>
      <c r="DQ163" s="451" t="e">
        <v>#VALUE!</v>
      </c>
      <c r="DR163" s="451" t="e">
        <v>#VALUE!</v>
      </c>
      <c r="DS163" s="451" t="e">
        <v>#VALUE!</v>
      </c>
      <c r="DT163" s="451" t="e">
        <v>#VALUE!</v>
      </c>
      <c r="DU163" s="451" t="e">
        <v>#VALUE!</v>
      </c>
      <c r="DV163" s="451" t="e">
        <v>#VALUE!</v>
      </c>
      <c r="DW163" s="451" t="e">
        <v>#VALUE!</v>
      </c>
      <c r="DX163" s="451" t="e">
        <v>#VALUE!</v>
      </c>
      <c r="DY163" s="451" t="e">
        <v>#VALUE!</v>
      </c>
      <c r="DZ163" s="451" t="e">
        <v>#VALUE!</v>
      </c>
      <c r="EA163" s="451" t="e">
        <v>#VALUE!</v>
      </c>
      <c r="EB163" s="451" t="e">
        <v>#VALUE!</v>
      </c>
      <c r="EC163" s="451" t="e">
        <v>#VALUE!</v>
      </c>
      <c r="ED163" s="451" t="e">
        <v>#VALUE!</v>
      </c>
      <c r="EE163" s="451" t="e">
        <v>#VALUE!</v>
      </c>
      <c r="EF163" s="451" t="e">
        <v>#VALUE!</v>
      </c>
      <c r="EG163" s="451" t="e">
        <v>#VALUE!</v>
      </c>
      <c r="EH163" s="451" t="e">
        <v>#VALUE!</v>
      </c>
      <c r="EI163" s="451" t="e">
        <v>#VALUE!</v>
      </c>
    </row>
    <row r="164" spans="2:158">
      <c r="B164" s="454" t="s">
        <v>174</v>
      </c>
      <c r="C164" s="454"/>
      <c r="D164" s="490" t="e">
        <f t="shared" ref="D164:BO164" si="280">100*(D163/C163-1)</f>
        <v>#VALUE!</v>
      </c>
      <c r="E164" s="490" t="e">
        <f t="shared" si="280"/>
        <v>#VALUE!</v>
      </c>
      <c r="F164" s="490" t="e">
        <f t="shared" si="280"/>
        <v>#VALUE!</v>
      </c>
      <c r="G164" s="490" t="e">
        <f t="shared" si="280"/>
        <v>#VALUE!</v>
      </c>
      <c r="H164" s="490" t="e">
        <f t="shared" si="280"/>
        <v>#VALUE!</v>
      </c>
      <c r="I164" s="490" t="e">
        <f t="shared" si="280"/>
        <v>#VALUE!</v>
      </c>
      <c r="J164" s="490" t="e">
        <f t="shared" si="280"/>
        <v>#VALUE!</v>
      </c>
      <c r="K164" s="490" t="e">
        <f t="shared" si="280"/>
        <v>#VALUE!</v>
      </c>
      <c r="L164" s="490" t="e">
        <f t="shared" si="280"/>
        <v>#VALUE!</v>
      </c>
      <c r="M164" s="490" t="e">
        <f t="shared" si="280"/>
        <v>#VALUE!</v>
      </c>
      <c r="N164" s="490" t="e">
        <f t="shared" si="280"/>
        <v>#VALUE!</v>
      </c>
      <c r="O164" s="490" t="e">
        <f t="shared" si="280"/>
        <v>#VALUE!</v>
      </c>
      <c r="P164" s="490" t="e">
        <f t="shared" si="280"/>
        <v>#VALUE!</v>
      </c>
      <c r="Q164" s="490" t="e">
        <f t="shared" si="280"/>
        <v>#VALUE!</v>
      </c>
      <c r="R164" s="490" t="e">
        <f t="shared" si="280"/>
        <v>#VALUE!</v>
      </c>
      <c r="S164" s="490" t="e">
        <f t="shared" si="280"/>
        <v>#VALUE!</v>
      </c>
      <c r="T164" s="490" t="e">
        <f t="shared" si="280"/>
        <v>#VALUE!</v>
      </c>
      <c r="U164" s="490" t="e">
        <f t="shared" si="280"/>
        <v>#VALUE!</v>
      </c>
      <c r="V164" s="490" t="e">
        <f t="shared" si="280"/>
        <v>#VALUE!</v>
      </c>
      <c r="W164" s="490" t="e">
        <f t="shared" si="280"/>
        <v>#VALUE!</v>
      </c>
      <c r="X164" s="490" t="e">
        <f t="shared" si="280"/>
        <v>#VALUE!</v>
      </c>
      <c r="Y164" s="490" t="e">
        <f t="shared" si="280"/>
        <v>#VALUE!</v>
      </c>
      <c r="Z164" s="490" t="e">
        <f t="shared" si="280"/>
        <v>#VALUE!</v>
      </c>
      <c r="AA164" s="490" t="e">
        <f t="shared" si="280"/>
        <v>#VALUE!</v>
      </c>
      <c r="AB164" s="490" t="e">
        <f t="shared" si="280"/>
        <v>#VALUE!</v>
      </c>
      <c r="AC164" s="490" t="e">
        <f t="shared" si="280"/>
        <v>#VALUE!</v>
      </c>
      <c r="AD164" s="490" t="e">
        <f t="shared" si="280"/>
        <v>#VALUE!</v>
      </c>
      <c r="AE164" s="490" t="e">
        <f t="shared" si="280"/>
        <v>#VALUE!</v>
      </c>
      <c r="AF164" s="490" t="e">
        <f t="shared" si="280"/>
        <v>#VALUE!</v>
      </c>
      <c r="AG164" s="490" t="e">
        <f t="shared" si="280"/>
        <v>#VALUE!</v>
      </c>
      <c r="AH164" s="490" t="e">
        <f t="shared" si="280"/>
        <v>#VALUE!</v>
      </c>
      <c r="AI164" s="490" t="e">
        <f t="shared" si="280"/>
        <v>#VALUE!</v>
      </c>
      <c r="AJ164" s="490" t="e">
        <f t="shared" si="280"/>
        <v>#VALUE!</v>
      </c>
      <c r="AK164" s="490" t="e">
        <f t="shared" si="280"/>
        <v>#VALUE!</v>
      </c>
      <c r="AL164" s="490" t="e">
        <f t="shared" si="280"/>
        <v>#VALUE!</v>
      </c>
      <c r="AM164" s="490" t="e">
        <f t="shared" si="280"/>
        <v>#VALUE!</v>
      </c>
      <c r="AN164" s="490" t="e">
        <f t="shared" si="280"/>
        <v>#VALUE!</v>
      </c>
      <c r="AO164" s="490" t="e">
        <f t="shared" si="280"/>
        <v>#VALUE!</v>
      </c>
      <c r="AP164" s="490" t="e">
        <f t="shared" si="280"/>
        <v>#VALUE!</v>
      </c>
      <c r="AQ164" s="490" t="e">
        <f t="shared" si="280"/>
        <v>#VALUE!</v>
      </c>
      <c r="AR164" s="490" t="e">
        <f t="shared" si="280"/>
        <v>#VALUE!</v>
      </c>
      <c r="AS164" s="490" t="e">
        <f t="shared" si="280"/>
        <v>#VALUE!</v>
      </c>
      <c r="AT164" s="490" t="e">
        <f t="shared" si="280"/>
        <v>#VALUE!</v>
      </c>
      <c r="AU164" s="490" t="e">
        <f t="shared" si="280"/>
        <v>#VALUE!</v>
      </c>
      <c r="AV164" s="490" t="e">
        <f t="shared" si="280"/>
        <v>#VALUE!</v>
      </c>
      <c r="AW164" s="490" t="e">
        <f t="shared" si="280"/>
        <v>#VALUE!</v>
      </c>
      <c r="AX164" s="490" t="e">
        <f t="shared" si="280"/>
        <v>#VALUE!</v>
      </c>
      <c r="AY164" s="490" t="e">
        <f t="shared" si="280"/>
        <v>#VALUE!</v>
      </c>
      <c r="AZ164" s="490" t="e">
        <f t="shared" si="280"/>
        <v>#VALUE!</v>
      </c>
      <c r="BA164" s="490" t="e">
        <f t="shared" si="280"/>
        <v>#VALUE!</v>
      </c>
      <c r="BB164" s="490" t="e">
        <f t="shared" si="280"/>
        <v>#VALUE!</v>
      </c>
      <c r="BC164" s="490" t="e">
        <f t="shared" si="280"/>
        <v>#VALUE!</v>
      </c>
      <c r="BD164" s="490" t="e">
        <f t="shared" si="280"/>
        <v>#VALUE!</v>
      </c>
      <c r="BE164" s="490" t="e">
        <f t="shared" si="280"/>
        <v>#VALUE!</v>
      </c>
      <c r="BF164" s="490" t="e">
        <f t="shared" si="280"/>
        <v>#VALUE!</v>
      </c>
      <c r="BG164" s="490" t="e">
        <f t="shared" si="280"/>
        <v>#VALUE!</v>
      </c>
      <c r="BH164" s="490" t="e">
        <f t="shared" si="280"/>
        <v>#VALUE!</v>
      </c>
      <c r="BI164" s="490" t="e">
        <f t="shared" si="280"/>
        <v>#VALUE!</v>
      </c>
      <c r="BJ164" s="490" t="e">
        <f t="shared" si="280"/>
        <v>#VALUE!</v>
      </c>
      <c r="BK164" s="490" t="e">
        <f t="shared" si="280"/>
        <v>#VALUE!</v>
      </c>
      <c r="BL164" s="490" t="e">
        <f t="shared" si="280"/>
        <v>#VALUE!</v>
      </c>
      <c r="BM164" s="490" t="e">
        <f t="shared" si="280"/>
        <v>#VALUE!</v>
      </c>
      <c r="BN164" s="490" t="e">
        <f t="shared" si="280"/>
        <v>#VALUE!</v>
      </c>
      <c r="BO164" s="490" t="e">
        <f t="shared" si="280"/>
        <v>#VALUE!</v>
      </c>
      <c r="BP164" s="490" t="e">
        <f t="shared" ref="BP164:EA164" si="281">100*(BP163/BO163-1)</f>
        <v>#VALUE!</v>
      </c>
      <c r="BQ164" s="490" t="e">
        <f t="shared" si="281"/>
        <v>#VALUE!</v>
      </c>
      <c r="BR164" s="490" t="e">
        <f t="shared" si="281"/>
        <v>#VALUE!</v>
      </c>
      <c r="BS164" s="490" t="e">
        <f t="shared" si="281"/>
        <v>#VALUE!</v>
      </c>
      <c r="BT164" s="490" t="e">
        <f t="shared" si="281"/>
        <v>#VALUE!</v>
      </c>
      <c r="BU164" s="490" t="e">
        <f t="shared" si="281"/>
        <v>#VALUE!</v>
      </c>
      <c r="BV164" s="490" t="e">
        <f t="shared" si="281"/>
        <v>#VALUE!</v>
      </c>
      <c r="BW164" s="490" t="e">
        <f t="shared" si="281"/>
        <v>#VALUE!</v>
      </c>
      <c r="BX164" s="490" t="e">
        <f t="shared" si="281"/>
        <v>#VALUE!</v>
      </c>
      <c r="BY164" s="490" t="e">
        <f t="shared" si="281"/>
        <v>#VALUE!</v>
      </c>
      <c r="BZ164" s="490" t="e">
        <f t="shared" si="281"/>
        <v>#VALUE!</v>
      </c>
      <c r="CA164" s="490" t="e">
        <f t="shared" si="281"/>
        <v>#VALUE!</v>
      </c>
      <c r="CB164" s="490" t="e">
        <f t="shared" si="281"/>
        <v>#VALUE!</v>
      </c>
      <c r="CC164" s="490" t="e">
        <f t="shared" si="281"/>
        <v>#VALUE!</v>
      </c>
      <c r="CD164" s="490" t="e">
        <f t="shared" si="281"/>
        <v>#VALUE!</v>
      </c>
      <c r="CE164" s="490" t="e">
        <f t="shared" si="281"/>
        <v>#VALUE!</v>
      </c>
      <c r="CF164" s="490" t="e">
        <f t="shared" si="281"/>
        <v>#VALUE!</v>
      </c>
      <c r="CG164" s="490" t="e">
        <f t="shared" si="281"/>
        <v>#VALUE!</v>
      </c>
      <c r="CH164" s="490" t="e">
        <f t="shared" si="281"/>
        <v>#VALUE!</v>
      </c>
      <c r="CI164" s="490" t="e">
        <f t="shared" si="281"/>
        <v>#VALUE!</v>
      </c>
      <c r="CJ164" s="490" t="e">
        <f t="shared" si="281"/>
        <v>#VALUE!</v>
      </c>
      <c r="CK164" s="490" t="e">
        <f t="shared" si="281"/>
        <v>#VALUE!</v>
      </c>
      <c r="CL164" s="490" t="e">
        <f t="shared" si="281"/>
        <v>#VALUE!</v>
      </c>
      <c r="CM164" s="490" t="e">
        <f t="shared" si="281"/>
        <v>#VALUE!</v>
      </c>
      <c r="CN164" s="490" t="e">
        <f t="shared" si="281"/>
        <v>#VALUE!</v>
      </c>
      <c r="CO164" s="490" t="e">
        <f t="shared" si="281"/>
        <v>#VALUE!</v>
      </c>
      <c r="CP164" s="490" t="e">
        <f t="shared" si="281"/>
        <v>#VALUE!</v>
      </c>
      <c r="CQ164" s="490" t="e">
        <f t="shared" si="281"/>
        <v>#VALUE!</v>
      </c>
      <c r="CR164" s="490" t="e">
        <f t="shared" si="281"/>
        <v>#VALUE!</v>
      </c>
      <c r="CS164" s="490" t="e">
        <f t="shared" si="281"/>
        <v>#VALUE!</v>
      </c>
      <c r="CT164" s="490" t="e">
        <f t="shared" si="281"/>
        <v>#VALUE!</v>
      </c>
      <c r="CU164" s="490" t="e">
        <f t="shared" si="281"/>
        <v>#VALUE!</v>
      </c>
      <c r="CV164" s="490" t="e">
        <f t="shared" si="281"/>
        <v>#VALUE!</v>
      </c>
      <c r="CW164" s="490" t="e">
        <f t="shared" si="281"/>
        <v>#VALUE!</v>
      </c>
      <c r="CX164" s="490" t="e">
        <f t="shared" si="281"/>
        <v>#VALUE!</v>
      </c>
      <c r="CY164" s="490" t="e">
        <f t="shared" si="281"/>
        <v>#VALUE!</v>
      </c>
      <c r="CZ164" s="490" t="e">
        <f t="shared" si="281"/>
        <v>#VALUE!</v>
      </c>
      <c r="DA164" s="490" t="e">
        <f t="shared" si="281"/>
        <v>#VALUE!</v>
      </c>
      <c r="DB164" s="490" t="e">
        <f t="shared" si="281"/>
        <v>#VALUE!</v>
      </c>
      <c r="DC164" s="490" t="e">
        <f t="shared" si="281"/>
        <v>#VALUE!</v>
      </c>
      <c r="DD164" s="490" t="e">
        <f t="shared" si="281"/>
        <v>#VALUE!</v>
      </c>
      <c r="DE164" s="490" t="e">
        <f t="shared" si="281"/>
        <v>#VALUE!</v>
      </c>
      <c r="DF164" s="490" t="e">
        <f t="shared" si="281"/>
        <v>#VALUE!</v>
      </c>
      <c r="DG164" s="490" t="e">
        <f t="shared" si="281"/>
        <v>#VALUE!</v>
      </c>
      <c r="DH164" s="490" t="e">
        <f t="shared" si="281"/>
        <v>#VALUE!</v>
      </c>
      <c r="DI164" s="490" t="e">
        <f t="shared" si="281"/>
        <v>#VALUE!</v>
      </c>
      <c r="DJ164" s="490" t="e">
        <f t="shared" si="281"/>
        <v>#VALUE!</v>
      </c>
      <c r="DK164" s="490" t="e">
        <f t="shared" si="281"/>
        <v>#VALUE!</v>
      </c>
      <c r="DL164" s="490" t="e">
        <f t="shared" si="281"/>
        <v>#VALUE!</v>
      </c>
      <c r="DM164" s="490" t="e">
        <f t="shared" si="281"/>
        <v>#VALUE!</v>
      </c>
      <c r="DN164" s="490" t="e">
        <f t="shared" si="281"/>
        <v>#VALUE!</v>
      </c>
      <c r="DO164" s="490" t="e">
        <f t="shared" si="281"/>
        <v>#VALUE!</v>
      </c>
      <c r="DP164" s="490" t="e">
        <f t="shared" si="281"/>
        <v>#VALUE!</v>
      </c>
      <c r="DQ164" s="490" t="e">
        <f t="shared" si="281"/>
        <v>#VALUE!</v>
      </c>
      <c r="DR164" s="490" t="e">
        <f t="shared" si="281"/>
        <v>#VALUE!</v>
      </c>
      <c r="DS164" s="490" t="e">
        <f t="shared" si="281"/>
        <v>#VALUE!</v>
      </c>
      <c r="DT164" s="490" t="e">
        <f t="shared" si="281"/>
        <v>#VALUE!</v>
      </c>
      <c r="DU164" s="490" t="e">
        <f t="shared" si="281"/>
        <v>#VALUE!</v>
      </c>
      <c r="DV164" s="490" t="e">
        <f t="shared" si="281"/>
        <v>#VALUE!</v>
      </c>
      <c r="DW164" s="490" t="e">
        <f t="shared" si="281"/>
        <v>#VALUE!</v>
      </c>
      <c r="DX164" s="490" t="e">
        <f t="shared" si="281"/>
        <v>#VALUE!</v>
      </c>
      <c r="DY164" s="490" t="e">
        <f t="shared" si="281"/>
        <v>#VALUE!</v>
      </c>
      <c r="DZ164" s="490" t="e">
        <f t="shared" si="281"/>
        <v>#VALUE!</v>
      </c>
      <c r="EA164" s="490" t="e">
        <f t="shared" si="281"/>
        <v>#VALUE!</v>
      </c>
      <c r="EB164" s="490" t="e">
        <f t="shared" ref="EB164:EI164" si="282">100*(EB163/EA163-1)</f>
        <v>#VALUE!</v>
      </c>
      <c r="EC164" s="490" t="e">
        <f t="shared" si="282"/>
        <v>#VALUE!</v>
      </c>
      <c r="ED164" s="490" t="e">
        <f t="shared" si="282"/>
        <v>#VALUE!</v>
      </c>
      <c r="EE164" s="490" t="e">
        <f t="shared" si="282"/>
        <v>#VALUE!</v>
      </c>
      <c r="EF164" s="490" t="e">
        <f t="shared" si="282"/>
        <v>#VALUE!</v>
      </c>
      <c r="EG164" s="490" t="e">
        <f t="shared" si="282"/>
        <v>#VALUE!</v>
      </c>
      <c r="EH164" s="490" t="e">
        <f t="shared" si="282"/>
        <v>#VALUE!</v>
      </c>
      <c r="EI164" s="490" t="e">
        <f t="shared" si="282"/>
        <v>#VALUE!</v>
      </c>
    </row>
    <row r="165" spans="2:158" ht="13.5" thickBot="1">
      <c r="B165" s="495" t="s">
        <v>74</v>
      </c>
      <c r="C165" s="465"/>
      <c r="D165" s="465"/>
      <c r="E165" s="465"/>
      <c r="F165" s="465"/>
      <c r="G165" s="483" t="e">
        <f t="shared" ref="G165:BR165" si="283">100*(G163/C163-1)</f>
        <v>#VALUE!</v>
      </c>
      <c r="H165" s="483" t="e">
        <f t="shared" si="283"/>
        <v>#VALUE!</v>
      </c>
      <c r="I165" s="483" t="e">
        <f t="shared" si="283"/>
        <v>#VALUE!</v>
      </c>
      <c r="J165" s="483" t="e">
        <f t="shared" si="283"/>
        <v>#VALUE!</v>
      </c>
      <c r="K165" s="483" t="e">
        <f t="shared" si="283"/>
        <v>#VALUE!</v>
      </c>
      <c r="L165" s="483" t="e">
        <f t="shared" si="283"/>
        <v>#VALUE!</v>
      </c>
      <c r="M165" s="483" t="e">
        <f t="shared" si="283"/>
        <v>#VALUE!</v>
      </c>
      <c r="N165" s="483" t="e">
        <f t="shared" si="283"/>
        <v>#VALUE!</v>
      </c>
      <c r="O165" s="483" t="e">
        <f t="shared" si="283"/>
        <v>#VALUE!</v>
      </c>
      <c r="P165" s="483" t="e">
        <f t="shared" si="283"/>
        <v>#VALUE!</v>
      </c>
      <c r="Q165" s="483" t="e">
        <f t="shared" si="283"/>
        <v>#VALUE!</v>
      </c>
      <c r="R165" s="483" t="e">
        <f t="shared" si="283"/>
        <v>#VALUE!</v>
      </c>
      <c r="S165" s="483" t="e">
        <f t="shared" si="283"/>
        <v>#VALUE!</v>
      </c>
      <c r="T165" s="483" t="e">
        <f t="shared" si="283"/>
        <v>#VALUE!</v>
      </c>
      <c r="U165" s="483" t="e">
        <f t="shared" si="283"/>
        <v>#VALUE!</v>
      </c>
      <c r="V165" s="483" t="e">
        <f t="shared" si="283"/>
        <v>#VALUE!</v>
      </c>
      <c r="W165" s="483" t="e">
        <f t="shared" si="283"/>
        <v>#VALUE!</v>
      </c>
      <c r="X165" s="483" t="e">
        <f t="shared" si="283"/>
        <v>#VALUE!</v>
      </c>
      <c r="Y165" s="483" t="e">
        <f t="shared" si="283"/>
        <v>#VALUE!</v>
      </c>
      <c r="Z165" s="483" t="e">
        <f t="shared" si="283"/>
        <v>#VALUE!</v>
      </c>
      <c r="AA165" s="483" t="e">
        <f t="shared" si="283"/>
        <v>#VALUE!</v>
      </c>
      <c r="AB165" s="483" t="e">
        <f t="shared" si="283"/>
        <v>#VALUE!</v>
      </c>
      <c r="AC165" s="483" t="e">
        <f t="shared" si="283"/>
        <v>#VALUE!</v>
      </c>
      <c r="AD165" s="483" t="e">
        <f t="shared" si="283"/>
        <v>#VALUE!</v>
      </c>
      <c r="AE165" s="483" t="e">
        <f t="shared" si="283"/>
        <v>#VALUE!</v>
      </c>
      <c r="AF165" s="483" t="e">
        <f t="shared" si="283"/>
        <v>#VALUE!</v>
      </c>
      <c r="AG165" s="483" t="e">
        <f t="shared" si="283"/>
        <v>#VALUE!</v>
      </c>
      <c r="AH165" s="483" t="e">
        <f t="shared" si="283"/>
        <v>#VALUE!</v>
      </c>
      <c r="AI165" s="483" t="e">
        <f t="shared" si="283"/>
        <v>#VALUE!</v>
      </c>
      <c r="AJ165" s="483" t="e">
        <f t="shared" si="283"/>
        <v>#VALUE!</v>
      </c>
      <c r="AK165" s="483" t="e">
        <f t="shared" si="283"/>
        <v>#VALUE!</v>
      </c>
      <c r="AL165" s="483" t="e">
        <f t="shared" si="283"/>
        <v>#VALUE!</v>
      </c>
      <c r="AM165" s="483" t="e">
        <f t="shared" si="283"/>
        <v>#VALUE!</v>
      </c>
      <c r="AN165" s="483" t="e">
        <f t="shared" si="283"/>
        <v>#VALUE!</v>
      </c>
      <c r="AO165" s="483" t="e">
        <f t="shared" si="283"/>
        <v>#VALUE!</v>
      </c>
      <c r="AP165" s="483" t="e">
        <f t="shared" si="283"/>
        <v>#VALUE!</v>
      </c>
      <c r="AQ165" s="483" t="e">
        <f t="shared" si="283"/>
        <v>#VALUE!</v>
      </c>
      <c r="AR165" s="483" t="e">
        <f t="shared" si="283"/>
        <v>#VALUE!</v>
      </c>
      <c r="AS165" s="483" t="e">
        <f t="shared" si="283"/>
        <v>#VALUE!</v>
      </c>
      <c r="AT165" s="483" t="e">
        <f t="shared" si="283"/>
        <v>#VALUE!</v>
      </c>
      <c r="AU165" s="483" t="e">
        <f t="shared" si="283"/>
        <v>#VALUE!</v>
      </c>
      <c r="AV165" s="483" t="e">
        <f t="shared" si="283"/>
        <v>#VALUE!</v>
      </c>
      <c r="AW165" s="483" t="e">
        <f t="shared" si="283"/>
        <v>#VALUE!</v>
      </c>
      <c r="AX165" s="483" t="e">
        <f t="shared" si="283"/>
        <v>#VALUE!</v>
      </c>
      <c r="AY165" s="483" t="e">
        <f t="shared" si="283"/>
        <v>#VALUE!</v>
      </c>
      <c r="AZ165" s="483" t="e">
        <f t="shared" si="283"/>
        <v>#VALUE!</v>
      </c>
      <c r="BA165" s="483" t="e">
        <f t="shared" si="283"/>
        <v>#VALUE!</v>
      </c>
      <c r="BB165" s="483" t="e">
        <f t="shared" si="283"/>
        <v>#VALUE!</v>
      </c>
      <c r="BC165" s="483" t="e">
        <f t="shared" si="283"/>
        <v>#VALUE!</v>
      </c>
      <c r="BD165" s="483" t="e">
        <f t="shared" si="283"/>
        <v>#VALUE!</v>
      </c>
      <c r="BE165" s="483" t="e">
        <f t="shared" si="283"/>
        <v>#VALUE!</v>
      </c>
      <c r="BF165" s="483" t="e">
        <f t="shared" si="283"/>
        <v>#VALUE!</v>
      </c>
      <c r="BG165" s="483" t="e">
        <f t="shared" si="283"/>
        <v>#VALUE!</v>
      </c>
      <c r="BH165" s="483" t="e">
        <f t="shared" si="283"/>
        <v>#VALUE!</v>
      </c>
      <c r="BI165" s="483" t="e">
        <f t="shared" si="283"/>
        <v>#VALUE!</v>
      </c>
      <c r="BJ165" s="483" t="e">
        <f t="shared" si="283"/>
        <v>#VALUE!</v>
      </c>
      <c r="BK165" s="483" t="e">
        <f t="shared" si="283"/>
        <v>#VALUE!</v>
      </c>
      <c r="BL165" s="483" t="e">
        <f t="shared" si="283"/>
        <v>#VALUE!</v>
      </c>
      <c r="BM165" s="483" t="e">
        <f t="shared" si="283"/>
        <v>#VALUE!</v>
      </c>
      <c r="BN165" s="483" t="e">
        <f t="shared" si="283"/>
        <v>#VALUE!</v>
      </c>
      <c r="BO165" s="483" t="e">
        <f t="shared" si="283"/>
        <v>#VALUE!</v>
      </c>
      <c r="BP165" s="483" t="e">
        <f t="shared" si="283"/>
        <v>#VALUE!</v>
      </c>
      <c r="BQ165" s="483" t="e">
        <f t="shared" si="283"/>
        <v>#VALUE!</v>
      </c>
      <c r="BR165" s="483" t="e">
        <f t="shared" si="283"/>
        <v>#VALUE!</v>
      </c>
      <c r="BS165" s="483" t="e">
        <f t="shared" ref="BS165:ED165" si="284">100*(BS163/BO163-1)</f>
        <v>#VALUE!</v>
      </c>
      <c r="BT165" s="483" t="e">
        <f t="shared" si="284"/>
        <v>#VALUE!</v>
      </c>
      <c r="BU165" s="483" t="e">
        <f t="shared" si="284"/>
        <v>#VALUE!</v>
      </c>
      <c r="BV165" s="483" t="e">
        <f t="shared" si="284"/>
        <v>#VALUE!</v>
      </c>
      <c r="BW165" s="483" t="e">
        <f t="shared" si="284"/>
        <v>#VALUE!</v>
      </c>
      <c r="BX165" s="483" t="e">
        <f t="shared" si="284"/>
        <v>#VALUE!</v>
      </c>
      <c r="BY165" s="483" t="e">
        <f t="shared" si="284"/>
        <v>#VALUE!</v>
      </c>
      <c r="BZ165" s="483" t="e">
        <f t="shared" si="284"/>
        <v>#VALUE!</v>
      </c>
      <c r="CA165" s="483" t="e">
        <f t="shared" si="284"/>
        <v>#VALUE!</v>
      </c>
      <c r="CB165" s="483" t="e">
        <f t="shared" si="284"/>
        <v>#VALUE!</v>
      </c>
      <c r="CC165" s="483" t="e">
        <f t="shared" si="284"/>
        <v>#VALUE!</v>
      </c>
      <c r="CD165" s="483" t="e">
        <f t="shared" si="284"/>
        <v>#VALUE!</v>
      </c>
      <c r="CE165" s="483" t="e">
        <f t="shared" si="284"/>
        <v>#VALUE!</v>
      </c>
      <c r="CF165" s="483" t="e">
        <f t="shared" si="284"/>
        <v>#VALUE!</v>
      </c>
      <c r="CG165" s="483" t="e">
        <f t="shared" si="284"/>
        <v>#VALUE!</v>
      </c>
      <c r="CH165" s="483" t="e">
        <f t="shared" si="284"/>
        <v>#VALUE!</v>
      </c>
      <c r="CI165" s="483" t="e">
        <f t="shared" si="284"/>
        <v>#VALUE!</v>
      </c>
      <c r="CJ165" s="483" t="e">
        <f t="shared" si="284"/>
        <v>#VALUE!</v>
      </c>
      <c r="CK165" s="483" t="e">
        <f t="shared" si="284"/>
        <v>#VALUE!</v>
      </c>
      <c r="CL165" s="483" t="e">
        <f t="shared" si="284"/>
        <v>#VALUE!</v>
      </c>
      <c r="CM165" s="483" t="e">
        <f t="shared" si="284"/>
        <v>#VALUE!</v>
      </c>
      <c r="CN165" s="483" t="e">
        <f t="shared" si="284"/>
        <v>#VALUE!</v>
      </c>
      <c r="CO165" s="483" t="e">
        <f t="shared" si="284"/>
        <v>#VALUE!</v>
      </c>
      <c r="CP165" s="483" t="e">
        <f t="shared" si="284"/>
        <v>#VALUE!</v>
      </c>
      <c r="CQ165" s="483" t="e">
        <f t="shared" si="284"/>
        <v>#VALUE!</v>
      </c>
      <c r="CR165" s="483" t="e">
        <f t="shared" si="284"/>
        <v>#VALUE!</v>
      </c>
      <c r="CS165" s="483" t="e">
        <f t="shared" si="284"/>
        <v>#VALUE!</v>
      </c>
      <c r="CT165" s="483" t="e">
        <f t="shared" si="284"/>
        <v>#VALUE!</v>
      </c>
      <c r="CU165" s="483" t="e">
        <f t="shared" si="284"/>
        <v>#VALUE!</v>
      </c>
      <c r="CV165" s="483" t="e">
        <f t="shared" si="284"/>
        <v>#VALUE!</v>
      </c>
      <c r="CW165" s="483" t="e">
        <f t="shared" si="284"/>
        <v>#VALUE!</v>
      </c>
      <c r="CX165" s="483" t="e">
        <f t="shared" si="284"/>
        <v>#VALUE!</v>
      </c>
      <c r="CY165" s="483" t="e">
        <f t="shared" si="284"/>
        <v>#VALUE!</v>
      </c>
      <c r="CZ165" s="483" t="e">
        <f t="shared" si="284"/>
        <v>#VALUE!</v>
      </c>
      <c r="DA165" s="483" t="e">
        <f t="shared" si="284"/>
        <v>#VALUE!</v>
      </c>
      <c r="DB165" s="483" t="e">
        <f t="shared" si="284"/>
        <v>#VALUE!</v>
      </c>
      <c r="DC165" s="483" t="e">
        <f t="shared" si="284"/>
        <v>#VALUE!</v>
      </c>
      <c r="DD165" s="483" t="e">
        <f t="shared" si="284"/>
        <v>#VALUE!</v>
      </c>
      <c r="DE165" s="483" t="e">
        <f t="shared" si="284"/>
        <v>#VALUE!</v>
      </c>
      <c r="DF165" s="483" t="e">
        <f t="shared" si="284"/>
        <v>#VALUE!</v>
      </c>
      <c r="DG165" s="483" t="e">
        <f t="shared" si="284"/>
        <v>#VALUE!</v>
      </c>
      <c r="DH165" s="483" t="e">
        <f t="shared" si="284"/>
        <v>#VALUE!</v>
      </c>
      <c r="DI165" s="483" t="e">
        <f t="shared" si="284"/>
        <v>#VALUE!</v>
      </c>
      <c r="DJ165" s="483" t="e">
        <f t="shared" si="284"/>
        <v>#VALUE!</v>
      </c>
      <c r="DK165" s="483" t="e">
        <f t="shared" si="284"/>
        <v>#VALUE!</v>
      </c>
      <c r="DL165" s="483" t="e">
        <f t="shared" si="284"/>
        <v>#VALUE!</v>
      </c>
      <c r="DM165" s="483" t="e">
        <f t="shared" si="284"/>
        <v>#VALUE!</v>
      </c>
      <c r="DN165" s="483" t="e">
        <f t="shared" si="284"/>
        <v>#VALUE!</v>
      </c>
      <c r="DO165" s="483" t="e">
        <f t="shared" si="284"/>
        <v>#VALUE!</v>
      </c>
      <c r="DP165" s="483" t="e">
        <f t="shared" si="284"/>
        <v>#VALUE!</v>
      </c>
      <c r="DQ165" s="483" t="e">
        <f t="shared" si="284"/>
        <v>#VALUE!</v>
      </c>
      <c r="DR165" s="483" t="e">
        <f t="shared" si="284"/>
        <v>#VALUE!</v>
      </c>
      <c r="DS165" s="483" t="e">
        <f t="shared" si="284"/>
        <v>#VALUE!</v>
      </c>
      <c r="DT165" s="483" t="e">
        <f t="shared" si="284"/>
        <v>#VALUE!</v>
      </c>
      <c r="DU165" s="483" t="e">
        <f t="shared" si="284"/>
        <v>#VALUE!</v>
      </c>
      <c r="DV165" s="483" t="e">
        <f t="shared" si="284"/>
        <v>#VALUE!</v>
      </c>
      <c r="DW165" s="483" t="e">
        <f t="shared" si="284"/>
        <v>#VALUE!</v>
      </c>
      <c r="DX165" s="483" t="e">
        <f t="shared" si="284"/>
        <v>#VALUE!</v>
      </c>
      <c r="DY165" s="483" t="e">
        <f t="shared" si="284"/>
        <v>#VALUE!</v>
      </c>
      <c r="DZ165" s="483" t="e">
        <f t="shared" si="284"/>
        <v>#VALUE!</v>
      </c>
      <c r="EA165" s="483" t="e">
        <f t="shared" si="284"/>
        <v>#VALUE!</v>
      </c>
      <c r="EB165" s="483" t="e">
        <f t="shared" si="284"/>
        <v>#VALUE!</v>
      </c>
      <c r="EC165" s="483" t="e">
        <f t="shared" si="284"/>
        <v>#VALUE!</v>
      </c>
      <c r="ED165" s="483" t="e">
        <f t="shared" si="284"/>
        <v>#VALUE!</v>
      </c>
      <c r="EE165" s="483" t="e">
        <f>100*(EE163/EA163-1)</f>
        <v>#VALUE!</v>
      </c>
      <c r="EF165" s="483" t="e">
        <f>100*(EF163/EB163-1)</f>
        <v>#VALUE!</v>
      </c>
      <c r="EG165" s="483" t="e">
        <f>100*(EG163/EC163-1)</f>
        <v>#VALUE!</v>
      </c>
      <c r="EH165" s="483" t="e">
        <f>100*(EH163/ED163-1)</f>
        <v>#VALUE!</v>
      </c>
      <c r="EI165" s="483" t="e">
        <f>100*(EI163/EE163-1)</f>
        <v>#VALUE!</v>
      </c>
    </row>
    <row r="168" spans="2:158" s="510" customFormat="1">
      <c r="B168" s="510" t="s">
        <v>247</v>
      </c>
      <c r="BO168" s="511">
        <v>10.8</v>
      </c>
      <c r="BP168" s="511">
        <v>11</v>
      </c>
      <c r="BQ168" s="511">
        <v>11</v>
      </c>
      <c r="BR168" s="511">
        <v>11.1</v>
      </c>
      <c r="BS168" s="511">
        <v>11.2</v>
      </c>
      <c r="BT168" s="511">
        <v>11.2</v>
      </c>
      <c r="BU168" s="511">
        <v>11.2</v>
      </c>
      <c r="BV168" s="511">
        <v>11</v>
      </c>
      <c r="BW168" s="511">
        <v>10.9</v>
      </c>
      <c r="BX168" s="511">
        <v>10.8</v>
      </c>
      <c r="BY168" s="511">
        <v>10.7</v>
      </c>
      <c r="BZ168" s="511">
        <v>10.7</v>
      </c>
      <c r="CA168" s="511">
        <v>10.8</v>
      </c>
      <c r="CB168" s="511">
        <v>10.7</v>
      </c>
      <c r="CC168" s="511">
        <v>10.4</v>
      </c>
      <c r="CD168" s="511">
        <v>9.9</v>
      </c>
      <c r="CE168" s="511">
        <v>9.5</v>
      </c>
      <c r="CF168" s="511">
        <v>9.1</v>
      </c>
      <c r="CG168" s="511">
        <v>8.8000000000000007</v>
      </c>
      <c r="CH168" s="511">
        <v>8.5</v>
      </c>
      <c r="CI168" s="511">
        <v>8.1999999999999993</v>
      </c>
      <c r="CJ168" s="511">
        <v>8.1</v>
      </c>
      <c r="CK168" s="511">
        <v>8.1</v>
      </c>
      <c r="CL168" s="511">
        <v>8.1999999999999993</v>
      </c>
      <c r="CM168" s="511">
        <v>8.1999999999999993</v>
      </c>
      <c r="CN168" s="511">
        <v>8.1999999999999993</v>
      </c>
      <c r="CO168" s="511">
        <v>8.3000000000000007</v>
      </c>
      <c r="CP168" s="511">
        <v>8.4</v>
      </c>
      <c r="CQ168" s="511">
        <v>8.6999999999999993</v>
      </c>
      <c r="CR168" s="511">
        <v>8.9</v>
      </c>
      <c r="CS168" s="511">
        <v>8.8000000000000007</v>
      </c>
      <c r="CT168" s="511">
        <v>9.1999999999999993</v>
      </c>
      <c r="CU168" s="511">
        <v>9.4</v>
      </c>
      <c r="CV168" s="511">
        <v>9.1999999999999993</v>
      </c>
      <c r="CW168" s="511">
        <v>9.3000000000000007</v>
      </c>
      <c r="CX168" s="511">
        <v>9.3000000000000007</v>
      </c>
      <c r="CY168" s="511">
        <v>9.1</v>
      </c>
      <c r="CZ168" s="511">
        <v>9.1999999999999993</v>
      </c>
      <c r="DA168" s="511">
        <v>9.4</v>
      </c>
      <c r="DB168" s="511">
        <v>9.5</v>
      </c>
      <c r="DC168" s="511">
        <v>9.5</v>
      </c>
      <c r="DD168" s="511">
        <v>9.3000000000000007</v>
      </c>
      <c r="DE168" s="511">
        <v>9.3000000000000007</v>
      </c>
      <c r="DF168" s="511">
        <v>8.8000000000000007</v>
      </c>
      <c r="DG168" s="511">
        <v>8.8000000000000007</v>
      </c>
      <c r="DH168" s="511">
        <v>8.5</v>
      </c>
      <c r="DI168" s="511">
        <v>8.3000000000000007</v>
      </c>
      <c r="DJ168" s="511">
        <v>7.9</v>
      </c>
      <c r="DK168" s="511">
        <v>7.5</v>
      </c>
      <c r="DL168" s="511">
        <v>7.7</v>
      </c>
      <c r="DM168" s="511">
        <v>7.8</v>
      </c>
      <c r="DN168" s="511">
        <v>8.1</v>
      </c>
      <c r="DO168" s="511">
        <v>8.9</v>
      </c>
      <c r="DP168" s="511">
        <v>9.6</v>
      </c>
      <c r="DQ168" s="511">
        <v>9.6</v>
      </c>
      <c r="DR168" s="511">
        <v>10</v>
      </c>
      <c r="DS168" s="511">
        <v>9.8000000000000007</v>
      </c>
      <c r="DT168" s="511">
        <v>9.6999999999999993</v>
      </c>
      <c r="DU168" s="511">
        <v>9.6999999999999993</v>
      </c>
      <c r="DV168" s="511">
        <v>9.6999999999999993</v>
      </c>
      <c r="DW168" s="511">
        <v>9.5</v>
      </c>
      <c r="DX168" s="511">
        <v>9.5</v>
      </c>
      <c r="DY168" s="511">
        <v>9.6</v>
      </c>
      <c r="DZ168" s="511">
        <v>9.8000000000000007</v>
      </c>
      <c r="EA168" s="511">
        <v>9.9</v>
      </c>
      <c r="EB168" s="511">
        <v>10.199999999999999</v>
      </c>
      <c r="EC168" s="511">
        <v>10.3</v>
      </c>
      <c r="ED168" s="511">
        <v>10.5</v>
      </c>
      <c r="EE168" s="511">
        <v>10.8</v>
      </c>
      <c r="EF168" s="511">
        <v>10.8</v>
      </c>
      <c r="EG168" s="511">
        <v>10.9</v>
      </c>
      <c r="EH168" s="511">
        <v>11.137129658580795</v>
      </c>
      <c r="EI168" s="511">
        <v>11.089055600486265</v>
      </c>
      <c r="EJ168" s="511">
        <v>11.043938822518522</v>
      </c>
      <c r="EK168" s="511">
        <v>10.237358612991512</v>
      </c>
      <c r="EL168" s="511">
        <v>11.291712850993392</v>
      </c>
      <c r="EM168" s="511">
        <v>11.280638747168654</v>
      </c>
      <c r="EN168" s="511">
        <v>11.07361678803905</v>
      </c>
      <c r="EO168" s="511">
        <v>10.111636627300051</v>
      </c>
      <c r="EP168" s="511">
        <v>11.086638565616102</v>
      </c>
      <c r="EQ168" s="511">
        <v>11.010807849678093</v>
      </c>
      <c r="ER168" s="511">
        <v>10.86848432553845</v>
      </c>
      <c r="ES168" s="511">
        <v>9.8217980007972514</v>
      </c>
      <c r="ET168" s="511">
        <v>10.840410455706765</v>
      </c>
      <c r="EU168" s="511">
        <v>10.804888226255827</v>
      </c>
      <c r="EV168" s="511">
        <v>10.633485829038252</v>
      </c>
      <c r="EW168" s="511">
        <v>9.5840296406981889</v>
      </c>
      <c r="EX168" s="511">
        <v>10.605275773243845</v>
      </c>
      <c r="EY168" s="511">
        <v>10.569629246201165</v>
      </c>
      <c r="EZ168" s="511">
        <v>10.39774690091407</v>
      </c>
      <c r="FA168" s="511">
        <v>9.3042575757163792</v>
      </c>
      <c r="FB168" s="511">
        <v>10.287787691981555</v>
      </c>
    </row>
    <row r="169" spans="2:158" s="510" customFormat="1">
      <c r="B169" s="512" t="s">
        <v>248</v>
      </c>
      <c r="BO169" s="511">
        <v>10.4</v>
      </c>
      <c r="BP169" s="511">
        <v>10.6</v>
      </c>
      <c r="BQ169" s="511">
        <v>10.6</v>
      </c>
      <c r="BR169" s="511">
        <v>10.6</v>
      </c>
      <c r="BS169" s="511">
        <v>10.8</v>
      </c>
      <c r="BT169" s="511">
        <v>10.8</v>
      </c>
      <c r="BU169" s="511">
        <v>10.7</v>
      </c>
      <c r="BV169" s="511">
        <v>10.6</v>
      </c>
      <c r="BW169" s="511">
        <v>10.4</v>
      </c>
      <c r="BX169" s="511">
        <v>10.3</v>
      </c>
      <c r="BY169" s="511">
        <v>10.199999999999999</v>
      </c>
      <c r="BZ169" s="511">
        <v>10.199999999999999</v>
      </c>
      <c r="CA169" s="511">
        <v>10.3</v>
      </c>
      <c r="CB169" s="511">
        <v>10.199999999999999</v>
      </c>
      <c r="CC169" s="511">
        <v>9.9</v>
      </c>
      <c r="CD169" s="511">
        <v>9.5</v>
      </c>
      <c r="CE169" s="511">
        <v>9.1</v>
      </c>
      <c r="CF169" s="511">
        <v>8.6999999999999993</v>
      </c>
      <c r="CG169" s="511">
        <v>8.3000000000000007</v>
      </c>
      <c r="CH169" s="511">
        <v>8</v>
      </c>
      <c r="CI169" s="511">
        <v>7.8</v>
      </c>
      <c r="CJ169" s="511">
        <v>7.7</v>
      </c>
      <c r="CK169" s="511">
        <v>7.7</v>
      </c>
      <c r="CL169" s="511">
        <v>7.8</v>
      </c>
      <c r="CM169" s="511">
        <v>7.8</v>
      </c>
      <c r="CN169" s="511">
        <v>7.8</v>
      </c>
      <c r="CO169" s="511">
        <v>7.9</v>
      </c>
      <c r="CP169" s="511">
        <v>8</v>
      </c>
      <c r="CQ169" s="511">
        <v>8.3000000000000007</v>
      </c>
      <c r="CR169" s="511">
        <v>8.5</v>
      </c>
      <c r="CS169" s="511">
        <v>8.4</v>
      </c>
      <c r="CT169" s="511">
        <v>8.8000000000000007</v>
      </c>
      <c r="CU169" s="511">
        <v>8.9</v>
      </c>
      <c r="CV169" s="511">
        <v>8.8000000000000007</v>
      </c>
      <c r="CW169" s="511">
        <v>8.9</v>
      </c>
      <c r="CX169" s="511">
        <v>8.9</v>
      </c>
      <c r="CY169" s="511">
        <v>8.6999999999999993</v>
      </c>
      <c r="CZ169" s="511">
        <v>8.8000000000000007</v>
      </c>
      <c r="DA169" s="511">
        <v>9</v>
      </c>
      <c r="DB169" s="511">
        <v>9.1</v>
      </c>
      <c r="DC169" s="511">
        <v>9.1</v>
      </c>
      <c r="DD169" s="511">
        <v>8.9</v>
      </c>
      <c r="DE169" s="511">
        <v>8.9</v>
      </c>
      <c r="DF169" s="511">
        <v>8.4</v>
      </c>
      <c r="DG169" s="511">
        <v>8.4</v>
      </c>
      <c r="DH169" s="511">
        <v>8.1</v>
      </c>
      <c r="DI169" s="511">
        <v>8</v>
      </c>
      <c r="DJ169" s="511">
        <v>7.5</v>
      </c>
      <c r="DK169" s="511">
        <v>7.1</v>
      </c>
      <c r="DL169" s="511">
        <v>7.3</v>
      </c>
      <c r="DM169" s="511">
        <v>7.4</v>
      </c>
      <c r="DN169" s="511">
        <v>7.8</v>
      </c>
      <c r="DO169" s="511">
        <v>8.6</v>
      </c>
      <c r="DP169" s="511">
        <v>9.1999999999999993</v>
      </c>
      <c r="DQ169" s="511">
        <v>9.1999999999999993</v>
      </c>
      <c r="DR169" s="511">
        <v>9.6</v>
      </c>
      <c r="DS169" s="511">
        <v>9.4</v>
      </c>
      <c r="DT169" s="511">
        <v>9.3000000000000007</v>
      </c>
      <c r="DU169" s="511">
        <v>9.3000000000000007</v>
      </c>
      <c r="DV169" s="511">
        <v>9.1999999999999993</v>
      </c>
      <c r="DW169" s="511">
        <v>9.1</v>
      </c>
      <c r="DX169" s="511">
        <v>9.1</v>
      </c>
      <c r="DY169" s="511">
        <v>9.1999999999999993</v>
      </c>
      <c r="DZ169" s="511">
        <v>9.3000000000000007</v>
      </c>
      <c r="EA169" s="511">
        <v>9.5</v>
      </c>
      <c r="EB169" s="511">
        <v>9.8000000000000007</v>
      </c>
      <c r="EC169" s="511">
        <v>9.9</v>
      </c>
      <c r="ED169" s="511">
        <v>10.1</v>
      </c>
      <c r="EE169" s="511">
        <v>10.4</v>
      </c>
      <c r="EF169" s="511">
        <v>10.4</v>
      </c>
      <c r="EG169" s="511">
        <v>10.5</v>
      </c>
      <c r="EH169" s="511">
        <v>10.737129658580795</v>
      </c>
      <c r="EI169" s="511">
        <v>10.689055600486265</v>
      </c>
      <c r="EJ169" s="511">
        <v>10.643938822518521</v>
      </c>
      <c r="EK169" s="511">
        <v>9.8373586129915118</v>
      </c>
      <c r="EL169" s="511">
        <v>10.891712850993391</v>
      </c>
      <c r="EM169" s="511">
        <v>10.880638747168653</v>
      </c>
      <c r="EN169" s="511">
        <v>10.67361678803905</v>
      </c>
      <c r="EO169" s="511">
        <v>9.7116366273000505</v>
      </c>
      <c r="EP169" s="511">
        <v>10.686638565616102</v>
      </c>
      <c r="EQ169" s="511">
        <v>10.610807849678093</v>
      </c>
      <c r="ER169" s="511">
        <v>10.46848432553845</v>
      </c>
      <c r="ES169" s="511">
        <v>9.421798000797251</v>
      </c>
      <c r="ET169" s="511">
        <v>10.440410455706765</v>
      </c>
      <c r="EU169" s="511">
        <v>10.404888226255826</v>
      </c>
      <c r="EV169" s="511">
        <v>10.233485829038251</v>
      </c>
      <c r="EW169" s="511">
        <v>9.1840296406981885</v>
      </c>
      <c r="EX169" s="511">
        <v>10.205275773243844</v>
      </c>
      <c r="EY169" s="511">
        <v>10.169629246201165</v>
      </c>
      <c r="EZ169" s="511">
        <v>9.9977469009140698</v>
      </c>
      <c r="FA169" s="511">
        <v>8.9042575757163789</v>
      </c>
      <c r="FB169" s="511">
        <v>9.8877876919815542</v>
      </c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99"/>
  <sheetViews>
    <sheetView zoomScaleNormal="100" workbookViewId="0">
      <pane xSplit="2" ySplit="3" topLeftCell="EG48" activePane="bottomRight" state="frozen"/>
      <selection activeCell="AH281" sqref="AH281"/>
      <selection pane="topRight" activeCell="AH281" sqref="AH281"/>
      <selection pane="bottomLeft" activeCell="AH281" sqref="AH281"/>
      <selection pane="bottomRight" activeCell="AH281" sqref="AH281"/>
    </sheetView>
  </sheetViews>
  <sheetFormatPr defaultColWidth="11.42578125" defaultRowHeight="12.75"/>
  <cols>
    <col min="1" max="1" width="11.42578125" style="374"/>
    <col min="2" max="2" width="32.5703125" style="374" customWidth="1"/>
    <col min="3" max="131" width="11.42578125" style="374"/>
    <col min="132" max="158" width="11.5703125" style="374" bestFit="1" customWidth="1"/>
    <col min="159" max="16384" width="11.42578125" style="374"/>
  </cols>
  <sheetData>
    <row r="1" spans="1:178" ht="15.75">
      <c r="B1" s="355" t="s">
        <v>72</v>
      </c>
      <c r="F1" s="75"/>
      <c r="DZ1" s="485">
        <f>AVERAGE(DW14:DZ14)</f>
        <v>8.75</v>
      </c>
      <c r="EB1" s="447"/>
      <c r="ED1" s="485">
        <f>AVERAGE(EA14:ED14)</f>
        <v>9.375</v>
      </c>
      <c r="EH1" s="485">
        <f>AVERAGE(EE14:EH14)</f>
        <v>9.8500000000000014</v>
      </c>
      <c r="EL1" s="485">
        <f>AVERAGE(EI14:EL14)</f>
        <v>9.9337845499999986</v>
      </c>
      <c r="EN1" s="485">
        <f>AVERAGE(EK14:EN14)</f>
        <v>10.269562054477497</v>
      </c>
      <c r="EP1" s="485">
        <f>AVERAGE(EM14:EP14)</f>
        <v>10.384487122432496</v>
      </c>
      <c r="ER1" s="485">
        <f>AVERAGE(EO14:ER14)</f>
        <v>10.173709617954998</v>
      </c>
      <c r="ET1" s="485">
        <f>AVERAGE(EQ14:ET14)</f>
        <v>9.85</v>
      </c>
      <c r="EV1" s="485">
        <f>AVERAGE(ES14:EV14)</f>
        <v>9.65</v>
      </c>
      <c r="EX1" s="485">
        <f>AVERAGE(EU14:EX14)</f>
        <v>9.4749999999999996</v>
      </c>
      <c r="EZ1" s="485">
        <f>AVERAGE(EW14:EZ14)</f>
        <v>9.3500000000000014</v>
      </c>
      <c r="FB1" s="485">
        <f>AVERAGE(EY14:FB14)</f>
        <v>9.3000000000000007</v>
      </c>
    </row>
    <row r="2" spans="1:178">
      <c r="C2" s="447"/>
      <c r="D2" s="447">
        <f>'E&amp;R trim'!O8</f>
        <v>1.9751455408603347</v>
      </c>
      <c r="E2" s="447">
        <f>'E&amp;R trim'!P8</f>
        <v>0.72576687336336487</v>
      </c>
      <c r="F2" s="447">
        <f>'E&amp;R trim'!Q8</f>
        <v>0.30905440072028778</v>
      </c>
      <c r="G2" s="447">
        <f>'E&amp;R trim'!R8</f>
        <v>-0.33529274451965518</v>
      </c>
      <c r="H2" s="447">
        <f>'E&amp;R trim'!S8</f>
        <v>0.96061445157065162</v>
      </c>
      <c r="I2" s="447">
        <f>'E&amp;R trim'!T8</f>
        <v>1.5484797940102268</v>
      </c>
      <c r="J2" s="447">
        <f>'E&amp;R trim'!U8</f>
        <v>2.2528860093107284</v>
      </c>
      <c r="K2" s="447">
        <f>'E&amp;R trim'!V8</f>
        <v>2.7545335178679187</v>
      </c>
      <c r="L2" s="447">
        <f>'E&amp;R trim'!W8</f>
        <v>2.7793347787002265</v>
      </c>
      <c r="M2" s="447">
        <f>'E&amp;R trim'!X8</f>
        <v>2.2127039606630428</v>
      </c>
      <c r="N2" s="447">
        <f>'E&amp;R trim'!Y8</f>
        <v>2.1635385751508363</v>
      </c>
      <c r="O2" s="447">
        <f>'E&amp;R trim'!Z8</f>
        <v>1.6114549372824305</v>
      </c>
      <c r="P2" s="447">
        <f>'E&amp;R trim'!AA8</f>
        <v>1.0811218697371672</v>
      </c>
      <c r="Q2" s="447">
        <f>'E&amp;R trim'!AB8</f>
        <v>1.0902823701135267</v>
      </c>
      <c r="R2" s="447">
        <f>'E&amp;R trim'!AC8</f>
        <v>1.2196244634095521</v>
      </c>
      <c r="S2" s="447">
        <f>'E&amp;R trim'!AD8</f>
        <v>1.4135776872930883</v>
      </c>
      <c r="T2" s="447">
        <f>'E&amp;R trim'!AE8</f>
        <v>1.636913346069413</v>
      </c>
      <c r="U2" s="447">
        <f>'E&amp;R trim'!AF8</f>
        <v>2.1495900458592621</v>
      </c>
      <c r="V2" s="447">
        <f>'E&amp;R trim'!AG8</f>
        <v>1.390535733534537</v>
      </c>
      <c r="W2" s="447">
        <f>'E&amp;R trim'!AH8</f>
        <v>1.2527775264179253</v>
      </c>
      <c r="X2" s="447">
        <f>'E&amp;R trim'!AI8</f>
        <v>1.6886737334112389</v>
      </c>
      <c r="Y2" s="447">
        <f>'E&amp;R trim'!AJ8</f>
        <v>1.5986727498963127</v>
      </c>
      <c r="Z2" s="447">
        <f>'E&amp;R trim'!AK8</f>
        <v>2.1203221348075729</v>
      </c>
      <c r="AA2" s="447">
        <f>'E&amp;R trim'!AL8</f>
        <v>2.0760306505800852</v>
      </c>
      <c r="AB2" s="447">
        <f>'E&amp;R trim'!AM8</f>
        <v>2.4147769245164818</v>
      </c>
      <c r="AC2" s="447">
        <f>'E&amp;R trim'!AN8</f>
        <v>2.3939149490680656</v>
      </c>
      <c r="AD2" s="447">
        <f>'E&amp;R trim'!AO8</f>
        <v>2.2389662105448016</v>
      </c>
      <c r="AE2" s="447">
        <f>'E&amp;R trim'!AP8</f>
        <v>2.0921763887582712</v>
      </c>
      <c r="AF2" s="447">
        <f>'E&amp;R trim'!AQ8</f>
        <v>2.1741499913444207</v>
      </c>
      <c r="AG2" s="447">
        <f>'E&amp;R trim'!AR8</f>
        <v>2.4084357447459848</v>
      </c>
      <c r="AH2" s="447">
        <f>'E&amp;R trim'!AS8</f>
        <v>3.6024769614581675</v>
      </c>
      <c r="AI2" s="447">
        <f>'E&amp;R trim'!AT8</f>
        <v>4.8256410419293738</v>
      </c>
      <c r="AJ2" s="447">
        <f>'E&amp;R trim'!AU8</f>
        <v>4.3797063253012025</v>
      </c>
      <c r="AK2" s="447">
        <f>'E&amp;R trim'!AV8</f>
        <v>4.9032310308527061</v>
      </c>
      <c r="AL2" s="447">
        <f>'E&amp;R trim'!AW8</f>
        <v>4.4290597923072106</v>
      </c>
      <c r="AM2" s="447">
        <f>'E&amp;R trim'!AX8</f>
        <v>4.5495588306588397</v>
      </c>
      <c r="AN2" s="447">
        <f>'E&amp;R trim'!AY8</f>
        <v>4.6603482636415228</v>
      </c>
      <c r="AO2" s="447">
        <f>'E&amp;R trim'!AZ8</f>
        <v>4.3617157091239589</v>
      </c>
      <c r="AP2" s="447">
        <f>'E&amp;R trim'!BA8</f>
        <v>4.4391568160895511</v>
      </c>
      <c r="AQ2" s="447">
        <f>'E&amp;R trim'!BB8</f>
        <v>3.8887455911803315</v>
      </c>
      <c r="AR2" s="447">
        <f>'E&amp;R trim'!BC8</f>
        <v>3.3600147049109186</v>
      </c>
      <c r="AS2" s="447">
        <f>'E&amp;R trim'!BD8</f>
        <v>2.7231243670129857</v>
      </c>
      <c r="AT2" s="447">
        <f>'E&amp;R trim'!BE8</f>
        <v>1.6395843307330571</v>
      </c>
      <c r="AU2" s="447">
        <f>'E&amp;R trim'!BF8</f>
        <v>0.59615304144058356</v>
      </c>
      <c r="AV2" s="447">
        <f>'E&amp;R trim'!BG8</f>
        <v>1.0236688692404794</v>
      </c>
      <c r="AW2" s="447">
        <f>'E&amp;R trim'!BH8</f>
        <v>1.0615376093940254</v>
      </c>
      <c r="AX2" s="447">
        <f>'E&amp;R trim'!BI8</f>
        <v>1.6438910316088018</v>
      </c>
      <c r="AY2" s="447">
        <f>'E&amp;R trim'!BJ8</f>
        <v>2.6605509675487138</v>
      </c>
      <c r="AZ2" s="447">
        <f>'E&amp;R trim'!BK8</f>
        <v>1.7276092923980801</v>
      </c>
      <c r="BA2" s="447">
        <f>'E&amp;R trim'!BL8</f>
        <v>1.2471465801437542</v>
      </c>
      <c r="BB2" s="447">
        <f>'E&amp;R trim'!BM8</f>
        <v>0.42688328858235813</v>
      </c>
      <c r="BC2" s="447">
        <f>'E&amp;R trim'!BN8</f>
        <v>-1.0945553166430866</v>
      </c>
      <c r="BD2" s="447">
        <f>'E&amp;R trim'!BO8</f>
        <v>-0.92443632096517181</v>
      </c>
      <c r="BE2" s="447">
        <f>'E&amp;R trim'!BP8</f>
        <v>-0.41221878180282001</v>
      </c>
      <c r="BF2" s="447">
        <f>'E&amp;R trim'!BQ8</f>
        <v>5.6730119350389963E-2</v>
      </c>
      <c r="BG2" s="447">
        <f>'E&amp;R trim'!BR8</f>
        <v>1.149547718930255</v>
      </c>
      <c r="BH2" s="447">
        <f>'E&amp;R trim'!BS8</f>
        <v>2.2732978920825042</v>
      </c>
      <c r="BI2" s="447">
        <f>'E&amp;R trim'!BT8</f>
        <v>2.4987701832630771</v>
      </c>
      <c r="BJ2" s="447">
        <f>'E&amp;R trim'!BU8</f>
        <v>3.192447506917695</v>
      </c>
      <c r="BK2" s="447">
        <f>'E&amp;R trim'!BV8</f>
        <v>3.197489962279243</v>
      </c>
      <c r="BL2" s="447">
        <f>'E&amp;R trim'!BW8</f>
        <v>2.4661248058747143</v>
      </c>
      <c r="BM2" s="447">
        <f>'E&amp;R trim'!BX8</f>
        <v>1.9038275418616468</v>
      </c>
      <c r="BN2" s="447">
        <f>'E&amp;R trim'!BY8</f>
        <v>1.2395238545905629</v>
      </c>
      <c r="BO2" s="447">
        <f>'E&amp;R trim'!BZ8</f>
        <v>1.3856800847734663</v>
      </c>
      <c r="BP2" s="447">
        <f>'E&amp;R trim'!CA8</f>
        <v>1.1533854166666746</v>
      </c>
      <c r="BQ2" s="447">
        <f>'E&amp;R trim'!CB8</f>
        <v>1.6025916240584026</v>
      </c>
      <c r="BR2" s="447">
        <f>'E&amp;R trim'!CC8</f>
        <v>1.3876806984105539</v>
      </c>
      <c r="BS2" s="447">
        <f>'E&amp;R trim'!CD8</f>
        <v>1.2557711017804341</v>
      </c>
      <c r="BT2" s="447">
        <f>'E&amp;R trim'!CE8</f>
        <v>2.1280594394342378</v>
      </c>
      <c r="BU2" s="447">
        <f>'E&amp;R trim'!CF8</f>
        <v>2.3942695288290627</v>
      </c>
      <c r="BV2" s="447">
        <f>'E&amp;R trim'!CG8</f>
        <v>3.4373423281521154</v>
      </c>
      <c r="BW2" s="447">
        <f>'E&amp;R trim'!CH8</f>
        <v>3.7325700828582109</v>
      </c>
      <c r="BX2" s="447">
        <f>'E&amp;R trim'!CI8</f>
        <v>3.6841906250393741</v>
      </c>
      <c r="BY2" s="447">
        <f>'E&amp;R trim'!CJ8</f>
        <v>3.5553232305294946</v>
      </c>
      <c r="BZ2" s="447">
        <f>'E&amp;R trim'!CK8</f>
        <v>3.3347529390790998</v>
      </c>
      <c r="CA2" s="447">
        <f>'E&amp;R trim'!CL8</f>
        <v>3.1614095262431086</v>
      </c>
      <c r="CB2" s="447">
        <f>'E&amp;R trim'!CM8</f>
        <v>2.8922224113199224</v>
      </c>
      <c r="CC2" s="447">
        <f>'E&amp;R trim'!CN8</f>
        <v>3.379158434733065</v>
      </c>
      <c r="CD2" s="447">
        <f>'E&amp;R trim'!CO8</f>
        <v>3.7986179002051035</v>
      </c>
      <c r="CE2" s="447">
        <f>'E&amp;R trim'!CP8</f>
        <v>4.3880353157770502</v>
      </c>
      <c r="CF2" s="447">
        <f>'E&amp;R trim'!CQ8</f>
        <v>4.4323568191377394</v>
      </c>
      <c r="CG2" s="447">
        <f>'E&amp;R trim'!CR8</f>
        <v>3.8424966532641491</v>
      </c>
      <c r="CH2" s="447">
        <f>'E&amp;R trim'!CS8</f>
        <v>3.5434879463698277</v>
      </c>
      <c r="CI2" s="447">
        <f>'E&amp;R trim'!CT8</f>
        <v>2.9685621262488748</v>
      </c>
      <c r="CJ2" s="447">
        <f>'E&amp;R trim'!CU8</f>
        <v>2.1997266745707789</v>
      </c>
      <c r="CK2" s="447">
        <f>'E&amp;R trim'!CV8</f>
        <v>1.8513935510578783</v>
      </c>
      <c r="CL2" s="447">
        <f>'E&amp;R trim'!CW8</f>
        <v>0.73906616815928583</v>
      </c>
      <c r="CM2" s="447">
        <f>'E&amp;R trim'!CX8</f>
        <v>0.74317976352968884</v>
      </c>
      <c r="CN2" s="447">
        <f>'E&amp;R trim'!CY8</f>
        <v>1.249983395544696</v>
      </c>
      <c r="CO2" s="447">
        <f>'E&amp;R trim'!CZ8</f>
        <v>1.2219878287184738</v>
      </c>
      <c r="CP2" s="447">
        <f>'E&amp;R trim'!DA8</f>
        <v>1.3223297790879274</v>
      </c>
      <c r="CQ2" s="447">
        <f>'E&amp;R trim'!DB8</f>
        <v>0.73923696492748103</v>
      </c>
      <c r="CR2" s="447">
        <f>'E&amp;R trim'!DC8</f>
        <v>0.14278467284161156</v>
      </c>
      <c r="CS2" s="447">
        <f>'E&amp;R trim'!DD8</f>
        <v>0.65970229379122003</v>
      </c>
      <c r="CT2" s="447">
        <f>'E&amp;R trim'!DE8</f>
        <v>1.6030002468170323</v>
      </c>
      <c r="CU2" s="447">
        <f>'E&amp;R trim'!DF8</f>
        <v>2.1446708542658843</v>
      </c>
      <c r="CV2" s="447">
        <f>'E&amp;R trim'!DG8</f>
        <v>2.9549002696594995</v>
      </c>
      <c r="CW2" s="447">
        <f>'E&amp;R trim'!DH8</f>
        <v>2.6512162337943845</v>
      </c>
      <c r="CX2" s="447">
        <f>'E&amp;R trim'!DI8</f>
        <v>2.5279038970866363</v>
      </c>
      <c r="CY2" s="447">
        <f>'E&amp;R trim'!DJ8</f>
        <v>2.0049503892339615</v>
      </c>
      <c r="CZ2" s="447">
        <f>'E&amp;R trim'!DK8</f>
        <v>1.4143680623009081</v>
      </c>
      <c r="DA2" s="447">
        <f>'E&amp;R trim'!DL8</f>
        <v>1.566456665307947</v>
      </c>
      <c r="DB2" s="447">
        <f>'E&amp;R trim'!DM8</f>
        <v>1.5939546303732177</v>
      </c>
      <c r="DC2" s="447">
        <f>'E&amp;R trim'!DN8</f>
        <v>2.2023293142394929</v>
      </c>
      <c r="DD2" s="447">
        <f>'E&amp;R trim'!DO8</f>
        <v>3.0914684004374804</v>
      </c>
      <c r="DE2" s="447">
        <f>'E&amp;R trim'!DP8</f>
        <v>2.4871804469064562</v>
      </c>
      <c r="DF2" s="447">
        <f>'E&amp;R trim'!DQ8</f>
        <v>2.5562969399148372</v>
      </c>
      <c r="DG2" s="447">
        <f>'E&amp;R trim'!DR8</f>
        <v>2.6155757670195845</v>
      </c>
      <c r="DH2" s="447">
        <f>'E&amp;R trim'!DS8</f>
        <v>2.1579406454753869</v>
      </c>
      <c r="DI2" s="447">
        <f>'E&amp;R trim'!DT8</f>
        <v>2.5513982473973629</v>
      </c>
      <c r="DJ2" s="447">
        <f>'E&amp;R trim'!DU8</f>
        <v>1.9395671291870809</v>
      </c>
      <c r="DK2" s="447">
        <f>'E&amp;R trim'!DV8</f>
        <v>1.7095280815362601</v>
      </c>
      <c r="DL2" s="447">
        <f>'E&amp;R trim'!DW8</f>
        <v>0.57505043605343698</v>
      </c>
      <c r="DM2" s="447">
        <f>'E&amp;R trim'!DX8</f>
        <v>-4.0360713988929486E-2</v>
      </c>
      <c r="DN2" s="447">
        <f>'E&amp;R trim'!DY8</f>
        <v>-1.8588380682771577</v>
      </c>
      <c r="DO2" s="447">
        <f>'E&amp;R trim'!DZ8</f>
        <v>-3.9137993694074225</v>
      </c>
      <c r="DP2" s="447">
        <f>'E&amp;R trim'!EA8</f>
        <v>-3.4982941891870567</v>
      </c>
      <c r="DQ2" s="447">
        <f>'E&amp;R trim'!EB8</f>
        <v>-3.1278328233426689</v>
      </c>
      <c r="DR2" s="447">
        <f>'E&amp;R trim'!EC8</f>
        <v>-0.88506789878847192</v>
      </c>
      <c r="DS2" s="447">
        <f>'E&amp;R trim'!ED8</f>
        <v>1.1381618491909995</v>
      </c>
      <c r="DT2" s="447">
        <f>'E&amp;R trim'!EE8</f>
        <v>1.889174176785291</v>
      </c>
      <c r="DU2" s="447">
        <f>'E&amp;R trim'!EF8</f>
        <v>2.3265602173935473</v>
      </c>
      <c r="DV2" s="447">
        <f>'E&amp;R trim'!EG8</f>
        <v>2.1918386482038033</v>
      </c>
      <c r="DW2" s="447">
        <f>'E&amp;R trim'!EH8</f>
        <v>2.9147605869546345</v>
      </c>
      <c r="DX2" s="447">
        <f>'E&amp;R trim'!EI8</f>
        <v>2.1537330905045726</v>
      </c>
      <c r="DY2" s="447">
        <f>'E&amp;R trim'!EJ8</f>
        <v>1.8140177548110925</v>
      </c>
      <c r="DZ2" s="447">
        <f>'E&amp;R trim'!EK8</f>
        <v>1.4775478266741082</v>
      </c>
      <c r="EA2" s="447">
        <f>'E&amp;R trim'!EL8</f>
        <v>0.60439042403577226</v>
      </c>
      <c r="EB2" s="447">
        <f>'E&amp;R trim'!EM8</f>
        <v>0.42693294282991623</v>
      </c>
    </row>
    <row r="3" spans="1:178" ht="13.5" thickBot="1">
      <c r="B3" s="374" t="s">
        <v>204</v>
      </c>
      <c r="C3" s="449">
        <v>29281</v>
      </c>
      <c r="D3" s="449">
        <v>29373</v>
      </c>
      <c r="E3" s="449">
        <v>29465</v>
      </c>
      <c r="F3" s="449">
        <v>29556</v>
      </c>
      <c r="G3" s="449">
        <v>29646</v>
      </c>
      <c r="H3" s="449">
        <v>29738</v>
      </c>
      <c r="I3" s="449">
        <v>29830</v>
      </c>
      <c r="J3" s="449">
        <v>29921</v>
      </c>
      <c r="K3" s="449">
        <v>30011</v>
      </c>
      <c r="L3" s="449">
        <v>30103</v>
      </c>
      <c r="M3" s="449">
        <v>30195</v>
      </c>
      <c r="N3" s="449">
        <v>30286</v>
      </c>
      <c r="O3" s="449">
        <v>30376</v>
      </c>
      <c r="P3" s="449">
        <v>30468</v>
      </c>
      <c r="Q3" s="449">
        <v>30560</v>
      </c>
      <c r="R3" s="449">
        <v>30651</v>
      </c>
      <c r="S3" s="449">
        <v>30742</v>
      </c>
      <c r="T3" s="449">
        <v>30834</v>
      </c>
      <c r="U3" s="449">
        <v>30926</v>
      </c>
      <c r="V3" s="449">
        <v>31017</v>
      </c>
      <c r="W3" s="449">
        <v>31107</v>
      </c>
      <c r="X3" s="449">
        <v>31199</v>
      </c>
      <c r="Y3" s="449">
        <v>31291</v>
      </c>
      <c r="Z3" s="449">
        <v>31382</v>
      </c>
      <c r="AA3" s="449">
        <v>31472</v>
      </c>
      <c r="AB3" s="449">
        <v>31564</v>
      </c>
      <c r="AC3" s="449">
        <v>31656</v>
      </c>
      <c r="AD3" s="449">
        <v>31747</v>
      </c>
      <c r="AE3" s="449">
        <v>31837</v>
      </c>
      <c r="AF3" s="449">
        <v>31929</v>
      </c>
      <c r="AG3" s="449">
        <v>32021</v>
      </c>
      <c r="AH3" s="449">
        <v>32112</v>
      </c>
      <c r="AI3" s="449">
        <v>32203</v>
      </c>
      <c r="AJ3" s="449">
        <v>32295</v>
      </c>
      <c r="AK3" s="449">
        <v>32387</v>
      </c>
      <c r="AL3" s="449">
        <v>32478</v>
      </c>
      <c r="AM3" s="449">
        <v>32568</v>
      </c>
      <c r="AN3" s="449">
        <v>32660</v>
      </c>
      <c r="AO3" s="449">
        <v>32752</v>
      </c>
      <c r="AP3" s="449">
        <v>32843</v>
      </c>
      <c r="AQ3" s="449">
        <v>32933</v>
      </c>
      <c r="AR3" s="449">
        <v>33025</v>
      </c>
      <c r="AS3" s="449">
        <v>33117</v>
      </c>
      <c r="AT3" s="449">
        <v>33208</v>
      </c>
      <c r="AU3" s="449">
        <v>33298</v>
      </c>
      <c r="AV3" s="449">
        <v>33390</v>
      </c>
      <c r="AW3" s="449">
        <v>33482</v>
      </c>
      <c r="AX3" s="449">
        <v>33573</v>
      </c>
      <c r="AY3" s="449">
        <v>33664</v>
      </c>
      <c r="AZ3" s="449">
        <v>33756</v>
      </c>
      <c r="BA3" s="449">
        <v>33848</v>
      </c>
      <c r="BB3" s="449">
        <v>33939</v>
      </c>
      <c r="BC3" s="449">
        <v>34029</v>
      </c>
      <c r="BD3" s="449">
        <v>34121</v>
      </c>
      <c r="BE3" s="449">
        <v>34213</v>
      </c>
      <c r="BF3" s="449">
        <v>34304</v>
      </c>
      <c r="BG3" s="449">
        <v>34394</v>
      </c>
      <c r="BH3" s="449">
        <v>34486</v>
      </c>
      <c r="BI3" s="449">
        <v>34578</v>
      </c>
      <c r="BJ3" s="449">
        <v>34669</v>
      </c>
      <c r="BK3" s="449">
        <v>34759</v>
      </c>
      <c r="BL3" s="449">
        <v>34851</v>
      </c>
      <c r="BM3" s="449">
        <v>34943</v>
      </c>
      <c r="BN3" s="449">
        <v>35034</v>
      </c>
      <c r="BO3" s="449">
        <v>35125</v>
      </c>
      <c r="BP3" s="449">
        <v>35217</v>
      </c>
      <c r="BQ3" s="449">
        <v>35309</v>
      </c>
      <c r="BR3" s="449">
        <v>35400</v>
      </c>
      <c r="BS3" s="449">
        <v>35490</v>
      </c>
      <c r="BT3" s="449">
        <v>35582</v>
      </c>
      <c r="BU3" s="449">
        <v>35674</v>
      </c>
      <c r="BV3" s="449">
        <v>35765</v>
      </c>
      <c r="BW3" s="449">
        <v>35855</v>
      </c>
      <c r="BX3" s="449">
        <v>35947</v>
      </c>
      <c r="BY3" s="449">
        <v>36039</v>
      </c>
      <c r="BZ3" s="449">
        <v>36130</v>
      </c>
      <c r="CA3" s="449">
        <v>36220</v>
      </c>
      <c r="CB3" s="449">
        <v>36312</v>
      </c>
      <c r="CC3" s="449">
        <v>36404</v>
      </c>
      <c r="CD3" s="449">
        <v>36495</v>
      </c>
      <c r="CE3" s="449">
        <v>36586</v>
      </c>
      <c r="CF3" s="449">
        <v>36678</v>
      </c>
      <c r="CG3" s="449">
        <v>36770</v>
      </c>
      <c r="CH3" s="449">
        <v>36861</v>
      </c>
      <c r="CI3" s="449">
        <v>36951</v>
      </c>
      <c r="CJ3" s="449">
        <v>37043</v>
      </c>
      <c r="CK3" s="449">
        <v>37135</v>
      </c>
      <c r="CL3" s="449">
        <v>37226</v>
      </c>
      <c r="CM3" s="449">
        <v>37316</v>
      </c>
      <c r="CN3" s="449">
        <v>37408</v>
      </c>
      <c r="CO3" s="449">
        <v>37500</v>
      </c>
      <c r="CP3" s="449">
        <v>37591</v>
      </c>
      <c r="CQ3" s="449">
        <v>37681</v>
      </c>
      <c r="CR3" s="449">
        <v>37773</v>
      </c>
      <c r="CS3" s="449">
        <v>37865</v>
      </c>
      <c r="CT3" s="449">
        <v>37956</v>
      </c>
      <c r="CU3" s="449">
        <v>38047</v>
      </c>
      <c r="CV3" s="449">
        <v>38139</v>
      </c>
      <c r="CW3" s="449">
        <v>38231</v>
      </c>
      <c r="CX3" s="449">
        <v>38322</v>
      </c>
      <c r="CY3" s="449">
        <v>38412</v>
      </c>
      <c r="CZ3" s="449">
        <v>38504</v>
      </c>
      <c r="DA3" s="449">
        <v>38596</v>
      </c>
      <c r="DB3" s="449">
        <v>38687</v>
      </c>
      <c r="DC3" s="449">
        <v>38777</v>
      </c>
      <c r="DD3" s="449">
        <v>38869</v>
      </c>
      <c r="DE3" s="449">
        <v>38961</v>
      </c>
      <c r="DF3" s="449">
        <v>39052</v>
      </c>
      <c r="DG3" s="449">
        <v>39142</v>
      </c>
      <c r="DH3" s="449">
        <v>39234</v>
      </c>
      <c r="DI3" s="449">
        <v>39326</v>
      </c>
      <c r="DJ3" s="449">
        <v>39417</v>
      </c>
      <c r="DK3" s="449">
        <v>39508</v>
      </c>
      <c r="DL3" s="449">
        <v>39600</v>
      </c>
      <c r="DM3" s="449">
        <v>39692</v>
      </c>
      <c r="DN3" s="449">
        <v>39783</v>
      </c>
      <c r="DO3" s="449">
        <v>39873</v>
      </c>
      <c r="DP3" s="449">
        <v>39965</v>
      </c>
      <c r="DQ3" s="449">
        <v>40057</v>
      </c>
      <c r="DR3" s="449">
        <v>40148</v>
      </c>
      <c r="DS3" s="449">
        <v>40238</v>
      </c>
      <c r="DT3" s="449">
        <v>40330</v>
      </c>
      <c r="DU3" s="449">
        <v>40422</v>
      </c>
      <c r="DV3" s="449">
        <v>40513</v>
      </c>
      <c r="DW3" s="449">
        <v>40603</v>
      </c>
      <c r="DX3" s="449">
        <v>40695</v>
      </c>
      <c r="DY3" s="449">
        <v>40787</v>
      </c>
      <c r="DZ3" s="449">
        <v>40878</v>
      </c>
      <c r="EA3" s="449">
        <v>40969</v>
      </c>
      <c r="EB3" s="449">
        <v>41061</v>
      </c>
      <c r="EC3" s="449">
        <v>41153</v>
      </c>
      <c r="ED3" s="449">
        <v>41244</v>
      </c>
      <c r="EE3" s="449">
        <v>41334</v>
      </c>
      <c r="EF3" s="449">
        <v>41426</v>
      </c>
      <c r="EG3" s="449">
        <v>41518</v>
      </c>
      <c r="EH3" s="449">
        <v>41609</v>
      </c>
      <c r="EI3" s="449">
        <v>41699</v>
      </c>
      <c r="EJ3" s="449">
        <v>41791</v>
      </c>
      <c r="EK3" s="449">
        <v>41883</v>
      </c>
      <c r="EL3" s="449">
        <v>41974</v>
      </c>
      <c r="EM3" s="449">
        <v>42064</v>
      </c>
      <c r="EN3" s="449">
        <v>42156</v>
      </c>
      <c r="EO3" s="449">
        <v>42248</v>
      </c>
      <c r="EP3" s="449">
        <v>42339</v>
      </c>
      <c r="EQ3" s="449">
        <v>42430</v>
      </c>
      <c r="ER3" s="449">
        <v>42522</v>
      </c>
      <c r="ES3" s="449">
        <v>42614</v>
      </c>
      <c r="ET3" s="449">
        <v>42705</v>
      </c>
      <c r="EU3" s="449">
        <v>42795</v>
      </c>
      <c r="EV3" s="449">
        <v>42887</v>
      </c>
      <c r="EW3" s="449">
        <v>42979</v>
      </c>
      <c r="EX3" s="449">
        <v>43070</v>
      </c>
      <c r="EY3" s="449">
        <v>43160</v>
      </c>
      <c r="EZ3" s="449">
        <v>43252</v>
      </c>
      <c r="FA3" s="449">
        <v>43344</v>
      </c>
      <c r="FB3" s="449">
        <v>43435</v>
      </c>
      <c r="FC3" s="449">
        <v>43525</v>
      </c>
      <c r="FD3" s="449">
        <v>43617</v>
      </c>
      <c r="FE3" s="449">
        <v>43709</v>
      </c>
      <c r="FF3" s="449">
        <v>43800</v>
      </c>
      <c r="FG3" s="449"/>
      <c r="FH3" s="449"/>
      <c r="FI3" s="449"/>
      <c r="FJ3" s="449"/>
      <c r="FK3" s="449"/>
      <c r="FL3" s="449"/>
      <c r="FM3" s="449"/>
      <c r="FN3" s="449"/>
      <c r="FO3" s="449"/>
      <c r="FP3" s="449"/>
      <c r="FQ3" s="449"/>
      <c r="FR3" s="449"/>
      <c r="FS3" s="449"/>
      <c r="FT3" s="449"/>
      <c r="FU3" s="449"/>
      <c r="FV3" s="449"/>
    </row>
    <row r="4" spans="1:178" s="453" customFormat="1">
      <c r="A4" s="374"/>
      <c r="B4" s="394" t="s">
        <v>205</v>
      </c>
      <c r="C4" s="450">
        <f>+marche_travail!C4</f>
        <v>23.920999999999999</v>
      </c>
      <c r="D4" s="451">
        <f>+marche_travail!D4</f>
        <v>23.979000000000003</v>
      </c>
      <c r="E4" s="451">
        <f>+marche_travail!E4</f>
        <v>24.023</v>
      </c>
      <c r="F4" s="451">
        <f>+marche_travail!F4</f>
        <v>24.07</v>
      </c>
      <c r="G4" s="451">
        <f>+marche_travail!G4</f>
        <v>24.191000000000003</v>
      </c>
      <c r="H4" s="451">
        <f>+marche_travail!H4</f>
        <v>24.208000000000002</v>
      </c>
      <c r="I4" s="451">
        <f>+marche_travail!I4</f>
        <v>24.194000000000003</v>
      </c>
      <c r="J4" s="451">
        <f>+marche_travail!J4</f>
        <v>24.245999999999999</v>
      </c>
      <c r="K4" s="451">
        <f>+marche_travail!K4</f>
        <v>24.322000000000003</v>
      </c>
      <c r="L4" s="451">
        <f>+marche_travail!L4</f>
        <v>24.390999999999998</v>
      </c>
      <c r="M4" s="451">
        <f>+marche_travail!M4</f>
        <v>24.454000000000001</v>
      </c>
      <c r="N4" s="451">
        <f>+marche_travail!N4</f>
        <v>24.481999999999999</v>
      </c>
      <c r="O4" s="451">
        <f>+marche_travail!O4</f>
        <v>24.469000000000001</v>
      </c>
      <c r="P4" s="451">
        <f>+marche_travail!P4</f>
        <v>24.460999999999999</v>
      </c>
      <c r="Q4" s="451">
        <f>+marche_travail!Q4</f>
        <v>24.46</v>
      </c>
      <c r="R4" s="451">
        <f>+marche_travail!R4</f>
        <v>24.457999999999998</v>
      </c>
      <c r="S4" s="451">
        <f>+marche_travail!S4</f>
        <v>24.689</v>
      </c>
      <c r="T4" s="451">
        <f>+marche_travail!T4</f>
        <v>24.657999999999998</v>
      </c>
      <c r="U4" s="451">
        <f>+marche_travail!U4</f>
        <v>24.638999999999999</v>
      </c>
      <c r="V4" s="451">
        <f>+marche_travail!V4</f>
        <v>24.625999999999998</v>
      </c>
      <c r="W4" s="451">
        <f>+marche_travail!W4</f>
        <v>24.71</v>
      </c>
      <c r="X4" s="451">
        <f>+marche_travail!X4</f>
        <v>24.722000000000001</v>
      </c>
      <c r="Y4" s="451">
        <f>+marche_travail!Y4</f>
        <v>24.741999999999997</v>
      </c>
      <c r="Z4" s="451">
        <f>+marche_travail!Z4</f>
        <v>24.771999999999998</v>
      </c>
      <c r="AA4" s="451">
        <f>+marche_travail!AA4</f>
        <v>24.804000000000002</v>
      </c>
      <c r="AB4" s="451">
        <f>+marche_travail!AB4</f>
        <v>24.844000000000001</v>
      </c>
      <c r="AC4" s="451">
        <f>+marche_travail!AC4</f>
        <v>24.891999999999999</v>
      </c>
      <c r="AD4" s="451">
        <f>+marche_travail!AD4</f>
        <v>24.924999999999997</v>
      </c>
      <c r="AE4" s="451">
        <f>+marche_travail!AE4</f>
        <v>25.036999999999999</v>
      </c>
      <c r="AF4" s="451">
        <f>+marche_travail!AF4</f>
        <v>25.096</v>
      </c>
      <c r="AG4" s="451">
        <f>+marche_travail!AG4</f>
        <v>25.138999999999999</v>
      </c>
      <c r="AH4" s="451">
        <f>+marche_travail!AH4</f>
        <v>25.157</v>
      </c>
      <c r="AI4" s="451">
        <f>+marche_travail!AI4</f>
        <v>25.173000000000002</v>
      </c>
      <c r="AJ4" s="451">
        <f>+marche_travail!AJ4</f>
        <v>25.218</v>
      </c>
      <c r="AK4" s="451">
        <f>+marche_travail!AK4</f>
        <v>25.271999999999998</v>
      </c>
      <c r="AL4" s="451">
        <f>+marche_travail!AL4</f>
        <v>25.361000000000001</v>
      </c>
      <c r="AM4" s="451">
        <f>+marche_travail!AM4</f>
        <v>25.416</v>
      </c>
      <c r="AN4" s="451">
        <f>+marche_travail!AN4</f>
        <v>25.503</v>
      </c>
      <c r="AO4" s="451">
        <f>+marche_travail!AO4</f>
        <v>25.551000000000002</v>
      </c>
      <c r="AP4" s="451">
        <f>+marche_travail!AP4</f>
        <v>25.614000000000001</v>
      </c>
      <c r="AQ4" s="451">
        <f>+marche_travail!AQ4</f>
        <v>25.633000000000003</v>
      </c>
      <c r="AR4" s="451">
        <f>+marche_travail!AR4</f>
        <v>25.664999999999999</v>
      </c>
      <c r="AS4" s="451">
        <f>+marche_travail!AS4</f>
        <v>25.7</v>
      </c>
      <c r="AT4" s="451">
        <f>+marche_travail!AT4</f>
        <v>25.737000000000002</v>
      </c>
      <c r="AU4" s="451">
        <f>+marche_travail!AU4</f>
        <v>25.792000000000002</v>
      </c>
      <c r="AV4" s="451">
        <f>+marche_travail!AV4</f>
        <v>25.798999999999999</v>
      </c>
      <c r="AW4" s="451">
        <f>+marche_travail!AW4</f>
        <v>25.791</v>
      </c>
      <c r="AX4" s="451">
        <f>+marche_travail!AX4</f>
        <v>25.790999999999997</v>
      </c>
      <c r="AY4" s="451">
        <f>+marche_travail!AY4</f>
        <v>25.881999999999998</v>
      </c>
      <c r="AZ4" s="451">
        <f>+marche_travail!AZ4</f>
        <v>25.882000000000001</v>
      </c>
      <c r="BA4" s="451">
        <f>+marche_travail!BA4</f>
        <v>25.882999999999999</v>
      </c>
      <c r="BB4" s="451">
        <f>+marche_travail!BB4</f>
        <v>25.845000000000002</v>
      </c>
      <c r="BC4" s="451">
        <f>+marche_travail!BC4</f>
        <v>25.908000000000001</v>
      </c>
      <c r="BD4" s="451">
        <f>+marche_travail!BD4</f>
        <v>25.878</v>
      </c>
      <c r="BE4" s="451">
        <f>+marche_travail!BE4</f>
        <v>25.890999999999998</v>
      </c>
      <c r="BF4" s="451">
        <f>+marche_travail!BF4</f>
        <v>25.939999999999998</v>
      </c>
      <c r="BG4" s="451">
        <f>+marche_travail!BG4</f>
        <v>26.02</v>
      </c>
      <c r="BH4" s="451">
        <f>+marche_travail!BH4</f>
        <v>26.130000000000003</v>
      </c>
      <c r="BI4" s="451">
        <f>+marche_travail!BI4</f>
        <v>26.245000000000001</v>
      </c>
      <c r="BJ4" s="451">
        <f>+marche_travail!BJ4</f>
        <v>26.350999999999999</v>
      </c>
      <c r="BK4" s="451">
        <f>+marche_travail!BK4</f>
        <v>26.131</v>
      </c>
      <c r="BL4" s="451">
        <f>+marche_travail!BL4</f>
        <v>26.186</v>
      </c>
      <c r="BM4" s="451">
        <f>+marche_travail!BM4</f>
        <v>26.274000000000001</v>
      </c>
      <c r="BN4" s="451">
        <f>+marche_travail!BN4</f>
        <v>26.347999999999999</v>
      </c>
      <c r="BO4" s="451">
        <f>+marche_travail!BO4</f>
        <v>26.399000000000001</v>
      </c>
      <c r="BP4" s="451">
        <f>+marche_travail!BP4</f>
        <v>26.515000000000001</v>
      </c>
      <c r="BQ4" s="451">
        <f>+marche_travail!BQ4</f>
        <v>26.584999999999997</v>
      </c>
      <c r="BR4" s="451">
        <f>+marche_travail!BR4</f>
        <v>26.634999999999998</v>
      </c>
      <c r="BS4" s="451">
        <f>+marche_travail!BS4</f>
        <v>26.690999999999999</v>
      </c>
      <c r="BT4" s="451">
        <f>+marche_travail!BT4</f>
        <v>26.745000000000001</v>
      </c>
      <c r="BU4" s="451">
        <f>+marche_travail!BU4</f>
        <v>26.754000000000001</v>
      </c>
      <c r="BV4" s="451">
        <f>+marche_travail!BV4</f>
        <v>26.820999999999998</v>
      </c>
      <c r="BW4" s="451">
        <f>+marche_travail!BW4</f>
        <v>26.887</v>
      </c>
      <c r="BX4" s="451">
        <f>+marche_travail!BX4</f>
        <v>27.024999999999999</v>
      </c>
      <c r="BY4" s="451">
        <f>+marche_travail!BY4</f>
        <v>27.173999999999999</v>
      </c>
      <c r="BZ4" s="451">
        <f>+marche_travail!BZ4</f>
        <v>27.295999999999999</v>
      </c>
      <c r="CA4" s="451">
        <f>+marche_travail!CA4</f>
        <v>27.443000000000001</v>
      </c>
      <c r="CB4" s="451">
        <f>+marche_travail!CB4</f>
        <v>27.619</v>
      </c>
      <c r="CC4" s="451">
        <f>+marche_travail!CC4</f>
        <v>27.695</v>
      </c>
      <c r="CD4" s="451">
        <f>+marche_travail!CD4</f>
        <v>27.774000000000001</v>
      </c>
      <c r="CE4" s="451">
        <f>+marche_travail!CE4</f>
        <v>27.751999999999999</v>
      </c>
      <c r="CF4" s="451">
        <f>+marche_travail!CF4</f>
        <v>27.867999999999999</v>
      </c>
      <c r="CG4" s="451">
        <f>+marche_travail!CG4</f>
        <v>27.98</v>
      </c>
      <c r="CH4" s="451">
        <f>+marche_travail!CH4</f>
        <v>28.047000000000001</v>
      </c>
      <c r="CI4" s="451">
        <f>+marche_travail!CI4</f>
        <v>28.003</v>
      </c>
      <c r="CJ4" s="451">
        <f>+marche_travail!CJ4</f>
        <v>28.076999999999998</v>
      </c>
      <c r="CK4" s="451">
        <f>+marche_travail!CK4</f>
        <v>28.112000000000002</v>
      </c>
      <c r="CL4" s="451">
        <f>+marche_travail!CL4</f>
        <v>28.131</v>
      </c>
      <c r="CM4" s="451">
        <f>+marche_travail!CM4</f>
        <v>28.137999999999998</v>
      </c>
      <c r="CN4" s="451">
        <f>+marche_travail!CN4</f>
        <v>28.338999999999999</v>
      </c>
      <c r="CO4" s="451">
        <f>+marche_travail!CO4</f>
        <v>28.317</v>
      </c>
      <c r="CP4" s="451">
        <f>+marche_travail!CP4</f>
        <v>28.287000000000003</v>
      </c>
      <c r="CQ4" s="451">
        <f>+marche_travail!CQ4</f>
        <v>28.415999999999997</v>
      </c>
      <c r="CR4" s="451">
        <f>+marche_travail!CR4</f>
        <v>28.414999999999999</v>
      </c>
      <c r="CS4" s="451">
        <f>+marche_travail!CS4</f>
        <v>28.411000000000001</v>
      </c>
      <c r="CT4" s="451">
        <f>+marche_travail!CT4</f>
        <v>28.532</v>
      </c>
      <c r="CU4" s="451">
        <f>+marche_travail!CU4</f>
        <v>28.556999999999999</v>
      </c>
      <c r="CV4" s="451">
        <f>+marche_travail!CV4</f>
        <v>28.524999999999999</v>
      </c>
      <c r="CW4" s="451">
        <f>+marche_travail!CW4</f>
        <v>28.63</v>
      </c>
      <c r="CX4" s="451">
        <f>+marche_travail!CX4</f>
        <v>28.693999999999999</v>
      </c>
      <c r="CY4" s="451">
        <f>+marche_travail!CY4</f>
        <v>28.652000000000001</v>
      </c>
      <c r="CZ4" s="451">
        <f>+marche_travail!CZ4</f>
        <v>28.744</v>
      </c>
      <c r="DA4" s="451">
        <f>+marche_travail!DA4</f>
        <v>28.876000000000001</v>
      </c>
      <c r="DB4" s="451">
        <f>+marche_travail!DB4</f>
        <v>28.966999999999999</v>
      </c>
      <c r="DC4" s="451">
        <f>+marche_travail!DC4</f>
        <v>29.023</v>
      </c>
      <c r="DD4" s="451">
        <f>+marche_travail!DD4</f>
        <v>29.054000000000002</v>
      </c>
      <c r="DE4" s="451">
        <f>+marche_travail!DE4</f>
        <v>29.196999999999999</v>
      </c>
      <c r="DF4" s="451">
        <f>+marche_travail!DF4</f>
        <v>29.123000000000001</v>
      </c>
      <c r="DG4" s="451">
        <f>+marche_travail!DG4</f>
        <v>29.242000000000001</v>
      </c>
      <c r="DH4" s="451">
        <f>+marche_travail!DH4</f>
        <v>29.259999999999998</v>
      </c>
      <c r="DI4" s="451">
        <f>+marche_travail!DI4</f>
        <v>29.320999999999998</v>
      </c>
      <c r="DJ4" s="451">
        <f>+marche_travail!DJ4</f>
        <v>29.239000000000001</v>
      </c>
      <c r="DK4" s="451">
        <f>+marche_travail!DK4</f>
        <v>29.190999999999999</v>
      </c>
      <c r="DL4" s="451">
        <f>+marche_travail!DL4</f>
        <v>29.228999999999999</v>
      </c>
      <c r="DM4" s="451">
        <f>+marche_travail!DM4</f>
        <v>29.242000000000001</v>
      </c>
      <c r="DN4" s="451">
        <f>+marche_travail!DN4</f>
        <v>29.265999999999998</v>
      </c>
      <c r="DO4" s="451">
        <f>+marche_travail!DO4</f>
        <v>29.375</v>
      </c>
      <c r="DP4" s="451">
        <f>+marche_travail!DP4</f>
        <v>29.439</v>
      </c>
      <c r="DQ4" s="451">
        <f>+marche_travail!DQ4</f>
        <v>29.41</v>
      </c>
      <c r="DR4" s="451">
        <f>+marche_travail!DR4</f>
        <v>29.506999999999998</v>
      </c>
      <c r="DS4" s="451">
        <f>+marche_travail!DS4</f>
        <v>29.489000000000001</v>
      </c>
      <c r="DT4" s="451">
        <f>+marche_travail!DT4</f>
        <v>29.472000000000001</v>
      </c>
      <c r="DU4" s="451">
        <f>+marche_travail!DU4</f>
        <v>29.527000000000001</v>
      </c>
      <c r="DV4" s="451">
        <f>+marche_travail!DV4</f>
        <v>29.548999999999999</v>
      </c>
      <c r="DW4" s="451">
        <f>+marche_travail!DW4</f>
        <v>29.587</v>
      </c>
      <c r="DX4" s="451">
        <f>+marche_travail!DX4</f>
        <v>29.622</v>
      </c>
      <c r="DY4" s="451">
        <f>+marche_travail!DY4</f>
        <v>29.7</v>
      </c>
      <c r="DZ4" s="451">
        <f>+marche_travail!DZ4</f>
        <v>29.75</v>
      </c>
      <c r="EA4" s="451">
        <f>+marche_travail!EA4</f>
        <v>29.824999999999999</v>
      </c>
      <c r="EB4" s="451">
        <f>+marche_travail!EB4</f>
        <v>29.882000000000001</v>
      </c>
      <c r="EC4" s="451">
        <f>+marche_travail!EC4</f>
        <v>29.913</v>
      </c>
      <c r="ED4" s="451">
        <f>+marche_travail!ED4</f>
        <v>29.986000000000001</v>
      </c>
      <c r="EE4" s="451">
        <f>+marche_travail!EE4</f>
        <v>29.914999999999999</v>
      </c>
      <c r="EF4" s="451">
        <f>+marche_travail!EF4</f>
        <v>29.908000000000001</v>
      </c>
      <c r="EG4" s="451">
        <f>+marche_travail!EG4</f>
        <v>29.772000000000002</v>
      </c>
      <c r="EH4" s="451">
        <f>+marche_travail!EH4</f>
        <v>29.853999999999999</v>
      </c>
      <c r="EI4" s="451">
        <f>+marche_travail!EI4</f>
        <v>29.861000000000001</v>
      </c>
      <c r="EJ4" s="452">
        <f>+marche_travail!EJ4</f>
        <v>29.908000000000001</v>
      </c>
      <c r="EK4" s="452">
        <f>+marche_travail!EK4</f>
        <v>29.935746000000005</v>
      </c>
      <c r="EL4" s="452">
        <f>+marche_travail!EL4</f>
        <v>29.943561999999996</v>
      </c>
      <c r="EM4" s="452">
        <f>+marche_travail!EM4</f>
        <v>29.9953745</v>
      </c>
      <c r="EN4" s="452">
        <f>+marche_travail!EN4</f>
        <v>30.027632000000001</v>
      </c>
      <c r="EO4" s="452">
        <f>+marche_travail!EO4</f>
        <v>30.055488984000004</v>
      </c>
      <c r="EP4" s="452">
        <f>+marche_travail!EP4</f>
        <v>30.048364466999999</v>
      </c>
      <c r="EQ4" s="452">
        <f>+marche_travail!EQ4</f>
        <v>30.040367561750003</v>
      </c>
      <c r="ER4" s="452">
        <f>+marche_travail!ER4</f>
        <v>30.102701079999999</v>
      </c>
      <c r="ES4" s="452">
        <f>+marche_travail!ES4</f>
        <v>30.100572217476007</v>
      </c>
      <c r="ET4" s="452">
        <f>+marche_travail!ET4</f>
        <v>30.093437013700502</v>
      </c>
      <c r="EU4" s="452">
        <f>+marche_travail!EU4</f>
        <v>30.085428113092629</v>
      </c>
      <c r="EV4" s="452">
        <f>+marche_travail!EV4</f>
        <v>30.132803781079996</v>
      </c>
      <c r="EW4" s="452">
        <f>+marche_travail!EW4</f>
        <v>30.130672789693481</v>
      </c>
      <c r="EX4" s="452">
        <f>+marche_travail!EX4</f>
        <v>30.123530450714199</v>
      </c>
      <c r="EY4" s="452">
        <f>+marche_travail!EY4</f>
        <v>30.115513541205718</v>
      </c>
      <c r="EZ4" s="452">
        <f>+marche_travail!EZ4</f>
        <v>30.162936584861072</v>
      </c>
      <c r="FA4" s="452">
        <f>+marche_travail!FA4</f>
        <v>30.16080346248317</v>
      </c>
      <c r="FB4" s="452">
        <f>+marche_travail!FB4</f>
        <v>30.153653981164911</v>
      </c>
      <c r="FC4" s="452">
        <f>+marche_travail!FC4</f>
        <v>30.145629054746919</v>
      </c>
      <c r="FD4" s="452">
        <f>+marche_travail!FD4</f>
        <v>30.19309952144593</v>
      </c>
      <c r="FE4" s="452">
        <f>+marche_travail!FE4</f>
        <v>30.190964265945649</v>
      </c>
      <c r="FF4" s="452">
        <f>+marche_travail!FF4</f>
        <v>30.183807635146074</v>
      </c>
      <c r="FG4" s="452"/>
      <c r="FH4" s="452"/>
      <c r="FI4" s="452"/>
      <c r="FJ4" s="452"/>
      <c r="FK4" s="452"/>
      <c r="FL4" s="452"/>
      <c r="FM4" s="452"/>
      <c r="FN4" s="452"/>
      <c r="FO4" s="452"/>
      <c r="FP4" s="452"/>
      <c r="FQ4" s="452"/>
      <c r="FR4" s="452"/>
      <c r="FS4" s="452"/>
      <c r="FT4" s="452"/>
      <c r="FU4" s="452"/>
      <c r="FV4" s="452"/>
    </row>
    <row r="5" spans="1:178" s="455" customFormat="1">
      <c r="A5" s="374"/>
      <c r="B5" s="374" t="s">
        <v>74</v>
      </c>
      <c r="C5" s="454">
        <f>+marche_travail!C5</f>
        <v>0</v>
      </c>
      <c r="D5" s="455">
        <f>+marche_travail!D5</f>
        <v>0</v>
      </c>
      <c r="E5" s="455">
        <f>+marche_travail!E5</f>
        <v>0</v>
      </c>
      <c r="F5" s="456">
        <f>+marche_travail!F5</f>
        <v>0</v>
      </c>
      <c r="G5" s="457">
        <f>+marche_travail!G5</f>
        <v>1.1287153547092643</v>
      </c>
      <c r="H5" s="457">
        <f>+marche_travail!H5</f>
        <v>0.95500229367362355</v>
      </c>
      <c r="I5" s="457">
        <f>+marche_travail!I5</f>
        <v>0.71181784123548475</v>
      </c>
      <c r="J5" s="457">
        <f>+marche_travail!J5</f>
        <v>0.73120066472787126</v>
      </c>
      <c r="K5" s="457">
        <f>+marche_travail!K5</f>
        <v>0.54152370716382681</v>
      </c>
      <c r="L5" s="457">
        <f>+marche_travail!L5</f>
        <v>0.75594844679442996</v>
      </c>
      <c r="M5" s="457">
        <f>+marche_travail!M5</f>
        <v>1.0746466065966631</v>
      </c>
      <c r="N5" s="457">
        <f>+marche_travail!N5</f>
        <v>0.97335642992659732</v>
      </c>
      <c r="O5" s="457">
        <f>+marche_travail!O5</f>
        <v>0.60439108625933713</v>
      </c>
      <c r="P5" s="457">
        <f>+marche_travail!P5</f>
        <v>0.28699110327579103</v>
      </c>
      <c r="Q5" s="457">
        <f>+marche_travail!Q5</f>
        <v>2.453586325346091E-2</v>
      </c>
      <c r="R5" s="457">
        <f>+marche_travail!R5</f>
        <v>-9.803120660076825E-2</v>
      </c>
      <c r="S5" s="457">
        <f>+marche_travail!S5</f>
        <v>0.89909681637989625</v>
      </c>
      <c r="T5" s="457">
        <f>+marche_travail!T5</f>
        <v>0.80536364008012562</v>
      </c>
      <c r="U5" s="457">
        <f>+marche_travail!U5</f>
        <v>0.73180703188879814</v>
      </c>
      <c r="V5" s="457">
        <f>+marche_travail!V5</f>
        <v>0.68689181453920334</v>
      </c>
      <c r="W5" s="457">
        <f>+marche_travail!W5</f>
        <v>8.5058123050751888E-2</v>
      </c>
      <c r="X5" s="457">
        <f>+marche_travail!X5</f>
        <v>0.25955065293212787</v>
      </c>
      <c r="Y5" s="457">
        <f>+marche_travail!Y5</f>
        <v>0.41803644628433112</v>
      </c>
      <c r="Z5" s="457">
        <f>+marche_travail!Z5</f>
        <v>0.59286932510356216</v>
      </c>
      <c r="AA5" s="457">
        <f>+marche_travail!AA5</f>
        <v>0.38041278834479719</v>
      </c>
      <c r="AB5" s="457">
        <f>+marche_travail!AB5</f>
        <v>0.4934875819108564</v>
      </c>
      <c r="AC5" s="457">
        <f>+marche_travail!AC5</f>
        <v>0.606256567779484</v>
      </c>
      <c r="AD5" s="457">
        <f>+marche_travail!AD5</f>
        <v>0.61763281123849989</v>
      </c>
      <c r="AE5" s="457">
        <f>+marche_travail!AE5</f>
        <v>0.93936461860988363</v>
      </c>
      <c r="AF5" s="457">
        <f>+marche_travail!AF5</f>
        <v>1.0143294155530391</v>
      </c>
      <c r="AG5" s="457">
        <f>+marche_travail!AG5</f>
        <v>0.99228667845090435</v>
      </c>
      <c r="AH5" s="457">
        <f>+marche_travail!AH5</f>
        <v>0.93079237713140639</v>
      </c>
      <c r="AI5" s="457">
        <f>+marche_travail!AI5</f>
        <v>0.54319606981667601</v>
      </c>
      <c r="AJ5" s="457">
        <f>+marche_travail!AJ5</f>
        <v>0.48613324832642579</v>
      </c>
      <c r="AK5" s="457">
        <f>+marche_travail!AK5</f>
        <v>0.52905843510082651</v>
      </c>
      <c r="AL5" s="457">
        <f>+marche_travail!AL5</f>
        <v>0.81090750089438668</v>
      </c>
      <c r="AM5" s="457">
        <f>+marche_travail!AM5</f>
        <v>0.96531998569895361</v>
      </c>
      <c r="AN5" s="457">
        <f>+marche_travail!AN5</f>
        <v>1.1301451344277957</v>
      </c>
      <c r="AO5" s="457">
        <f>+marche_travail!AO5</f>
        <v>1.1039886039886149</v>
      </c>
      <c r="AP5" s="457">
        <f>+marche_travail!AP5</f>
        <v>0.99759473206892935</v>
      </c>
      <c r="AQ5" s="457">
        <f>+marche_travail!AQ5</f>
        <v>0.85379288637079664</v>
      </c>
      <c r="AR5" s="457">
        <f>+marche_travail!AR5</f>
        <v>0.63521938595458849</v>
      </c>
      <c r="AS5" s="457">
        <f>+marche_travail!AS5</f>
        <v>0.58314743062892749</v>
      </c>
      <c r="AT5" s="457">
        <f>+marche_travail!AT5</f>
        <v>0.48020613726869055</v>
      </c>
      <c r="AU5" s="457">
        <f>+marche_travail!AU5</f>
        <v>0.62029415206958927</v>
      </c>
      <c r="AV5" s="457">
        <f>+marche_travail!AV5</f>
        <v>0.52211182544321666</v>
      </c>
      <c r="AW5" s="457">
        <f>+marche_travail!AW5</f>
        <v>0.35408560311285253</v>
      </c>
      <c r="AX5" s="457">
        <f>+marche_travail!AX5</f>
        <v>0.20981466371370328</v>
      </c>
      <c r="AY5" s="457">
        <f>+marche_travail!AY5</f>
        <v>0.34894540942926877</v>
      </c>
      <c r="AZ5" s="457">
        <f>+marche_travail!AZ5</f>
        <v>0.3217178960424949</v>
      </c>
      <c r="BA5" s="457">
        <f>+marche_travail!BA5</f>
        <v>0.35671358225737304</v>
      </c>
      <c r="BB5" s="457">
        <f>+marche_travail!BB5</f>
        <v>0.20937536349892039</v>
      </c>
      <c r="BC5" s="457">
        <f>+marche_travail!BC5</f>
        <v>0.10045591530793985</v>
      </c>
      <c r="BD5" s="457">
        <f>+marche_travail!BD5</f>
        <v>-1.5454756201227493E-2</v>
      </c>
      <c r="BE5" s="457">
        <f>+marche_travail!BE5</f>
        <v>3.0908318201139373E-2</v>
      </c>
      <c r="BF5" s="457">
        <f>+marche_travail!BF5</f>
        <v>0.36757593344938222</v>
      </c>
      <c r="BG5" s="457">
        <f>+marche_travail!BG5</f>
        <v>0.43229890381348834</v>
      </c>
      <c r="BH5" s="457">
        <f>+marche_travail!BH5</f>
        <v>0.9738001391143225</v>
      </c>
      <c r="BI5" s="457">
        <f>+marche_travail!BI5</f>
        <v>1.3672704800896218</v>
      </c>
      <c r="BJ5" s="457">
        <f>+marche_travail!BJ5</f>
        <v>1.5844255975327792</v>
      </c>
      <c r="BK5" s="457">
        <f>+marche_travail!BK5</f>
        <v>0.42659492697925128</v>
      </c>
      <c r="BL5" s="457">
        <f>+marche_travail!BL5</f>
        <v>0.21431305013392965</v>
      </c>
      <c r="BM5" s="457">
        <f>+marche_travail!BM5</f>
        <v>0.11049723756906271</v>
      </c>
      <c r="BN5" s="457">
        <f>+marche_travail!BN5</f>
        <v>-1.138476718151038E-2</v>
      </c>
      <c r="BO5" s="457">
        <f>+marche_travail!BO5</f>
        <v>1.0256017756687497</v>
      </c>
      <c r="BP5" s="457">
        <f>+marche_travail!BP5</f>
        <v>1.2563965477736305</v>
      </c>
      <c r="BQ5" s="457">
        <f>+marche_travail!BQ5</f>
        <v>1.1836796833371244</v>
      </c>
      <c r="BR5" s="457">
        <f>+marche_travail!BR5</f>
        <v>1.0892667375132836</v>
      </c>
      <c r="BS5" s="457">
        <f>+marche_travail!BS5</f>
        <v>1.1061025038827221</v>
      </c>
      <c r="BT5" s="457">
        <f>+marche_travail!BT5</f>
        <v>0.8674335281915857</v>
      </c>
      <c r="BU5" s="457">
        <f>+marche_travail!BU5</f>
        <v>0.63569682151591866</v>
      </c>
      <c r="BV5" s="457">
        <f>+marche_travail!BV5</f>
        <v>0.69832926600337242</v>
      </c>
      <c r="BW5" s="457">
        <f>+marche_travail!BW5</f>
        <v>0.734329923944399</v>
      </c>
      <c r="BX5" s="457">
        <f>+marche_travail!BX5</f>
        <v>1.0469246588147296</v>
      </c>
      <c r="BY5" s="457">
        <f>+marche_travail!BY5</f>
        <v>1.5698587127158437</v>
      </c>
      <c r="BZ5" s="457">
        <f>+marche_travail!BZ5</f>
        <v>1.7710003355579707</v>
      </c>
      <c r="CA5" s="457">
        <f>+marche_travail!CA5</f>
        <v>2.067913861717563</v>
      </c>
      <c r="CB5" s="457">
        <f>+marche_travail!CB5</f>
        <v>2.1979648473635649</v>
      </c>
      <c r="CC5" s="457">
        <f>+marche_travail!CC5</f>
        <v>1.9172738647236454</v>
      </c>
      <c r="CD5" s="457">
        <f>+marche_travail!CD5</f>
        <v>1.7511723329425521</v>
      </c>
      <c r="CE5" s="457">
        <f>+marche_travail!CE5</f>
        <v>1.1259701927631705</v>
      </c>
      <c r="CF5" s="457">
        <f>+marche_travail!CF5</f>
        <v>0.90155327854013478</v>
      </c>
      <c r="CG5" s="457">
        <f>+marche_travail!CG5</f>
        <v>1.0290666185232</v>
      </c>
      <c r="CH5" s="457">
        <f>+marche_travail!CH5</f>
        <v>0.98293367898034667</v>
      </c>
      <c r="CI5" s="457">
        <f>+marche_travail!CI5</f>
        <v>0.90443931968866575</v>
      </c>
      <c r="CJ5" s="457">
        <f>+marche_travail!CJ5</f>
        <v>0.74996411654943973</v>
      </c>
      <c r="CK5" s="457">
        <f>+marche_travail!CK5</f>
        <v>0.47176554681915839</v>
      </c>
      <c r="CL5" s="457">
        <f>+marche_travail!CL5</f>
        <v>0.29949727243554491</v>
      </c>
      <c r="CM5" s="457">
        <f>+marche_travail!CM5</f>
        <v>0.48209120451379039</v>
      </c>
      <c r="CN5" s="457">
        <f>+marche_travail!CN5</f>
        <v>0.93314812836129413</v>
      </c>
      <c r="CO5" s="457">
        <f>+marche_travail!CO5</f>
        <v>0.72922595332953755</v>
      </c>
      <c r="CP5" s="457">
        <f>+marche_travail!CP5</f>
        <v>0.55454836301589427</v>
      </c>
      <c r="CQ5" s="457">
        <f>+marche_travail!CQ5</f>
        <v>0.98798777453976694</v>
      </c>
      <c r="CR5" s="457">
        <f>+marche_travail!CR5</f>
        <v>0.26818165778608183</v>
      </c>
      <c r="CS5" s="457">
        <f>+marche_travail!CS5</f>
        <v>0.33195606879259376</v>
      </c>
      <c r="CT5" s="457">
        <f>+marche_travail!CT5</f>
        <v>0.86612224696855922</v>
      </c>
      <c r="CU5" s="457">
        <f>+marche_travail!CU5</f>
        <v>0.49619932432432012</v>
      </c>
      <c r="CV5" s="457">
        <f>+marche_travail!CV5</f>
        <v>0.38711947914833456</v>
      </c>
      <c r="CW5" s="457">
        <f>+marche_travail!CW5</f>
        <v>0.77082820034493071</v>
      </c>
      <c r="CX5" s="457">
        <f>+marche_travail!CX5</f>
        <v>0.56778354128697028</v>
      </c>
      <c r="CY5" s="457">
        <f>+marche_travail!CY5</f>
        <v>0.33266799733866481</v>
      </c>
      <c r="CZ5" s="457">
        <f>+marche_travail!CZ5</f>
        <v>0.76774758983348956</v>
      </c>
      <c r="DA5" s="457">
        <f>+marche_travail!DA5</f>
        <v>0.85923856095007078</v>
      </c>
      <c r="DB5" s="457">
        <f>+marche_travail!DB5</f>
        <v>0.95141841499966073</v>
      </c>
      <c r="DC5" s="457">
        <f>+marche_travail!DC5</f>
        <v>1.2948485271534249</v>
      </c>
      <c r="DD5" s="457">
        <f>+marche_travail!DD5</f>
        <v>1.0784859448928596</v>
      </c>
      <c r="DE5" s="457">
        <f>+marche_travail!DE5</f>
        <v>1.111649812993476</v>
      </c>
      <c r="DF5" s="457">
        <f>+marche_travail!DF5</f>
        <v>0.53854386025478096</v>
      </c>
      <c r="DG5" s="457">
        <f>+marche_travail!DG5</f>
        <v>0.75457395858458121</v>
      </c>
      <c r="DH5" s="457">
        <f>+marche_travail!DH5</f>
        <v>0.70902457492942883</v>
      </c>
      <c r="DI5" s="457">
        <f>+marche_travail!DI5</f>
        <v>0.42470116792820978</v>
      </c>
      <c r="DJ5" s="457">
        <f>+marche_travail!DJ5</f>
        <v>0.39831061360435793</v>
      </c>
      <c r="DK5" s="457">
        <f>+marche_travail!DK5</f>
        <v>-0.17440667533000775</v>
      </c>
      <c r="DL5" s="457">
        <f>+marche_travail!DL5</f>
        <v>-0.10594668489405379</v>
      </c>
      <c r="DM5" s="457">
        <f>+marche_travail!DM5</f>
        <v>-0.26943146550253427</v>
      </c>
      <c r="DN5" s="457">
        <f>+marche_travail!DN5</f>
        <v>9.2342419371371776E-2</v>
      </c>
      <c r="DO5" s="457">
        <f>+marche_travail!DO5</f>
        <v>0.63033126648623927</v>
      </c>
      <c r="DP5" s="457">
        <f>+marche_travail!DP5</f>
        <v>0.71846453864312654</v>
      </c>
      <c r="DQ5" s="457">
        <f>+marche_travail!DQ5</f>
        <v>0.574516106969436</v>
      </c>
      <c r="DR5" s="457">
        <f>+marche_travail!DR5</f>
        <v>0.82348117269186449</v>
      </c>
      <c r="DS5" s="457">
        <f>+marche_travail!DS5</f>
        <v>0.38808510638297378</v>
      </c>
      <c r="DT5" s="457">
        <f>+marche_travail!DT5</f>
        <v>0.11209619891980882</v>
      </c>
      <c r="DU5" s="457">
        <f>+marche_travail!DU5</f>
        <v>0.39782386943216785</v>
      </c>
      <c r="DV5" s="457">
        <f>+marche_travail!DV5</f>
        <v>0.14233910597485355</v>
      </c>
      <c r="DW5" s="457">
        <f>+marche_travail!DW5</f>
        <v>0.33232730848791192</v>
      </c>
      <c r="DX5" s="457">
        <f>+marche_travail!DX5</f>
        <v>0.50895765472311894</v>
      </c>
      <c r="DY5" s="457">
        <f>+marche_travail!DY5</f>
        <v>0.58590442645714003</v>
      </c>
      <c r="DZ5" s="457">
        <f>+marche_travail!DZ5</f>
        <v>0.6802260651798786</v>
      </c>
      <c r="EA5" s="457">
        <f>+marche_travail!EA5</f>
        <v>0.80440734106195233</v>
      </c>
      <c r="EB5" s="457">
        <f>+marche_travail!EB5</f>
        <v>0.87772601444873199</v>
      </c>
      <c r="EC5" s="457">
        <f>+marche_travail!EC5</f>
        <v>0.71717171717171624</v>
      </c>
      <c r="ED5" s="457">
        <f>+marche_travail!ED5</f>
        <v>0.79327731092437848</v>
      </c>
      <c r="EE5" s="457">
        <f>+marche_travail!EE5</f>
        <v>0.30176026823134361</v>
      </c>
      <c r="EF5" s="457">
        <f>+marche_travail!EF5</f>
        <v>8.7008901679941353E-2</v>
      </c>
      <c r="EG5" s="457">
        <f>+marche_travail!EG5</f>
        <v>-0.47136696419616264</v>
      </c>
      <c r="EH5" s="457">
        <f>+marche_travail!EH5</f>
        <v>-0.44020542920030215</v>
      </c>
      <c r="EI5" s="457">
        <f>+marche_travail!EI5</f>
        <v>-0.18051144910579131</v>
      </c>
      <c r="EJ5" s="458">
        <f>+marche_travail!EJ5</f>
        <v>0</v>
      </c>
      <c r="EK5" s="458">
        <f>+marche_travail!EK5</f>
        <v>0.55000000000000004</v>
      </c>
      <c r="EL5" s="458">
        <f>+marche_travail!EL5</f>
        <v>0.3</v>
      </c>
      <c r="EM5" s="458">
        <f>+marche_travail!EM5</f>
        <v>0.45</v>
      </c>
      <c r="EN5" s="458">
        <f>+marche_travail!EN5</f>
        <v>0.4</v>
      </c>
      <c r="EO5" s="458">
        <f>+marche_travail!EO5</f>
        <v>0.4</v>
      </c>
      <c r="EP5" s="458">
        <f>+marche_travail!EP5</f>
        <v>0.35</v>
      </c>
      <c r="EQ5" s="458">
        <f>+marche_travail!EQ5</f>
        <v>0.15</v>
      </c>
      <c r="ER5" s="458">
        <f>+marche_travail!ER5</f>
        <v>0.25</v>
      </c>
      <c r="ES5" s="458">
        <f>+marche_travail!ES5</f>
        <v>0.15</v>
      </c>
      <c r="ET5" s="458">
        <f>+marche_travail!ET5</f>
        <v>0.15</v>
      </c>
      <c r="EU5" s="458">
        <f>+marche_travail!EU5</f>
        <v>0.15</v>
      </c>
      <c r="EV5" s="458">
        <f>+marche_travail!EV5</f>
        <v>0.1</v>
      </c>
      <c r="EW5" s="458">
        <f>+marche_travail!EW5</f>
        <v>0.1</v>
      </c>
      <c r="EX5" s="458">
        <f>+marche_travail!EX5</f>
        <v>0.1</v>
      </c>
      <c r="EY5" s="458">
        <f>+marche_travail!EY5</f>
        <v>0.1</v>
      </c>
      <c r="EZ5" s="458">
        <f>+marche_travail!EZ5</f>
        <v>0.1</v>
      </c>
      <c r="FA5" s="458">
        <f>+marche_travail!FA5</f>
        <v>0.1</v>
      </c>
      <c r="FB5" s="458">
        <f>+marche_travail!FB5</f>
        <v>0.1</v>
      </c>
      <c r="FC5" s="458">
        <f>+marche_travail!FC5</f>
        <v>0.1</v>
      </c>
      <c r="FD5" s="458">
        <f>+marche_travail!FD5</f>
        <v>0.1</v>
      </c>
      <c r="FE5" s="458">
        <f>+marche_travail!FE5</f>
        <v>0.1</v>
      </c>
      <c r="FF5" s="458">
        <f>+marche_travail!FF5</f>
        <v>0.1</v>
      </c>
      <c r="FG5" s="458"/>
      <c r="FH5" s="458"/>
      <c r="FI5" s="458"/>
      <c r="FJ5" s="458"/>
      <c r="FK5" s="458"/>
      <c r="FL5" s="458"/>
      <c r="FM5" s="458"/>
      <c r="FN5" s="458"/>
      <c r="FO5" s="458"/>
      <c r="FP5" s="458"/>
      <c r="FQ5" s="458"/>
      <c r="FR5" s="458"/>
      <c r="FS5" s="458"/>
      <c r="FT5" s="458"/>
      <c r="FU5" s="458"/>
      <c r="FV5" s="458"/>
    </row>
    <row r="6" spans="1:178" s="455" customFormat="1">
      <c r="A6" s="374"/>
      <c r="B6" s="374" t="s">
        <v>206</v>
      </c>
      <c r="C6" s="459">
        <f>+marche_travail!C6</f>
        <v>22.670999999999999</v>
      </c>
      <c r="D6" s="457">
        <f>+marche_travail!D6</f>
        <v>22.687000000000001</v>
      </c>
      <c r="E6" s="457">
        <f>+marche_travail!E6</f>
        <v>22.687000000000001</v>
      </c>
      <c r="F6" s="457">
        <f>+marche_travail!F6</f>
        <v>22.692</v>
      </c>
      <c r="G6" s="457">
        <f>+marche_travail!G6</f>
        <v>22.704000000000001</v>
      </c>
      <c r="H6" s="457">
        <f>+marche_travail!H6</f>
        <v>22.678000000000001</v>
      </c>
      <c r="I6" s="457">
        <f>+marche_travail!I6</f>
        <v>22.62</v>
      </c>
      <c r="J6" s="457">
        <f>+marche_travail!J6</f>
        <v>22.631</v>
      </c>
      <c r="K6" s="457">
        <f>+marche_travail!K6</f>
        <v>22.67</v>
      </c>
      <c r="L6" s="457">
        <f>+marche_travail!L6</f>
        <v>22.706</v>
      </c>
      <c r="M6" s="457">
        <f>+marche_travail!M6</f>
        <v>22.741</v>
      </c>
      <c r="N6" s="457">
        <f>+marche_travail!N6</f>
        <v>22.742999999999999</v>
      </c>
      <c r="O6" s="457">
        <f>+marche_travail!O6</f>
        <v>22.722000000000001</v>
      </c>
      <c r="P6" s="457">
        <f>+marche_travail!P6</f>
        <v>22.693999999999999</v>
      </c>
      <c r="Q6" s="457">
        <f>+marche_travail!Q6</f>
        <v>22.677</v>
      </c>
      <c r="R6" s="457">
        <f>+marche_travail!R6</f>
        <v>22.66</v>
      </c>
      <c r="S6" s="457">
        <f>+marche_travail!S6</f>
        <v>22.626000000000001</v>
      </c>
      <c r="T6" s="457">
        <f>+marche_travail!T6</f>
        <v>22.58</v>
      </c>
      <c r="U6" s="457">
        <f>+marche_travail!U6</f>
        <v>22.545999999999999</v>
      </c>
      <c r="V6" s="457">
        <f>+marche_travail!V6</f>
        <v>22.52</v>
      </c>
      <c r="W6" s="457">
        <f>+marche_travail!W6</f>
        <v>22.504000000000001</v>
      </c>
      <c r="X6" s="457">
        <f>+marche_travail!X6</f>
        <v>22.506</v>
      </c>
      <c r="Y6" s="457">
        <f>+marche_travail!Y6</f>
        <v>22.515999999999998</v>
      </c>
      <c r="Z6" s="457">
        <f>+marche_travail!Z6</f>
        <v>22.538</v>
      </c>
      <c r="AA6" s="457">
        <f>+marche_travail!AA6</f>
        <v>22.562000000000001</v>
      </c>
      <c r="AB6" s="457">
        <f>+marche_travail!AB6</f>
        <v>22.6</v>
      </c>
      <c r="AC6" s="457">
        <f>+marche_travail!AC6</f>
        <v>22.648</v>
      </c>
      <c r="AD6" s="457">
        <f>+marche_travail!AD6</f>
        <v>22.684999999999999</v>
      </c>
      <c r="AE6" s="457">
        <f>+marche_travail!AE6</f>
        <v>22.736999999999998</v>
      </c>
      <c r="AF6" s="457">
        <f>+marche_travail!AF6</f>
        <v>22.806000000000001</v>
      </c>
      <c r="AG6" s="457">
        <f>+marche_travail!AG6</f>
        <v>22.861999999999998</v>
      </c>
      <c r="AH6" s="457">
        <f>+marche_travail!AH6</f>
        <v>22.895</v>
      </c>
      <c r="AI6" s="457">
        <f>+marche_travail!AI6</f>
        <v>22.936</v>
      </c>
      <c r="AJ6" s="457">
        <f>+marche_travail!AJ6</f>
        <v>23.001000000000001</v>
      </c>
      <c r="AK6" s="457">
        <f>+marche_travail!AK6</f>
        <v>23.077999999999999</v>
      </c>
      <c r="AL6" s="457">
        <f>+marche_travail!AL6</f>
        <v>23.187000000000001</v>
      </c>
      <c r="AM6" s="457">
        <f>+marche_travail!AM6</f>
        <v>23.321999999999999</v>
      </c>
      <c r="AN6" s="457">
        <f>+marche_travail!AN6</f>
        <v>23.428000000000001</v>
      </c>
      <c r="AO6" s="457">
        <f>+marche_travail!AO6</f>
        <v>23.495000000000001</v>
      </c>
      <c r="AP6" s="457">
        <f>+marche_travail!AP6</f>
        <v>23.571000000000002</v>
      </c>
      <c r="AQ6" s="457">
        <f>+marche_travail!AQ6</f>
        <v>23.617000000000001</v>
      </c>
      <c r="AR6" s="457">
        <f>+marche_travail!AR6</f>
        <v>23.652000000000001</v>
      </c>
      <c r="AS6" s="457">
        <f>+marche_travail!AS6</f>
        <v>23.687999999999999</v>
      </c>
      <c r="AT6" s="457">
        <f>+marche_travail!AT6</f>
        <v>23.719000000000001</v>
      </c>
      <c r="AU6" s="457">
        <f>+marche_travail!AU6</f>
        <v>23.759</v>
      </c>
      <c r="AV6" s="457">
        <f>+marche_travail!AV6</f>
        <v>23.745999999999999</v>
      </c>
      <c r="AW6" s="457">
        <f>+marche_travail!AW6</f>
        <v>23.71</v>
      </c>
      <c r="AX6" s="457">
        <f>+marche_travail!AX6</f>
        <v>23.681999999999999</v>
      </c>
      <c r="AY6" s="457">
        <f>+marche_travail!AY6</f>
        <v>23.641999999999999</v>
      </c>
      <c r="AZ6" s="457">
        <f>+marche_travail!AZ6</f>
        <v>23.606000000000002</v>
      </c>
      <c r="BA6" s="457">
        <f>+marche_travail!BA6</f>
        <v>23.564</v>
      </c>
      <c r="BB6" s="457">
        <f>+marche_travail!BB6</f>
        <v>23.484000000000002</v>
      </c>
      <c r="BC6" s="457">
        <f>+marche_travail!BC6</f>
        <v>23.396000000000001</v>
      </c>
      <c r="BD6" s="457">
        <f>+marche_travail!BD6</f>
        <v>23.323</v>
      </c>
      <c r="BE6" s="457">
        <f>+marche_travail!BE6</f>
        <v>23.292999999999999</v>
      </c>
      <c r="BF6" s="457">
        <f>+marche_travail!BF6</f>
        <v>23.302</v>
      </c>
      <c r="BG6" s="457">
        <f>+marche_travail!BG6</f>
        <v>23.335999999999999</v>
      </c>
      <c r="BH6" s="457">
        <f>+marche_travail!BH6</f>
        <v>23.399000000000001</v>
      </c>
      <c r="BI6" s="457">
        <f>+marche_travail!BI6</f>
        <v>23.489000000000001</v>
      </c>
      <c r="BJ6" s="457">
        <f>+marche_travail!BJ6</f>
        <v>23.568999999999999</v>
      </c>
      <c r="BK6" s="457">
        <f>+marche_travail!BK6</f>
        <v>23.617000000000001</v>
      </c>
      <c r="BL6" s="457">
        <f>+marche_travail!BL6</f>
        <v>23.661999999999999</v>
      </c>
      <c r="BM6" s="457">
        <f>+marche_travail!BM6</f>
        <v>23.709</v>
      </c>
      <c r="BN6" s="457">
        <f>+marche_travail!BN6</f>
        <v>23.754999999999999</v>
      </c>
      <c r="BO6" s="457">
        <f>+marche_travail!BO6</f>
        <v>23.785</v>
      </c>
      <c r="BP6" s="457">
        <f>+marche_travail!BP6</f>
        <v>23.806000000000001</v>
      </c>
      <c r="BQ6" s="457">
        <f>+marche_travail!BQ6</f>
        <v>23.83</v>
      </c>
      <c r="BR6" s="457">
        <f>+marche_travail!BR6</f>
        <v>23.867999999999999</v>
      </c>
      <c r="BS6" s="457">
        <f>+marche_travail!BS6</f>
        <v>23.925999999999998</v>
      </c>
      <c r="BT6" s="457">
        <f>+marche_travail!BT6</f>
        <v>23.981000000000002</v>
      </c>
      <c r="BU6" s="457">
        <f>+marche_travail!BU6</f>
        <v>24.024000000000001</v>
      </c>
      <c r="BV6" s="457">
        <f>+marche_travail!BV6</f>
        <v>24.116</v>
      </c>
      <c r="BW6" s="457">
        <f>+marche_travail!BW6</f>
        <v>24.228999999999999</v>
      </c>
      <c r="BX6" s="457">
        <f>+marche_travail!BX6</f>
        <v>24.375</v>
      </c>
      <c r="BY6" s="457">
        <f>+marche_travail!BY6</f>
        <v>24.524000000000001</v>
      </c>
      <c r="BZ6" s="457">
        <f>+marche_travail!BZ6</f>
        <v>24.622</v>
      </c>
      <c r="CA6" s="457">
        <f>+marche_travail!CA6</f>
        <v>24.791</v>
      </c>
      <c r="CB6" s="457">
        <f>+marche_travail!CB6</f>
        <v>24.972999999999999</v>
      </c>
      <c r="CC6" s="457">
        <f>+marche_travail!CC6</f>
        <v>25.108000000000001</v>
      </c>
      <c r="CD6" s="457">
        <f>+marche_travail!CD6</f>
        <v>25.26</v>
      </c>
      <c r="CE6" s="457">
        <f>+marche_travail!CE6</f>
        <v>25.43</v>
      </c>
      <c r="CF6" s="457">
        <f>+marche_travail!CF6</f>
        <v>25.603999999999999</v>
      </c>
      <c r="CG6" s="457">
        <f>+marche_travail!CG6</f>
        <v>25.77</v>
      </c>
      <c r="CH6" s="457">
        <f>+marche_travail!CH6</f>
        <v>25.879000000000001</v>
      </c>
      <c r="CI6" s="457">
        <f>+marche_travail!CI6</f>
        <v>25.957000000000001</v>
      </c>
      <c r="CJ6" s="457">
        <f>+marche_travail!CJ6</f>
        <v>26.027999999999999</v>
      </c>
      <c r="CK6" s="457">
        <f>+marche_travail!CK6</f>
        <v>26.068000000000001</v>
      </c>
      <c r="CL6" s="457">
        <f>+marche_travail!CL6</f>
        <v>26.094999999999999</v>
      </c>
      <c r="CM6" s="457">
        <f>+marche_travail!CM6</f>
        <v>26.126999999999999</v>
      </c>
      <c r="CN6" s="457">
        <f>+marche_travail!CN6</f>
        <v>26.157</v>
      </c>
      <c r="CO6" s="457">
        <f>+marche_travail!CO6</f>
        <v>26.172999999999998</v>
      </c>
      <c r="CP6" s="457">
        <f>+marche_travail!CP6</f>
        <v>26.187000000000001</v>
      </c>
      <c r="CQ6" s="457">
        <f>+marche_travail!CQ6</f>
        <v>26.181999999999999</v>
      </c>
      <c r="CR6" s="457">
        <f>+marche_travail!CR6</f>
        <v>26.166</v>
      </c>
      <c r="CS6" s="457">
        <f>+marche_travail!CS6</f>
        <v>26.148</v>
      </c>
      <c r="CT6" s="457">
        <f>+marche_travail!CT6</f>
        <v>26.15</v>
      </c>
      <c r="CU6" s="457">
        <f>+marche_travail!CU6</f>
        <v>26.15</v>
      </c>
      <c r="CV6" s="457">
        <f>+marche_travail!CV6</f>
        <v>26.175999999999998</v>
      </c>
      <c r="CW6" s="457">
        <f>+marche_travail!CW6</f>
        <v>26.210999999999999</v>
      </c>
      <c r="CX6" s="457">
        <f>+marche_travail!CX6</f>
        <v>26.247</v>
      </c>
      <c r="CY6" s="457">
        <f>+marche_travail!CY6</f>
        <v>26.3</v>
      </c>
      <c r="CZ6" s="457">
        <f>+marche_travail!CZ6</f>
        <v>26.352</v>
      </c>
      <c r="DA6" s="457">
        <f>+marche_travail!DA6</f>
        <v>26.401</v>
      </c>
      <c r="DB6" s="457">
        <f>+marche_travail!DB6</f>
        <v>26.459</v>
      </c>
      <c r="DC6" s="457">
        <f>+marche_travail!DC6</f>
        <v>26.524000000000001</v>
      </c>
      <c r="DD6" s="457">
        <f>+marche_travail!DD6</f>
        <v>26.617000000000001</v>
      </c>
      <c r="DE6" s="457">
        <f>+marche_travail!DE6</f>
        <v>26.727</v>
      </c>
      <c r="DF6" s="457">
        <f>+marche_travail!DF6</f>
        <v>26.8</v>
      </c>
      <c r="DG6" s="457">
        <f>+marche_travail!DG6</f>
        <v>26.91</v>
      </c>
      <c r="DH6" s="457">
        <f>+marche_travail!DH6</f>
        <v>27.02</v>
      </c>
      <c r="DI6" s="457">
        <f>+marche_travail!DI6</f>
        <v>27.088999999999999</v>
      </c>
      <c r="DJ6" s="457">
        <f>+marche_travail!DJ6</f>
        <v>27.151</v>
      </c>
      <c r="DK6" s="457">
        <f>+marche_travail!DK6</f>
        <v>27.2</v>
      </c>
      <c r="DL6" s="457">
        <f>+marche_travail!DL6</f>
        <v>27.21</v>
      </c>
      <c r="DM6" s="457">
        <f>+marche_travail!DM6</f>
        <v>27.169</v>
      </c>
      <c r="DN6" s="457">
        <f>+marche_travail!DN6</f>
        <v>27.093</v>
      </c>
      <c r="DO6" s="457">
        <f>+marche_travail!DO6</f>
        <v>26.962</v>
      </c>
      <c r="DP6" s="457">
        <f>+marche_travail!DP6</f>
        <v>26.850999999999999</v>
      </c>
      <c r="DQ6" s="457">
        <f>+marche_travail!DQ6</f>
        <v>26.812000000000001</v>
      </c>
      <c r="DR6" s="457">
        <f>+marche_travail!DR6</f>
        <v>26.81</v>
      </c>
      <c r="DS6" s="457">
        <f>+marche_travail!DS6</f>
        <v>26.824999999999999</v>
      </c>
      <c r="DT6" s="457">
        <f>+marche_travail!DT6</f>
        <v>26.85</v>
      </c>
      <c r="DU6" s="457">
        <f>+marche_travail!DU6</f>
        <v>26.89</v>
      </c>
      <c r="DV6" s="457">
        <f>+marche_travail!DV6</f>
        <v>26.933</v>
      </c>
      <c r="DW6" s="457">
        <f>+marche_travail!DW6</f>
        <v>26.997</v>
      </c>
      <c r="DX6" s="457">
        <f>+marche_travail!DX6</f>
        <v>27.067</v>
      </c>
      <c r="DY6" s="457">
        <f>+marche_travail!DY6</f>
        <v>27.091999999999999</v>
      </c>
      <c r="DZ6" s="457">
        <f>+marche_travail!DZ6</f>
        <v>27.088000000000001</v>
      </c>
      <c r="EA6" s="457">
        <f>+marche_travail!EA6</f>
        <v>27.105</v>
      </c>
      <c r="EB6" s="457">
        <f>+marche_travail!EB6</f>
        <v>27.106000000000002</v>
      </c>
      <c r="EC6" s="457">
        <f>+marche_travail!EC6</f>
        <v>27.093</v>
      </c>
      <c r="ED6" s="457">
        <f>+marche_travail!ED6</f>
        <v>27.058</v>
      </c>
      <c r="EE6" s="457">
        <f>+marche_travail!EE6</f>
        <v>27.041</v>
      </c>
      <c r="EF6" s="457">
        <f>+marche_travail!EF6</f>
        <v>27.038</v>
      </c>
      <c r="EG6" s="457">
        <f>+marche_travail!EG6</f>
        <v>27.033000000000001</v>
      </c>
      <c r="EH6" s="457">
        <f>+marche_travail!EH6</f>
        <v>27.032</v>
      </c>
      <c r="EI6" s="457">
        <f>+marche_travail!EI6</f>
        <v>27.036000000000001</v>
      </c>
      <c r="EJ6" s="460">
        <f>+marche_travail!EJ6</f>
        <v>27.011580000000002</v>
      </c>
      <c r="EK6" s="460">
        <f>+marche_travail!EK6</f>
        <v>26.962788840000002</v>
      </c>
      <c r="EL6" s="460">
        <f>+marche_travail!EL6</f>
        <v>26.938442051160003</v>
      </c>
      <c r="EM6" s="460">
        <f>+marche_travail!EM6</f>
        <v>26.938442051160003</v>
      </c>
      <c r="EN6" s="460">
        <f>+marche_travail!EN6</f>
        <v>26.962764493211161</v>
      </c>
      <c r="EO6" s="460">
        <f>+marche_travail!EO6</f>
        <v>27.011458022197584</v>
      </c>
      <c r="EP6" s="460">
        <f>+marche_travail!EP6</f>
        <v>27.035853480219778</v>
      </c>
      <c r="EQ6" s="460">
        <f>+marche_travail!EQ6</f>
        <v>27.060273333699996</v>
      </c>
      <c r="ER6" s="460">
        <f>+marche_travail!ER6</f>
        <v>27.084717607033692</v>
      </c>
      <c r="ES6" s="460">
        <f>+marche_travail!ES6</f>
        <v>27.109186324640724</v>
      </c>
      <c r="ET6" s="460">
        <f>+marche_travail!ET6</f>
        <v>27.133679510965361</v>
      </c>
      <c r="EU6" s="460">
        <f>+marche_travail!EU6</f>
        <v>27.158197190476326</v>
      </c>
      <c r="EV6" s="460">
        <f>+marche_travail!EV6</f>
        <v>27.1827393876668</v>
      </c>
      <c r="EW6" s="460">
        <f>+marche_travail!EW6</f>
        <v>27.207306127054466</v>
      </c>
      <c r="EX6" s="460">
        <f>+marche_travail!EX6</f>
        <v>27.231897433181519</v>
      </c>
      <c r="EY6" s="460">
        <f>+marche_travail!EY6</f>
        <v>27.249128561384744</v>
      </c>
      <c r="EZ6" s="460">
        <f>+marche_travail!EZ6</f>
        <v>27.266371751377712</v>
      </c>
      <c r="FA6" s="460">
        <f>+marche_travail!FA6</f>
        <v>27.283627011603674</v>
      </c>
      <c r="FB6" s="460">
        <f>+marche_travail!FB6</f>
        <v>27.300894350511793</v>
      </c>
      <c r="FC6" s="460">
        <f>+marche_travail!FC6</f>
        <v>27.318173776557149</v>
      </c>
      <c r="FD6" s="460">
        <f>+marche_travail!FD6</f>
        <v>27.335465298200738</v>
      </c>
      <c r="FE6" s="460">
        <f>+marche_travail!FE6</f>
        <v>27.352768923909476</v>
      </c>
      <c r="FF6" s="460">
        <f>+marche_travail!FF6</f>
        <v>27.370084662156209</v>
      </c>
      <c r="FG6" s="460"/>
      <c r="FH6" s="460"/>
      <c r="FI6" s="460"/>
      <c r="FJ6" s="460"/>
      <c r="FK6" s="460"/>
      <c r="FL6" s="460"/>
      <c r="FM6" s="460"/>
      <c r="FN6" s="460"/>
      <c r="FO6" s="460"/>
      <c r="FP6" s="460"/>
      <c r="FQ6" s="460"/>
      <c r="FR6" s="460"/>
      <c r="FS6" s="460"/>
      <c r="FT6" s="460"/>
      <c r="FU6" s="460"/>
      <c r="FV6" s="460"/>
    </row>
    <row r="7" spans="1:178" s="455" customFormat="1">
      <c r="A7" s="374"/>
      <c r="B7" s="374" t="s">
        <v>207</v>
      </c>
      <c r="C7" s="454">
        <f>+marche_travail!C7</f>
        <v>0</v>
      </c>
      <c r="D7" s="457">
        <f>+marche_travail!D7</f>
        <v>7.0574743063844814E-2</v>
      </c>
      <c r="E7" s="457">
        <f>+marche_travail!E7</f>
        <v>0</v>
      </c>
      <c r="F7" s="457">
        <f>+marche_travail!F7</f>
        <v>2.2039053202260739E-2</v>
      </c>
      <c r="G7" s="457">
        <f>+marche_travail!G7</f>
        <v>5.2882072977267214E-2</v>
      </c>
      <c r="H7" s="457">
        <f>+marche_travail!H7</f>
        <v>-0.1145172656800586</v>
      </c>
      <c r="I7" s="457">
        <f>+marche_travail!I7</f>
        <v>-0.25575447570332921</v>
      </c>
      <c r="J7" s="457">
        <f>+marche_travail!J7</f>
        <v>4.8629531388155733E-2</v>
      </c>
      <c r="K7" s="457">
        <f>+marche_travail!K7</f>
        <v>0.17232998983696124</v>
      </c>
      <c r="L7" s="457">
        <f>+marche_travail!L7</f>
        <v>0.15880017644462896</v>
      </c>
      <c r="M7" s="457">
        <f>+marche_travail!M7</f>
        <v>0.15414427904518746</v>
      </c>
      <c r="N7" s="457">
        <f>+marche_travail!N7</f>
        <v>8.7946880084288637E-3</v>
      </c>
      <c r="O7" s="457">
        <f>+marche_travail!O7</f>
        <v>-9.2336103416423843E-2</v>
      </c>
      <c r="P7" s="457">
        <f>+marche_travail!P7</f>
        <v>-0.12322858903266454</v>
      </c>
      <c r="Q7" s="457">
        <f>+marche_travail!Q7</f>
        <v>-7.490966775358654E-2</v>
      </c>
      <c r="R7" s="457">
        <f>+marche_travail!R7</f>
        <v>-7.4965824403583348E-2</v>
      </c>
      <c r="S7" s="457">
        <f>+marche_travail!S7</f>
        <v>-0.15004413062664756</v>
      </c>
      <c r="T7" s="457">
        <f>+marche_travail!T7</f>
        <v>-0.2033059312295693</v>
      </c>
      <c r="U7" s="457">
        <f>+marche_travail!U7</f>
        <v>-0.15057573073515851</v>
      </c>
      <c r="V7" s="457">
        <f>+marche_travail!V7</f>
        <v>-0.11531979065022568</v>
      </c>
      <c r="W7" s="457">
        <f>+marche_travail!W7</f>
        <v>-7.1047957371217496E-2</v>
      </c>
      <c r="X7" s="457">
        <f>+marche_travail!X7</f>
        <v>8.88730892285583E-3</v>
      </c>
      <c r="Y7" s="457">
        <f>+marche_travail!Y7</f>
        <v>4.4432595752241788E-2</v>
      </c>
      <c r="Z7" s="457">
        <f>+marche_travail!Z7</f>
        <v>9.7708296322629451E-2</v>
      </c>
      <c r="AA7" s="457">
        <f>+marche_travail!AA7</f>
        <v>0.10648682225575801</v>
      </c>
      <c r="AB7" s="457">
        <f>+marche_travail!AB7</f>
        <v>0.16842478503678038</v>
      </c>
      <c r="AC7" s="457">
        <f>+marche_travail!AC7</f>
        <v>0.21238938053096401</v>
      </c>
      <c r="AD7" s="457">
        <f>+marche_travail!AD7</f>
        <v>0.16336983398093086</v>
      </c>
      <c r="AE7" s="457">
        <f>+marche_travail!AE7</f>
        <v>0.22922636103150928</v>
      </c>
      <c r="AF7" s="457">
        <f>+marche_travail!AF7</f>
        <v>0.30347011479088248</v>
      </c>
      <c r="AG7" s="457">
        <f>+marche_travail!AG7</f>
        <v>0.24554941682013443</v>
      </c>
      <c r="AH7" s="457">
        <f>+marche_travail!AH7</f>
        <v>0.14434432683054776</v>
      </c>
      <c r="AI7" s="457">
        <f>+marche_travail!AI7</f>
        <v>0.17907840139768094</v>
      </c>
      <c r="AJ7" s="457">
        <f>+marche_travail!AJ7</f>
        <v>0.28339727938613279</v>
      </c>
      <c r="AK7" s="457">
        <f>+marche_travail!AK7</f>
        <v>0.33476805356287276</v>
      </c>
      <c r="AL7" s="457">
        <f>+marche_travail!AL7</f>
        <v>0.47231129213971546</v>
      </c>
      <c r="AM7" s="457">
        <f>+marche_travail!AM7</f>
        <v>0.58222279725708148</v>
      </c>
      <c r="AN7" s="457">
        <f>+marche_travail!AN7</f>
        <v>0.45450647457336846</v>
      </c>
      <c r="AO7" s="457">
        <f>+marche_travail!AO7</f>
        <v>0.2859825849411024</v>
      </c>
      <c r="AP7" s="457">
        <f>+marche_travail!AP7</f>
        <v>0.32347307937858893</v>
      </c>
      <c r="AQ7" s="457">
        <f>+marche_travail!AQ7</f>
        <v>0.19515506342540068</v>
      </c>
      <c r="AR7" s="457">
        <f>+marche_travail!AR7</f>
        <v>0.14819833171020314</v>
      </c>
      <c r="AS7" s="457">
        <f>+marche_travail!AS7</f>
        <v>0.15220700152205335</v>
      </c>
      <c r="AT7" s="457">
        <f>+marche_travail!AT7</f>
        <v>0.13086795001688856</v>
      </c>
      <c r="AU7" s="457">
        <f>+marche_travail!AU7</f>
        <v>0.16864117374255638</v>
      </c>
      <c r="AV7" s="457">
        <f>+marche_travail!AV7</f>
        <v>-5.471610758028822E-2</v>
      </c>
      <c r="AW7" s="457">
        <f>+marche_travail!AW7</f>
        <v>-0.15160448075464128</v>
      </c>
      <c r="AX7" s="457">
        <f>+marche_travail!AX7</f>
        <v>-0.11809363137917916</v>
      </c>
      <c r="AY7" s="457">
        <f>+marche_travail!AY7</f>
        <v>-0.16890465332319859</v>
      </c>
      <c r="AZ7" s="457">
        <f>+marche_travail!AZ7</f>
        <v>-0.15227138143980579</v>
      </c>
      <c r="BA7" s="457">
        <f>+marche_travail!BA7</f>
        <v>-0.17792086757604242</v>
      </c>
      <c r="BB7" s="457">
        <f>+marche_travail!BB7</f>
        <v>-0.33950093362755673</v>
      </c>
      <c r="BC7" s="457">
        <f>+marche_travail!BC7</f>
        <v>-0.37472321580651613</v>
      </c>
      <c r="BD7" s="457">
        <f>+marche_travail!BD7</f>
        <v>-0.31201914857240665</v>
      </c>
      <c r="BE7" s="457">
        <f>+marche_travail!BE7</f>
        <v>-0.12862839257385961</v>
      </c>
      <c r="BF7" s="457">
        <f>+marche_travail!BF7</f>
        <v>3.863821749023888E-2</v>
      </c>
      <c r="BG7" s="457">
        <f>+marche_travail!BG7</f>
        <v>0.14591022229850648</v>
      </c>
      <c r="BH7" s="457">
        <f>+marche_travail!BH7</f>
        <v>0.26996914638328651</v>
      </c>
      <c r="BI7" s="457">
        <f>+marche_travail!BI7</f>
        <v>0.38463182187273848</v>
      </c>
      <c r="BJ7" s="457">
        <f>+marche_travail!BJ7</f>
        <v>0.34058495465962846</v>
      </c>
      <c r="BK7" s="457">
        <f>+marche_travail!BK7</f>
        <v>0.20365734651450751</v>
      </c>
      <c r="BL7" s="457">
        <f>+marche_travail!BL7</f>
        <v>0.19054071219883895</v>
      </c>
      <c r="BM7" s="457">
        <f>+marche_travail!BM7</f>
        <v>0.19863071591581516</v>
      </c>
      <c r="BN7" s="457">
        <f>+marche_travail!BN7</f>
        <v>0.1940191488464249</v>
      </c>
      <c r="BO7" s="457">
        <f>+marche_travail!BO7</f>
        <v>0.12628920227319984</v>
      </c>
      <c r="BP7" s="457">
        <f>+marche_travail!BP7</f>
        <v>8.8290939667867718E-2</v>
      </c>
      <c r="BQ7" s="457">
        <f>+marche_travail!BQ7</f>
        <v>0.10081492060824981</v>
      </c>
      <c r="BR7" s="457">
        <f>+marche_travail!BR7</f>
        <v>0.1594628619387306</v>
      </c>
      <c r="BS7" s="457">
        <f>+marche_travail!BS7</f>
        <v>0.2430031841796465</v>
      </c>
      <c r="BT7" s="457">
        <f>+marche_travail!BT7</f>
        <v>0.22987544930201942</v>
      </c>
      <c r="BU7" s="457">
        <f>+marche_travail!BU7</f>
        <v>0.17930861932362596</v>
      </c>
      <c r="BV7" s="457">
        <f>+marche_travail!BV7</f>
        <v>0.38295038295037553</v>
      </c>
      <c r="BW7" s="457">
        <f>+marche_travail!BW7</f>
        <v>0.46856858517165811</v>
      </c>
      <c r="BX7" s="457">
        <f>+marche_travail!BX7</f>
        <v>0.6025836807131979</v>
      </c>
      <c r="BY7" s="457">
        <f>+marche_travail!BY7</f>
        <v>0.61128205128204716</v>
      </c>
      <c r="BZ7" s="457">
        <f>+marche_travail!BZ7</f>
        <v>0.399608546729735</v>
      </c>
      <c r="CA7" s="457">
        <f>+marche_travail!CA7</f>
        <v>0.68637803590285706</v>
      </c>
      <c r="CB7" s="457">
        <f>+marche_travail!CB7</f>
        <v>0.73413738856842325</v>
      </c>
      <c r="CC7" s="457">
        <f>+marche_travail!CC7</f>
        <v>0.54058383053698922</v>
      </c>
      <c r="CD7" s="457">
        <f>+marche_travail!CD7</f>
        <v>0.60538473793214642</v>
      </c>
      <c r="CE7" s="457">
        <f>+marche_travail!CE7</f>
        <v>0.67300079176562111</v>
      </c>
      <c r="CF7" s="457">
        <f>+marche_travail!CF7</f>
        <v>0.68423122296499272</v>
      </c>
      <c r="CG7" s="457">
        <f>+marche_travail!CG7</f>
        <v>0.64833619746915705</v>
      </c>
      <c r="CH7" s="457">
        <f>+marche_travail!CH7</f>
        <v>0.42297244858362504</v>
      </c>
      <c r="CI7" s="457">
        <f>+marche_travail!CI7</f>
        <v>0.30140268171103823</v>
      </c>
      <c r="CJ7" s="457">
        <f>+marche_travail!CJ7</f>
        <v>0.27352929845512186</v>
      </c>
      <c r="CK7" s="457">
        <f>+marche_travail!CK7</f>
        <v>0.15368065160596966</v>
      </c>
      <c r="CL7" s="457">
        <f>+marche_travail!CL7</f>
        <v>0.10357526469233491</v>
      </c>
      <c r="CM7" s="457">
        <f>+marche_travail!CM7</f>
        <v>0.12262885610270224</v>
      </c>
      <c r="CN7" s="457">
        <f>+marche_travail!CN7</f>
        <v>0.11482374555058517</v>
      </c>
      <c r="CO7" s="457">
        <f>+marche_travail!CO7</f>
        <v>6.1169094315083328E-2</v>
      </c>
      <c r="CP7" s="457">
        <f>+marche_travail!CP7</f>
        <v>5.349023803156161E-2</v>
      </c>
      <c r="CQ7" s="457">
        <f>+marche_travail!CQ7</f>
        <v>-1.9093443311579694E-2</v>
      </c>
      <c r="CR7" s="457">
        <f>+marche_travail!CR7</f>
        <v>-6.1110686731336017E-2</v>
      </c>
      <c r="CS7" s="457">
        <f>+marche_travail!CS7</f>
        <v>-6.8791561568448678E-2</v>
      </c>
      <c r="CT7" s="457">
        <f>+marche_travail!CT7</f>
        <v>7.6487685482629075E-3</v>
      </c>
      <c r="CU7" s="457">
        <f>+marche_travail!CU7</f>
        <v>0</v>
      </c>
      <c r="CV7" s="457">
        <f>+marche_travail!CV7</f>
        <v>9.9426386233258945E-2</v>
      </c>
      <c r="CW7" s="457">
        <f>+marche_travail!CW7</f>
        <v>0.13371026894866134</v>
      </c>
      <c r="CX7" s="457">
        <f>+marche_travail!CX7</f>
        <v>0.13734691541720245</v>
      </c>
      <c r="CY7" s="457">
        <f>+marche_travail!CY7</f>
        <v>0.201927839372118</v>
      </c>
      <c r="CZ7" s="457">
        <f>+marche_travail!CZ7</f>
        <v>0.19771863117870048</v>
      </c>
      <c r="DA7" s="457">
        <f>+marche_travail!DA7</f>
        <v>0.18594414086217093</v>
      </c>
      <c r="DB7" s="457">
        <f>+marche_travail!DB7</f>
        <v>0.21968864815726796</v>
      </c>
      <c r="DC7" s="457">
        <f>+marche_travail!DC7</f>
        <v>0.24566310140217151</v>
      </c>
      <c r="DD7" s="457">
        <f>+marche_travail!DD7</f>
        <v>0.35062584828833288</v>
      </c>
      <c r="DE7" s="457">
        <f>+marche_travail!DE7</f>
        <v>0.41326971484390018</v>
      </c>
      <c r="DF7" s="457">
        <f>+marche_travail!DF7</f>
        <v>0.27313203876229153</v>
      </c>
      <c r="DG7" s="457">
        <f>+marche_travail!DG7</f>
        <v>0.4104477611940327</v>
      </c>
      <c r="DH7" s="457">
        <f>+marche_travail!DH7</f>
        <v>0.40876997398735515</v>
      </c>
      <c r="DI7" s="457">
        <f>+marche_travail!DI7</f>
        <v>0.25536639526275717</v>
      </c>
      <c r="DJ7" s="457">
        <f>+marche_travail!DJ7</f>
        <v>0.2288751891911911</v>
      </c>
      <c r="DK7" s="457">
        <f>+marche_travail!DK7</f>
        <v>0.18047217413723615</v>
      </c>
      <c r="DL7" s="457">
        <f>+marche_travail!DL7</f>
        <v>3.6764705882363913E-2</v>
      </c>
      <c r="DM7" s="457">
        <f>+marche_travail!DM7</f>
        <v>-0.15067989709666163</v>
      </c>
      <c r="DN7" s="457">
        <f>+marche_travail!DN7</f>
        <v>-0.27973057528801748</v>
      </c>
      <c r="DO7" s="457">
        <f>+marche_travail!DO7</f>
        <v>-0.48351972834311807</v>
      </c>
      <c r="DP7" s="457">
        <f>+marche_travail!DP7</f>
        <v>-0.41169052740894774</v>
      </c>
      <c r="DQ7" s="457">
        <f>+marche_travail!DQ7</f>
        <v>-0.14524598711406211</v>
      </c>
      <c r="DR7" s="457">
        <f>+marche_travail!DR7</f>
        <v>-7.4593465612449172E-3</v>
      </c>
      <c r="DS7" s="457">
        <f>+marche_travail!DS7</f>
        <v>5.5949272659461258E-2</v>
      </c>
      <c r="DT7" s="457">
        <f>+marche_travail!DT7</f>
        <v>9.3196644920801042E-2</v>
      </c>
      <c r="DU7" s="457">
        <f>+marche_travail!DU7</f>
        <v>0.14897579143389184</v>
      </c>
      <c r="DV7" s="457">
        <f>+marche_travail!DV7</f>
        <v>0.15991074748977763</v>
      </c>
      <c r="DW7" s="457">
        <f>+marche_travail!DW7</f>
        <v>0.23762670330078617</v>
      </c>
      <c r="DX7" s="457">
        <f>+marche_travail!DX7</f>
        <v>0.25928806904471635</v>
      </c>
      <c r="DY7" s="457">
        <f>+marche_travail!DY7</f>
        <v>9.2363394539463073E-2</v>
      </c>
      <c r="DZ7" s="457">
        <f>+marche_travail!DZ7</f>
        <v>-1.4764506127262766E-2</v>
      </c>
      <c r="EA7" s="457">
        <f>+marche_travail!EA7</f>
        <v>6.2758417011221646E-2</v>
      </c>
      <c r="EB7" s="457">
        <f>+marche_travail!EB7</f>
        <v>3.6893562073370134E-3</v>
      </c>
      <c r="EC7" s="457">
        <f>+marche_travail!EC7</f>
        <v>-4.7959861285329364E-2</v>
      </c>
      <c r="ED7" s="457">
        <f>+marche_travail!ED7</f>
        <v>-0.12918466024434139</v>
      </c>
      <c r="EE7" s="457">
        <f>+marche_travail!EE7</f>
        <v>-6.2827999113013178E-2</v>
      </c>
      <c r="EF7" s="457">
        <f>+marche_travail!EF7</f>
        <v>-1.109426426537663E-2</v>
      </c>
      <c r="EG7" s="457">
        <f>+marche_travail!EG7</f>
        <v>-1.8492492048227671E-2</v>
      </c>
      <c r="EH7" s="457">
        <f>+marche_travail!EH7</f>
        <v>-3.6991824806764662E-3</v>
      </c>
      <c r="EI7" s="457">
        <f>+marche_travail!EI7</f>
        <v>1.4797277300981904E-2</v>
      </c>
      <c r="EJ7" s="458">
        <f>+marche_travail!EJ7</f>
        <v>-9.0324012427867029E-2</v>
      </c>
      <c r="EK7" s="458">
        <f>+marche_travail!EK7</f>
        <v>-0.18063052957287828</v>
      </c>
      <c r="EL7" s="458">
        <f>+marche_travail!EL7</f>
        <v>-9.0297739541989053E-2</v>
      </c>
      <c r="EM7" s="458">
        <f>+marche_travail!EM7</f>
        <v>0</v>
      </c>
      <c r="EN7" s="458">
        <f>+marche_travail!EN7</f>
        <v>9.0288970702046001E-2</v>
      </c>
      <c r="EO7" s="458">
        <f>+marche_travail!EO7</f>
        <v>0.18059546156212747</v>
      </c>
      <c r="EP7" s="458">
        <f>+marche_travail!EP7</f>
        <v>9.0315221052295058E-2</v>
      </c>
      <c r="EQ7" s="458">
        <f>+marche_travail!EQ7</f>
        <v>9.0323959989224711E-2</v>
      </c>
      <c r="ER7" s="458">
        <f>+marche_travail!ER7</f>
        <v>9.0332691884720262E-2</v>
      </c>
      <c r="ES7" s="458">
        <f>+marche_travail!ES7</f>
        <v>9.0341416743000558E-2</v>
      </c>
      <c r="ET7" s="458">
        <f>+marche_travail!ET7</f>
        <v>9.0350134568129015E-2</v>
      </c>
      <c r="EU7" s="458">
        <f>+marche_travail!EU7</f>
        <v>9.035884536432448E-2</v>
      </c>
      <c r="EV7" s="458">
        <f>+marche_travail!EV7</f>
        <v>9.036754913569478E-2</v>
      </c>
      <c r="EW7" s="458">
        <f>+marche_travail!EW7</f>
        <v>9.0376245886436557E-2</v>
      </c>
      <c r="EX7" s="458">
        <f>+marche_travail!EX7</f>
        <v>9.0384935620657636E-2</v>
      </c>
      <c r="EY7" s="458">
        <f>+marche_travail!EY7</f>
        <v>6.3275532839757176E-2</v>
      </c>
      <c r="EZ7" s="458">
        <f>+marche_travail!EZ7</f>
        <v>6.3279785091552299E-2</v>
      </c>
      <c r="FA7" s="458">
        <f>+marche_travail!FA7</f>
        <v>6.3284034939825595E-2</v>
      </c>
      <c r="FB7" s="458">
        <f>+marche_travail!FB7</f>
        <v>6.3288282385531858E-2</v>
      </c>
      <c r="FC7" s="458">
        <f>+marche_travail!FC7</f>
        <v>6.3292527429714696E-2</v>
      </c>
      <c r="FD7" s="458">
        <f>+marche_travail!FD7</f>
        <v>6.329677007337331E-2</v>
      </c>
      <c r="FE7" s="458">
        <f>+marche_travail!FE7</f>
        <v>6.3301010317462492E-2</v>
      </c>
      <c r="FF7" s="458">
        <f>+marche_travail!FF7</f>
        <v>6.3305248163003647E-2</v>
      </c>
      <c r="FG7" s="458"/>
      <c r="FH7" s="458"/>
      <c r="FI7" s="458"/>
      <c r="FJ7" s="458"/>
      <c r="FK7" s="458"/>
      <c r="FL7" s="458"/>
      <c r="FM7" s="458"/>
      <c r="FN7" s="458"/>
      <c r="FO7" s="458"/>
      <c r="FP7" s="458"/>
      <c r="FQ7" s="458"/>
      <c r="FR7" s="458"/>
      <c r="FS7" s="458"/>
      <c r="FT7" s="458"/>
      <c r="FU7" s="458"/>
      <c r="FV7" s="458"/>
    </row>
    <row r="8" spans="1:178" s="455" customFormat="1">
      <c r="A8" s="374"/>
      <c r="B8" s="374" t="s">
        <v>77</v>
      </c>
      <c r="C8" s="454">
        <f>+marche_travail!C8</f>
        <v>19.048999999999999</v>
      </c>
      <c r="D8" s="455">
        <f>+marche_travail!D8</f>
        <v>19.076000000000001</v>
      </c>
      <c r="E8" s="455">
        <f>+marche_travail!E8</f>
        <v>19.085999999999999</v>
      </c>
      <c r="F8" s="455">
        <f>+marche_travail!F8</f>
        <v>19.100999999999999</v>
      </c>
      <c r="G8" s="455">
        <f>+marche_travail!G8</f>
        <v>19.123999999999999</v>
      </c>
      <c r="H8" s="455">
        <f>+marche_travail!H8</f>
        <v>19.111000000000001</v>
      </c>
      <c r="I8" s="455">
        <f>+marche_travail!I8</f>
        <v>19.07</v>
      </c>
      <c r="J8" s="455">
        <f>+marche_travail!J8</f>
        <v>19.099</v>
      </c>
      <c r="K8" s="455">
        <f>+marche_travail!K8</f>
        <v>19.16</v>
      </c>
      <c r="L8" s="455">
        <f>+marche_travail!L8</f>
        <v>19.213999999999999</v>
      </c>
      <c r="M8" s="455">
        <f>+marche_travail!M8</f>
        <v>19.263999999999999</v>
      </c>
      <c r="N8" s="455">
        <f>+marche_travail!N8</f>
        <v>19.277000000000001</v>
      </c>
      <c r="O8" s="455">
        <f>+marche_travail!O8</f>
        <v>19.263000000000002</v>
      </c>
      <c r="P8" s="455">
        <f>+marche_travail!P8</f>
        <v>19.245000000000001</v>
      </c>
      <c r="Q8" s="455">
        <f>+marche_travail!Q8</f>
        <v>19.239999999999998</v>
      </c>
      <c r="R8" s="455">
        <f>+marche_travail!R8</f>
        <v>19.238</v>
      </c>
      <c r="S8" s="455">
        <f>+marche_travail!S8</f>
        <v>19.221</v>
      </c>
      <c r="T8" s="455">
        <f>+marche_travail!T8</f>
        <v>19.193999999999999</v>
      </c>
      <c r="U8" s="455">
        <f>+marche_travail!U8</f>
        <v>19.178999999999998</v>
      </c>
      <c r="V8" s="455">
        <f>+marche_travail!V8</f>
        <v>19.172000000000001</v>
      </c>
      <c r="W8" s="455">
        <f>+marche_travail!W8</f>
        <v>19.175999999999998</v>
      </c>
      <c r="X8" s="455">
        <f>+marche_travail!X8</f>
        <v>19.195</v>
      </c>
      <c r="Y8" s="455">
        <f>+marche_travail!Y8</f>
        <v>19.218</v>
      </c>
      <c r="Z8" s="455">
        <f>+marche_travail!Z8</f>
        <v>19.25</v>
      </c>
      <c r="AA8" s="455">
        <f>+marche_travail!AA8</f>
        <v>19.280999999999999</v>
      </c>
      <c r="AB8" s="455">
        <f>+marche_travail!AB8</f>
        <v>19.327000000000002</v>
      </c>
      <c r="AC8" s="455">
        <f>+marche_travail!AC8</f>
        <v>19.384</v>
      </c>
      <c r="AD8" s="455">
        <f>+marche_travail!AD8</f>
        <v>19.43</v>
      </c>
      <c r="AE8" s="455">
        <f>+marche_travail!AE8</f>
        <v>19.492999999999999</v>
      </c>
      <c r="AF8" s="455">
        <f>+marche_travail!AF8</f>
        <v>19.571000000000002</v>
      </c>
      <c r="AG8" s="455">
        <f>+marche_travail!AG8</f>
        <v>19.635999999999999</v>
      </c>
      <c r="AH8" s="455">
        <f>+marche_travail!AH8</f>
        <v>19.677</v>
      </c>
      <c r="AI8" s="455">
        <f>+marche_travail!AI8</f>
        <v>19.725000000000001</v>
      </c>
      <c r="AJ8" s="455">
        <f>+marche_travail!AJ8</f>
        <v>19.797000000000001</v>
      </c>
      <c r="AK8" s="455">
        <f>+marche_travail!AK8</f>
        <v>19.885000000000002</v>
      </c>
      <c r="AL8" s="455">
        <f>+marche_travail!AL8</f>
        <v>20.004999999999999</v>
      </c>
      <c r="AM8" s="455">
        <f>+marche_travail!AM8</f>
        <v>20.152000000000001</v>
      </c>
      <c r="AN8" s="455">
        <f>+marche_travail!AN8</f>
        <v>20.273</v>
      </c>
      <c r="AO8" s="455">
        <f>+marche_travail!AO8</f>
        <v>20.353999999999999</v>
      </c>
      <c r="AP8" s="455">
        <f>+marche_travail!AP8</f>
        <v>20.446000000000002</v>
      </c>
      <c r="AQ8" s="455">
        <f>+marche_travail!AQ8</f>
        <v>20.507999999999999</v>
      </c>
      <c r="AR8" s="455">
        <f>+marche_travail!AR8</f>
        <v>20.562999999999999</v>
      </c>
      <c r="AS8" s="455">
        <f>+marche_travail!AS8</f>
        <v>20.620999999999999</v>
      </c>
      <c r="AT8" s="455">
        <f>+marche_travail!AT8</f>
        <v>20.675999999999998</v>
      </c>
      <c r="AU8" s="455">
        <f>+marche_travail!AU8</f>
        <v>20.742999999999999</v>
      </c>
      <c r="AV8" s="455">
        <f>+marche_travail!AV8</f>
        <v>20.759</v>
      </c>
      <c r="AW8" s="455">
        <f>+marche_travail!AW8</f>
        <v>20.753</v>
      </c>
      <c r="AX8" s="455">
        <f>+marche_travail!AX8</f>
        <v>20.757999999999999</v>
      </c>
      <c r="AY8" s="455">
        <f>+marche_travail!AY8</f>
        <v>20.751999999999999</v>
      </c>
      <c r="AZ8" s="455">
        <f>+marche_travail!AZ8</f>
        <v>20.75</v>
      </c>
      <c r="BA8" s="455">
        <f>+marche_travail!BA8</f>
        <v>20.742000000000001</v>
      </c>
      <c r="BB8" s="455">
        <f>+marche_travail!BB8</f>
        <v>20.698</v>
      </c>
      <c r="BC8" s="455">
        <f>+marche_travail!BC8</f>
        <v>20.643999999999998</v>
      </c>
      <c r="BD8" s="455">
        <f>+marche_travail!BD8</f>
        <v>20.603000000000002</v>
      </c>
      <c r="BE8" s="455">
        <f>+marche_travail!BE8</f>
        <v>20.602</v>
      </c>
      <c r="BF8" s="455">
        <f>+marche_travail!BF8</f>
        <v>20.637</v>
      </c>
      <c r="BG8" s="455">
        <f>+marche_travail!BG8</f>
        <v>20.693999999999999</v>
      </c>
      <c r="BH8" s="455">
        <f>+marche_travail!BH8</f>
        <v>20.779</v>
      </c>
      <c r="BI8" s="455">
        <f>+marche_travail!BI8</f>
        <v>20.890999999999998</v>
      </c>
      <c r="BJ8" s="455">
        <f>+marche_travail!BJ8</f>
        <v>20.991</v>
      </c>
      <c r="BK8" s="455">
        <f>+marche_travail!BK8</f>
        <v>21.06</v>
      </c>
      <c r="BL8" s="455">
        <f>+marche_travail!BL8</f>
        <v>21.125</v>
      </c>
      <c r="BM8" s="455">
        <f>+marche_travail!BM8</f>
        <v>21.192</v>
      </c>
      <c r="BN8" s="455">
        <f>+marche_travail!BN8</f>
        <v>21.257000000000001</v>
      </c>
      <c r="BO8" s="455">
        <f>+marche_travail!BO8</f>
        <v>21.306000000000001</v>
      </c>
      <c r="BP8" s="455">
        <f>+marche_travail!BP8</f>
        <v>21.344000000000001</v>
      </c>
      <c r="BQ8" s="455">
        <f>+marche_travail!BQ8</f>
        <v>21.384</v>
      </c>
      <c r="BR8" s="455">
        <f>+marche_travail!BR8</f>
        <v>21.434999999999999</v>
      </c>
      <c r="BS8" s="455">
        <f>+marche_travail!BS8</f>
        <v>21.506</v>
      </c>
      <c r="BT8" s="455">
        <f>+marche_travail!BT8</f>
        <v>21.574000000000002</v>
      </c>
      <c r="BU8" s="455">
        <f>+marche_travail!BU8</f>
        <v>21.63</v>
      </c>
      <c r="BV8" s="455">
        <f>+marche_travail!BV8</f>
        <v>21.734999999999999</v>
      </c>
      <c r="BW8" s="455">
        <f>+marche_travail!BW8</f>
        <v>21.861000000000001</v>
      </c>
      <c r="BX8" s="455">
        <f>+marche_travail!BX8</f>
        <v>22.018000000000001</v>
      </c>
      <c r="BY8" s="455">
        <f>+marche_travail!BY8</f>
        <v>22.175000000000001</v>
      </c>
      <c r="BZ8" s="455">
        <f>+marche_travail!BZ8</f>
        <v>22.277999999999999</v>
      </c>
      <c r="CA8" s="455">
        <f>+marche_travail!CA8</f>
        <v>22.45</v>
      </c>
      <c r="CB8" s="455">
        <f>+marche_travail!CB8</f>
        <v>22.635000000000002</v>
      </c>
      <c r="CC8" s="455">
        <f>+marche_travail!CC8</f>
        <v>22.771999999999998</v>
      </c>
      <c r="CD8" s="455">
        <f>+marche_travail!CD8</f>
        <v>22.925999999999998</v>
      </c>
      <c r="CE8" s="455">
        <f>+marche_travail!CE8</f>
        <v>23.097999999999999</v>
      </c>
      <c r="CF8" s="455">
        <f>+marche_travail!CF8</f>
        <v>23.277000000000001</v>
      </c>
      <c r="CG8" s="455">
        <f>+marche_travail!CG8</f>
        <v>23.448</v>
      </c>
      <c r="CH8" s="455">
        <f>+marche_travail!CH8</f>
        <v>23.565000000000001</v>
      </c>
      <c r="CI8" s="455">
        <f>+marche_travail!CI8</f>
        <v>23.654</v>
      </c>
      <c r="CJ8" s="455">
        <f>+marche_travail!CJ8</f>
        <v>23.731999999999999</v>
      </c>
      <c r="CK8" s="455">
        <f>+marche_travail!CK8</f>
        <v>23.777999999999999</v>
      </c>
      <c r="CL8" s="455">
        <f>+marche_travail!CL8</f>
        <v>23.806999999999999</v>
      </c>
      <c r="CM8" s="455">
        <f>+marche_travail!CM8</f>
        <v>23.838999999999999</v>
      </c>
      <c r="CN8" s="455">
        <f>+marche_travail!CN8</f>
        <v>23.870999999999999</v>
      </c>
      <c r="CO8" s="455">
        <f>+marche_travail!CO8</f>
        <v>23.887</v>
      </c>
      <c r="CP8" s="455">
        <f>+marche_travail!CP8</f>
        <v>23.902999999999999</v>
      </c>
      <c r="CQ8" s="455">
        <f>+marche_travail!CQ8</f>
        <v>23.899000000000001</v>
      </c>
      <c r="CR8" s="455">
        <f>+marche_travail!CR8</f>
        <v>23.882999999999999</v>
      </c>
      <c r="CS8" s="455">
        <f>+marche_travail!CS8</f>
        <v>23.863</v>
      </c>
      <c r="CT8" s="455">
        <f>+marche_travail!CT8</f>
        <v>23.861000000000001</v>
      </c>
      <c r="CU8" s="455">
        <f>+marche_travail!CU8</f>
        <v>23.855</v>
      </c>
      <c r="CV8" s="455">
        <f>+marche_travail!CV8</f>
        <v>23.873999999999999</v>
      </c>
      <c r="CW8" s="455">
        <f>+marche_travail!CW8</f>
        <v>23.901</v>
      </c>
      <c r="CX8" s="455">
        <f>+marche_travail!CX8</f>
        <v>23.928000000000001</v>
      </c>
      <c r="CY8" s="455">
        <f>+marche_travail!CY8</f>
        <v>23.971</v>
      </c>
      <c r="CZ8" s="455">
        <f>+marche_travail!CZ8</f>
        <v>24.013000000000002</v>
      </c>
      <c r="DA8" s="455">
        <f>+marche_travail!DA8</f>
        <v>24.053000000000001</v>
      </c>
      <c r="DB8" s="455">
        <f>+marche_travail!DB8</f>
        <v>24.103999999999999</v>
      </c>
      <c r="DC8" s="455">
        <f>+marche_travail!DC8</f>
        <v>24.163</v>
      </c>
      <c r="DD8" s="455">
        <f>+marche_travail!DD8</f>
        <v>24.248999999999999</v>
      </c>
      <c r="DE8" s="455">
        <f>+marche_travail!DE8</f>
        <v>24.353999999999999</v>
      </c>
      <c r="DF8" s="455">
        <f>+marche_travail!DF8</f>
        <v>24.420999999999999</v>
      </c>
      <c r="DG8" s="455">
        <f>+marche_travail!DG8</f>
        <v>24.524999999999999</v>
      </c>
      <c r="DH8" s="455">
        <f>+marche_travail!DH8</f>
        <v>24.63</v>
      </c>
      <c r="DI8" s="455">
        <f>+marche_travail!DI8</f>
        <v>24.693000000000001</v>
      </c>
      <c r="DJ8" s="455">
        <f>+marche_travail!DJ8</f>
        <v>24.748999999999999</v>
      </c>
      <c r="DK8" s="455">
        <f>+marche_travail!DK8</f>
        <v>24.792000000000002</v>
      </c>
      <c r="DL8" s="455">
        <f>+marche_travail!DL8</f>
        <v>24.797999999999998</v>
      </c>
      <c r="DM8" s="455">
        <f>+marche_travail!DM8</f>
        <v>24.754000000000001</v>
      </c>
      <c r="DN8" s="455">
        <f>+marche_travail!DN8</f>
        <v>24.678000000000001</v>
      </c>
      <c r="DO8" s="455">
        <f>+marche_travail!DO8</f>
        <v>24.547999999999998</v>
      </c>
      <c r="DP8" s="455">
        <f>+marche_travail!DP8</f>
        <v>24.434000000000001</v>
      </c>
      <c r="DQ8" s="455">
        <f>+marche_travail!DQ8</f>
        <v>24.388999999999999</v>
      </c>
      <c r="DR8" s="455">
        <f>+marche_travail!DR8</f>
        <v>24.376999999999999</v>
      </c>
      <c r="DS8" s="455">
        <f>+marche_travail!DS8</f>
        <v>24.379000000000001</v>
      </c>
      <c r="DT8" s="455">
        <f>+marche_travail!DT8</f>
        <v>24.388000000000002</v>
      </c>
      <c r="DU8" s="455">
        <f>+marche_travail!DU8</f>
        <v>24.411000000000001</v>
      </c>
      <c r="DV8" s="455">
        <f>+marche_travail!DV8</f>
        <v>24.434000000000001</v>
      </c>
      <c r="DW8" s="455">
        <f>+marche_travail!DW8</f>
        <v>24.475999999999999</v>
      </c>
      <c r="DX8" s="455">
        <f>+marche_travail!DX8</f>
        <v>24.527000000000001</v>
      </c>
      <c r="DY8" s="455">
        <f>+marche_travail!DY8</f>
        <v>24.538</v>
      </c>
      <c r="DZ8" s="455">
        <f>+marche_travail!DZ8</f>
        <v>24.523</v>
      </c>
      <c r="EA8" s="455">
        <f>+marche_travail!EA8</f>
        <v>24.532</v>
      </c>
      <c r="EB8" s="455">
        <f>+marche_travail!EB8</f>
        <v>24.524999999999999</v>
      </c>
      <c r="EC8" s="455">
        <f>+marche_travail!EC8</f>
        <v>24.504999999999999</v>
      </c>
      <c r="ED8" s="455">
        <f>+marche_travail!ED8</f>
        <v>24.463999999999999</v>
      </c>
      <c r="EE8" s="455">
        <f>+marche_travail!EE8</f>
        <v>24.440999999999999</v>
      </c>
      <c r="EF8" s="455">
        <f>+marche_travail!EF8</f>
        <v>24.433</v>
      </c>
      <c r="EG8" s="455">
        <f>+marche_travail!EG8</f>
        <v>24.422999999999998</v>
      </c>
      <c r="EH8" s="455">
        <f>+marche_travail!EH8</f>
        <v>24.417999999999999</v>
      </c>
      <c r="EI8" s="455">
        <f>+marche_travail!EI8</f>
        <v>24.42</v>
      </c>
      <c r="EJ8" s="460">
        <f>+marche_travail!EJ8</f>
        <v>24.395580000000002</v>
      </c>
      <c r="EK8" s="460">
        <f>+marche_travail!EK8</f>
        <v>24.346788840000002</v>
      </c>
      <c r="EL8" s="460">
        <f>+marche_travail!EL8</f>
        <v>24.322442051160003</v>
      </c>
      <c r="EM8" s="460">
        <f>+marche_travail!EM8</f>
        <v>24.322442051160003</v>
      </c>
      <c r="EN8" s="460">
        <f>+marche_travail!EN8</f>
        <v>24.346764493211161</v>
      </c>
      <c r="EO8" s="460">
        <f>+marche_travail!EO8</f>
        <v>24.395458022197584</v>
      </c>
      <c r="EP8" s="460">
        <f>+marche_travail!EP8</f>
        <v>24.419853480219778</v>
      </c>
      <c r="EQ8" s="460">
        <f>+marche_travail!EQ8</f>
        <v>24.444273333699996</v>
      </c>
      <c r="ER8" s="460">
        <f>+marche_travail!ER8</f>
        <v>24.468717607033692</v>
      </c>
      <c r="ES8" s="460">
        <f>+marche_travail!ES8</f>
        <v>24.493186324640725</v>
      </c>
      <c r="ET8" s="460">
        <f>+marche_travail!ET8</f>
        <v>24.517679510965362</v>
      </c>
      <c r="EU8" s="460">
        <f>+marche_travail!EU8</f>
        <v>24.542197190476326</v>
      </c>
      <c r="EV8" s="460">
        <f>+marche_travail!EV8</f>
        <v>24.5667393876668</v>
      </c>
      <c r="EW8" s="460">
        <f>+marche_travail!EW8</f>
        <v>24.591306127054466</v>
      </c>
      <c r="EX8" s="460">
        <f>+marche_travail!EX8</f>
        <v>24.615897433181519</v>
      </c>
      <c r="EY8" s="460">
        <f>+marche_travail!EY8</f>
        <v>24.633128561384744</v>
      </c>
      <c r="EZ8" s="460">
        <f>+marche_travail!EZ8</f>
        <v>24.650371751377712</v>
      </c>
      <c r="FA8" s="460">
        <f>+marche_travail!FA8</f>
        <v>24.667627011603674</v>
      </c>
      <c r="FB8" s="460">
        <f>+marche_travail!FB8</f>
        <v>24.684894350511794</v>
      </c>
      <c r="FC8" s="460">
        <f>+marche_travail!FC8</f>
        <v>24.702173776557149</v>
      </c>
      <c r="FD8" s="460">
        <f>+marche_travail!FD8</f>
        <v>24.719465298200738</v>
      </c>
      <c r="FE8" s="460">
        <f>+marche_travail!FE8</f>
        <v>24.736768923909477</v>
      </c>
      <c r="FF8" s="460">
        <f>+marche_travail!FF8</f>
        <v>24.75408466215621</v>
      </c>
      <c r="FG8" s="460"/>
      <c r="FH8" s="460"/>
      <c r="FI8" s="460"/>
      <c r="FJ8" s="460"/>
      <c r="FK8" s="460"/>
      <c r="FL8" s="460"/>
      <c r="FM8" s="460"/>
      <c r="FN8" s="460"/>
      <c r="FO8" s="460"/>
      <c r="FP8" s="460"/>
      <c r="FQ8" s="460"/>
      <c r="FR8" s="460"/>
      <c r="FS8" s="460"/>
      <c r="FT8" s="460"/>
      <c r="FU8" s="460"/>
      <c r="FV8" s="460"/>
    </row>
    <row r="9" spans="1:178" s="455" customFormat="1">
      <c r="A9" s="374"/>
      <c r="B9" s="374" t="s">
        <v>174</v>
      </c>
      <c r="C9" s="454">
        <f>+marche_travail!C9</f>
        <v>0</v>
      </c>
      <c r="D9" s="455">
        <f>+marche_travail!D9</f>
        <v>0</v>
      </c>
      <c r="E9" s="455">
        <f>+marche_travail!E9</f>
        <v>0</v>
      </c>
      <c r="F9" s="455">
        <f>+marche_travail!F9</f>
        <v>0</v>
      </c>
      <c r="G9" s="457">
        <f>+marche_travail!G9</f>
        <v>0.12041254384587141</v>
      </c>
      <c r="H9" s="457">
        <f>+marche_travail!H9</f>
        <v>-6.7977410583552889E-2</v>
      </c>
      <c r="I9" s="457">
        <f>+marche_travail!I9</f>
        <v>-0.21453613102402347</v>
      </c>
      <c r="J9" s="457">
        <f>+marche_travail!J9</f>
        <v>0.15207131620345038</v>
      </c>
      <c r="K9" s="457">
        <f>+marche_travail!K9</f>
        <v>0.31938844965704316</v>
      </c>
      <c r="L9" s="457">
        <f>+marche_travail!L9</f>
        <v>0.28183716075156351</v>
      </c>
      <c r="M9" s="457">
        <f>+marche_travail!M9</f>
        <v>0.26022691787239705</v>
      </c>
      <c r="N9" s="457">
        <f>+marche_travail!N9</f>
        <v>6.7483388704325797E-2</v>
      </c>
      <c r="O9" s="457">
        <f>+marche_travail!O9</f>
        <v>-7.2625408517923429E-2</v>
      </c>
      <c r="P9" s="457">
        <f>+marche_travail!P9</f>
        <v>-9.3443388880243283E-2</v>
      </c>
      <c r="Q9" s="457">
        <f>+marche_travail!Q9</f>
        <v>-2.5980774227085668E-2</v>
      </c>
      <c r="R9" s="457">
        <f>+marche_travail!R9</f>
        <v>-1.0395010395003457E-2</v>
      </c>
      <c r="S9" s="457">
        <f>+marche_travail!S9</f>
        <v>-8.8366774092940581E-2</v>
      </c>
      <c r="T9" s="457">
        <f>+marche_travail!T9</f>
        <v>-0.14047135945061129</v>
      </c>
      <c r="U9" s="457">
        <f>+marche_travail!U9</f>
        <v>-7.8149421694284626E-2</v>
      </c>
      <c r="V9" s="457">
        <f>+marche_travail!V9</f>
        <v>-3.6498253297867489E-2</v>
      </c>
      <c r="W9" s="457">
        <f>+marche_travail!W9</f>
        <v>2.0863759649469849E-2</v>
      </c>
      <c r="X9" s="457">
        <f>+marche_travail!X9</f>
        <v>9.9082186065935218E-2</v>
      </c>
      <c r="Y9" s="457">
        <f>+marche_travail!Y9</f>
        <v>0.11982287053919904</v>
      </c>
      <c r="Z9" s="457">
        <f>+marche_travail!Z9</f>
        <v>0.16651056301384415</v>
      </c>
      <c r="AA9" s="457">
        <f>+marche_travail!AA9</f>
        <v>0.16103896103896176</v>
      </c>
      <c r="AB9" s="457">
        <f>+marche_travail!AB9</f>
        <v>0.23857683730097445</v>
      </c>
      <c r="AC9" s="457">
        <f>+marche_travail!AC9</f>
        <v>0.29492419930665648</v>
      </c>
      <c r="AD9" s="457">
        <f>+marche_travail!AD9</f>
        <v>0.2373091209244782</v>
      </c>
      <c r="AE9" s="457">
        <f>+marche_travail!AE9</f>
        <v>0.32424086464228896</v>
      </c>
      <c r="AF9" s="457">
        <f>+marche_travail!AF9</f>
        <v>0.40014364130716018</v>
      </c>
      <c r="AG9" s="457">
        <f>+marche_travail!AG9</f>
        <v>0.33212406111080561</v>
      </c>
      <c r="AH9" s="457">
        <f>+marche_travail!AH9</f>
        <v>0.20880016296598303</v>
      </c>
      <c r="AI9" s="457">
        <f>+marche_travail!AI9</f>
        <v>0.24393962494284605</v>
      </c>
      <c r="AJ9" s="457">
        <f>+marche_travail!AJ9</f>
        <v>0.3650190114068419</v>
      </c>
      <c r="AK9" s="457">
        <f>+marche_travail!AK9</f>
        <v>0.44451179471638458</v>
      </c>
      <c r="AL9" s="457">
        <f>+marche_travail!AL9</f>
        <v>0.60346995222528843</v>
      </c>
      <c r="AM9" s="457">
        <f>+marche_travail!AM9</f>
        <v>0.73481629592602182</v>
      </c>
      <c r="AN9" s="457">
        <f>+marche_travail!AN9</f>
        <v>0.60043668122269356</v>
      </c>
      <c r="AO9" s="457">
        <f>+marche_travail!AO9</f>
        <v>0.39954619444582118</v>
      </c>
      <c r="AP9" s="457">
        <f>+marche_travail!AP9</f>
        <v>0.45199960695687658</v>
      </c>
      <c r="AQ9" s="457">
        <f>+marche_travail!AQ9</f>
        <v>0.30323779712411181</v>
      </c>
      <c r="AR9" s="457">
        <f>+marche_travail!AR9</f>
        <v>0.26818802418568932</v>
      </c>
      <c r="AS9" s="457">
        <f>+marche_travail!AS9</f>
        <v>0.2820600106988369</v>
      </c>
      <c r="AT9" s="457">
        <f>+marche_travail!AT9</f>
        <v>0.26671839387033547</v>
      </c>
      <c r="AU9" s="457">
        <f>+marche_travail!AU9</f>
        <v>0.32404720448828694</v>
      </c>
      <c r="AV9" s="457">
        <f>+marche_travail!AV9</f>
        <v>7.7134454996885538E-2</v>
      </c>
      <c r="AW9" s="457">
        <f>+marche_travail!AW9</f>
        <v>-2.8903126354840047E-2</v>
      </c>
      <c r="AX9" s="457">
        <f>+marche_travail!AX9</f>
        <v>2.4092902230998803E-2</v>
      </c>
      <c r="AY9" s="457">
        <f>+marche_travail!AY9</f>
        <v>-2.8904518739769625E-2</v>
      </c>
      <c r="AZ9" s="457">
        <f>+marche_travail!AZ9</f>
        <v>-9.6376252891272607E-3</v>
      </c>
      <c r="BA9" s="457">
        <f>+marche_travail!BA9</f>
        <v>-3.8554216867470181E-2</v>
      </c>
      <c r="BB9" s="457">
        <f>+marche_travail!BB9</f>
        <v>-0.21212997782277254</v>
      </c>
      <c r="BC9" s="457">
        <f>+marche_travail!BC9</f>
        <v>-0.26089477244178871</v>
      </c>
      <c r="BD9" s="457">
        <f>+marche_travail!BD9</f>
        <v>-0.19860492152682374</v>
      </c>
      <c r="BE9" s="457">
        <f>+marche_travail!BE9</f>
        <v>-4.8536620880557102E-3</v>
      </c>
      <c r="BF9" s="457">
        <f>+marche_travail!BF9</f>
        <v>0.16988641879429611</v>
      </c>
      <c r="BG9" s="457">
        <f>+marche_travail!BG9</f>
        <v>0.27620293647332428</v>
      </c>
      <c r="BH9" s="457">
        <f>+marche_travail!BH9</f>
        <v>0.41074707644728203</v>
      </c>
      <c r="BI9" s="457">
        <f>+marche_travail!BI9</f>
        <v>0.53900572693583726</v>
      </c>
      <c r="BJ9" s="457">
        <f>+marche_travail!BJ9</f>
        <v>0.47867502752381164</v>
      </c>
      <c r="BK9" s="457">
        <f>+marche_travail!BK9</f>
        <v>0.32871230527369288</v>
      </c>
      <c r="BL9" s="457">
        <f>+marche_travail!BL9</f>
        <v>0.30864197530864335</v>
      </c>
      <c r="BM9" s="457">
        <f>+marche_travail!BM9</f>
        <v>0.31715976331361251</v>
      </c>
      <c r="BN9" s="457">
        <f>+marche_travail!BN9</f>
        <v>0.30671951679879239</v>
      </c>
      <c r="BO9" s="457">
        <f>+marche_travail!BO9</f>
        <v>0.23051230182997706</v>
      </c>
      <c r="BP9" s="457">
        <f>+marche_travail!BP9</f>
        <v>0.17835351544166489</v>
      </c>
      <c r="BQ9" s="457">
        <f>+marche_travail!BQ9</f>
        <v>0.18740629685156662</v>
      </c>
      <c r="BR9" s="457">
        <f>+marche_travail!BR9</f>
        <v>0.23849607182939714</v>
      </c>
      <c r="BS9" s="457">
        <f>+marche_travail!BS9</f>
        <v>0.33123396314440612</v>
      </c>
      <c r="BT9" s="457">
        <f>+marche_travail!BT9</f>
        <v>0.31619083046592333</v>
      </c>
      <c r="BU9" s="457">
        <f>+marche_travail!BU9</f>
        <v>0.25957170668395868</v>
      </c>
      <c r="BV9" s="457">
        <f>+marche_travail!BV9</f>
        <v>0.48543689320388328</v>
      </c>
      <c r="BW9" s="457">
        <f>+marche_travail!BW9</f>
        <v>0.57971014492754769</v>
      </c>
      <c r="BX9" s="457">
        <f>+marche_travail!BX9</f>
        <v>0.71817391702118094</v>
      </c>
      <c r="BY9" s="457">
        <f>+marche_travail!BY9</f>
        <v>0.71305295667181134</v>
      </c>
      <c r="BZ9" s="457">
        <f>+marche_travail!BZ9</f>
        <v>0.46448703494925692</v>
      </c>
      <c r="CA9" s="457">
        <f>+marche_travail!CA9</f>
        <v>0.77206212406859542</v>
      </c>
      <c r="CB9" s="457">
        <f>+marche_travail!CB9</f>
        <v>0.82405345211582492</v>
      </c>
      <c r="CC9" s="457">
        <f>+marche_travail!CC9</f>
        <v>0.60525734481995386</v>
      </c>
      <c r="CD9" s="457">
        <f>+marche_travail!CD9</f>
        <v>0.6762691024064571</v>
      </c>
      <c r="CE9" s="457">
        <f>+marche_travail!CE9</f>
        <v>0.75023990229434734</v>
      </c>
      <c r="CF9" s="457">
        <f>+marche_travail!CF9</f>
        <v>0.77495887089791271</v>
      </c>
      <c r="CG9" s="457">
        <f>+marche_travail!CG9</f>
        <v>0.73463075138548994</v>
      </c>
      <c r="CH9" s="457">
        <f>+marche_travail!CH9</f>
        <v>0.49897645854657391</v>
      </c>
      <c r="CI9" s="457">
        <f>+marche_travail!CI9</f>
        <v>0.37767876087417829</v>
      </c>
      <c r="CJ9" s="457">
        <f>+marche_travail!CJ9</f>
        <v>0.32975395281982234</v>
      </c>
      <c r="CK9" s="457">
        <f>+marche_travail!CK9</f>
        <v>0.1938311141075344</v>
      </c>
      <c r="CL9" s="457">
        <f>+marche_travail!CL9</f>
        <v>0.12196147699554682</v>
      </c>
      <c r="CM9" s="457">
        <f>+marche_travail!CM9</f>
        <v>0.13441424791027501</v>
      </c>
      <c r="CN9" s="457">
        <f>+marche_travail!CN9</f>
        <v>0.13423381853265859</v>
      </c>
      <c r="CO9" s="457">
        <f>+marche_travail!CO9</f>
        <v>6.7026936450087504E-2</v>
      </c>
      <c r="CP9" s="457">
        <f>+marche_travail!CP9</f>
        <v>6.6982040440399793E-2</v>
      </c>
      <c r="CQ9" s="457">
        <f>+marche_travail!CQ9</f>
        <v>-1.6734301133736196E-2</v>
      </c>
      <c r="CR9" s="457">
        <f>+marche_travail!CR9</f>
        <v>-6.6948407883182792E-2</v>
      </c>
      <c r="CS9" s="457">
        <f>+marche_travail!CS9</f>
        <v>-8.3741573504159117E-2</v>
      </c>
      <c r="CT9" s="457">
        <f>+marche_travail!CT9</f>
        <v>-8.3811758789686941E-3</v>
      </c>
      <c r="CU9" s="457">
        <f>+marche_travail!CU9</f>
        <v>-2.5145635136836209E-2</v>
      </c>
      <c r="CV9" s="457">
        <f>+marche_travail!CV9</f>
        <v>7.9647872563404221E-2</v>
      </c>
      <c r="CW9" s="457">
        <f>+marche_travail!CW9</f>
        <v>0.11309374214627521</v>
      </c>
      <c r="CX9" s="457">
        <f>+marche_travail!CX9</f>
        <v>0.11296598468684138</v>
      </c>
      <c r="CY9" s="457">
        <f>+marche_travail!CY9</f>
        <v>0.17970578401871329</v>
      </c>
      <c r="CZ9" s="457">
        <f>+marche_travail!CZ9</f>
        <v>0.17521171415459946</v>
      </c>
      <c r="DA9" s="457">
        <f>+marche_travail!DA9</f>
        <v>0.16657643776287756</v>
      </c>
      <c r="DB9" s="457">
        <f>+marche_travail!DB9</f>
        <v>0.21203176318962402</v>
      </c>
      <c r="DC9" s="457">
        <f>+marche_travail!DC9</f>
        <v>0.24477265184201791</v>
      </c>
      <c r="DD9" s="457">
        <f>+marche_travail!DD9</f>
        <v>0.35591607002440906</v>
      </c>
      <c r="DE9" s="457">
        <f>+marche_travail!DE9</f>
        <v>0.43300754670296815</v>
      </c>
      <c r="DF9" s="457">
        <f>+marche_travail!DF9</f>
        <v>0.27510881169416912</v>
      </c>
      <c r="DG9" s="457">
        <f>+marche_travail!DG9</f>
        <v>0.42586298677367296</v>
      </c>
      <c r="DH9" s="457">
        <f>+marche_travail!DH9</f>
        <v>0.42813455657493282</v>
      </c>
      <c r="DI9" s="457">
        <f>+marche_travail!DI9</f>
        <v>0.25578562728381105</v>
      </c>
      <c r="DJ9" s="457">
        <f>+marche_travail!DJ9</f>
        <v>0.22678491880288032</v>
      </c>
      <c r="DK9" s="457">
        <f>+marche_travail!DK9</f>
        <v>0.17374439371289352</v>
      </c>
      <c r="DL9" s="457">
        <f>+marche_travail!DL9</f>
        <v>2.4201355275876857E-2</v>
      </c>
      <c r="DM9" s="457">
        <f>+marche_travail!DM9</f>
        <v>-0.17743366400514438</v>
      </c>
      <c r="DN9" s="457">
        <f>+marche_travail!DN9</f>
        <v>-0.30702108750101376</v>
      </c>
      <c r="DO9" s="457">
        <f>+marche_travail!DO9</f>
        <v>-0.52678499067997375</v>
      </c>
      <c r="DP9" s="457">
        <f>+marche_travail!DP9</f>
        <v>-0.46439628482970452</v>
      </c>
      <c r="DQ9" s="457">
        <f>+marche_travail!DQ9</f>
        <v>-0.18416959973808211</v>
      </c>
      <c r="DR9" s="457">
        <f>+marche_travail!DR9</f>
        <v>-4.9202509327972432E-2</v>
      </c>
      <c r="DS9" s="457">
        <f>+marche_travail!DS9</f>
        <v>8.2044550190785159E-3</v>
      </c>
      <c r="DT9" s="457">
        <f>+marche_travail!DT9</f>
        <v>3.691701874564135E-2</v>
      </c>
      <c r="DU9" s="457">
        <f>+marche_travail!DU9</f>
        <v>9.4308676398235924E-2</v>
      </c>
      <c r="DV9" s="457">
        <f>+marche_travail!DV9</f>
        <v>9.4219818934093702E-2</v>
      </c>
      <c r="DW9" s="457">
        <f>+marche_travail!DW9</f>
        <v>0.17189162642219369</v>
      </c>
      <c r="DX9" s="457">
        <f>+marche_travail!DX9</f>
        <v>0.20836738029090807</v>
      </c>
      <c r="DY9" s="457">
        <f>+marche_travail!DY9</f>
        <v>4.4848534268360218E-2</v>
      </c>
      <c r="DZ9" s="457">
        <f>+marche_travail!DZ9</f>
        <v>-6.1129676420246248E-2</v>
      </c>
      <c r="EA9" s="457">
        <f>+marche_travail!EA9</f>
        <v>3.6700240590459288E-2</v>
      </c>
      <c r="EB9" s="457">
        <f>+marche_travail!EB9</f>
        <v>-2.8534159465198883E-2</v>
      </c>
      <c r="EC9" s="457">
        <f>+marche_travail!EC9</f>
        <v>-8.1549439347605723E-2</v>
      </c>
      <c r="ED9" s="457">
        <f>+marche_travail!ED9</f>
        <v>-0.16731279330749471</v>
      </c>
      <c r="EE9" s="457">
        <f>+marche_travail!EE9</f>
        <v>-9.4015696533678028E-2</v>
      </c>
      <c r="EF9" s="457">
        <f>+marche_travail!EF9</f>
        <v>-3.2731884947423406E-2</v>
      </c>
      <c r="EG9" s="457">
        <f>+marche_travail!EG9</f>
        <v>-4.0928252772898244E-2</v>
      </c>
      <c r="EH9" s="457">
        <f>+marche_travail!EH9</f>
        <v>-2.04725054252064E-2</v>
      </c>
      <c r="EI9" s="457">
        <f>+marche_travail!EI9</f>
        <v>8.190679007302748E-3</v>
      </c>
      <c r="EJ9" s="458">
        <f>+marche_travail!EJ9</f>
        <v>-0.1</v>
      </c>
      <c r="EK9" s="458">
        <f>+marche_travail!EK9</f>
        <v>-0.2</v>
      </c>
      <c r="EL9" s="458">
        <f>+marche_travail!EL9</f>
        <v>-0.1</v>
      </c>
      <c r="EM9" s="458">
        <f>+marche_travail!EM9</f>
        <v>0</v>
      </c>
      <c r="EN9" s="458">
        <f>+marche_travail!EN9</f>
        <v>0.1</v>
      </c>
      <c r="EO9" s="458">
        <f>+marche_travail!EO9</f>
        <v>0.2</v>
      </c>
      <c r="EP9" s="458">
        <f>+marche_travail!EP9</f>
        <v>0.1</v>
      </c>
      <c r="EQ9" s="458">
        <f>+marche_travail!EQ9</f>
        <v>0.1</v>
      </c>
      <c r="ER9" s="458">
        <f>+marche_travail!ER9</f>
        <v>0.1</v>
      </c>
      <c r="ES9" s="458">
        <f>+marche_travail!ES9</f>
        <v>0.1</v>
      </c>
      <c r="ET9" s="458">
        <f>+marche_travail!ET9</f>
        <v>0.1</v>
      </c>
      <c r="EU9" s="458">
        <f>+marche_travail!EU9</f>
        <v>0.1</v>
      </c>
      <c r="EV9" s="458">
        <f>+marche_travail!EV9</f>
        <v>0.1</v>
      </c>
      <c r="EW9" s="458">
        <f>+marche_travail!EW9</f>
        <v>0.1</v>
      </c>
      <c r="EX9" s="458">
        <f>+marche_travail!EX9</f>
        <v>0.1</v>
      </c>
      <c r="EY9" s="458">
        <f>+marche_travail!EY9</f>
        <v>7.0000000000000007E-2</v>
      </c>
      <c r="EZ9" s="458">
        <f>+marche_travail!EZ9</f>
        <v>7.0000000000000007E-2</v>
      </c>
      <c r="FA9" s="458">
        <f>+marche_travail!FA9</f>
        <v>7.0000000000000007E-2</v>
      </c>
      <c r="FB9" s="458">
        <f>+marche_travail!FB9</f>
        <v>7.0000000000000007E-2</v>
      </c>
      <c r="FC9" s="458">
        <f>+marche_travail!FC9</f>
        <v>7.0000000000000007E-2</v>
      </c>
      <c r="FD9" s="458">
        <f>+marche_travail!FD9</f>
        <v>7.0000000000000007E-2</v>
      </c>
      <c r="FE9" s="458">
        <f>+marche_travail!FE9</f>
        <v>7.0000000000000007E-2</v>
      </c>
      <c r="FF9" s="458">
        <f>+marche_travail!FF9</f>
        <v>7.0000000000000007E-2</v>
      </c>
      <c r="FG9" s="458"/>
      <c r="FH9" s="458"/>
      <c r="FI9" s="458"/>
      <c r="FJ9" s="458"/>
      <c r="FK9" s="458"/>
      <c r="FL9" s="458"/>
      <c r="FM9" s="458"/>
      <c r="FN9" s="458"/>
      <c r="FO9" s="458"/>
      <c r="FP9" s="458"/>
      <c r="FQ9" s="458"/>
      <c r="FR9" s="458"/>
      <c r="FS9" s="458"/>
      <c r="FT9" s="458"/>
      <c r="FU9" s="458"/>
      <c r="FV9" s="458"/>
    </row>
    <row r="10" spans="1:178" s="455" customFormat="1">
      <c r="A10" s="374"/>
      <c r="B10" s="374" t="s">
        <v>210</v>
      </c>
      <c r="C10" s="454">
        <f>+marche_travail!C13</f>
        <v>1.25</v>
      </c>
      <c r="D10" s="455">
        <f>+marche_travail!D13</f>
        <v>1.292</v>
      </c>
      <c r="E10" s="455">
        <f>+marche_travail!E13</f>
        <v>1.3360000000000001</v>
      </c>
      <c r="F10" s="455">
        <f>+marche_travail!F13</f>
        <v>1.3779999999999999</v>
      </c>
      <c r="G10" s="455">
        <f>+marche_travail!G13</f>
        <v>1.4870000000000001</v>
      </c>
      <c r="H10" s="455">
        <f>+marche_travail!H13</f>
        <v>1.53</v>
      </c>
      <c r="I10" s="455">
        <f>+marche_travail!I13</f>
        <v>1.5740000000000001</v>
      </c>
      <c r="J10" s="455">
        <f>+marche_travail!J13</f>
        <v>1.615</v>
      </c>
      <c r="K10" s="455">
        <f>+marche_travail!K13</f>
        <v>1.6519999999999999</v>
      </c>
      <c r="L10" s="455">
        <f>+marche_travail!L13</f>
        <v>1.6850000000000001</v>
      </c>
      <c r="M10" s="455">
        <f>+marche_travail!M13</f>
        <v>1.7130000000000001</v>
      </c>
      <c r="N10" s="455">
        <f>+marche_travail!N13</f>
        <v>1.7390000000000001</v>
      </c>
      <c r="O10" s="455">
        <f>+marche_travail!O13</f>
        <v>1.7470000000000001</v>
      </c>
      <c r="P10" s="455">
        <f>+marche_travail!P13</f>
        <v>1.7669999999999999</v>
      </c>
      <c r="Q10" s="455">
        <f>+marche_travail!Q13</f>
        <v>1.7829999999999999</v>
      </c>
      <c r="R10" s="455">
        <f>+marche_travail!R13</f>
        <v>1.798</v>
      </c>
      <c r="S10" s="455">
        <f>+marche_travail!S13</f>
        <v>2.0630000000000002</v>
      </c>
      <c r="T10" s="455">
        <f>+marche_travail!T13</f>
        <v>2.0779999999999998</v>
      </c>
      <c r="U10" s="455">
        <f>+marche_travail!U13</f>
        <v>2.093</v>
      </c>
      <c r="V10" s="455">
        <f>+marche_travail!V13</f>
        <v>2.1059999999999999</v>
      </c>
      <c r="W10" s="455">
        <f>+marche_travail!W13</f>
        <v>2.206</v>
      </c>
      <c r="X10" s="455">
        <f>+marche_travail!X13</f>
        <v>2.2160000000000002</v>
      </c>
      <c r="Y10" s="455">
        <f>+marche_travail!Y13</f>
        <v>2.226</v>
      </c>
      <c r="Z10" s="455">
        <f>+marche_travail!Z13</f>
        <v>2.234</v>
      </c>
      <c r="AA10" s="455">
        <f>+marche_travail!AA13</f>
        <v>2.242</v>
      </c>
      <c r="AB10" s="455">
        <f>+marche_travail!AB13</f>
        <v>2.2440000000000002</v>
      </c>
      <c r="AC10" s="455">
        <f>+marche_travail!AC13</f>
        <v>2.2440000000000002</v>
      </c>
      <c r="AD10" s="455">
        <f>+marche_travail!AD13</f>
        <v>2.2400000000000002</v>
      </c>
      <c r="AE10" s="455">
        <f>+marche_travail!AE13</f>
        <v>2.2999999999999998</v>
      </c>
      <c r="AF10" s="455">
        <f>+marche_travail!AF13</f>
        <v>2.29</v>
      </c>
      <c r="AG10" s="455">
        <f>+marche_travail!AG13</f>
        <v>2.2770000000000001</v>
      </c>
      <c r="AH10" s="455">
        <f>+marche_travail!AH13</f>
        <v>2.262</v>
      </c>
      <c r="AI10" s="455">
        <f>+marche_travail!AI13</f>
        <v>2.2370000000000001</v>
      </c>
      <c r="AJ10" s="455">
        <f>+marche_travail!AJ13</f>
        <v>2.2170000000000001</v>
      </c>
      <c r="AK10" s="455">
        <f>+marche_travail!AK13</f>
        <v>2.194</v>
      </c>
      <c r="AL10" s="455">
        <f>+marche_travail!AL13</f>
        <v>2.1739999999999999</v>
      </c>
      <c r="AM10" s="455">
        <f>+marche_travail!AM13</f>
        <v>2.0939999999999999</v>
      </c>
      <c r="AN10" s="455">
        <f>+marche_travail!AN13</f>
        <v>2.0750000000000002</v>
      </c>
      <c r="AO10" s="455">
        <f>+marche_travail!AO13</f>
        <v>2.056</v>
      </c>
      <c r="AP10" s="455">
        <f>+marche_travail!AP13</f>
        <v>2.0430000000000001</v>
      </c>
      <c r="AQ10" s="455">
        <f>+marche_travail!AQ13</f>
        <v>2.016</v>
      </c>
      <c r="AR10" s="455">
        <f>+marche_travail!AR13</f>
        <v>2.0129999999999999</v>
      </c>
      <c r="AS10" s="455">
        <f>+marche_travail!AS13</f>
        <v>2.012</v>
      </c>
      <c r="AT10" s="455">
        <f>+marche_travail!AT13</f>
        <v>2.0179999999999998</v>
      </c>
      <c r="AU10" s="455">
        <f>+marche_travail!AU13</f>
        <v>2.0329999999999999</v>
      </c>
      <c r="AV10" s="455">
        <f>+marche_travail!AV13</f>
        <v>2.0529999999999999</v>
      </c>
      <c r="AW10" s="455">
        <f>+marche_travail!AW13</f>
        <v>2.081</v>
      </c>
      <c r="AX10" s="455">
        <f>+marche_travail!AX13</f>
        <v>2.109</v>
      </c>
      <c r="AY10" s="455">
        <f>+marche_travail!AY13</f>
        <v>2.2400000000000002</v>
      </c>
      <c r="AZ10" s="455">
        <f>+marche_travail!AZ13</f>
        <v>2.2759999999999998</v>
      </c>
      <c r="BA10" s="455">
        <f>+marche_travail!BA13</f>
        <v>2.319</v>
      </c>
      <c r="BB10" s="455">
        <f>+marche_travail!BB13</f>
        <v>2.3610000000000002</v>
      </c>
      <c r="BC10" s="455">
        <f>+marche_travail!BC13</f>
        <v>2.512</v>
      </c>
      <c r="BD10" s="455">
        <f>+marche_travail!BD13</f>
        <v>2.5550000000000002</v>
      </c>
      <c r="BE10" s="455">
        <f>+marche_travail!BE13</f>
        <v>2.5979999999999999</v>
      </c>
      <c r="BF10" s="455">
        <f>+marche_travail!BF13</f>
        <v>2.6379999999999999</v>
      </c>
      <c r="BG10" s="455">
        <f>+marche_travail!BG13</f>
        <v>2.6840000000000002</v>
      </c>
      <c r="BH10" s="455">
        <f>+marche_travail!BH13</f>
        <v>2.7309999999999999</v>
      </c>
      <c r="BI10" s="455">
        <f>+marche_travail!BI13</f>
        <v>2.7559999999999998</v>
      </c>
      <c r="BJ10" s="455">
        <f>+marche_travail!BJ13</f>
        <v>2.782</v>
      </c>
      <c r="BK10" s="455">
        <f>+marche_travail!BK13</f>
        <v>2.5139999999999998</v>
      </c>
      <c r="BL10" s="455">
        <f>+marche_travail!BL13</f>
        <v>2.524</v>
      </c>
      <c r="BM10" s="455">
        <f>+marche_travail!BM13</f>
        <v>2.5649999999999999</v>
      </c>
      <c r="BN10" s="455">
        <f>+marche_travail!BN13</f>
        <v>2.593</v>
      </c>
      <c r="BO10" s="455">
        <f>+marche_travail!BO13</f>
        <v>2.6139999999999999</v>
      </c>
      <c r="BP10" s="455">
        <f>+marche_travail!BP13</f>
        <v>2.7090000000000001</v>
      </c>
      <c r="BQ10" s="455">
        <f>+marche_travail!BQ13</f>
        <v>2.7549999999999999</v>
      </c>
      <c r="BR10" s="455">
        <f>+marche_travail!BR13</f>
        <v>2.7669999999999999</v>
      </c>
      <c r="BS10" s="455">
        <f>+marche_travail!BS13</f>
        <v>2.7650000000000001</v>
      </c>
      <c r="BT10" s="455">
        <f>+marche_travail!BT13</f>
        <v>2.7639999999999998</v>
      </c>
      <c r="BU10" s="455">
        <f>+marche_travail!BU13</f>
        <v>2.73</v>
      </c>
      <c r="BV10" s="455">
        <f>+marche_travail!BV13</f>
        <v>2.7050000000000001</v>
      </c>
      <c r="BW10" s="455">
        <f>+marche_travail!BW13</f>
        <v>2.6579999999999999</v>
      </c>
      <c r="BX10" s="455">
        <f>+marche_travail!BX13</f>
        <v>2.65</v>
      </c>
      <c r="BY10" s="455">
        <f>+marche_travail!BY13</f>
        <v>2.65</v>
      </c>
      <c r="BZ10" s="455">
        <f>+marche_travail!BZ13</f>
        <v>2.6739999999999999</v>
      </c>
      <c r="CA10" s="455">
        <f>+marche_travail!CA13</f>
        <v>2.6520000000000001</v>
      </c>
      <c r="CB10" s="455">
        <f>+marche_travail!CB13</f>
        <v>2.6459999999999999</v>
      </c>
      <c r="CC10" s="455">
        <f>+marche_travail!CC13</f>
        <v>2.5870000000000002</v>
      </c>
      <c r="CD10" s="455">
        <f>+marche_travail!CD13</f>
        <v>2.5139999999999998</v>
      </c>
      <c r="CE10" s="455">
        <f>+marche_travail!CE13</f>
        <v>2.3220000000000001</v>
      </c>
      <c r="CF10" s="455">
        <f>+marche_travail!CF13</f>
        <v>2.2639999999999998</v>
      </c>
      <c r="CG10" s="455">
        <f>+marche_travail!CG13</f>
        <v>2.21</v>
      </c>
      <c r="CH10" s="455">
        <f>+marche_travail!CH13</f>
        <v>2.1680000000000001</v>
      </c>
      <c r="CI10" s="455">
        <f>+marche_travail!CI13</f>
        <v>2.0459999999999998</v>
      </c>
      <c r="CJ10" s="455">
        <f>+marche_travail!CJ13</f>
        <v>2.0489999999999999</v>
      </c>
      <c r="CK10" s="455">
        <f>+marche_travail!CK13</f>
        <v>2.044</v>
      </c>
      <c r="CL10" s="455">
        <f>+marche_travail!CL13</f>
        <v>2.036</v>
      </c>
      <c r="CM10" s="455">
        <f>+marche_travail!CM13</f>
        <v>2.0110000000000001</v>
      </c>
      <c r="CN10" s="455">
        <f>+marche_travail!CN13</f>
        <v>2.1819999999999999</v>
      </c>
      <c r="CO10" s="455">
        <f>+marche_travail!CO13</f>
        <v>2.1440000000000001</v>
      </c>
      <c r="CP10" s="455">
        <f>+marche_travail!CP13</f>
        <v>2.1</v>
      </c>
      <c r="CQ10" s="455">
        <f>+marche_travail!CQ13</f>
        <v>2.234</v>
      </c>
      <c r="CR10" s="455">
        <f>+marche_travail!CR13</f>
        <v>2.2490000000000001</v>
      </c>
      <c r="CS10" s="455">
        <f>+marche_travail!CS13</f>
        <v>2.2629999999999999</v>
      </c>
      <c r="CT10" s="455">
        <f>+marche_travail!CT13</f>
        <v>2.3820000000000001</v>
      </c>
      <c r="CU10" s="455">
        <f>+marche_travail!CU13</f>
        <v>2.407</v>
      </c>
      <c r="CV10" s="455">
        <f>+marche_travail!CV13</f>
        <v>2.3490000000000002</v>
      </c>
      <c r="CW10" s="455">
        <f>+marche_travail!CW13</f>
        <v>2.419</v>
      </c>
      <c r="CX10" s="455">
        <f>+marche_travail!CX13</f>
        <v>2.4470000000000001</v>
      </c>
      <c r="CY10" s="455">
        <f>+marche_travail!CY13</f>
        <v>2.3519999999999999</v>
      </c>
      <c r="CZ10" s="455">
        <f>+marche_travail!CZ13</f>
        <v>2.3919999999999999</v>
      </c>
      <c r="DA10" s="455">
        <f>+marche_travail!DA13</f>
        <v>2.4750000000000001</v>
      </c>
      <c r="DB10" s="455">
        <f>+marche_travail!DB13</f>
        <v>2.508</v>
      </c>
      <c r="DC10" s="455">
        <f>+marche_travail!DC13</f>
        <v>2.4990000000000001</v>
      </c>
      <c r="DD10" s="455">
        <f>+marche_travail!DD13</f>
        <v>2.4369999999999998</v>
      </c>
      <c r="DE10" s="455">
        <f>+marche_travail!DE13</f>
        <v>2.4700000000000002</v>
      </c>
      <c r="DF10" s="455">
        <f>+marche_travail!DF13</f>
        <v>2.323</v>
      </c>
      <c r="DG10" s="455">
        <f>+marche_travail!DG13</f>
        <v>2.3319999999999999</v>
      </c>
      <c r="DH10" s="455">
        <f>+marche_travail!DH13</f>
        <v>2.2400000000000002</v>
      </c>
      <c r="DI10" s="455">
        <f>+marche_travail!DI13</f>
        <v>2.2320000000000002</v>
      </c>
      <c r="DJ10" s="455">
        <f>+marche_travail!DJ13</f>
        <v>2.0880000000000001</v>
      </c>
      <c r="DK10" s="455">
        <f>+marche_travail!DK13</f>
        <v>1.9910000000000001</v>
      </c>
      <c r="DL10" s="455">
        <f>+marche_travail!DL13</f>
        <v>2.0190000000000001</v>
      </c>
      <c r="DM10" s="455">
        <f>+marche_travail!DM13</f>
        <v>2.073</v>
      </c>
      <c r="DN10" s="455">
        <f>+marche_travail!DN13</f>
        <v>2.173</v>
      </c>
      <c r="DO10" s="455">
        <f>+marche_travail!DO13</f>
        <v>2.4129999999999998</v>
      </c>
      <c r="DP10" s="455">
        <f>+marche_travail!DP13</f>
        <v>2.5880000000000001</v>
      </c>
      <c r="DQ10" s="455">
        <f>+marche_travail!DQ13</f>
        <v>2.5979999999999999</v>
      </c>
      <c r="DR10" s="455">
        <f>+marche_travail!DR13</f>
        <v>2.6970000000000001</v>
      </c>
      <c r="DS10" s="455">
        <f>+marche_travail!DS13</f>
        <v>2.6640000000000001</v>
      </c>
      <c r="DT10" s="455">
        <f>+marche_travail!DT13</f>
        <v>2.6219999999999999</v>
      </c>
      <c r="DU10" s="455">
        <f>+marche_travail!DU13</f>
        <v>2.637</v>
      </c>
      <c r="DV10" s="455">
        <f>+marche_travail!DV13</f>
        <v>2.6160000000000001</v>
      </c>
      <c r="DW10" s="455">
        <f>+marche_travail!DW13</f>
        <v>2.59</v>
      </c>
      <c r="DX10" s="455">
        <f>+marche_travail!DX13</f>
        <v>2.5550000000000002</v>
      </c>
      <c r="DY10" s="455">
        <f>+marche_travail!DY13</f>
        <v>2.6080000000000001</v>
      </c>
      <c r="DZ10" s="455">
        <f>+marche_travail!DZ13</f>
        <v>2.6619999999999999</v>
      </c>
      <c r="EA10" s="455">
        <f>+marche_travail!EA13</f>
        <v>2.72</v>
      </c>
      <c r="EB10" s="455">
        <f>+marche_travail!EB13</f>
        <v>2.7759999999999998</v>
      </c>
      <c r="EC10" s="455">
        <f>+marche_travail!EC13</f>
        <v>2.82</v>
      </c>
      <c r="ED10" s="455">
        <f>+marche_travail!ED13</f>
        <v>2.9279999999999999</v>
      </c>
      <c r="EE10" s="455">
        <f>+marche_travail!EE13</f>
        <v>2.8740000000000001</v>
      </c>
      <c r="EF10" s="455">
        <f>+marche_travail!EF13</f>
        <v>2.87</v>
      </c>
      <c r="EG10" s="455">
        <f>+marche_travail!EG13</f>
        <v>2.7389999999999999</v>
      </c>
      <c r="EH10" s="455">
        <f>+marche_travail!EH13</f>
        <v>2.8220000000000001</v>
      </c>
      <c r="EI10" s="455">
        <f>+marche_travail!EI13</f>
        <v>2.8250000000000002</v>
      </c>
      <c r="EJ10" s="458"/>
      <c r="EK10" s="458"/>
      <c r="EL10" s="458"/>
      <c r="EM10" s="458"/>
      <c r="EN10" s="458"/>
      <c r="EO10" s="458"/>
      <c r="EP10" s="458"/>
      <c r="EQ10" s="458"/>
      <c r="ER10" s="458"/>
      <c r="ES10" s="458"/>
      <c r="ET10" s="458"/>
      <c r="EU10" s="458"/>
      <c r="EV10" s="458"/>
      <c r="EW10" s="458"/>
      <c r="EX10" s="458"/>
      <c r="EY10" s="458"/>
      <c r="EZ10" s="458"/>
      <c r="FA10" s="458"/>
      <c r="FB10" s="458"/>
      <c r="FC10" s="458"/>
      <c r="FD10" s="458"/>
      <c r="FE10" s="458"/>
      <c r="FF10" s="458"/>
      <c r="FG10" s="462"/>
      <c r="FH10" s="462"/>
      <c r="FI10" s="462"/>
      <c r="FJ10" s="462"/>
      <c r="FK10" s="462"/>
      <c r="FL10" s="462"/>
      <c r="FM10" s="462"/>
      <c r="FN10" s="462"/>
      <c r="FO10" s="462"/>
      <c r="FP10" s="462"/>
      <c r="FQ10" s="462"/>
      <c r="FR10" s="462"/>
      <c r="FS10" s="462"/>
      <c r="FT10" s="462"/>
      <c r="FU10" s="462"/>
      <c r="FV10" s="462"/>
    </row>
    <row r="11" spans="1:178" s="465" customFormat="1" ht="13.5" thickBot="1">
      <c r="A11" s="374"/>
      <c r="B11" s="394" t="s">
        <v>249</v>
      </c>
      <c r="C11" s="463">
        <f>+marche_travail!C14</f>
        <v>1.25</v>
      </c>
      <c r="D11" s="463">
        <f>+marche_travail!D14</f>
        <v>1.292</v>
      </c>
      <c r="E11" s="463">
        <f>+marche_travail!E14</f>
        <v>1.3360000000000001</v>
      </c>
      <c r="F11" s="463">
        <f>+marche_travail!F14</f>
        <v>1.3779999999999999</v>
      </c>
      <c r="G11" s="463">
        <f>+marche_travail!G14</f>
        <v>1.4870000000000001</v>
      </c>
      <c r="H11" s="463">
        <f>+marche_travail!H14</f>
        <v>1.53</v>
      </c>
      <c r="I11" s="463">
        <f>+marche_travail!I14</f>
        <v>1.5740000000000001</v>
      </c>
      <c r="J11" s="463">
        <f>+marche_travail!J14</f>
        <v>1.615</v>
      </c>
      <c r="K11" s="463">
        <f>+marche_travail!K14</f>
        <v>1.6519999999999999</v>
      </c>
      <c r="L11" s="463">
        <f>+marche_travail!L14</f>
        <v>1.6850000000000001</v>
      </c>
      <c r="M11" s="463">
        <f>+marche_travail!M14</f>
        <v>1.7130000000000001</v>
      </c>
      <c r="N11" s="463">
        <f>+marche_travail!N14</f>
        <v>1.7390000000000001</v>
      </c>
      <c r="O11" s="463">
        <f>+marche_travail!O14</f>
        <v>1.7470000000000001</v>
      </c>
      <c r="P11" s="463">
        <f>+marche_travail!P14</f>
        <v>1.7669999999999999</v>
      </c>
      <c r="Q11" s="463">
        <f>+marche_travail!Q14</f>
        <v>1.7829999999999999</v>
      </c>
      <c r="R11" s="463">
        <f>+marche_travail!R14</f>
        <v>1.798</v>
      </c>
      <c r="S11" s="463">
        <f>+marche_travail!S14</f>
        <v>2.0630000000000002</v>
      </c>
      <c r="T11" s="463">
        <f>+marche_travail!T14</f>
        <v>2.0779999999999998</v>
      </c>
      <c r="U11" s="463">
        <f>+marche_travail!U14</f>
        <v>2.093</v>
      </c>
      <c r="V11" s="463">
        <f>+marche_travail!V14</f>
        <v>2.1059999999999999</v>
      </c>
      <c r="W11" s="463">
        <f>+marche_travail!W14</f>
        <v>2.206</v>
      </c>
      <c r="X11" s="463">
        <f>+marche_travail!X14</f>
        <v>2.2160000000000002</v>
      </c>
      <c r="Y11" s="463">
        <f>+marche_travail!Y14</f>
        <v>2.226</v>
      </c>
      <c r="Z11" s="463">
        <f>+marche_travail!Z14</f>
        <v>2.234</v>
      </c>
      <c r="AA11" s="463">
        <f>+marche_travail!AA14</f>
        <v>2.242</v>
      </c>
      <c r="AB11" s="463">
        <f>+marche_travail!AB14</f>
        <v>2.2440000000000002</v>
      </c>
      <c r="AC11" s="463">
        <f>+marche_travail!AC14</f>
        <v>2.2440000000000002</v>
      </c>
      <c r="AD11" s="463">
        <f>+marche_travail!AD14</f>
        <v>2.2400000000000002</v>
      </c>
      <c r="AE11" s="463">
        <f>+marche_travail!AE14</f>
        <v>2.2999999999999998</v>
      </c>
      <c r="AF11" s="463">
        <f>+marche_travail!AF14</f>
        <v>2.29</v>
      </c>
      <c r="AG11" s="463">
        <f>+marche_travail!AG14</f>
        <v>2.2770000000000001</v>
      </c>
      <c r="AH11" s="463">
        <f>+marche_travail!AH14</f>
        <v>2.262</v>
      </c>
      <c r="AI11" s="463">
        <f>+marche_travail!AI14</f>
        <v>2.2370000000000001</v>
      </c>
      <c r="AJ11" s="463">
        <f>+marche_travail!AJ14</f>
        <v>2.2170000000000001</v>
      </c>
      <c r="AK11" s="463">
        <f>+marche_travail!AK14</f>
        <v>2.194</v>
      </c>
      <c r="AL11" s="463">
        <f>+marche_travail!AL14</f>
        <v>2.1739999999999999</v>
      </c>
      <c r="AM11" s="463">
        <f>+marche_travail!AM14</f>
        <v>2.0939999999999999</v>
      </c>
      <c r="AN11" s="463">
        <f>+marche_travail!AN14</f>
        <v>2.0750000000000002</v>
      </c>
      <c r="AO11" s="463">
        <f>+marche_travail!AO14</f>
        <v>2.056</v>
      </c>
      <c r="AP11" s="463">
        <f>+marche_travail!AP14</f>
        <v>2.0430000000000001</v>
      </c>
      <c r="AQ11" s="463">
        <f>+marche_travail!AQ14</f>
        <v>2.016</v>
      </c>
      <c r="AR11" s="463">
        <f>+marche_travail!AR14</f>
        <v>2.0129999999999999</v>
      </c>
      <c r="AS11" s="463">
        <f>+marche_travail!AS14</f>
        <v>2.012</v>
      </c>
      <c r="AT11" s="463">
        <f>+marche_travail!AT14</f>
        <v>2.0179999999999998</v>
      </c>
      <c r="AU11" s="463">
        <f>+marche_travail!AU14</f>
        <v>2.0329999999999999</v>
      </c>
      <c r="AV11" s="463">
        <f>+marche_travail!AV14</f>
        <v>2.0529999999999999</v>
      </c>
      <c r="AW11" s="463">
        <f>+marche_travail!AW14</f>
        <v>2.081</v>
      </c>
      <c r="AX11" s="463">
        <f>+marche_travail!AX14</f>
        <v>2.109</v>
      </c>
      <c r="AY11" s="463">
        <f>+marche_travail!AY14</f>
        <v>2.2400000000000002</v>
      </c>
      <c r="AZ11" s="463">
        <f>+marche_travail!AZ14</f>
        <v>2.2759999999999998</v>
      </c>
      <c r="BA11" s="463">
        <f>+marche_travail!BA14</f>
        <v>2.319</v>
      </c>
      <c r="BB11" s="463">
        <f>+marche_travail!BB14</f>
        <v>2.3610000000000002</v>
      </c>
      <c r="BC11" s="463">
        <f>+marche_travail!BC14</f>
        <v>2.512</v>
      </c>
      <c r="BD11" s="463">
        <f>+marche_travail!BD14</f>
        <v>2.5550000000000002</v>
      </c>
      <c r="BE11" s="463">
        <f>+marche_travail!BE14</f>
        <v>2.5979999999999999</v>
      </c>
      <c r="BF11" s="463">
        <f>+marche_travail!BF14</f>
        <v>2.6379999999999999</v>
      </c>
      <c r="BG11" s="463">
        <f>+marche_travail!BG14</f>
        <v>2.6840000000000002</v>
      </c>
      <c r="BH11" s="463">
        <f>+marche_travail!BH14</f>
        <v>2.7309999999999999</v>
      </c>
      <c r="BI11" s="463">
        <f>+marche_travail!BI14</f>
        <v>2.7559999999999998</v>
      </c>
      <c r="BJ11" s="463">
        <f>+marche_travail!BJ14</f>
        <v>2.782</v>
      </c>
      <c r="BK11" s="463">
        <f>+marche_travail!BK14</f>
        <v>2.5139999999999998</v>
      </c>
      <c r="BL11" s="463">
        <f>+marche_travail!BL14</f>
        <v>2.524</v>
      </c>
      <c r="BM11" s="463">
        <f>+marche_travail!BM14</f>
        <v>2.5649999999999999</v>
      </c>
      <c r="BN11" s="463">
        <f>+marche_travail!BN14</f>
        <v>2.593</v>
      </c>
      <c r="BO11" s="463">
        <f>+marche_travail!BO14</f>
        <v>2.6139999999999999</v>
      </c>
      <c r="BP11" s="463">
        <f>+marche_travail!BP14</f>
        <v>2.7090000000000001</v>
      </c>
      <c r="BQ11" s="463">
        <f>+marche_travail!BQ14</f>
        <v>2.7549999999999999</v>
      </c>
      <c r="BR11" s="463">
        <f>+marche_travail!BR14</f>
        <v>2.7669999999999999</v>
      </c>
      <c r="BS11" s="463">
        <f>+marche_travail!BS14</f>
        <v>2.7650000000000001</v>
      </c>
      <c r="BT11" s="463">
        <f>+marche_travail!BT14</f>
        <v>2.7639999999999998</v>
      </c>
      <c r="BU11" s="463">
        <f>+marche_travail!BU14</f>
        <v>2.73</v>
      </c>
      <c r="BV11" s="463">
        <f>+marche_travail!BV14</f>
        <v>2.7050000000000001</v>
      </c>
      <c r="BW11" s="463">
        <f>+marche_travail!BW14</f>
        <v>2.6579999999999999</v>
      </c>
      <c r="BX11" s="463">
        <f>+marche_travail!BX14</f>
        <v>2.65</v>
      </c>
      <c r="BY11" s="463">
        <f>+marche_travail!BY14</f>
        <v>2.65</v>
      </c>
      <c r="BZ11" s="463">
        <f>+marche_travail!BZ14</f>
        <v>2.6739999999999999</v>
      </c>
      <c r="CA11" s="463">
        <f>+marche_travail!CA14</f>
        <v>2.6520000000000001</v>
      </c>
      <c r="CB11" s="463">
        <f>+marche_travail!CB14</f>
        <v>2.6459999999999999</v>
      </c>
      <c r="CC11" s="463">
        <f>+marche_travail!CC14</f>
        <v>2.5870000000000002</v>
      </c>
      <c r="CD11" s="463">
        <f>+marche_travail!CD14</f>
        <v>2.5139999999999998</v>
      </c>
      <c r="CE11" s="463">
        <f>+marche_travail!CE14</f>
        <v>2.3220000000000001</v>
      </c>
      <c r="CF11" s="463">
        <f>+marche_travail!CF14</f>
        <v>2.2639999999999998</v>
      </c>
      <c r="CG11" s="463">
        <f>+marche_travail!CG14</f>
        <v>2.21</v>
      </c>
      <c r="CH11" s="463">
        <f>+marche_travail!CH14</f>
        <v>2.1680000000000001</v>
      </c>
      <c r="CI11" s="463">
        <f>+marche_travail!CI14</f>
        <v>2.0459999999999998</v>
      </c>
      <c r="CJ11" s="463">
        <f>+marche_travail!CJ14</f>
        <v>2.0489999999999999</v>
      </c>
      <c r="CK11" s="463">
        <f>+marche_travail!CK14</f>
        <v>2.044</v>
      </c>
      <c r="CL11" s="463">
        <f>+marche_travail!CL14</f>
        <v>2.036</v>
      </c>
      <c r="CM11" s="463">
        <f>+marche_travail!CM14</f>
        <v>2.0110000000000001</v>
      </c>
      <c r="CN11" s="463">
        <f>+marche_travail!CN14</f>
        <v>2.1819999999999999</v>
      </c>
      <c r="CO11" s="463">
        <f>+marche_travail!CO14</f>
        <v>2.1440000000000001</v>
      </c>
      <c r="CP11" s="463">
        <f>+marche_travail!CP14</f>
        <v>2.1</v>
      </c>
      <c r="CQ11" s="463">
        <f>+marche_travail!CQ14</f>
        <v>2.234</v>
      </c>
      <c r="CR11" s="463">
        <f>+marche_travail!CR14</f>
        <v>2.2490000000000001</v>
      </c>
      <c r="CS11" s="463">
        <f>+marche_travail!CS14</f>
        <v>2.2629999999999999</v>
      </c>
      <c r="CT11" s="463">
        <f>+marche_travail!CT14</f>
        <v>2.3820000000000001</v>
      </c>
      <c r="CU11" s="463">
        <f>+marche_travail!CU14</f>
        <v>2.407</v>
      </c>
      <c r="CV11" s="463">
        <f>+marche_travail!CV14</f>
        <v>2.3490000000000002</v>
      </c>
      <c r="CW11" s="463">
        <f>+marche_travail!CW14</f>
        <v>2.419</v>
      </c>
      <c r="CX11" s="463">
        <f>+marche_travail!CX14</f>
        <v>2.4470000000000001</v>
      </c>
      <c r="CY11" s="463">
        <f>+marche_travail!CY14</f>
        <v>2.3519999999999999</v>
      </c>
      <c r="CZ11" s="463">
        <f>+marche_travail!CZ14</f>
        <v>2.3919999999999999</v>
      </c>
      <c r="DA11" s="463">
        <f>+marche_travail!DA14</f>
        <v>2.4750000000000001</v>
      </c>
      <c r="DB11" s="463">
        <f>+marche_travail!DB14</f>
        <v>2.508</v>
      </c>
      <c r="DC11" s="463">
        <f>+marche_travail!DC14</f>
        <v>2.4990000000000001</v>
      </c>
      <c r="DD11" s="463">
        <f>+marche_travail!DD14</f>
        <v>2.4369999999999998</v>
      </c>
      <c r="DE11" s="463">
        <f>+marche_travail!DE14</f>
        <v>2.4700000000000002</v>
      </c>
      <c r="DF11" s="463">
        <f>+marche_travail!DF14</f>
        <v>2.323</v>
      </c>
      <c r="DG11" s="463">
        <f>+marche_travail!DG14</f>
        <v>2.3319999999999999</v>
      </c>
      <c r="DH11" s="463">
        <f>+marche_travail!DH14</f>
        <v>2.2400000000000002</v>
      </c>
      <c r="DI11" s="463">
        <f>+marche_travail!DI14</f>
        <v>2.2320000000000002</v>
      </c>
      <c r="DJ11" s="463">
        <f>+marche_travail!DJ14</f>
        <v>2.0880000000000001</v>
      </c>
      <c r="DK11" s="463">
        <f>+marche_travail!DK14</f>
        <v>1.9910000000000001</v>
      </c>
      <c r="DL11" s="463">
        <f>+marche_travail!DL14</f>
        <v>2.0190000000000001</v>
      </c>
      <c r="DM11" s="463">
        <f>+marche_travail!DM14</f>
        <v>2.073</v>
      </c>
      <c r="DN11" s="463">
        <f>+marche_travail!DN14</f>
        <v>2.173</v>
      </c>
      <c r="DO11" s="463">
        <f>+marche_travail!DO14</f>
        <v>2.4129999999999998</v>
      </c>
      <c r="DP11" s="463">
        <f>+marche_travail!DP14</f>
        <v>2.5880000000000001</v>
      </c>
      <c r="DQ11" s="463">
        <f>+marche_travail!DQ14</f>
        <v>2.5979999999999999</v>
      </c>
      <c r="DR11" s="463">
        <f>+marche_travail!DR14</f>
        <v>2.6970000000000001</v>
      </c>
      <c r="DS11" s="463">
        <f>+marche_travail!DS14</f>
        <v>2.6640000000000001</v>
      </c>
      <c r="DT11" s="463">
        <f>+marche_travail!DT14</f>
        <v>2.6219999999999999</v>
      </c>
      <c r="DU11" s="463">
        <f>+marche_travail!DU14</f>
        <v>2.637</v>
      </c>
      <c r="DV11" s="463">
        <f>+marche_travail!DV14</f>
        <v>2.6160000000000001</v>
      </c>
      <c r="DW11" s="463">
        <f>+marche_travail!DW14</f>
        <v>2.59</v>
      </c>
      <c r="DX11" s="463">
        <f>+marche_travail!DX14</f>
        <v>2.5550000000000002</v>
      </c>
      <c r="DY11" s="463">
        <f>+marche_travail!DY14</f>
        <v>2.6080000000000001</v>
      </c>
      <c r="DZ11" s="463">
        <f>+marche_travail!DZ14</f>
        <v>2.6619999999999999</v>
      </c>
      <c r="EA11" s="463">
        <f>+marche_travail!EA14</f>
        <v>2.72</v>
      </c>
      <c r="EB11" s="463">
        <f>+marche_travail!EB14</f>
        <v>2.7759999999999998</v>
      </c>
      <c r="EC11" s="463">
        <f>+marche_travail!EC14</f>
        <v>2.82</v>
      </c>
      <c r="ED11" s="463">
        <f>+marche_travail!ED14</f>
        <v>2.9279999999999999</v>
      </c>
      <c r="EE11" s="463">
        <f>+marche_travail!EE14</f>
        <v>2.8740000000000001</v>
      </c>
      <c r="EF11" s="463">
        <f>+marche_travail!EF14</f>
        <v>2.87</v>
      </c>
      <c r="EG11" s="463">
        <f>+marche_travail!EG14</f>
        <v>2.7389999999999999</v>
      </c>
      <c r="EH11" s="463">
        <f>+marche_travail!EH14</f>
        <v>2.8220000000000001</v>
      </c>
      <c r="EI11" s="463">
        <f>+marche_travail!EI14</f>
        <v>2.8250000000000002</v>
      </c>
      <c r="EJ11" s="464">
        <f>+marche_travail!EJ14</f>
        <v>2.8964199999999991</v>
      </c>
      <c r="EK11" s="464">
        <f>+marche_travail!EK14</f>
        <v>2.9729571600000035</v>
      </c>
      <c r="EL11" s="464">
        <f>+marche_travail!EL14</f>
        <v>3.0051199488399938</v>
      </c>
      <c r="EM11" s="464">
        <f>+marche_travail!EM14</f>
        <v>3.0569324488399978</v>
      </c>
      <c r="EN11" s="464">
        <f>+marche_travail!EN14</f>
        <v>3.0648675067888398</v>
      </c>
      <c r="EO11" s="464">
        <f>+marche_travail!EO14</f>
        <v>3.0440309618024202</v>
      </c>
      <c r="EP11" s="464">
        <f>+marche_travail!EP14</f>
        <v>3.0125109867802209</v>
      </c>
      <c r="EQ11" s="464">
        <f>+marche_travail!EQ14</f>
        <v>2.9800942280500067</v>
      </c>
      <c r="ER11" s="464">
        <f>+marche_travail!ER14</f>
        <v>3.0179834729663071</v>
      </c>
      <c r="ES11" s="464">
        <f>+marche_travail!ES14</f>
        <v>2.9913858928352823</v>
      </c>
      <c r="ET11" s="464">
        <f>+marche_travail!ET14</f>
        <v>2.9597575027351404</v>
      </c>
      <c r="EU11" s="464">
        <f>+marche_travail!EU14</f>
        <v>2.9272309226163031</v>
      </c>
      <c r="EV11" s="464">
        <f>+marche_travail!EV14</f>
        <v>2.9500643934131965</v>
      </c>
      <c r="EW11" s="464">
        <f>+marche_travail!EW14</f>
        <v>2.9233666626390153</v>
      </c>
      <c r="EX11" s="464">
        <f>+marche_travail!EX14</f>
        <v>2.8916330175326799</v>
      </c>
      <c r="EY11" s="464">
        <f>+marche_travail!EY14</f>
        <v>2.8663849798209746</v>
      </c>
      <c r="EZ11" s="464">
        <f>+marche_travail!EZ14</f>
        <v>2.8965648334833602</v>
      </c>
      <c r="FA11" s="464">
        <f>+marche_travail!FA14</f>
        <v>2.8771764508794959</v>
      </c>
      <c r="FB11" s="464">
        <f>+marche_travail!FB14</f>
        <v>2.852759630653118</v>
      </c>
      <c r="FC11" s="464">
        <f>+marche_travail!FC14</f>
        <v>2.8274552781897704</v>
      </c>
      <c r="FD11" s="464">
        <f>+marche_travail!FD14</f>
        <v>2.8576342232451921</v>
      </c>
      <c r="FE11" s="464">
        <f>+marche_travail!FE14</f>
        <v>2.8381953420361725</v>
      </c>
      <c r="FF11" s="464">
        <f>+marche_travail!FF14</f>
        <v>2.813722972989865</v>
      </c>
      <c r="FG11" s="464"/>
      <c r="FH11" s="464"/>
      <c r="FI11" s="464"/>
      <c r="FJ11" s="464"/>
      <c r="FK11" s="464"/>
      <c r="FL11" s="464"/>
      <c r="FM11" s="464"/>
      <c r="FN11" s="464"/>
      <c r="FO11" s="464"/>
      <c r="FP11" s="464"/>
      <c r="FQ11" s="464"/>
      <c r="FR11" s="464"/>
      <c r="FS11" s="464"/>
      <c r="FT11" s="464"/>
      <c r="FU11" s="464"/>
      <c r="FV11" s="464"/>
    </row>
    <row r="12" spans="1:178" ht="13.5" thickBot="1">
      <c r="DY12" s="481"/>
      <c r="DZ12" s="481"/>
      <c r="EA12" s="481"/>
      <c r="EB12" s="481"/>
      <c r="EC12" s="474"/>
      <c r="ED12" s="474"/>
      <c r="EE12" s="474"/>
      <c r="EF12" s="474"/>
      <c r="EG12" s="474"/>
      <c r="EH12" s="474"/>
      <c r="EI12" s="474"/>
      <c r="EJ12" s="474"/>
      <c r="EK12" s="474"/>
      <c r="EL12" s="475"/>
      <c r="EM12" s="474"/>
      <c r="EN12" s="475"/>
      <c r="EO12" s="474"/>
      <c r="EP12" s="475"/>
      <c r="EQ12" s="474"/>
      <c r="ER12" s="475"/>
      <c r="ES12" s="474"/>
      <c r="ET12" s="475"/>
      <c r="EU12" s="474"/>
      <c r="EV12" s="475"/>
      <c r="EW12" s="474"/>
      <c r="EX12" s="475"/>
      <c r="EY12" s="474"/>
      <c r="EZ12" s="475"/>
      <c r="FA12" s="474"/>
      <c r="FB12" s="475"/>
      <c r="FC12" s="475"/>
      <c r="FD12" s="475"/>
      <c r="FE12" s="475"/>
      <c r="FF12" s="475"/>
      <c r="FG12" s="475"/>
      <c r="FH12" s="475"/>
      <c r="FI12" s="475"/>
      <c r="FJ12" s="475"/>
      <c r="FK12" s="475"/>
      <c r="FL12" s="475"/>
      <c r="FM12" s="475"/>
      <c r="FN12" s="475"/>
      <c r="FO12" s="475"/>
      <c r="FP12" s="475"/>
      <c r="FQ12" s="475"/>
      <c r="FR12" s="475"/>
      <c r="FS12" s="475"/>
      <c r="FT12" s="475"/>
      <c r="FU12" s="475"/>
      <c r="FV12" s="475"/>
    </row>
    <row r="13" spans="1:178" s="453" customFormat="1">
      <c r="A13" s="374"/>
      <c r="B13" s="374" t="s">
        <v>214</v>
      </c>
      <c r="C13" s="476">
        <f>+marche_travail!C18</f>
        <v>0</v>
      </c>
      <c r="D13" s="453">
        <f>+marche_travail!D18</f>
        <v>0</v>
      </c>
      <c r="E13" s="453">
        <f>+marche_travail!E18</f>
        <v>0</v>
      </c>
      <c r="F13" s="453">
        <f>+marche_travail!F18</f>
        <v>0</v>
      </c>
      <c r="G13" s="453">
        <f>+marche_travail!G18</f>
        <v>0</v>
      </c>
      <c r="H13" s="453">
        <f>+marche_travail!H18</f>
        <v>0</v>
      </c>
      <c r="I13" s="453">
        <f>+marche_travail!I18</f>
        <v>0</v>
      </c>
      <c r="J13" s="453">
        <f>+marche_travail!J18</f>
        <v>0</v>
      </c>
      <c r="K13" s="453">
        <f>+marche_travail!K18</f>
        <v>0</v>
      </c>
      <c r="L13" s="453">
        <f>+marche_travail!L18</f>
        <v>0</v>
      </c>
      <c r="M13" s="453">
        <f>+marche_travail!M18</f>
        <v>0</v>
      </c>
      <c r="N13" s="453">
        <f>+marche_travail!N18</f>
        <v>0</v>
      </c>
      <c r="O13" s="453">
        <f>+marche_travail!O18</f>
        <v>0</v>
      </c>
      <c r="P13" s="453">
        <f>+marche_travail!P18</f>
        <v>0</v>
      </c>
      <c r="Q13" s="453">
        <f>+marche_travail!Q18</f>
        <v>0</v>
      </c>
      <c r="R13" s="453">
        <f>+marche_travail!R18</f>
        <v>0</v>
      </c>
      <c r="S13" s="453">
        <f>+marche_travail!S18</f>
        <v>0</v>
      </c>
      <c r="T13" s="453">
        <f>+marche_travail!T18</f>
        <v>0</v>
      </c>
      <c r="U13" s="453">
        <f>+marche_travail!U18</f>
        <v>0</v>
      </c>
      <c r="V13" s="453">
        <f>+marche_travail!V18</f>
        <v>0</v>
      </c>
      <c r="W13" s="453">
        <f>+marche_travail!W18</f>
        <v>0</v>
      </c>
      <c r="X13" s="453">
        <f>+marche_travail!X18</f>
        <v>0</v>
      </c>
      <c r="Y13" s="453">
        <f>+marche_travail!Y18</f>
        <v>0</v>
      </c>
      <c r="Z13" s="453">
        <f>+marche_travail!Z18</f>
        <v>0</v>
      </c>
      <c r="AA13" s="453">
        <f>+marche_travail!AA18</f>
        <v>0</v>
      </c>
      <c r="AB13" s="453">
        <f>+marche_travail!AB18</f>
        <v>0</v>
      </c>
      <c r="AC13" s="453">
        <f>+marche_travail!AC18</f>
        <v>0</v>
      </c>
      <c r="AD13" s="453">
        <f>+marche_travail!AD18</f>
        <v>0</v>
      </c>
      <c r="AE13" s="453">
        <f>+marche_travail!AE18</f>
        <v>0</v>
      </c>
      <c r="AF13" s="453">
        <f>+marche_travail!AF18</f>
        <v>0</v>
      </c>
      <c r="AG13" s="453">
        <f>+marche_travail!AG18</f>
        <v>0</v>
      </c>
      <c r="AH13" s="453">
        <f>+marche_travail!AH18</f>
        <v>0</v>
      </c>
      <c r="AI13" s="453">
        <f>+marche_travail!AI18</f>
        <v>0</v>
      </c>
      <c r="AJ13" s="453">
        <f>+marche_travail!AJ18</f>
        <v>0</v>
      </c>
      <c r="AK13" s="453">
        <f>+marche_travail!AK18</f>
        <v>0</v>
      </c>
      <c r="AL13" s="453">
        <f>+marche_travail!AL18</f>
        <v>0</v>
      </c>
      <c r="AM13" s="453">
        <f>+marche_travail!AM18</f>
        <v>0</v>
      </c>
      <c r="AN13" s="453">
        <f>+marche_travail!AN18</f>
        <v>0</v>
      </c>
      <c r="AO13" s="453">
        <f>+marche_travail!AO18</f>
        <v>0</v>
      </c>
      <c r="AP13" s="453">
        <f>+marche_travail!AP18</f>
        <v>0</v>
      </c>
      <c r="AQ13" s="453">
        <f>+marche_travail!AQ18</f>
        <v>0</v>
      </c>
      <c r="AR13" s="453">
        <f>+marche_travail!AR18</f>
        <v>0</v>
      </c>
      <c r="AS13" s="453">
        <f>+marche_travail!AS18</f>
        <v>0</v>
      </c>
      <c r="AT13" s="453">
        <f>+marche_travail!AT18</f>
        <v>0</v>
      </c>
      <c r="AU13" s="453">
        <f>+marche_travail!AU18</f>
        <v>0</v>
      </c>
      <c r="AV13" s="453">
        <f>+marche_travail!AV18</f>
        <v>0</v>
      </c>
      <c r="AW13" s="453">
        <f>+marche_travail!AW18</f>
        <v>0</v>
      </c>
      <c r="AX13" s="453">
        <f>+marche_travail!AX18</f>
        <v>0</v>
      </c>
      <c r="AY13" s="453">
        <f>+marche_travail!AY18</f>
        <v>0</v>
      </c>
      <c r="AZ13" s="453">
        <f>+marche_travail!AZ18</f>
        <v>0</v>
      </c>
      <c r="BA13" s="453">
        <f>+marche_travail!BA18</f>
        <v>0</v>
      </c>
      <c r="BB13" s="453">
        <f>+marche_travail!BB18</f>
        <v>0</v>
      </c>
      <c r="BC13" s="453">
        <f>+marche_travail!BC18</f>
        <v>0</v>
      </c>
      <c r="BD13" s="453">
        <f>+marche_travail!BD18</f>
        <v>0</v>
      </c>
      <c r="BE13" s="453">
        <f>+marche_travail!BE18</f>
        <v>0</v>
      </c>
      <c r="BF13" s="453">
        <f>+marche_travail!BF18</f>
        <v>0</v>
      </c>
      <c r="BG13" s="453">
        <f>+marche_travail!BG18</f>
        <v>0</v>
      </c>
      <c r="BH13" s="453">
        <f>+marche_travail!BH18</f>
        <v>0</v>
      </c>
      <c r="BI13" s="453">
        <f>+marche_travail!BI18</f>
        <v>0</v>
      </c>
      <c r="BJ13" s="453">
        <f>+marche_travail!BJ18</f>
        <v>0</v>
      </c>
      <c r="BK13" s="453">
        <f>+marche_travail!BK18</f>
        <v>0</v>
      </c>
      <c r="BL13" s="453">
        <f>+marche_travail!BL18</f>
        <v>0</v>
      </c>
      <c r="BM13" s="453">
        <f>+marche_travail!BM18</f>
        <v>0</v>
      </c>
      <c r="BN13" s="453">
        <f>+marche_travail!BN18</f>
        <v>0</v>
      </c>
      <c r="BO13" s="453">
        <f>+marche_travail!BO18</f>
        <v>10.4</v>
      </c>
      <c r="BP13" s="453">
        <f>+marche_travail!BP18</f>
        <v>10.6</v>
      </c>
      <c r="BQ13" s="453">
        <f>+marche_travail!BQ18</f>
        <v>10.6</v>
      </c>
      <c r="BR13" s="453">
        <f>+marche_travail!BR18</f>
        <v>10.6</v>
      </c>
      <c r="BS13" s="453">
        <f>+marche_travail!BS18</f>
        <v>10.8</v>
      </c>
      <c r="BT13" s="453">
        <f>+marche_travail!BT18</f>
        <v>10.8</v>
      </c>
      <c r="BU13" s="453">
        <f>+marche_travail!BU18</f>
        <v>10.7</v>
      </c>
      <c r="BV13" s="453">
        <f>+marche_travail!BV18</f>
        <v>10.6</v>
      </c>
      <c r="BW13" s="453">
        <f>+marche_travail!BW18</f>
        <v>10.4</v>
      </c>
      <c r="BX13" s="453">
        <f>+marche_travail!BX18</f>
        <v>10.3</v>
      </c>
      <c r="BY13" s="453">
        <f>+marche_travail!BY18</f>
        <v>10.199999999999999</v>
      </c>
      <c r="BZ13" s="453">
        <f>+marche_travail!BZ18</f>
        <v>10.3</v>
      </c>
      <c r="CA13" s="453">
        <f>+marche_travail!CA18</f>
        <v>10.3</v>
      </c>
      <c r="CB13" s="453">
        <f>+marche_travail!CB18</f>
        <v>10.3</v>
      </c>
      <c r="CC13" s="453">
        <f>+marche_travail!CC18</f>
        <v>9.9</v>
      </c>
      <c r="CD13" s="453">
        <f>+marche_travail!CD18</f>
        <v>9.5</v>
      </c>
      <c r="CE13" s="453">
        <f>+marche_travail!CE18</f>
        <v>9.1</v>
      </c>
      <c r="CF13" s="453">
        <f>+marche_travail!CF18</f>
        <v>8.6999999999999993</v>
      </c>
      <c r="CG13" s="453">
        <f>+marche_travail!CG18</f>
        <v>8.4</v>
      </c>
      <c r="CH13" s="453">
        <f>+marche_travail!CH18</f>
        <v>8.1</v>
      </c>
      <c r="CI13" s="453">
        <f>+marche_travail!CI18</f>
        <v>7.9</v>
      </c>
      <c r="CJ13" s="453">
        <f>+marche_travail!CJ18</f>
        <v>7.8</v>
      </c>
      <c r="CK13" s="453">
        <f>+marche_travail!CK18</f>
        <v>7.8</v>
      </c>
      <c r="CL13" s="453">
        <f>+marche_travail!CL18</f>
        <v>7.9</v>
      </c>
      <c r="CM13" s="453">
        <f>+marche_travail!CM18</f>
        <v>7.9</v>
      </c>
      <c r="CN13" s="453">
        <f>+marche_travail!CN18</f>
        <v>7.9</v>
      </c>
      <c r="CO13" s="453">
        <f>+marche_travail!CO18</f>
        <v>8</v>
      </c>
      <c r="CP13" s="453">
        <f>+marche_travail!CP18</f>
        <v>8.1</v>
      </c>
      <c r="CQ13" s="453">
        <f>+marche_travail!CQ18</f>
        <v>8.4</v>
      </c>
      <c r="CR13" s="453">
        <f>+marche_travail!CR18</f>
        <v>8.5</v>
      </c>
      <c r="CS13" s="453">
        <f>+marche_travail!CS18</f>
        <v>8.5</v>
      </c>
      <c r="CT13" s="453">
        <f>+marche_travail!CT18</f>
        <v>8.8000000000000007</v>
      </c>
      <c r="CU13" s="453">
        <f>+marche_travail!CU18</f>
        <v>9</v>
      </c>
      <c r="CV13" s="453">
        <f>+marche_travail!CV18</f>
        <v>8.8000000000000007</v>
      </c>
      <c r="CW13" s="453">
        <f>+marche_travail!CW18</f>
        <v>8.9</v>
      </c>
      <c r="CX13" s="453">
        <f>+marche_travail!CX18</f>
        <v>8.9</v>
      </c>
      <c r="CY13" s="453">
        <f>+marche_travail!CY18</f>
        <v>8.6999999999999993</v>
      </c>
      <c r="CZ13" s="453">
        <f>+marche_travail!CZ18</f>
        <v>8.8000000000000007</v>
      </c>
      <c r="DA13" s="453">
        <f>+marche_travail!DA18</f>
        <v>9</v>
      </c>
      <c r="DB13" s="453">
        <f>+marche_travail!DB18</f>
        <v>9.1</v>
      </c>
      <c r="DC13" s="453">
        <f>+marche_travail!DC18</f>
        <v>9.1999999999999993</v>
      </c>
      <c r="DD13" s="453">
        <f>+marche_travail!DD18</f>
        <v>9</v>
      </c>
      <c r="DE13" s="453">
        <f>+marche_travail!DE18</f>
        <v>8.9</v>
      </c>
      <c r="DF13" s="453">
        <f>+marche_travail!DF18</f>
        <v>8.4</v>
      </c>
      <c r="DG13" s="453">
        <f>+marche_travail!DG18</f>
        <v>8.5</v>
      </c>
      <c r="DH13" s="453">
        <f>+marche_travail!DH18</f>
        <v>8.1</v>
      </c>
      <c r="DI13" s="453">
        <f>+marche_travail!DI18</f>
        <v>8</v>
      </c>
      <c r="DJ13" s="453">
        <f>+marche_travail!DJ18</f>
        <v>7.5</v>
      </c>
      <c r="DK13" s="453">
        <f>+marche_travail!DK18</f>
        <v>7.2</v>
      </c>
      <c r="DL13" s="453">
        <f>+marche_travail!DL18</f>
        <v>7.3</v>
      </c>
      <c r="DM13" s="453">
        <f>+marche_travail!DM18</f>
        <v>7.5</v>
      </c>
      <c r="DN13" s="453">
        <f>+marche_travail!DN18</f>
        <v>7.8</v>
      </c>
      <c r="DO13" s="453">
        <f>+marche_travail!DO18</f>
        <v>8.6</v>
      </c>
      <c r="DP13" s="453">
        <f>+marche_travail!DP18</f>
        <v>9.1999999999999993</v>
      </c>
      <c r="DQ13" s="453">
        <f>+marche_travail!DQ18</f>
        <v>9.1999999999999993</v>
      </c>
      <c r="DR13" s="453">
        <f>+marche_travail!DR18</f>
        <v>9.5</v>
      </c>
      <c r="DS13" s="453">
        <f>+marche_travail!DS18</f>
        <v>9.4</v>
      </c>
      <c r="DT13" s="453">
        <f>+marche_travail!DT18</f>
        <v>9.3000000000000007</v>
      </c>
      <c r="DU13" s="453">
        <f>+marche_travail!DU18</f>
        <v>9.1999999999999993</v>
      </c>
      <c r="DV13" s="453">
        <f>+marche_travail!DV18</f>
        <v>9.1999999999999993</v>
      </c>
      <c r="DW13" s="453">
        <f>+marche_travail!DW18</f>
        <v>9.1</v>
      </c>
      <c r="DX13" s="453">
        <f>+marche_travail!DX18</f>
        <v>9</v>
      </c>
      <c r="DY13" s="453">
        <f>+marche_travail!DY18</f>
        <v>9.1999999999999993</v>
      </c>
      <c r="DZ13" s="453">
        <f>+marche_travail!DZ18</f>
        <v>9.3000000000000007</v>
      </c>
      <c r="EA13" s="453">
        <f>+marche_travail!EA18</f>
        <v>9.5</v>
      </c>
      <c r="EB13" s="453">
        <f>+marche_travail!EB18</f>
        <v>9.6999999999999993</v>
      </c>
      <c r="EC13" s="453">
        <f>+marche_travail!EC18</f>
        <v>9.8000000000000007</v>
      </c>
      <c r="ED13" s="453">
        <f>+marche_travail!ED18</f>
        <v>10.1</v>
      </c>
      <c r="EE13" s="453">
        <f>+marche_travail!EE18</f>
        <v>10.3</v>
      </c>
      <c r="EF13" s="453">
        <f>+marche_travail!EF18</f>
        <v>10.3</v>
      </c>
      <c r="EG13" s="453">
        <f>+marche_travail!EG18</f>
        <v>10.3</v>
      </c>
      <c r="EH13" s="453">
        <f>+marche_travail!EH18</f>
        <v>10.1</v>
      </c>
      <c r="EI13" s="453">
        <f>+marche_travail!EI18</f>
        <v>10.1</v>
      </c>
      <c r="EJ13" s="453">
        <f>+marche_travail!EJ18</f>
        <v>10.199999999999999</v>
      </c>
      <c r="EK13" s="477">
        <f>+marche_travail!EK18</f>
        <v>10.49188</v>
      </c>
      <c r="EL13" s="477">
        <f>+marche_travail!EL18</f>
        <v>10.643258199999998</v>
      </c>
      <c r="EM13" s="477">
        <f>+marche_travail!EM18</f>
        <v>10.745690781999999</v>
      </c>
      <c r="EN13" s="477">
        <f>+marche_travail!EN18</f>
        <v>10.797419235909997</v>
      </c>
      <c r="EO13" s="477">
        <f>+marche_travail!EO18</f>
        <v>10.797419235909997</v>
      </c>
      <c r="EP13" s="477">
        <f>+marche_travail!EP18</f>
        <v>10.797419235909997</v>
      </c>
      <c r="EQ13" s="477">
        <f>+marche_travail!EQ18</f>
        <v>10.4</v>
      </c>
      <c r="ER13" s="477">
        <f>+marche_travail!ER18</f>
        <v>10.3</v>
      </c>
      <c r="ES13" s="477">
        <f>+marche_travail!ES18</f>
        <v>10.200000000000001</v>
      </c>
      <c r="ET13" s="477">
        <f>+marche_travail!ET18</f>
        <v>10.100000000000001</v>
      </c>
      <c r="EU13" s="477">
        <f>+marche_travail!EU18</f>
        <v>10</v>
      </c>
      <c r="EV13" s="477">
        <f>+marche_travail!EV18</f>
        <v>9.9</v>
      </c>
      <c r="EW13" s="477">
        <f>+marche_travail!EW18</f>
        <v>9.8000000000000007</v>
      </c>
      <c r="EX13" s="477">
        <f>+marche_travail!EX18</f>
        <v>9.8000000000000007</v>
      </c>
      <c r="EY13" s="477">
        <f>+marche_travail!EY18</f>
        <v>9.7000000000000011</v>
      </c>
      <c r="EZ13" s="477">
        <f>+marche_travail!EZ18</f>
        <v>9.7000000000000011</v>
      </c>
      <c r="FA13" s="477">
        <f>+marche_travail!FA18</f>
        <v>9.7000000000000011</v>
      </c>
      <c r="FB13" s="477">
        <f>+marche_travail!FB18</f>
        <v>9.7000000000000011</v>
      </c>
      <c r="FC13" s="477">
        <f>+marche_travail!FC18</f>
        <v>9.7000000000000011</v>
      </c>
      <c r="FD13" s="477">
        <f>+marche_travail!FD18</f>
        <v>9.7000000000000011</v>
      </c>
      <c r="FE13" s="477">
        <f>+marche_travail!FE18</f>
        <v>9.7000000000000011</v>
      </c>
      <c r="FF13" s="477">
        <f>+marche_travail!FF18</f>
        <v>9.7000000000000011</v>
      </c>
      <c r="FG13" s="477"/>
      <c r="FH13" s="477"/>
      <c r="FI13" s="477"/>
      <c r="FJ13" s="477"/>
      <c r="FK13" s="477"/>
      <c r="FL13" s="477"/>
      <c r="FM13" s="477"/>
      <c r="FN13" s="477"/>
      <c r="FO13" s="477"/>
      <c r="FP13" s="477"/>
      <c r="FQ13" s="477"/>
      <c r="FR13" s="477"/>
      <c r="FS13" s="477"/>
      <c r="FT13" s="477"/>
      <c r="FU13" s="477"/>
      <c r="FV13" s="477"/>
    </row>
    <row r="14" spans="1:178" s="481" customFormat="1">
      <c r="A14" s="394"/>
      <c r="B14" s="394" t="s">
        <v>250</v>
      </c>
      <c r="C14" s="478">
        <f>+marche_travail!C19</f>
        <v>5</v>
      </c>
      <c r="D14" s="478">
        <f>+marche_travail!D19</f>
        <v>5</v>
      </c>
      <c r="E14" s="478">
        <f>+marche_travail!E19</f>
        <v>5.0999999999999996</v>
      </c>
      <c r="F14" s="478">
        <f>+marche_travail!F19</f>
        <v>5.3</v>
      </c>
      <c r="G14" s="478">
        <f>+marche_travail!G19</f>
        <v>5.6</v>
      </c>
      <c r="H14" s="478">
        <f>+marche_travail!H19</f>
        <v>5.9</v>
      </c>
      <c r="I14" s="478">
        <f>+marche_travail!I19</f>
        <v>6.2</v>
      </c>
      <c r="J14" s="478">
        <f>+marche_travail!J19</f>
        <v>6.4</v>
      </c>
      <c r="K14" s="478">
        <f>+marche_travail!K19</f>
        <v>6.4</v>
      </c>
      <c r="L14" s="478">
        <f>+marche_travail!L19</f>
        <v>6.5</v>
      </c>
      <c r="M14" s="478">
        <f>+marche_travail!M19</f>
        <v>6.7</v>
      </c>
      <c r="N14" s="478">
        <f>+marche_travail!N19</f>
        <v>6.7</v>
      </c>
      <c r="O14" s="478">
        <f>+marche_travail!O19</f>
        <v>6.7</v>
      </c>
      <c r="P14" s="478">
        <f>+marche_travail!P19</f>
        <v>6.7</v>
      </c>
      <c r="Q14" s="478">
        <f>+marche_travail!Q19</f>
        <v>6.9</v>
      </c>
      <c r="R14" s="478">
        <f>+marche_travail!R19</f>
        <v>7.2</v>
      </c>
      <c r="S14" s="478">
        <f>+marche_travail!S19</f>
        <v>7.6</v>
      </c>
      <c r="T14" s="478">
        <f>+marche_travail!T19</f>
        <v>8</v>
      </c>
      <c r="U14" s="478">
        <f>+marche_travail!U19</f>
        <v>8.1999999999999993</v>
      </c>
      <c r="V14" s="478">
        <f>+marche_travail!V19</f>
        <v>8.4</v>
      </c>
      <c r="W14" s="478">
        <f>+marche_travail!W19</f>
        <v>8.5</v>
      </c>
      <c r="X14" s="478">
        <f>+marche_travail!X19</f>
        <v>8.5</v>
      </c>
      <c r="Y14" s="478">
        <f>+marche_travail!Y19</f>
        <v>8.6</v>
      </c>
      <c r="Z14" s="478">
        <f>+marche_travail!Z19</f>
        <v>8.5</v>
      </c>
      <c r="AA14" s="478">
        <f>+marche_travail!AA19</f>
        <v>8.5</v>
      </c>
      <c r="AB14" s="478">
        <f>+marche_travail!AB19</f>
        <v>8.6</v>
      </c>
      <c r="AC14" s="478">
        <f>+marche_travail!AC19</f>
        <v>8.6</v>
      </c>
      <c r="AD14" s="478">
        <f>+marche_travail!AD19</f>
        <v>8.6999999999999993</v>
      </c>
      <c r="AE14" s="478">
        <f>+marche_travail!AE19</f>
        <v>8.8000000000000007</v>
      </c>
      <c r="AF14" s="478">
        <f>+marche_travail!AF19</f>
        <v>8.8000000000000007</v>
      </c>
      <c r="AG14" s="478">
        <f>+marche_travail!AG19</f>
        <v>8.6999999999999993</v>
      </c>
      <c r="AH14" s="478">
        <f>+marche_travail!AH19</f>
        <v>8.6</v>
      </c>
      <c r="AI14" s="478">
        <f>+marche_travail!AI19</f>
        <v>8.6</v>
      </c>
      <c r="AJ14" s="478">
        <f>+marche_travail!AJ19</f>
        <v>8.4</v>
      </c>
      <c r="AK14" s="478">
        <f>+marche_travail!AK19</f>
        <v>8.4</v>
      </c>
      <c r="AL14" s="478">
        <f>+marche_travail!AL19</f>
        <v>8.1999999999999993</v>
      </c>
      <c r="AM14" s="478">
        <f>+marche_travail!AM19</f>
        <v>8</v>
      </c>
      <c r="AN14" s="478">
        <f>+marche_travail!AN19</f>
        <v>7.9</v>
      </c>
      <c r="AO14" s="478">
        <f>+marche_travail!AO19</f>
        <v>7.8</v>
      </c>
      <c r="AP14" s="478">
        <f>+marche_travail!AP19</f>
        <v>7.7</v>
      </c>
      <c r="AQ14" s="478">
        <f>+marche_travail!AQ19</f>
        <v>7.7</v>
      </c>
      <c r="AR14" s="478">
        <f>+marche_travail!AR19</f>
        <v>7.6</v>
      </c>
      <c r="AS14" s="478">
        <f>+marche_travail!AS19</f>
        <v>7.6</v>
      </c>
      <c r="AT14" s="478">
        <f>+marche_travail!AT19</f>
        <v>7.6</v>
      </c>
      <c r="AU14" s="478">
        <f>+marche_travail!AU19</f>
        <v>7.5</v>
      </c>
      <c r="AV14" s="478">
        <f>+marche_travail!AV19</f>
        <v>7.7</v>
      </c>
      <c r="AW14" s="478">
        <f>+marche_travail!AW19</f>
        <v>7.9</v>
      </c>
      <c r="AX14" s="478">
        <f>+marche_travail!AX19</f>
        <v>8.1</v>
      </c>
      <c r="AY14" s="478">
        <f>+marche_travail!AY19</f>
        <v>8.3000000000000007</v>
      </c>
      <c r="AZ14" s="478">
        <f>+marche_travail!AZ19</f>
        <v>8.6</v>
      </c>
      <c r="BA14" s="478">
        <f>+marche_travail!BA19</f>
        <v>8.8000000000000007</v>
      </c>
      <c r="BB14" s="478">
        <f>+marche_travail!BB19</f>
        <v>8.9</v>
      </c>
      <c r="BC14" s="478">
        <f>+marche_travail!BC19</f>
        <v>9.1999999999999993</v>
      </c>
      <c r="BD14" s="478">
        <f>+marche_travail!BD19</f>
        <v>9.5</v>
      </c>
      <c r="BE14" s="478">
        <f>+marche_travail!BE19</f>
        <v>9.8000000000000007</v>
      </c>
      <c r="BF14" s="478">
        <f>+marche_travail!BF19</f>
        <v>10.1</v>
      </c>
      <c r="BG14" s="478">
        <f>+marche_travail!BG19</f>
        <v>10.3</v>
      </c>
      <c r="BH14" s="478">
        <f>+marche_travail!BH19</f>
        <v>10.4</v>
      </c>
      <c r="BI14" s="478">
        <f>+marche_travail!BI19</f>
        <v>10.3</v>
      </c>
      <c r="BJ14" s="478">
        <f>+marche_travail!BJ19</f>
        <v>10</v>
      </c>
      <c r="BK14" s="478">
        <f>+marche_travail!BK19</f>
        <v>9.9</v>
      </c>
      <c r="BL14" s="478">
        <f>+marche_travail!BL19</f>
        <v>9.6999999999999993</v>
      </c>
      <c r="BM14" s="478">
        <f>+marche_travail!BM19</f>
        <v>9.5</v>
      </c>
      <c r="BN14" s="478">
        <f>+marche_travail!BN19</f>
        <v>9.6</v>
      </c>
      <c r="BO14" s="478">
        <f>+marche_travail!BO19</f>
        <v>9.9</v>
      </c>
      <c r="BP14" s="478">
        <f>+marche_travail!BP19</f>
        <v>10.199999999999999</v>
      </c>
      <c r="BQ14" s="478">
        <f>+marche_travail!BQ19</f>
        <v>10.199999999999999</v>
      </c>
      <c r="BR14" s="478">
        <f>+marche_travail!BR19</f>
        <v>10.199999999999999</v>
      </c>
      <c r="BS14" s="478">
        <f>+marche_travail!BS19</f>
        <v>10.3</v>
      </c>
      <c r="BT14" s="478">
        <f>+marche_travail!BT19</f>
        <v>10.4</v>
      </c>
      <c r="BU14" s="478">
        <f>+marche_travail!BU19</f>
        <v>10.3</v>
      </c>
      <c r="BV14" s="478">
        <f>+marche_travail!BV19</f>
        <v>10.199999999999999</v>
      </c>
      <c r="BW14" s="478">
        <f>+marche_travail!BW19</f>
        <v>10</v>
      </c>
      <c r="BX14" s="478">
        <f>+marche_travail!BX19</f>
        <v>9.9</v>
      </c>
      <c r="BY14" s="478">
        <f>+marche_travail!BY19</f>
        <v>9.8000000000000007</v>
      </c>
      <c r="BZ14" s="478">
        <f>+marche_travail!BZ19</f>
        <v>9.8000000000000007</v>
      </c>
      <c r="CA14" s="478">
        <f>+marche_travail!CA19</f>
        <v>9.9</v>
      </c>
      <c r="CB14" s="478">
        <f>+marche_travail!CB19</f>
        <v>9.8000000000000007</v>
      </c>
      <c r="CC14" s="478">
        <f>+marche_travail!CC19</f>
        <v>9.5</v>
      </c>
      <c r="CD14" s="478">
        <f>+marche_travail!CD19</f>
        <v>9.1</v>
      </c>
      <c r="CE14" s="478">
        <f>+marche_travail!CE19</f>
        <v>8.6999999999999993</v>
      </c>
      <c r="CF14" s="478">
        <f>+marche_travail!CF19</f>
        <v>8.3000000000000007</v>
      </c>
      <c r="CG14" s="478">
        <f>+marche_travail!CG19</f>
        <v>8</v>
      </c>
      <c r="CH14" s="478">
        <f>+marche_travail!CH19</f>
        <v>7.7</v>
      </c>
      <c r="CI14" s="478">
        <f>+marche_travail!CI19</f>
        <v>7.4</v>
      </c>
      <c r="CJ14" s="478">
        <f>+marche_travail!CJ19</f>
        <v>7.3</v>
      </c>
      <c r="CK14" s="478">
        <f>+marche_travail!CK19</f>
        <v>7.4</v>
      </c>
      <c r="CL14" s="478">
        <f>+marche_travail!CL19</f>
        <v>7.5</v>
      </c>
      <c r="CM14" s="478">
        <f>+marche_travail!CM19</f>
        <v>7.5</v>
      </c>
      <c r="CN14" s="478">
        <f>+marche_travail!CN19</f>
        <v>7.5</v>
      </c>
      <c r="CO14" s="478">
        <f>+marche_travail!CO19</f>
        <v>7.5</v>
      </c>
      <c r="CP14" s="478">
        <f>+marche_travail!CP19</f>
        <v>7.6</v>
      </c>
      <c r="CQ14" s="478">
        <f>+marche_travail!CQ19</f>
        <v>8</v>
      </c>
      <c r="CR14" s="478">
        <f>+marche_travail!CR19</f>
        <v>8.1</v>
      </c>
      <c r="CS14" s="478">
        <f>+marche_travail!CS19</f>
        <v>8</v>
      </c>
      <c r="CT14" s="478">
        <f>+marche_travail!CT19</f>
        <v>8.4</v>
      </c>
      <c r="CU14" s="478">
        <f>+marche_travail!CU19</f>
        <v>8.6</v>
      </c>
      <c r="CV14" s="478">
        <f>+marche_travail!CV19</f>
        <v>8.4</v>
      </c>
      <c r="CW14" s="478">
        <f>+marche_travail!CW19</f>
        <v>8.5</v>
      </c>
      <c r="CX14" s="478">
        <f>+marche_travail!CX19</f>
        <v>8.5</v>
      </c>
      <c r="CY14" s="478">
        <f>+marche_travail!CY19</f>
        <v>8.3000000000000007</v>
      </c>
      <c r="CZ14" s="478">
        <f>+marche_travail!CZ19</f>
        <v>8.4</v>
      </c>
      <c r="DA14" s="478">
        <f>+marche_travail!DA19</f>
        <v>8.6</v>
      </c>
      <c r="DB14" s="478">
        <f>+marche_travail!DB19</f>
        <v>8.6999999999999993</v>
      </c>
      <c r="DC14" s="478">
        <f>+marche_travail!DC19</f>
        <v>8.8000000000000007</v>
      </c>
      <c r="DD14" s="478">
        <f>+marche_travail!DD19</f>
        <v>8.6</v>
      </c>
      <c r="DE14" s="478">
        <f>+marche_travail!DE19</f>
        <v>8.5</v>
      </c>
      <c r="DF14" s="478">
        <f>+marche_travail!DF19</f>
        <v>8</v>
      </c>
      <c r="DG14" s="478">
        <f>+marche_travail!DG19</f>
        <v>8.1</v>
      </c>
      <c r="DH14" s="478">
        <f>+marche_travail!DH19</f>
        <v>7.8</v>
      </c>
      <c r="DI14" s="478">
        <f>+marche_travail!DI19</f>
        <v>7.6</v>
      </c>
      <c r="DJ14" s="478">
        <f>+marche_travail!DJ19</f>
        <v>7.1</v>
      </c>
      <c r="DK14" s="478">
        <f>+marche_travail!DK19</f>
        <v>6.8</v>
      </c>
      <c r="DL14" s="478">
        <f>+marche_travail!DL19</f>
        <v>7</v>
      </c>
      <c r="DM14" s="478">
        <f>+marche_travail!DM19</f>
        <v>7.1</v>
      </c>
      <c r="DN14" s="478">
        <f>+marche_travail!DN19</f>
        <v>7.4</v>
      </c>
      <c r="DO14" s="478">
        <f>+marche_travail!DO19</f>
        <v>8.1999999999999993</v>
      </c>
      <c r="DP14" s="478">
        <f>+marche_travail!DP19</f>
        <v>8.8000000000000007</v>
      </c>
      <c r="DQ14" s="478">
        <f>+marche_travail!DQ19</f>
        <v>8.8000000000000007</v>
      </c>
      <c r="DR14" s="478">
        <f>+marche_travail!DR19</f>
        <v>9.1</v>
      </c>
      <c r="DS14" s="478">
        <f>+marche_travail!DS19</f>
        <v>9</v>
      </c>
      <c r="DT14" s="478">
        <f>+marche_travail!DT19</f>
        <v>8.9</v>
      </c>
      <c r="DU14" s="478">
        <f>+marche_travail!DU19</f>
        <v>8.8000000000000007</v>
      </c>
      <c r="DV14" s="478">
        <f>+marche_travail!DV19</f>
        <v>8.8000000000000007</v>
      </c>
      <c r="DW14" s="478">
        <f>+marche_travail!DW19</f>
        <v>8.6999999999999993</v>
      </c>
      <c r="DX14" s="478">
        <f>+marche_travail!DX19</f>
        <v>8.6</v>
      </c>
      <c r="DY14" s="478">
        <f>+marche_travail!DY19</f>
        <v>8.8000000000000007</v>
      </c>
      <c r="DZ14" s="478">
        <f>+marche_travail!DZ19</f>
        <v>8.9</v>
      </c>
      <c r="EA14" s="478">
        <f>+marche_travail!EA19</f>
        <v>9.1</v>
      </c>
      <c r="EB14" s="478">
        <f>+marche_travail!EB19</f>
        <v>9.3000000000000007</v>
      </c>
      <c r="EC14" s="478">
        <f>+marche_travail!EC19</f>
        <v>9.4</v>
      </c>
      <c r="ED14" s="478">
        <f>+marche_travail!ED19</f>
        <v>9.6999999999999993</v>
      </c>
      <c r="EE14" s="478">
        <f>+marche_travail!EE19</f>
        <v>9.9</v>
      </c>
      <c r="EF14" s="478">
        <f>+marche_travail!EF19</f>
        <v>9.9</v>
      </c>
      <c r="EG14" s="478">
        <f>+marche_travail!EG19</f>
        <v>9.9</v>
      </c>
      <c r="EH14" s="478">
        <f>+marche_travail!EH19</f>
        <v>9.6999999999999993</v>
      </c>
      <c r="EI14" s="478">
        <f>+marche_travail!EI19</f>
        <v>9.6999999999999993</v>
      </c>
      <c r="EJ14" s="478">
        <f>+marche_travail!EJ19</f>
        <v>9.6999999999999993</v>
      </c>
      <c r="EK14" s="480">
        <f>+marche_travail!EK19</f>
        <v>10.09188</v>
      </c>
      <c r="EL14" s="480">
        <f>+marche_travail!EL19</f>
        <v>10.243258199999998</v>
      </c>
      <c r="EM14" s="480">
        <f>+marche_travail!EM19</f>
        <v>10.345690781999998</v>
      </c>
      <c r="EN14" s="480">
        <f>+marche_travail!EN19</f>
        <v>10.397419235909997</v>
      </c>
      <c r="EO14" s="480">
        <f>+marche_travail!EO19</f>
        <v>10.397419235909997</v>
      </c>
      <c r="EP14" s="480">
        <f>+marche_travail!EP19</f>
        <v>10.397419235909997</v>
      </c>
      <c r="EQ14" s="480">
        <f>+marche_travail!EQ19</f>
        <v>10</v>
      </c>
      <c r="ER14" s="480">
        <f>+marche_travail!ER19</f>
        <v>9.9</v>
      </c>
      <c r="ES14" s="480">
        <f>+marche_travail!ES19</f>
        <v>9.8000000000000007</v>
      </c>
      <c r="ET14" s="480">
        <f>+marche_travail!ET19</f>
        <v>9.7000000000000011</v>
      </c>
      <c r="EU14" s="480">
        <f>+marche_travail!EU19</f>
        <v>9.6</v>
      </c>
      <c r="EV14" s="480">
        <f>+marche_travail!EV19</f>
        <v>9.5</v>
      </c>
      <c r="EW14" s="480">
        <f>+marche_travail!EW19</f>
        <v>9.4</v>
      </c>
      <c r="EX14" s="480">
        <f>+marche_travail!EX19</f>
        <v>9.4</v>
      </c>
      <c r="EY14" s="480">
        <f>+marche_travail!EY19</f>
        <v>9.3000000000000007</v>
      </c>
      <c r="EZ14" s="480">
        <f>+marche_travail!EZ19</f>
        <v>9.3000000000000007</v>
      </c>
      <c r="FA14" s="480">
        <f>+marche_travail!FA19</f>
        <v>9.3000000000000007</v>
      </c>
      <c r="FB14" s="480">
        <f>+marche_travail!FB19</f>
        <v>9.3000000000000007</v>
      </c>
      <c r="FC14" s="480">
        <f>+marche_travail!FC19</f>
        <v>9.3000000000000007</v>
      </c>
      <c r="FD14" s="480">
        <f>+marche_travail!FD19</f>
        <v>9.3000000000000007</v>
      </c>
      <c r="FE14" s="480">
        <f>+marche_travail!FE19</f>
        <v>9.3000000000000007</v>
      </c>
      <c r="FF14" s="480">
        <f>+marche_travail!FF19</f>
        <v>9.3000000000000007</v>
      </c>
      <c r="FG14" s="480"/>
      <c r="FH14" s="480"/>
      <c r="FI14" s="480"/>
      <c r="FJ14" s="480"/>
      <c r="FK14" s="480"/>
      <c r="FL14" s="480"/>
      <c r="FM14" s="480"/>
      <c r="FN14" s="480"/>
      <c r="FO14" s="480"/>
      <c r="FP14" s="480"/>
      <c r="FQ14" s="480"/>
      <c r="FR14" s="480"/>
      <c r="FS14" s="480"/>
      <c r="FT14" s="480"/>
      <c r="FU14" s="480"/>
      <c r="FV14" s="480"/>
    </row>
    <row r="15" spans="1:178" s="465" customFormat="1" ht="13.5" thickBot="1">
      <c r="A15" s="374"/>
      <c r="B15" s="374" t="s">
        <v>216</v>
      </c>
      <c r="C15" s="482">
        <f>+marche_travail!C20</f>
        <v>5.225534049579867</v>
      </c>
      <c r="D15" s="483">
        <f>+marche_travail!D20</f>
        <v>5.3880478752241538</v>
      </c>
      <c r="E15" s="483">
        <f>+marche_travail!E20</f>
        <v>5.5613370519918419</v>
      </c>
      <c r="F15" s="483">
        <f>+marche_travail!F20</f>
        <v>5.7249688408807637</v>
      </c>
      <c r="G15" s="483">
        <f>+marche_travail!G20</f>
        <v>6.1469141416229176</v>
      </c>
      <c r="H15" s="483">
        <f>+marche_travail!H20</f>
        <v>6.320224719101124</v>
      </c>
      <c r="I15" s="483">
        <f>+marche_travail!I20</f>
        <v>6.5057452260891129</v>
      </c>
      <c r="J15" s="483">
        <f>+marche_travail!J20</f>
        <v>6.6608925183535437</v>
      </c>
      <c r="K15" s="483">
        <f>+marche_travail!K20</f>
        <v>6.7922045884384499</v>
      </c>
      <c r="L15" s="483">
        <f>+marche_travail!L20</f>
        <v>6.908285843138863</v>
      </c>
      <c r="M15" s="483">
        <f>+marche_travail!M20</f>
        <v>7.0049889588615351</v>
      </c>
      <c r="N15" s="483">
        <f>+marche_travail!N20</f>
        <v>7.1031778449473091</v>
      </c>
      <c r="O15" s="483">
        <f>+marche_travail!O20</f>
        <v>7.1396460827986434</v>
      </c>
      <c r="P15" s="483">
        <f>+marche_travail!P20</f>
        <v>7.2237439188912971</v>
      </c>
      <c r="Q15" s="483">
        <f>+marche_travail!Q20</f>
        <v>7.2894521668029428</v>
      </c>
      <c r="R15" s="483">
        <f>+marche_travail!R20</f>
        <v>7.3513778722708327</v>
      </c>
      <c r="S15" s="483">
        <f>+marche_travail!S20</f>
        <v>8.355947993033336</v>
      </c>
      <c r="T15" s="483">
        <f>+marche_travail!T20</f>
        <v>8.4272852623894892</v>
      </c>
      <c r="U15" s="483">
        <f>+marche_travail!U20</f>
        <v>8.4946629327488932</v>
      </c>
      <c r="V15" s="483">
        <f>+marche_travail!V20</f>
        <v>8.5519369771785918</v>
      </c>
      <c r="W15" s="483">
        <f>+marche_travail!W20</f>
        <v>8.9275596924322134</v>
      </c>
      <c r="X15" s="483">
        <f>+marche_travail!X20</f>
        <v>8.963676077987218</v>
      </c>
      <c r="Y15" s="483">
        <f>+marche_travail!Y20</f>
        <v>8.9968474658475479</v>
      </c>
      <c r="Z15" s="483">
        <f>+marche_travail!Z20</f>
        <v>9.0182464072339741</v>
      </c>
      <c r="AA15" s="483">
        <f>+marche_travail!AA20</f>
        <v>9.0388646992420565</v>
      </c>
      <c r="AB15" s="483">
        <f>+marche_travail!AB20</f>
        <v>9.0323619384962175</v>
      </c>
      <c r="AC15" s="483">
        <f>+marche_travail!AC20</f>
        <v>9.0149445605013678</v>
      </c>
      <c r="AD15" s="483">
        <f>+marche_travail!AD20</f>
        <v>8.9869608826479457</v>
      </c>
      <c r="AE15" s="483">
        <f>+marche_travail!AE20</f>
        <v>9.1864041218995887</v>
      </c>
      <c r="AF15" s="483">
        <f>+marche_travail!AF20</f>
        <v>9.1249601530124327</v>
      </c>
      <c r="AG15" s="483">
        <f>+marche_travail!AG20</f>
        <v>9.0576395242451984</v>
      </c>
      <c r="AH15" s="483">
        <f>+marche_travail!AH20</f>
        <v>8.991533171681839</v>
      </c>
      <c r="AI15" s="483">
        <f>+marche_travail!AI20</f>
        <v>8.8865053827513592</v>
      </c>
      <c r="AJ15" s="483">
        <f>+marche_travail!AJ20</f>
        <v>8.7913395193909114</v>
      </c>
      <c r="AK15" s="483">
        <f>+marche_travail!AK20</f>
        <v>8.6815447926559042</v>
      </c>
      <c r="AL15" s="483">
        <f>+marche_travail!AL20</f>
        <v>8.5722171838649892</v>
      </c>
      <c r="AM15" s="483">
        <f>+marche_travail!AM20</f>
        <v>8.2389046270066082</v>
      </c>
      <c r="AN15" s="483">
        <f>+marche_travail!AN20</f>
        <v>8.1362976904677886</v>
      </c>
      <c r="AO15" s="483">
        <f>+marche_travail!AO20</f>
        <v>8.0466517944503142</v>
      </c>
      <c r="AP15" s="483">
        <f>+marche_travail!AP20</f>
        <v>7.9761068165846796</v>
      </c>
      <c r="AQ15" s="483">
        <f>+marche_travail!AQ20</f>
        <v>7.864861701712635</v>
      </c>
      <c r="AR15" s="483">
        <f>+marche_travail!AR20</f>
        <v>7.8433664523670368</v>
      </c>
      <c r="AS15" s="483">
        <f>+marche_travail!AS20</f>
        <v>7.8287937743190668</v>
      </c>
      <c r="AT15" s="483">
        <f>+marche_travail!AT20</f>
        <v>7.8408516921164075</v>
      </c>
      <c r="AU15" s="483">
        <f>+marche_travail!AU20</f>
        <v>7.8822890818858555</v>
      </c>
      <c r="AV15" s="483">
        <f>+marche_travail!AV20</f>
        <v>7.9576727780146514</v>
      </c>
      <c r="AW15" s="483">
        <f>+marche_travail!AW20</f>
        <v>8.0687061378000084</v>
      </c>
      <c r="AX15" s="483">
        <f>+marche_travail!AX20</f>
        <v>8.1772711410957317</v>
      </c>
      <c r="AY15" s="483">
        <f>+marche_travail!AY20</f>
        <v>8.654663472683719</v>
      </c>
      <c r="AZ15" s="483">
        <f>+marche_travail!AZ20</f>
        <v>8.7937562784947048</v>
      </c>
      <c r="BA15" s="483">
        <f>+marche_travail!BA20</f>
        <v>8.9595487385542647</v>
      </c>
      <c r="BB15" s="483">
        <f>+marche_travail!BB20</f>
        <v>9.1352292513058622</v>
      </c>
      <c r="BC15" s="483">
        <f>+marche_travail!BC20</f>
        <v>9.6958468426740776</v>
      </c>
      <c r="BD15" s="483">
        <f>+marche_travail!BD20</f>
        <v>9.8732514104644888</v>
      </c>
      <c r="BE15" s="483">
        <f>+marche_travail!BE20</f>
        <v>10.034374879301689</v>
      </c>
      <c r="BF15" s="483">
        <f>+marche_travail!BF20</f>
        <v>10.169622205088666</v>
      </c>
      <c r="BG15" s="483">
        <f>+marche_travail!BG20</f>
        <v>10.315142198308994</v>
      </c>
      <c r="BH15" s="483">
        <f>+marche_travail!BH20</f>
        <v>10.451588212782241</v>
      </c>
      <c r="BI15" s="483">
        <f>+marche_travail!BI20</f>
        <v>10.501047818632118</v>
      </c>
      <c r="BJ15" s="483">
        <f>+marche_travail!BJ20</f>
        <v>10.557474099654662</v>
      </c>
      <c r="BK15" s="483">
        <f>+marche_travail!BK20</f>
        <v>9.6207569553403989</v>
      </c>
      <c r="BL15" s="483">
        <f>+marche_travail!BL20</f>
        <v>9.6387382570839382</v>
      </c>
      <c r="BM15" s="483">
        <f>+marche_travail!BM20</f>
        <v>9.7625028545329986</v>
      </c>
      <c r="BN15" s="483">
        <f>+marche_travail!BN20</f>
        <v>9.841354182480643</v>
      </c>
      <c r="BO15" s="483">
        <f>+marche_travail!BO20</f>
        <v>9.9018902231145116</v>
      </c>
      <c r="BP15" s="483">
        <f>+marche_travail!BP20</f>
        <v>10.216858382047898</v>
      </c>
      <c r="BQ15" s="483">
        <f>+marche_travail!BQ20</f>
        <v>10.362986646605229</v>
      </c>
      <c r="BR15" s="483">
        <f>+marche_travail!BR20</f>
        <v>10.388586446405107</v>
      </c>
      <c r="BS15" s="483">
        <f>+marche_travail!BS20</f>
        <v>10.359297141358512</v>
      </c>
      <c r="BT15" s="483">
        <f>+marche_travail!BT20</f>
        <v>10.33464198915685</v>
      </c>
      <c r="BU15" s="483">
        <f>+marche_travail!BU20</f>
        <v>10.204081632653059</v>
      </c>
      <c r="BV15" s="483">
        <f>+marche_travail!BV20</f>
        <v>10.08538085828269</v>
      </c>
      <c r="BW15" s="483">
        <f>+marche_travail!BW20</f>
        <v>9.8858184252612773</v>
      </c>
      <c r="BX15" s="483">
        <f>+marche_travail!BX20</f>
        <v>9.8057354301572612</v>
      </c>
      <c r="BY15" s="483">
        <f>+marche_travail!BY20</f>
        <v>9.7519687936998594</v>
      </c>
      <c r="BZ15" s="483">
        <f>+marche_travail!BZ20</f>
        <v>9.7963071512309501</v>
      </c>
      <c r="CA15" s="483">
        <f>+marche_travail!CA20</f>
        <v>9.6636665087636189</v>
      </c>
      <c r="CB15" s="483">
        <f>+marche_travail!CB20</f>
        <v>9.580361345450596</v>
      </c>
      <c r="CC15" s="483">
        <f>+marche_travail!CC20</f>
        <v>9.3410362881386551</v>
      </c>
      <c r="CD15" s="483">
        <f>+marche_travail!CD20</f>
        <v>9.0516310218189666</v>
      </c>
      <c r="CE15" s="483">
        <f>+marche_travail!CE20</f>
        <v>8.3669645430959942</v>
      </c>
      <c r="CF15" s="483">
        <f>+marche_travail!CF20</f>
        <v>8.1240132051098044</v>
      </c>
      <c r="CG15" s="483">
        <f>+marche_travail!CG20</f>
        <v>7.8984989278055746</v>
      </c>
      <c r="CH15" s="483">
        <f>+marche_travail!CH20</f>
        <v>7.729881983812886</v>
      </c>
      <c r="CI15" s="483">
        <f>+marche_travail!CI20</f>
        <v>7.3063600328536218</v>
      </c>
      <c r="CJ15" s="483">
        <f>+marche_travail!CJ20</f>
        <v>7.2977882252377393</v>
      </c>
      <c r="CK15" s="483">
        <f>+marche_travail!CK20</f>
        <v>7.2709163346613535</v>
      </c>
      <c r="CL15" s="483">
        <f>+marche_travail!CL20</f>
        <v>7.237567096797128</v>
      </c>
      <c r="CM15" s="483">
        <f>+marche_travail!CM20</f>
        <v>7.1469187575520658</v>
      </c>
      <c r="CN15" s="483">
        <f>+marche_travail!CN20</f>
        <v>7.6996365432795795</v>
      </c>
      <c r="CO15" s="483">
        <f>+marche_travail!CO20</f>
        <v>7.5714235265035139</v>
      </c>
      <c r="CP15" s="483">
        <f>+marche_travail!CP20</f>
        <v>7.4239049740163319</v>
      </c>
      <c r="CQ15" s="483">
        <f>+marche_travail!CQ20</f>
        <v>7.8617680180180187</v>
      </c>
      <c r="CR15" s="483">
        <f>+marche_travail!CR20</f>
        <v>7.914833714587366</v>
      </c>
      <c r="CS15" s="483">
        <f>+marche_travail!CS20</f>
        <v>7.9652247368976798</v>
      </c>
      <c r="CT15" s="483">
        <f>+marche_travail!CT20</f>
        <v>8.3485209589233147</v>
      </c>
      <c r="CU15" s="483">
        <f>+marche_travail!CU20</f>
        <v>8.4287565220436331</v>
      </c>
      <c r="CV15" s="483">
        <f>+marche_travail!CV20</f>
        <v>8.2348816827344447</v>
      </c>
      <c r="CW15" s="483">
        <f>+marche_travail!CW20</f>
        <v>8.4491791826755165</v>
      </c>
      <c r="CX15" s="483">
        <f>+marche_travail!CX20</f>
        <v>8.5279152436049355</v>
      </c>
      <c r="CY15" s="483">
        <f>+marche_travail!CY20</f>
        <v>8.2088510400670103</v>
      </c>
      <c r="CZ15" s="483">
        <f>+marche_travail!CZ20</f>
        <v>8.3217367102699704</v>
      </c>
      <c r="DA15" s="483">
        <f>+marche_travail!DA20</f>
        <v>8.571131735697465</v>
      </c>
      <c r="DB15" s="483">
        <f>+marche_travail!DB20</f>
        <v>8.6581282148651919</v>
      </c>
      <c r="DC15" s="483">
        <f>+marche_travail!DC20</f>
        <v>8.6104124315198298</v>
      </c>
      <c r="DD15" s="483">
        <f>+marche_travail!DD20</f>
        <v>8.3878295587526654</v>
      </c>
      <c r="DE15" s="483">
        <f>+marche_travail!DE20</f>
        <v>8.4597732643764765</v>
      </c>
      <c r="DF15" s="483">
        <f>+marche_travail!DF20</f>
        <v>7.9765134086460865</v>
      </c>
      <c r="DG15" s="483">
        <f>+marche_travail!DG20</f>
        <v>7.9748307229327668</v>
      </c>
      <c r="DH15" s="483">
        <f>+marche_travail!DH20</f>
        <v>7.6555023923444985</v>
      </c>
      <c r="DI15" s="483">
        <f>+marche_travail!DI20</f>
        <v>7.6122915316667248</v>
      </c>
      <c r="DJ15" s="483">
        <f>+marche_travail!DJ20</f>
        <v>7.1411470980539695</v>
      </c>
      <c r="DK15" s="483">
        <f>+marche_travail!DK20</f>
        <v>6.8205953889897568</v>
      </c>
      <c r="DL15" s="483">
        <f>+marche_travail!DL20</f>
        <v>6.9075233500975068</v>
      </c>
      <c r="DM15" s="483">
        <f>+marche_travail!DM20</f>
        <v>7.0891183913548996</v>
      </c>
      <c r="DN15" s="483">
        <f>+marche_travail!DN20</f>
        <v>7.4249982915328374</v>
      </c>
      <c r="DO15" s="483">
        <f>+marche_travail!DO20</f>
        <v>8.2144680851063825</v>
      </c>
      <c r="DP15" s="483">
        <f>+marche_travail!DP20</f>
        <v>8.7910594789225183</v>
      </c>
      <c r="DQ15" s="483">
        <f>+marche_travail!DQ20</f>
        <v>8.8337300238014276</v>
      </c>
      <c r="DR15" s="483">
        <f>+marche_travail!DR20</f>
        <v>9.1402040193852319</v>
      </c>
      <c r="DS15" s="483">
        <f>+marche_travail!DS20</f>
        <v>9.0338770388958594</v>
      </c>
      <c r="DT15" s="483">
        <f>+marche_travail!DT20</f>
        <v>8.8965798045602611</v>
      </c>
      <c r="DU15" s="483">
        <f>+marche_travail!DU20</f>
        <v>8.930809089985436</v>
      </c>
      <c r="DV15" s="483">
        <f>+marche_travail!DV20</f>
        <v>8.8530914751768268</v>
      </c>
      <c r="DW15" s="483">
        <f>+marche_travail!DW20</f>
        <v>8.753844593909486</v>
      </c>
      <c r="DX15" s="483">
        <f>+marche_travail!DX20</f>
        <v>8.62534602660185</v>
      </c>
      <c r="DY15" s="483">
        <f>+marche_travail!DY20</f>
        <v>8.781144781144782</v>
      </c>
      <c r="DZ15" s="483">
        <f>+marche_travail!DZ20</f>
        <v>8.9478991596638657</v>
      </c>
      <c r="EA15" s="483">
        <f>+marche_travail!EA20</f>
        <v>9.1198658843252325</v>
      </c>
      <c r="EB15" s="483">
        <f>+marche_travail!EB20</f>
        <v>9.2898735024429406</v>
      </c>
      <c r="EC15" s="483">
        <f>+marche_travail!EC20</f>
        <v>9.4273392839233772</v>
      </c>
      <c r="ED15" s="483">
        <f>+marche_travail!ED20</f>
        <v>9.7645567931701454</v>
      </c>
      <c r="EE15" s="483">
        <f>+marche_travail!EE20</f>
        <v>9.6072204579642335</v>
      </c>
      <c r="EF15" s="483">
        <f>+marche_travail!EF20</f>
        <v>9.5960946903838433</v>
      </c>
      <c r="EG15" s="483">
        <f>+marche_travail!EG20</f>
        <v>9.1999193873438116</v>
      </c>
      <c r="EH15" s="483">
        <f>+marche_travail!EH20</f>
        <v>9.452669659007169</v>
      </c>
      <c r="EI15" s="483">
        <f>+marche_travail!EI20</f>
        <v>9.4605003181407188</v>
      </c>
      <c r="EJ15" s="483">
        <f>+marche_travail!EJ20</f>
        <v>9.684432258927373</v>
      </c>
      <c r="EK15" s="484">
        <f>+marche_travail!EK20</f>
        <v>9.9311276892849207</v>
      </c>
      <c r="EL15" s="484">
        <f>+marche_travail!EL20</f>
        <v>10.035946788294572</v>
      </c>
      <c r="EM15" s="484">
        <f>+marche_travail!EM20</f>
        <v>10.191346165189561</v>
      </c>
      <c r="EN15" s="484">
        <f>+marche_travail!EN20</f>
        <v>10.206823857401876</v>
      </c>
      <c r="EO15" s="484">
        <f>+marche_travail!EO20</f>
        <v>10.128036723750879</v>
      </c>
      <c r="EP15" s="484">
        <f>+marche_travail!EP20</f>
        <v>10.025540624976943</v>
      </c>
      <c r="EQ15" s="484">
        <f>+marche_travail!EQ20</f>
        <v>9.9202988176633387</v>
      </c>
      <c r="ER15" s="484">
        <f>+marche_travail!ER20</f>
        <v>10.025623497857579</v>
      </c>
      <c r="ES15" s="484">
        <f>+marche_travail!ES20</f>
        <v>9.9379701861565355</v>
      </c>
      <c r="ET15" s="484">
        <f>+marche_travail!ET20</f>
        <v>9.8352258713009917</v>
      </c>
      <c r="EU15" s="484">
        <f>+marche_travail!EU20</f>
        <v>9.7297299929144963</v>
      </c>
      <c r="EV15" s="484">
        <f>+marche_travail!EV20</f>
        <v>9.7902087533769571</v>
      </c>
      <c r="EW15" s="484">
        <f>+marche_travail!EW20</f>
        <v>9.7022946783949156</v>
      </c>
      <c r="EX15" s="484">
        <f>+marche_travail!EX20</f>
        <v>9.5992500688581206</v>
      </c>
      <c r="EY15" s="484">
        <f>+marche_travail!EY20</f>
        <v>9.5179681259594897</v>
      </c>
      <c r="EZ15" s="484">
        <f>+marche_travail!EZ20</f>
        <v>9.6030597860858169</v>
      </c>
      <c r="FA15" s="484">
        <f>+marche_travail!FA20</f>
        <v>9.5394555866470778</v>
      </c>
      <c r="FB15" s="484">
        <f>+marche_travail!FB20</f>
        <v>9.4607427426044524</v>
      </c>
      <c r="FC15" s="484">
        <f>+marche_travail!FC20</f>
        <v>9.3793208728697657</v>
      </c>
      <c r="FD15" s="484">
        <f>+marche_travail!FD20</f>
        <v>9.4645275527788595</v>
      </c>
      <c r="FE15" s="484">
        <f>+marche_travail!FE20</f>
        <v>9.4008105108373687</v>
      </c>
      <c r="FF15" s="484">
        <f>+marche_travail!FF20</f>
        <v>9.3219616524243989</v>
      </c>
      <c r="FG15" s="484"/>
      <c r="FH15" s="484"/>
      <c r="FI15" s="484"/>
      <c r="FJ15" s="484"/>
      <c r="FK15" s="484"/>
      <c r="FL15" s="484"/>
      <c r="FM15" s="484"/>
      <c r="FN15" s="484"/>
      <c r="FO15" s="484"/>
      <c r="FP15" s="484"/>
      <c r="FQ15" s="484"/>
      <c r="FR15" s="484"/>
      <c r="FS15" s="484"/>
      <c r="FT15" s="484"/>
      <c r="FU15" s="484"/>
      <c r="FV15" s="484"/>
    </row>
    <row r="16" spans="1:178">
      <c r="D16" s="485"/>
      <c r="E16" s="485"/>
      <c r="F16" s="485"/>
      <c r="G16" s="485"/>
      <c r="H16" s="485"/>
      <c r="I16" s="485"/>
      <c r="J16" s="485"/>
      <c r="K16" s="485"/>
      <c r="L16" s="485"/>
      <c r="M16" s="485"/>
      <c r="N16" s="485"/>
      <c r="O16" s="485"/>
      <c r="P16" s="485"/>
      <c r="Q16" s="485"/>
      <c r="R16" s="485"/>
      <c r="S16" s="485"/>
      <c r="T16" s="485"/>
      <c r="U16" s="485"/>
      <c r="V16" s="485"/>
      <c r="W16" s="485"/>
      <c r="X16" s="485"/>
      <c r="Y16" s="485"/>
      <c r="Z16" s="485"/>
      <c r="AA16" s="485"/>
      <c r="AB16" s="485"/>
      <c r="AC16" s="485"/>
      <c r="AD16" s="485"/>
      <c r="AE16" s="485"/>
      <c r="AF16" s="485"/>
      <c r="AG16" s="485"/>
      <c r="AH16" s="485"/>
      <c r="AI16" s="485"/>
      <c r="AJ16" s="485"/>
      <c r="AK16" s="485"/>
      <c r="AL16" s="485"/>
      <c r="AM16" s="485"/>
      <c r="AN16" s="485"/>
      <c r="AO16" s="485"/>
      <c r="AP16" s="485"/>
      <c r="AQ16" s="485"/>
      <c r="AR16" s="485"/>
      <c r="AS16" s="485"/>
      <c r="AT16" s="485"/>
      <c r="AU16" s="485"/>
      <c r="AV16" s="485"/>
      <c r="AW16" s="485"/>
      <c r="AX16" s="485"/>
      <c r="AY16" s="485"/>
      <c r="AZ16" s="485"/>
      <c r="BA16" s="485"/>
      <c r="BB16" s="485"/>
      <c r="BC16" s="485"/>
      <c r="BD16" s="485"/>
      <c r="BE16" s="485"/>
      <c r="BF16" s="485"/>
      <c r="BG16" s="485"/>
      <c r="BH16" s="485"/>
      <c r="BI16" s="485"/>
      <c r="BJ16" s="485"/>
      <c r="BK16" s="485"/>
      <c r="BL16" s="485"/>
      <c r="BM16" s="485"/>
      <c r="BN16" s="485"/>
      <c r="BO16" s="485"/>
      <c r="BP16" s="485"/>
      <c r="BQ16" s="485"/>
      <c r="BR16" s="485"/>
      <c r="BS16" s="485"/>
      <c r="BT16" s="485"/>
      <c r="BU16" s="485"/>
      <c r="BV16" s="485"/>
      <c r="BW16" s="485"/>
      <c r="BX16" s="485"/>
      <c r="BY16" s="485"/>
      <c r="BZ16" s="485"/>
      <c r="CA16" s="485"/>
      <c r="CB16" s="485"/>
      <c r="CC16" s="485"/>
      <c r="CD16" s="485"/>
      <c r="CE16" s="485"/>
      <c r="CF16" s="485"/>
      <c r="CG16" s="485"/>
      <c r="CH16" s="485"/>
      <c r="CI16" s="485"/>
      <c r="CJ16" s="485"/>
      <c r="CK16" s="485"/>
      <c r="CL16" s="485"/>
      <c r="CM16" s="485"/>
      <c r="CN16" s="485"/>
      <c r="CO16" s="485"/>
      <c r="CP16" s="485"/>
      <c r="CQ16" s="485"/>
      <c r="CR16" s="485"/>
      <c r="CS16" s="485"/>
      <c r="CT16" s="485"/>
      <c r="CU16" s="485"/>
      <c r="CV16" s="485"/>
      <c r="CW16" s="485"/>
      <c r="CX16" s="485"/>
      <c r="CY16" s="485"/>
      <c r="CZ16" s="485"/>
      <c r="DA16" s="485"/>
      <c r="DB16" s="485"/>
      <c r="DC16" s="485"/>
      <c r="DD16" s="485"/>
      <c r="DE16" s="485"/>
      <c r="DF16" s="485"/>
      <c r="DG16" s="485"/>
      <c r="DH16" s="485"/>
      <c r="DI16" s="485"/>
      <c r="DJ16" s="485"/>
      <c r="DK16" s="485"/>
      <c r="DL16" s="485"/>
      <c r="DM16" s="485"/>
      <c r="DN16" s="485"/>
      <c r="DO16" s="485"/>
      <c r="DP16" s="485"/>
      <c r="DQ16" s="485"/>
      <c r="DR16" s="485"/>
      <c r="DS16" s="485"/>
      <c r="DT16" s="485"/>
      <c r="DU16" s="485"/>
      <c r="DV16" s="485"/>
      <c r="DW16" s="485"/>
      <c r="DX16" s="485"/>
      <c r="DY16" s="485"/>
      <c r="DZ16" s="485"/>
      <c r="EA16" s="485"/>
      <c r="EB16" s="485"/>
      <c r="EC16" s="475"/>
      <c r="ED16" s="475"/>
      <c r="EE16" s="475"/>
      <c r="EF16" s="475"/>
      <c r="EG16" s="475"/>
      <c r="EH16" s="475"/>
      <c r="EI16" s="475"/>
      <c r="EJ16" s="475"/>
      <c r="EK16" s="475"/>
      <c r="EL16" s="475"/>
      <c r="EM16" s="475"/>
      <c r="EN16" s="475"/>
      <c r="EO16" s="475"/>
      <c r="EP16" s="475"/>
      <c r="EQ16" s="475"/>
      <c r="ER16" s="475"/>
      <c r="ES16" s="475"/>
      <c r="ET16" s="475"/>
      <c r="EU16" s="475"/>
      <c r="EV16" s="475"/>
      <c r="EW16" s="475"/>
      <c r="EX16" s="475"/>
      <c r="EY16" s="475"/>
      <c r="EZ16" s="475"/>
      <c r="FA16" s="475"/>
      <c r="FB16" s="475"/>
      <c r="FC16" s="475"/>
      <c r="FD16" s="475"/>
      <c r="FE16" s="475"/>
      <c r="FF16" s="475"/>
      <c r="FG16" s="475"/>
      <c r="FH16" s="475"/>
      <c r="FI16" s="475"/>
      <c r="FJ16" s="475"/>
      <c r="FK16" s="475"/>
      <c r="FL16" s="475"/>
      <c r="FM16" s="475"/>
      <c r="FN16" s="475"/>
      <c r="FO16" s="475"/>
      <c r="FP16" s="475"/>
      <c r="FQ16" s="475"/>
      <c r="FR16" s="475"/>
      <c r="FS16" s="475"/>
      <c r="FT16" s="475"/>
      <c r="FU16" s="475"/>
      <c r="FV16" s="475"/>
    </row>
    <row r="17" spans="1:178">
      <c r="D17" s="485"/>
      <c r="E17" s="485"/>
      <c r="F17" s="485"/>
      <c r="G17" s="485"/>
      <c r="H17" s="485"/>
      <c r="I17" s="485"/>
      <c r="J17" s="485"/>
      <c r="K17" s="485"/>
      <c r="L17" s="485"/>
      <c r="M17" s="485"/>
      <c r="N17" s="485"/>
      <c r="O17" s="485"/>
      <c r="P17" s="485"/>
      <c r="Q17" s="485"/>
      <c r="R17" s="485"/>
      <c r="S17" s="485"/>
      <c r="T17" s="485"/>
      <c r="U17" s="485"/>
      <c r="V17" s="485"/>
      <c r="W17" s="485"/>
      <c r="X17" s="485"/>
      <c r="Y17" s="485"/>
      <c r="Z17" s="485"/>
      <c r="AA17" s="485"/>
      <c r="AB17" s="485"/>
      <c r="AC17" s="485"/>
      <c r="AD17" s="485"/>
      <c r="AE17" s="485"/>
      <c r="AF17" s="485"/>
      <c r="AG17" s="485"/>
      <c r="AH17" s="485"/>
      <c r="AI17" s="485"/>
      <c r="AJ17" s="485"/>
      <c r="AK17" s="485"/>
      <c r="AL17" s="485"/>
      <c r="AM17" s="485"/>
      <c r="AN17" s="485"/>
      <c r="AO17" s="485"/>
      <c r="AP17" s="485"/>
      <c r="AQ17" s="485"/>
      <c r="AR17" s="485"/>
      <c r="AS17" s="485"/>
      <c r="AT17" s="485"/>
      <c r="AU17" s="485"/>
      <c r="AV17" s="485"/>
      <c r="AW17" s="485"/>
      <c r="AX17" s="485"/>
      <c r="AY17" s="485"/>
      <c r="AZ17" s="485"/>
      <c r="BA17" s="485"/>
      <c r="BB17" s="485"/>
      <c r="BC17" s="485"/>
      <c r="BD17" s="485"/>
      <c r="BE17" s="485"/>
      <c r="BF17" s="485"/>
      <c r="BG17" s="485"/>
      <c r="BH17" s="485"/>
      <c r="BI17" s="485"/>
      <c r="BJ17" s="485"/>
      <c r="BK17" s="485"/>
      <c r="BL17" s="485"/>
      <c r="BM17" s="485"/>
      <c r="BN17" s="485"/>
      <c r="BO17" s="485"/>
      <c r="BP17" s="485"/>
      <c r="BQ17" s="485"/>
      <c r="BR17" s="485"/>
      <c r="BS17" s="485"/>
      <c r="BT17" s="485"/>
      <c r="BU17" s="485"/>
      <c r="BV17" s="485"/>
      <c r="BW17" s="485"/>
      <c r="BX17" s="485"/>
      <c r="BY17" s="485"/>
      <c r="BZ17" s="485"/>
      <c r="CA17" s="485"/>
      <c r="CB17" s="485"/>
      <c r="CC17" s="485"/>
      <c r="CD17" s="485"/>
      <c r="CE17" s="485"/>
      <c r="CF17" s="485"/>
      <c r="CG17" s="485"/>
      <c r="CH17" s="485"/>
      <c r="CI17" s="485"/>
      <c r="CJ17" s="485"/>
      <c r="CK17" s="485"/>
      <c r="CL17" s="485"/>
      <c r="CM17" s="485"/>
      <c r="CN17" s="485"/>
      <c r="CO17" s="485"/>
      <c r="CP17" s="485"/>
      <c r="CQ17" s="485"/>
      <c r="CR17" s="485"/>
      <c r="CS17" s="485"/>
      <c r="CT17" s="485"/>
      <c r="CU17" s="485"/>
      <c r="CV17" s="485"/>
      <c r="CW17" s="485"/>
      <c r="CX17" s="485"/>
      <c r="CY17" s="485"/>
      <c r="CZ17" s="485"/>
      <c r="DA17" s="485"/>
      <c r="DB17" s="485"/>
      <c r="DC17" s="485"/>
      <c r="DD17" s="485"/>
      <c r="DE17" s="485"/>
      <c r="DF17" s="485"/>
      <c r="DG17" s="485"/>
      <c r="DH17" s="485"/>
      <c r="DI17" s="485"/>
      <c r="DJ17" s="485"/>
      <c r="DK17" s="485"/>
      <c r="DL17" s="485"/>
      <c r="DM17" s="485"/>
      <c r="DN17" s="485"/>
      <c r="DO17" s="485"/>
      <c r="DP17" s="485"/>
      <c r="DQ17" s="485"/>
      <c r="DR17" s="485"/>
      <c r="DS17" s="485"/>
      <c r="DT17" s="485"/>
      <c r="DU17" s="485"/>
      <c r="DV17" s="485"/>
      <c r="DW17" s="485"/>
      <c r="DX17" s="485"/>
      <c r="DY17" s="485"/>
      <c r="DZ17" s="485"/>
      <c r="EA17" s="485"/>
      <c r="EB17" s="485"/>
      <c r="EC17" s="475"/>
      <c r="ED17" s="475"/>
      <c r="EE17" s="475"/>
      <c r="EF17" s="475"/>
      <c r="EG17" s="475"/>
      <c r="EH17" s="475"/>
      <c r="EI17" s="475"/>
      <c r="EJ17" s="475"/>
      <c r="EK17" s="475"/>
      <c r="EL17" s="475"/>
      <c r="EM17" s="475"/>
      <c r="EN17" s="475"/>
      <c r="EO17" s="475"/>
      <c r="EP17" s="475"/>
      <c r="EQ17" s="475"/>
      <c r="ER17" s="475"/>
      <c r="ES17" s="475"/>
      <c r="ET17" s="475"/>
      <c r="EU17" s="475"/>
      <c r="EV17" s="475"/>
      <c r="EW17" s="475"/>
      <c r="EX17" s="475"/>
      <c r="EY17" s="475"/>
      <c r="EZ17" s="475"/>
      <c r="FA17" s="475"/>
      <c r="FB17" s="475"/>
      <c r="FC17" s="475"/>
      <c r="FD17" s="475"/>
      <c r="FE17" s="475"/>
      <c r="FF17" s="475"/>
      <c r="FG17" s="475"/>
      <c r="FH17" s="475"/>
      <c r="FI17" s="475"/>
      <c r="FJ17" s="475"/>
      <c r="FK17" s="475"/>
      <c r="FL17" s="475"/>
      <c r="FM17" s="475"/>
      <c r="FN17" s="475"/>
      <c r="FO17" s="475"/>
      <c r="FP17" s="475"/>
      <c r="FQ17" s="475"/>
      <c r="FR17" s="475"/>
      <c r="FS17" s="475"/>
      <c r="FT17" s="475"/>
      <c r="FU17" s="475"/>
      <c r="FV17" s="475"/>
    </row>
    <row r="18" spans="1:178">
      <c r="C18" s="485">
        <f t="shared" ref="C18:BN18" si="0">C26*1000/C6</f>
        <v>1941.2906356137798</v>
      </c>
      <c r="D18" s="485">
        <f t="shared" si="0"/>
        <v>2014.0168378366463</v>
      </c>
      <c r="E18" s="485">
        <f t="shared" si="0"/>
        <v>2081.8530435932471</v>
      </c>
      <c r="F18" s="485">
        <f t="shared" si="0"/>
        <v>2144.7646747752515</v>
      </c>
      <c r="G18" s="485">
        <f t="shared" si="0"/>
        <v>2206.6596194503172</v>
      </c>
      <c r="H18" s="485">
        <f t="shared" si="0"/>
        <v>2282.5205044536556</v>
      </c>
      <c r="I18" s="485">
        <f t="shared" si="0"/>
        <v>2370.8664898320071</v>
      </c>
      <c r="J18" s="485">
        <f t="shared" si="0"/>
        <v>2467.8096416419958</v>
      </c>
      <c r="K18" s="485">
        <f t="shared" si="0"/>
        <v>2561.2262902514335</v>
      </c>
      <c r="L18" s="485">
        <f t="shared" si="0"/>
        <v>2632.652162424029</v>
      </c>
      <c r="M18" s="485">
        <f t="shared" si="0"/>
        <v>2679.9173299327208</v>
      </c>
      <c r="N18" s="485">
        <f t="shared" si="0"/>
        <v>2732.3132392384473</v>
      </c>
      <c r="O18" s="485">
        <f t="shared" si="0"/>
        <v>2803.3623800721771</v>
      </c>
      <c r="P18" s="485">
        <f t="shared" si="0"/>
        <v>2867.3217590552572</v>
      </c>
      <c r="Q18" s="485">
        <f t="shared" si="0"/>
        <v>2926.8862724346254</v>
      </c>
      <c r="R18" s="485">
        <f t="shared" si="0"/>
        <v>2984.9514563106795</v>
      </c>
      <c r="S18" s="485">
        <f t="shared" si="0"/>
        <v>3039.5562627066211</v>
      </c>
      <c r="T18" s="485">
        <f t="shared" si="0"/>
        <v>3090.7440212577503</v>
      </c>
      <c r="U18" s="485">
        <f t="shared" si="0"/>
        <v>3135.7225228421898</v>
      </c>
      <c r="V18" s="485">
        <f t="shared" si="0"/>
        <v>3177.5310834813499</v>
      </c>
      <c r="W18" s="485">
        <f t="shared" si="0"/>
        <v>3221.3828652683965</v>
      </c>
      <c r="X18" s="485">
        <f t="shared" si="0"/>
        <v>3265.3514618324007</v>
      </c>
      <c r="Y18" s="485">
        <f t="shared" si="0"/>
        <v>3312.4888967845091</v>
      </c>
      <c r="Z18" s="485">
        <f t="shared" si="0"/>
        <v>3361.1678054840713</v>
      </c>
      <c r="AA18" s="485">
        <f t="shared" si="0"/>
        <v>3402.1806577431075</v>
      </c>
      <c r="AB18" s="485">
        <f t="shared" si="0"/>
        <v>3432.5221238938052</v>
      </c>
      <c r="AC18" s="485">
        <f t="shared" si="0"/>
        <v>3456.4199929353586</v>
      </c>
      <c r="AD18" s="485">
        <f t="shared" si="0"/>
        <v>3476.1736830504742</v>
      </c>
      <c r="AE18" s="485">
        <f t="shared" si="0"/>
        <v>3497.1192329682904</v>
      </c>
      <c r="AF18" s="485">
        <f t="shared" si="0"/>
        <v>3528.4574234850475</v>
      </c>
      <c r="AG18" s="485">
        <f t="shared" si="0"/>
        <v>3566.923278803255</v>
      </c>
      <c r="AH18" s="485">
        <f t="shared" si="0"/>
        <v>3612.0987115090634</v>
      </c>
      <c r="AI18" s="485">
        <f t="shared" si="0"/>
        <v>3659.1384722706662</v>
      </c>
      <c r="AJ18" s="485">
        <f t="shared" si="0"/>
        <v>3699.9695665405857</v>
      </c>
      <c r="AK18" s="485">
        <f t="shared" si="0"/>
        <v>3738.0188924516856</v>
      </c>
      <c r="AL18" s="485">
        <f t="shared" si="0"/>
        <v>3773.9250442058046</v>
      </c>
      <c r="AM18" s="485">
        <f t="shared" si="0"/>
        <v>3812.794786038934</v>
      </c>
      <c r="AN18" s="485">
        <f t="shared" si="0"/>
        <v>3861.1063684480114</v>
      </c>
      <c r="AO18" s="485">
        <f t="shared" si="0"/>
        <v>3911.5982123856138</v>
      </c>
      <c r="AP18" s="485">
        <f t="shared" si="0"/>
        <v>3969.4115650587582</v>
      </c>
      <c r="AQ18" s="485">
        <f t="shared" si="0"/>
        <v>4040.0558919422447</v>
      </c>
      <c r="AR18" s="485">
        <f t="shared" si="0"/>
        <v>4100.7525790630816</v>
      </c>
      <c r="AS18" s="485">
        <f t="shared" si="0"/>
        <v>4156.6193853427894</v>
      </c>
      <c r="AT18" s="485">
        <f t="shared" si="0"/>
        <v>4210.0004216029338</v>
      </c>
      <c r="AU18" s="485">
        <f t="shared" si="0"/>
        <v>4254.4299002483267</v>
      </c>
      <c r="AV18" s="485">
        <f t="shared" si="0"/>
        <v>4298.618714730902</v>
      </c>
      <c r="AW18" s="485">
        <f t="shared" si="0"/>
        <v>4342.1762969211304</v>
      </c>
      <c r="AX18" s="485">
        <f t="shared" si="0"/>
        <v>4380.7110885904913</v>
      </c>
      <c r="AY18" s="485">
        <f t="shared" si="0"/>
        <v>4422.764571525252</v>
      </c>
      <c r="AZ18" s="485">
        <f t="shared" si="0"/>
        <v>4465.8985003812595</v>
      </c>
      <c r="BA18" s="485">
        <f t="shared" si="0"/>
        <v>4504.5408249872689</v>
      </c>
      <c r="BB18" s="485">
        <f t="shared" si="0"/>
        <v>4540.6234031681142</v>
      </c>
      <c r="BC18" s="485">
        <f t="shared" si="0"/>
        <v>4574.7136262608992</v>
      </c>
      <c r="BD18" s="485">
        <f t="shared" si="0"/>
        <v>4595.2493247009397</v>
      </c>
      <c r="BE18" s="485">
        <f t="shared" si="0"/>
        <v>4616.2366376164518</v>
      </c>
      <c r="BF18" s="485">
        <f t="shared" si="0"/>
        <v>4636.1256544502621</v>
      </c>
      <c r="BG18" s="485">
        <f t="shared" si="0"/>
        <v>4645.6119300651362</v>
      </c>
      <c r="BH18" s="485">
        <f t="shared" si="0"/>
        <v>4662.592418479423</v>
      </c>
      <c r="BI18" s="485">
        <f t="shared" si="0"/>
        <v>4690.1102643790719</v>
      </c>
      <c r="BJ18" s="485">
        <f t="shared" si="0"/>
        <v>4724.5110102252966</v>
      </c>
      <c r="BK18" s="485">
        <f t="shared" si="0"/>
        <v>4762.713299741712</v>
      </c>
      <c r="BL18" s="485">
        <f t="shared" si="0"/>
        <v>4798.8758346716259</v>
      </c>
      <c r="BM18" s="485">
        <f t="shared" si="0"/>
        <v>4831.4564089586238</v>
      </c>
      <c r="BN18" s="485">
        <f t="shared" si="0"/>
        <v>4857.8825510418865</v>
      </c>
      <c r="BO18" s="485">
        <f t="shared" ref="BO18:DZ18" si="1">BO26*1000/BO6</f>
        <v>4883.6241328568431</v>
      </c>
      <c r="BP18" s="485">
        <f t="shared" si="1"/>
        <v>4910.400739309418</v>
      </c>
      <c r="BQ18" s="485">
        <f t="shared" si="1"/>
        <v>4932.060428031893</v>
      </c>
      <c r="BR18" s="485">
        <f t="shared" si="1"/>
        <v>4952.9914529914531</v>
      </c>
      <c r="BS18" s="485">
        <f t="shared" si="1"/>
        <v>4947.3794198779578</v>
      </c>
      <c r="BT18" s="485">
        <f t="shared" si="1"/>
        <v>5005.9630540844828</v>
      </c>
      <c r="BU18" s="485">
        <f t="shared" si="1"/>
        <v>5037.2544122544123</v>
      </c>
      <c r="BV18" s="485">
        <f t="shared" si="1"/>
        <v>5064.6458782551008</v>
      </c>
      <c r="BW18" s="485">
        <f t="shared" si="1"/>
        <v>5079.9042469767637</v>
      </c>
      <c r="BX18" s="485">
        <f t="shared" si="1"/>
        <v>5101.4564102564109</v>
      </c>
      <c r="BY18" s="485">
        <f t="shared" si="1"/>
        <v>5131.0960691567452</v>
      </c>
      <c r="BZ18" s="485">
        <f t="shared" si="1"/>
        <v>5155.9987003492815</v>
      </c>
      <c r="CA18" s="485">
        <f t="shared" si="1"/>
        <v>5176.8787059820097</v>
      </c>
      <c r="CB18" s="485">
        <f t="shared" si="1"/>
        <v>5216.6339646818569</v>
      </c>
      <c r="CC18" s="485">
        <f t="shared" si="1"/>
        <v>5253.8633104986457</v>
      </c>
      <c r="CD18" s="485">
        <f t="shared" si="1"/>
        <v>5296.3974663499603</v>
      </c>
      <c r="CE18" s="485">
        <f t="shared" si="1"/>
        <v>5350.2556036177748</v>
      </c>
      <c r="CF18" s="485">
        <f t="shared" si="1"/>
        <v>5395.5631932510551</v>
      </c>
      <c r="CG18" s="485">
        <f t="shared" si="1"/>
        <v>5441.055490880869</v>
      </c>
      <c r="CH18" s="485">
        <f t="shared" si="1"/>
        <v>5500.0193206847243</v>
      </c>
      <c r="CI18" s="485">
        <f t="shared" si="1"/>
        <v>5539.4691220094774</v>
      </c>
      <c r="CJ18" s="485">
        <f t="shared" si="1"/>
        <v>5571.538343322577</v>
      </c>
      <c r="CK18" s="485">
        <f t="shared" si="1"/>
        <v>5633.3435629891064</v>
      </c>
      <c r="CL18" s="485">
        <f t="shared" si="1"/>
        <v>5681.8930829660858</v>
      </c>
      <c r="CM18" s="485">
        <f t="shared" si="1"/>
        <v>5743.8282236766581</v>
      </c>
      <c r="CN18" s="485">
        <f t="shared" si="1"/>
        <v>5813.0901861834309</v>
      </c>
      <c r="CO18" s="485">
        <f t="shared" si="1"/>
        <v>5846.4066022236657</v>
      </c>
      <c r="CP18" s="485">
        <f t="shared" si="1"/>
        <v>5882.0025203345167</v>
      </c>
      <c r="CQ18" s="485">
        <f t="shared" si="1"/>
        <v>5903.1395615308229</v>
      </c>
      <c r="CR18" s="485">
        <f t="shared" si="1"/>
        <v>5942.4061759535271</v>
      </c>
      <c r="CS18" s="485">
        <f t="shared" si="1"/>
        <v>6000.191219213707</v>
      </c>
      <c r="CT18" s="485">
        <f t="shared" si="1"/>
        <v>6044.5889101338435</v>
      </c>
      <c r="CU18" s="485">
        <f t="shared" si="1"/>
        <v>6117.476099426387</v>
      </c>
      <c r="CV18" s="485">
        <f t="shared" si="1"/>
        <v>6161.1781784841078</v>
      </c>
      <c r="CW18" s="485">
        <f t="shared" si="1"/>
        <v>6211.2853382167796</v>
      </c>
      <c r="CX18" s="485">
        <f t="shared" si="1"/>
        <v>6249.8952261210807</v>
      </c>
      <c r="CY18" s="485">
        <f t="shared" si="1"/>
        <v>6293.1939163498109</v>
      </c>
      <c r="CZ18" s="485">
        <f t="shared" si="1"/>
        <v>6338.4942319368547</v>
      </c>
      <c r="DA18" s="485">
        <f t="shared" si="1"/>
        <v>6396.992538161433</v>
      </c>
      <c r="DB18" s="485">
        <f t="shared" si="1"/>
        <v>6461.6198646963239</v>
      </c>
      <c r="DC18" s="485">
        <f t="shared" si="1"/>
        <v>6508.5959885386819</v>
      </c>
      <c r="DD18" s="485">
        <f t="shared" si="1"/>
        <v>6555.8101964909638</v>
      </c>
      <c r="DE18" s="485">
        <f t="shared" si="1"/>
        <v>6601.7884536236761</v>
      </c>
      <c r="DF18" s="485">
        <f t="shared" si="1"/>
        <v>6675.186567164179</v>
      </c>
      <c r="DG18" s="485">
        <f t="shared" si="1"/>
        <v>6697.0271274619099</v>
      </c>
      <c r="DH18" s="485">
        <f t="shared" si="1"/>
        <v>6729.496669133976</v>
      </c>
      <c r="DI18" s="485">
        <f t="shared" si="1"/>
        <v>6780.0214109047965</v>
      </c>
      <c r="DJ18" s="485">
        <f t="shared" si="1"/>
        <v>6835.3283488637617</v>
      </c>
      <c r="DK18" s="485">
        <f t="shared" si="1"/>
        <v>6886.4338235294117</v>
      </c>
      <c r="DL18" s="485">
        <f t="shared" si="1"/>
        <v>6927.3428886438815</v>
      </c>
      <c r="DM18" s="485">
        <f t="shared" si="1"/>
        <v>6967.3156906768754</v>
      </c>
      <c r="DN18" s="485">
        <f t="shared" si="1"/>
        <v>6990.7725242682609</v>
      </c>
      <c r="DO18" s="485">
        <f t="shared" si="1"/>
        <v>6961.6868184852765</v>
      </c>
      <c r="DP18" s="485">
        <f t="shared" si="1"/>
        <v>6991.4342110163498</v>
      </c>
      <c r="DQ18" s="485">
        <f t="shared" si="1"/>
        <v>7048.784126510518</v>
      </c>
      <c r="DR18" s="485">
        <f t="shared" si="1"/>
        <v>7115.8522939201794</v>
      </c>
      <c r="DS18" s="485">
        <f t="shared" si="1"/>
        <v>7170.8853681267474</v>
      </c>
      <c r="DT18" s="485">
        <f t="shared" si="1"/>
        <v>7221.0428305400383</v>
      </c>
      <c r="DU18" s="485">
        <f t="shared" si="1"/>
        <v>7246.8947564150239</v>
      </c>
      <c r="DV18" s="485">
        <f t="shared" si="1"/>
        <v>7280.8821891360039</v>
      </c>
      <c r="DW18" s="485">
        <f t="shared" si="1"/>
        <v>7310.5159832574</v>
      </c>
      <c r="DX18" s="485">
        <f t="shared" si="1"/>
        <v>7337.2002807847193</v>
      </c>
      <c r="DY18" s="485">
        <f t="shared" si="1"/>
        <v>7347.8886756238016</v>
      </c>
      <c r="DZ18" s="485">
        <f t="shared" si="1"/>
        <v>7393.3845245127004</v>
      </c>
      <c r="EA18" s="485">
        <f t="shared" ref="EA18:FA18" si="2">EA26*1000/EA6</f>
        <v>7432.7983766832685</v>
      </c>
      <c r="EB18" s="485">
        <f t="shared" si="2"/>
        <v>7456.9836936471638</v>
      </c>
      <c r="EC18" s="485">
        <f t="shared" si="2"/>
        <v>7495.257077473887</v>
      </c>
      <c r="ED18" s="485">
        <f t="shared" si="2"/>
        <v>7505.1371128686524</v>
      </c>
      <c r="EE18" s="485">
        <f t="shared" si="2"/>
        <v>7520.8387263784625</v>
      </c>
      <c r="EF18" s="485">
        <f t="shared" si="2"/>
        <v>7552.1118425919085</v>
      </c>
      <c r="EG18" s="485">
        <f t="shared" si="2"/>
        <v>7565.9749195427803</v>
      </c>
      <c r="EH18" s="485">
        <f t="shared" si="2"/>
        <v>7605.1346552234399</v>
      </c>
      <c r="EI18" s="485">
        <f t="shared" si="2"/>
        <v>7644.1411451398135</v>
      </c>
      <c r="EJ18" s="485">
        <f t="shared" si="2"/>
        <v>7675.3329600783918</v>
      </c>
      <c r="EK18" s="485">
        <f t="shared" si="2"/>
        <v>7674.804966937354</v>
      </c>
      <c r="EL18" s="485">
        <f t="shared" si="2"/>
        <v>7681.1013403324314</v>
      </c>
      <c r="EM18" s="485">
        <f t="shared" si="2"/>
        <v>7688.421778814316</v>
      </c>
      <c r="EN18" s="485">
        <f t="shared" si="2"/>
        <v>7720.7664099953163</v>
      </c>
      <c r="EO18" s="485">
        <f t="shared" si="2"/>
        <v>7749.1805317568223</v>
      </c>
      <c r="EP18" s="485">
        <f t="shared" si="2"/>
        <v>7768.9604892109983</v>
      </c>
      <c r="EQ18" s="485">
        <f t="shared" si="2"/>
        <v>7822.2595064176958</v>
      </c>
      <c r="ER18" s="485">
        <f t="shared" si="2"/>
        <v>7855.1637519111655</v>
      </c>
      <c r="ES18" s="485">
        <f t="shared" si="2"/>
        <v>7883.4373254733146</v>
      </c>
      <c r="ET18" s="485">
        <f t="shared" si="2"/>
        <v>7903.5572194908136</v>
      </c>
      <c r="EU18" s="485">
        <f t="shared" si="2"/>
        <v>7957.7768650753269</v>
      </c>
      <c r="EV18" s="485">
        <f t="shared" si="2"/>
        <v>7991.2483797784898</v>
      </c>
      <c r="EW18" s="485">
        <f t="shared" si="2"/>
        <v>8020.0089803244009</v>
      </c>
      <c r="EX18" s="485">
        <f t="shared" si="2"/>
        <v>8040.4746331556171</v>
      </c>
      <c r="EY18" s="485">
        <f t="shared" si="2"/>
        <v>8095.4382213091185</v>
      </c>
      <c r="EZ18" s="485">
        <f t="shared" si="2"/>
        <v>8129.2929829292834</v>
      </c>
      <c r="FA18" s="485">
        <f t="shared" si="2"/>
        <v>8158.3543063352108</v>
      </c>
      <c r="FB18" s="485">
        <f>FB26*1000/FB6</f>
        <v>8178.9767700245811</v>
      </c>
      <c r="FC18" s="485">
        <f>FC26*1000/FC6</f>
        <v>8234.8857412987927</v>
      </c>
      <c r="FD18" s="485">
        <f>FD26*1000/FD6</f>
        <v>8269.3222625741491</v>
      </c>
      <c r="FE18" s="485">
        <f>FE26*1000/FE6</f>
        <v>8298.8827672934185</v>
      </c>
      <c r="FF18" s="485">
        <f>FF26*1000/FF6</f>
        <v>8319.8590443263565</v>
      </c>
      <c r="FG18" s="485"/>
      <c r="FH18" s="485"/>
      <c r="FI18" s="485"/>
      <c r="FJ18" s="485"/>
      <c r="FK18" s="485"/>
      <c r="FL18" s="485"/>
      <c r="FM18" s="485"/>
      <c r="FN18" s="485"/>
      <c r="FO18" s="485"/>
      <c r="FP18" s="485"/>
      <c r="FQ18" s="485"/>
      <c r="FR18" s="485"/>
      <c r="FS18" s="485"/>
      <c r="FT18" s="485"/>
      <c r="FU18" s="485"/>
      <c r="FV18" s="485"/>
    </row>
    <row r="19" spans="1:178">
      <c r="D19" s="485"/>
      <c r="E19" s="485"/>
      <c r="F19" s="485"/>
      <c r="G19" s="485">
        <f t="shared" ref="G19:BR19" si="3">100*(G18/C18-1)</f>
        <v>13.669719462312013</v>
      </c>
      <c r="H19" s="485">
        <f t="shared" si="3"/>
        <v>13.331748849995817</v>
      </c>
      <c r="I19" s="485">
        <f t="shared" si="3"/>
        <v>13.882509484911921</v>
      </c>
      <c r="J19" s="485">
        <f t="shared" si="3"/>
        <v>15.062023851199235</v>
      </c>
      <c r="K19" s="485">
        <f t="shared" si="3"/>
        <v>16.068027333070955</v>
      </c>
      <c r="L19" s="485">
        <f t="shared" si="3"/>
        <v>15.339693872944249</v>
      </c>
      <c r="M19" s="485">
        <f t="shared" si="3"/>
        <v>13.035354011967669</v>
      </c>
      <c r="N19" s="485">
        <f t="shared" si="3"/>
        <v>10.718152370150392</v>
      </c>
      <c r="O19" s="485">
        <f t="shared" si="3"/>
        <v>9.4539123990084128</v>
      </c>
      <c r="P19" s="485">
        <f t="shared" si="3"/>
        <v>8.913809426884356</v>
      </c>
      <c r="Q19" s="485">
        <f t="shared" si="3"/>
        <v>9.2155433208122481</v>
      </c>
      <c r="R19" s="485">
        <f t="shared" si="3"/>
        <v>9.2463123716608706</v>
      </c>
      <c r="S19" s="485">
        <f t="shared" si="3"/>
        <v>8.4253781927530405</v>
      </c>
      <c r="T19" s="485">
        <f t="shared" si="3"/>
        <v>7.7920192073632988</v>
      </c>
      <c r="U19" s="485">
        <f t="shared" si="3"/>
        <v>7.1350995894299496</v>
      </c>
      <c r="V19" s="485">
        <f t="shared" si="3"/>
        <v>6.451683720468071</v>
      </c>
      <c r="W19" s="485">
        <f t="shared" si="3"/>
        <v>5.9820114137273839</v>
      </c>
      <c r="X19" s="485">
        <f t="shared" si="3"/>
        <v>5.6493659576374533</v>
      </c>
      <c r="Y19" s="485">
        <f t="shared" si="3"/>
        <v>5.6371816273494746</v>
      </c>
      <c r="Z19" s="485">
        <f t="shared" si="3"/>
        <v>5.7792266126796221</v>
      </c>
      <c r="AA19" s="485">
        <f t="shared" si="3"/>
        <v>5.6124279552113299</v>
      </c>
      <c r="AB19" s="485">
        <f t="shared" si="3"/>
        <v>5.1195304399972441</v>
      </c>
      <c r="AC19" s="485">
        <f t="shared" si="3"/>
        <v>4.3451042595362699</v>
      </c>
      <c r="AD19" s="485">
        <f t="shared" si="3"/>
        <v>3.4216047582854792</v>
      </c>
      <c r="AE19" s="485">
        <f t="shared" si="3"/>
        <v>2.7905212796125234</v>
      </c>
      <c r="AF19" s="485">
        <f t="shared" si="3"/>
        <v>2.7948923889939747</v>
      </c>
      <c r="AG19" s="485">
        <f t="shared" si="3"/>
        <v>3.1970445169787309</v>
      </c>
      <c r="AH19" s="485">
        <f t="shared" si="3"/>
        <v>3.910190941302738</v>
      </c>
      <c r="AI19" s="485">
        <f t="shared" si="3"/>
        <v>4.6329343813895862</v>
      </c>
      <c r="AJ19" s="485">
        <f t="shared" si="3"/>
        <v>4.8608250708644274</v>
      </c>
      <c r="AK19" s="485">
        <f t="shared" si="3"/>
        <v>4.7967281680876273</v>
      </c>
      <c r="AL19" s="485">
        <f t="shared" si="3"/>
        <v>4.4801193328720901</v>
      </c>
      <c r="AM19" s="485">
        <f t="shared" si="3"/>
        <v>4.1992484004825581</v>
      </c>
      <c r="AN19" s="485">
        <f t="shared" si="3"/>
        <v>4.3550845219001655</v>
      </c>
      <c r="AO19" s="485">
        <f t="shared" si="3"/>
        <v>4.6436180481709943</v>
      </c>
      <c r="AP19" s="485">
        <f t="shared" si="3"/>
        <v>5.1799259011009902</v>
      </c>
      <c r="AQ19" s="485">
        <f t="shared" si="3"/>
        <v>5.9604861697633904</v>
      </c>
      <c r="AR19" s="485">
        <f t="shared" si="3"/>
        <v>6.2066720713368273</v>
      </c>
      <c r="AS19" s="485">
        <f t="shared" si="3"/>
        <v>6.2639657667636905</v>
      </c>
      <c r="AT19" s="485">
        <f t="shared" si="3"/>
        <v>6.0610710832303072</v>
      </c>
      <c r="AU19" s="485">
        <f t="shared" si="3"/>
        <v>5.3062139247539664</v>
      </c>
      <c r="AV19" s="485">
        <f t="shared" si="3"/>
        <v>4.8251176303113485</v>
      </c>
      <c r="AW19" s="485">
        <f t="shared" si="3"/>
        <v>4.4641304477541999</v>
      </c>
      <c r="AX19" s="485">
        <f t="shared" si="3"/>
        <v>4.054884795535485</v>
      </c>
      <c r="AY19" s="485">
        <f t="shared" si="3"/>
        <v>3.9566916184727852</v>
      </c>
      <c r="AZ19" s="485">
        <f t="shared" si="3"/>
        <v>3.8914776292465314</v>
      </c>
      <c r="BA19" s="485">
        <f t="shared" si="3"/>
        <v>3.7392431113693947</v>
      </c>
      <c r="BB19" s="485">
        <f t="shared" si="3"/>
        <v>3.6503734517921771</v>
      </c>
      <c r="BC19" s="485">
        <f t="shared" si="3"/>
        <v>3.4356125513424152</v>
      </c>
      <c r="BD19" s="485">
        <f t="shared" si="3"/>
        <v>2.8964120950943473</v>
      </c>
      <c r="BE19" s="485">
        <f t="shared" si="3"/>
        <v>2.4796270467700499</v>
      </c>
      <c r="BF19" s="485">
        <f t="shared" si="3"/>
        <v>2.1032850074180098</v>
      </c>
      <c r="BG19" s="485">
        <f t="shared" si="3"/>
        <v>1.549786710084966</v>
      </c>
      <c r="BH19" s="485">
        <f t="shared" si="3"/>
        <v>1.465493796310291</v>
      </c>
      <c r="BI19" s="485">
        <f t="shared" si="3"/>
        <v>1.6002998234675436</v>
      </c>
      <c r="BJ19" s="485">
        <f t="shared" si="3"/>
        <v>1.9064486677618842</v>
      </c>
      <c r="BK19" s="485">
        <f t="shared" si="3"/>
        <v>2.5206877250923077</v>
      </c>
      <c r="BL19" s="485">
        <f t="shared" si="3"/>
        <v>2.9229107749599859</v>
      </c>
      <c r="BM19" s="485">
        <f t="shared" si="3"/>
        <v>3.0137062161003314</v>
      </c>
      <c r="BN19" s="485">
        <f t="shared" si="3"/>
        <v>2.8229702614288144</v>
      </c>
      <c r="BO19" s="485">
        <f t="shared" si="3"/>
        <v>2.5386964426703518</v>
      </c>
      <c r="BP19" s="485">
        <f t="shared" si="3"/>
        <v>2.3239797919344163</v>
      </c>
      <c r="BQ19" s="485">
        <f t="shared" si="3"/>
        <v>2.0822710702041336</v>
      </c>
      <c r="BR19" s="485">
        <f t="shared" si="3"/>
        <v>1.9578262946922997</v>
      </c>
      <c r="BS19" s="485">
        <f t="shared" ref="BS19:ED19" si="4">100*(BS18/BO18-1)</f>
        <v>1.3054912762874515</v>
      </c>
      <c r="BT19" s="485">
        <f t="shared" si="4"/>
        <v>1.9461204868689519</v>
      </c>
      <c r="BU19" s="485">
        <f t="shared" si="4"/>
        <v>2.132860814612858</v>
      </c>
      <c r="BV19" s="485">
        <f t="shared" si="4"/>
        <v>2.2542826153316264</v>
      </c>
      <c r="BW19" s="485">
        <f t="shared" si="4"/>
        <v>2.6786873585304072</v>
      </c>
      <c r="BX19" s="485">
        <f t="shared" si="4"/>
        <v>1.9075921084557912</v>
      </c>
      <c r="BY19" s="485">
        <f t="shared" si="4"/>
        <v>1.8629524979726808</v>
      </c>
      <c r="BZ19" s="485">
        <f t="shared" si="4"/>
        <v>1.8037356271324079</v>
      </c>
      <c r="CA19" s="485">
        <f t="shared" si="4"/>
        <v>1.9089820258513468</v>
      </c>
      <c r="CB19" s="485">
        <f t="shared" si="4"/>
        <v>2.2577386762314244</v>
      </c>
      <c r="CC19" s="485">
        <f t="shared" si="4"/>
        <v>2.3926124104333146</v>
      </c>
      <c r="CD19" s="485">
        <f t="shared" si="4"/>
        <v>2.723017870256017</v>
      </c>
      <c r="CE19" s="485">
        <f t="shared" si="4"/>
        <v>3.3490623884122162</v>
      </c>
      <c r="CF19" s="485">
        <f t="shared" si="4"/>
        <v>3.4299747649653378</v>
      </c>
      <c r="CG19" s="485">
        <f t="shared" si="4"/>
        <v>3.5629434821450756</v>
      </c>
      <c r="CH19" s="485">
        <f t="shared" si="4"/>
        <v>3.8445350000344769</v>
      </c>
      <c r="CI19" s="485">
        <f t="shared" si="4"/>
        <v>3.5365323156478556</v>
      </c>
      <c r="CJ19" s="485">
        <f t="shared" si="4"/>
        <v>3.261478807099083</v>
      </c>
      <c r="CK19" s="485">
        <f t="shared" si="4"/>
        <v>3.5340215226716376</v>
      </c>
      <c r="CL19" s="485">
        <f t="shared" si="4"/>
        <v>3.3067840616006983</v>
      </c>
      <c r="CM19" s="485">
        <f t="shared" si="4"/>
        <v>3.6891459662663273</v>
      </c>
      <c r="CN19" s="485">
        <f t="shared" si="4"/>
        <v>4.3354604774523464</v>
      </c>
      <c r="CO19" s="485">
        <f t="shared" si="4"/>
        <v>3.7821772603108483</v>
      </c>
      <c r="CP19" s="485">
        <f t="shared" si="4"/>
        <v>3.5218796701462995</v>
      </c>
      <c r="CQ19" s="485">
        <f t="shared" si="4"/>
        <v>2.7736090225934484</v>
      </c>
      <c r="CR19" s="485">
        <f t="shared" si="4"/>
        <v>2.2245653452522607</v>
      </c>
      <c r="CS19" s="485">
        <f t="shared" si="4"/>
        <v>2.6304126184372834</v>
      </c>
      <c r="CT19" s="485">
        <f t="shared" si="4"/>
        <v>2.7641332902740734</v>
      </c>
      <c r="CU19" s="485">
        <f t="shared" si="4"/>
        <v>3.6308905737607367</v>
      </c>
      <c r="CV19" s="485">
        <f t="shared" si="4"/>
        <v>3.6815390273364557</v>
      </c>
      <c r="CW19" s="485">
        <f t="shared" si="4"/>
        <v>3.5181231945927038</v>
      </c>
      <c r="CX19" s="485">
        <f t="shared" si="4"/>
        <v>3.396530666345865</v>
      </c>
      <c r="CY19" s="485">
        <f t="shared" si="4"/>
        <v>2.8723907387214753</v>
      </c>
      <c r="CZ19" s="485">
        <f t="shared" si="4"/>
        <v>2.8779569153180029</v>
      </c>
      <c r="DA19" s="485">
        <f t="shared" si="4"/>
        <v>2.9898352729351263</v>
      </c>
      <c r="DB19" s="485">
        <f t="shared" si="4"/>
        <v>3.3876510071777277</v>
      </c>
      <c r="DC19" s="485">
        <f t="shared" si="4"/>
        <v>3.4227782434806731</v>
      </c>
      <c r="DD19" s="485">
        <f t="shared" si="4"/>
        <v>3.4285108829026134</v>
      </c>
      <c r="DE19" s="485">
        <f t="shared" si="4"/>
        <v>3.2014405869715823</v>
      </c>
      <c r="DF19" s="485">
        <f t="shared" si="4"/>
        <v>3.3051573280362234</v>
      </c>
      <c r="DG19" s="485">
        <f t="shared" si="4"/>
        <v>2.8951119297471628</v>
      </c>
      <c r="DH19" s="485">
        <f t="shared" si="4"/>
        <v>2.6493517572546477</v>
      </c>
      <c r="DI19" s="485">
        <f t="shared" si="4"/>
        <v>2.6997677755531413</v>
      </c>
      <c r="DJ19" s="485">
        <f t="shared" si="4"/>
        <v>2.3990607616472426</v>
      </c>
      <c r="DK19" s="485">
        <f t="shared" si="4"/>
        <v>2.8282205292377904</v>
      </c>
      <c r="DL19" s="485">
        <f t="shared" si="4"/>
        <v>2.9399853991660674</v>
      </c>
      <c r="DM19" s="485">
        <f t="shared" si="4"/>
        <v>2.7624437803520863</v>
      </c>
      <c r="DN19" s="485">
        <f t="shared" si="4"/>
        <v>2.2741288709318352</v>
      </c>
      <c r="DO19" s="485">
        <f t="shared" si="4"/>
        <v>1.0927716272933985</v>
      </c>
      <c r="DP19" s="485">
        <f t="shared" si="4"/>
        <v>0.92519344578041451</v>
      </c>
      <c r="DQ19" s="485">
        <f t="shared" si="4"/>
        <v>1.1692944521325188</v>
      </c>
      <c r="DR19" s="485">
        <f t="shared" si="4"/>
        <v>1.7892124113280339</v>
      </c>
      <c r="DS19" s="485">
        <f t="shared" si="4"/>
        <v>3.0049979997087695</v>
      </c>
      <c r="DT19" s="485">
        <f t="shared" si="4"/>
        <v>3.284141888396741</v>
      </c>
      <c r="DU19" s="485">
        <f t="shared" si="4"/>
        <v>2.8105645789237688</v>
      </c>
      <c r="DV19" s="485">
        <f t="shared" si="4"/>
        <v>2.3191866328763799</v>
      </c>
      <c r="DW19" s="485">
        <f t="shared" si="4"/>
        <v>1.9471879407148895</v>
      </c>
      <c r="DX19" s="485">
        <f t="shared" si="4"/>
        <v>1.6085966109135263</v>
      </c>
      <c r="DY19" s="485">
        <f t="shared" si="4"/>
        <v>1.393616474413073</v>
      </c>
      <c r="DZ19" s="485">
        <f t="shared" si="4"/>
        <v>1.5451745057015742</v>
      </c>
      <c r="EA19" s="485">
        <f t="shared" si="4"/>
        <v>1.672691691064232</v>
      </c>
      <c r="EB19" s="485">
        <f t="shared" si="4"/>
        <v>1.6325493141592817</v>
      </c>
      <c r="EC19" s="485">
        <f t="shared" si="4"/>
        <v>2.0055883853952627</v>
      </c>
      <c r="ED19" s="485">
        <f t="shared" si="4"/>
        <v>1.5115213876058631</v>
      </c>
      <c r="EE19" s="485">
        <f t="shared" ref="EE19:FB19" si="5">100*(EE18/EA18-1)</f>
        <v>1.1844845673653293</v>
      </c>
      <c r="EF19" s="485">
        <f t="shared" si="5"/>
        <v>1.2756920606623812</v>
      </c>
      <c r="EG19" s="485">
        <f t="shared" si="5"/>
        <v>0.94350122134472247</v>
      </c>
      <c r="EH19" s="485">
        <f t="shared" si="5"/>
        <v>1.3323879477608269</v>
      </c>
      <c r="EI19" s="485">
        <f t="shared" si="5"/>
        <v>1.6394769685577959</v>
      </c>
      <c r="EJ19" s="485">
        <f t="shared" si="5"/>
        <v>1.6316113963189549</v>
      </c>
      <c r="EK19" s="485">
        <f t="shared" si="5"/>
        <v>1.4384140649669197</v>
      </c>
      <c r="EL19" s="485">
        <f t="shared" si="5"/>
        <v>0.99888678574304723</v>
      </c>
      <c r="EM19" s="485">
        <f t="shared" si="5"/>
        <v>0.57927545859950413</v>
      </c>
      <c r="EN19" s="485">
        <f t="shared" si="5"/>
        <v>0.59194109432434416</v>
      </c>
      <c r="EO19" s="485">
        <f t="shared" si="5"/>
        <v>0.96908735974234883</v>
      </c>
      <c r="EP19" s="485">
        <f t="shared" si="5"/>
        <v>1.1438353041539839</v>
      </c>
      <c r="EQ19" s="485">
        <f t="shared" si="5"/>
        <v>1.7407698413759443</v>
      </c>
      <c r="ER19" s="485">
        <f t="shared" si="5"/>
        <v>1.7407253992538729</v>
      </c>
      <c r="ES19" s="485">
        <f t="shared" si="5"/>
        <v>1.7325289192359872</v>
      </c>
      <c r="ET19" s="485">
        <f t="shared" si="5"/>
        <v>1.7324934328953434</v>
      </c>
      <c r="EU19" s="485">
        <f t="shared" si="5"/>
        <v>1.7324579751726077</v>
      </c>
      <c r="EV19" s="485">
        <f t="shared" si="5"/>
        <v>1.7324225460508602</v>
      </c>
      <c r="EW19" s="485">
        <f t="shared" si="5"/>
        <v>1.732387145513159</v>
      </c>
      <c r="EX19" s="485">
        <f t="shared" si="5"/>
        <v>1.7323517735426064</v>
      </c>
      <c r="EY19" s="485">
        <f t="shared" si="5"/>
        <v>1.7298971630877569</v>
      </c>
      <c r="EZ19" s="485">
        <f t="shared" si="5"/>
        <v>1.7274472847084832</v>
      </c>
      <c r="FA19" s="485">
        <f t="shared" si="5"/>
        <v>1.7250021334167309</v>
      </c>
      <c r="FB19" s="485">
        <f t="shared" si="5"/>
        <v>1.7225617042287311</v>
      </c>
      <c r="FC19" s="485">
        <f>100*(FC18/EY18-1)</f>
        <v>1.7225444278311519</v>
      </c>
      <c r="FD19" s="485">
        <f>100*(FD18/EZ18-1)</f>
        <v>1.7225271612047122</v>
      </c>
      <c r="FE19" s="485">
        <f>100*(FE18/FA18-1)</f>
        <v>1.7225099043453262</v>
      </c>
      <c r="FF19" s="485">
        <f>100*(FF18/FB18-1)</f>
        <v>1.7224926572489974</v>
      </c>
      <c r="FG19" s="485"/>
      <c r="FH19" s="485"/>
      <c r="FI19" s="485"/>
      <c r="FJ19" s="485"/>
      <c r="FK19" s="485"/>
      <c r="FL19" s="485"/>
      <c r="FM19" s="485"/>
      <c r="FN19" s="485"/>
      <c r="FO19" s="485"/>
      <c r="FP19" s="485"/>
      <c r="FQ19" s="485"/>
      <c r="FR19" s="485"/>
      <c r="FS19" s="485"/>
      <c r="FT19" s="485"/>
      <c r="FU19" s="485"/>
      <c r="FV19" s="485"/>
    </row>
    <row r="20" spans="1:178" ht="15.75" customHeight="1">
      <c r="F20" s="75"/>
      <c r="G20" s="485"/>
      <c r="H20" s="485"/>
      <c r="I20" s="485"/>
      <c r="J20" s="485"/>
      <c r="K20" s="485"/>
      <c r="L20" s="485"/>
      <c r="M20" s="485"/>
      <c r="N20" s="485"/>
      <c r="O20" s="485"/>
      <c r="P20" s="485"/>
      <c r="Q20" s="485"/>
      <c r="R20" s="485"/>
      <c r="S20" s="485"/>
      <c r="T20" s="485"/>
      <c r="U20" s="485"/>
      <c r="V20" s="485"/>
      <c r="W20" s="485"/>
      <c r="X20" s="485"/>
      <c r="Y20" s="485"/>
      <c r="Z20" s="485"/>
      <c r="AA20" s="485"/>
      <c r="AB20" s="485"/>
      <c r="AC20" s="485"/>
      <c r="AD20" s="485"/>
      <c r="AE20" s="485"/>
      <c r="AF20" s="485"/>
      <c r="AG20" s="485"/>
      <c r="AH20" s="485"/>
      <c r="AI20" s="485"/>
      <c r="AJ20" s="485"/>
      <c r="AK20" s="485"/>
      <c r="AL20" s="485"/>
      <c r="AM20" s="485"/>
      <c r="AN20" s="485"/>
      <c r="AO20" s="485"/>
      <c r="AP20" s="485"/>
      <c r="AQ20" s="485"/>
      <c r="AR20" s="485"/>
      <c r="AS20" s="485"/>
      <c r="AT20" s="485"/>
      <c r="AU20" s="485"/>
      <c r="AV20" s="485"/>
      <c r="AW20" s="485"/>
      <c r="AX20" s="485"/>
      <c r="AY20" s="485"/>
      <c r="AZ20" s="485"/>
      <c r="BA20" s="485"/>
      <c r="BB20" s="485"/>
      <c r="BC20" s="485"/>
      <c r="BD20" s="485"/>
      <c r="BE20" s="485"/>
      <c r="BF20" s="485"/>
      <c r="BG20" s="485"/>
      <c r="BH20" s="485"/>
      <c r="BI20" s="485"/>
      <c r="BJ20" s="485"/>
      <c r="BK20" s="485"/>
      <c r="BL20" s="485"/>
      <c r="BM20" s="485"/>
      <c r="BN20" s="485"/>
      <c r="BO20" s="485"/>
      <c r="BP20" s="485"/>
      <c r="BQ20" s="485"/>
      <c r="BR20" s="485"/>
      <c r="BS20" s="485"/>
      <c r="BT20" s="485"/>
      <c r="BU20" s="485"/>
      <c r="BV20" s="485"/>
      <c r="BW20" s="485"/>
      <c r="BX20" s="485"/>
      <c r="BY20" s="485"/>
      <c r="BZ20" s="485"/>
      <c r="CA20" s="485"/>
      <c r="CB20" s="485"/>
      <c r="CC20" s="485"/>
      <c r="CD20" s="485"/>
      <c r="CE20" s="485"/>
      <c r="CF20" s="485"/>
      <c r="CG20" s="485"/>
      <c r="CH20" s="485"/>
      <c r="CI20" s="485"/>
      <c r="CJ20" s="485"/>
      <c r="CK20" s="485"/>
      <c r="CL20" s="485"/>
      <c r="CM20" s="485"/>
      <c r="CN20" s="485"/>
      <c r="CO20" s="485"/>
      <c r="CP20" s="485"/>
      <c r="CQ20" s="485"/>
      <c r="CR20" s="485"/>
      <c r="CS20" s="485"/>
      <c r="CT20" s="485"/>
      <c r="CU20" s="485"/>
      <c r="CV20" s="485"/>
      <c r="CW20" s="485"/>
      <c r="CX20" s="485"/>
      <c r="CY20" s="485"/>
      <c r="CZ20" s="485"/>
      <c r="DA20" s="485"/>
      <c r="DB20" s="485"/>
      <c r="DC20" s="485"/>
      <c r="DD20" s="485"/>
      <c r="DE20" s="485"/>
      <c r="DF20" s="485"/>
      <c r="DG20" s="485"/>
      <c r="DH20" s="485"/>
      <c r="DI20" s="485"/>
      <c r="DJ20" s="485"/>
      <c r="DK20" s="485"/>
      <c r="DL20" s="485"/>
      <c r="DM20" s="485"/>
      <c r="DN20" s="485"/>
      <c r="DO20" s="485"/>
      <c r="DP20" s="485"/>
      <c r="DQ20" s="485"/>
      <c r="DR20" s="485"/>
      <c r="DS20" s="485"/>
      <c r="DT20" s="485"/>
      <c r="DU20" s="485"/>
      <c r="DV20" s="485"/>
      <c r="DW20" s="485"/>
      <c r="DX20" s="485"/>
      <c r="DY20" s="485"/>
      <c r="DZ20" s="485"/>
      <c r="EA20" s="485"/>
      <c r="EB20" s="485"/>
      <c r="ED20" s="485"/>
    </row>
    <row r="21" spans="1:178" ht="15.75">
      <c r="B21" s="355" t="s">
        <v>251</v>
      </c>
      <c r="G21" s="447">
        <f>'E&amp;R trim'!R64</f>
        <v>11.099203077768616</v>
      </c>
      <c r="H21" s="447">
        <f>'E&amp;R trim'!S64</f>
        <v>11.898550334848457</v>
      </c>
      <c r="I21" s="447">
        <f>'E&amp;R trim'!T64</f>
        <v>12.960383108402262</v>
      </c>
      <c r="J21" s="447">
        <f>'E&amp;R trim'!U64</f>
        <v>15.317277344381397</v>
      </c>
      <c r="K21" s="447">
        <f>'E&amp;R trim'!V64</f>
        <v>16.447764393545896</v>
      </c>
      <c r="L21" s="447">
        <f>'E&amp;R trim'!W64</f>
        <v>16.736770420221923</v>
      </c>
      <c r="M21" s="447">
        <f>'E&amp;R trim'!X64</f>
        <v>14.535784483755343</v>
      </c>
      <c r="N21" s="447">
        <f>'E&amp;R trim'!Y64</f>
        <v>12.239583333333325</v>
      </c>
      <c r="O21" s="447">
        <f>'E&amp;R trim'!Z64</f>
        <v>11.09915319040471</v>
      </c>
      <c r="P21" s="447">
        <f>'E&amp;R trim'!AA64</f>
        <v>10.394289832195192</v>
      </c>
      <c r="Q21" s="447">
        <f>'E&amp;R trim'!AB64</f>
        <v>11.252212419158369</v>
      </c>
      <c r="R21" s="447">
        <f>'E&amp;R trim'!AC64</f>
        <v>11.138862780410541</v>
      </c>
      <c r="S21" s="447">
        <f>'E&amp;R trim'!AD64</f>
        <v>10.398822269807283</v>
      </c>
      <c r="T21" s="447">
        <f>'E&amp;R trim'!AE64</f>
        <v>9.3515697855144566</v>
      </c>
      <c r="U21" s="447">
        <f>'E&amp;R trim'!AF64</f>
        <v>8.4300690205852078</v>
      </c>
      <c r="V21" s="447">
        <f>'E&amp;R trim'!AG64</f>
        <v>7.3103081199361375</v>
      </c>
      <c r="W21" s="447">
        <f>'E&amp;R trim'!AH64</f>
        <v>6.6784429858741889</v>
      </c>
      <c r="X21" s="447">
        <f>'E&amp;R trim'!AI64</f>
        <v>7.2652536783935462</v>
      </c>
      <c r="Y21" s="447">
        <f>'E&amp;R trim'!AJ64</f>
        <v>7.1224944072212359</v>
      </c>
      <c r="Z21" s="447">
        <f>'E&amp;R trim'!AK64</f>
        <v>7.7271549895012948</v>
      </c>
      <c r="AA21" s="447">
        <f>'E&amp;R trim'!AL64</f>
        <v>7.8388294245608892</v>
      </c>
      <c r="AB21" s="447">
        <f>'E&amp;R trim'!AM64</f>
        <v>7.7574189992102527</v>
      </c>
      <c r="AC21" s="447">
        <f>'E&amp;R trim'!AN64</f>
        <v>7.7431047412715559</v>
      </c>
      <c r="AD21" s="447">
        <f>'E&amp;R trim'!AO64</f>
        <v>6.6694974216256142</v>
      </c>
      <c r="AE21" s="447">
        <f>'E&amp;R trim'!AP64</f>
        <v>5.1805463559543075</v>
      </c>
      <c r="AF21" s="447">
        <f>'E&amp;R trim'!AQ64</f>
        <v>4.7563536917076155</v>
      </c>
      <c r="AG21" s="447">
        <f>'E&amp;R trim'!AR64</f>
        <v>4.5088068676166326</v>
      </c>
      <c r="AH21" s="447">
        <f>'E&amp;R trim'!AS64</f>
        <v>6.0155676733378405</v>
      </c>
      <c r="AI21" s="447">
        <f>'E&amp;R trim'!AT64</f>
        <v>7.5770008778290876</v>
      </c>
      <c r="AJ21" s="447">
        <f>'E&amp;R trim'!AU64</f>
        <v>7.6782939002803197</v>
      </c>
      <c r="AK21" s="447">
        <f>'E&amp;R trim'!AV64</f>
        <v>8.3538378998390339</v>
      </c>
      <c r="AL21" s="447">
        <f>'E&amp;R trim'!AW64</f>
        <v>8.2944284602717957</v>
      </c>
      <c r="AM21" s="447">
        <f>'E&amp;R trim'!AX64</f>
        <v>8.2846245953257291</v>
      </c>
      <c r="AN21" s="447">
        <f>'E&amp;R trim'!AY64</f>
        <v>8.1040422099158516</v>
      </c>
      <c r="AO21" s="447">
        <f>'E&amp;R trim'!AZ64</f>
        <v>7.7183127449055533</v>
      </c>
      <c r="AP21" s="447">
        <f>'E&amp;R trim'!BA64</f>
        <v>7.6616524706855316</v>
      </c>
      <c r="AQ21" s="447">
        <f>'E&amp;R trim'!BB64</f>
        <v>6.9201502225899159</v>
      </c>
      <c r="AR21" s="447">
        <f>'E&amp;R trim'!BC64</f>
        <v>6.6438093701470358</v>
      </c>
      <c r="AS21" s="447">
        <f>'E&amp;R trim'!BD64</f>
        <v>5.4070440171820833</v>
      </c>
      <c r="AT21" s="447">
        <f>'E&amp;R trim'!BE64</f>
        <v>3.7593897442264712</v>
      </c>
      <c r="AU21" s="447">
        <f>'E&amp;R trim'!BF64</f>
        <v>3.2895644046761596</v>
      </c>
      <c r="AV21" s="447">
        <f>'E&amp;R trim'!BG64</f>
        <v>3.4426936373332939</v>
      </c>
      <c r="AW21" s="447">
        <f>'E&amp;R trim'!BH64</f>
        <v>3.7202867658392202</v>
      </c>
      <c r="AX21" s="447">
        <f>'E&amp;R trim'!BI64</f>
        <v>4.3015215936159645</v>
      </c>
      <c r="AY21" s="447">
        <f>'E&amp;R trim'!BJ64</f>
        <v>4.9837570830984834</v>
      </c>
      <c r="AZ21" s="447">
        <f>'E&amp;R trim'!BK64</f>
        <v>3.7665272333704092</v>
      </c>
      <c r="BA21" s="447">
        <f>'E&amp;R trim'!BL64</f>
        <v>3.247588774071497</v>
      </c>
      <c r="BB21" s="447">
        <f>'E&amp;R trim'!BM64</f>
        <v>2.0565036569625716</v>
      </c>
      <c r="BC21" s="447">
        <f>'E&amp;R trim'!BN64</f>
        <v>0.7206061569437594</v>
      </c>
      <c r="BD21" s="447">
        <f>'E&amp;R trim'!BO64</f>
        <v>0.8735363245227834</v>
      </c>
      <c r="BE21" s="447">
        <f>'E&amp;R trim'!BP64</f>
        <v>0.98189617948654107</v>
      </c>
      <c r="BF21" s="447">
        <f>'E&amp;R trim'!BQ64</f>
        <v>1.5569670057894447</v>
      </c>
      <c r="BG21" s="447">
        <f>'E&amp;R trim'!BR64</f>
        <v>2.1000578673260106</v>
      </c>
      <c r="BH21" s="447">
        <f>'E&amp;R trim'!BS64</f>
        <v>3.1386672628446188</v>
      </c>
      <c r="BI21" s="447">
        <f>'E&amp;R trim'!BT64</f>
        <v>3.462493134112532</v>
      </c>
      <c r="BJ21" s="447">
        <f>'E&amp;R trim'!BU64</f>
        <v>4.2495710648660534</v>
      </c>
      <c r="BK21" s="447">
        <f>'E&amp;R trim'!BV64</f>
        <v>4.1999429794279397</v>
      </c>
      <c r="BL21" s="447">
        <f>'E&amp;R trim'!BW64</f>
        <v>3.6663471666672276</v>
      </c>
      <c r="BM21" s="447">
        <f>'E&amp;R trim'!BX64</f>
        <v>3.2726955049157569</v>
      </c>
      <c r="BN21" s="447">
        <f>'E&amp;R trim'!BY64</f>
        <v>2.3943750767321692</v>
      </c>
      <c r="BO21" s="447">
        <f>'E&amp;R trim'!BZ64</f>
        <v>3.0571946596340771</v>
      </c>
      <c r="BP21" s="447">
        <f>'E&amp;R trim'!CA64</f>
        <v>2.6176334137050006</v>
      </c>
      <c r="BQ21" s="447">
        <f>'E&amp;R trim'!CB64</f>
        <v>2.8592437384904468</v>
      </c>
      <c r="BR21" s="447">
        <f>'E&amp;R trim'!CC64</f>
        <v>2.5720294631370599</v>
      </c>
      <c r="BS21" s="447">
        <f>'E&amp;R trim'!CD64</f>
        <v>2.0065637954859605</v>
      </c>
      <c r="BT21" s="447">
        <f>'E&amp;R trim'!CE64</f>
        <v>2.9459709000604795</v>
      </c>
      <c r="BU21" s="447">
        <f>'E&amp;R trim'!CF64</f>
        <v>3.3200270764403461</v>
      </c>
      <c r="BV21" s="447">
        <f>'E&amp;R trim'!CG64</f>
        <v>4.5361202555240343</v>
      </c>
      <c r="BW21" s="447">
        <f>'E&amp;R trim'!CH64</f>
        <v>4.831967688626726</v>
      </c>
      <c r="BX21" s="447">
        <f>'E&amp;R trim'!CI64</f>
        <v>4.9312958684740282</v>
      </c>
      <c r="BY21" s="447">
        <f>'E&amp;R trim'!CJ64</f>
        <v>4.5989750120928985</v>
      </c>
      <c r="BZ21" s="447">
        <f>'E&amp;R trim'!CK64</f>
        <v>3.9424692641530035</v>
      </c>
      <c r="CA21" s="447">
        <f>'E&amp;R trim'!CL64</f>
        <v>3.5270081901012773</v>
      </c>
      <c r="CB21" s="447">
        <f>'E&amp;R trim'!CM64</f>
        <v>2.9320223526915212</v>
      </c>
      <c r="CC21" s="447">
        <f>'E&amp;R trim'!CN64</f>
        <v>3.5236785108001989</v>
      </c>
      <c r="CD21" s="447">
        <f>'E&amp;R trim'!CO64</f>
        <v>4.1049170032186888</v>
      </c>
      <c r="CE21" s="447">
        <f>'E&amp;R trim'!CP64</f>
        <v>5.3459001378226345</v>
      </c>
      <c r="CF21" s="447">
        <f>'E&amp;R trim'!CQ64</f>
        <v>5.8438992543724089</v>
      </c>
      <c r="CG21" s="447">
        <f>'E&amp;R trim'!CR64</f>
        <v>5.6853426218338221</v>
      </c>
      <c r="CH21" s="447">
        <f>'E&amp;R trim'!CS64</f>
        <v>5.7263431895812511</v>
      </c>
      <c r="CI21" s="447">
        <f>'E&amp;R trim'!CT64</f>
        <v>4.9591468983732678</v>
      </c>
      <c r="CJ21" s="447">
        <f>'E&amp;R trim'!CU64</f>
        <v>4.1564203492540086</v>
      </c>
      <c r="CK21" s="447">
        <f>'E&amp;R trim'!CV64</f>
        <v>3.8739138809228191</v>
      </c>
      <c r="CL21" s="447">
        <f>'E&amp;R trim'!CW64</f>
        <v>2.9546955488046533</v>
      </c>
      <c r="CM21" s="447">
        <f>'E&amp;R trim'!CX64</f>
        <v>2.8935402947632527</v>
      </c>
      <c r="CN21" s="447">
        <f>'E&amp;R trim'!CY64</f>
        <v>3.3658953427062821</v>
      </c>
      <c r="CO21" s="447">
        <f>'E&amp;R trim'!CZ64</f>
        <v>3.2323861865775294</v>
      </c>
      <c r="CP21" s="447">
        <f>'E&amp;R trim'!DA64</f>
        <v>3.3899957663540592</v>
      </c>
      <c r="CQ21" s="447">
        <f>'E&amp;R trim'!DB64</f>
        <v>2.6912810823028543</v>
      </c>
      <c r="CR21" s="447">
        <f>'E&amp;R trim'!DC64</f>
        <v>2.0260422948578771</v>
      </c>
      <c r="CS21" s="447">
        <f>'E&amp;R trim'!DD64</f>
        <v>2.6422013771080666</v>
      </c>
      <c r="CT21" s="447">
        <f>'E&amp;R trim'!DE64</f>
        <v>3.3535427736153922</v>
      </c>
      <c r="CU21" s="447">
        <f>'E&amp;R trim'!DF64</f>
        <v>4.0672684555459471</v>
      </c>
      <c r="CV21" s="447">
        <f>'E&amp;R trim'!DG64</f>
        <v>4.6688553337060457</v>
      </c>
      <c r="CW21" s="447">
        <f>'E&amp;R trim'!DH64</f>
        <v>4.1328922711219906</v>
      </c>
      <c r="CX21" s="447">
        <f>'E&amp;R trim'!DI64</f>
        <v>4.1408538635163028</v>
      </c>
      <c r="CY21" s="447">
        <f>'E&amp;R trim'!DJ64</f>
        <v>3.7120124716014447</v>
      </c>
      <c r="CZ21" s="447">
        <f>'E&amp;R trim'!DK64</f>
        <v>3.4288026956055262</v>
      </c>
      <c r="DA21" s="447">
        <f>'E&amp;R trim'!DL64</f>
        <v>3.526089138375732</v>
      </c>
      <c r="DB21" s="447">
        <f>'E&amp;R trim'!DM64</f>
        <v>3.8069655641507438</v>
      </c>
      <c r="DC21" s="447">
        <f>'E&amp;R trim'!DN64</f>
        <v>4.2145567531896022</v>
      </c>
      <c r="DD21" s="447">
        <f>'E&amp;R trim'!DO64</f>
        <v>5.066657566657562</v>
      </c>
      <c r="DE21" s="447">
        <f>'E&amp;R trim'!DP64</f>
        <v>4.9217436003805792</v>
      </c>
      <c r="DF21" s="447">
        <f>'E&amp;R trim'!DQ64</f>
        <v>5.0013771167617405</v>
      </c>
      <c r="DG21" s="447">
        <f>'E&amp;R trim'!DR64</f>
        <v>5.2195537027631245</v>
      </c>
      <c r="DH21" s="447">
        <f>'E&amp;R trim'!DS64</f>
        <v>4.8574045484170547</v>
      </c>
      <c r="DI21" s="447">
        <f>'E&amp;R trim'!DT64</f>
        <v>5.1844545868681369</v>
      </c>
      <c r="DJ21" s="447">
        <f>'E&amp;R trim'!DU64</f>
        <v>4.4902725216982908</v>
      </c>
      <c r="DK21" s="447">
        <f>'E&amp;R trim'!DV64</f>
        <v>4.5297441426983331</v>
      </c>
      <c r="DL21" s="447">
        <f>'E&amp;R trim'!DW64</f>
        <v>3.267226141113122</v>
      </c>
      <c r="DM21" s="447">
        <f>'E&amp;R trim'!DX64</f>
        <v>2.1732424376760706</v>
      </c>
      <c r="DN21" s="447">
        <f>'E&amp;R trim'!DY64</f>
        <v>1.3968742408287937E-2</v>
      </c>
      <c r="DO21" s="447">
        <f>'E&amp;R trim'!DZ64</f>
        <v>-3.0298365735419108</v>
      </c>
      <c r="DP21" s="447">
        <f>'E&amp;R trim'!EA64</f>
        <v>-3.4552057046188023</v>
      </c>
      <c r="DQ21" s="447">
        <f>'E&amp;R trim'!EB64</f>
        <v>-3.4200629027646423</v>
      </c>
      <c r="DR21" s="447">
        <f>'E&amp;R trim'!EC64</f>
        <v>-1.1584340190555653</v>
      </c>
      <c r="DS21" s="447">
        <f>'E&amp;R trim'!ED64</f>
        <v>1.43567203841104</v>
      </c>
      <c r="DT21" s="447">
        <f>'E&amp;R trim'!EE64</f>
        <v>3.0082413883808723</v>
      </c>
      <c r="DU21" s="447">
        <f>'E&amp;R trim'!EF64</f>
        <v>3.9773762400834745</v>
      </c>
      <c r="DV21" s="447">
        <f>'E&amp;R trim'!EG64</f>
        <v>3.552075952374123</v>
      </c>
      <c r="DW21" s="447">
        <f>'E&amp;R trim'!EH64</f>
        <v>4.1084642696729734</v>
      </c>
      <c r="DX21" s="447">
        <f>'E&amp;R trim'!EI64</f>
        <v>3.0890895600716783</v>
      </c>
      <c r="DY21" s="447">
        <f>'E&amp;R trim'!EJ64</f>
        <v>2.5495575855560171</v>
      </c>
      <c r="DZ21" s="447">
        <f>'E&amp;R trim'!EK64</f>
        <v>2.4574261694330746</v>
      </c>
      <c r="EA21" s="447">
        <f>'E&amp;R trim'!EL64</f>
        <v>1.7329496650060117</v>
      </c>
      <c r="EB21" s="447">
        <f>'E&amp;R trim'!EM64</f>
        <v>1.6428903010372586</v>
      </c>
      <c r="EC21" s="447">
        <f>'E&amp;R trim'!EN64</f>
        <v>1.7371162743738955</v>
      </c>
      <c r="ED21" s="447">
        <f>'E&amp;R trim'!EO64</f>
        <v>1.150022100961845</v>
      </c>
      <c r="EE21" s="447">
        <f>'E&amp;R trim'!EP64</f>
        <v>0.87886783401296409</v>
      </c>
      <c r="EF21" s="447">
        <f>'E&amp;R trim'!EQ64</f>
        <v>1.5808350140179561</v>
      </c>
      <c r="EG21" s="447">
        <f>'E&amp;R trim'!ER64</f>
        <v>0.94828968160063365</v>
      </c>
      <c r="EH21" s="447">
        <f>'E&amp;R trim'!ES64</f>
        <v>1.2991498659440603</v>
      </c>
      <c r="EI21" s="447">
        <f>'E&amp;R trim'!ET64</f>
        <v>1.4869556119877059</v>
      </c>
      <c r="EJ21" s="447">
        <f>'E&amp;R trim'!EU64</f>
        <v>0.82288823190486138</v>
      </c>
      <c r="EK21" s="447" t="e">
        <f>'E&amp;R trim'!EV64</f>
        <v>#VALUE!</v>
      </c>
      <c r="EL21" s="447" t="e">
        <f>'E&amp;R trim'!EW64</f>
        <v>#VALUE!</v>
      </c>
      <c r="EM21" s="447" t="e">
        <f>'E&amp;R trim'!EX64</f>
        <v>#VALUE!</v>
      </c>
      <c r="EN21" s="447" t="e">
        <f>'E&amp;R trim'!EY64</f>
        <v>#VALUE!</v>
      </c>
      <c r="EO21" s="447" t="e">
        <f>'E&amp;R trim'!EZ64</f>
        <v>#VALUE!</v>
      </c>
      <c r="EP21" s="447" t="e">
        <f>'E&amp;R trim'!FA64</f>
        <v>#VALUE!</v>
      </c>
      <c r="EQ21" s="447" t="e">
        <f>'E&amp;R trim'!FB64</f>
        <v>#VALUE!</v>
      </c>
      <c r="ER21" s="447" t="e">
        <f>'E&amp;R trim'!FC64</f>
        <v>#VALUE!</v>
      </c>
      <c r="ES21" s="447" t="e">
        <f>'E&amp;R trim'!FD64</f>
        <v>#VALUE!</v>
      </c>
      <c r="ET21" s="447" t="e">
        <f>'E&amp;R trim'!FE64</f>
        <v>#VALUE!</v>
      </c>
      <c r="EU21" s="447" t="e">
        <f>'E&amp;R trim'!FF64</f>
        <v>#VALUE!</v>
      </c>
      <c r="EV21" s="447" t="e">
        <f>'E&amp;R trim'!FG64</f>
        <v>#VALUE!</v>
      </c>
      <c r="EW21" s="447" t="e">
        <f>'E&amp;R trim'!FH64</f>
        <v>#VALUE!</v>
      </c>
      <c r="EX21" s="447" t="e">
        <f>'E&amp;R trim'!FI64</f>
        <v>#VALUE!</v>
      </c>
      <c r="EY21" s="447" t="e">
        <f>'E&amp;R trim'!FJ64</f>
        <v>#VALUE!</v>
      </c>
      <c r="EZ21" s="447" t="e">
        <f>'E&amp;R trim'!FK64</f>
        <v>#VALUE!</v>
      </c>
      <c r="FA21" s="447" t="e">
        <f>'E&amp;R trim'!FL64</f>
        <v>#VALUE!</v>
      </c>
      <c r="FB21" s="447" t="e">
        <f>'E&amp;R trim'!FM64</f>
        <v>#VALUE!</v>
      </c>
      <c r="FC21" s="447" t="e">
        <f>'E&amp;R trim'!FN64</f>
        <v>#VALUE!</v>
      </c>
      <c r="FD21" s="447" t="e">
        <f>'E&amp;R trim'!FO64</f>
        <v>#VALUE!</v>
      </c>
      <c r="FE21" s="447" t="e">
        <f>'E&amp;R trim'!FP64</f>
        <v>#VALUE!</v>
      </c>
      <c r="FF21" s="447" t="e">
        <f>'E&amp;R trim'!FQ64</f>
        <v>#VALUE!</v>
      </c>
      <c r="FG21" s="447"/>
      <c r="FH21" s="447"/>
      <c r="FI21" s="447"/>
      <c r="FJ21" s="447"/>
      <c r="FK21" s="447"/>
      <c r="FL21" s="447"/>
      <c r="FM21" s="447"/>
      <c r="FN21" s="447"/>
      <c r="FO21" s="447"/>
      <c r="FP21" s="447"/>
      <c r="FQ21" s="447"/>
      <c r="FR21" s="447"/>
      <c r="FS21" s="447"/>
      <c r="FT21" s="447"/>
      <c r="FU21" s="447"/>
      <c r="FV21" s="447"/>
    </row>
    <row r="22" spans="1:178" ht="13.5" thickBot="1">
      <c r="B22" s="374" t="s">
        <v>252</v>
      </c>
      <c r="C22" s="449">
        <v>29281</v>
      </c>
      <c r="D22" s="449">
        <v>29373</v>
      </c>
      <c r="E22" s="449">
        <v>29465</v>
      </c>
      <c r="F22" s="449">
        <v>29556</v>
      </c>
      <c r="G22" s="449">
        <v>29646</v>
      </c>
      <c r="H22" s="449">
        <v>29738</v>
      </c>
      <c r="I22" s="449">
        <v>29830</v>
      </c>
      <c r="J22" s="449">
        <v>29921</v>
      </c>
      <c r="K22" s="449">
        <v>30011</v>
      </c>
      <c r="L22" s="449">
        <v>30103</v>
      </c>
      <c r="M22" s="449">
        <v>30195</v>
      </c>
      <c r="N22" s="449">
        <v>30286</v>
      </c>
      <c r="O22" s="449">
        <v>30376</v>
      </c>
      <c r="P22" s="449">
        <v>30468</v>
      </c>
      <c r="Q22" s="449">
        <v>30560</v>
      </c>
      <c r="R22" s="449">
        <v>30651</v>
      </c>
      <c r="S22" s="449">
        <v>30742</v>
      </c>
      <c r="T22" s="449">
        <v>30834</v>
      </c>
      <c r="U22" s="449">
        <v>30926</v>
      </c>
      <c r="V22" s="449">
        <v>31017</v>
      </c>
      <c r="W22" s="449">
        <v>31107</v>
      </c>
      <c r="X22" s="449">
        <v>31199</v>
      </c>
      <c r="Y22" s="449">
        <v>31291</v>
      </c>
      <c r="Z22" s="449">
        <v>31382</v>
      </c>
      <c r="AA22" s="449">
        <v>31472</v>
      </c>
      <c r="AB22" s="449">
        <v>31564</v>
      </c>
      <c r="AC22" s="449">
        <v>31656</v>
      </c>
      <c r="AD22" s="449">
        <v>31747</v>
      </c>
      <c r="AE22" s="449">
        <v>31837</v>
      </c>
      <c r="AF22" s="449">
        <v>31929</v>
      </c>
      <c r="AG22" s="449">
        <v>32021</v>
      </c>
      <c r="AH22" s="449">
        <v>32112</v>
      </c>
      <c r="AI22" s="449">
        <v>32203</v>
      </c>
      <c r="AJ22" s="449">
        <v>32295</v>
      </c>
      <c r="AK22" s="449">
        <v>32387</v>
      </c>
      <c r="AL22" s="449">
        <v>32478</v>
      </c>
      <c r="AM22" s="449">
        <v>32568</v>
      </c>
      <c r="AN22" s="449">
        <v>32660</v>
      </c>
      <c r="AO22" s="449">
        <v>32752</v>
      </c>
      <c r="AP22" s="449">
        <v>32843</v>
      </c>
      <c r="AQ22" s="449">
        <v>32933</v>
      </c>
      <c r="AR22" s="449">
        <v>33025</v>
      </c>
      <c r="AS22" s="449">
        <v>33117</v>
      </c>
      <c r="AT22" s="449">
        <v>33208</v>
      </c>
      <c r="AU22" s="449">
        <v>33298</v>
      </c>
      <c r="AV22" s="449">
        <v>33390</v>
      </c>
      <c r="AW22" s="449">
        <v>33482</v>
      </c>
      <c r="AX22" s="449">
        <v>33573</v>
      </c>
      <c r="AY22" s="449">
        <v>33664</v>
      </c>
      <c r="AZ22" s="449">
        <v>33756</v>
      </c>
      <c r="BA22" s="449">
        <v>33848</v>
      </c>
      <c r="BB22" s="449">
        <v>33939</v>
      </c>
      <c r="BC22" s="449">
        <v>34029</v>
      </c>
      <c r="BD22" s="449">
        <v>34121</v>
      </c>
      <c r="BE22" s="449">
        <v>34213</v>
      </c>
      <c r="BF22" s="449">
        <v>34304</v>
      </c>
      <c r="BG22" s="449">
        <v>34394</v>
      </c>
      <c r="BH22" s="449">
        <v>34486</v>
      </c>
      <c r="BI22" s="449">
        <v>34578</v>
      </c>
      <c r="BJ22" s="449">
        <v>34669</v>
      </c>
      <c r="BK22" s="449">
        <v>34759</v>
      </c>
      <c r="BL22" s="449">
        <v>34851</v>
      </c>
      <c r="BM22" s="449">
        <v>34943</v>
      </c>
      <c r="BN22" s="449">
        <v>35034</v>
      </c>
      <c r="BO22" s="449">
        <v>35125</v>
      </c>
      <c r="BP22" s="449">
        <v>35217</v>
      </c>
      <c r="BQ22" s="449">
        <v>35309</v>
      </c>
      <c r="BR22" s="449">
        <v>35400</v>
      </c>
      <c r="BS22" s="449">
        <v>35490</v>
      </c>
      <c r="BT22" s="449">
        <v>35582</v>
      </c>
      <c r="BU22" s="449">
        <v>35674</v>
      </c>
      <c r="BV22" s="449">
        <v>35765</v>
      </c>
      <c r="BW22" s="449">
        <v>35855</v>
      </c>
      <c r="BX22" s="449">
        <v>35947</v>
      </c>
      <c r="BY22" s="449">
        <v>36039</v>
      </c>
      <c r="BZ22" s="449">
        <v>36130</v>
      </c>
      <c r="CA22" s="449">
        <v>36220</v>
      </c>
      <c r="CB22" s="449">
        <v>36312</v>
      </c>
      <c r="CC22" s="449">
        <v>36404</v>
      </c>
      <c r="CD22" s="449">
        <v>36495</v>
      </c>
      <c r="CE22" s="449">
        <v>36586</v>
      </c>
      <c r="CF22" s="449">
        <v>36678</v>
      </c>
      <c r="CG22" s="449">
        <v>36770</v>
      </c>
      <c r="CH22" s="449">
        <v>36861</v>
      </c>
      <c r="CI22" s="449">
        <v>36951</v>
      </c>
      <c r="CJ22" s="449">
        <v>37043</v>
      </c>
      <c r="CK22" s="449">
        <v>37135</v>
      </c>
      <c r="CL22" s="449">
        <v>37226</v>
      </c>
      <c r="CM22" s="449">
        <v>37316</v>
      </c>
      <c r="CN22" s="449">
        <v>37408</v>
      </c>
      <c r="CO22" s="449">
        <v>37500</v>
      </c>
      <c r="CP22" s="449">
        <v>37591</v>
      </c>
      <c r="CQ22" s="449">
        <v>37681</v>
      </c>
      <c r="CR22" s="449">
        <v>37773</v>
      </c>
      <c r="CS22" s="449">
        <v>37865</v>
      </c>
      <c r="CT22" s="449">
        <v>37956</v>
      </c>
      <c r="CU22" s="449">
        <v>38047</v>
      </c>
      <c r="CV22" s="449">
        <v>38139</v>
      </c>
      <c r="CW22" s="449">
        <v>38231</v>
      </c>
      <c r="CX22" s="449">
        <v>38322</v>
      </c>
      <c r="CY22" s="449">
        <v>38412</v>
      </c>
      <c r="CZ22" s="449">
        <v>38504</v>
      </c>
      <c r="DA22" s="449">
        <v>38596</v>
      </c>
      <c r="DB22" s="449">
        <v>38687</v>
      </c>
      <c r="DC22" s="449">
        <v>38777</v>
      </c>
      <c r="DD22" s="449">
        <v>38869</v>
      </c>
      <c r="DE22" s="449">
        <v>38961</v>
      </c>
      <c r="DF22" s="449">
        <v>39052</v>
      </c>
      <c r="DG22" s="449">
        <v>39142</v>
      </c>
      <c r="DH22" s="449">
        <v>39234</v>
      </c>
      <c r="DI22" s="449">
        <v>39326</v>
      </c>
      <c r="DJ22" s="449">
        <v>39417</v>
      </c>
      <c r="DK22" s="449">
        <v>39508</v>
      </c>
      <c r="DL22" s="449">
        <v>39600</v>
      </c>
      <c r="DM22" s="449">
        <v>39692</v>
      </c>
      <c r="DN22" s="449">
        <v>39783</v>
      </c>
      <c r="DO22" s="449">
        <v>39873</v>
      </c>
      <c r="DP22" s="449">
        <v>39965</v>
      </c>
      <c r="DQ22" s="449">
        <v>40057</v>
      </c>
      <c r="DR22" s="449">
        <v>40148</v>
      </c>
      <c r="DS22" s="449">
        <v>40238</v>
      </c>
      <c r="DT22" s="449">
        <v>40330</v>
      </c>
      <c r="DU22" s="449">
        <v>40422</v>
      </c>
      <c r="DV22" s="449">
        <v>40513</v>
      </c>
      <c r="DW22" s="449">
        <v>40603</v>
      </c>
      <c r="DX22" s="449">
        <v>40695</v>
      </c>
      <c r="DY22" s="449">
        <v>40787</v>
      </c>
      <c r="DZ22" s="449">
        <v>40878</v>
      </c>
      <c r="EA22" s="449">
        <v>40969</v>
      </c>
      <c r="EB22" s="449">
        <v>41061</v>
      </c>
      <c r="EC22" s="449">
        <v>41153</v>
      </c>
      <c r="ED22" s="449">
        <v>41244</v>
      </c>
      <c r="EE22" s="449">
        <v>41334</v>
      </c>
      <c r="EF22" s="449">
        <v>41426</v>
      </c>
      <c r="EG22" s="449">
        <v>41518</v>
      </c>
      <c r="EH22" s="449">
        <v>41609</v>
      </c>
      <c r="EI22" s="449">
        <v>41699</v>
      </c>
      <c r="EJ22" s="449">
        <v>41791</v>
      </c>
      <c r="EK22" s="449">
        <v>41883</v>
      </c>
      <c r="EL22" s="449">
        <v>41974</v>
      </c>
      <c r="EM22" s="449">
        <v>42064</v>
      </c>
      <c r="EN22" s="449">
        <v>42156</v>
      </c>
      <c r="EO22" s="449">
        <v>42248</v>
      </c>
      <c r="EP22" s="449">
        <v>42339</v>
      </c>
      <c r="EQ22" s="449">
        <v>42430</v>
      </c>
      <c r="ER22" s="449">
        <v>42522</v>
      </c>
      <c r="ES22" s="449">
        <v>42614</v>
      </c>
      <c r="ET22" s="449">
        <v>42705</v>
      </c>
      <c r="EU22" s="449">
        <v>42795</v>
      </c>
      <c r="EV22" s="449">
        <v>42887</v>
      </c>
      <c r="EW22" s="449">
        <v>42979</v>
      </c>
      <c r="EX22" s="449">
        <v>43070</v>
      </c>
      <c r="EY22" s="449">
        <v>43160</v>
      </c>
      <c r="EZ22" s="449">
        <v>43252</v>
      </c>
      <c r="FA22" s="449">
        <v>43344</v>
      </c>
      <c r="FB22" s="449">
        <v>43435</v>
      </c>
      <c r="FC22" s="449"/>
      <c r="FD22" s="449"/>
      <c r="FE22" s="449"/>
      <c r="FF22" s="449"/>
      <c r="FG22" s="449"/>
      <c r="FH22" s="449"/>
      <c r="FI22" s="449"/>
      <c r="FJ22" s="449"/>
      <c r="FK22" s="449"/>
      <c r="FL22" s="449"/>
      <c r="FM22" s="449"/>
      <c r="FN22" s="449"/>
      <c r="FO22" s="449"/>
      <c r="FP22" s="449"/>
      <c r="FQ22" s="449"/>
      <c r="FR22" s="449"/>
      <c r="FS22" s="449"/>
      <c r="FT22" s="449"/>
      <c r="FU22" s="449"/>
      <c r="FV22" s="449"/>
    </row>
    <row r="23" spans="1:178" s="453" customFormat="1">
      <c r="A23" s="75">
        <f>EA23/EA$58</f>
        <v>0.21943261895232208</v>
      </c>
      <c r="B23" s="476" t="s">
        <v>253</v>
      </c>
      <c r="C23" s="453">
        <v>17.064</v>
      </c>
      <c r="D23" s="453">
        <v>17.258000000000003</v>
      </c>
      <c r="E23" s="453">
        <v>17.555</v>
      </c>
      <c r="F23" s="453">
        <v>17.878</v>
      </c>
      <c r="G23" s="453">
        <v>18.329000000000001</v>
      </c>
      <c r="H23" s="453">
        <v>18.813000000000002</v>
      </c>
      <c r="I23" s="453">
        <v>19.426000000000002</v>
      </c>
      <c r="J23" s="453">
        <v>20.162000000000003</v>
      </c>
      <c r="K23" s="453">
        <v>20.961000000000002</v>
      </c>
      <c r="L23" s="453">
        <v>21.658999999999999</v>
      </c>
      <c r="M23" s="453">
        <v>22.25</v>
      </c>
      <c r="N23" s="453">
        <v>22.792999999999999</v>
      </c>
      <c r="O23" s="453">
        <v>23.623000000000001</v>
      </c>
      <c r="P23" s="453">
        <v>24.147000000000002</v>
      </c>
      <c r="Q23" s="453">
        <v>24.612000000000002</v>
      </c>
      <c r="R23" s="453">
        <v>24.995000000000001</v>
      </c>
      <c r="S23" s="453">
        <v>25.295999999999999</v>
      </c>
      <c r="T23" s="453">
        <v>25.618000000000002</v>
      </c>
      <c r="U23" s="453">
        <v>26.042999999999999</v>
      </c>
      <c r="V23" s="453">
        <v>26.461000000000002</v>
      </c>
      <c r="W23" s="453">
        <v>26.950000000000003</v>
      </c>
      <c r="X23" s="453">
        <v>27.465</v>
      </c>
      <c r="Y23" s="453">
        <v>27.825000000000003</v>
      </c>
      <c r="Z23" s="453">
        <v>28.166</v>
      </c>
      <c r="AA23" s="453">
        <v>28.414000000000001</v>
      </c>
      <c r="AB23" s="453">
        <v>28.704000000000001</v>
      </c>
      <c r="AC23" s="453">
        <v>29.06</v>
      </c>
      <c r="AD23" s="453">
        <v>29.475999999999999</v>
      </c>
      <c r="AE23" s="453">
        <v>29.846000000000004</v>
      </c>
      <c r="AF23" s="453">
        <v>30.35</v>
      </c>
      <c r="AG23" s="453">
        <v>30.718000000000004</v>
      </c>
      <c r="AH23" s="453">
        <v>31.187999999999999</v>
      </c>
      <c r="AI23" s="453">
        <v>31.569000000000003</v>
      </c>
      <c r="AJ23" s="453">
        <v>32.064</v>
      </c>
      <c r="AK23" s="453">
        <v>32.713000000000001</v>
      </c>
      <c r="AL23" s="453">
        <v>33.56</v>
      </c>
      <c r="AM23" s="453">
        <v>34.531000000000006</v>
      </c>
      <c r="AN23" s="453">
        <v>35.373000000000005</v>
      </c>
      <c r="AO23" s="453">
        <v>36.21</v>
      </c>
      <c r="AP23" s="453">
        <v>36.989000000000004</v>
      </c>
      <c r="AQ23" s="453">
        <v>37.630000000000003</v>
      </c>
      <c r="AR23" s="453">
        <v>38.011000000000003</v>
      </c>
      <c r="AS23" s="453">
        <v>38.151000000000003</v>
      </c>
      <c r="AT23" s="453">
        <v>38.189000000000007</v>
      </c>
      <c r="AU23" s="453">
        <v>38.268000000000001</v>
      </c>
      <c r="AV23" s="453">
        <v>38.643000000000001</v>
      </c>
      <c r="AW23" s="453">
        <v>39.036000000000001</v>
      </c>
      <c r="AX23" s="453">
        <v>39.875</v>
      </c>
      <c r="AY23" s="453">
        <v>40.766000000000005</v>
      </c>
      <c r="AZ23" s="453">
        <v>41.400000000000006</v>
      </c>
      <c r="BA23" s="453">
        <v>41.697000000000003</v>
      </c>
      <c r="BB23" s="453">
        <v>41.651000000000003</v>
      </c>
      <c r="BC23" s="453">
        <v>41.42</v>
      </c>
      <c r="BD23" s="453">
        <v>41.484000000000002</v>
      </c>
      <c r="BE23" s="453">
        <v>41.539000000000001</v>
      </c>
      <c r="BF23" s="453">
        <v>41.992000000000004</v>
      </c>
      <c r="BG23" s="453">
        <v>42.680999999999997</v>
      </c>
      <c r="BH23" s="453">
        <v>43.392000000000003</v>
      </c>
      <c r="BI23" s="453">
        <v>43.757000000000005</v>
      </c>
      <c r="BJ23" s="453">
        <v>44.055999999999997</v>
      </c>
      <c r="BK23" s="453">
        <v>44.100000000000009</v>
      </c>
      <c r="BL23" s="453">
        <v>44.266000000000005</v>
      </c>
      <c r="BM23" s="453">
        <v>44.528000000000006</v>
      </c>
      <c r="BN23" s="453">
        <v>45.016000000000005</v>
      </c>
      <c r="BO23" s="453">
        <v>45.701999999999998</v>
      </c>
      <c r="BP23" s="453">
        <v>46.193000000000005</v>
      </c>
      <c r="BQ23" s="453">
        <v>46.588000000000008</v>
      </c>
      <c r="BR23" s="453">
        <v>46.786000000000001</v>
      </c>
      <c r="BS23" s="453">
        <v>46.926000000000002</v>
      </c>
      <c r="BT23" s="453">
        <v>47.285000000000004</v>
      </c>
      <c r="BU23" s="453">
        <v>47.642000000000003</v>
      </c>
      <c r="BV23" s="453">
        <v>48.182000000000002</v>
      </c>
      <c r="BW23" s="453">
        <v>48.609000000000002</v>
      </c>
      <c r="BX23" s="453">
        <v>49.122</v>
      </c>
      <c r="BY23" s="453">
        <v>49.486000000000004</v>
      </c>
      <c r="BZ23" s="453">
        <v>49.846000000000004</v>
      </c>
      <c r="CA23" s="453">
        <v>50.083000000000006</v>
      </c>
      <c r="CB23" s="453">
        <v>50.430999999999997</v>
      </c>
      <c r="CC23" s="453">
        <v>50.974000000000004</v>
      </c>
      <c r="CD23" s="453">
        <v>51.599000000000004</v>
      </c>
      <c r="CE23" s="453">
        <v>52.457999999999998</v>
      </c>
      <c r="CF23" s="453">
        <v>53.367000000000004</v>
      </c>
      <c r="CG23" s="453">
        <v>54.334000000000003</v>
      </c>
      <c r="CH23" s="453">
        <v>55.438000000000002</v>
      </c>
      <c r="CI23" s="453">
        <v>56.404000000000003</v>
      </c>
      <c r="CJ23" s="453">
        <v>57.201000000000008</v>
      </c>
      <c r="CK23" s="453">
        <v>57.776000000000003</v>
      </c>
      <c r="CL23" s="453">
        <v>58.169000000000004</v>
      </c>
      <c r="CM23" s="453">
        <v>58.508000000000003</v>
      </c>
      <c r="CN23" s="453">
        <v>58.800000000000004</v>
      </c>
      <c r="CO23" s="453">
        <v>59.035000000000004</v>
      </c>
      <c r="CP23" s="453">
        <v>59.286000000000001</v>
      </c>
      <c r="CQ23" s="453">
        <v>59.548999999999999</v>
      </c>
      <c r="CR23" s="453">
        <v>59.941000000000003</v>
      </c>
      <c r="CS23" s="453">
        <v>60.492000000000004</v>
      </c>
      <c r="CT23" s="453">
        <v>61.176000000000002</v>
      </c>
      <c r="CU23" s="453">
        <v>61.942000000000007</v>
      </c>
      <c r="CV23" s="453">
        <v>62.691000000000003</v>
      </c>
      <c r="CW23" s="453">
        <v>63.146000000000001</v>
      </c>
      <c r="CX23" s="453">
        <v>63.683000000000007</v>
      </c>
      <c r="CY23" s="453">
        <v>63.768000000000001</v>
      </c>
      <c r="CZ23" s="453">
        <v>63.996000000000002</v>
      </c>
      <c r="DA23" s="453">
        <v>64.528999999999996</v>
      </c>
      <c r="DB23" s="453">
        <v>65.343000000000004</v>
      </c>
      <c r="DC23" s="453">
        <v>66.575999999999993</v>
      </c>
      <c r="DD23" s="453">
        <v>67.403999999999996</v>
      </c>
      <c r="DE23" s="453">
        <v>68.085999999999999</v>
      </c>
      <c r="DF23" s="453">
        <v>68.973000000000013</v>
      </c>
      <c r="DG23" s="453">
        <v>69.849000000000004</v>
      </c>
      <c r="DH23" s="453">
        <v>70.865000000000009</v>
      </c>
      <c r="DI23" s="453">
        <v>71.992000000000004</v>
      </c>
      <c r="DJ23" s="453">
        <v>73.314000000000007</v>
      </c>
      <c r="DK23" s="453">
        <v>74.580000000000013</v>
      </c>
      <c r="DL23" s="453">
        <v>74.705000000000013</v>
      </c>
      <c r="DM23" s="453">
        <v>74.298000000000002</v>
      </c>
      <c r="DN23" s="453">
        <v>72.787000000000006</v>
      </c>
      <c r="DO23" s="453">
        <v>70.966999999999999</v>
      </c>
      <c r="DP23" s="453">
        <v>69.72</v>
      </c>
      <c r="DQ23" s="453">
        <v>69.070999999999998</v>
      </c>
      <c r="DR23" s="453">
        <v>69.00800000000001</v>
      </c>
      <c r="DS23" s="453">
        <v>69.570000000000007</v>
      </c>
      <c r="DT23" s="453">
        <v>70.025000000000006</v>
      </c>
      <c r="DU23" s="453">
        <v>70.425000000000011</v>
      </c>
      <c r="DV23" s="453">
        <v>70.771000000000001</v>
      </c>
      <c r="DW23" s="487">
        <v>71.3</v>
      </c>
      <c r="DX23" s="487">
        <v>71.463000000000008</v>
      </c>
      <c r="DY23" s="487">
        <v>71.734000000000009</v>
      </c>
      <c r="DZ23" s="487">
        <v>72.001000000000005</v>
      </c>
      <c r="EA23" s="487">
        <v>72.368000000000009</v>
      </c>
      <c r="EB23" s="513">
        <v>72.606999999999999</v>
      </c>
      <c r="EC23" s="513">
        <v>72.76100000000001</v>
      </c>
      <c r="ED23" s="513">
        <v>72.822000000000003</v>
      </c>
      <c r="EE23" s="513">
        <v>72.902000000000001</v>
      </c>
      <c r="EF23" s="513">
        <v>73.14500000000001</v>
      </c>
      <c r="EG23" s="513">
        <v>73.049000000000007</v>
      </c>
      <c r="EH23" s="513">
        <v>73.119</v>
      </c>
      <c r="EI23" s="513">
        <v>73.323000000000008</v>
      </c>
      <c r="EJ23" s="514">
        <f t="shared" ref="EJ23:FA23" si="6">EF23*(1+EJ25%)</f>
        <v>73.227961209672571</v>
      </c>
      <c r="EK23" s="514" t="e">
        <f t="shared" si="6"/>
        <v>#VALUE!</v>
      </c>
      <c r="EL23" s="514" t="e">
        <f t="shared" si="6"/>
        <v>#VALUE!</v>
      </c>
      <c r="EM23" s="514" t="e">
        <f t="shared" si="6"/>
        <v>#VALUE!</v>
      </c>
      <c r="EN23" s="514" t="e">
        <f t="shared" si="6"/>
        <v>#VALUE!</v>
      </c>
      <c r="EO23" s="514" t="e">
        <f t="shared" si="6"/>
        <v>#VALUE!</v>
      </c>
      <c r="EP23" s="514" t="e">
        <f t="shared" si="6"/>
        <v>#VALUE!</v>
      </c>
      <c r="EQ23" s="514" t="e">
        <f t="shared" si="6"/>
        <v>#VALUE!</v>
      </c>
      <c r="ER23" s="514" t="e">
        <f t="shared" si="6"/>
        <v>#VALUE!</v>
      </c>
      <c r="ES23" s="514" t="e">
        <f t="shared" si="6"/>
        <v>#VALUE!</v>
      </c>
      <c r="ET23" s="514" t="e">
        <f t="shared" si="6"/>
        <v>#VALUE!</v>
      </c>
      <c r="EU23" s="514" t="e">
        <f t="shared" si="6"/>
        <v>#VALUE!</v>
      </c>
      <c r="EV23" s="514" t="e">
        <f t="shared" si="6"/>
        <v>#VALUE!</v>
      </c>
      <c r="EW23" s="514" t="e">
        <f t="shared" si="6"/>
        <v>#VALUE!</v>
      </c>
      <c r="EX23" s="514" t="e">
        <f t="shared" si="6"/>
        <v>#VALUE!</v>
      </c>
      <c r="EY23" s="514" t="e">
        <f t="shared" si="6"/>
        <v>#VALUE!</v>
      </c>
      <c r="EZ23" s="514" t="e">
        <f t="shared" si="6"/>
        <v>#VALUE!</v>
      </c>
      <c r="FA23" s="514" t="e">
        <f t="shared" si="6"/>
        <v>#VALUE!</v>
      </c>
      <c r="FB23" s="514" t="e">
        <f>EX23*(1+FB25%)</f>
        <v>#VALUE!</v>
      </c>
      <c r="FC23" s="514" t="e">
        <f>EY23*(1+FC25%)</f>
        <v>#VALUE!</v>
      </c>
      <c r="FD23" s="514" t="e">
        <f>EZ23*(1+FD25%)</f>
        <v>#VALUE!</v>
      </c>
      <c r="FE23" s="514" t="e">
        <f>FA23*(1+FE25%)</f>
        <v>#VALUE!</v>
      </c>
      <c r="FF23" s="514" t="e">
        <f>FB23*(1+FF25%)</f>
        <v>#VALUE!</v>
      </c>
      <c r="FG23" s="514"/>
      <c r="FH23" s="514"/>
      <c r="FI23" s="514"/>
      <c r="FJ23" s="514"/>
      <c r="FK23" s="514"/>
      <c r="FL23" s="514"/>
      <c r="FM23" s="514"/>
      <c r="FN23" s="514"/>
      <c r="FO23" s="514"/>
      <c r="FP23" s="514"/>
      <c r="FQ23" s="514"/>
      <c r="FR23" s="514"/>
      <c r="FS23" s="514"/>
      <c r="FT23" s="514"/>
      <c r="FU23" s="514"/>
      <c r="FV23" s="514"/>
    </row>
    <row r="24" spans="1:178" s="455" customFormat="1">
      <c r="A24" s="374"/>
      <c r="B24" s="454" t="s">
        <v>174</v>
      </c>
      <c r="D24" s="490">
        <f t="shared" ref="D24:BO24" si="7">100*((D23/C23)-1)</f>
        <v>1.1368963900609597</v>
      </c>
      <c r="E24" s="490">
        <f t="shared" si="7"/>
        <v>1.7209410128635749</v>
      </c>
      <c r="F24" s="490">
        <f t="shared" si="7"/>
        <v>1.8399316434064339</v>
      </c>
      <c r="G24" s="490">
        <f t="shared" si="7"/>
        <v>2.522653540664499</v>
      </c>
      <c r="H24" s="490">
        <f t="shared" si="7"/>
        <v>2.6406241475257941</v>
      </c>
      <c r="I24" s="490">
        <f t="shared" si="7"/>
        <v>3.2583851591984292</v>
      </c>
      <c r="J24" s="490">
        <f t="shared" si="7"/>
        <v>3.7887367445691433</v>
      </c>
      <c r="K24" s="490">
        <f t="shared" si="7"/>
        <v>3.9629005059021782</v>
      </c>
      <c r="L24" s="490">
        <f t="shared" si="7"/>
        <v>3.3299937980058036</v>
      </c>
      <c r="M24" s="490">
        <f t="shared" si="7"/>
        <v>2.7286578327716082</v>
      </c>
      <c r="N24" s="490">
        <f t="shared" si="7"/>
        <v>2.4404494382022524</v>
      </c>
      <c r="O24" s="490">
        <f t="shared" si="7"/>
        <v>3.6414688720221244</v>
      </c>
      <c r="P24" s="490">
        <f t="shared" si="7"/>
        <v>2.2181772001862665</v>
      </c>
      <c r="Q24" s="490">
        <f t="shared" si="7"/>
        <v>1.9257050565287592</v>
      </c>
      <c r="R24" s="490">
        <f t="shared" si="7"/>
        <v>1.5561514708272384</v>
      </c>
      <c r="S24" s="490">
        <f t="shared" si="7"/>
        <v>1.2042408481696354</v>
      </c>
      <c r="T24" s="490">
        <f t="shared" si="7"/>
        <v>1.2729285262492285</v>
      </c>
      <c r="U24" s="490">
        <f t="shared" si="7"/>
        <v>1.6589897728159775</v>
      </c>
      <c r="V24" s="490">
        <f t="shared" si="7"/>
        <v>1.6050378220635153</v>
      </c>
      <c r="W24" s="490">
        <f t="shared" si="7"/>
        <v>1.8480027209855976</v>
      </c>
      <c r="X24" s="490">
        <f t="shared" si="7"/>
        <v>1.910946196660479</v>
      </c>
      <c r="Y24" s="490">
        <f t="shared" si="7"/>
        <v>1.3107591480065572</v>
      </c>
      <c r="Z24" s="490">
        <f t="shared" si="7"/>
        <v>1.2255166217430169</v>
      </c>
      <c r="AA24" s="490">
        <f t="shared" si="7"/>
        <v>0.88049421288078911</v>
      </c>
      <c r="AB24" s="490">
        <f t="shared" si="7"/>
        <v>1.0206236362356513</v>
      </c>
      <c r="AC24" s="490">
        <f t="shared" si="7"/>
        <v>1.2402452619843851</v>
      </c>
      <c r="AD24" s="490">
        <f t="shared" si="7"/>
        <v>1.4315209910529925</v>
      </c>
      <c r="AE24" s="490">
        <f t="shared" si="7"/>
        <v>1.2552585154023799</v>
      </c>
      <c r="AF24" s="490">
        <f t="shared" si="7"/>
        <v>1.6886684982912126</v>
      </c>
      <c r="AG24" s="490">
        <f t="shared" si="7"/>
        <v>1.2125205930807237</v>
      </c>
      <c r="AH24" s="490">
        <f t="shared" si="7"/>
        <v>1.5300475291359916</v>
      </c>
      <c r="AI24" s="490">
        <f t="shared" si="7"/>
        <v>1.2216237014236464</v>
      </c>
      <c r="AJ24" s="490">
        <f t="shared" si="7"/>
        <v>1.5679939180841984</v>
      </c>
      <c r="AK24" s="490">
        <f t="shared" si="7"/>
        <v>2.0240768463073877</v>
      </c>
      <c r="AL24" s="490">
        <f t="shared" si="7"/>
        <v>2.5891847277840663</v>
      </c>
      <c r="AM24" s="490">
        <f t="shared" si="7"/>
        <v>2.8933253873659304</v>
      </c>
      <c r="AN24" s="490">
        <f t="shared" si="7"/>
        <v>2.4383886942167976</v>
      </c>
      <c r="AO24" s="490">
        <f t="shared" si="7"/>
        <v>2.3662115172589093</v>
      </c>
      <c r="AP24" s="490">
        <f t="shared" si="7"/>
        <v>2.1513394090030502</v>
      </c>
      <c r="AQ24" s="490">
        <f t="shared" si="7"/>
        <v>1.7329476330800953</v>
      </c>
      <c r="AR24" s="490">
        <f t="shared" si="7"/>
        <v>1.012490034546909</v>
      </c>
      <c r="AS24" s="490">
        <f t="shared" si="7"/>
        <v>0.36831443529505847</v>
      </c>
      <c r="AT24" s="490">
        <f t="shared" si="7"/>
        <v>9.9604204345893343E-2</v>
      </c>
      <c r="AU24" s="490">
        <f t="shared" si="7"/>
        <v>0.20686585142317693</v>
      </c>
      <c r="AV24" s="490">
        <f t="shared" si="7"/>
        <v>0.97993101285669404</v>
      </c>
      <c r="AW24" s="490">
        <f t="shared" si="7"/>
        <v>1.0170017855756663</v>
      </c>
      <c r="AX24" s="490">
        <f t="shared" si="7"/>
        <v>2.1492980838200504</v>
      </c>
      <c r="AY24" s="490">
        <f t="shared" si="7"/>
        <v>2.2344827586207039</v>
      </c>
      <c r="AZ24" s="490">
        <f t="shared" si="7"/>
        <v>1.5552175832801884</v>
      </c>
      <c r="BA24" s="490">
        <f t="shared" si="7"/>
        <v>0.71739130434782528</v>
      </c>
      <c r="BB24" s="490">
        <f t="shared" si="7"/>
        <v>-0.11031968726766817</v>
      </c>
      <c r="BC24" s="490">
        <f t="shared" si="7"/>
        <v>-0.55460853280834277</v>
      </c>
      <c r="BD24" s="490">
        <f t="shared" si="7"/>
        <v>0.15451472718492898</v>
      </c>
      <c r="BE24" s="490">
        <f t="shared" si="7"/>
        <v>0.13258123613923978</v>
      </c>
      <c r="BF24" s="490">
        <f t="shared" si="7"/>
        <v>1.0905414189075424</v>
      </c>
      <c r="BG24" s="490">
        <f t="shared" si="7"/>
        <v>1.640788721661246</v>
      </c>
      <c r="BH24" s="490">
        <f t="shared" si="7"/>
        <v>1.6658466296478602</v>
      </c>
      <c r="BI24" s="490">
        <f t="shared" si="7"/>
        <v>0.84116887905605342</v>
      </c>
      <c r="BJ24" s="490">
        <f t="shared" si="7"/>
        <v>0.68331924035009983</v>
      </c>
      <c r="BK24" s="490">
        <f t="shared" si="7"/>
        <v>9.9872889050334201E-2</v>
      </c>
      <c r="BL24" s="490">
        <f t="shared" si="7"/>
        <v>0.37641723356007795</v>
      </c>
      <c r="BM24" s="490">
        <f t="shared" si="7"/>
        <v>0.59187638368047857</v>
      </c>
      <c r="BN24" s="490">
        <f t="shared" si="7"/>
        <v>1.0959396334890403</v>
      </c>
      <c r="BO24" s="490">
        <f t="shared" si="7"/>
        <v>1.5239026124044708</v>
      </c>
      <c r="BP24" s="490">
        <f t="shared" ref="BP24:EA24" si="8">100*((BP23/BO23)-1)</f>
        <v>1.0743512318935888</v>
      </c>
      <c r="BQ24" s="490">
        <f t="shared" si="8"/>
        <v>0.85510791678393705</v>
      </c>
      <c r="BR24" s="490">
        <f t="shared" si="8"/>
        <v>0.42500214647547274</v>
      </c>
      <c r="BS24" s="490">
        <f t="shared" si="8"/>
        <v>0.2992348138332046</v>
      </c>
      <c r="BT24" s="490">
        <f t="shared" si="8"/>
        <v>0.76503430933811956</v>
      </c>
      <c r="BU24" s="490">
        <f t="shared" si="8"/>
        <v>0.75499629903774679</v>
      </c>
      <c r="BV24" s="490">
        <f t="shared" si="8"/>
        <v>1.1334536753284885</v>
      </c>
      <c r="BW24" s="490">
        <f t="shared" si="8"/>
        <v>0.88622307085632901</v>
      </c>
      <c r="BX24" s="490">
        <f t="shared" si="8"/>
        <v>1.0553601184965622</v>
      </c>
      <c r="BY24" s="490">
        <f t="shared" si="8"/>
        <v>0.74101217377142703</v>
      </c>
      <c r="BZ24" s="490">
        <f t="shared" si="8"/>
        <v>0.72747847876166727</v>
      </c>
      <c r="CA24" s="490">
        <f t="shared" si="8"/>
        <v>0.47546443044577114</v>
      </c>
      <c r="CB24" s="490">
        <f t="shared" si="8"/>
        <v>0.69484655471914181</v>
      </c>
      <c r="CC24" s="490">
        <f t="shared" si="8"/>
        <v>1.0767186849358623</v>
      </c>
      <c r="CD24" s="490">
        <f t="shared" si="8"/>
        <v>1.226115274453643</v>
      </c>
      <c r="CE24" s="490">
        <f t="shared" si="8"/>
        <v>1.6647609449795375</v>
      </c>
      <c r="CF24" s="490">
        <f t="shared" si="8"/>
        <v>1.7328148232872209</v>
      </c>
      <c r="CG24" s="490">
        <f t="shared" si="8"/>
        <v>1.8119811868757774</v>
      </c>
      <c r="CH24" s="490">
        <f t="shared" si="8"/>
        <v>2.0318769094857636</v>
      </c>
      <c r="CI24" s="490">
        <f t="shared" si="8"/>
        <v>1.7424871027093447</v>
      </c>
      <c r="CJ24" s="490">
        <f t="shared" si="8"/>
        <v>1.4130203531664387</v>
      </c>
      <c r="CK24" s="490">
        <f t="shared" si="8"/>
        <v>1.0052271813429714</v>
      </c>
      <c r="CL24" s="490">
        <f t="shared" si="8"/>
        <v>0.68021323733038486</v>
      </c>
      <c r="CM24" s="490">
        <f t="shared" si="8"/>
        <v>0.58278464474204039</v>
      </c>
      <c r="CN24" s="490">
        <f t="shared" si="8"/>
        <v>0.49907704929241792</v>
      </c>
      <c r="CO24" s="490">
        <f t="shared" si="8"/>
        <v>0.3996598639455673</v>
      </c>
      <c r="CP24" s="490">
        <f t="shared" si="8"/>
        <v>0.4251715084272023</v>
      </c>
      <c r="CQ24" s="490">
        <f t="shared" si="8"/>
        <v>0.44361231994063388</v>
      </c>
      <c r="CR24" s="490">
        <f t="shared" si="8"/>
        <v>0.65828141530503981</v>
      </c>
      <c r="CS24" s="490">
        <f t="shared" si="8"/>
        <v>0.91923724996245681</v>
      </c>
      <c r="CT24" s="490">
        <f t="shared" si="8"/>
        <v>1.13072803015275</v>
      </c>
      <c r="CU24" s="490">
        <f t="shared" si="8"/>
        <v>1.2521250163462838</v>
      </c>
      <c r="CV24" s="490">
        <f t="shared" si="8"/>
        <v>1.209195699202481</v>
      </c>
      <c r="CW24" s="490">
        <f t="shared" si="8"/>
        <v>0.7257820101769008</v>
      </c>
      <c r="CX24" s="490">
        <f t="shared" si="8"/>
        <v>0.85041016058025054</v>
      </c>
      <c r="CY24" s="490">
        <f t="shared" si="8"/>
        <v>0.13347361148186021</v>
      </c>
      <c r="CZ24" s="490">
        <f t="shared" si="8"/>
        <v>0.35754610462928049</v>
      </c>
      <c r="DA24" s="490">
        <f t="shared" si="8"/>
        <v>0.83286455403461801</v>
      </c>
      <c r="DB24" s="490">
        <f t="shared" si="8"/>
        <v>1.2614483410559707</v>
      </c>
      <c r="DC24" s="490">
        <f t="shared" si="8"/>
        <v>1.8869657040539778</v>
      </c>
      <c r="DD24" s="490">
        <f t="shared" si="8"/>
        <v>1.2436914203316496</v>
      </c>
      <c r="DE24" s="490">
        <f t="shared" si="8"/>
        <v>1.0118093881668733</v>
      </c>
      <c r="DF24" s="490">
        <f t="shared" si="8"/>
        <v>1.3027641512205479</v>
      </c>
      <c r="DG24" s="490">
        <f t="shared" si="8"/>
        <v>1.2700621982514759</v>
      </c>
      <c r="DH24" s="490">
        <f t="shared" si="8"/>
        <v>1.4545662786868974</v>
      </c>
      <c r="DI24" s="490">
        <f t="shared" si="8"/>
        <v>1.5903478444930341</v>
      </c>
      <c r="DJ24" s="490">
        <f t="shared" si="8"/>
        <v>1.836315146127343</v>
      </c>
      <c r="DK24" s="490">
        <f t="shared" si="8"/>
        <v>1.7268188886160996</v>
      </c>
      <c r="DL24" s="490">
        <f t="shared" si="8"/>
        <v>0.16760525610082233</v>
      </c>
      <c r="DM24" s="490">
        <f t="shared" si="8"/>
        <v>-0.54480958436518012</v>
      </c>
      <c r="DN24" s="490">
        <f t="shared" si="8"/>
        <v>-2.0337021184957838</v>
      </c>
      <c r="DO24" s="490">
        <f t="shared" si="8"/>
        <v>-2.5004465083050653</v>
      </c>
      <c r="DP24" s="490">
        <f t="shared" si="8"/>
        <v>-1.7571547338903981</v>
      </c>
      <c r="DQ24" s="490">
        <f t="shared" si="8"/>
        <v>-0.9308663224325886</v>
      </c>
      <c r="DR24" s="490">
        <f t="shared" si="8"/>
        <v>-9.1210493550097915E-2</v>
      </c>
      <c r="DS24" s="490">
        <f t="shared" si="8"/>
        <v>0.81439833062832978</v>
      </c>
      <c r="DT24" s="490">
        <f t="shared" si="8"/>
        <v>0.6540175362943712</v>
      </c>
      <c r="DU24" s="490">
        <f t="shared" si="8"/>
        <v>0.57122456265619181</v>
      </c>
      <c r="DV24" s="490">
        <f t="shared" si="8"/>
        <v>0.4913028044018386</v>
      </c>
      <c r="DW24" s="490">
        <f t="shared" si="8"/>
        <v>0.74748131296717979</v>
      </c>
      <c r="DX24" s="490">
        <f t="shared" si="8"/>
        <v>0.22861150070128122</v>
      </c>
      <c r="DY24" s="490">
        <f t="shared" si="8"/>
        <v>0.37921721730125313</v>
      </c>
      <c r="DZ24" s="490">
        <f t="shared" si="8"/>
        <v>0.37220843672456372</v>
      </c>
      <c r="EA24" s="490">
        <f t="shared" si="8"/>
        <v>0.50971514284523511</v>
      </c>
      <c r="EB24" s="490">
        <f t="shared" ref="EB24:EI24" si="9">100*((EB23/EA23)-1)</f>
        <v>0.33025646694671007</v>
      </c>
      <c r="EC24" s="490">
        <f t="shared" si="9"/>
        <v>0.21210076163455938</v>
      </c>
      <c r="ED24" s="490">
        <f t="shared" si="9"/>
        <v>8.3836120998870278E-2</v>
      </c>
      <c r="EE24" s="490">
        <f t="shared" si="9"/>
        <v>0.10985691137292974</v>
      </c>
      <c r="EF24" s="490">
        <f t="shared" si="9"/>
        <v>0.33332418863680768</v>
      </c>
      <c r="EG24" s="490">
        <f t="shared" si="9"/>
        <v>-0.13124615489781277</v>
      </c>
      <c r="EH24" s="490">
        <f t="shared" si="9"/>
        <v>9.5826089337291975E-2</v>
      </c>
      <c r="EI24" s="490">
        <f t="shared" si="9"/>
        <v>0.27899725105651196</v>
      </c>
      <c r="EJ24" s="515">
        <f>100*((EJ23/EI23)-1)</f>
        <v>-0.12961661460583196</v>
      </c>
      <c r="EK24" s="515" t="e">
        <f>100*((EK23/EJ23)-1)</f>
        <v>#VALUE!</v>
      </c>
      <c r="EL24" s="515" t="e">
        <f>100*((EL23/EK23)-1)</f>
        <v>#VALUE!</v>
      </c>
      <c r="EM24" s="515" t="e">
        <f t="shared" ref="EM24:FB24" si="10">100*((EM23/EL23)-1)</f>
        <v>#VALUE!</v>
      </c>
      <c r="EN24" s="515" t="e">
        <f t="shared" si="10"/>
        <v>#VALUE!</v>
      </c>
      <c r="EO24" s="515" t="e">
        <f t="shared" si="10"/>
        <v>#VALUE!</v>
      </c>
      <c r="EP24" s="515" t="e">
        <f t="shared" si="10"/>
        <v>#VALUE!</v>
      </c>
      <c r="EQ24" s="515" t="e">
        <f t="shared" si="10"/>
        <v>#VALUE!</v>
      </c>
      <c r="ER24" s="515" t="e">
        <f t="shared" si="10"/>
        <v>#VALUE!</v>
      </c>
      <c r="ES24" s="515" t="e">
        <f t="shared" si="10"/>
        <v>#VALUE!</v>
      </c>
      <c r="ET24" s="515" t="e">
        <f t="shared" si="10"/>
        <v>#VALUE!</v>
      </c>
      <c r="EU24" s="515" t="e">
        <f t="shared" si="10"/>
        <v>#VALUE!</v>
      </c>
      <c r="EV24" s="515" t="e">
        <f t="shared" si="10"/>
        <v>#VALUE!</v>
      </c>
      <c r="EW24" s="515" t="e">
        <f t="shared" si="10"/>
        <v>#VALUE!</v>
      </c>
      <c r="EX24" s="515" t="e">
        <f t="shared" si="10"/>
        <v>#VALUE!</v>
      </c>
      <c r="EY24" s="515" t="e">
        <f t="shared" si="10"/>
        <v>#VALUE!</v>
      </c>
      <c r="EZ24" s="515" t="e">
        <f t="shared" si="10"/>
        <v>#VALUE!</v>
      </c>
      <c r="FA24" s="515" t="e">
        <f t="shared" si="10"/>
        <v>#VALUE!</v>
      </c>
      <c r="FB24" s="515" t="e">
        <f t="shared" si="10"/>
        <v>#VALUE!</v>
      </c>
      <c r="FC24" s="515" t="e">
        <f>100*((FC23/FB23)-1)</f>
        <v>#VALUE!</v>
      </c>
      <c r="FD24" s="515" t="e">
        <f>100*((FD23/FC23)-1)</f>
        <v>#VALUE!</v>
      </c>
      <c r="FE24" s="515" t="e">
        <f>100*((FE23/FD23)-1)</f>
        <v>#VALUE!</v>
      </c>
      <c r="FF24" s="515" t="e">
        <f>100*((FF23/FE23)-1)</f>
        <v>#VALUE!</v>
      </c>
      <c r="FG24" s="516"/>
      <c r="FH24" s="516"/>
      <c r="FI24" s="516"/>
      <c r="FJ24" s="516"/>
      <c r="FK24" s="516"/>
      <c r="FL24" s="516"/>
      <c r="FM24" s="516"/>
      <c r="FN24" s="516"/>
      <c r="FO24" s="516"/>
      <c r="FP24" s="516"/>
      <c r="FQ24" s="516"/>
      <c r="FR24" s="516"/>
      <c r="FS24" s="516"/>
      <c r="FT24" s="516"/>
      <c r="FU24" s="516"/>
      <c r="FV24" s="516"/>
    </row>
    <row r="25" spans="1:178" s="465" customFormat="1" ht="13.5" thickBot="1">
      <c r="A25" s="374"/>
      <c r="B25" s="495" t="s">
        <v>74</v>
      </c>
      <c r="G25" s="483">
        <f t="shared" ref="G25:BR25" si="11">100*(G23/C23-1)</f>
        <v>7.4132676980778189</v>
      </c>
      <c r="H25" s="483">
        <f t="shared" si="11"/>
        <v>9.010314057248813</v>
      </c>
      <c r="I25" s="483">
        <f t="shared" si="11"/>
        <v>10.657932213044718</v>
      </c>
      <c r="J25" s="483">
        <f t="shared" si="11"/>
        <v>12.775478241414051</v>
      </c>
      <c r="K25" s="483">
        <f t="shared" si="11"/>
        <v>14.359757760925307</v>
      </c>
      <c r="L25" s="483">
        <f t="shared" si="11"/>
        <v>15.12783713389676</v>
      </c>
      <c r="M25" s="483">
        <f t="shared" si="11"/>
        <v>14.537218161227216</v>
      </c>
      <c r="N25" s="483">
        <f t="shared" si="11"/>
        <v>13.049300664616581</v>
      </c>
      <c r="O25" s="483">
        <f t="shared" si="11"/>
        <v>12.699775774056565</v>
      </c>
      <c r="P25" s="483">
        <f t="shared" si="11"/>
        <v>11.487141603952189</v>
      </c>
      <c r="Q25" s="483">
        <f t="shared" si="11"/>
        <v>10.615730337078656</v>
      </c>
      <c r="R25" s="483">
        <f t="shared" si="11"/>
        <v>9.6608607905936061</v>
      </c>
      <c r="S25" s="483">
        <f t="shared" si="11"/>
        <v>7.0820810227320674</v>
      </c>
      <c r="T25" s="483">
        <f t="shared" si="11"/>
        <v>6.0918540605458205</v>
      </c>
      <c r="U25" s="483">
        <f t="shared" si="11"/>
        <v>5.8142369575816533</v>
      </c>
      <c r="V25" s="483">
        <f t="shared" si="11"/>
        <v>5.8651730346069186</v>
      </c>
      <c r="W25" s="483">
        <f t="shared" si="11"/>
        <v>6.5385831752055701</v>
      </c>
      <c r="X25" s="483">
        <f t="shared" si="11"/>
        <v>7.2097743773908984</v>
      </c>
      <c r="Y25" s="483">
        <f t="shared" si="11"/>
        <v>6.8425296624812892</v>
      </c>
      <c r="Z25" s="483">
        <f t="shared" si="11"/>
        <v>6.4434450701031709</v>
      </c>
      <c r="AA25" s="483">
        <f t="shared" si="11"/>
        <v>5.4322820037105757</v>
      </c>
      <c r="AB25" s="483">
        <f t="shared" si="11"/>
        <v>4.5111960677225671</v>
      </c>
      <c r="AC25" s="483">
        <f t="shared" si="11"/>
        <v>4.4384546271338587</v>
      </c>
      <c r="AD25" s="483">
        <f t="shared" si="11"/>
        <v>4.6509976567492783</v>
      </c>
      <c r="AE25" s="483">
        <f t="shared" si="11"/>
        <v>5.0397691278946999</v>
      </c>
      <c r="AF25" s="483">
        <f t="shared" si="11"/>
        <v>5.7343924191750384</v>
      </c>
      <c r="AG25" s="483">
        <f t="shared" si="11"/>
        <v>5.7054370268410315</v>
      </c>
      <c r="AH25" s="483">
        <f t="shared" si="11"/>
        <v>5.8081150766725376</v>
      </c>
      <c r="AI25" s="483">
        <f t="shared" si="11"/>
        <v>5.7729679018963864</v>
      </c>
      <c r="AJ25" s="483">
        <f t="shared" si="11"/>
        <v>5.6474464579901129</v>
      </c>
      <c r="AK25" s="483">
        <f t="shared" si="11"/>
        <v>6.4945634481411441</v>
      </c>
      <c r="AL25" s="483">
        <f t="shared" si="11"/>
        <v>7.6054892907528648</v>
      </c>
      <c r="AM25" s="483">
        <f t="shared" si="11"/>
        <v>9.3826221926573528</v>
      </c>
      <c r="AN25" s="483">
        <f t="shared" si="11"/>
        <v>10.319985029940138</v>
      </c>
      <c r="AO25" s="483">
        <f t="shared" si="11"/>
        <v>10.689939779292645</v>
      </c>
      <c r="AP25" s="483">
        <f t="shared" si="11"/>
        <v>10.217520858164498</v>
      </c>
      <c r="AQ25" s="483">
        <f t="shared" si="11"/>
        <v>8.9745446120876871</v>
      </c>
      <c r="AR25" s="483">
        <f t="shared" si="11"/>
        <v>7.4576654510502216</v>
      </c>
      <c r="AS25" s="483">
        <f t="shared" si="11"/>
        <v>5.3603976801988473</v>
      </c>
      <c r="AT25" s="483">
        <f t="shared" si="11"/>
        <v>3.2442077374354561</v>
      </c>
      <c r="AU25" s="483">
        <f t="shared" si="11"/>
        <v>1.6954557533882531</v>
      </c>
      <c r="AV25" s="483">
        <f t="shared" si="11"/>
        <v>1.6626765936176291</v>
      </c>
      <c r="AW25" s="483">
        <f t="shared" si="11"/>
        <v>2.3197294959502957</v>
      </c>
      <c r="AX25" s="483">
        <f t="shared" si="11"/>
        <v>4.4148838670821311</v>
      </c>
      <c r="AY25" s="483">
        <f t="shared" si="11"/>
        <v>6.5276471203093989</v>
      </c>
      <c r="AZ25" s="483">
        <f t="shared" si="11"/>
        <v>7.1345392438475486</v>
      </c>
      <c r="BA25" s="483">
        <f t="shared" si="11"/>
        <v>6.8167845066092969</v>
      </c>
      <c r="BB25" s="483">
        <f t="shared" si="11"/>
        <v>4.453918495297815</v>
      </c>
      <c r="BC25" s="483">
        <f t="shared" si="11"/>
        <v>1.6042780748662944</v>
      </c>
      <c r="BD25" s="483">
        <f t="shared" si="11"/>
        <v>0.20289855072461727</v>
      </c>
      <c r="BE25" s="483">
        <f t="shared" si="11"/>
        <v>-0.37892414322373558</v>
      </c>
      <c r="BF25" s="483">
        <f t="shared" si="11"/>
        <v>0.81870783414563775</v>
      </c>
      <c r="BG25" s="483">
        <f t="shared" si="11"/>
        <v>3.0444229840656645</v>
      </c>
      <c r="BH25" s="483">
        <f t="shared" si="11"/>
        <v>4.5993636100665425</v>
      </c>
      <c r="BI25" s="483">
        <f t="shared" si="11"/>
        <v>5.3395604131057706</v>
      </c>
      <c r="BJ25" s="483">
        <f t="shared" si="11"/>
        <v>4.9152219470375069</v>
      </c>
      <c r="BK25" s="483">
        <f t="shared" si="11"/>
        <v>3.3246643705630463</v>
      </c>
      <c r="BL25" s="483">
        <f t="shared" si="11"/>
        <v>2.0141961651917395</v>
      </c>
      <c r="BM25" s="483">
        <f t="shared" si="11"/>
        <v>1.7620037936787236</v>
      </c>
      <c r="BN25" s="483">
        <f t="shared" si="11"/>
        <v>2.1790448520065508</v>
      </c>
      <c r="BO25" s="483">
        <f t="shared" si="11"/>
        <v>3.6326530612244667</v>
      </c>
      <c r="BP25" s="483">
        <f t="shared" si="11"/>
        <v>4.3532282112682452</v>
      </c>
      <c r="BQ25" s="483">
        <f t="shared" si="11"/>
        <v>4.6263025512037315</v>
      </c>
      <c r="BR25" s="483">
        <f t="shared" si="11"/>
        <v>3.9319353118890898</v>
      </c>
      <c r="BS25" s="483">
        <f t="shared" ref="BS25:ED25" si="12">100*(BS23/BO23-1)</f>
        <v>2.6782197715636169</v>
      </c>
      <c r="BT25" s="483">
        <f t="shared" si="12"/>
        <v>2.3639945446279675</v>
      </c>
      <c r="BU25" s="483">
        <f t="shared" si="12"/>
        <v>2.2623851635614312</v>
      </c>
      <c r="BV25" s="483">
        <f t="shared" si="12"/>
        <v>2.9837985722224625</v>
      </c>
      <c r="BW25" s="483">
        <f t="shared" si="12"/>
        <v>3.5864978902953482</v>
      </c>
      <c r="BX25" s="483">
        <f t="shared" si="12"/>
        <v>3.8849529449085152</v>
      </c>
      <c r="BY25" s="483">
        <f t="shared" si="12"/>
        <v>3.8705344024180466</v>
      </c>
      <c r="BZ25" s="483">
        <f t="shared" si="12"/>
        <v>3.4535718733136989</v>
      </c>
      <c r="CA25" s="483">
        <f t="shared" si="12"/>
        <v>3.0323602625028423</v>
      </c>
      <c r="CB25" s="483">
        <f t="shared" si="12"/>
        <v>2.6647937787549258</v>
      </c>
      <c r="CC25" s="483">
        <f t="shared" si="12"/>
        <v>3.006911045548244</v>
      </c>
      <c r="CD25" s="483">
        <f t="shared" si="12"/>
        <v>3.5168318420735867</v>
      </c>
      <c r="CE25" s="483">
        <f t="shared" si="12"/>
        <v>4.7421280674080801</v>
      </c>
      <c r="CF25" s="483">
        <f t="shared" si="12"/>
        <v>5.8218159465408315</v>
      </c>
      <c r="CG25" s="483">
        <f t="shared" si="12"/>
        <v>6.5915957154627725</v>
      </c>
      <c r="CH25" s="483">
        <f t="shared" si="12"/>
        <v>7.4400666679586891</v>
      </c>
      <c r="CI25" s="483">
        <f t="shared" si="12"/>
        <v>7.5222082427847115</v>
      </c>
      <c r="CJ25" s="483">
        <f t="shared" si="12"/>
        <v>7.1842149643037923</v>
      </c>
      <c r="CK25" s="483">
        <f t="shared" si="12"/>
        <v>6.334891596422132</v>
      </c>
      <c r="CL25" s="483">
        <f t="shared" si="12"/>
        <v>4.9262238897507249</v>
      </c>
      <c r="CM25" s="483">
        <f t="shared" si="12"/>
        <v>3.7302318984469229</v>
      </c>
      <c r="CN25" s="483">
        <f t="shared" si="12"/>
        <v>2.7954056747259592</v>
      </c>
      <c r="CO25" s="483">
        <f t="shared" si="12"/>
        <v>2.1791055109388058</v>
      </c>
      <c r="CP25" s="483">
        <f t="shared" si="12"/>
        <v>1.9202668087813013</v>
      </c>
      <c r="CQ25" s="483">
        <f t="shared" si="12"/>
        <v>1.7792438640869657</v>
      </c>
      <c r="CR25" s="483">
        <f t="shared" si="12"/>
        <v>1.9404761904761925</v>
      </c>
      <c r="CS25" s="483">
        <f t="shared" si="12"/>
        <v>2.4680274413483527</v>
      </c>
      <c r="CT25" s="483">
        <f t="shared" si="12"/>
        <v>3.1879364436797841</v>
      </c>
      <c r="CU25" s="483">
        <f t="shared" si="12"/>
        <v>4.018539354145334</v>
      </c>
      <c r="CV25" s="483">
        <f t="shared" si="12"/>
        <v>4.5878447139687362</v>
      </c>
      <c r="CW25" s="483">
        <f t="shared" si="12"/>
        <v>4.3873570058850619</v>
      </c>
      <c r="CX25" s="483">
        <f t="shared" si="12"/>
        <v>4.0980122924022533</v>
      </c>
      <c r="CY25" s="483">
        <f t="shared" si="12"/>
        <v>2.9479190210196515</v>
      </c>
      <c r="CZ25" s="483">
        <f t="shared" si="12"/>
        <v>2.0816385127051751</v>
      </c>
      <c r="DA25" s="483">
        <f t="shared" si="12"/>
        <v>2.1901624806005104</v>
      </c>
      <c r="DB25" s="483">
        <f t="shared" si="12"/>
        <v>2.6066611183518384</v>
      </c>
      <c r="DC25" s="483">
        <f t="shared" si="12"/>
        <v>4.4034625517500814</v>
      </c>
      <c r="DD25" s="483">
        <f t="shared" si="12"/>
        <v>5.3253328333020766</v>
      </c>
      <c r="DE25" s="483">
        <f t="shared" si="12"/>
        <v>5.5122503060639483</v>
      </c>
      <c r="DF25" s="483">
        <f t="shared" si="12"/>
        <v>5.5553004912538562</v>
      </c>
      <c r="DG25" s="483">
        <f t="shared" si="12"/>
        <v>4.9161860129776747</v>
      </c>
      <c r="DH25" s="483">
        <f t="shared" si="12"/>
        <v>5.134710106225171</v>
      </c>
      <c r="DI25" s="483">
        <f t="shared" si="12"/>
        <v>5.7368622036835903</v>
      </c>
      <c r="DJ25" s="483">
        <f t="shared" si="12"/>
        <v>6.2937671262667916</v>
      </c>
      <c r="DK25" s="483">
        <f t="shared" si="12"/>
        <v>6.7731821500665923</v>
      </c>
      <c r="DL25" s="483">
        <f t="shared" si="12"/>
        <v>5.4187539688139497</v>
      </c>
      <c r="DM25" s="483">
        <f t="shared" si="12"/>
        <v>3.203133681520165</v>
      </c>
      <c r="DN25" s="483">
        <f t="shared" si="12"/>
        <v>-0.71882587227541928</v>
      </c>
      <c r="DO25" s="483">
        <f t="shared" si="12"/>
        <v>-4.8444623223384493</v>
      </c>
      <c r="DP25" s="483">
        <f t="shared" si="12"/>
        <v>-6.6729134596078099</v>
      </c>
      <c r="DQ25" s="483">
        <f t="shared" si="12"/>
        <v>-7.0351826428706072</v>
      </c>
      <c r="DR25" s="483">
        <f t="shared" si="12"/>
        <v>-5.191861184002633</v>
      </c>
      <c r="DS25" s="483">
        <f t="shared" si="12"/>
        <v>-1.9685205799878647</v>
      </c>
      <c r="DT25" s="483">
        <f t="shared" si="12"/>
        <v>0.437464142283428</v>
      </c>
      <c r="DU25" s="483">
        <f t="shared" si="12"/>
        <v>1.960301718521551</v>
      </c>
      <c r="DV25" s="483">
        <f t="shared" si="12"/>
        <v>2.5547762578251643</v>
      </c>
      <c r="DW25" s="483">
        <f t="shared" si="12"/>
        <v>2.4867040390972983</v>
      </c>
      <c r="DX25" s="483">
        <f t="shared" si="12"/>
        <v>2.0535523027490177</v>
      </c>
      <c r="DY25" s="483">
        <f t="shared" si="12"/>
        <v>1.8587149449769136</v>
      </c>
      <c r="DZ25" s="483">
        <f t="shared" si="12"/>
        <v>1.7380000282601671</v>
      </c>
      <c r="EA25" s="483">
        <f t="shared" si="12"/>
        <v>1.497896213183747</v>
      </c>
      <c r="EB25" s="483">
        <f t="shared" si="12"/>
        <v>1.600828400710852</v>
      </c>
      <c r="EC25" s="483">
        <f t="shared" si="12"/>
        <v>1.4316781442551552</v>
      </c>
      <c r="ED25" s="483">
        <f t="shared" si="12"/>
        <v>1.1402619408063641</v>
      </c>
      <c r="EE25" s="483">
        <f t="shared" ref="EE25" si="13">100*(EE23/EA23-1)</f>
        <v>0.73789520229934347</v>
      </c>
      <c r="EF25" s="483">
        <f>100*(EF23/EB23-1)</f>
        <v>0.74097538804800411</v>
      </c>
      <c r="EG25" s="483">
        <f>100*(EG23/EC23-1)</f>
        <v>0.39581644012589567</v>
      </c>
      <c r="EH25" s="483">
        <f>100*(EH23/ED23-1)</f>
        <v>0.40784378347202832</v>
      </c>
      <c r="EI25" s="483">
        <f>100*(EI23/EE23-1)</f>
        <v>0.57748758607445438</v>
      </c>
      <c r="EJ25" s="484">
        <f>EI25+EJ21-EI21+0.2</f>
        <v>0.1134202059916099</v>
      </c>
      <c r="EK25" s="484" t="e">
        <f>EJ25+EK21-EJ21+0.1</f>
        <v>#VALUE!</v>
      </c>
      <c r="EL25" s="484" t="e">
        <f>EK25+EL21-EK21</f>
        <v>#VALUE!</v>
      </c>
      <c r="EM25" s="484" t="e">
        <f>EL25+EM21-EL21</f>
        <v>#VALUE!</v>
      </c>
      <c r="EN25" s="484" t="e">
        <f>EM25+EN21-EM21</f>
        <v>#VALUE!</v>
      </c>
      <c r="EO25" s="484" t="e">
        <f>EN25+EO21-EN21+0.1</f>
        <v>#VALUE!</v>
      </c>
      <c r="EP25" s="484" t="e">
        <f>EO25+EP21-EO21</f>
        <v>#VALUE!</v>
      </c>
      <c r="EQ25" s="484" t="e">
        <f>'E&amp;R trim'!FB64</f>
        <v>#VALUE!</v>
      </c>
      <c r="ER25" s="484" t="e">
        <f>'E&amp;R trim'!FC64</f>
        <v>#VALUE!</v>
      </c>
      <c r="ES25" s="484" t="e">
        <f>'E&amp;R trim'!FD64</f>
        <v>#VALUE!</v>
      </c>
      <c r="ET25" s="484" t="e">
        <f>'E&amp;R trim'!FE64</f>
        <v>#VALUE!</v>
      </c>
      <c r="EU25" s="484" t="e">
        <f>'E&amp;R trim'!FF64</f>
        <v>#VALUE!</v>
      </c>
      <c r="EV25" s="484" t="e">
        <f>'E&amp;R trim'!FG64</f>
        <v>#VALUE!</v>
      </c>
      <c r="EW25" s="484" t="e">
        <f>'E&amp;R trim'!FH64</f>
        <v>#VALUE!</v>
      </c>
      <c r="EX25" s="484" t="e">
        <f>'E&amp;R trim'!FI64</f>
        <v>#VALUE!</v>
      </c>
      <c r="EY25" s="484" t="e">
        <f>'E&amp;R trim'!FJ64</f>
        <v>#VALUE!</v>
      </c>
      <c r="EZ25" s="484" t="e">
        <f>'E&amp;R trim'!FK64</f>
        <v>#VALUE!</v>
      </c>
      <c r="FA25" s="484" t="e">
        <f>'E&amp;R trim'!FL64</f>
        <v>#VALUE!</v>
      </c>
      <c r="FB25" s="484" t="e">
        <f>'E&amp;R trim'!FM64</f>
        <v>#VALUE!</v>
      </c>
      <c r="FC25" s="484" t="e">
        <f>'E&amp;R trim'!FN64</f>
        <v>#VALUE!</v>
      </c>
      <c r="FD25" s="484" t="e">
        <f>'E&amp;R trim'!FO64</f>
        <v>#VALUE!</v>
      </c>
      <c r="FE25" s="484" t="e">
        <f>'E&amp;R trim'!FP64</f>
        <v>#VALUE!</v>
      </c>
      <c r="FF25" s="484" t="e">
        <f>'E&amp;R trim'!FQ64</f>
        <v>#VALUE!</v>
      </c>
      <c r="FG25" s="484"/>
      <c r="FH25" s="484"/>
      <c r="FI25" s="484"/>
      <c r="FJ25" s="484"/>
      <c r="FK25" s="484"/>
      <c r="FL25" s="484"/>
      <c r="FM25" s="484"/>
      <c r="FN25" s="484"/>
      <c r="FO25" s="484"/>
      <c r="FP25" s="484"/>
      <c r="FQ25" s="484"/>
      <c r="FR25" s="484"/>
      <c r="FS25" s="484"/>
      <c r="FT25" s="484"/>
      <c r="FU25" s="484"/>
      <c r="FV25" s="484"/>
    </row>
    <row r="26" spans="1:178" s="455" customFormat="1">
      <c r="A26" s="75">
        <f>EA26/EA$58</f>
        <v>0.61088066562359766</v>
      </c>
      <c r="B26" s="454" t="s">
        <v>254</v>
      </c>
      <c r="C26" s="455">
        <v>44.011000000000003</v>
      </c>
      <c r="D26" s="455">
        <v>45.692</v>
      </c>
      <c r="E26" s="455">
        <v>47.231000000000002</v>
      </c>
      <c r="F26" s="455">
        <v>48.669000000000004</v>
      </c>
      <c r="G26" s="455">
        <v>50.1</v>
      </c>
      <c r="H26" s="455">
        <v>51.763000000000005</v>
      </c>
      <c r="I26" s="455">
        <v>53.629000000000005</v>
      </c>
      <c r="J26" s="455">
        <v>55.849000000000004</v>
      </c>
      <c r="K26" s="455">
        <v>58.063000000000002</v>
      </c>
      <c r="L26" s="455">
        <v>59.777000000000001</v>
      </c>
      <c r="M26" s="455">
        <v>60.944000000000003</v>
      </c>
      <c r="N26" s="455">
        <v>62.141000000000005</v>
      </c>
      <c r="O26" s="455">
        <v>63.698000000000008</v>
      </c>
      <c r="P26" s="455">
        <v>65.070999999999998</v>
      </c>
      <c r="Q26" s="455">
        <v>66.373000000000005</v>
      </c>
      <c r="R26" s="455">
        <v>67.638999999999996</v>
      </c>
      <c r="S26" s="455">
        <v>68.77300000000001</v>
      </c>
      <c r="T26" s="455">
        <v>69.789000000000001</v>
      </c>
      <c r="U26" s="455">
        <v>70.698000000000008</v>
      </c>
      <c r="V26" s="455">
        <v>71.558000000000007</v>
      </c>
      <c r="W26" s="455">
        <v>72.494</v>
      </c>
      <c r="X26" s="455">
        <v>73.490000000000009</v>
      </c>
      <c r="Y26" s="455">
        <v>74.584000000000003</v>
      </c>
      <c r="Z26" s="455">
        <v>75.754000000000005</v>
      </c>
      <c r="AA26" s="455">
        <v>76.760000000000005</v>
      </c>
      <c r="AB26" s="455">
        <v>77.575000000000003</v>
      </c>
      <c r="AC26" s="455">
        <v>78.281000000000006</v>
      </c>
      <c r="AD26" s="455">
        <v>78.856999999999999</v>
      </c>
      <c r="AE26" s="455">
        <v>79.51400000000001</v>
      </c>
      <c r="AF26" s="455">
        <v>80.47</v>
      </c>
      <c r="AG26" s="455">
        <v>81.547000000000011</v>
      </c>
      <c r="AH26" s="455">
        <v>82.698999999999998</v>
      </c>
      <c r="AI26" s="455">
        <v>83.926000000000002</v>
      </c>
      <c r="AJ26" s="455">
        <v>85.103000000000009</v>
      </c>
      <c r="AK26" s="455">
        <v>86.266000000000005</v>
      </c>
      <c r="AL26" s="455">
        <v>87.506</v>
      </c>
      <c r="AM26" s="455">
        <v>88.922000000000011</v>
      </c>
      <c r="AN26" s="455">
        <v>90.458000000000013</v>
      </c>
      <c r="AO26" s="455">
        <v>91.903000000000006</v>
      </c>
      <c r="AP26" s="455">
        <v>93.563000000000002</v>
      </c>
      <c r="AQ26" s="455">
        <v>95.414000000000001</v>
      </c>
      <c r="AR26" s="455">
        <v>96.991</v>
      </c>
      <c r="AS26" s="455">
        <v>98.462000000000003</v>
      </c>
      <c r="AT26" s="455">
        <v>99.856999999999999</v>
      </c>
      <c r="AU26" s="455">
        <v>101.081</v>
      </c>
      <c r="AV26" s="455">
        <v>102.075</v>
      </c>
      <c r="AW26" s="455">
        <v>102.953</v>
      </c>
      <c r="AX26" s="455">
        <v>103.744</v>
      </c>
      <c r="AY26" s="455">
        <v>104.563</v>
      </c>
      <c r="AZ26" s="455">
        <v>105.42200000000001</v>
      </c>
      <c r="BA26" s="455">
        <v>106.14500000000001</v>
      </c>
      <c r="BB26" s="455">
        <v>106.63200000000001</v>
      </c>
      <c r="BC26" s="455">
        <v>107.03</v>
      </c>
      <c r="BD26" s="455">
        <v>107.17500000000001</v>
      </c>
      <c r="BE26" s="455">
        <v>107.52600000000001</v>
      </c>
      <c r="BF26" s="455">
        <v>108.03100000000001</v>
      </c>
      <c r="BG26" s="455">
        <v>108.41000000000001</v>
      </c>
      <c r="BH26" s="455">
        <v>109.10000000000001</v>
      </c>
      <c r="BI26" s="455">
        <v>110.16600000000001</v>
      </c>
      <c r="BJ26" s="455">
        <v>111.352</v>
      </c>
      <c r="BK26" s="455">
        <v>112.48100000000001</v>
      </c>
      <c r="BL26" s="455">
        <v>113.551</v>
      </c>
      <c r="BM26" s="455">
        <v>114.54900000000001</v>
      </c>
      <c r="BN26" s="455">
        <v>115.399</v>
      </c>
      <c r="BO26" s="455">
        <v>116.15700000000001</v>
      </c>
      <c r="BP26" s="455">
        <v>116.89700000000001</v>
      </c>
      <c r="BQ26" s="455">
        <v>117.53100000000001</v>
      </c>
      <c r="BR26" s="455">
        <v>118.218</v>
      </c>
      <c r="BS26" s="455">
        <v>118.37100000000001</v>
      </c>
      <c r="BT26" s="455">
        <v>120.048</v>
      </c>
      <c r="BU26" s="455">
        <v>121.015</v>
      </c>
      <c r="BV26" s="455">
        <v>122.13900000000001</v>
      </c>
      <c r="BW26" s="455">
        <v>123.081</v>
      </c>
      <c r="BX26" s="455">
        <v>124.34800000000001</v>
      </c>
      <c r="BY26" s="455">
        <v>125.83500000000001</v>
      </c>
      <c r="BZ26" s="455">
        <v>126.95100000000001</v>
      </c>
      <c r="CA26" s="455">
        <v>128.34</v>
      </c>
      <c r="CB26" s="455">
        <v>130.27500000000001</v>
      </c>
      <c r="CC26" s="455">
        <v>131.91399999999999</v>
      </c>
      <c r="CD26" s="455">
        <v>133.78700000000001</v>
      </c>
      <c r="CE26" s="455">
        <v>136.05699999999999</v>
      </c>
      <c r="CF26" s="455">
        <v>138.148</v>
      </c>
      <c r="CG26" s="455">
        <v>140.21600000000001</v>
      </c>
      <c r="CH26" s="455">
        <v>142.33500000000001</v>
      </c>
      <c r="CI26" s="455">
        <v>143.78800000000001</v>
      </c>
      <c r="CJ26" s="455">
        <v>145.01600000000002</v>
      </c>
      <c r="CK26" s="455">
        <v>146.85000000000002</v>
      </c>
      <c r="CL26" s="455">
        <v>148.26900000000001</v>
      </c>
      <c r="CM26" s="455">
        <v>150.06900000000002</v>
      </c>
      <c r="CN26" s="455">
        <v>152.053</v>
      </c>
      <c r="CO26" s="455">
        <v>153.018</v>
      </c>
      <c r="CP26" s="455">
        <v>154.03200000000001</v>
      </c>
      <c r="CQ26" s="455">
        <v>154.55600000000001</v>
      </c>
      <c r="CR26" s="455">
        <v>155.489</v>
      </c>
      <c r="CS26" s="455">
        <v>156.893</v>
      </c>
      <c r="CT26" s="455">
        <v>158.066</v>
      </c>
      <c r="CU26" s="455">
        <v>159.97200000000001</v>
      </c>
      <c r="CV26" s="455">
        <v>161.27500000000001</v>
      </c>
      <c r="CW26" s="455">
        <v>162.804</v>
      </c>
      <c r="CX26" s="455">
        <v>164.041</v>
      </c>
      <c r="CY26" s="455">
        <v>165.51100000000002</v>
      </c>
      <c r="CZ26" s="455">
        <v>167.03200000000001</v>
      </c>
      <c r="DA26" s="455">
        <v>168.887</v>
      </c>
      <c r="DB26" s="455">
        <v>170.96800000000002</v>
      </c>
      <c r="DC26" s="455">
        <v>172.63400000000001</v>
      </c>
      <c r="DD26" s="455">
        <v>174.49600000000001</v>
      </c>
      <c r="DE26" s="455">
        <v>176.446</v>
      </c>
      <c r="DF26" s="455">
        <v>178.89500000000001</v>
      </c>
      <c r="DG26" s="455">
        <v>180.21700000000001</v>
      </c>
      <c r="DH26" s="455">
        <v>181.83100000000002</v>
      </c>
      <c r="DI26" s="455">
        <v>183.66400000000002</v>
      </c>
      <c r="DJ26" s="455">
        <v>185.58600000000001</v>
      </c>
      <c r="DK26" s="455">
        <v>187.31100000000001</v>
      </c>
      <c r="DL26" s="455">
        <v>188.49300000000002</v>
      </c>
      <c r="DM26" s="455">
        <v>189.29500000000002</v>
      </c>
      <c r="DN26" s="455">
        <v>189.40100000000001</v>
      </c>
      <c r="DO26" s="455">
        <v>187.70100000000002</v>
      </c>
      <c r="DP26" s="455">
        <v>187.727</v>
      </c>
      <c r="DQ26" s="455">
        <v>188.99200000000002</v>
      </c>
      <c r="DR26" s="455">
        <v>190.77600000000001</v>
      </c>
      <c r="DS26" s="455">
        <v>192.35900000000001</v>
      </c>
      <c r="DT26" s="455">
        <v>193.88500000000002</v>
      </c>
      <c r="DU26" s="455">
        <v>194.869</v>
      </c>
      <c r="DV26" s="455">
        <v>196.096</v>
      </c>
      <c r="DW26" s="490">
        <v>197.36200000000002</v>
      </c>
      <c r="DX26" s="490">
        <v>198.596</v>
      </c>
      <c r="DY26" s="490">
        <v>199.06900000000002</v>
      </c>
      <c r="DZ26" s="490">
        <v>200.27200000000002</v>
      </c>
      <c r="EA26" s="490">
        <v>201.46600000000001</v>
      </c>
      <c r="EB26" s="490">
        <v>202.12900000000002</v>
      </c>
      <c r="EC26" s="490">
        <v>203.06900000000002</v>
      </c>
      <c r="ED26" s="490">
        <v>203.07400000000001</v>
      </c>
      <c r="EE26" s="490">
        <v>203.37100000000001</v>
      </c>
      <c r="EF26" s="490">
        <v>204.19400000000002</v>
      </c>
      <c r="EG26" s="490">
        <v>204.53100000000001</v>
      </c>
      <c r="EH26" s="490">
        <v>205.58200000000002</v>
      </c>
      <c r="EI26" s="490">
        <v>206.667</v>
      </c>
      <c r="EJ26" s="458">
        <f>EF26*(1+EJ28%)</f>
        <v>207.32287027779432</v>
      </c>
      <c r="EK26" s="458">
        <f>EG26*(1+EK28%)</f>
        <v>206.93414571171508</v>
      </c>
      <c r="EL26" s="458">
        <f>EH26*(1+EL28%)</f>
        <v>206.91690334563262</v>
      </c>
      <c r="EM26" s="458">
        <f t="shared" ref="EM26:FB26" si="14">EI26*(1+EM28%)</f>
        <v>207.11410455346598</v>
      </c>
      <c r="EN26" s="458">
        <f t="shared" si="14"/>
        <v>208.17320641979913</v>
      </c>
      <c r="EO26" s="458">
        <f t="shared" si="14"/>
        <v>209.31666463998016</v>
      </c>
      <c r="EP26" s="458">
        <f t="shared" si="14"/>
        <v>210.04047747992513</v>
      </c>
      <c r="EQ26" s="458">
        <f t="shared" si="14"/>
        <v>211.67248033079608</v>
      </c>
      <c r="ER26" s="458">
        <f t="shared" si="14"/>
        <v>212.7548919775212</v>
      </c>
      <c r="ES26" s="458">
        <f t="shared" si="14"/>
        <v>213.71357133488343</v>
      </c>
      <c r="ET26" s="458">
        <f t="shared" si="14"/>
        <v>214.45258859024025</v>
      </c>
      <c r="EU26" s="458">
        <f t="shared" si="14"/>
        <v>216.11887329952626</v>
      </c>
      <c r="EV26" s="458">
        <f t="shared" si="14"/>
        <v>217.22402208963325</v>
      </c>
      <c r="EW26" s="458">
        <f t="shared" si="14"/>
        <v>218.20283946941191</v>
      </c>
      <c r="EX26" s="458">
        <f t="shared" si="14"/>
        <v>218.95738052419156</v>
      </c>
      <c r="EY26" s="458">
        <f t="shared" si="14"/>
        <v>220.5936368532</v>
      </c>
      <c r="EZ26" s="458">
        <f t="shared" si="14"/>
        <v>221.65632454841608</v>
      </c>
      <c r="FA26" s="458">
        <f t="shared" si="14"/>
        <v>222.5894959225605</v>
      </c>
      <c r="FB26" s="458">
        <f t="shared" si="14"/>
        <v>223.29338069373128</v>
      </c>
      <c r="FC26" s="458">
        <f>EY26*(1+FC28%)</f>
        <v>224.96203971089304</v>
      </c>
      <c r="FD26" s="458">
        <f>EZ26*(1+FD28%)</f>
        <v>226.04577174823447</v>
      </c>
      <c r="FE26" s="458">
        <f>FA26*(1+FE28%)</f>
        <v>226.99742266039132</v>
      </c>
      <c r="FF26" s="458">
        <f>FB26*(1+FF28%)</f>
        <v>227.71524642041842</v>
      </c>
      <c r="FG26" s="458"/>
      <c r="FH26" s="458"/>
      <c r="FI26" s="458"/>
      <c r="FJ26" s="458"/>
      <c r="FK26" s="458"/>
      <c r="FL26" s="458"/>
      <c r="FM26" s="458"/>
      <c r="FN26" s="458"/>
      <c r="FO26" s="458"/>
      <c r="FP26" s="458"/>
      <c r="FQ26" s="458"/>
      <c r="FR26" s="458"/>
      <c r="FS26" s="458"/>
      <c r="FT26" s="458"/>
      <c r="FU26" s="458"/>
      <c r="FV26" s="458"/>
    </row>
    <row r="27" spans="1:178" s="455" customFormat="1">
      <c r="A27" s="374"/>
      <c r="B27" s="454" t="s">
        <v>174</v>
      </c>
      <c r="D27" s="490">
        <f>100*(D26/C26-1)</f>
        <v>3.8194996705368967</v>
      </c>
      <c r="E27" s="490">
        <f>100*(E26/D26-1)</f>
        <v>3.3682044996935945</v>
      </c>
      <c r="F27" s="490">
        <f>100*(F26/E26-1)</f>
        <v>3.0446105312189164</v>
      </c>
      <c r="G27" s="490">
        <f>100*(G26/F26-1)</f>
        <v>2.9402699870554105</v>
      </c>
      <c r="H27" s="490">
        <f t="shared" ref="H27:BS27" si="15">100*(H26/G26-1)</f>
        <v>3.3193612774451209</v>
      </c>
      <c r="I27" s="490">
        <f t="shared" si="15"/>
        <v>3.6048915248343416</v>
      </c>
      <c r="J27" s="490">
        <f t="shared" si="15"/>
        <v>4.1395513621361513</v>
      </c>
      <c r="K27" s="490">
        <f t="shared" si="15"/>
        <v>3.9642607745886238</v>
      </c>
      <c r="L27" s="490">
        <f t="shared" si="15"/>
        <v>2.9519659680002697</v>
      </c>
      <c r="M27" s="490">
        <f t="shared" si="15"/>
        <v>1.9522558843702464</v>
      </c>
      <c r="N27" s="490">
        <f t="shared" si="15"/>
        <v>1.9640981885009179</v>
      </c>
      <c r="O27" s="490">
        <f t="shared" si="15"/>
        <v>2.5055921211438514</v>
      </c>
      <c r="P27" s="490">
        <f t="shared" si="15"/>
        <v>2.1554836886558348</v>
      </c>
      <c r="Q27" s="490">
        <f t="shared" si="15"/>
        <v>2.000891334081234</v>
      </c>
      <c r="R27" s="490">
        <f t="shared" si="15"/>
        <v>1.9074021062781332</v>
      </c>
      <c r="S27" s="490">
        <f t="shared" si="15"/>
        <v>1.6765475539260111</v>
      </c>
      <c r="T27" s="490">
        <f t="shared" si="15"/>
        <v>1.4773239498058643</v>
      </c>
      <c r="U27" s="490">
        <f t="shared" si="15"/>
        <v>1.3024975282637685</v>
      </c>
      <c r="V27" s="490">
        <f t="shared" si="15"/>
        <v>1.2164417663866001</v>
      </c>
      <c r="W27" s="490">
        <f t="shared" si="15"/>
        <v>1.3080298499119403</v>
      </c>
      <c r="X27" s="490">
        <f t="shared" si="15"/>
        <v>1.373906806080516</v>
      </c>
      <c r="Y27" s="490">
        <f t="shared" si="15"/>
        <v>1.48863790991971</v>
      </c>
      <c r="Z27" s="490">
        <f t="shared" si="15"/>
        <v>1.5687010618899544</v>
      </c>
      <c r="AA27" s="490">
        <f t="shared" si="15"/>
        <v>1.3279826807825357</v>
      </c>
      <c r="AB27" s="490">
        <f t="shared" si="15"/>
        <v>1.0617509119333013</v>
      </c>
      <c r="AC27" s="490">
        <f t="shared" si="15"/>
        <v>0.91008701256849456</v>
      </c>
      <c r="AD27" s="490">
        <f t="shared" si="15"/>
        <v>0.73581073312807277</v>
      </c>
      <c r="AE27" s="490">
        <f t="shared" si="15"/>
        <v>0.8331536832494324</v>
      </c>
      <c r="AF27" s="490">
        <f t="shared" si="15"/>
        <v>1.2023039967804294</v>
      </c>
      <c r="AG27" s="490">
        <f t="shared" si="15"/>
        <v>1.3383869765130063</v>
      </c>
      <c r="AH27" s="490">
        <f t="shared" si="15"/>
        <v>1.412682256858</v>
      </c>
      <c r="AI27" s="490">
        <f t="shared" si="15"/>
        <v>1.4836938777978093</v>
      </c>
      <c r="AJ27" s="490">
        <f t="shared" si="15"/>
        <v>1.4024259466673072</v>
      </c>
      <c r="AK27" s="490">
        <f t="shared" si="15"/>
        <v>1.3665793215280164</v>
      </c>
      <c r="AL27" s="490">
        <f t="shared" si="15"/>
        <v>1.4374145086128998</v>
      </c>
      <c r="AM27" s="490">
        <f t="shared" si="15"/>
        <v>1.618174753731183</v>
      </c>
      <c r="AN27" s="490">
        <f t="shared" si="15"/>
        <v>1.7273565596815255</v>
      </c>
      <c r="AO27" s="490">
        <f t="shared" si="15"/>
        <v>1.5974264299453811</v>
      </c>
      <c r="AP27" s="490">
        <f t="shared" si="15"/>
        <v>1.8062522442140017</v>
      </c>
      <c r="AQ27" s="490">
        <f t="shared" si="15"/>
        <v>1.9783461411027936</v>
      </c>
      <c r="AR27" s="490">
        <f t="shared" si="15"/>
        <v>1.6527972834175175</v>
      </c>
      <c r="AS27" s="490">
        <f t="shared" si="15"/>
        <v>1.5166355641245133</v>
      </c>
      <c r="AT27" s="490">
        <f t="shared" si="15"/>
        <v>1.4167902337957727</v>
      </c>
      <c r="AU27" s="490">
        <f t="shared" si="15"/>
        <v>1.2257528265419593</v>
      </c>
      <c r="AV27" s="490">
        <f t="shared" si="15"/>
        <v>0.98336977275650383</v>
      </c>
      <c r="AW27" s="490">
        <f t="shared" si="15"/>
        <v>0.86015184913053044</v>
      </c>
      <c r="AX27" s="490">
        <f t="shared" si="15"/>
        <v>0.76831175390712492</v>
      </c>
      <c r="AY27" s="490">
        <f t="shared" si="15"/>
        <v>0.78944324491054818</v>
      </c>
      <c r="AZ27" s="490">
        <f t="shared" si="15"/>
        <v>0.82151430238230905</v>
      </c>
      <c r="BA27" s="490">
        <f t="shared" si="15"/>
        <v>0.68581510500653753</v>
      </c>
      <c r="BB27" s="490">
        <f t="shared" si="15"/>
        <v>0.45880634980450807</v>
      </c>
      <c r="BC27" s="490">
        <f t="shared" si="15"/>
        <v>0.37324630504913525</v>
      </c>
      <c r="BD27" s="490">
        <f t="shared" si="15"/>
        <v>0.13547603475660974</v>
      </c>
      <c r="BE27" s="490">
        <f t="shared" si="15"/>
        <v>0.32750174947515642</v>
      </c>
      <c r="BF27" s="490">
        <f t="shared" si="15"/>
        <v>0.46965385116157776</v>
      </c>
      <c r="BG27" s="490">
        <f t="shared" si="15"/>
        <v>0.35082522609251043</v>
      </c>
      <c r="BH27" s="490">
        <f t="shared" si="15"/>
        <v>0.63647265012451992</v>
      </c>
      <c r="BI27" s="490">
        <f t="shared" si="15"/>
        <v>0.97708524289643606</v>
      </c>
      <c r="BJ27" s="490">
        <f t="shared" si="15"/>
        <v>1.076557195504968</v>
      </c>
      <c r="BK27" s="490">
        <f t="shared" si="15"/>
        <v>1.0139018607658645</v>
      </c>
      <c r="BL27" s="490">
        <f t="shared" si="15"/>
        <v>0.95127177034342036</v>
      </c>
      <c r="BM27" s="490">
        <f t="shared" si="15"/>
        <v>0.87890022985266381</v>
      </c>
      <c r="BN27" s="490">
        <f t="shared" si="15"/>
        <v>0.74204052414250654</v>
      </c>
      <c r="BO27" s="490">
        <f t="shared" si="15"/>
        <v>0.65685144585310162</v>
      </c>
      <c r="BP27" s="490">
        <f t="shared" si="15"/>
        <v>0.63706879482079426</v>
      </c>
      <c r="BQ27" s="490">
        <f t="shared" si="15"/>
        <v>0.54235780216771445</v>
      </c>
      <c r="BR27" s="490">
        <f t="shared" si="15"/>
        <v>0.58452663552595041</v>
      </c>
      <c r="BS27" s="490">
        <f t="shared" si="15"/>
        <v>0.12942191544436099</v>
      </c>
      <c r="BT27" s="490">
        <f t="shared" ref="BT27:EE27" si="16">100*(BT26/BS26-1)</f>
        <v>1.4167321387839937</v>
      </c>
      <c r="BU27" s="490">
        <f t="shared" si="16"/>
        <v>0.80551112888178622</v>
      </c>
      <c r="BV27" s="490">
        <f t="shared" si="16"/>
        <v>0.92881047803992089</v>
      </c>
      <c r="BW27" s="490">
        <f t="shared" si="16"/>
        <v>0.7712524255151898</v>
      </c>
      <c r="BX27" s="490">
        <f t="shared" si="16"/>
        <v>1.029403401012341</v>
      </c>
      <c r="BY27" s="490">
        <f t="shared" si="16"/>
        <v>1.1958374883391798</v>
      </c>
      <c r="BZ27" s="490">
        <f t="shared" si="16"/>
        <v>0.88687567052092575</v>
      </c>
      <c r="CA27" s="490">
        <f t="shared" si="16"/>
        <v>1.0941229293191856</v>
      </c>
      <c r="CB27" s="490">
        <f t="shared" si="16"/>
        <v>1.5077138849929783</v>
      </c>
      <c r="CC27" s="490">
        <f t="shared" si="16"/>
        <v>1.2581078487814201</v>
      </c>
      <c r="CD27" s="490">
        <f t="shared" si="16"/>
        <v>1.419864457146347</v>
      </c>
      <c r="CE27" s="490">
        <f t="shared" si="16"/>
        <v>1.6967268867677632</v>
      </c>
      <c r="CF27" s="490">
        <f t="shared" si="16"/>
        <v>1.5368558765811446</v>
      </c>
      <c r="CG27" s="490">
        <f t="shared" si="16"/>
        <v>1.4969453050351911</v>
      </c>
      <c r="CH27" s="490">
        <f t="shared" si="16"/>
        <v>1.5112398014491824</v>
      </c>
      <c r="CI27" s="490">
        <f t="shared" si="16"/>
        <v>1.0208311378086865</v>
      </c>
      <c r="CJ27" s="490">
        <f t="shared" si="16"/>
        <v>0.85403510724122444</v>
      </c>
      <c r="CK27" s="490">
        <f t="shared" si="16"/>
        <v>1.2646880344237887</v>
      </c>
      <c r="CL27" s="490">
        <f t="shared" si="16"/>
        <v>0.96629213483145904</v>
      </c>
      <c r="CM27" s="490">
        <f t="shared" si="16"/>
        <v>1.2140096716103832</v>
      </c>
      <c r="CN27" s="490">
        <f t="shared" si="16"/>
        <v>1.3220585197475598</v>
      </c>
      <c r="CO27" s="490">
        <f t="shared" si="16"/>
        <v>0.63464712961927017</v>
      </c>
      <c r="CP27" s="490">
        <f t="shared" si="16"/>
        <v>0.66266713719955739</v>
      </c>
      <c r="CQ27" s="490">
        <f t="shared" si="16"/>
        <v>0.34018905162562785</v>
      </c>
      <c r="CR27" s="490">
        <f t="shared" si="16"/>
        <v>0.60366469111519105</v>
      </c>
      <c r="CS27" s="490">
        <f t="shared" si="16"/>
        <v>0.90295776550108897</v>
      </c>
      <c r="CT27" s="490">
        <f t="shared" si="16"/>
        <v>0.74764329829883902</v>
      </c>
      <c r="CU27" s="490">
        <f t="shared" si="16"/>
        <v>1.2058254147002012</v>
      </c>
      <c r="CV27" s="490">
        <f t="shared" si="16"/>
        <v>0.81451754056960368</v>
      </c>
      <c r="CW27" s="490">
        <f t="shared" si="16"/>
        <v>0.94807006665633686</v>
      </c>
      <c r="CX27" s="490">
        <f t="shared" si="16"/>
        <v>0.75980934129382671</v>
      </c>
      <c r="CY27" s="490">
        <f t="shared" si="16"/>
        <v>0.89611743405613176</v>
      </c>
      <c r="CZ27" s="490">
        <f t="shared" si="16"/>
        <v>0.91897215290825951</v>
      </c>
      <c r="DA27" s="490">
        <f t="shared" si="16"/>
        <v>1.1105656401168673</v>
      </c>
      <c r="DB27" s="490">
        <f t="shared" si="16"/>
        <v>1.2321848336461771</v>
      </c>
      <c r="DC27" s="490">
        <f t="shared" si="16"/>
        <v>0.97445135931870652</v>
      </c>
      <c r="DD27" s="490">
        <f t="shared" si="16"/>
        <v>1.0785824345146411</v>
      </c>
      <c r="DE27" s="490">
        <f t="shared" si="16"/>
        <v>1.1175041261690666</v>
      </c>
      <c r="DF27" s="490">
        <f t="shared" si="16"/>
        <v>1.3879600557677785</v>
      </c>
      <c r="DG27" s="490">
        <f t="shared" si="16"/>
        <v>0.73898096648872258</v>
      </c>
      <c r="DH27" s="490">
        <f t="shared" si="16"/>
        <v>0.89558698679925719</v>
      </c>
      <c r="DI27" s="490">
        <f t="shared" si="16"/>
        <v>1.0080789304353965</v>
      </c>
      <c r="DJ27" s="490">
        <f t="shared" si="16"/>
        <v>1.0464761738827377</v>
      </c>
      <c r="DK27" s="490">
        <f t="shared" si="16"/>
        <v>0.92948821570593143</v>
      </c>
      <c r="DL27" s="490">
        <f t="shared" si="16"/>
        <v>0.63103608437304892</v>
      </c>
      <c r="DM27" s="490">
        <f t="shared" si="16"/>
        <v>0.4254799912994045</v>
      </c>
      <c r="DN27" s="490">
        <f t="shared" si="16"/>
        <v>5.599725296494551E-2</v>
      </c>
      <c r="DO27" s="490">
        <f t="shared" si="16"/>
        <v>-0.89756653871942982</v>
      </c>
      <c r="DP27" s="490">
        <f t="shared" si="16"/>
        <v>1.3851817518273357E-2</v>
      </c>
      <c r="DQ27" s="490">
        <f t="shared" si="16"/>
        <v>0.67385085789470889</v>
      </c>
      <c r="DR27" s="490">
        <f t="shared" si="16"/>
        <v>0.94395529969522052</v>
      </c>
      <c r="DS27" s="490">
        <f t="shared" si="16"/>
        <v>0.82976894368265164</v>
      </c>
      <c r="DT27" s="490">
        <f t="shared" si="16"/>
        <v>0.7933083453334655</v>
      </c>
      <c r="DU27" s="490">
        <f t="shared" si="16"/>
        <v>0.50751734275471527</v>
      </c>
      <c r="DV27" s="490">
        <f t="shared" si="16"/>
        <v>0.62965376740271584</v>
      </c>
      <c r="DW27" s="490">
        <f t="shared" si="16"/>
        <v>0.64560215404700916</v>
      </c>
      <c r="DX27" s="490">
        <f t="shared" si="16"/>
        <v>0.62524700803598954</v>
      </c>
      <c r="DY27" s="490">
        <f t="shared" si="16"/>
        <v>0.23817196720981038</v>
      </c>
      <c r="DZ27" s="490">
        <f t="shared" si="16"/>
        <v>0.6043130773751848</v>
      </c>
      <c r="EA27" s="490">
        <f t="shared" si="16"/>
        <v>0.59618918271151511</v>
      </c>
      <c r="EB27" s="490">
        <f t="shared" si="16"/>
        <v>0.32908778652478432</v>
      </c>
      <c r="EC27" s="490">
        <f t="shared" si="16"/>
        <v>0.46504954756616534</v>
      </c>
      <c r="ED27" s="490">
        <f t="shared" si="16"/>
        <v>2.4622172758892447E-3</v>
      </c>
      <c r="EE27" s="490">
        <f t="shared" si="16"/>
        <v>0.14625210514394027</v>
      </c>
      <c r="EF27" s="490">
        <f t="shared" ref="EF27:FB27" si="17">100*(EF26/EE26-1)</f>
        <v>0.40467913320976212</v>
      </c>
      <c r="EG27" s="490">
        <f t="shared" si="17"/>
        <v>0.16503912945531329</v>
      </c>
      <c r="EH27" s="490">
        <f t="shared" si="17"/>
        <v>0.51385853489203104</v>
      </c>
      <c r="EI27" s="490">
        <f t="shared" si="17"/>
        <v>0.52776994094811958</v>
      </c>
      <c r="EJ27" s="516">
        <f t="shared" si="17"/>
        <v>0.31735607416487621</v>
      </c>
      <c r="EK27" s="516">
        <f t="shared" si="17"/>
        <v>-0.18749719486248484</v>
      </c>
      <c r="EL27" s="516">
        <f t="shared" si="17"/>
        <v>-8.3322962593501693E-3</v>
      </c>
      <c r="EM27" s="516">
        <f t="shared" si="17"/>
        <v>9.5304542376584145E-2</v>
      </c>
      <c r="EN27" s="516">
        <f t="shared" si="17"/>
        <v>0.51136153600768175</v>
      </c>
      <c r="EO27" s="516">
        <f t="shared" si="17"/>
        <v>0.54928212897635831</v>
      </c>
      <c r="EP27" s="516">
        <f t="shared" si="17"/>
        <v>0.34579799997764837</v>
      </c>
      <c r="EQ27" s="516">
        <f t="shared" si="17"/>
        <v>0.77699444909467008</v>
      </c>
      <c r="ER27" s="516">
        <f t="shared" si="17"/>
        <v>0.51136153600768175</v>
      </c>
      <c r="ES27" s="516">
        <f t="shared" si="17"/>
        <v>0.45060273277452989</v>
      </c>
      <c r="ET27" s="516">
        <f t="shared" si="17"/>
        <v>0.34579799997764837</v>
      </c>
      <c r="EU27" s="516">
        <f t="shared" si="17"/>
        <v>0.77699444909467008</v>
      </c>
      <c r="EV27" s="516">
        <f t="shared" si="17"/>
        <v>0.51136153600770395</v>
      </c>
      <c r="EW27" s="516">
        <f t="shared" si="17"/>
        <v>0.45060273277455209</v>
      </c>
      <c r="EX27" s="516">
        <f t="shared" si="17"/>
        <v>0.34579799997764837</v>
      </c>
      <c r="EY27" s="516">
        <f t="shared" si="17"/>
        <v>0.74729443926082606</v>
      </c>
      <c r="EZ27" s="516">
        <f t="shared" si="17"/>
        <v>0.48173995876557019</v>
      </c>
      <c r="FA27" s="516">
        <f t="shared" si="17"/>
        <v>0.4209992094949655</v>
      </c>
      <c r="FB27" s="516">
        <f t="shared" si="17"/>
        <v>0.3162255111156087</v>
      </c>
      <c r="FC27" s="516">
        <f>100*(FC26/FB26-1)</f>
        <v>0.74729443926082606</v>
      </c>
      <c r="FD27" s="516">
        <f>100*(FD26/FC26-1)</f>
        <v>0.48173995876557019</v>
      </c>
      <c r="FE27" s="516">
        <f>100*(FE26/FD26-1)</f>
        <v>0.4209992094949655</v>
      </c>
      <c r="FF27" s="516">
        <f>100*(FF26/FE26-1)</f>
        <v>0.3162255111156087</v>
      </c>
      <c r="FG27" s="516"/>
      <c r="FH27" s="516"/>
      <c r="FI27" s="516"/>
      <c r="FJ27" s="516"/>
      <c r="FK27" s="516"/>
      <c r="FL27" s="516"/>
      <c r="FM27" s="516"/>
      <c r="FN27" s="516"/>
      <c r="FO27" s="516"/>
      <c r="FP27" s="516"/>
      <c r="FQ27" s="516"/>
      <c r="FR27" s="516"/>
      <c r="FS27" s="516"/>
      <c r="FT27" s="516"/>
      <c r="FU27" s="516"/>
      <c r="FV27" s="516"/>
    </row>
    <row r="28" spans="1:178" s="465" customFormat="1" ht="13.5" thickBot="1">
      <c r="A28" s="374"/>
      <c r="B28" s="495" t="s">
        <v>74</v>
      </c>
      <c r="G28" s="483">
        <f>100*(G26/C26-1)</f>
        <v>13.835177569244038</v>
      </c>
      <c r="H28" s="483">
        <f t="shared" ref="H28:BS28" si="18">100*(H26/D26-1)</f>
        <v>13.286789810032396</v>
      </c>
      <c r="I28" s="483">
        <f t="shared" si="18"/>
        <v>13.54618788507549</v>
      </c>
      <c r="J28" s="483">
        <f t="shared" si="18"/>
        <v>14.752717335470212</v>
      </c>
      <c r="K28" s="483">
        <f t="shared" si="18"/>
        <v>15.894211576846317</v>
      </c>
      <c r="L28" s="483">
        <f t="shared" si="18"/>
        <v>15.482101114695812</v>
      </c>
      <c r="M28" s="483">
        <f t="shared" si="18"/>
        <v>13.640008204516207</v>
      </c>
      <c r="N28" s="483">
        <f t="shared" si="18"/>
        <v>11.266092499418079</v>
      </c>
      <c r="O28" s="483">
        <f t="shared" si="18"/>
        <v>9.7049756299192325</v>
      </c>
      <c r="P28" s="483">
        <f t="shared" si="18"/>
        <v>8.8562490590026179</v>
      </c>
      <c r="Q28" s="483">
        <f t="shared" si="18"/>
        <v>8.9081779994749191</v>
      </c>
      <c r="R28" s="483">
        <f t="shared" si="18"/>
        <v>8.8476207334931658</v>
      </c>
      <c r="S28" s="483">
        <f t="shared" si="18"/>
        <v>7.9672831172093339</v>
      </c>
      <c r="T28" s="483">
        <f t="shared" si="18"/>
        <v>7.2505417159717922</v>
      </c>
      <c r="U28" s="483">
        <f t="shared" si="18"/>
        <v>6.5162038780829601</v>
      </c>
      <c r="V28" s="483">
        <f t="shared" si="18"/>
        <v>5.7939945889206035</v>
      </c>
      <c r="W28" s="483">
        <f t="shared" si="18"/>
        <v>5.4105535602634536</v>
      </c>
      <c r="X28" s="483">
        <f t="shared" si="18"/>
        <v>5.3031280001146319</v>
      </c>
      <c r="Y28" s="483">
        <f t="shared" si="18"/>
        <v>5.4966194234631782</v>
      </c>
      <c r="Z28" s="483">
        <f t="shared" si="18"/>
        <v>5.8637748399899436</v>
      </c>
      <c r="AA28" s="483">
        <f t="shared" si="18"/>
        <v>5.8846249344773449</v>
      </c>
      <c r="AB28" s="483">
        <f t="shared" si="18"/>
        <v>5.5585793985576171</v>
      </c>
      <c r="AC28" s="483">
        <f t="shared" si="18"/>
        <v>4.956827201544578</v>
      </c>
      <c r="AD28" s="483">
        <f t="shared" si="18"/>
        <v>4.0961533384375581</v>
      </c>
      <c r="AE28" s="483">
        <f t="shared" si="18"/>
        <v>3.5878061490359547</v>
      </c>
      <c r="AF28" s="483">
        <f t="shared" si="18"/>
        <v>3.7318723815662258</v>
      </c>
      <c r="AG28" s="483">
        <f t="shared" si="18"/>
        <v>4.1721490527714344</v>
      </c>
      <c r="AH28" s="483">
        <f t="shared" si="18"/>
        <v>4.8721102755620915</v>
      </c>
      <c r="AI28" s="483">
        <f t="shared" si="18"/>
        <v>5.5487084035515721</v>
      </c>
      <c r="AJ28" s="483">
        <f t="shared" si="18"/>
        <v>5.7574251273766697</v>
      </c>
      <c r="AK28" s="483">
        <f t="shared" si="18"/>
        <v>5.7868468490563707</v>
      </c>
      <c r="AL28" s="483">
        <f t="shared" si="18"/>
        <v>5.8126458602885123</v>
      </c>
      <c r="AM28" s="483">
        <f t="shared" si="18"/>
        <v>5.952863236660888</v>
      </c>
      <c r="AN28" s="483">
        <f t="shared" si="18"/>
        <v>6.2923751219110979</v>
      </c>
      <c r="AO28" s="483">
        <f t="shared" si="18"/>
        <v>6.5344399879442738</v>
      </c>
      <c r="AP28" s="483">
        <f t="shared" si="18"/>
        <v>6.9218110758119566</v>
      </c>
      <c r="AQ28" s="483">
        <f t="shared" si="18"/>
        <v>7.3007804592789105</v>
      </c>
      <c r="AR28" s="483">
        <f t="shared" si="18"/>
        <v>7.2221362400229694</v>
      </c>
      <c r="AS28" s="483">
        <f t="shared" si="18"/>
        <v>7.1368725721684845</v>
      </c>
      <c r="AT28" s="483">
        <f t="shared" si="18"/>
        <v>6.7270181588875877</v>
      </c>
      <c r="AU28" s="483">
        <f t="shared" si="18"/>
        <v>5.9393799652042611</v>
      </c>
      <c r="AV28" s="483">
        <f t="shared" si="18"/>
        <v>5.241723458877634</v>
      </c>
      <c r="AW28" s="483">
        <f t="shared" si="18"/>
        <v>4.561150494607058</v>
      </c>
      <c r="AX28" s="483">
        <f t="shared" si="18"/>
        <v>3.8925663699089785</v>
      </c>
      <c r="AY28" s="483">
        <f t="shared" si="18"/>
        <v>3.4447621214669377</v>
      </c>
      <c r="AZ28" s="483">
        <f t="shared" si="18"/>
        <v>3.278961547881476</v>
      </c>
      <c r="BA28" s="483">
        <f t="shared" si="18"/>
        <v>3.100443891873006</v>
      </c>
      <c r="BB28" s="483">
        <f t="shared" si="18"/>
        <v>2.7837754472547882</v>
      </c>
      <c r="BC28" s="483">
        <f t="shared" si="18"/>
        <v>2.3593431711025792</v>
      </c>
      <c r="BD28" s="483">
        <f t="shared" si="18"/>
        <v>1.6628407732731221</v>
      </c>
      <c r="BE28" s="483">
        <f t="shared" si="18"/>
        <v>1.3010504498563336</v>
      </c>
      <c r="BF28" s="483">
        <f t="shared" si="18"/>
        <v>1.3119888963913251</v>
      </c>
      <c r="BG28" s="483">
        <f t="shared" si="18"/>
        <v>1.289358123890505</v>
      </c>
      <c r="BH28" s="483">
        <f t="shared" si="18"/>
        <v>1.7961278283181725</v>
      </c>
      <c r="BI28" s="483">
        <f t="shared" si="18"/>
        <v>2.4552201328050804</v>
      </c>
      <c r="BJ28" s="483">
        <f t="shared" si="18"/>
        <v>3.0741176143884497</v>
      </c>
      <c r="BK28" s="483">
        <f t="shared" si="18"/>
        <v>3.7551886357347186</v>
      </c>
      <c r="BL28" s="483">
        <f t="shared" si="18"/>
        <v>4.0797433547204331</v>
      </c>
      <c r="BM28" s="483">
        <f t="shared" si="18"/>
        <v>3.9785414737759428</v>
      </c>
      <c r="BN28" s="483">
        <f t="shared" si="18"/>
        <v>3.634420576190811</v>
      </c>
      <c r="BO28" s="483">
        <f t="shared" si="18"/>
        <v>3.268107502600448</v>
      </c>
      <c r="BP28" s="483">
        <f t="shared" si="18"/>
        <v>2.9466935561994312</v>
      </c>
      <c r="BQ28" s="483">
        <f t="shared" si="18"/>
        <v>2.6032527564622931</v>
      </c>
      <c r="BR28" s="483">
        <f t="shared" si="18"/>
        <v>2.4428287940103433</v>
      </c>
      <c r="BS28" s="483">
        <f t="shared" si="18"/>
        <v>1.9060409618016916</v>
      </c>
      <c r="BT28" s="483">
        <f t="shared" ref="BT28:EE28" si="19">100*(BT26/BP26-1)</f>
        <v>2.6955353858524989</v>
      </c>
      <c r="BU28" s="483">
        <f t="shared" si="19"/>
        <v>2.9643243059277902</v>
      </c>
      <c r="BV28" s="483">
        <f t="shared" si="19"/>
        <v>3.3167537938385117</v>
      </c>
      <c r="BW28" s="483">
        <f t="shared" si="19"/>
        <v>3.9790151303951138</v>
      </c>
      <c r="BX28" s="483">
        <f t="shared" si="19"/>
        <v>3.581900573104102</v>
      </c>
      <c r="BY28" s="483">
        <f t="shared" si="19"/>
        <v>3.9829773168615468</v>
      </c>
      <c r="BZ28" s="483">
        <f t="shared" si="19"/>
        <v>3.9397735367081799</v>
      </c>
      <c r="CA28" s="483">
        <f t="shared" si="19"/>
        <v>4.2727959636337021</v>
      </c>
      <c r="CB28" s="483">
        <f t="shared" si="19"/>
        <v>4.7664618650882895</v>
      </c>
      <c r="CC28" s="483">
        <f t="shared" si="19"/>
        <v>4.8309293916636742</v>
      </c>
      <c r="CD28" s="483">
        <f t="shared" si="19"/>
        <v>5.3847547478948599</v>
      </c>
      <c r="CE28" s="483">
        <f t="shared" si="19"/>
        <v>6.0129343930185319</v>
      </c>
      <c r="CF28" s="483">
        <f t="shared" si="19"/>
        <v>6.0433697946651321</v>
      </c>
      <c r="CG28" s="483">
        <f t="shared" si="19"/>
        <v>6.2934942462513632</v>
      </c>
      <c r="CH28" s="483">
        <f t="shared" si="19"/>
        <v>6.3892605410092118</v>
      </c>
      <c r="CI28" s="483">
        <f t="shared" si="19"/>
        <v>5.6821773227397454</v>
      </c>
      <c r="CJ28" s="483">
        <f t="shared" si="19"/>
        <v>4.9714798621768086</v>
      </c>
      <c r="CK28" s="483">
        <f t="shared" si="19"/>
        <v>4.7312717521538206</v>
      </c>
      <c r="CL28" s="483">
        <f t="shared" si="19"/>
        <v>4.1690378332806421</v>
      </c>
      <c r="CM28" s="483">
        <f t="shared" si="19"/>
        <v>4.3682365705065784</v>
      </c>
      <c r="CN28" s="483">
        <f t="shared" si="19"/>
        <v>4.8525679924973586</v>
      </c>
      <c r="CO28" s="483">
        <f t="shared" si="19"/>
        <v>4.2002042900919134</v>
      </c>
      <c r="CP28" s="483">
        <f t="shared" si="19"/>
        <v>3.8868542986059129</v>
      </c>
      <c r="CQ28" s="483">
        <f t="shared" si="19"/>
        <v>2.989957952675093</v>
      </c>
      <c r="CR28" s="483">
        <f t="shared" si="19"/>
        <v>2.259738380696219</v>
      </c>
      <c r="CS28" s="483">
        <f t="shared" si="19"/>
        <v>2.5323818112901852</v>
      </c>
      <c r="CT28" s="483">
        <f t="shared" si="19"/>
        <v>2.6189363249194964</v>
      </c>
      <c r="CU28" s="483">
        <f t="shared" si="19"/>
        <v>3.5042314759698767</v>
      </c>
      <c r="CV28" s="483">
        <f t="shared" si="19"/>
        <v>3.7211635549781574</v>
      </c>
      <c r="CW28" s="483">
        <f t="shared" si="19"/>
        <v>3.7675358365255374</v>
      </c>
      <c r="CX28" s="483">
        <f t="shared" si="19"/>
        <v>3.780066554477246</v>
      </c>
      <c r="CY28" s="483">
        <f t="shared" si="19"/>
        <v>3.462480934163481</v>
      </c>
      <c r="CZ28" s="483">
        <f t="shared" si="19"/>
        <v>3.5696791195163557</v>
      </c>
      <c r="DA28" s="483">
        <f t="shared" si="19"/>
        <v>3.7363946831773243</v>
      </c>
      <c r="DB28" s="483">
        <f t="shared" si="19"/>
        <v>4.2227248066032397</v>
      </c>
      <c r="DC28" s="483">
        <f t="shared" si="19"/>
        <v>4.3036414498129894</v>
      </c>
      <c r="DD28" s="483">
        <f t="shared" si="19"/>
        <v>4.4686048182384308</v>
      </c>
      <c r="DE28" s="483">
        <f t="shared" si="19"/>
        <v>4.4757737422063348</v>
      </c>
      <c r="DF28" s="483">
        <f t="shared" si="19"/>
        <v>4.6365401712601173</v>
      </c>
      <c r="DG28" s="483">
        <f t="shared" si="19"/>
        <v>4.3925298608617158</v>
      </c>
      <c r="DH28" s="483">
        <f t="shared" si="19"/>
        <v>4.2035347515129384</v>
      </c>
      <c r="DI28" s="483">
        <f t="shared" si="19"/>
        <v>4.0907699806173037</v>
      </c>
      <c r="DJ28" s="483">
        <f t="shared" si="19"/>
        <v>3.7401827887867167</v>
      </c>
      <c r="DK28" s="483">
        <f t="shared" si="19"/>
        <v>3.936365603688885</v>
      </c>
      <c r="DL28" s="483">
        <f t="shared" si="19"/>
        <v>3.6638416991602085</v>
      </c>
      <c r="DM28" s="483">
        <f t="shared" si="19"/>
        <v>3.0659247321195293</v>
      </c>
      <c r="DN28" s="483">
        <f t="shared" si="19"/>
        <v>2.0556507495177456</v>
      </c>
      <c r="DO28" s="483">
        <f t="shared" si="19"/>
        <v>0.20820987555456583</v>
      </c>
      <c r="DP28" s="483">
        <f t="shared" si="19"/>
        <v>-0.40638113882214277</v>
      </c>
      <c r="DQ28" s="483">
        <f t="shared" si="19"/>
        <v>-0.16006761932433333</v>
      </c>
      <c r="DR28" s="483">
        <f t="shared" si="19"/>
        <v>0.72597293572895794</v>
      </c>
      <c r="DS28" s="483">
        <f t="shared" si="19"/>
        <v>2.4816063846223368</v>
      </c>
      <c r="DT28" s="483">
        <f t="shared" si="19"/>
        <v>3.280295322462945</v>
      </c>
      <c r="DU28" s="483">
        <f t="shared" si="19"/>
        <v>3.1096554351506933</v>
      </c>
      <c r="DV28" s="483">
        <f t="shared" si="19"/>
        <v>2.7886107267161453</v>
      </c>
      <c r="DW28" s="483">
        <f t="shared" si="19"/>
        <v>2.6008660889274893</v>
      </c>
      <c r="DX28" s="483">
        <f t="shared" si="19"/>
        <v>2.4297908554039793</v>
      </c>
      <c r="DY28" s="483">
        <f t="shared" si="19"/>
        <v>2.1552940693491562</v>
      </c>
      <c r="DZ28" s="483">
        <f t="shared" si="19"/>
        <v>2.1295691906005221</v>
      </c>
      <c r="EA28" s="483">
        <f t="shared" si="19"/>
        <v>2.079427650712895</v>
      </c>
      <c r="EB28" s="483">
        <f t="shared" si="19"/>
        <v>1.7789884992648552</v>
      </c>
      <c r="EC28" s="483">
        <f t="shared" si="19"/>
        <v>2.0093535407321061</v>
      </c>
      <c r="ED28" s="483">
        <f t="shared" si="19"/>
        <v>1.3990972277702296</v>
      </c>
      <c r="EE28" s="483">
        <f t="shared" si="19"/>
        <v>0.94556897938113948</v>
      </c>
      <c r="EF28" s="483">
        <f>100*(EF26/EB26-1)</f>
        <v>1.0216248039618181</v>
      </c>
      <c r="EG28" s="483">
        <f>100*(EG26/EC26-1)</f>
        <v>0.71995233147352788</v>
      </c>
      <c r="EH28" s="483">
        <f>100*(EH26/ED26-1)</f>
        <v>1.2350177767710413</v>
      </c>
      <c r="EI28" s="483">
        <f>100*(EI26/EE26-1)</f>
        <v>1.620683381603083</v>
      </c>
      <c r="EJ28" s="517">
        <f>+marche_travail!EJ28+marche_travail!EJ10+0.1</f>
        <v>1.5323027502249342</v>
      </c>
      <c r="EK28" s="517">
        <f>+marche_travail!EK28+marche_travail!EK10+0.1</f>
        <v>1.1749542669399982</v>
      </c>
      <c r="EL28" s="517">
        <f>+marche_travail!EL28+marche_travail!EL10+0.1</f>
        <v>0.64932890312995306</v>
      </c>
      <c r="EM28" s="517">
        <f>+marche_travail!EM28+marche_travail!EM10</f>
        <v>0.21634056403101454</v>
      </c>
      <c r="EN28" s="517">
        <f>+marche_travail!EN28+marche_travail!EN10</f>
        <v>0.41015067023980611</v>
      </c>
      <c r="EO28" s="517">
        <f>+marche_travail!EO28+marche_travail!EO10</f>
        <v>1.1513416116372799</v>
      </c>
      <c r="EP28" s="517">
        <f>+marche_travail!EP28+marche_travail!EP10</f>
        <v>1.5095790067353398</v>
      </c>
      <c r="EQ28" s="517">
        <f>+marche_travail!EQ28+marche_travail!EQ10</f>
        <v>2.200900700199969</v>
      </c>
      <c r="ER28" s="517">
        <f>+marche_travail!ER28+marche_travail!ER10</f>
        <v>2.200900700199969</v>
      </c>
      <c r="ES28" s="517">
        <f>+marche_travail!ES28+marche_travail!ES10</f>
        <v>2.1006004000999488</v>
      </c>
      <c r="ET28" s="517">
        <f>+marche_travail!ET28+marche_travail!ET10</f>
        <v>2.1006004000999488</v>
      </c>
      <c r="EU28" s="517">
        <f>+marche_travail!EU28+marche_travail!EU10</f>
        <v>2.1006004000999488</v>
      </c>
      <c r="EV28" s="517">
        <f>+marche_travail!EV28+marche_travail!EV10</f>
        <v>2.100600400099971</v>
      </c>
      <c r="EW28" s="517">
        <f>+marche_travail!EW28+marche_travail!EW10</f>
        <v>2.100600400099971</v>
      </c>
      <c r="EX28" s="517">
        <f>+marche_travail!EX28+marche_travail!EX10</f>
        <v>2.100600400099971</v>
      </c>
      <c r="EY28" s="517">
        <f>+marche_travail!EY28+marche_travail!EY10</f>
        <v>2.0705103100699827</v>
      </c>
      <c r="EZ28" s="517">
        <f>+marche_travail!EZ28+marche_travail!EZ10</f>
        <v>2.0404292380489784</v>
      </c>
      <c r="FA28" s="517">
        <f>+marche_travail!FA28+marche_travail!FA10</f>
        <v>2.0103571813342755</v>
      </c>
      <c r="FB28" s="517">
        <f>+marche_travail!FB28+marche_travail!FB10</f>
        <v>1.9802941372239686</v>
      </c>
      <c r="FC28" s="517">
        <f>+marche_travail!FC28+marche_travail!FC10</f>
        <v>1.9802941372239686</v>
      </c>
      <c r="FD28" s="517">
        <f>+marche_travail!FD28+marche_travail!FD10</f>
        <v>1.9802941372239686</v>
      </c>
      <c r="FE28" s="517">
        <f>+marche_travail!FE28+marche_travail!FE10</f>
        <v>1.9802941372239686</v>
      </c>
      <c r="FF28" s="517">
        <f>+marche_travail!FF28+marche_travail!FF10</f>
        <v>1.9802941372239686</v>
      </c>
      <c r="FG28" s="517"/>
      <c r="FH28" s="517"/>
      <c r="FI28" s="517"/>
      <c r="FJ28" s="517"/>
      <c r="FK28" s="517"/>
      <c r="FL28" s="517"/>
      <c r="FM28" s="517"/>
      <c r="FN28" s="517"/>
      <c r="FO28" s="517"/>
      <c r="FP28" s="517"/>
      <c r="FQ28" s="517"/>
      <c r="FR28" s="517"/>
      <c r="FS28" s="517"/>
      <c r="FT28" s="517"/>
      <c r="FU28" s="517"/>
      <c r="FV28" s="517"/>
    </row>
    <row r="29" spans="1:178" s="453" customFormat="1">
      <c r="A29" s="374"/>
      <c r="B29" s="476" t="s">
        <v>255</v>
      </c>
      <c r="C29" s="453">
        <v>12.668000000000001</v>
      </c>
      <c r="D29" s="453">
        <v>13.091000000000001</v>
      </c>
      <c r="E29" s="453">
        <v>13.464</v>
      </c>
      <c r="F29" s="453">
        <v>13.807</v>
      </c>
      <c r="G29" s="453">
        <v>14.196000000000002</v>
      </c>
      <c r="H29" s="453">
        <v>14.65</v>
      </c>
      <c r="I29" s="453">
        <v>15.122000000000002</v>
      </c>
      <c r="J29" s="453">
        <v>15.776000000000002</v>
      </c>
      <c r="K29" s="453">
        <v>16.783000000000001</v>
      </c>
      <c r="L29" s="453">
        <v>17.271000000000001</v>
      </c>
      <c r="M29" s="453">
        <v>17.792000000000002</v>
      </c>
      <c r="N29" s="453">
        <v>18.27</v>
      </c>
      <c r="O29" s="453">
        <v>18.941000000000003</v>
      </c>
      <c r="P29" s="453">
        <v>19.211000000000002</v>
      </c>
      <c r="Q29" s="453">
        <v>19.997</v>
      </c>
      <c r="R29" s="453">
        <v>20.521000000000001</v>
      </c>
      <c r="S29" s="453">
        <v>20.869</v>
      </c>
      <c r="T29" s="453">
        <v>21.588000000000001</v>
      </c>
      <c r="U29" s="453">
        <v>21.061</v>
      </c>
      <c r="V29" s="453">
        <v>21.990000000000002</v>
      </c>
      <c r="W29" s="453">
        <v>22.395000000000003</v>
      </c>
      <c r="X29" s="453">
        <v>22.826000000000001</v>
      </c>
      <c r="Y29" s="453">
        <v>23.036000000000001</v>
      </c>
      <c r="Z29" s="453">
        <v>23.3</v>
      </c>
      <c r="AA29" s="453">
        <v>23.317</v>
      </c>
      <c r="AB29" s="453">
        <v>24.278000000000002</v>
      </c>
      <c r="AC29" s="453">
        <v>23.905000000000001</v>
      </c>
      <c r="AD29" s="453">
        <v>23.954000000000001</v>
      </c>
      <c r="AE29" s="453">
        <v>24.908000000000001</v>
      </c>
      <c r="AF29" s="453">
        <v>24.868000000000002</v>
      </c>
      <c r="AG29" s="453">
        <v>25.247</v>
      </c>
      <c r="AH29" s="453">
        <v>25.703000000000003</v>
      </c>
      <c r="AI29" s="453">
        <v>26.275000000000002</v>
      </c>
      <c r="AJ29" s="453">
        <v>26.468</v>
      </c>
      <c r="AK29" s="453">
        <v>27.056000000000001</v>
      </c>
      <c r="AL29" s="453">
        <v>27.559000000000001</v>
      </c>
      <c r="AM29" s="453">
        <v>27.984000000000002</v>
      </c>
      <c r="AN29" s="453">
        <v>28.583000000000002</v>
      </c>
      <c r="AO29" s="453">
        <v>28.718000000000004</v>
      </c>
      <c r="AP29" s="453">
        <v>29.588000000000001</v>
      </c>
      <c r="AQ29" s="453">
        <v>29.740000000000002</v>
      </c>
      <c r="AR29" s="453">
        <v>30.244000000000003</v>
      </c>
      <c r="AS29" s="453">
        <v>30.565000000000001</v>
      </c>
      <c r="AT29" s="453">
        <v>30.668000000000003</v>
      </c>
      <c r="AU29" s="453">
        <v>30.432000000000002</v>
      </c>
      <c r="AV29" s="453">
        <v>31.410000000000004</v>
      </c>
      <c r="AW29" s="453">
        <v>31.284000000000002</v>
      </c>
      <c r="AX29" s="453">
        <v>32.256</v>
      </c>
      <c r="AY29" s="453">
        <v>32.953000000000003</v>
      </c>
      <c r="AZ29" s="453">
        <v>32.381999999999998</v>
      </c>
      <c r="BA29" s="453">
        <v>32.878</v>
      </c>
      <c r="BB29" s="453">
        <v>33.216000000000001</v>
      </c>
      <c r="BC29" s="453">
        <v>33.380000000000003</v>
      </c>
      <c r="BD29" s="453">
        <v>33.375999999999998</v>
      </c>
      <c r="BE29" s="453">
        <v>33.113999999999997</v>
      </c>
      <c r="BF29" s="453">
        <v>33.256999999999998</v>
      </c>
      <c r="BG29" s="453">
        <v>33.558</v>
      </c>
      <c r="BH29" s="453">
        <v>33.631999999999998</v>
      </c>
      <c r="BI29" s="453">
        <v>33.952000000000005</v>
      </c>
      <c r="BJ29" s="453">
        <v>34.742000000000004</v>
      </c>
      <c r="BK29" s="453">
        <v>34.591000000000001</v>
      </c>
      <c r="BL29" s="453">
        <v>34.966999999999999</v>
      </c>
      <c r="BM29" s="453">
        <v>34.939</v>
      </c>
      <c r="BN29" s="453">
        <v>34.725999999999999</v>
      </c>
      <c r="BO29" s="453">
        <v>35.105000000000004</v>
      </c>
      <c r="BP29" s="453">
        <v>35.450000000000003</v>
      </c>
      <c r="BQ29" s="453">
        <v>35.765000000000001</v>
      </c>
      <c r="BR29" s="453">
        <v>35.649000000000001</v>
      </c>
      <c r="BS29" s="453">
        <v>36.131</v>
      </c>
      <c r="BT29" s="453">
        <v>36.685000000000002</v>
      </c>
      <c r="BU29" s="453">
        <v>36.895000000000003</v>
      </c>
      <c r="BV29" s="453">
        <v>36.772000000000006</v>
      </c>
      <c r="BW29" s="453">
        <v>37.231000000000002</v>
      </c>
      <c r="BX29" s="453">
        <v>37.298000000000002</v>
      </c>
      <c r="BY29" s="453">
        <v>37.805</v>
      </c>
      <c r="BZ29" s="453">
        <v>38.294000000000004</v>
      </c>
      <c r="CA29" s="453">
        <v>39.038000000000004</v>
      </c>
      <c r="CB29" s="453">
        <v>39.069000000000003</v>
      </c>
      <c r="CC29" s="453">
        <v>39.602000000000004</v>
      </c>
      <c r="CD29" s="453">
        <v>40.234000000000002</v>
      </c>
      <c r="CE29" s="453">
        <v>40.395000000000003</v>
      </c>
      <c r="CF29" s="453">
        <v>40.386000000000003</v>
      </c>
      <c r="CG29" s="453">
        <v>41.084000000000003</v>
      </c>
      <c r="CH29" s="453">
        <v>41.589000000000006</v>
      </c>
      <c r="CI29" s="453">
        <v>40.974000000000004</v>
      </c>
      <c r="CJ29" s="453">
        <v>42.516000000000005</v>
      </c>
      <c r="CK29" s="453">
        <v>42.817</v>
      </c>
      <c r="CL29" s="453">
        <v>43.191000000000003</v>
      </c>
      <c r="CM29" s="453">
        <v>43.366</v>
      </c>
      <c r="CN29" s="453">
        <v>43.89</v>
      </c>
      <c r="CO29" s="453">
        <v>44.249000000000002</v>
      </c>
      <c r="CP29" s="453">
        <v>44.481999999999999</v>
      </c>
      <c r="CQ29" s="453">
        <v>45.076000000000001</v>
      </c>
      <c r="CR29" s="453">
        <v>45.441000000000003</v>
      </c>
      <c r="CS29" s="453">
        <v>45.929000000000002</v>
      </c>
      <c r="CT29" s="453">
        <v>46.080000000000005</v>
      </c>
      <c r="CU29" s="453">
        <v>46.647000000000006</v>
      </c>
      <c r="CV29" s="453">
        <v>46.897000000000006</v>
      </c>
      <c r="CW29" s="453">
        <v>46.943000000000005</v>
      </c>
      <c r="CX29" s="453">
        <v>47.522000000000006</v>
      </c>
      <c r="CY29" s="453">
        <v>48.298000000000002</v>
      </c>
      <c r="CZ29" s="453">
        <v>48.767000000000003</v>
      </c>
      <c r="DA29" s="453">
        <v>49.216000000000001</v>
      </c>
      <c r="DB29" s="453">
        <v>49.979000000000006</v>
      </c>
      <c r="DC29" s="453">
        <v>50.679000000000002</v>
      </c>
      <c r="DD29" s="453">
        <v>51.218000000000004</v>
      </c>
      <c r="DE29" s="453">
        <v>51.987000000000002</v>
      </c>
      <c r="DF29" s="453">
        <v>52.736000000000004</v>
      </c>
      <c r="DG29" s="453">
        <v>52.923000000000002</v>
      </c>
      <c r="DH29" s="453">
        <v>53.296000000000006</v>
      </c>
      <c r="DI29" s="453">
        <v>53.484000000000002</v>
      </c>
      <c r="DJ29" s="453">
        <v>54.299000000000007</v>
      </c>
      <c r="DK29" s="453">
        <v>54.843000000000004</v>
      </c>
      <c r="DL29" s="453">
        <v>55.017000000000003</v>
      </c>
      <c r="DM29" s="453">
        <v>55.401000000000003</v>
      </c>
      <c r="DN29" s="453">
        <v>54.917000000000002</v>
      </c>
      <c r="DO29" s="453">
        <v>54.992000000000004</v>
      </c>
      <c r="DP29" s="453">
        <v>55.021000000000001</v>
      </c>
      <c r="DQ29" s="453">
        <v>55.222000000000001</v>
      </c>
      <c r="DR29" s="453">
        <v>55.701000000000001</v>
      </c>
      <c r="DS29" s="453">
        <v>55.915000000000006</v>
      </c>
      <c r="DT29" s="453">
        <v>56.192</v>
      </c>
      <c r="DU29" s="453">
        <v>56.589000000000006</v>
      </c>
      <c r="DV29" s="453">
        <v>56.925000000000004</v>
      </c>
      <c r="DW29" s="487">
        <v>58.174000000000007</v>
      </c>
      <c r="DX29" s="487">
        <v>58.798000000000002</v>
      </c>
      <c r="DY29" s="487">
        <v>59.392000000000003</v>
      </c>
      <c r="DZ29" s="487">
        <v>59.893000000000001</v>
      </c>
      <c r="EA29" s="487">
        <v>59.986000000000004</v>
      </c>
      <c r="EB29" s="487">
        <v>60.412000000000006</v>
      </c>
      <c r="EC29" s="487">
        <v>60.594000000000001</v>
      </c>
      <c r="ED29" s="487">
        <v>61.299000000000007</v>
      </c>
      <c r="EE29" s="487">
        <v>61.217000000000006</v>
      </c>
      <c r="EF29" s="487">
        <v>61.7</v>
      </c>
      <c r="EG29" s="487">
        <v>62.276000000000003</v>
      </c>
      <c r="EH29" s="487">
        <v>62.115000000000002</v>
      </c>
      <c r="EI29" s="487">
        <v>62.664000000000001</v>
      </c>
      <c r="EJ29" s="518"/>
      <c r="EK29" s="518"/>
      <c r="EL29" s="518"/>
      <c r="EM29" s="518"/>
      <c r="EN29" s="518"/>
      <c r="EO29" s="518"/>
      <c r="EP29" s="518"/>
      <c r="EQ29" s="518"/>
      <c r="ER29" s="518"/>
      <c r="ES29" s="518"/>
      <c r="ET29" s="518"/>
      <c r="EU29" s="518"/>
      <c r="EV29" s="518"/>
      <c r="EW29" s="518"/>
      <c r="EX29" s="518"/>
      <c r="EY29" s="518"/>
      <c r="EZ29" s="518"/>
      <c r="FA29" s="518"/>
      <c r="FB29" s="518"/>
      <c r="FC29" s="518"/>
      <c r="FD29" s="518"/>
      <c r="FE29" s="518"/>
      <c r="FF29" s="518"/>
      <c r="FG29" s="518"/>
      <c r="FH29" s="518"/>
      <c r="FI29" s="518"/>
      <c r="FJ29" s="518"/>
      <c r="FK29" s="518"/>
      <c r="FL29" s="518"/>
      <c r="FM29" s="518"/>
      <c r="FN29" s="518"/>
      <c r="FO29" s="518"/>
      <c r="FP29" s="518"/>
      <c r="FQ29" s="518"/>
      <c r="FR29" s="518"/>
      <c r="FS29" s="518"/>
      <c r="FT29" s="518"/>
      <c r="FU29" s="518"/>
      <c r="FV29" s="518"/>
    </row>
    <row r="30" spans="1:178" s="455" customFormat="1">
      <c r="A30" s="374"/>
      <c r="B30" s="454"/>
      <c r="D30" s="490">
        <f t="shared" ref="D30:BO30" si="20">100*((D29/C29)-1)</f>
        <v>3.3391221976634133</v>
      </c>
      <c r="E30" s="490">
        <f t="shared" si="20"/>
        <v>2.8492857688488193</v>
      </c>
      <c r="F30" s="490">
        <f t="shared" si="20"/>
        <v>2.5475341651812311</v>
      </c>
      <c r="G30" s="490">
        <f t="shared" si="20"/>
        <v>2.8174114579561094</v>
      </c>
      <c r="H30" s="490">
        <f t="shared" si="20"/>
        <v>3.1980839673147354</v>
      </c>
      <c r="I30" s="490">
        <f t="shared" si="20"/>
        <v>3.2218430034129719</v>
      </c>
      <c r="J30" s="490">
        <f t="shared" si="20"/>
        <v>4.3248247586298083</v>
      </c>
      <c r="K30" s="490">
        <f t="shared" si="20"/>
        <v>6.3831135902636893</v>
      </c>
      <c r="L30" s="490">
        <f t="shared" si="20"/>
        <v>2.907704224512897</v>
      </c>
      <c r="M30" s="490">
        <f t="shared" si="20"/>
        <v>3.0166174512188171</v>
      </c>
      <c r="N30" s="490">
        <f t="shared" si="20"/>
        <v>2.686600719424459</v>
      </c>
      <c r="O30" s="490">
        <f t="shared" si="20"/>
        <v>3.6726874657909248</v>
      </c>
      <c r="P30" s="490">
        <f t="shared" si="20"/>
        <v>1.4254791193706762</v>
      </c>
      <c r="Q30" s="490">
        <f t="shared" si="20"/>
        <v>4.0914059653323509</v>
      </c>
      <c r="R30" s="490">
        <f t="shared" si="20"/>
        <v>2.6203930589588476</v>
      </c>
      <c r="S30" s="490">
        <f t="shared" si="20"/>
        <v>1.6958237902636286</v>
      </c>
      <c r="T30" s="490">
        <f t="shared" si="20"/>
        <v>3.445301643586185</v>
      </c>
      <c r="U30" s="490">
        <f t="shared" si="20"/>
        <v>-2.4411710209375603</v>
      </c>
      <c r="V30" s="490">
        <f t="shared" si="20"/>
        <v>4.410996628840036</v>
      </c>
      <c r="W30" s="490">
        <f t="shared" si="20"/>
        <v>1.8417462482946734</v>
      </c>
      <c r="X30" s="490">
        <f t="shared" si="20"/>
        <v>1.9245367269479674</v>
      </c>
      <c r="Y30" s="490">
        <f t="shared" si="20"/>
        <v>0.9200035047752575</v>
      </c>
      <c r="Z30" s="490">
        <f t="shared" si="20"/>
        <v>1.1460322972738357</v>
      </c>
      <c r="AA30" s="490">
        <f t="shared" si="20"/>
        <v>7.2961373390545425E-2</v>
      </c>
      <c r="AB30" s="490">
        <f t="shared" si="20"/>
        <v>4.1214564480851035</v>
      </c>
      <c r="AC30" s="490">
        <f t="shared" si="20"/>
        <v>-1.5363703764725289</v>
      </c>
      <c r="AD30" s="490">
        <f t="shared" si="20"/>
        <v>0.20497803806733828</v>
      </c>
      <c r="AE30" s="490">
        <f t="shared" si="20"/>
        <v>3.9826333806462388</v>
      </c>
      <c r="AF30" s="490">
        <f t="shared" si="20"/>
        <v>-0.1605909747872114</v>
      </c>
      <c r="AG30" s="490">
        <f t="shared" si="20"/>
        <v>1.5240469679909774</v>
      </c>
      <c r="AH30" s="490">
        <f t="shared" si="20"/>
        <v>1.8061551867548653</v>
      </c>
      <c r="AI30" s="490">
        <f t="shared" si="20"/>
        <v>2.2254211570633675</v>
      </c>
      <c r="AJ30" s="490">
        <f t="shared" si="20"/>
        <v>0.73453853472882358</v>
      </c>
      <c r="AK30" s="490">
        <f t="shared" si="20"/>
        <v>2.2215505516094858</v>
      </c>
      <c r="AL30" s="490">
        <f t="shared" si="20"/>
        <v>1.8591070372560692</v>
      </c>
      <c r="AM30" s="490">
        <f t="shared" si="20"/>
        <v>1.542145941434736</v>
      </c>
      <c r="AN30" s="490">
        <f t="shared" si="20"/>
        <v>2.1405088622069801</v>
      </c>
      <c r="AO30" s="490">
        <f t="shared" si="20"/>
        <v>0.47230871497043747</v>
      </c>
      <c r="AP30" s="490">
        <f t="shared" si="20"/>
        <v>3.0294588759662844</v>
      </c>
      <c r="AQ30" s="490">
        <f t="shared" si="20"/>
        <v>0.51372177909962957</v>
      </c>
      <c r="AR30" s="490">
        <f t="shared" si="20"/>
        <v>1.6946872898453202</v>
      </c>
      <c r="AS30" s="490">
        <f t="shared" si="20"/>
        <v>1.0613675439756554</v>
      </c>
      <c r="AT30" s="490">
        <f t="shared" si="20"/>
        <v>0.33698674955013885</v>
      </c>
      <c r="AU30" s="490">
        <f t="shared" si="20"/>
        <v>-0.76953175948871744</v>
      </c>
      <c r="AV30" s="490">
        <f t="shared" si="20"/>
        <v>3.2137223974763485</v>
      </c>
      <c r="AW30" s="490">
        <f t="shared" si="20"/>
        <v>-0.40114613180516345</v>
      </c>
      <c r="AX30" s="490">
        <f t="shared" si="20"/>
        <v>3.1070195627157515</v>
      </c>
      <c r="AY30" s="490">
        <f t="shared" si="20"/>
        <v>2.160838293650813</v>
      </c>
      <c r="AZ30" s="490">
        <f t="shared" si="20"/>
        <v>-1.7327709161533256</v>
      </c>
      <c r="BA30" s="490">
        <f t="shared" si="20"/>
        <v>1.53171515039221</v>
      </c>
      <c r="BB30" s="490">
        <f t="shared" si="20"/>
        <v>1.0280430683131669</v>
      </c>
      <c r="BC30" s="490">
        <f t="shared" si="20"/>
        <v>0.49373795761078476</v>
      </c>
      <c r="BD30" s="490">
        <f t="shared" si="20"/>
        <v>-1.1983223487133099E-2</v>
      </c>
      <c r="BE30" s="490">
        <f t="shared" si="20"/>
        <v>-0.78499520613615204</v>
      </c>
      <c r="BF30" s="490">
        <f t="shared" si="20"/>
        <v>0.43184151718307362</v>
      </c>
      <c r="BG30" s="490">
        <f t="shared" si="20"/>
        <v>0.90507261629131364</v>
      </c>
      <c r="BH30" s="490">
        <f t="shared" si="20"/>
        <v>0.22051373740985536</v>
      </c>
      <c r="BI30" s="490">
        <f t="shared" si="20"/>
        <v>0.95147478591819379</v>
      </c>
      <c r="BJ30" s="490">
        <f t="shared" si="20"/>
        <v>2.3268143261074403</v>
      </c>
      <c r="BK30" s="490">
        <f t="shared" si="20"/>
        <v>-0.4346324333659668</v>
      </c>
      <c r="BL30" s="490">
        <f t="shared" si="20"/>
        <v>1.0869879448411446</v>
      </c>
      <c r="BM30" s="490">
        <f t="shared" si="20"/>
        <v>-8.0075499756915303E-2</v>
      </c>
      <c r="BN30" s="490">
        <f t="shared" si="20"/>
        <v>-0.60963393342683414</v>
      </c>
      <c r="BO30" s="490">
        <f t="shared" si="20"/>
        <v>1.0914012555434116</v>
      </c>
      <c r="BP30" s="490">
        <f t="shared" ref="BP30:EA30" si="21">100*((BP29/BO29)-1)</f>
        <v>0.98276598775102197</v>
      </c>
      <c r="BQ30" s="490">
        <f t="shared" si="21"/>
        <v>0.88857545839209351</v>
      </c>
      <c r="BR30" s="490">
        <f t="shared" si="21"/>
        <v>-0.32433943799804466</v>
      </c>
      <c r="BS30" s="490">
        <f t="shared" si="21"/>
        <v>1.3520715868607702</v>
      </c>
      <c r="BT30" s="490">
        <f t="shared" si="21"/>
        <v>1.5333093465445202</v>
      </c>
      <c r="BU30" s="490">
        <f t="shared" si="21"/>
        <v>0.57244105220117802</v>
      </c>
      <c r="BV30" s="490">
        <f t="shared" si="21"/>
        <v>-0.33337850657270129</v>
      </c>
      <c r="BW30" s="490">
        <f t="shared" si="21"/>
        <v>1.2482323507016169</v>
      </c>
      <c r="BX30" s="490">
        <f t="shared" si="21"/>
        <v>0.17995756224651327</v>
      </c>
      <c r="BY30" s="490">
        <f t="shared" si="21"/>
        <v>1.3593222156683904</v>
      </c>
      <c r="BZ30" s="490">
        <f t="shared" si="21"/>
        <v>1.2934796984525931</v>
      </c>
      <c r="CA30" s="490">
        <f t="shared" si="21"/>
        <v>1.9428631117146322</v>
      </c>
      <c r="CB30" s="490">
        <f t="shared" si="21"/>
        <v>7.9409805830210622E-2</v>
      </c>
      <c r="CC30" s="490">
        <f t="shared" si="21"/>
        <v>1.3642529883027388</v>
      </c>
      <c r="CD30" s="490">
        <f t="shared" si="21"/>
        <v>1.5958789960103026</v>
      </c>
      <c r="CE30" s="490">
        <f t="shared" si="21"/>
        <v>0.40015906944375068</v>
      </c>
      <c r="CF30" s="490">
        <f t="shared" si="21"/>
        <v>-2.2279985146678172E-2</v>
      </c>
      <c r="CG30" s="490">
        <f t="shared" si="21"/>
        <v>1.7283216956371028</v>
      </c>
      <c r="CH30" s="490">
        <f t="shared" si="21"/>
        <v>1.2291889786778309</v>
      </c>
      <c r="CI30" s="490">
        <f t="shared" si="21"/>
        <v>-1.4787564019332122</v>
      </c>
      <c r="CJ30" s="490">
        <f t="shared" si="21"/>
        <v>3.7633621320837696</v>
      </c>
      <c r="CK30" s="490">
        <f t="shared" si="21"/>
        <v>0.70796876470033965</v>
      </c>
      <c r="CL30" s="490">
        <f t="shared" si="21"/>
        <v>0.87348483079150441</v>
      </c>
      <c r="CM30" s="490">
        <f t="shared" si="21"/>
        <v>0.40517700446851546</v>
      </c>
      <c r="CN30" s="490">
        <f t="shared" si="21"/>
        <v>1.2083198819351493</v>
      </c>
      <c r="CO30" s="490">
        <f t="shared" si="21"/>
        <v>0.81795397584871754</v>
      </c>
      <c r="CP30" s="490">
        <f t="shared" si="21"/>
        <v>0.52656557210331023</v>
      </c>
      <c r="CQ30" s="490">
        <f t="shared" si="21"/>
        <v>1.3353716109887115</v>
      </c>
      <c r="CR30" s="490">
        <f t="shared" si="21"/>
        <v>0.8097435442363965</v>
      </c>
      <c r="CS30" s="490">
        <f t="shared" si="21"/>
        <v>1.0739200281683958</v>
      </c>
      <c r="CT30" s="490">
        <f t="shared" si="21"/>
        <v>0.32876831631432069</v>
      </c>
      <c r="CU30" s="490">
        <f t="shared" si="21"/>
        <v>1.2304687499999911</v>
      </c>
      <c r="CV30" s="490">
        <f t="shared" si="21"/>
        <v>0.53594014620446107</v>
      </c>
      <c r="CW30" s="490">
        <f t="shared" si="21"/>
        <v>9.8087297694937625E-2</v>
      </c>
      <c r="CX30" s="490">
        <f t="shared" si="21"/>
        <v>1.2334107321645416</v>
      </c>
      <c r="CY30" s="490">
        <f t="shared" si="21"/>
        <v>1.6329279070746106</v>
      </c>
      <c r="CZ30" s="490">
        <f t="shared" si="21"/>
        <v>0.97105470205804956</v>
      </c>
      <c r="DA30" s="490">
        <f t="shared" si="21"/>
        <v>0.9207045748149234</v>
      </c>
      <c r="DB30" s="490">
        <f t="shared" si="21"/>
        <v>1.5503088426528144</v>
      </c>
      <c r="DC30" s="490">
        <f t="shared" si="21"/>
        <v>1.4005882470637498</v>
      </c>
      <c r="DD30" s="490">
        <f t="shared" si="21"/>
        <v>1.0635568973341947</v>
      </c>
      <c r="DE30" s="490">
        <f t="shared" si="21"/>
        <v>1.5014252801749395</v>
      </c>
      <c r="DF30" s="490">
        <f t="shared" si="21"/>
        <v>1.4407448015850255</v>
      </c>
      <c r="DG30" s="490">
        <f t="shared" si="21"/>
        <v>0.35459648058251414</v>
      </c>
      <c r="DH30" s="490">
        <f t="shared" si="21"/>
        <v>0.70479753604293371</v>
      </c>
      <c r="DI30" s="490">
        <f t="shared" si="21"/>
        <v>0.35274692284599229</v>
      </c>
      <c r="DJ30" s="490">
        <f t="shared" si="21"/>
        <v>1.5238202079126628</v>
      </c>
      <c r="DK30" s="490">
        <f t="shared" si="21"/>
        <v>1.0018600710878678</v>
      </c>
      <c r="DL30" s="490">
        <f t="shared" si="21"/>
        <v>0.31726929599036335</v>
      </c>
      <c r="DM30" s="490">
        <f t="shared" si="21"/>
        <v>0.6979660832106438</v>
      </c>
      <c r="DN30" s="490">
        <f t="shared" si="21"/>
        <v>-0.87363043988375466</v>
      </c>
      <c r="DO30" s="490">
        <f t="shared" si="21"/>
        <v>0.13656973250542048</v>
      </c>
      <c r="DP30" s="490">
        <f t="shared" si="21"/>
        <v>5.2734943264476364E-2</v>
      </c>
      <c r="DQ30" s="490">
        <f t="shared" si="21"/>
        <v>0.36531506152197579</v>
      </c>
      <c r="DR30" s="490">
        <f t="shared" si="21"/>
        <v>0.86740791713446619</v>
      </c>
      <c r="DS30" s="490">
        <f t="shared" si="21"/>
        <v>0.38419417963770908</v>
      </c>
      <c r="DT30" s="490">
        <f t="shared" si="21"/>
        <v>0.49539479567199951</v>
      </c>
      <c r="DU30" s="490">
        <f t="shared" si="21"/>
        <v>0.70650626423691687</v>
      </c>
      <c r="DV30" s="490">
        <f t="shared" si="21"/>
        <v>0.59375497004718891</v>
      </c>
      <c r="DW30" s="490">
        <f t="shared" si="21"/>
        <v>2.1941150636802798</v>
      </c>
      <c r="DX30" s="490">
        <f t="shared" si="21"/>
        <v>1.0726441365558337</v>
      </c>
      <c r="DY30" s="490">
        <f t="shared" si="21"/>
        <v>1.010238443484468</v>
      </c>
      <c r="DZ30" s="490">
        <f t="shared" si="21"/>
        <v>0.84354795258620996</v>
      </c>
      <c r="EA30" s="490">
        <f t="shared" si="21"/>
        <v>0.15527691049037617</v>
      </c>
      <c r="EB30" s="490">
        <f t="shared" ref="EB30:EE30" si="22">100*((EB29/EA29)-1)</f>
        <v>0.7101657053312449</v>
      </c>
      <c r="EC30" s="490">
        <f t="shared" si="22"/>
        <v>0.30126464940738451</v>
      </c>
      <c r="ED30" s="490">
        <f t="shared" si="22"/>
        <v>1.1634815328250392</v>
      </c>
      <c r="EE30" s="490">
        <f t="shared" si="22"/>
        <v>-0.13377053459273647</v>
      </c>
      <c r="EF30" s="490">
        <f>100*((EF29/EE29)-1)</f>
        <v>0.78899652057433656</v>
      </c>
      <c r="EG30" s="490">
        <f>100*((EG29/EF29)-1)</f>
        <v>0.93354943273906699</v>
      </c>
      <c r="EH30" s="490">
        <f>100*((EH29/EG29)-1)</f>
        <v>-0.2585265591881325</v>
      </c>
      <c r="EI30" s="490">
        <f>100*((EI29/EH29)-1)</f>
        <v>0.88384448200917731</v>
      </c>
      <c r="EJ30" s="519"/>
      <c r="EK30" s="519"/>
      <c r="EL30" s="519"/>
      <c r="EM30" s="519"/>
      <c r="EN30" s="519"/>
      <c r="EO30" s="519"/>
      <c r="EP30" s="519"/>
      <c r="EQ30" s="519"/>
      <c r="ER30" s="519"/>
      <c r="ES30" s="519"/>
      <c r="ET30" s="519"/>
      <c r="EU30" s="519"/>
      <c r="EV30" s="519"/>
      <c r="EW30" s="519"/>
      <c r="EX30" s="519"/>
      <c r="EY30" s="519"/>
      <c r="EZ30" s="519"/>
      <c r="FA30" s="519"/>
      <c r="FB30" s="519"/>
      <c r="FC30" s="519"/>
      <c r="FD30" s="519"/>
      <c r="FE30" s="519"/>
      <c r="FF30" s="519"/>
      <c r="FG30" s="519"/>
      <c r="FH30" s="519"/>
      <c r="FI30" s="519"/>
      <c r="FJ30" s="519"/>
      <c r="FK30" s="519"/>
      <c r="FL30" s="519"/>
      <c r="FM30" s="519"/>
      <c r="FN30" s="519"/>
      <c r="FO30" s="519"/>
      <c r="FP30" s="519"/>
      <c r="FQ30" s="519"/>
      <c r="FR30" s="519"/>
      <c r="FS30" s="519"/>
      <c r="FT30" s="519"/>
      <c r="FU30" s="519"/>
      <c r="FV30" s="519"/>
    </row>
    <row r="31" spans="1:178" s="455" customFormat="1">
      <c r="A31" s="374"/>
      <c r="B31" s="454" t="s">
        <v>256</v>
      </c>
      <c r="C31" s="455">
        <v>4.1510000000000007</v>
      </c>
      <c r="D31" s="455">
        <v>4.3920000000000003</v>
      </c>
      <c r="E31" s="455">
        <v>4.7290000000000001</v>
      </c>
      <c r="F31" s="455">
        <v>5.1619999999999999</v>
      </c>
      <c r="G31" s="455">
        <v>5.69</v>
      </c>
      <c r="H31" s="455">
        <v>6.1470000000000002</v>
      </c>
      <c r="I31" s="455">
        <v>6.5330000000000004</v>
      </c>
      <c r="J31" s="455">
        <v>6.8480000000000008</v>
      </c>
      <c r="K31" s="455">
        <v>7.0910000000000002</v>
      </c>
      <c r="L31" s="455">
        <v>7.3140000000000001</v>
      </c>
      <c r="M31" s="455">
        <v>7.5170000000000003</v>
      </c>
      <c r="N31" s="455">
        <v>7.6990000000000007</v>
      </c>
      <c r="O31" s="455">
        <v>7.8610000000000007</v>
      </c>
      <c r="P31" s="455">
        <v>8.0030000000000001</v>
      </c>
      <c r="Q31" s="455">
        <v>8.1229999999999993</v>
      </c>
      <c r="R31" s="455">
        <v>8.2240000000000002</v>
      </c>
      <c r="S31" s="455">
        <v>8.3030000000000008</v>
      </c>
      <c r="T31" s="455">
        <v>8.4220000000000006</v>
      </c>
      <c r="U31" s="455">
        <v>8.5790000000000006</v>
      </c>
      <c r="V31" s="455">
        <v>8.7740000000000009</v>
      </c>
      <c r="W31" s="455">
        <v>9.0090000000000003</v>
      </c>
      <c r="X31" s="455">
        <v>9.1669999999999998</v>
      </c>
      <c r="Y31" s="455">
        <v>9.2490000000000006</v>
      </c>
      <c r="Z31" s="455">
        <v>9.2540000000000013</v>
      </c>
      <c r="AA31" s="455">
        <v>9.1840000000000011</v>
      </c>
      <c r="AB31" s="455">
        <v>9.0590000000000011</v>
      </c>
      <c r="AC31" s="455">
        <v>8.8810000000000002</v>
      </c>
      <c r="AD31" s="455">
        <v>8.6479999999999997</v>
      </c>
      <c r="AE31" s="455">
        <v>8.3620000000000001</v>
      </c>
      <c r="AF31" s="455">
        <v>8.2540000000000013</v>
      </c>
      <c r="AG31" s="455">
        <v>8.3249999999999993</v>
      </c>
      <c r="AH31" s="455">
        <v>8.5730000000000004</v>
      </c>
      <c r="AI31" s="455">
        <v>9</v>
      </c>
      <c r="AJ31" s="455">
        <v>9.4050000000000011</v>
      </c>
      <c r="AK31" s="455">
        <v>9.7870000000000008</v>
      </c>
      <c r="AL31" s="455">
        <v>10.148000000000001</v>
      </c>
      <c r="AM31" s="455">
        <v>10.486000000000001</v>
      </c>
      <c r="AN31" s="455">
        <v>10.745000000000001</v>
      </c>
      <c r="AO31" s="455">
        <v>10.924000000000001</v>
      </c>
      <c r="AP31" s="455">
        <v>11.025</v>
      </c>
      <c r="AQ31" s="455">
        <v>11.047000000000001</v>
      </c>
      <c r="AR31" s="455">
        <v>11.069000000000001</v>
      </c>
      <c r="AS31" s="455">
        <v>11.091000000000001</v>
      </c>
      <c r="AT31" s="455">
        <v>11.113000000000001</v>
      </c>
      <c r="AU31" s="455">
        <v>11.135000000000002</v>
      </c>
      <c r="AV31" s="455">
        <v>11.145000000000001</v>
      </c>
      <c r="AW31" s="455">
        <v>11.143000000000001</v>
      </c>
      <c r="AX31" s="455">
        <v>11.13</v>
      </c>
      <c r="AY31" s="455">
        <v>11.104000000000001</v>
      </c>
      <c r="AZ31" s="455">
        <v>11.104000000000001</v>
      </c>
      <c r="BA31" s="455">
        <v>11.127000000000001</v>
      </c>
      <c r="BB31" s="455">
        <v>11.175000000000001</v>
      </c>
      <c r="BC31" s="455">
        <v>11.248000000000001</v>
      </c>
      <c r="BD31" s="455">
        <v>11.241000000000001</v>
      </c>
      <c r="BE31" s="455">
        <v>11.155000000000001</v>
      </c>
      <c r="BF31" s="455">
        <v>10.991000000000001</v>
      </c>
      <c r="BG31" s="455">
        <v>10.747</v>
      </c>
      <c r="BH31" s="455">
        <v>10.56</v>
      </c>
      <c r="BI31" s="455">
        <v>10.430000000000001</v>
      </c>
      <c r="BJ31" s="455">
        <v>10.357000000000001</v>
      </c>
      <c r="BK31" s="455">
        <v>10.34</v>
      </c>
      <c r="BL31" s="455">
        <v>10.283000000000001</v>
      </c>
      <c r="BM31" s="455">
        <v>10.186</v>
      </c>
      <c r="BN31" s="455">
        <v>10.049000000000001</v>
      </c>
      <c r="BO31" s="455">
        <v>9.8710000000000004</v>
      </c>
      <c r="BP31" s="455">
        <v>9.7240000000000002</v>
      </c>
      <c r="BQ31" s="455">
        <v>9.6059999999999999</v>
      </c>
      <c r="BR31" s="455">
        <v>9.5180000000000007</v>
      </c>
      <c r="BS31" s="455">
        <v>9.4600000000000009</v>
      </c>
      <c r="BT31" s="455">
        <v>9.4320000000000004</v>
      </c>
      <c r="BU31" s="455">
        <v>9.4340000000000011</v>
      </c>
      <c r="BV31" s="455">
        <v>9.4660000000000011</v>
      </c>
      <c r="BW31" s="455">
        <v>9.5280000000000005</v>
      </c>
      <c r="BX31" s="455">
        <v>9.3529999999999998</v>
      </c>
      <c r="BY31" s="455">
        <v>8.9430000000000014</v>
      </c>
      <c r="BZ31" s="455">
        <v>8.2949999999999999</v>
      </c>
      <c r="CA31" s="455">
        <v>7.4120000000000008</v>
      </c>
      <c r="CB31" s="455">
        <v>6.9010000000000007</v>
      </c>
      <c r="CC31" s="455">
        <v>6.7620000000000005</v>
      </c>
      <c r="CD31" s="455">
        <v>6.9950000000000001</v>
      </c>
      <c r="CE31" s="455">
        <v>7.6000000000000005</v>
      </c>
      <c r="CF31" s="455">
        <v>8.2159999999999993</v>
      </c>
      <c r="CG31" s="455">
        <v>8.8410000000000011</v>
      </c>
      <c r="CH31" s="455">
        <v>9.4760000000000009</v>
      </c>
      <c r="CI31" s="455">
        <v>10.122</v>
      </c>
      <c r="CJ31" s="455">
        <v>10.433</v>
      </c>
      <c r="CK31" s="455">
        <v>10.409000000000001</v>
      </c>
      <c r="CL31" s="455">
        <v>10.052000000000001</v>
      </c>
      <c r="CM31" s="455">
        <v>9.3610000000000007</v>
      </c>
      <c r="CN31" s="455">
        <v>8.7759999999999998</v>
      </c>
      <c r="CO31" s="455">
        <v>8.2989999999999995</v>
      </c>
      <c r="CP31" s="455">
        <v>7.9280000000000008</v>
      </c>
      <c r="CQ31" s="455">
        <v>7.6640000000000006</v>
      </c>
      <c r="CR31" s="455">
        <v>7.4870000000000001</v>
      </c>
      <c r="CS31" s="455">
        <v>7.3980000000000006</v>
      </c>
      <c r="CT31" s="455">
        <v>7.3950000000000005</v>
      </c>
      <c r="CU31" s="455">
        <v>7.4790000000000001</v>
      </c>
      <c r="CV31" s="455">
        <v>7.4430000000000005</v>
      </c>
      <c r="CW31" s="455">
        <v>7.2880000000000003</v>
      </c>
      <c r="CX31" s="455">
        <v>7.0120000000000005</v>
      </c>
      <c r="CY31" s="455">
        <v>6.6160000000000005</v>
      </c>
      <c r="CZ31" s="455">
        <v>6.4450000000000003</v>
      </c>
      <c r="DA31" s="455">
        <v>6.5</v>
      </c>
      <c r="DB31" s="455">
        <v>6.78</v>
      </c>
      <c r="DC31" s="455">
        <v>7.2860000000000005</v>
      </c>
      <c r="DD31" s="455">
        <v>7.7810000000000006</v>
      </c>
      <c r="DE31" s="455">
        <v>8.266</v>
      </c>
      <c r="DF31" s="455">
        <v>8.74</v>
      </c>
      <c r="DG31" s="455">
        <v>9.2040000000000006</v>
      </c>
      <c r="DH31" s="455">
        <v>9.7730000000000015</v>
      </c>
      <c r="DI31" s="455">
        <v>10.445</v>
      </c>
      <c r="DJ31" s="455">
        <v>11.222000000000001</v>
      </c>
      <c r="DK31" s="455">
        <v>12.103000000000002</v>
      </c>
      <c r="DL31" s="455">
        <v>12.378</v>
      </c>
      <c r="DM31" s="455">
        <v>12.047000000000001</v>
      </c>
      <c r="DN31" s="455">
        <v>11.110000000000001</v>
      </c>
      <c r="DO31" s="455">
        <v>9.5660000000000007</v>
      </c>
      <c r="DP31" s="455">
        <v>8.2959999999999994</v>
      </c>
      <c r="DQ31" s="455">
        <v>7.3000000000000007</v>
      </c>
      <c r="DR31" s="455">
        <v>6.5760000000000005</v>
      </c>
      <c r="DS31" s="455">
        <v>6.1260000000000003</v>
      </c>
      <c r="DT31" s="455">
        <v>5.9240000000000004</v>
      </c>
      <c r="DU31" s="455">
        <v>5.9700000000000006</v>
      </c>
      <c r="DV31" s="455">
        <v>6.2640000000000002</v>
      </c>
      <c r="DW31" s="490">
        <v>6.806</v>
      </c>
      <c r="DX31" s="490">
        <v>7.1750000000000007</v>
      </c>
      <c r="DY31" s="490">
        <v>7.3730000000000002</v>
      </c>
      <c r="DZ31" s="490">
        <v>7.3970000000000002</v>
      </c>
      <c r="EA31" s="490">
        <v>7.2490000000000006</v>
      </c>
      <c r="EB31" s="490">
        <v>7.0630000000000006</v>
      </c>
      <c r="EC31" s="490">
        <v>6.8370000000000006</v>
      </c>
      <c r="ED31" s="490">
        <v>6.5740000000000007</v>
      </c>
      <c r="EE31" s="490">
        <v>6.2720000000000002</v>
      </c>
      <c r="EF31" s="490">
        <v>5.9390000000000001</v>
      </c>
      <c r="EG31" s="490">
        <v>5.5760000000000005</v>
      </c>
      <c r="EH31" s="490">
        <v>5.1830000000000007</v>
      </c>
      <c r="EI31" s="490">
        <v>4.7590000000000003</v>
      </c>
      <c r="EJ31" s="519"/>
      <c r="EK31" s="519"/>
      <c r="EL31" s="519"/>
      <c r="EM31" s="519"/>
      <c r="EN31" s="519"/>
      <c r="EO31" s="519"/>
      <c r="EP31" s="519"/>
      <c r="EQ31" s="519"/>
      <c r="ER31" s="519"/>
      <c r="ES31" s="519"/>
      <c r="ET31" s="519"/>
      <c r="EU31" s="519"/>
      <c r="EV31" s="519"/>
      <c r="EW31" s="519"/>
      <c r="EX31" s="519"/>
      <c r="EY31" s="519"/>
      <c r="EZ31" s="519"/>
      <c r="FA31" s="519"/>
      <c r="FB31" s="519"/>
      <c r="FC31" s="519"/>
      <c r="FD31" s="519"/>
      <c r="FE31" s="519"/>
      <c r="FF31" s="519"/>
      <c r="FG31" s="519"/>
      <c r="FH31" s="519"/>
      <c r="FI31" s="519"/>
      <c r="FJ31" s="519"/>
      <c r="FK31" s="519"/>
      <c r="FL31" s="519"/>
      <c r="FM31" s="519"/>
      <c r="FN31" s="519"/>
      <c r="FO31" s="519"/>
      <c r="FP31" s="519"/>
      <c r="FQ31" s="519"/>
      <c r="FR31" s="519"/>
      <c r="FS31" s="519"/>
      <c r="FT31" s="519"/>
      <c r="FU31" s="519"/>
      <c r="FV31" s="519"/>
    </row>
    <row r="32" spans="1:178" s="455" customFormat="1">
      <c r="A32" s="374"/>
      <c r="B32" s="454"/>
      <c r="D32" s="490">
        <f t="shared" ref="D32:BO32" si="23">100*((C31/D31)-1)</f>
        <v>-5.4872495446265823</v>
      </c>
      <c r="E32" s="490">
        <f t="shared" si="23"/>
        <v>-7.1262423345316073</v>
      </c>
      <c r="F32" s="490">
        <f t="shared" si="23"/>
        <v>-8.3882216195273145</v>
      </c>
      <c r="G32" s="490">
        <f t="shared" si="23"/>
        <v>-9.2794376098418336</v>
      </c>
      <c r="H32" s="490">
        <f t="shared" si="23"/>
        <v>-7.4345209045062592</v>
      </c>
      <c r="I32" s="490">
        <f t="shared" si="23"/>
        <v>-5.9084647175876359</v>
      </c>
      <c r="J32" s="490">
        <f t="shared" si="23"/>
        <v>-4.5998831775700966</v>
      </c>
      <c r="K32" s="490">
        <f t="shared" si="23"/>
        <v>-3.42687914257509</v>
      </c>
      <c r="L32" s="490">
        <f t="shared" si="23"/>
        <v>-3.048947224500953</v>
      </c>
      <c r="M32" s="490">
        <f t="shared" si="23"/>
        <v>-2.7005454303578591</v>
      </c>
      <c r="N32" s="490">
        <f t="shared" si="23"/>
        <v>-2.3639433692687395</v>
      </c>
      <c r="O32" s="490">
        <f t="shared" si="23"/>
        <v>-2.0608065131662578</v>
      </c>
      <c r="P32" s="490">
        <f t="shared" si="23"/>
        <v>-1.7743346245157943</v>
      </c>
      <c r="Q32" s="490">
        <f t="shared" si="23"/>
        <v>-1.4772867167302639</v>
      </c>
      <c r="R32" s="490">
        <f t="shared" si="23"/>
        <v>-1.2281128404669328</v>
      </c>
      <c r="S32" s="490">
        <f t="shared" si="23"/>
        <v>-0.95146332650849486</v>
      </c>
      <c r="T32" s="490">
        <f t="shared" si="23"/>
        <v>-1.4129660413203515</v>
      </c>
      <c r="U32" s="490">
        <f t="shared" si="23"/>
        <v>-1.8300501223918908</v>
      </c>
      <c r="V32" s="490">
        <f t="shared" si="23"/>
        <v>-2.222475495782994</v>
      </c>
      <c r="W32" s="490">
        <f t="shared" si="23"/>
        <v>-2.6085026085026053</v>
      </c>
      <c r="X32" s="490">
        <f t="shared" si="23"/>
        <v>-1.7235736882295183</v>
      </c>
      <c r="Y32" s="490">
        <f t="shared" si="23"/>
        <v>-0.88658233322521651</v>
      </c>
      <c r="Z32" s="490">
        <f t="shared" si="23"/>
        <v>-5.4030689431605605E-2</v>
      </c>
      <c r="AA32" s="490">
        <f t="shared" si="23"/>
        <v>0.76219512195121464</v>
      </c>
      <c r="AB32" s="490">
        <f t="shared" si="23"/>
        <v>1.3798432498068225</v>
      </c>
      <c r="AC32" s="490">
        <f t="shared" si="23"/>
        <v>2.0042787974327236</v>
      </c>
      <c r="AD32" s="490">
        <f t="shared" si="23"/>
        <v>2.6942645698427414</v>
      </c>
      <c r="AE32" s="490">
        <f t="shared" si="23"/>
        <v>3.420234393685706</v>
      </c>
      <c r="AF32" s="490">
        <f t="shared" si="23"/>
        <v>1.308456505936495</v>
      </c>
      <c r="AG32" s="490">
        <f t="shared" si="23"/>
        <v>-0.85285285285282564</v>
      </c>
      <c r="AH32" s="490">
        <f t="shared" si="23"/>
        <v>-2.892802986119225</v>
      </c>
      <c r="AI32" s="490">
        <f t="shared" si="23"/>
        <v>-4.74444444444444</v>
      </c>
      <c r="AJ32" s="490">
        <f t="shared" si="23"/>
        <v>-4.3062200956937913</v>
      </c>
      <c r="AK32" s="490">
        <f t="shared" si="23"/>
        <v>-3.9031368141412059</v>
      </c>
      <c r="AL32" s="490">
        <f t="shared" si="23"/>
        <v>-3.5573512022073372</v>
      </c>
      <c r="AM32" s="490">
        <f t="shared" si="23"/>
        <v>-3.223345412931522</v>
      </c>
      <c r="AN32" s="490">
        <f t="shared" si="23"/>
        <v>-2.4104234527687285</v>
      </c>
      <c r="AO32" s="490">
        <f t="shared" si="23"/>
        <v>-1.6385939216404299</v>
      </c>
      <c r="AP32" s="490">
        <f t="shared" si="23"/>
        <v>-0.91609977324261793</v>
      </c>
      <c r="AQ32" s="490">
        <f t="shared" si="23"/>
        <v>-0.19914909025074978</v>
      </c>
      <c r="AR32" s="490">
        <f t="shared" si="23"/>
        <v>-0.19875327491192252</v>
      </c>
      <c r="AS32" s="490">
        <f t="shared" si="23"/>
        <v>-0.19835902984401965</v>
      </c>
      <c r="AT32" s="490">
        <f t="shared" si="23"/>
        <v>-0.19796634572123439</v>
      </c>
      <c r="AU32" s="490">
        <f t="shared" si="23"/>
        <v>-0.19757521329142325</v>
      </c>
      <c r="AV32" s="490">
        <f t="shared" si="23"/>
        <v>-8.9726334679229858E-2</v>
      </c>
      <c r="AW32" s="490">
        <f t="shared" si="23"/>
        <v>1.7948487839913874E-2</v>
      </c>
      <c r="AX32" s="490">
        <f t="shared" si="23"/>
        <v>0.11680143755614658</v>
      </c>
      <c r="AY32" s="490">
        <f t="shared" si="23"/>
        <v>0.2341498559077726</v>
      </c>
      <c r="AZ32" s="490">
        <f t="shared" si="23"/>
        <v>0</v>
      </c>
      <c r="BA32" s="490">
        <f t="shared" si="23"/>
        <v>-0.20670441268985096</v>
      </c>
      <c r="BB32" s="490">
        <f t="shared" si="23"/>
        <v>-0.42953020134228748</v>
      </c>
      <c r="BC32" s="490">
        <f t="shared" si="23"/>
        <v>-0.6490042674253238</v>
      </c>
      <c r="BD32" s="490">
        <f t="shared" si="23"/>
        <v>6.2272039854094352E-2</v>
      </c>
      <c r="BE32" s="490">
        <f t="shared" si="23"/>
        <v>0.77095472882116045</v>
      </c>
      <c r="BF32" s="490">
        <f t="shared" si="23"/>
        <v>1.492129924483665</v>
      </c>
      <c r="BG32" s="490">
        <f t="shared" si="23"/>
        <v>2.2704010421513043</v>
      </c>
      <c r="BH32" s="490">
        <f t="shared" si="23"/>
        <v>1.7708333333333215</v>
      </c>
      <c r="BI32" s="490">
        <f t="shared" si="23"/>
        <v>1.2464046021092967</v>
      </c>
      <c r="BJ32" s="490">
        <f t="shared" si="23"/>
        <v>0.70483730810080303</v>
      </c>
      <c r="BK32" s="490">
        <f t="shared" si="23"/>
        <v>0.16441005802709796</v>
      </c>
      <c r="BL32" s="490">
        <f t="shared" si="23"/>
        <v>0.55431294369345796</v>
      </c>
      <c r="BM32" s="490">
        <f t="shared" si="23"/>
        <v>0.95228745336737308</v>
      </c>
      <c r="BN32" s="490">
        <f t="shared" si="23"/>
        <v>1.3633197333067892</v>
      </c>
      <c r="BO32" s="490">
        <f t="shared" si="23"/>
        <v>1.8032620808428712</v>
      </c>
      <c r="BP32" s="490">
        <f t="shared" ref="BP32:EA32" si="24">100*((BO31/BP31)-1)</f>
        <v>1.5117235705470966</v>
      </c>
      <c r="BQ32" s="490">
        <f t="shared" si="24"/>
        <v>1.2283989173433207</v>
      </c>
      <c r="BR32" s="490">
        <f t="shared" si="24"/>
        <v>0.92456398403024664</v>
      </c>
      <c r="BS32" s="490">
        <f t="shared" si="24"/>
        <v>0.61310782241015271</v>
      </c>
      <c r="BT32" s="490">
        <f t="shared" si="24"/>
        <v>0.29686174724343761</v>
      </c>
      <c r="BU32" s="490">
        <f t="shared" si="24"/>
        <v>-2.1199915200342812E-2</v>
      </c>
      <c r="BV32" s="490">
        <f t="shared" si="24"/>
        <v>-0.33805197549122701</v>
      </c>
      <c r="BW32" s="490">
        <f t="shared" si="24"/>
        <v>-0.65071368597816592</v>
      </c>
      <c r="BX32" s="490">
        <f t="shared" si="24"/>
        <v>1.871057414733257</v>
      </c>
      <c r="BY32" s="490">
        <f t="shared" si="24"/>
        <v>4.5845913004584293</v>
      </c>
      <c r="BZ32" s="490">
        <f t="shared" si="24"/>
        <v>7.8119349005425054</v>
      </c>
      <c r="CA32" s="490">
        <f t="shared" si="24"/>
        <v>11.913113869400949</v>
      </c>
      <c r="CB32" s="490">
        <f t="shared" si="24"/>
        <v>7.404723953050274</v>
      </c>
      <c r="CC32" s="490">
        <f t="shared" si="24"/>
        <v>2.055604850635917</v>
      </c>
      <c r="CD32" s="490">
        <f t="shared" si="24"/>
        <v>-3.3309506790564658</v>
      </c>
      <c r="CE32" s="490">
        <f t="shared" si="24"/>
        <v>-7.9605263157894735</v>
      </c>
      <c r="CF32" s="490">
        <f t="shared" si="24"/>
        <v>-7.4975657254138124</v>
      </c>
      <c r="CG32" s="490">
        <f t="shared" si="24"/>
        <v>-7.0693360479583962</v>
      </c>
      <c r="CH32" s="490">
        <f t="shared" si="24"/>
        <v>-6.7011397214014279</v>
      </c>
      <c r="CI32" s="490">
        <f t="shared" si="24"/>
        <v>-6.3821379174076149</v>
      </c>
      <c r="CJ32" s="490">
        <f t="shared" si="24"/>
        <v>-2.9809259081759798</v>
      </c>
      <c r="CK32" s="490">
        <f t="shared" si="24"/>
        <v>0.23056969929866611</v>
      </c>
      <c r="CL32" s="490">
        <f t="shared" si="24"/>
        <v>3.5515320334261746</v>
      </c>
      <c r="CM32" s="490">
        <f t="shared" si="24"/>
        <v>7.3816899903856426</v>
      </c>
      <c r="CN32" s="490">
        <f t="shared" si="24"/>
        <v>6.6659070191431358</v>
      </c>
      <c r="CO32" s="490">
        <f t="shared" si="24"/>
        <v>5.747680443426928</v>
      </c>
      <c r="CP32" s="490">
        <f t="shared" si="24"/>
        <v>4.6796165489404462</v>
      </c>
      <c r="CQ32" s="490">
        <f t="shared" si="24"/>
        <v>3.4446764091857984</v>
      </c>
      <c r="CR32" s="490">
        <f t="shared" si="24"/>
        <v>2.3640977694670884</v>
      </c>
      <c r="CS32" s="490">
        <f t="shared" si="24"/>
        <v>1.2030278453636134</v>
      </c>
      <c r="CT32" s="490">
        <f t="shared" si="24"/>
        <v>4.0567951318459805E-2</v>
      </c>
      <c r="CU32" s="490">
        <f t="shared" si="24"/>
        <v>-1.1231448054552673</v>
      </c>
      <c r="CV32" s="490">
        <f t="shared" si="24"/>
        <v>0.48367593712212997</v>
      </c>
      <c r="CW32" s="490">
        <f t="shared" si="24"/>
        <v>2.1267837541163681</v>
      </c>
      <c r="CX32" s="490">
        <f t="shared" si="24"/>
        <v>3.9361095265259438</v>
      </c>
      <c r="CY32" s="490">
        <f t="shared" si="24"/>
        <v>5.9854897218863279</v>
      </c>
      <c r="CZ32" s="490">
        <f t="shared" si="24"/>
        <v>2.6532195500387878</v>
      </c>
      <c r="DA32" s="490">
        <f t="shared" si="24"/>
        <v>-0.84615384615384093</v>
      </c>
      <c r="DB32" s="490">
        <f t="shared" si="24"/>
        <v>-4.129793510324486</v>
      </c>
      <c r="DC32" s="490">
        <f t="shared" si="24"/>
        <v>-6.9448256931100794</v>
      </c>
      <c r="DD32" s="490">
        <f t="shared" si="24"/>
        <v>-6.3616501734995552</v>
      </c>
      <c r="DE32" s="490">
        <f t="shared" si="24"/>
        <v>-5.8674086619888595</v>
      </c>
      <c r="DF32" s="490">
        <f t="shared" si="24"/>
        <v>-5.4233409610983996</v>
      </c>
      <c r="DG32" s="490">
        <f t="shared" si="24"/>
        <v>-5.0412863972186024</v>
      </c>
      <c r="DH32" s="490">
        <f t="shared" si="24"/>
        <v>-5.8221631024250602</v>
      </c>
      <c r="DI32" s="490">
        <f t="shared" si="24"/>
        <v>-6.4337003350885436</v>
      </c>
      <c r="DJ32" s="490">
        <f t="shared" si="24"/>
        <v>-6.9238994831580918</v>
      </c>
      <c r="DK32" s="490">
        <f t="shared" si="24"/>
        <v>-7.2791869784351038</v>
      </c>
      <c r="DL32" s="490">
        <f t="shared" si="24"/>
        <v>-2.2216836322507594</v>
      </c>
      <c r="DM32" s="490">
        <f t="shared" si="24"/>
        <v>2.7475720096289402</v>
      </c>
      <c r="DN32" s="490">
        <f t="shared" si="24"/>
        <v>8.4338433843384344</v>
      </c>
      <c r="DO32" s="490">
        <f t="shared" si="24"/>
        <v>16.140497595651262</v>
      </c>
      <c r="DP32" s="490">
        <f t="shared" si="24"/>
        <v>15.308582449373208</v>
      </c>
      <c r="DQ32" s="490">
        <f t="shared" si="24"/>
        <v>13.643835616438338</v>
      </c>
      <c r="DR32" s="490">
        <f t="shared" si="24"/>
        <v>11.009732360097324</v>
      </c>
      <c r="DS32" s="490">
        <f t="shared" si="24"/>
        <v>7.3457394711067714</v>
      </c>
      <c r="DT32" s="490">
        <f t="shared" si="24"/>
        <v>3.4098582039162828</v>
      </c>
      <c r="DU32" s="490">
        <f t="shared" si="24"/>
        <v>-0.7705192629815838</v>
      </c>
      <c r="DV32" s="490">
        <f t="shared" si="24"/>
        <v>-4.6934865900383098</v>
      </c>
      <c r="DW32" s="490">
        <f t="shared" si="24"/>
        <v>-7.9635615633264711</v>
      </c>
      <c r="DX32" s="490">
        <f t="shared" si="24"/>
        <v>-5.1428571428571495</v>
      </c>
      <c r="DY32" s="490">
        <f t="shared" si="24"/>
        <v>-2.6854740268547284</v>
      </c>
      <c r="DZ32" s="490">
        <f t="shared" si="24"/>
        <v>-0.32445586048398534</v>
      </c>
      <c r="EA32" s="490">
        <f t="shared" si="24"/>
        <v>2.0416609187474011</v>
      </c>
      <c r="EB32" s="490">
        <f t="shared" ref="EB32:EE32" si="25">100*((EA31/EB31)-1)</f>
        <v>2.633441880220877</v>
      </c>
      <c r="EC32" s="490">
        <f t="shared" si="25"/>
        <v>3.3055433669738177</v>
      </c>
      <c r="ED32" s="490">
        <f t="shared" si="25"/>
        <v>4.0006084575600731</v>
      </c>
      <c r="EE32" s="490">
        <f t="shared" si="25"/>
        <v>4.8150510204081787</v>
      </c>
      <c r="EF32" s="490">
        <f>100*((EE31/EF31)-1)</f>
        <v>5.6070045462198959</v>
      </c>
      <c r="EG32" s="490">
        <f>100*((EF31/EG31)-1)</f>
        <v>6.5100430416068722</v>
      </c>
      <c r="EH32" s="490">
        <f>100*((EG31/EH31)-1)</f>
        <v>7.5824811885008669</v>
      </c>
      <c r="EI32" s="490">
        <f>100*((EH31/EI31)-1)</f>
        <v>8.9094347552006745</v>
      </c>
      <c r="EJ32" s="519"/>
      <c r="EK32" s="519"/>
      <c r="EL32" s="519"/>
      <c r="EM32" s="519"/>
      <c r="EN32" s="519"/>
      <c r="EO32" s="519"/>
      <c r="EP32" s="519"/>
      <c r="EQ32" s="519"/>
      <c r="ER32" s="519"/>
      <c r="ES32" s="519"/>
      <c r="ET32" s="519"/>
      <c r="EU32" s="519"/>
      <c r="EV32" s="519"/>
      <c r="EW32" s="519"/>
      <c r="EX32" s="519"/>
      <c r="EY32" s="519"/>
      <c r="EZ32" s="519"/>
      <c r="FA32" s="519"/>
      <c r="FB32" s="519"/>
      <c r="FC32" s="519"/>
      <c r="FD32" s="519"/>
      <c r="FE32" s="519"/>
      <c r="FF32" s="519"/>
      <c r="FG32" s="519"/>
      <c r="FH32" s="519"/>
      <c r="FI32" s="519"/>
      <c r="FJ32" s="519"/>
      <c r="FK32" s="519"/>
      <c r="FL32" s="519"/>
      <c r="FM32" s="519"/>
      <c r="FN32" s="519"/>
      <c r="FO32" s="519"/>
      <c r="FP32" s="519"/>
      <c r="FQ32" s="519"/>
      <c r="FR32" s="519"/>
      <c r="FS32" s="519"/>
      <c r="FT32" s="519"/>
      <c r="FU32" s="519"/>
      <c r="FV32" s="519"/>
    </row>
    <row r="33" spans="1:178" s="455" customFormat="1">
      <c r="A33" s="374"/>
      <c r="B33" s="454" t="s">
        <v>257</v>
      </c>
      <c r="C33" s="455">
        <v>2.2590000000000003</v>
      </c>
      <c r="D33" s="455">
        <v>2.4470000000000001</v>
      </c>
      <c r="E33" s="455">
        <v>2.6190000000000002</v>
      </c>
      <c r="F33" s="455">
        <v>2.774</v>
      </c>
      <c r="G33" s="455">
        <v>2.9130000000000003</v>
      </c>
      <c r="H33" s="455">
        <v>3.0650000000000004</v>
      </c>
      <c r="I33" s="455">
        <v>3.2320000000000002</v>
      </c>
      <c r="J33" s="455">
        <v>3.4130000000000003</v>
      </c>
      <c r="K33" s="455">
        <v>3.6080000000000001</v>
      </c>
      <c r="L33" s="455">
        <v>3.7730000000000001</v>
      </c>
      <c r="M33" s="455">
        <v>3.911</v>
      </c>
      <c r="N33" s="455">
        <v>4.0190000000000001</v>
      </c>
      <c r="O33" s="455">
        <v>4.0979999999999999</v>
      </c>
      <c r="P33" s="455">
        <v>4.1829999999999998</v>
      </c>
      <c r="Q33" s="455">
        <v>4.2729999999999997</v>
      </c>
      <c r="R33" s="455">
        <v>4.3680000000000003</v>
      </c>
      <c r="S33" s="455">
        <v>4.4690000000000003</v>
      </c>
      <c r="T33" s="455">
        <v>4.58</v>
      </c>
      <c r="U33" s="455">
        <v>4.702</v>
      </c>
      <c r="V33" s="455">
        <v>4.835</v>
      </c>
      <c r="W33" s="455">
        <v>4.9790000000000001</v>
      </c>
      <c r="X33" s="455">
        <v>5.0600000000000005</v>
      </c>
      <c r="Y33" s="455">
        <v>5.077</v>
      </c>
      <c r="Z33" s="455">
        <v>5.0310000000000006</v>
      </c>
      <c r="AA33" s="455">
        <v>4.9210000000000003</v>
      </c>
      <c r="AB33" s="455">
        <v>4.8610000000000007</v>
      </c>
      <c r="AC33" s="455">
        <v>4.8500000000000005</v>
      </c>
      <c r="AD33" s="455">
        <v>4.8879999999999999</v>
      </c>
      <c r="AE33" s="455">
        <v>4.9750000000000005</v>
      </c>
      <c r="AF33" s="455">
        <v>5.0820000000000007</v>
      </c>
      <c r="AG33" s="455">
        <v>5.2080000000000002</v>
      </c>
      <c r="AH33" s="455">
        <v>5.3540000000000001</v>
      </c>
      <c r="AI33" s="455">
        <v>5.5190000000000001</v>
      </c>
      <c r="AJ33" s="455">
        <v>5.6910000000000007</v>
      </c>
      <c r="AK33" s="455">
        <v>5.8690000000000007</v>
      </c>
      <c r="AL33" s="455">
        <v>6.0529999999999999</v>
      </c>
      <c r="AM33" s="455">
        <v>6.2440000000000007</v>
      </c>
      <c r="AN33" s="455">
        <v>6.45</v>
      </c>
      <c r="AO33" s="455">
        <v>6.6690000000000005</v>
      </c>
      <c r="AP33" s="455">
        <v>6.9030000000000005</v>
      </c>
      <c r="AQ33" s="455">
        <v>7.1510000000000007</v>
      </c>
      <c r="AR33" s="455">
        <v>7.2930000000000001</v>
      </c>
      <c r="AS33" s="455">
        <v>7.3310000000000004</v>
      </c>
      <c r="AT33" s="455">
        <v>7.2630000000000008</v>
      </c>
      <c r="AU33" s="455">
        <v>7.0900000000000007</v>
      </c>
      <c r="AV33" s="455">
        <v>6.9870000000000001</v>
      </c>
      <c r="AW33" s="455">
        <v>6.9530000000000003</v>
      </c>
      <c r="AX33" s="455">
        <v>6.9890000000000008</v>
      </c>
      <c r="AY33" s="455">
        <v>7.0940000000000003</v>
      </c>
      <c r="AZ33" s="455">
        <v>7.1450000000000005</v>
      </c>
      <c r="BA33" s="455">
        <v>7.141</v>
      </c>
      <c r="BB33" s="455">
        <v>7.0820000000000007</v>
      </c>
      <c r="BC33" s="455">
        <v>6.9690000000000003</v>
      </c>
      <c r="BD33" s="455">
        <v>6.86</v>
      </c>
      <c r="BE33" s="455">
        <v>6.7560000000000002</v>
      </c>
      <c r="BF33" s="455">
        <v>6.6560000000000006</v>
      </c>
      <c r="BG33" s="455">
        <v>6.5610000000000008</v>
      </c>
      <c r="BH33" s="455">
        <v>6.4750000000000005</v>
      </c>
      <c r="BI33" s="455">
        <v>6.3970000000000002</v>
      </c>
      <c r="BJ33" s="455">
        <v>6.3280000000000003</v>
      </c>
      <c r="BK33" s="455">
        <v>6.2680000000000007</v>
      </c>
      <c r="BL33" s="455">
        <v>6.194</v>
      </c>
      <c r="BM33" s="455">
        <v>6.1050000000000004</v>
      </c>
      <c r="BN33" s="455">
        <v>6.0010000000000003</v>
      </c>
      <c r="BO33" s="455">
        <v>5.8840000000000003</v>
      </c>
      <c r="BP33" s="455">
        <v>5.8029999999999999</v>
      </c>
      <c r="BQ33" s="455">
        <v>5.7600000000000007</v>
      </c>
      <c r="BR33" s="455">
        <v>5.7530000000000001</v>
      </c>
      <c r="BS33" s="455">
        <v>5.7840000000000007</v>
      </c>
      <c r="BT33" s="455">
        <v>5.7830000000000004</v>
      </c>
      <c r="BU33" s="455">
        <v>5.7490000000000006</v>
      </c>
      <c r="BV33" s="455">
        <v>5.6830000000000007</v>
      </c>
      <c r="BW33" s="455">
        <v>5.585</v>
      </c>
      <c r="BX33" s="455">
        <v>5.4010000000000007</v>
      </c>
      <c r="BY33" s="455">
        <v>5.133</v>
      </c>
      <c r="BZ33" s="455">
        <v>4.7789999999999999</v>
      </c>
      <c r="CA33" s="455">
        <v>4.34</v>
      </c>
      <c r="CB33" s="455">
        <v>4.0910000000000002</v>
      </c>
      <c r="CC33" s="455">
        <v>4.032</v>
      </c>
      <c r="CD33" s="455">
        <v>4.1630000000000011</v>
      </c>
      <c r="CE33" s="455">
        <v>4.484</v>
      </c>
      <c r="CF33" s="455">
        <v>4.8380000000000001</v>
      </c>
      <c r="CG33" s="455">
        <v>5.2230000000000008</v>
      </c>
      <c r="CH33" s="455">
        <v>5.6400000000000006</v>
      </c>
      <c r="CI33" s="455">
        <v>6.0900000000000007</v>
      </c>
      <c r="CJ33" s="455">
        <v>6.335</v>
      </c>
      <c r="CK33" s="455">
        <v>6.3780000000000001</v>
      </c>
      <c r="CL33" s="455">
        <v>6.2160000000000002</v>
      </c>
      <c r="CM33" s="455">
        <v>5.8520000000000003</v>
      </c>
      <c r="CN33" s="455">
        <v>5.5380000000000003</v>
      </c>
      <c r="CO33" s="455">
        <v>5.2760000000000007</v>
      </c>
      <c r="CP33" s="455">
        <v>5.0650000000000004</v>
      </c>
      <c r="CQ33" s="455">
        <v>4.9050000000000002</v>
      </c>
      <c r="CR33" s="455">
        <v>4.8109999999999999</v>
      </c>
      <c r="CS33" s="455">
        <v>4.7830000000000004</v>
      </c>
      <c r="CT33" s="455">
        <v>4.82</v>
      </c>
      <c r="CU33" s="455">
        <v>4.923</v>
      </c>
      <c r="CV33" s="455">
        <v>4.9950000000000001</v>
      </c>
      <c r="CW33" s="455">
        <v>5.0369999999999999</v>
      </c>
      <c r="CX33" s="455">
        <v>5.048</v>
      </c>
      <c r="CY33" s="455">
        <v>5.0289999999999999</v>
      </c>
      <c r="CZ33" s="455">
        <v>5.109</v>
      </c>
      <c r="DA33" s="455">
        <v>5.2890000000000006</v>
      </c>
      <c r="DB33" s="455">
        <v>5.569</v>
      </c>
      <c r="DC33" s="455">
        <v>5.9480000000000004</v>
      </c>
      <c r="DD33" s="455">
        <v>6.3740000000000006</v>
      </c>
      <c r="DE33" s="455">
        <v>6.8470000000000004</v>
      </c>
      <c r="DF33" s="455">
        <v>7.3660000000000005</v>
      </c>
      <c r="DG33" s="455">
        <v>7.9320000000000004</v>
      </c>
      <c r="DH33" s="455">
        <v>8.6310000000000002</v>
      </c>
      <c r="DI33" s="455">
        <v>9.463000000000001</v>
      </c>
      <c r="DJ33" s="455">
        <v>10.428000000000001</v>
      </c>
      <c r="DK33" s="455">
        <v>11.526000000000002</v>
      </c>
      <c r="DL33" s="455">
        <v>11.921000000000001</v>
      </c>
      <c r="DM33" s="455">
        <v>11.612</v>
      </c>
      <c r="DN33" s="455">
        <v>10.598000000000001</v>
      </c>
      <c r="DO33" s="455">
        <v>8.8819999999999997</v>
      </c>
      <c r="DP33" s="455">
        <v>7.4780000000000006</v>
      </c>
      <c r="DQ33" s="455">
        <v>6.3890000000000002</v>
      </c>
      <c r="DR33" s="455">
        <v>5.6130000000000004</v>
      </c>
      <c r="DS33" s="455">
        <v>5.15</v>
      </c>
      <c r="DT33" s="455">
        <v>4.9470000000000001</v>
      </c>
      <c r="DU33" s="455">
        <v>5.0020000000000007</v>
      </c>
      <c r="DV33" s="455">
        <v>5.3160000000000007</v>
      </c>
      <c r="DW33" s="490">
        <v>5.8890000000000002</v>
      </c>
      <c r="DX33" s="490">
        <v>6.2640000000000002</v>
      </c>
      <c r="DY33" s="490">
        <v>6.44</v>
      </c>
      <c r="DZ33" s="490">
        <v>6.4180000000000001</v>
      </c>
      <c r="EA33" s="490">
        <v>6.1970000000000001</v>
      </c>
      <c r="EB33" s="490">
        <v>5.9830000000000005</v>
      </c>
      <c r="EC33" s="490">
        <v>5.7730000000000006</v>
      </c>
      <c r="ED33" s="490">
        <v>5.57</v>
      </c>
      <c r="EE33" s="490">
        <v>5.3720000000000008</v>
      </c>
      <c r="EF33" s="490">
        <v>5.0250000000000004</v>
      </c>
      <c r="EG33" s="490">
        <v>4.53</v>
      </c>
      <c r="EH33" s="490">
        <v>3.8870000000000005</v>
      </c>
      <c r="EI33" s="490">
        <v>3.0950000000000002</v>
      </c>
      <c r="EJ33" s="519"/>
      <c r="EK33" s="519"/>
      <c r="EL33" s="519"/>
      <c r="EM33" s="519"/>
      <c r="EN33" s="519"/>
      <c r="EO33" s="519"/>
      <c r="EP33" s="519"/>
      <c r="EQ33" s="519"/>
      <c r="ER33" s="519"/>
      <c r="ES33" s="519"/>
      <c r="ET33" s="519"/>
      <c r="EU33" s="519"/>
      <c r="EV33" s="519"/>
      <c r="EW33" s="519"/>
      <c r="EX33" s="519"/>
      <c r="EY33" s="519"/>
      <c r="EZ33" s="519"/>
      <c r="FA33" s="519"/>
      <c r="FB33" s="519"/>
      <c r="FC33" s="519"/>
      <c r="FD33" s="519"/>
      <c r="FE33" s="519"/>
      <c r="FF33" s="519"/>
      <c r="FG33" s="519"/>
      <c r="FH33" s="519"/>
      <c r="FI33" s="519"/>
      <c r="FJ33" s="519"/>
      <c r="FK33" s="519"/>
      <c r="FL33" s="519"/>
      <c r="FM33" s="519"/>
      <c r="FN33" s="519"/>
      <c r="FO33" s="519"/>
      <c r="FP33" s="519"/>
      <c r="FQ33" s="519"/>
      <c r="FR33" s="519"/>
      <c r="FS33" s="519"/>
      <c r="FT33" s="519"/>
      <c r="FU33" s="519"/>
      <c r="FV33" s="519"/>
    </row>
    <row r="34" spans="1:178" s="455" customFormat="1">
      <c r="A34" s="374"/>
      <c r="B34" s="454"/>
      <c r="D34" s="490">
        <f t="shared" ref="D34:BO34" si="26">100*((C33/D33)-1)</f>
        <v>-7.6828769922353768</v>
      </c>
      <c r="E34" s="490">
        <f t="shared" si="26"/>
        <v>-6.56739213440245</v>
      </c>
      <c r="F34" s="490">
        <f t="shared" si="26"/>
        <v>-5.5875991348233516</v>
      </c>
      <c r="G34" s="490">
        <f t="shared" si="26"/>
        <v>-4.7717130106419532</v>
      </c>
      <c r="H34" s="490">
        <f t="shared" si="26"/>
        <v>-4.959216965742252</v>
      </c>
      <c r="I34" s="490">
        <f t="shared" si="26"/>
        <v>-5.1670792079207883</v>
      </c>
      <c r="J34" s="490">
        <f t="shared" si="26"/>
        <v>-5.3032522707295637</v>
      </c>
      <c r="K34" s="490">
        <f t="shared" si="26"/>
        <v>-5.4046563192904573</v>
      </c>
      <c r="L34" s="490">
        <f t="shared" si="26"/>
        <v>-4.3731778425656014</v>
      </c>
      <c r="M34" s="490">
        <f t="shared" si="26"/>
        <v>-3.5285093326514971</v>
      </c>
      <c r="N34" s="490">
        <f t="shared" si="26"/>
        <v>-2.6872356307539258</v>
      </c>
      <c r="O34" s="490">
        <f t="shared" si="26"/>
        <v>-1.9277696437286385</v>
      </c>
      <c r="P34" s="490">
        <f t="shared" si="26"/>
        <v>-2.0320344250537858</v>
      </c>
      <c r="Q34" s="490">
        <f t="shared" si="26"/>
        <v>-2.1062485373274042</v>
      </c>
      <c r="R34" s="490">
        <f t="shared" si="26"/>
        <v>-2.1749084249084394</v>
      </c>
      <c r="S34" s="490">
        <f t="shared" si="26"/>
        <v>-2.260013425822327</v>
      </c>
      <c r="T34" s="490">
        <f t="shared" si="26"/>
        <v>-2.4235807860261915</v>
      </c>
      <c r="U34" s="490">
        <f t="shared" si="26"/>
        <v>-2.5946405784772364</v>
      </c>
      <c r="V34" s="490">
        <f t="shared" si="26"/>
        <v>-2.7507755946225454</v>
      </c>
      <c r="W34" s="490">
        <f t="shared" si="26"/>
        <v>-2.8921470174733899</v>
      </c>
      <c r="X34" s="490">
        <f t="shared" si="26"/>
        <v>-1.6007905138340051</v>
      </c>
      <c r="Y34" s="490">
        <f t="shared" si="26"/>
        <v>-0.33484341146344798</v>
      </c>
      <c r="Z34" s="490">
        <f t="shared" si="26"/>
        <v>0.91433114688928008</v>
      </c>
      <c r="AA34" s="490">
        <f t="shared" si="26"/>
        <v>2.2353180247917104</v>
      </c>
      <c r="AB34" s="490">
        <f t="shared" si="26"/>
        <v>1.2343139271754788</v>
      </c>
      <c r="AC34" s="490">
        <f t="shared" si="26"/>
        <v>0.22680412371134384</v>
      </c>
      <c r="AD34" s="490">
        <f t="shared" si="26"/>
        <v>-0.77741407528639783</v>
      </c>
      <c r="AE34" s="490">
        <f t="shared" si="26"/>
        <v>-1.7487437185929822</v>
      </c>
      <c r="AF34" s="490">
        <f t="shared" si="26"/>
        <v>-2.105470287288469</v>
      </c>
      <c r="AG34" s="490">
        <f t="shared" si="26"/>
        <v>-2.4193548387096642</v>
      </c>
      <c r="AH34" s="490">
        <f t="shared" si="26"/>
        <v>-2.726933134105336</v>
      </c>
      <c r="AI34" s="490">
        <f t="shared" si="26"/>
        <v>-2.9896720420366063</v>
      </c>
      <c r="AJ34" s="490">
        <f t="shared" si="26"/>
        <v>-3.022315937445097</v>
      </c>
      <c r="AK34" s="490">
        <f t="shared" si="26"/>
        <v>-3.0328846481513017</v>
      </c>
      <c r="AL34" s="490">
        <f t="shared" si="26"/>
        <v>-3.0398149677845598</v>
      </c>
      <c r="AM34" s="490">
        <f t="shared" si="26"/>
        <v>-3.0589365791159673</v>
      </c>
      <c r="AN34" s="490">
        <f t="shared" si="26"/>
        <v>-3.193798449612395</v>
      </c>
      <c r="AO34" s="490">
        <f t="shared" si="26"/>
        <v>-3.2838506522717137</v>
      </c>
      <c r="AP34" s="490">
        <f t="shared" si="26"/>
        <v>-3.3898305084745783</v>
      </c>
      <c r="AQ34" s="490">
        <f t="shared" si="26"/>
        <v>-3.4680464270731348</v>
      </c>
      <c r="AR34" s="490">
        <f t="shared" si="26"/>
        <v>-1.9470725353078255</v>
      </c>
      <c r="AS34" s="490">
        <f t="shared" si="26"/>
        <v>-0.51834674669213321</v>
      </c>
      <c r="AT34" s="490">
        <f t="shared" si="26"/>
        <v>0.9362522373674631</v>
      </c>
      <c r="AU34" s="490">
        <f t="shared" si="26"/>
        <v>2.4400564174894113</v>
      </c>
      <c r="AV34" s="490">
        <f t="shared" si="26"/>
        <v>1.474166308859326</v>
      </c>
      <c r="AW34" s="490">
        <f t="shared" si="26"/>
        <v>0.48899755501221609</v>
      </c>
      <c r="AX34" s="490">
        <f t="shared" si="26"/>
        <v>-0.51509514952068347</v>
      </c>
      <c r="AY34" s="490">
        <f t="shared" si="26"/>
        <v>-1.4801240484916711</v>
      </c>
      <c r="AZ34" s="490">
        <f t="shared" si="26"/>
        <v>-0.71378586424073465</v>
      </c>
      <c r="BA34" s="490">
        <f t="shared" si="26"/>
        <v>5.6014563786588312E-2</v>
      </c>
      <c r="BB34" s="490">
        <f t="shared" si="26"/>
        <v>0.83309799491668723</v>
      </c>
      <c r="BC34" s="490">
        <f t="shared" si="26"/>
        <v>1.621466494475543</v>
      </c>
      <c r="BD34" s="490">
        <f t="shared" si="26"/>
        <v>1.5889212827988386</v>
      </c>
      <c r="BE34" s="490">
        <f t="shared" si="26"/>
        <v>1.5393724097098938</v>
      </c>
      <c r="BF34" s="490">
        <f t="shared" si="26"/>
        <v>1.5024038461538325</v>
      </c>
      <c r="BG34" s="490">
        <f t="shared" si="26"/>
        <v>1.4479500076207907</v>
      </c>
      <c r="BH34" s="490">
        <f t="shared" si="26"/>
        <v>1.3281853281853273</v>
      </c>
      <c r="BI34" s="490">
        <f t="shared" si="26"/>
        <v>1.2193215569798355</v>
      </c>
      <c r="BJ34" s="490">
        <f t="shared" si="26"/>
        <v>1.0903919089759739</v>
      </c>
      <c r="BK34" s="490">
        <f t="shared" si="26"/>
        <v>0.95724313975749098</v>
      </c>
      <c r="BL34" s="490">
        <f t="shared" si="26"/>
        <v>1.1947045527930467</v>
      </c>
      <c r="BM34" s="490">
        <f t="shared" si="26"/>
        <v>1.457821457821451</v>
      </c>
      <c r="BN34" s="490">
        <f t="shared" si="26"/>
        <v>1.7330444925845789</v>
      </c>
      <c r="BO34" s="490">
        <f t="shared" si="26"/>
        <v>1.9884432358939552</v>
      </c>
      <c r="BP34" s="490">
        <f t="shared" ref="BP34:EA34" si="27">100*((BO33/BP33)-1)</f>
        <v>1.3958297432362654</v>
      </c>
      <c r="BQ34" s="490">
        <f t="shared" si="27"/>
        <v>0.74652777777777235</v>
      </c>
      <c r="BR34" s="490">
        <f t="shared" si="27"/>
        <v>0.12167564748828408</v>
      </c>
      <c r="BS34" s="490">
        <f t="shared" si="27"/>
        <v>-0.5359612724758045</v>
      </c>
      <c r="BT34" s="490">
        <f t="shared" si="27"/>
        <v>1.7292062943119468E-2</v>
      </c>
      <c r="BU34" s="490">
        <f t="shared" si="27"/>
        <v>0.59140720125239188</v>
      </c>
      <c r="BV34" s="490">
        <f t="shared" si="27"/>
        <v>1.1613584374450037</v>
      </c>
      <c r="BW34" s="490">
        <f t="shared" si="27"/>
        <v>1.7547000895255183</v>
      </c>
      <c r="BX34" s="490">
        <f t="shared" si="27"/>
        <v>3.4067765228661173</v>
      </c>
      <c r="BY34" s="490">
        <f t="shared" si="27"/>
        <v>5.2211182544321222</v>
      </c>
      <c r="BZ34" s="490">
        <f t="shared" si="27"/>
        <v>7.4074074074074181</v>
      </c>
      <c r="CA34" s="490">
        <f t="shared" si="27"/>
        <v>10.115207373271895</v>
      </c>
      <c r="CB34" s="490">
        <f t="shared" si="27"/>
        <v>6.0865314104130874</v>
      </c>
      <c r="CC34" s="490">
        <f t="shared" si="27"/>
        <v>1.4632936507936511</v>
      </c>
      <c r="CD34" s="490">
        <f t="shared" si="27"/>
        <v>-3.1467691568580647</v>
      </c>
      <c r="CE34" s="490">
        <f t="shared" si="27"/>
        <v>-7.1587867975022039</v>
      </c>
      <c r="CF34" s="490">
        <f t="shared" si="27"/>
        <v>-7.3170731707317138</v>
      </c>
      <c r="CG34" s="490">
        <f t="shared" si="27"/>
        <v>-7.3712425808922237</v>
      </c>
      <c r="CH34" s="490">
        <f t="shared" si="27"/>
        <v>-7.3936170212765884</v>
      </c>
      <c r="CI34" s="490">
        <f t="shared" si="27"/>
        <v>-7.3891625615763568</v>
      </c>
      <c r="CJ34" s="490">
        <f t="shared" si="27"/>
        <v>-3.8674033149171172</v>
      </c>
      <c r="CK34" s="490">
        <f t="shared" si="27"/>
        <v>-0.67419253684540825</v>
      </c>
      <c r="CL34" s="490">
        <f t="shared" si="27"/>
        <v>2.6061776061776065</v>
      </c>
      <c r="CM34" s="490">
        <f t="shared" si="27"/>
        <v>6.2200956937799035</v>
      </c>
      <c r="CN34" s="490">
        <f t="shared" si="27"/>
        <v>5.6699169375225678</v>
      </c>
      <c r="CO34" s="490">
        <f t="shared" si="27"/>
        <v>4.9658832448824741</v>
      </c>
      <c r="CP34" s="490">
        <f t="shared" si="27"/>
        <v>4.1658440276406861</v>
      </c>
      <c r="CQ34" s="490">
        <f t="shared" si="27"/>
        <v>3.2619775739041845</v>
      </c>
      <c r="CR34" s="490">
        <f t="shared" si="27"/>
        <v>1.9538557472458917</v>
      </c>
      <c r="CS34" s="490">
        <f t="shared" si="27"/>
        <v>0.5854066485469378</v>
      </c>
      <c r="CT34" s="490">
        <f t="shared" si="27"/>
        <v>-0.76763485477178151</v>
      </c>
      <c r="CU34" s="490">
        <f t="shared" si="27"/>
        <v>-2.0922201909404747</v>
      </c>
      <c r="CV34" s="490">
        <f t="shared" si="27"/>
        <v>-1.4414414414414378</v>
      </c>
      <c r="CW34" s="490">
        <f t="shared" si="27"/>
        <v>-0.83382966051220864</v>
      </c>
      <c r="CX34" s="490">
        <f t="shared" si="27"/>
        <v>-0.21790808240887971</v>
      </c>
      <c r="CY34" s="490">
        <f t="shared" si="27"/>
        <v>0.37780870948498357</v>
      </c>
      <c r="CZ34" s="490">
        <f t="shared" si="27"/>
        <v>-1.5658641612840141</v>
      </c>
      <c r="DA34" s="490">
        <f t="shared" si="27"/>
        <v>-3.4032898468519646</v>
      </c>
      <c r="DB34" s="490">
        <f t="shared" si="27"/>
        <v>-5.0278326449990862</v>
      </c>
      <c r="DC34" s="490">
        <f t="shared" si="27"/>
        <v>-6.3718897108271726</v>
      </c>
      <c r="DD34" s="490">
        <f t="shared" si="27"/>
        <v>-6.6834013178537877</v>
      </c>
      <c r="DE34" s="490">
        <f t="shared" si="27"/>
        <v>-6.9081349496129647</v>
      </c>
      <c r="DF34" s="490">
        <f t="shared" si="27"/>
        <v>-7.0458865055661128</v>
      </c>
      <c r="DG34" s="490">
        <f t="shared" si="27"/>
        <v>-7.135653050932933</v>
      </c>
      <c r="DH34" s="490">
        <f t="shared" si="27"/>
        <v>-8.0987139381299968</v>
      </c>
      <c r="DI34" s="490">
        <f t="shared" si="27"/>
        <v>-8.7921377998520622</v>
      </c>
      <c r="DJ34" s="490">
        <f t="shared" si="27"/>
        <v>-9.253931722286147</v>
      </c>
      <c r="DK34" s="490">
        <f t="shared" si="27"/>
        <v>-9.5262883914627885</v>
      </c>
      <c r="DL34" s="490">
        <f t="shared" si="27"/>
        <v>-3.3134804127170514</v>
      </c>
      <c r="DM34" s="490">
        <f t="shared" si="27"/>
        <v>2.6610403031346985</v>
      </c>
      <c r="DN34" s="490">
        <f t="shared" si="27"/>
        <v>9.5678429892432462</v>
      </c>
      <c r="DO34" s="490">
        <f t="shared" si="27"/>
        <v>19.319972979058786</v>
      </c>
      <c r="DP34" s="490">
        <f t="shared" si="27"/>
        <v>18.77507354907728</v>
      </c>
      <c r="DQ34" s="490">
        <f t="shared" si="27"/>
        <v>17.04492095789638</v>
      </c>
      <c r="DR34" s="490">
        <f t="shared" si="27"/>
        <v>13.825048993408151</v>
      </c>
      <c r="DS34" s="490">
        <f t="shared" si="27"/>
        <v>8.9902912621359299</v>
      </c>
      <c r="DT34" s="490">
        <f t="shared" si="27"/>
        <v>4.1034970689306727</v>
      </c>
      <c r="DU34" s="490">
        <f t="shared" si="27"/>
        <v>-1.099560175929637</v>
      </c>
      <c r="DV34" s="490">
        <f t="shared" si="27"/>
        <v>-5.9066967644845754</v>
      </c>
      <c r="DW34" s="490">
        <f t="shared" si="27"/>
        <v>-9.7300050942434986</v>
      </c>
      <c r="DX34" s="490">
        <f t="shared" si="27"/>
        <v>-5.9865900383141764</v>
      </c>
      <c r="DY34" s="490">
        <f t="shared" si="27"/>
        <v>-2.7329192546583836</v>
      </c>
      <c r="DZ34" s="490">
        <f t="shared" si="27"/>
        <v>0.34278591461514019</v>
      </c>
      <c r="EA34" s="490">
        <f t="shared" si="27"/>
        <v>3.5662417298693017</v>
      </c>
      <c r="EB34" s="490">
        <f t="shared" ref="EB34:EE34" si="28">100*((EA33/EB33)-1)</f>
        <v>3.5768009359852915</v>
      </c>
      <c r="EC34" s="490">
        <f t="shared" si="28"/>
        <v>3.6376234193660206</v>
      </c>
      <c r="ED34" s="490">
        <f t="shared" si="28"/>
        <v>3.6445242369838482</v>
      </c>
      <c r="EE34" s="490">
        <f t="shared" si="28"/>
        <v>3.6857781087118235</v>
      </c>
      <c r="EF34" s="490">
        <f>100*((EE33/EF33)-1)</f>
        <v>6.9054726368159347</v>
      </c>
      <c r="EG34" s="490">
        <f>100*((EF33/EG33)-1)</f>
        <v>10.927152317880795</v>
      </c>
      <c r="EH34" s="490">
        <f>100*((EG33/EH33)-1)</f>
        <v>16.542320555698463</v>
      </c>
      <c r="EI34" s="490">
        <f>100*((EH33/EI33)-1)</f>
        <v>25.58966074313409</v>
      </c>
      <c r="EJ34" s="519"/>
      <c r="EK34" s="519"/>
      <c r="EL34" s="519"/>
      <c r="EM34" s="519"/>
      <c r="EN34" s="519"/>
      <c r="EO34" s="519"/>
      <c r="EP34" s="519"/>
      <c r="EQ34" s="519"/>
      <c r="ER34" s="519"/>
      <c r="ES34" s="519"/>
      <c r="ET34" s="519"/>
      <c r="EU34" s="519"/>
      <c r="EV34" s="519"/>
      <c r="EW34" s="519"/>
      <c r="EX34" s="519"/>
      <c r="EY34" s="519"/>
      <c r="EZ34" s="519"/>
      <c r="FA34" s="519"/>
      <c r="FB34" s="519"/>
      <c r="FC34" s="519"/>
      <c r="FD34" s="519"/>
      <c r="FE34" s="519"/>
      <c r="FF34" s="519"/>
      <c r="FG34" s="519"/>
      <c r="FH34" s="519"/>
      <c r="FI34" s="519"/>
      <c r="FJ34" s="519"/>
      <c r="FK34" s="519"/>
      <c r="FL34" s="519"/>
      <c r="FM34" s="519"/>
      <c r="FN34" s="519"/>
      <c r="FO34" s="519"/>
      <c r="FP34" s="519"/>
      <c r="FQ34" s="519"/>
      <c r="FR34" s="519"/>
      <c r="FS34" s="519"/>
      <c r="FT34" s="519"/>
      <c r="FU34" s="519"/>
      <c r="FV34" s="519"/>
    </row>
    <row r="35" spans="1:178" s="455" customFormat="1">
      <c r="A35" s="374"/>
      <c r="B35" s="454" t="s">
        <v>258</v>
      </c>
      <c r="C35" s="455">
        <v>1.33</v>
      </c>
      <c r="D35" s="455">
        <v>1.3780000000000001</v>
      </c>
      <c r="E35" s="455">
        <v>1.4570000000000001</v>
      </c>
      <c r="F35" s="455">
        <v>1.5660000000000001</v>
      </c>
      <c r="G35" s="455">
        <v>1.7060000000000002</v>
      </c>
      <c r="H35" s="455">
        <v>1.7790000000000001</v>
      </c>
      <c r="I35" s="455">
        <v>1.786</v>
      </c>
      <c r="J35" s="455">
        <v>1.7270000000000001</v>
      </c>
      <c r="K35" s="455">
        <v>1.6010000000000002</v>
      </c>
      <c r="L35" s="455">
        <v>1.5350000000000001</v>
      </c>
      <c r="M35" s="455">
        <v>1.528</v>
      </c>
      <c r="N35" s="455">
        <v>1.58</v>
      </c>
      <c r="O35" s="455">
        <v>1.6920000000000002</v>
      </c>
      <c r="P35" s="455">
        <v>1.7770000000000001</v>
      </c>
      <c r="Q35" s="455">
        <v>1.8330000000000002</v>
      </c>
      <c r="R35" s="455">
        <v>1.8630000000000002</v>
      </c>
      <c r="S35" s="455">
        <v>1.8640000000000001</v>
      </c>
      <c r="T35" s="455">
        <v>1.8880000000000001</v>
      </c>
      <c r="U35" s="455">
        <v>1.9320000000000002</v>
      </c>
      <c r="V35" s="455">
        <v>1.9980000000000002</v>
      </c>
      <c r="W35" s="455">
        <v>2.0859999999999999</v>
      </c>
      <c r="X35" s="455">
        <v>2.1309999999999998</v>
      </c>
      <c r="Y35" s="455">
        <v>2.1360000000000006</v>
      </c>
      <c r="Z35" s="455">
        <v>2.0990000000000002</v>
      </c>
      <c r="AA35" s="455">
        <v>2.02</v>
      </c>
      <c r="AB35" s="455">
        <v>2.0350000000000006</v>
      </c>
      <c r="AC35" s="455">
        <v>2.145</v>
      </c>
      <c r="AD35" s="455">
        <v>2.3480000000000003</v>
      </c>
      <c r="AE35" s="455">
        <v>2.645</v>
      </c>
      <c r="AF35" s="455">
        <v>2.827</v>
      </c>
      <c r="AG35" s="455">
        <v>2.8940000000000001</v>
      </c>
      <c r="AH35" s="455">
        <v>2.8460000000000001</v>
      </c>
      <c r="AI35" s="455">
        <v>2.6820000000000004</v>
      </c>
      <c r="AJ35" s="455">
        <v>2.6300000000000003</v>
      </c>
      <c r="AK35" s="455">
        <v>2.6890000000000001</v>
      </c>
      <c r="AL35" s="455">
        <v>2.8600000000000003</v>
      </c>
      <c r="AM35" s="455">
        <v>3.141</v>
      </c>
      <c r="AN35" s="455">
        <v>3.302</v>
      </c>
      <c r="AO35" s="455">
        <v>3.3430000000000004</v>
      </c>
      <c r="AP35" s="455">
        <v>3.262</v>
      </c>
      <c r="AQ35" s="455">
        <v>3.0620000000000003</v>
      </c>
      <c r="AR35" s="455">
        <v>2.9980000000000002</v>
      </c>
      <c r="AS35" s="455">
        <v>3.0710000000000002</v>
      </c>
      <c r="AT35" s="455">
        <v>3.282</v>
      </c>
      <c r="AU35" s="455">
        <v>3.6300000000000003</v>
      </c>
      <c r="AV35" s="455">
        <v>3.8530000000000002</v>
      </c>
      <c r="AW35" s="455">
        <v>3.9510000000000001</v>
      </c>
      <c r="AX35" s="455">
        <v>3.9240000000000004</v>
      </c>
      <c r="AY35" s="455">
        <v>3.7730000000000001</v>
      </c>
      <c r="AZ35" s="455">
        <v>3.7150000000000003</v>
      </c>
      <c r="BA35" s="455">
        <v>3.7500000000000004</v>
      </c>
      <c r="BB35" s="455">
        <v>3.8790000000000004</v>
      </c>
      <c r="BC35" s="455">
        <v>4.101</v>
      </c>
      <c r="BD35" s="455">
        <v>4.2789999999999999</v>
      </c>
      <c r="BE35" s="455">
        <v>4.4119999999999999</v>
      </c>
      <c r="BF35" s="455">
        <v>4.5</v>
      </c>
      <c r="BG35" s="455">
        <v>4.5440000000000005</v>
      </c>
      <c r="BH35" s="455">
        <v>4.6260000000000003</v>
      </c>
      <c r="BI35" s="455">
        <v>4.7460000000000004</v>
      </c>
      <c r="BJ35" s="455">
        <v>4.9039999999999999</v>
      </c>
      <c r="BK35" s="455">
        <v>5.1000000000000005</v>
      </c>
      <c r="BL35" s="455">
        <v>5.2460000000000004</v>
      </c>
      <c r="BM35" s="455">
        <v>5.343</v>
      </c>
      <c r="BN35" s="455">
        <v>5.3900000000000006</v>
      </c>
      <c r="BO35" s="455">
        <v>5.3870000000000005</v>
      </c>
      <c r="BP35" s="455">
        <v>5.4240000000000004</v>
      </c>
      <c r="BQ35" s="455">
        <v>5.5010000000000003</v>
      </c>
      <c r="BR35" s="455">
        <v>5.617</v>
      </c>
      <c r="BS35" s="455">
        <v>5.7730000000000006</v>
      </c>
      <c r="BT35" s="455">
        <v>5.91</v>
      </c>
      <c r="BU35" s="455">
        <v>6.0290000000000008</v>
      </c>
      <c r="BV35" s="455">
        <v>6.1290000000000004</v>
      </c>
      <c r="BW35" s="455">
        <v>6.2110000000000003</v>
      </c>
      <c r="BX35" s="455">
        <v>6.2720000000000002</v>
      </c>
      <c r="BY35" s="455">
        <v>6.3130000000000006</v>
      </c>
      <c r="BZ35" s="455">
        <v>6.3330000000000002</v>
      </c>
      <c r="CA35" s="455">
        <v>6.3340000000000005</v>
      </c>
      <c r="CB35" s="455">
        <v>6.3760000000000003</v>
      </c>
      <c r="CC35" s="455">
        <v>6.4610000000000003</v>
      </c>
      <c r="CD35" s="455">
        <v>6.5880000000000001</v>
      </c>
      <c r="CE35" s="455">
        <v>6.7570000000000006</v>
      </c>
      <c r="CF35" s="455">
        <v>6.915</v>
      </c>
      <c r="CG35" s="455">
        <v>7.0620000000000003</v>
      </c>
      <c r="CH35" s="455">
        <v>7.1980000000000004</v>
      </c>
      <c r="CI35" s="455">
        <v>7.3220000000000001</v>
      </c>
      <c r="CJ35" s="455">
        <v>7.4510000000000005</v>
      </c>
      <c r="CK35" s="455">
        <v>7.5850000000000009</v>
      </c>
      <c r="CL35" s="455">
        <v>7.7220000000000004</v>
      </c>
      <c r="CM35" s="455">
        <v>7.8640000000000008</v>
      </c>
      <c r="CN35" s="455">
        <v>8.0030000000000001</v>
      </c>
      <c r="CO35" s="455">
        <v>8.1389999999999993</v>
      </c>
      <c r="CP35" s="455">
        <v>8.2729999999999997</v>
      </c>
      <c r="CQ35" s="455">
        <v>8.4039999999999999</v>
      </c>
      <c r="CR35" s="455">
        <v>8.6280000000000001</v>
      </c>
      <c r="CS35" s="455">
        <v>8.9430000000000014</v>
      </c>
      <c r="CT35" s="455">
        <v>9.3500000000000014</v>
      </c>
      <c r="CU35" s="455">
        <v>9.8500000000000014</v>
      </c>
      <c r="CV35" s="455">
        <v>10.284000000000001</v>
      </c>
      <c r="CW35" s="455">
        <v>10.653</v>
      </c>
      <c r="CX35" s="455">
        <v>10.957000000000001</v>
      </c>
      <c r="CY35" s="455">
        <v>12.178000000000001</v>
      </c>
      <c r="CZ35" s="455">
        <v>11.395000000000001</v>
      </c>
      <c r="DA35" s="455">
        <v>10.931000000000001</v>
      </c>
      <c r="DB35" s="455">
        <v>10.784000000000001</v>
      </c>
      <c r="DC35" s="455">
        <v>12.348000000000001</v>
      </c>
      <c r="DD35" s="455">
        <v>12.709000000000001</v>
      </c>
      <c r="DE35" s="455">
        <v>9.8689999999999998</v>
      </c>
      <c r="DF35" s="455">
        <v>10.115</v>
      </c>
      <c r="DG35" s="455">
        <v>11.876000000000001</v>
      </c>
      <c r="DH35" s="455">
        <v>12.092000000000001</v>
      </c>
      <c r="DI35" s="455">
        <v>12.336</v>
      </c>
      <c r="DJ35" s="455">
        <v>12.606000000000002</v>
      </c>
      <c r="DK35" s="455">
        <v>12.905000000000001</v>
      </c>
      <c r="DL35" s="455">
        <v>13.089</v>
      </c>
      <c r="DM35" s="455">
        <v>13.16</v>
      </c>
      <c r="DN35" s="455">
        <v>13.118</v>
      </c>
      <c r="DO35" s="455">
        <v>12.962000000000002</v>
      </c>
      <c r="DP35" s="455">
        <v>12.796000000000001</v>
      </c>
      <c r="DQ35" s="455">
        <v>12.622000000000002</v>
      </c>
      <c r="DR35" s="455">
        <v>12.439</v>
      </c>
      <c r="DS35" s="455">
        <v>12.246</v>
      </c>
      <c r="DT35" s="455">
        <v>12.265000000000001</v>
      </c>
      <c r="DU35" s="455">
        <v>12.494000000000002</v>
      </c>
      <c r="DV35" s="455">
        <v>12.933000000000002</v>
      </c>
      <c r="DW35" s="490">
        <v>13.584000000000001</v>
      </c>
      <c r="DX35" s="490">
        <v>13.918000000000001</v>
      </c>
      <c r="DY35" s="490">
        <v>13.937000000000001</v>
      </c>
      <c r="DZ35" s="490">
        <v>13.64</v>
      </c>
      <c r="EA35" s="490">
        <v>13.027000000000001</v>
      </c>
      <c r="EB35" s="490">
        <v>12.64</v>
      </c>
      <c r="EC35" s="490">
        <v>12.479000000000001</v>
      </c>
      <c r="ED35" s="490">
        <v>12.544</v>
      </c>
      <c r="EE35" s="490">
        <v>12.834000000000001</v>
      </c>
      <c r="EF35" s="490">
        <v>13.059000000000001</v>
      </c>
      <c r="EG35" s="490">
        <v>13.217000000000001</v>
      </c>
      <c r="EH35" s="490">
        <v>13.31</v>
      </c>
      <c r="EI35" s="490">
        <v>13.336</v>
      </c>
      <c r="EJ35" s="519"/>
      <c r="EK35" s="519"/>
      <c r="EL35" s="519"/>
      <c r="EM35" s="519"/>
      <c r="EN35" s="519"/>
      <c r="EO35" s="519"/>
      <c r="EP35" s="519"/>
      <c r="EQ35" s="519"/>
      <c r="ER35" s="519"/>
      <c r="ES35" s="519"/>
      <c r="ET35" s="519"/>
      <c r="EU35" s="519"/>
      <c r="EV35" s="519"/>
      <c r="EW35" s="519"/>
      <c r="EX35" s="519"/>
      <c r="EY35" s="519"/>
      <c r="EZ35" s="519"/>
      <c r="FA35" s="519"/>
      <c r="FB35" s="519"/>
      <c r="FC35" s="519"/>
      <c r="FD35" s="519"/>
      <c r="FE35" s="519"/>
      <c r="FF35" s="519"/>
      <c r="FG35" s="519"/>
      <c r="FH35" s="519"/>
      <c r="FI35" s="519"/>
      <c r="FJ35" s="519"/>
      <c r="FK35" s="519"/>
      <c r="FL35" s="519"/>
      <c r="FM35" s="519"/>
      <c r="FN35" s="519"/>
      <c r="FO35" s="519"/>
      <c r="FP35" s="519"/>
      <c r="FQ35" s="519"/>
      <c r="FR35" s="519"/>
      <c r="FS35" s="519"/>
      <c r="FT35" s="519"/>
      <c r="FU35" s="519"/>
      <c r="FV35" s="519"/>
    </row>
    <row r="36" spans="1:178" s="455" customFormat="1">
      <c r="A36" s="374"/>
      <c r="B36" s="454"/>
      <c r="D36" s="490">
        <f t="shared" ref="D36:BO36" si="29">100*((C35/D35)-1)</f>
        <v>-3.4833091436865082</v>
      </c>
      <c r="E36" s="490">
        <f t="shared" si="29"/>
        <v>-5.4221002059025363</v>
      </c>
      <c r="F36" s="490">
        <f t="shared" si="29"/>
        <v>-6.9604086845466151</v>
      </c>
      <c r="G36" s="490">
        <f t="shared" si="29"/>
        <v>-8.20633059788981</v>
      </c>
      <c r="H36" s="490">
        <f t="shared" si="29"/>
        <v>-4.1034288926363072</v>
      </c>
      <c r="I36" s="490">
        <f t="shared" si="29"/>
        <v>-0.3919372900335838</v>
      </c>
      <c r="J36" s="490">
        <f t="shared" si="29"/>
        <v>3.4163288940358916</v>
      </c>
      <c r="K36" s="490">
        <f t="shared" si="29"/>
        <v>7.870081199250456</v>
      </c>
      <c r="L36" s="490">
        <f t="shared" si="29"/>
        <v>4.2996742671009835</v>
      </c>
      <c r="M36" s="490">
        <f t="shared" si="29"/>
        <v>0.45811518324607725</v>
      </c>
      <c r="N36" s="490">
        <f t="shared" si="29"/>
        <v>-3.2911392405063356</v>
      </c>
      <c r="O36" s="490">
        <f t="shared" si="29"/>
        <v>-6.6193853427896077</v>
      </c>
      <c r="P36" s="490">
        <f t="shared" si="29"/>
        <v>-4.7833427124366885</v>
      </c>
      <c r="Q36" s="490">
        <f t="shared" si="29"/>
        <v>-3.0551009274413565</v>
      </c>
      <c r="R36" s="490">
        <f t="shared" si="29"/>
        <v>-1.6103059581320411</v>
      </c>
      <c r="S36" s="490">
        <f t="shared" si="29"/>
        <v>-5.3648068669520654E-2</v>
      </c>
      <c r="T36" s="490">
        <f t="shared" si="29"/>
        <v>-1.2711864406779627</v>
      </c>
      <c r="U36" s="490">
        <f t="shared" si="29"/>
        <v>-2.2774327122153215</v>
      </c>
      <c r="V36" s="490">
        <f t="shared" si="29"/>
        <v>-3.3033033033033066</v>
      </c>
      <c r="W36" s="490">
        <f t="shared" si="29"/>
        <v>-4.2186001917545397</v>
      </c>
      <c r="X36" s="490">
        <f t="shared" si="29"/>
        <v>-2.1116846550915058</v>
      </c>
      <c r="Y36" s="490">
        <f t="shared" si="29"/>
        <v>-0.23408239700377642</v>
      </c>
      <c r="Z36" s="490">
        <f t="shared" si="29"/>
        <v>1.7627441638875752</v>
      </c>
      <c r="AA36" s="490">
        <f t="shared" si="29"/>
        <v>3.9108910891089144</v>
      </c>
      <c r="AB36" s="490">
        <f t="shared" si="29"/>
        <v>-0.73710073710075985</v>
      </c>
      <c r="AC36" s="490">
        <f t="shared" si="29"/>
        <v>-5.1282051282050993</v>
      </c>
      <c r="AD36" s="490">
        <f t="shared" si="29"/>
        <v>-8.6456558773424277</v>
      </c>
      <c r="AE36" s="490">
        <f t="shared" si="29"/>
        <v>-11.228733459357265</v>
      </c>
      <c r="AF36" s="490">
        <f t="shared" si="29"/>
        <v>-6.4379200565971022</v>
      </c>
      <c r="AG36" s="490">
        <f t="shared" si="29"/>
        <v>-2.3151347615756768</v>
      </c>
      <c r="AH36" s="490">
        <f t="shared" si="29"/>
        <v>1.6865776528460996</v>
      </c>
      <c r="AI36" s="490">
        <f t="shared" si="29"/>
        <v>6.1148396718866405</v>
      </c>
      <c r="AJ36" s="490">
        <f t="shared" si="29"/>
        <v>1.9771863117870714</v>
      </c>
      <c r="AK36" s="490">
        <f t="shared" si="29"/>
        <v>-2.1941242097433866</v>
      </c>
      <c r="AL36" s="490">
        <f t="shared" si="29"/>
        <v>-5.9790209790209881</v>
      </c>
      <c r="AM36" s="490">
        <f t="shared" si="29"/>
        <v>-8.9461954791467573</v>
      </c>
      <c r="AN36" s="490">
        <f t="shared" si="29"/>
        <v>-4.8758328285887327</v>
      </c>
      <c r="AO36" s="490">
        <f t="shared" si="29"/>
        <v>-1.2264433143882814</v>
      </c>
      <c r="AP36" s="490">
        <f t="shared" si="29"/>
        <v>2.4831391784181589</v>
      </c>
      <c r="AQ36" s="490">
        <f t="shared" si="29"/>
        <v>6.531678641410843</v>
      </c>
      <c r="AR36" s="490">
        <f t="shared" si="29"/>
        <v>2.1347565043362327</v>
      </c>
      <c r="AS36" s="490">
        <f t="shared" si="29"/>
        <v>-2.3770758710517703</v>
      </c>
      <c r="AT36" s="490">
        <f t="shared" si="29"/>
        <v>-6.4290067032297333</v>
      </c>
      <c r="AU36" s="490">
        <f t="shared" si="29"/>
        <v>-9.5867768595041429</v>
      </c>
      <c r="AV36" s="490">
        <f t="shared" si="29"/>
        <v>-5.7876978977420173</v>
      </c>
      <c r="AW36" s="490">
        <f t="shared" si="29"/>
        <v>-2.4803847127309542</v>
      </c>
      <c r="AX36" s="490">
        <f t="shared" si="29"/>
        <v>0.68807339449541427</v>
      </c>
      <c r="AY36" s="490">
        <f t="shared" si="29"/>
        <v>4.0021203286509488</v>
      </c>
      <c r="AZ36" s="490">
        <f t="shared" si="29"/>
        <v>1.5612382234185596</v>
      </c>
      <c r="BA36" s="490">
        <f t="shared" si="29"/>
        <v>-0.93333333333334156</v>
      </c>
      <c r="BB36" s="490">
        <f t="shared" si="29"/>
        <v>-3.3255993812838391</v>
      </c>
      <c r="BC36" s="490">
        <f t="shared" si="29"/>
        <v>-5.4133138258961155</v>
      </c>
      <c r="BD36" s="490">
        <f t="shared" si="29"/>
        <v>-4.1598504323440029</v>
      </c>
      <c r="BE36" s="490">
        <f t="shared" si="29"/>
        <v>-3.0145058930190372</v>
      </c>
      <c r="BF36" s="490">
        <f t="shared" si="29"/>
        <v>-1.9555555555555548</v>
      </c>
      <c r="BG36" s="490">
        <f t="shared" si="29"/>
        <v>-0.96830985915493661</v>
      </c>
      <c r="BH36" s="490">
        <f t="shared" si="29"/>
        <v>-1.7725897103328947</v>
      </c>
      <c r="BI36" s="490">
        <f t="shared" si="29"/>
        <v>-2.5284450063211117</v>
      </c>
      <c r="BJ36" s="490">
        <f t="shared" si="29"/>
        <v>-3.2218597063621401</v>
      </c>
      <c r="BK36" s="490">
        <f t="shared" si="29"/>
        <v>-3.8431372549019738</v>
      </c>
      <c r="BL36" s="490">
        <f t="shared" si="29"/>
        <v>-2.7830728173846686</v>
      </c>
      <c r="BM36" s="490">
        <f t="shared" si="29"/>
        <v>-1.815459479693049</v>
      </c>
      <c r="BN36" s="490">
        <f t="shared" si="29"/>
        <v>-0.87198515769945084</v>
      </c>
      <c r="BO36" s="490">
        <f t="shared" si="29"/>
        <v>5.5689623166887969E-2</v>
      </c>
      <c r="BP36" s="490">
        <f t="shared" ref="BP36:EA36" si="30">100*((BO35/BP35)-1)</f>
        <v>-0.68215339233038685</v>
      </c>
      <c r="BQ36" s="490">
        <f t="shared" si="30"/>
        <v>-1.3997455008180282</v>
      </c>
      <c r="BR36" s="490">
        <f t="shared" si="30"/>
        <v>-2.0651593377247535</v>
      </c>
      <c r="BS36" s="490">
        <f t="shared" si="30"/>
        <v>-2.7022345401004788</v>
      </c>
      <c r="BT36" s="490">
        <f t="shared" si="30"/>
        <v>-2.3181049069373905</v>
      </c>
      <c r="BU36" s="490">
        <f t="shared" si="30"/>
        <v>-1.9737933322275802</v>
      </c>
      <c r="BV36" s="490">
        <f t="shared" si="30"/>
        <v>-1.6315875346712305</v>
      </c>
      <c r="BW36" s="490">
        <f t="shared" si="30"/>
        <v>-1.3202382869103135</v>
      </c>
      <c r="BX36" s="490">
        <f t="shared" si="30"/>
        <v>-0.9725765306122458</v>
      </c>
      <c r="BY36" s="490">
        <f t="shared" si="30"/>
        <v>-0.64945350863298001</v>
      </c>
      <c r="BZ36" s="490">
        <f t="shared" si="30"/>
        <v>-0.31580609505762469</v>
      </c>
      <c r="CA36" s="490">
        <f t="shared" si="30"/>
        <v>-1.57878118092869E-2</v>
      </c>
      <c r="CB36" s="490">
        <f t="shared" si="30"/>
        <v>-0.6587202007528159</v>
      </c>
      <c r="CC36" s="490">
        <f t="shared" si="30"/>
        <v>-1.3155858226280737</v>
      </c>
      <c r="CD36" s="490">
        <f t="shared" si="30"/>
        <v>-1.9277474195506961</v>
      </c>
      <c r="CE36" s="490">
        <f t="shared" si="30"/>
        <v>-2.5011099600414477</v>
      </c>
      <c r="CF36" s="490">
        <f t="shared" si="30"/>
        <v>-2.2848879248011489</v>
      </c>
      <c r="CG36" s="490">
        <f t="shared" si="30"/>
        <v>-2.0815632965165753</v>
      </c>
      <c r="CH36" s="490">
        <f t="shared" si="30"/>
        <v>-1.8894137260350163</v>
      </c>
      <c r="CI36" s="490">
        <f t="shared" si="30"/>
        <v>-1.6935263589183291</v>
      </c>
      <c r="CJ36" s="490">
        <f t="shared" si="30"/>
        <v>-1.7313112333914971</v>
      </c>
      <c r="CK36" s="490">
        <f t="shared" si="30"/>
        <v>-1.7666446934739621</v>
      </c>
      <c r="CL36" s="490">
        <f t="shared" si="30"/>
        <v>-1.7741517741517665</v>
      </c>
      <c r="CM36" s="490">
        <f t="shared" si="30"/>
        <v>-1.8056968463886158</v>
      </c>
      <c r="CN36" s="490">
        <f t="shared" si="30"/>
        <v>-1.7368486817443407</v>
      </c>
      <c r="CO36" s="490">
        <f t="shared" si="30"/>
        <v>-1.6709669492566581</v>
      </c>
      <c r="CP36" s="490">
        <f t="shared" si="30"/>
        <v>-1.6197268221926797</v>
      </c>
      <c r="CQ36" s="490">
        <f t="shared" si="30"/>
        <v>-1.5587815326035259</v>
      </c>
      <c r="CR36" s="490">
        <f t="shared" si="30"/>
        <v>-2.5961984237366731</v>
      </c>
      <c r="CS36" s="490">
        <f t="shared" si="30"/>
        <v>-3.5223079503522436</v>
      </c>
      <c r="CT36" s="490">
        <f t="shared" si="30"/>
        <v>-4.3529411764705923</v>
      </c>
      <c r="CU36" s="490">
        <f t="shared" si="30"/>
        <v>-5.0761421319796991</v>
      </c>
      <c r="CV36" s="490">
        <f t="shared" si="30"/>
        <v>-4.2201478024114998</v>
      </c>
      <c r="CW36" s="490">
        <f t="shared" si="30"/>
        <v>-3.463813010419603</v>
      </c>
      <c r="CX36" s="490">
        <f t="shared" si="30"/>
        <v>-2.7744820662590097</v>
      </c>
      <c r="CY36" s="490">
        <f t="shared" si="30"/>
        <v>-10.026276892757435</v>
      </c>
      <c r="CZ36" s="490">
        <f t="shared" si="30"/>
        <v>6.8714348398420277</v>
      </c>
      <c r="DA36" s="490">
        <f t="shared" si="30"/>
        <v>4.2448083432439887</v>
      </c>
      <c r="DB36" s="490">
        <f t="shared" si="30"/>
        <v>1.3631305637982205</v>
      </c>
      <c r="DC36" s="490">
        <f t="shared" si="30"/>
        <v>-12.66601878846777</v>
      </c>
      <c r="DD36" s="490">
        <f t="shared" si="30"/>
        <v>-2.8405067275159346</v>
      </c>
      <c r="DE36" s="490">
        <f t="shared" si="30"/>
        <v>28.776978417266207</v>
      </c>
      <c r="DF36" s="490">
        <f t="shared" si="30"/>
        <v>-2.4320316361838845</v>
      </c>
      <c r="DG36" s="490">
        <f t="shared" si="30"/>
        <v>-14.828224991579663</v>
      </c>
      <c r="DH36" s="490">
        <f t="shared" si="30"/>
        <v>-1.786304995038035</v>
      </c>
      <c r="DI36" s="490">
        <f t="shared" si="30"/>
        <v>-1.9779507133592666</v>
      </c>
      <c r="DJ36" s="490">
        <f t="shared" si="30"/>
        <v>-2.1418372203712677</v>
      </c>
      <c r="DK36" s="490">
        <f t="shared" si="30"/>
        <v>-2.3169314219294801</v>
      </c>
      <c r="DL36" s="490">
        <f t="shared" si="30"/>
        <v>-1.4057605623042146</v>
      </c>
      <c r="DM36" s="490">
        <f t="shared" si="30"/>
        <v>-0.5395136778115428</v>
      </c>
      <c r="DN36" s="490">
        <f t="shared" si="30"/>
        <v>0.32017075773744796</v>
      </c>
      <c r="DO36" s="490">
        <f t="shared" si="30"/>
        <v>1.2035179756210379</v>
      </c>
      <c r="DP36" s="490">
        <f t="shared" si="30"/>
        <v>1.2972804001250449</v>
      </c>
      <c r="DQ36" s="490">
        <f t="shared" si="30"/>
        <v>1.3785453969259898</v>
      </c>
      <c r="DR36" s="490">
        <f t="shared" si="30"/>
        <v>1.471179355253649</v>
      </c>
      <c r="DS36" s="490">
        <f t="shared" si="30"/>
        <v>1.5760248244324648</v>
      </c>
      <c r="DT36" s="490">
        <f t="shared" si="30"/>
        <v>-0.15491235222176991</v>
      </c>
      <c r="DU36" s="490">
        <f t="shared" si="30"/>
        <v>-1.8328797822955045</v>
      </c>
      <c r="DV36" s="490">
        <f t="shared" si="30"/>
        <v>-3.3944173818912904</v>
      </c>
      <c r="DW36" s="490">
        <f t="shared" si="30"/>
        <v>-4.792402826855124</v>
      </c>
      <c r="DX36" s="490">
        <f t="shared" si="30"/>
        <v>-2.3997700819083145</v>
      </c>
      <c r="DY36" s="490">
        <f t="shared" si="30"/>
        <v>-0.13632776063715601</v>
      </c>
      <c r="DZ36" s="490">
        <f t="shared" si="30"/>
        <v>2.1774193548387055</v>
      </c>
      <c r="EA36" s="490">
        <f t="shared" si="30"/>
        <v>4.7056114224303336</v>
      </c>
      <c r="EB36" s="490">
        <f t="shared" ref="EB36:EE36" si="31">100*((EA35/EB35)-1)</f>
        <v>3.0617088607594933</v>
      </c>
      <c r="EC36" s="490">
        <f t="shared" si="31"/>
        <v>1.2901674813686981</v>
      </c>
      <c r="ED36" s="490">
        <f t="shared" si="31"/>
        <v>-0.51817602040815647</v>
      </c>
      <c r="EE36" s="490">
        <f t="shared" si="31"/>
        <v>-2.2596228767336801</v>
      </c>
      <c r="EF36" s="490">
        <f>100*((EE35/EF35)-1)</f>
        <v>-1.7229496898690577</v>
      </c>
      <c r="EG36" s="490">
        <f>100*((EF35/EG35)-1)</f>
        <v>-1.1954301278656265</v>
      </c>
      <c r="EH36" s="490">
        <f>100*((EG35/EH35)-1)</f>
        <v>-0.6987227648384664</v>
      </c>
      <c r="EI36" s="490">
        <f>100*((EH35/EI35)-1)</f>
        <v>-0.19496100779844427</v>
      </c>
      <c r="EJ36" s="519"/>
      <c r="EK36" s="519"/>
      <c r="EL36" s="519"/>
      <c r="EM36" s="519"/>
      <c r="EN36" s="519"/>
      <c r="EO36" s="519"/>
      <c r="EP36" s="519"/>
      <c r="EQ36" s="519"/>
      <c r="ER36" s="519"/>
      <c r="ES36" s="519"/>
      <c r="ET36" s="519"/>
      <c r="EU36" s="519"/>
      <c r="EV36" s="519"/>
      <c r="EW36" s="519"/>
      <c r="EX36" s="519"/>
      <c r="EY36" s="519"/>
      <c r="EZ36" s="519"/>
      <c r="FA36" s="519"/>
      <c r="FB36" s="519"/>
      <c r="FC36" s="519"/>
      <c r="FD36" s="519"/>
      <c r="FE36" s="519"/>
      <c r="FF36" s="519"/>
      <c r="FG36" s="519"/>
      <c r="FH36" s="519"/>
      <c r="FI36" s="519"/>
      <c r="FJ36" s="519"/>
      <c r="FK36" s="519"/>
      <c r="FL36" s="519"/>
      <c r="FM36" s="519"/>
      <c r="FN36" s="519"/>
      <c r="FO36" s="519"/>
      <c r="FP36" s="519"/>
      <c r="FQ36" s="519"/>
      <c r="FR36" s="519"/>
      <c r="FS36" s="519"/>
      <c r="FT36" s="519"/>
      <c r="FU36" s="519"/>
      <c r="FV36" s="519"/>
    </row>
    <row r="37" spans="1:178" s="455" customFormat="1">
      <c r="A37" s="374"/>
      <c r="B37" s="454" t="s">
        <v>259</v>
      </c>
      <c r="C37" s="455">
        <v>0.97900000000000009</v>
      </c>
      <c r="D37" s="455">
        <v>1.046</v>
      </c>
      <c r="E37" s="455">
        <v>1.1200000000000001</v>
      </c>
      <c r="F37" s="455">
        <v>1.2010000000000001</v>
      </c>
      <c r="G37" s="455">
        <v>1.2870000000000001</v>
      </c>
      <c r="H37" s="455">
        <v>1.365</v>
      </c>
      <c r="I37" s="455">
        <v>1.4330000000000001</v>
      </c>
      <c r="J37" s="455">
        <v>1.492</v>
      </c>
      <c r="K37" s="455">
        <v>1.542</v>
      </c>
      <c r="L37" s="455">
        <v>1.617</v>
      </c>
      <c r="M37" s="455">
        <v>1.7190000000000001</v>
      </c>
      <c r="N37" s="455">
        <v>1.8470000000000002</v>
      </c>
      <c r="O37" s="455">
        <v>2.0010000000000003</v>
      </c>
      <c r="P37" s="455">
        <v>2.1640000000000001</v>
      </c>
      <c r="Q37" s="455">
        <v>2.3360000000000003</v>
      </c>
      <c r="R37" s="455">
        <v>2.5170000000000003</v>
      </c>
      <c r="S37" s="455">
        <v>2.7070000000000003</v>
      </c>
      <c r="T37" s="455">
        <v>2.8850000000000002</v>
      </c>
      <c r="U37" s="455">
        <v>3.0530000000000004</v>
      </c>
      <c r="V37" s="455">
        <v>3.2090000000000001</v>
      </c>
      <c r="W37" s="455">
        <v>3.3540000000000001</v>
      </c>
      <c r="X37" s="455">
        <v>3.4720000000000004</v>
      </c>
      <c r="Y37" s="455">
        <v>3.5630000000000002</v>
      </c>
      <c r="Z37" s="455">
        <v>3.6270000000000002</v>
      </c>
      <c r="AA37" s="455">
        <v>3.665</v>
      </c>
      <c r="AB37" s="455">
        <v>3.8360000000000003</v>
      </c>
      <c r="AC37" s="455">
        <v>4.1420000000000003</v>
      </c>
      <c r="AD37" s="455">
        <v>4.5810000000000004</v>
      </c>
      <c r="AE37" s="455">
        <v>5.1550000000000002</v>
      </c>
      <c r="AF37" s="455">
        <v>5.5129999999999999</v>
      </c>
      <c r="AG37" s="455">
        <v>5.6550000000000002</v>
      </c>
      <c r="AH37" s="455">
        <v>5.5820000000000007</v>
      </c>
      <c r="AI37" s="455">
        <v>5.2920000000000007</v>
      </c>
      <c r="AJ37" s="455">
        <v>5.1910000000000007</v>
      </c>
      <c r="AK37" s="455">
        <v>5.2780000000000005</v>
      </c>
      <c r="AL37" s="455">
        <v>5.5529999999999999</v>
      </c>
      <c r="AM37" s="455">
        <v>6.016</v>
      </c>
      <c r="AN37" s="455">
        <v>6.5030000000000001</v>
      </c>
      <c r="AO37" s="455">
        <v>7.0150000000000006</v>
      </c>
      <c r="AP37" s="455">
        <v>7.5500000000000007</v>
      </c>
      <c r="AQ37" s="455">
        <v>8.11</v>
      </c>
      <c r="AR37" s="455">
        <v>8.4760000000000009</v>
      </c>
      <c r="AS37" s="455">
        <v>8.6479999999999997</v>
      </c>
      <c r="AT37" s="455">
        <v>8.6260000000000012</v>
      </c>
      <c r="AU37" s="455">
        <v>8.41</v>
      </c>
      <c r="AV37" s="455">
        <v>8.3630000000000013</v>
      </c>
      <c r="AW37" s="455">
        <v>8.4860000000000007</v>
      </c>
      <c r="AX37" s="455">
        <v>8.777000000000001</v>
      </c>
      <c r="AY37" s="455">
        <v>9.2380000000000013</v>
      </c>
      <c r="AZ37" s="455">
        <v>9.5630000000000006</v>
      </c>
      <c r="BA37" s="455">
        <v>9.7510000000000012</v>
      </c>
      <c r="BB37" s="455">
        <v>9.8040000000000003</v>
      </c>
      <c r="BC37" s="455">
        <v>9.7200000000000006</v>
      </c>
      <c r="BD37" s="455">
        <v>9.5780000000000012</v>
      </c>
      <c r="BE37" s="455">
        <v>9.3780000000000001</v>
      </c>
      <c r="BF37" s="455">
        <v>9.120000000000001</v>
      </c>
      <c r="BG37" s="455">
        <v>8.8040000000000003</v>
      </c>
      <c r="BH37" s="455">
        <v>8.620000000000001</v>
      </c>
      <c r="BI37" s="455">
        <v>8.5680000000000014</v>
      </c>
      <c r="BJ37" s="455">
        <v>8.6479999999999997</v>
      </c>
      <c r="BK37" s="455">
        <v>8.8600000000000012</v>
      </c>
      <c r="BL37" s="455">
        <v>9.0510000000000002</v>
      </c>
      <c r="BM37" s="455">
        <v>9.2210000000000001</v>
      </c>
      <c r="BN37" s="455">
        <v>9.370000000000001</v>
      </c>
      <c r="BO37" s="455">
        <v>9.4969999999999999</v>
      </c>
      <c r="BP37" s="455">
        <v>9.5970000000000013</v>
      </c>
      <c r="BQ37" s="455">
        <v>9.668000000000001</v>
      </c>
      <c r="BR37" s="455">
        <v>9.7119999999999997</v>
      </c>
      <c r="BS37" s="455">
        <v>9.7279999999999998</v>
      </c>
      <c r="BT37" s="455">
        <v>9.7949999999999999</v>
      </c>
      <c r="BU37" s="455">
        <v>9.9130000000000003</v>
      </c>
      <c r="BV37" s="455">
        <v>10.081000000000001</v>
      </c>
      <c r="BW37" s="455">
        <v>10.3</v>
      </c>
      <c r="BX37" s="455">
        <v>10.464</v>
      </c>
      <c r="BY37" s="455">
        <v>10.573</v>
      </c>
      <c r="BZ37" s="455">
        <v>10.627000000000001</v>
      </c>
      <c r="CA37" s="455">
        <v>10.626000000000001</v>
      </c>
      <c r="CB37" s="455">
        <v>10.687000000000001</v>
      </c>
      <c r="CC37" s="455">
        <v>10.811</v>
      </c>
      <c r="CD37" s="455">
        <v>10.997</v>
      </c>
      <c r="CE37" s="455">
        <v>11.246</v>
      </c>
      <c r="CF37" s="455">
        <v>11.447000000000001</v>
      </c>
      <c r="CG37" s="455">
        <v>11.601000000000001</v>
      </c>
      <c r="CH37" s="455">
        <v>11.708</v>
      </c>
      <c r="CI37" s="455">
        <v>11.768000000000001</v>
      </c>
      <c r="CJ37" s="455">
        <v>11.757000000000001</v>
      </c>
      <c r="CK37" s="455">
        <v>11.673</v>
      </c>
      <c r="CL37" s="455">
        <v>11.518000000000001</v>
      </c>
      <c r="CM37" s="455">
        <v>11.292</v>
      </c>
      <c r="CN37" s="455">
        <v>11.115</v>
      </c>
      <c r="CO37" s="455">
        <v>10.987</v>
      </c>
      <c r="CP37" s="455">
        <v>10.909000000000001</v>
      </c>
      <c r="CQ37" s="455">
        <v>10.881</v>
      </c>
      <c r="CR37" s="455">
        <v>10.940000000000001</v>
      </c>
      <c r="CS37" s="455">
        <v>11.086</v>
      </c>
      <c r="CT37" s="455">
        <v>11.319000000000001</v>
      </c>
      <c r="CU37" s="455">
        <v>11.64</v>
      </c>
      <c r="CV37" s="455">
        <v>11.829000000000001</v>
      </c>
      <c r="CW37" s="455">
        <v>11.884</v>
      </c>
      <c r="CX37" s="455">
        <v>11.807</v>
      </c>
      <c r="CY37" s="455">
        <v>11.598000000000001</v>
      </c>
      <c r="CZ37" s="455">
        <v>11.611000000000001</v>
      </c>
      <c r="DA37" s="455">
        <v>11.846</v>
      </c>
      <c r="DB37" s="455">
        <v>12.304</v>
      </c>
      <c r="DC37" s="455">
        <v>12.985000000000001</v>
      </c>
      <c r="DD37" s="455">
        <v>13.557</v>
      </c>
      <c r="DE37" s="455">
        <v>14.022</v>
      </c>
      <c r="DF37" s="455">
        <v>14.379000000000001</v>
      </c>
      <c r="DG37" s="455">
        <v>14.629000000000001</v>
      </c>
      <c r="DH37" s="455">
        <v>14.883000000000001</v>
      </c>
      <c r="DI37" s="455">
        <v>15.143000000000001</v>
      </c>
      <c r="DJ37" s="455">
        <v>15.408000000000001</v>
      </c>
      <c r="DK37" s="455">
        <v>15.678000000000001</v>
      </c>
      <c r="DL37" s="455">
        <v>15.651000000000002</v>
      </c>
      <c r="DM37" s="455">
        <v>15.326000000000001</v>
      </c>
      <c r="DN37" s="455">
        <v>14.703000000000001</v>
      </c>
      <c r="DO37" s="455">
        <v>13.783000000000001</v>
      </c>
      <c r="DP37" s="455">
        <v>13.231000000000002</v>
      </c>
      <c r="DQ37" s="455">
        <v>13.048</v>
      </c>
      <c r="DR37" s="455">
        <v>13.233000000000001</v>
      </c>
      <c r="DS37" s="455">
        <v>13.787000000000001</v>
      </c>
      <c r="DT37" s="455">
        <v>14.127000000000001</v>
      </c>
      <c r="DU37" s="455">
        <v>14.253</v>
      </c>
      <c r="DV37" s="455">
        <v>14.165000000000001</v>
      </c>
      <c r="DW37" s="490">
        <v>13.864000000000001</v>
      </c>
      <c r="DX37" s="490">
        <v>13.632000000000001</v>
      </c>
      <c r="DY37" s="490">
        <v>13.47</v>
      </c>
      <c r="DZ37" s="490">
        <v>13.378</v>
      </c>
      <c r="EA37" s="490">
        <v>13.356000000000002</v>
      </c>
      <c r="EB37" s="490">
        <v>13.325000000000001</v>
      </c>
      <c r="EC37" s="490">
        <v>13.286000000000001</v>
      </c>
      <c r="ED37" s="490">
        <v>13.238000000000001</v>
      </c>
      <c r="EE37" s="490">
        <v>13.181000000000001</v>
      </c>
      <c r="EF37" s="490">
        <v>13.136000000000001</v>
      </c>
      <c r="EG37" s="490">
        <v>13.103000000000002</v>
      </c>
      <c r="EH37" s="490">
        <v>13.081000000000001</v>
      </c>
      <c r="EI37" s="490">
        <v>13.07</v>
      </c>
      <c r="EJ37" s="519"/>
      <c r="EK37" s="519"/>
      <c r="EL37" s="519"/>
      <c r="EM37" s="519"/>
      <c r="EN37" s="519"/>
      <c r="EO37" s="519"/>
      <c r="EP37" s="519"/>
      <c r="EQ37" s="519"/>
      <c r="ER37" s="519"/>
      <c r="ES37" s="519"/>
      <c r="ET37" s="519"/>
      <c r="EU37" s="519"/>
      <c r="EV37" s="519"/>
      <c r="EW37" s="519"/>
      <c r="EX37" s="519"/>
      <c r="EY37" s="519"/>
      <c r="EZ37" s="519"/>
      <c r="FA37" s="519"/>
      <c r="FB37" s="519"/>
      <c r="FC37" s="519"/>
      <c r="FD37" s="519"/>
      <c r="FE37" s="519"/>
      <c r="FF37" s="519"/>
      <c r="FG37" s="519"/>
      <c r="FH37" s="519"/>
      <c r="FI37" s="519"/>
      <c r="FJ37" s="519"/>
      <c r="FK37" s="519"/>
      <c r="FL37" s="519"/>
      <c r="FM37" s="519"/>
      <c r="FN37" s="519"/>
      <c r="FO37" s="519"/>
      <c r="FP37" s="519"/>
      <c r="FQ37" s="519"/>
      <c r="FR37" s="519"/>
      <c r="FS37" s="519"/>
      <c r="FT37" s="519"/>
      <c r="FU37" s="519"/>
      <c r="FV37" s="519"/>
    </row>
    <row r="38" spans="1:178" s="455" customFormat="1">
      <c r="A38" s="374"/>
      <c r="B38" s="454"/>
      <c r="D38" s="490">
        <f t="shared" ref="D38:BO38" si="32">100*((C37/D37)-1)</f>
        <v>-6.4053537284894819</v>
      </c>
      <c r="E38" s="490">
        <f t="shared" si="32"/>
        <v>-6.6071428571428665</v>
      </c>
      <c r="F38" s="490">
        <f t="shared" si="32"/>
        <v>-6.7443796835970016</v>
      </c>
      <c r="G38" s="490">
        <f t="shared" si="32"/>
        <v>-6.6822066822066928</v>
      </c>
      <c r="H38" s="490">
        <f t="shared" si="32"/>
        <v>-5.7142857142857046</v>
      </c>
      <c r="I38" s="490">
        <f t="shared" si="32"/>
        <v>-4.7452896022330826</v>
      </c>
      <c r="J38" s="490">
        <f t="shared" si="32"/>
        <v>-3.9544235924932947</v>
      </c>
      <c r="K38" s="490">
        <f t="shared" si="32"/>
        <v>-3.2425421530479892</v>
      </c>
      <c r="L38" s="490">
        <f t="shared" si="32"/>
        <v>-4.6382189239332021</v>
      </c>
      <c r="M38" s="490">
        <f t="shared" si="32"/>
        <v>-5.9336823734729593</v>
      </c>
      <c r="N38" s="490">
        <f t="shared" si="32"/>
        <v>-6.930157011369797</v>
      </c>
      <c r="O38" s="490">
        <f t="shared" si="32"/>
        <v>-7.6961519240379861</v>
      </c>
      <c r="P38" s="490">
        <f t="shared" si="32"/>
        <v>-7.532347504621062</v>
      </c>
      <c r="Q38" s="490">
        <f t="shared" si="32"/>
        <v>-7.3630136986301391</v>
      </c>
      <c r="R38" s="490">
        <f t="shared" si="32"/>
        <v>-7.1911005164878805</v>
      </c>
      <c r="S38" s="490">
        <f t="shared" si="32"/>
        <v>-7.0188400443295107</v>
      </c>
      <c r="T38" s="490">
        <f t="shared" si="32"/>
        <v>-6.1698440207972212</v>
      </c>
      <c r="U38" s="490">
        <f t="shared" si="32"/>
        <v>-5.5027841467409129</v>
      </c>
      <c r="V38" s="490">
        <f t="shared" si="32"/>
        <v>-4.861327516360225</v>
      </c>
      <c r="W38" s="490">
        <f t="shared" si="32"/>
        <v>-4.3231961836613042</v>
      </c>
      <c r="X38" s="490">
        <f t="shared" si="32"/>
        <v>-3.3986175115207518</v>
      </c>
      <c r="Y38" s="490">
        <f t="shared" si="32"/>
        <v>-2.5540275049115824</v>
      </c>
      <c r="Z38" s="490">
        <f t="shared" si="32"/>
        <v>-1.7645437000275765</v>
      </c>
      <c r="AA38" s="490">
        <f t="shared" si="32"/>
        <v>-1.0368349249658904</v>
      </c>
      <c r="AB38" s="490">
        <f t="shared" si="32"/>
        <v>-4.4577685088634027</v>
      </c>
      <c r="AC38" s="490">
        <f t="shared" si="32"/>
        <v>-7.3877353935296934</v>
      </c>
      <c r="AD38" s="490">
        <f t="shared" si="32"/>
        <v>-9.5830604671469093</v>
      </c>
      <c r="AE38" s="490">
        <f t="shared" si="32"/>
        <v>-11.134820562560622</v>
      </c>
      <c r="AF38" s="490">
        <f t="shared" si="32"/>
        <v>-6.49374206421186</v>
      </c>
      <c r="AG38" s="490">
        <f t="shared" si="32"/>
        <v>-2.5110521662245811</v>
      </c>
      <c r="AH38" s="490">
        <f t="shared" si="32"/>
        <v>1.3077749910426206</v>
      </c>
      <c r="AI38" s="490">
        <f t="shared" si="32"/>
        <v>5.4799697656840562</v>
      </c>
      <c r="AJ38" s="490">
        <f t="shared" si="32"/>
        <v>1.9456752070891925</v>
      </c>
      <c r="AK38" s="490">
        <f t="shared" si="32"/>
        <v>-1.6483516483516425</v>
      </c>
      <c r="AL38" s="490">
        <f t="shared" si="32"/>
        <v>-4.9522780479020252</v>
      </c>
      <c r="AM38" s="490">
        <f t="shared" si="32"/>
        <v>-7.6961436170212778</v>
      </c>
      <c r="AN38" s="490">
        <f t="shared" si="32"/>
        <v>-7.4888512994002792</v>
      </c>
      <c r="AO38" s="490">
        <f t="shared" si="32"/>
        <v>-7.2986457590876741</v>
      </c>
      <c r="AP38" s="490">
        <f t="shared" si="32"/>
        <v>-7.0860927152317839</v>
      </c>
      <c r="AQ38" s="490">
        <f t="shared" si="32"/>
        <v>-6.9050554870530023</v>
      </c>
      <c r="AR38" s="490">
        <f t="shared" si="32"/>
        <v>-4.3180745634733508</v>
      </c>
      <c r="AS38" s="490">
        <f t="shared" si="32"/>
        <v>-1.9888991674375411</v>
      </c>
      <c r="AT38" s="490">
        <f t="shared" si="32"/>
        <v>0.25504289357753951</v>
      </c>
      <c r="AU38" s="490">
        <f t="shared" si="32"/>
        <v>2.5683709869203541</v>
      </c>
      <c r="AV38" s="490">
        <f t="shared" si="32"/>
        <v>0.56199928255409315</v>
      </c>
      <c r="AW38" s="490">
        <f t="shared" si="32"/>
        <v>-1.4494461465943798</v>
      </c>
      <c r="AX38" s="490">
        <f t="shared" si="32"/>
        <v>-3.3154836504500462</v>
      </c>
      <c r="AY38" s="490">
        <f t="shared" si="32"/>
        <v>-4.9902576315219775</v>
      </c>
      <c r="AZ38" s="490">
        <f t="shared" si="32"/>
        <v>-3.3985151103210209</v>
      </c>
      <c r="BA38" s="490">
        <f t="shared" si="32"/>
        <v>-1.9280073838580769</v>
      </c>
      <c r="BB38" s="490">
        <f t="shared" si="32"/>
        <v>-0.54059567523458973</v>
      </c>
      <c r="BC38" s="490">
        <f t="shared" si="32"/>
        <v>0.86419753086419693</v>
      </c>
      <c r="BD38" s="490">
        <f t="shared" si="32"/>
        <v>1.482564209647097</v>
      </c>
      <c r="BE38" s="490">
        <f t="shared" si="32"/>
        <v>2.1326508850501247</v>
      </c>
      <c r="BF38" s="490">
        <f t="shared" si="32"/>
        <v>2.8289473684210531</v>
      </c>
      <c r="BG38" s="490">
        <f t="shared" si="32"/>
        <v>3.5892776010904237</v>
      </c>
      <c r="BH38" s="490">
        <f t="shared" si="32"/>
        <v>2.1345707656612367</v>
      </c>
      <c r="BI38" s="490">
        <f t="shared" si="32"/>
        <v>0.60690943043884005</v>
      </c>
      <c r="BJ38" s="490">
        <f t="shared" si="32"/>
        <v>-0.9250693802034915</v>
      </c>
      <c r="BK38" s="490">
        <f t="shared" si="32"/>
        <v>-2.3927765237020449</v>
      </c>
      <c r="BL38" s="490">
        <f t="shared" si="32"/>
        <v>-2.1102640592199684</v>
      </c>
      <c r="BM38" s="490">
        <f t="shared" si="32"/>
        <v>-1.843617828868882</v>
      </c>
      <c r="BN38" s="490">
        <f t="shared" si="32"/>
        <v>-1.5901814300960604</v>
      </c>
      <c r="BO38" s="490">
        <f t="shared" si="32"/>
        <v>-1.3372643992839772</v>
      </c>
      <c r="BP38" s="490">
        <f t="shared" ref="BP38:EA38" si="33">100*((BO37/BP37)-1)</f>
        <v>-1.0419922892570765</v>
      </c>
      <c r="BQ38" s="490">
        <f t="shared" si="33"/>
        <v>-0.73438146462556642</v>
      </c>
      <c r="BR38" s="490">
        <f t="shared" si="33"/>
        <v>-0.45304777594726842</v>
      </c>
      <c r="BS38" s="490">
        <f t="shared" si="33"/>
        <v>-0.16447368421053099</v>
      </c>
      <c r="BT38" s="490">
        <f t="shared" si="33"/>
        <v>-0.68402246043900439</v>
      </c>
      <c r="BU38" s="490">
        <f t="shared" si="33"/>
        <v>-1.1903560980530692</v>
      </c>
      <c r="BV38" s="490">
        <f t="shared" si="33"/>
        <v>-1.6665013391528705</v>
      </c>
      <c r="BW38" s="490">
        <f t="shared" si="33"/>
        <v>-2.1262135922330061</v>
      </c>
      <c r="BX38" s="490">
        <f t="shared" si="33"/>
        <v>-1.5672782874617708</v>
      </c>
      <c r="BY38" s="490">
        <f t="shared" si="33"/>
        <v>-1.0309278350515427</v>
      </c>
      <c r="BZ38" s="490">
        <f t="shared" si="33"/>
        <v>-0.50813964430225234</v>
      </c>
      <c r="CA38" s="490">
        <f t="shared" si="33"/>
        <v>9.4108789761015998E-3</v>
      </c>
      <c r="CB38" s="490">
        <f t="shared" si="33"/>
        <v>-0.57078693740058029</v>
      </c>
      <c r="CC38" s="490">
        <f t="shared" si="33"/>
        <v>-1.1469799278512549</v>
      </c>
      <c r="CD38" s="490">
        <f t="shared" si="33"/>
        <v>-1.6913703737382879</v>
      </c>
      <c r="CE38" s="490">
        <f t="shared" si="33"/>
        <v>-2.214120576204881</v>
      </c>
      <c r="CF38" s="490">
        <f t="shared" si="33"/>
        <v>-1.7559185812876743</v>
      </c>
      <c r="CG38" s="490">
        <f t="shared" si="33"/>
        <v>-1.327471769675026</v>
      </c>
      <c r="CH38" s="490">
        <f t="shared" si="33"/>
        <v>-0.91390502220702885</v>
      </c>
      <c r="CI38" s="490">
        <f t="shared" si="33"/>
        <v>-0.50985723997281074</v>
      </c>
      <c r="CJ38" s="490">
        <f t="shared" si="33"/>
        <v>9.3561282640131083E-2</v>
      </c>
      <c r="CK38" s="490">
        <f t="shared" si="33"/>
        <v>0.71960935492163536</v>
      </c>
      <c r="CL38" s="490">
        <f t="shared" si="33"/>
        <v>1.3457197430109424</v>
      </c>
      <c r="CM38" s="490">
        <f t="shared" si="33"/>
        <v>2.0014169323414821</v>
      </c>
      <c r="CN38" s="490">
        <f t="shared" si="33"/>
        <v>1.5924426450742102</v>
      </c>
      <c r="CO38" s="490">
        <f t="shared" si="33"/>
        <v>1.1650131974151323</v>
      </c>
      <c r="CP38" s="490">
        <f t="shared" si="33"/>
        <v>0.71500595838298597</v>
      </c>
      <c r="CQ38" s="490">
        <f t="shared" si="33"/>
        <v>0.25732928958734913</v>
      </c>
      <c r="CR38" s="490">
        <f t="shared" si="33"/>
        <v>-0.53930530164534307</v>
      </c>
      <c r="CS38" s="490">
        <f t="shared" si="33"/>
        <v>-1.3169763665884848</v>
      </c>
      <c r="CT38" s="490">
        <f t="shared" si="33"/>
        <v>-2.0584857319551286</v>
      </c>
      <c r="CU38" s="490">
        <f t="shared" si="33"/>
        <v>-2.7577319587628879</v>
      </c>
      <c r="CV38" s="490">
        <f t="shared" si="33"/>
        <v>-1.597768196804461</v>
      </c>
      <c r="CW38" s="490">
        <f t="shared" si="33"/>
        <v>-0.46280713564456066</v>
      </c>
      <c r="CX38" s="490">
        <f t="shared" si="33"/>
        <v>0.65215550097399433</v>
      </c>
      <c r="CY38" s="490">
        <f t="shared" si="33"/>
        <v>1.8020348335920033</v>
      </c>
      <c r="CZ38" s="490">
        <f t="shared" si="33"/>
        <v>-0.11196279390233155</v>
      </c>
      <c r="DA38" s="490">
        <f t="shared" si="33"/>
        <v>-1.9837919972986562</v>
      </c>
      <c r="DB38" s="490">
        <f t="shared" si="33"/>
        <v>-3.7223667100130031</v>
      </c>
      <c r="DC38" s="490">
        <f t="shared" si="33"/>
        <v>-5.2445128994994317</v>
      </c>
      <c r="DD38" s="490">
        <f t="shared" si="33"/>
        <v>-4.2192225418602902</v>
      </c>
      <c r="DE38" s="490">
        <f t="shared" si="33"/>
        <v>-3.3162173727000366</v>
      </c>
      <c r="DF38" s="490">
        <f t="shared" si="33"/>
        <v>-2.4827873982891768</v>
      </c>
      <c r="DG38" s="490">
        <f t="shared" si="33"/>
        <v>-1.7089343085651798</v>
      </c>
      <c r="DH38" s="490">
        <f t="shared" si="33"/>
        <v>-1.7066451656252091</v>
      </c>
      <c r="DI38" s="490">
        <f t="shared" si="33"/>
        <v>-1.7169649342930748</v>
      </c>
      <c r="DJ38" s="490">
        <f t="shared" si="33"/>
        <v>-1.7198857736240969</v>
      </c>
      <c r="DK38" s="490">
        <f t="shared" si="33"/>
        <v>-1.7221584385763489</v>
      </c>
      <c r="DL38" s="490">
        <f t="shared" si="33"/>
        <v>0.17251293847038163</v>
      </c>
      <c r="DM38" s="490">
        <f t="shared" si="33"/>
        <v>2.1205794075427553</v>
      </c>
      <c r="DN38" s="490">
        <f t="shared" si="33"/>
        <v>4.2372304971774355</v>
      </c>
      <c r="DO38" s="490">
        <f t="shared" si="33"/>
        <v>6.6748893564535949</v>
      </c>
      <c r="DP38" s="490">
        <f t="shared" si="33"/>
        <v>4.1720202554606622</v>
      </c>
      <c r="DQ38" s="490">
        <f t="shared" si="33"/>
        <v>1.4025137952176747</v>
      </c>
      <c r="DR38" s="490">
        <f t="shared" si="33"/>
        <v>-1.3980201012619986</v>
      </c>
      <c r="DS38" s="490">
        <f t="shared" si="33"/>
        <v>-4.018278088053961</v>
      </c>
      <c r="DT38" s="490">
        <f t="shared" si="33"/>
        <v>-2.4067388688327251</v>
      </c>
      <c r="DU38" s="490">
        <f t="shared" si="33"/>
        <v>-0.88402441591243219</v>
      </c>
      <c r="DV38" s="490">
        <f t="shared" si="33"/>
        <v>0.62124955877160826</v>
      </c>
      <c r="DW38" s="490">
        <f t="shared" si="33"/>
        <v>2.1710905943450598</v>
      </c>
      <c r="DX38" s="490">
        <f t="shared" si="33"/>
        <v>1.7018779342723001</v>
      </c>
      <c r="DY38" s="490">
        <f t="shared" si="33"/>
        <v>1.2026726057906556</v>
      </c>
      <c r="DZ38" s="490">
        <f t="shared" si="33"/>
        <v>0.68769621767079681</v>
      </c>
      <c r="EA38" s="490">
        <f t="shared" si="33"/>
        <v>0.16471997604072808</v>
      </c>
      <c r="EB38" s="490">
        <f t="shared" ref="EB38:EE38" si="34">100*((EA37/EB37)-1)</f>
        <v>0.23264540337710748</v>
      </c>
      <c r="EC38" s="490">
        <f t="shared" si="34"/>
        <v>0.29354207436398383</v>
      </c>
      <c r="ED38" s="490">
        <f t="shared" si="34"/>
        <v>0.36259253663695201</v>
      </c>
      <c r="EE38" s="490">
        <f t="shared" si="34"/>
        <v>0.43244063424625612</v>
      </c>
      <c r="EF38" s="490">
        <f>100*((EE37/EF37)-1)</f>
        <v>0.34257003654081242</v>
      </c>
      <c r="EG38" s="490">
        <f>100*((EF37/EG37)-1)</f>
        <v>0.25185072120887941</v>
      </c>
      <c r="EH38" s="490">
        <f>100*((EG37/EH37)-1)</f>
        <v>0.16818286063757792</v>
      </c>
      <c r="EI38" s="490">
        <f>100*((EH37/EI37)-1)</f>
        <v>8.4162203519522194E-2</v>
      </c>
      <c r="EJ38" s="519"/>
      <c r="EK38" s="519"/>
      <c r="EL38" s="519"/>
      <c r="EM38" s="519"/>
      <c r="EN38" s="519"/>
      <c r="EO38" s="519"/>
      <c r="EP38" s="519"/>
      <c r="EQ38" s="519"/>
      <c r="ER38" s="519"/>
      <c r="ES38" s="519"/>
      <c r="ET38" s="519"/>
      <c r="EU38" s="519"/>
      <c r="EV38" s="519"/>
      <c r="EW38" s="519"/>
      <c r="EX38" s="519"/>
      <c r="EY38" s="519"/>
      <c r="EZ38" s="519"/>
      <c r="FA38" s="519"/>
      <c r="FB38" s="519"/>
      <c r="FC38" s="519"/>
      <c r="FD38" s="519"/>
      <c r="FE38" s="519"/>
      <c r="FF38" s="519"/>
      <c r="FG38" s="519"/>
      <c r="FH38" s="519"/>
      <c r="FI38" s="519"/>
      <c r="FJ38" s="519"/>
      <c r="FK38" s="519"/>
      <c r="FL38" s="519"/>
      <c r="FM38" s="519"/>
      <c r="FN38" s="519"/>
      <c r="FO38" s="519"/>
      <c r="FP38" s="519"/>
      <c r="FQ38" s="519"/>
      <c r="FR38" s="519"/>
      <c r="FS38" s="519"/>
      <c r="FT38" s="519"/>
      <c r="FU38" s="519"/>
      <c r="FV38" s="519"/>
    </row>
    <row r="39" spans="1:178" s="455" customFormat="1">
      <c r="A39" s="374"/>
      <c r="B39" s="454" t="s">
        <v>260</v>
      </c>
      <c r="C39" s="455">
        <v>2.1420000000000003</v>
      </c>
      <c r="D39" s="455">
        <v>2.2090000000000001</v>
      </c>
      <c r="E39" s="455">
        <v>2.2600000000000002</v>
      </c>
      <c r="F39" s="455">
        <v>2.2940000000000005</v>
      </c>
      <c r="G39" s="455">
        <v>2.3109999999999999</v>
      </c>
      <c r="H39" s="455">
        <v>2.3629999999999995</v>
      </c>
      <c r="I39" s="455">
        <v>2.4480000000000008</v>
      </c>
      <c r="J39" s="455">
        <v>2.5660000000000003</v>
      </c>
      <c r="K39" s="455">
        <v>2.7190000000000003</v>
      </c>
      <c r="L39" s="455">
        <v>2.83</v>
      </c>
      <c r="M39" s="455">
        <v>2.9010000000000002</v>
      </c>
      <c r="N39" s="455">
        <v>2.9310000000000005</v>
      </c>
      <c r="O39" s="455">
        <v>2.9180000000000001</v>
      </c>
      <c r="P39" s="455">
        <v>2.9289999999999998</v>
      </c>
      <c r="Q39" s="455">
        <v>2.9609999999999999</v>
      </c>
      <c r="R39" s="455">
        <v>3.0130000000000003</v>
      </c>
      <c r="S39" s="455">
        <v>3.0859999999999994</v>
      </c>
      <c r="T39" s="455">
        <v>3.1490000000000005</v>
      </c>
      <c r="U39" s="455">
        <v>3.2010000000000001</v>
      </c>
      <c r="V39" s="455">
        <v>3.2440000000000002</v>
      </c>
      <c r="W39" s="455">
        <v>3.2760000000000002</v>
      </c>
      <c r="X39" s="455">
        <v>3.3150000000000004</v>
      </c>
      <c r="Y39" s="455">
        <v>3.358000000000001</v>
      </c>
      <c r="Z39" s="455">
        <v>3.4089999999999998</v>
      </c>
      <c r="AA39" s="455">
        <v>3.4669999999999996</v>
      </c>
      <c r="AB39" s="455">
        <v>3.5100000000000002</v>
      </c>
      <c r="AC39" s="455">
        <v>3.5410000000000004</v>
      </c>
      <c r="AD39" s="455">
        <v>3.5590000000000006</v>
      </c>
      <c r="AE39" s="455">
        <v>3.5640000000000005</v>
      </c>
      <c r="AF39" s="455">
        <v>3.5900000000000003</v>
      </c>
      <c r="AG39" s="455">
        <v>3.633</v>
      </c>
      <c r="AH39" s="455">
        <v>3.6940000000000008</v>
      </c>
      <c r="AI39" s="455">
        <v>3.7750000000000004</v>
      </c>
      <c r="AJ39" s="455">
        <v>3.8360000000000007</v>
      </c>
      <c r="AK39" s="455">
        <v>3.8750000000000004</v>
      </c>
      <c r="AL39" s="455">
        <v>3.8929999999999998</v>
      </c>
      <c r="AM39" s="455">
        <v>3.8910000000000009</v>
      </c>
      <c r="AN39" s="455">
        <v>3.9649999999999999</v>
      </c>
      <c r="AO39" s="455">
        <v>4.1160000000000005</v>
      </c>
      <c r="AP39" s="455">
        <v>4.3480000000000008</v>
      </c>
      <c r="AQ39" s="455">
        <v>4.6570000000000009</v>
      </c>
      <c r="AR39" s="455">
        <v>4.8510000000000009</v>
      </c>
      <c r="AS39" s="455">
        <v>4.927999999999999</v>
      </c>
      <c r="AT39" s="455">
        <v>4.8910000000000009</v>
      </c>
      <c r="AU39" s="455">
        <v>4.7379999999999995</v>
      </c>
      <c r="AV39" s="455">
        <v>4.6970000000000001</v>
      </c>
      <c r="AW39" s="455">
        <v>4.7710000000000008</v>
      </c>
      <c r="AX39" s="455">
        <v>4.9560000000000013</v>
      </c>
      <c r="AY39" s="455">
        <v>5.2549999999999999</v>
      </c>
      <c r="AZ39" s="455">
        <v>5.4440000000000008</v>
      </c>
      <c r="BA39" s="455">
        <v>5.5200000000000014</v>
      </c>
      <c r="BB39" s="455">
        <v>5.4870000000000001</v>
      </c>
      <c r="BC39" s="455">
        <v>5.3429999999999991</v>
      </c>
      <c r="BD39" s="455">
        <v>5.1950000000000003</v>
      </c>
      <c r="BE39" s="455">
        <v>5.0410000000000013</v>
      </c>
      <c r="BF39" s="455">
        <v>4.8849999999999998</v>
      </c>
      <c r="BG39" s="455">
        <v>4.7229999999999999</v>
      </c>
      <c r="BH39" s="455">
        <v>4.6149999999999993</v>
      </c>
      <c r="BI39" s="455">
        <v>4.5580000000000007</v>
      </c>
      <c r="BJ39" s="455">
        <v>4.5560000000000009</v>
      </c>
      <c r="BK39" s="455">
        <v>4.6059999999999999</v>
      </c>
      <c r="BL39" s="455">
        <v>4.6330000000000009</v>
      </c>
      <c r="BM39" s="455">
        <v>4.6369999999999996</v>
      </c>
      <c r="BN39" s="455">
        <v>4.6160000000000005</v>
      </c>
      <c r="BO39" s="455">
        <v>4.573999999999999</v>
      </c>
      <c r="BP39" s="455">
        <v>4.5080000000000009</v>
      </c>
      <c r="BQ39" s="455">
        <v>4.4180000000000001</v>
      </c>
      <c r="BR39" s="455">
        <v>4.3070000000000013</v>
      </c>
      <c r="BS39" s="455">
        <v>4.1860000000000008</v>
      </c>
      <c r="BT39" s="455">
        <v>4.1729999999999992</v>
      </c>
      <c r="BU39" s="455">
        <v>4.2810000000000006</v>
      </c>
      <c r="BV39" s="455">
        <v>4.5100000000000007</v>
      </c>
      <c r="BW39" s="455">
        <v>4.8619999999999992</v>
      </c>
      <c r="BX39" s="455">
        <v>5.0900000000000016</v>
      </c>
      <c r="BY39" s="455">
        <v>5.1969999999999992</v>
      </c>
      <c r="BZ39" s="455">
        <v>5.1830000000000016</v>
      </c>
      <c r="CA39" s="455">
        <v>5.0450000000000017</v>
      </c>
      <c r="CB39" s="455">
        <v>5.019000000000001</v>
      </c>
      <c r="CC39" s="455">
        <v>5.1039999999999992</v>
      </c>
      <c r="CD39" s="455">
        <v>5.2990000000000004</v>
      </c>
      <c r="CE39" s="455">
        <v>5.609</v>
      </c>
      <c r="CF39" s="455">
        <v>5.831999999999999</v>
      </c>
      <c r="CG39" s="455">
        <v>5.9739999999999993</v>
      </c>
      <c r="CH39" s="455">
        <v>6.0329999999999995</v>
      </c>
      <c r="CI39" s="455">
        <v>6.0150000000000006</v>
      </c>
      <c r="CJ39" s="455">
        <v>6.077</v>
      </c>
      <c r="CK39" s="455">
        <v>6.2229999999999999</v>
      </c>
      <c r="CL39" s="455">
        <v>6.4510000000000005</v>
      </c>
      <c r="CM39" s="455">
        <v>6.7630000000000008</v>
      </c>
      <c r="CN39" s="455">
        <v>6.9520000000000008</v>
      </c>
      <c r="CO39" s="455">
        <v>7.011000000000001</v>
      </c>
      <c r="CP39" s="455">
        <v>6.9450000000000012</v>
      </c>
      <c r="CQ39" s="455">
        <v>6.756000000000002</v>
      </c>
      <c r="CR39" s="455">
        <v>6.6020000000000012</v>
      </c>
      <c r="CS39" s="455">
        <v>6.4850000000000012</v>
      </c>
      <c r="CT39" s="455">
        <v>6.4040000000000017</v>
      </c>
      <c r="CU39" s="455">
        <v>6.3620000000000001</v>
      </c>
      <c r="CV39" s="455">
        <v>6.3439999999999994</v>
      </c>
      <c r="CW39" s="455">
        <v>6.3520000000000012</v>
      </c>
      <c r="CX39" s="455">
        <v>6.383</v>
      </c>
      <c r="CY39" s="455">
        <v>6.4419999999999993</v>
      </c>
      <c r="CZ39" s="455">
        <v>6.4730000000000008</v>
      </c>
      <c r="DA39" s="455">
        <v>6.4769999999999994</v>
      </c>
      <c r="DB39" s="455">
        <v>6.455000000000001</v>
      </c>
      <c r="DC39" s="455">
        <v>6.4130000000000011</v>
      </c>
      <c r="DD39" s="455">
        <v>6.5000000000000018</v>
      </c>
      <c r="DE39" s="455">
        <v>6.9209999999999994</v>
      </c>
      <c r="DF39" s="455">
        <v>7.3219999999999992</v>
      </c>
      <c r="DG39" s="455">
        <v>7.6959999999999997</v>
      </c>
      <c r="DH39" s="455">
        <v>8.0390000000000015</v>
      </c>
      <c r="DI39" s="455">
        <v>8.2349999999999994</v>
      </c>
      <c r="DJ39" s="455">
        <v>8.2860000000000014</v>
      </c>
      <c r="DK39" s="455">
        <v>8.1960000000000015</v>
      </c>
      <c r="DL39" s="455">
        <v>8.1750000000000007</v>
      </c>
      <c r="DM39" s="455">
        <v>8.2270000000000021</v>
      </c>
      <c r="DN39" s="455">
        <v>8.3449999999999989</v>
      </c>
      <c r="DO39" s="455">
        <v>8.5379999999999985</v>
      </c>
      <c r="DP39" s="455">
        <v>8.6159999999999997</v>
      </c>
      <c r="DQ39" s="455">
        <v>8.5750000000000011</v>
      </c>
      <c r="DR39" s="455">
        <v>8.4240000000000013</v>
      </c>
      <c r="DS39" s="455">
        <v>8.1560000000000006</v>
      </c>
      <c r="DT39" s="455">
        <v>8.0060000000000002</v>
      </c>
      <c r="DU39" s="455">
        <v>7.9740000000000002</v>
      </c>
      <c r="DV39" s="455">
        <v>8.0590000000000011</v>
      </c>
      <c r="DW39" s="455">
        <v>8.2650000000000006</v>
      </c>
      <c r="DX39" s="455">
        <v>8.4599999999999991</v>
      </c>
      <c r="DY39" s="455">
        <v>8.6430000000000007</v>
      </c>
      <c r="DZ39" s="455">
        <v>8.8170000000000019</v>
      </c>
      <c r="EA39" s="455">
        <v>8.9849999999999994</v>
      </c>
      <c r="EB39" s="455">
        <v>9.1259999999999994</v>
      </c>
      <c r="EC39" s="455">
        <v>9.2439999999999998</v>
      </c>
      <c r="ED39" s="455">
        <v>9.338000000000001</v>
      </c>
      <c r="EE39" s="455">
        <v>9.4079999999999977</v>
      </c>
      <c r="EF39" s="455">
        <v>9.4740000000000002</v>
      </c>
      <c r="EG39" s="455">
        <v>9.5340000000000007</v>
      </c>
      <c r="EH39" s="455">
        <v>9.5879999999999992</v>
      </c>
      <c r="EI39" s="455">
        <v>9.6379999999999999</v>
      </c>
      <c r="EJ39" s="519"/>
      <c r="EK39" s="519"/>
      <c r="EL39" s="519"/>
      <c r="EM39" s="519"/>
      <c r="EN39" s="519"/>
      <c r="EO39" s="519"/>
      <c r="EP39" s="519"/>
      <c r="EQ39" s="519"/>
      <c r="ER39" s="519"/>
      <c r="ES39" s="519"/>
      <c r="ET39" s="519"/>
      <c r="EU39" s="519"/>
      <c r="EV39" s="519"/>
      <c r="EW39" s="519"/>
      <c r="EX39" s="519"/>
      <c r="EY39" s="519"/>
      <c r="EZ39" s="519"/>
      <c r="FA39" s="519"/>
      <c r="FB39" s="519"/>
      <c r="FC39" s="519"/>
      <c r="FD39" s="519"/>
      <c r="FE39" s="519"/>
      <c r="FF39" s="519"/>
      <c r="FG39" s="519"/>
      <c r="FH39" s="519"/>
      <c r="FI39" s="519"/>
      <c r="FJ39" s="519"/>
      <c r="FK39" s="519"/>
      <c r="FL39" s="519"/>
      <c r="FM39" s="519"/>
      <c r="FN39" s="519"/>
      <c r="FO39" s="519"/>
      <c r="FP39" s="519"/>
      <c r="FQ39" s="519"/>
      <c r="FR39" s="519"/>
      <c r="FS39" s="519"/>
      <c r="FT39" s="519"/>
      <c r="FU39" s="519"/>
      <c r="FV39" s="519"/>
    </row>
    <row r="40" spans="1:178" s="465" customFormat="1" ht="13.5" thickBot="1">
      <c r="A40" s="374"/>
      <c r="B40" s="495"/>
      <c r="D40" s="483">
        <f t="shared" ref="D40:BO40" si="35">100*((C39/D39)-1)</f>
        <v>-3.0330466274332113</v>
      </c>
      <c r="E40" s="483">
        <f t="shared" si="35"/>
        <v>-2.2566371681415953</v>
      </c>
      <c r="F40" s="483">
        <f t="shared" si="35"/>
        <v>-1.4821272885789161</v>
      </c>
      <c r="G40" s="483">
        <f t="shared" si="35"/>
        <v>-0.73561228905233422</v>
      </c>
      <c r="H40" s="483">
        <f t="shared" si="35"/>
        <v>-2.2005924672026889</v>
      </c>
      <c r="I40" s="483">
        <f t="shared" si="35"/>
        <v>-3.4722222222222765</v>
      </c>
      <c r="J40" s="483">
        <f t="shared" si="35"/>
        <v>-4.5985970381917207</v>
      </c>
      <c r="K40" s="483">
        <f t="shared" si="35"/>
        <v>-5.6270687752850268</v>
      </c>
      <c r="L40" s="483">
        <f t="shared" si="35"/>
        <v>-3.9222614840989323</v>
      </c>
      <c r="M40" s="483">
        <f t="shared" si="35"/>
        <v>-2.4474319200275874</v>
      </c>
      <c r="N40" s="483">
        <f t="shared" si="35"/>
        <v>-1.0235414534288667</v>
      </c>
      <c r="O40" s="483">
        <f t="shared" si="35"/>
        <v>0.44551062371489536</v>
      </c>
      <c r="P40" s="483">
        <f t="shared" si="35"/>
        <v>-0.37555479685899007</v>
      </c>
      <c r="Q40" s="483">
        <f>100*((P39/Q39)-1)</f>
        <v>-1.0807159743330019</v>
      </c>
      <c r="R40" s="483">
        <f t="shared" si="35"/>
        <v>-1.7258546299369515</v>
      </c>
      <c r="S40" s="483">
        <f t="shared" si="35"/>
        <v>-2.3655217109526561</v>
      </c>
      <c r="T40" s="483">
        <f t="shared" si="35"/>
        <v>-2.000635122261063</v>
      </c>
      <c r="U40" s="483">
        <f t="shared" si="35"/>
        <v>-1.6244923461418148</v>
      </c>
      <c r="V40" s="483">
        <f t="shared" si="35"/>
        <v>-1.3255240443896477</v>
      </c>
      <c r="W40" s="483">
        <f t="shared" si="35"/>
        <v>-0.97680097680097333</v>
      </c>
      <c r="X40" s="483">
        <f t="shared" si="35"/>
        <v>-1.176470588235301</v>
      </c>
      <c r="Y40" s="483">
        <f t="shared" si="35"/>
        <v>-1.2805241215009144</v>
      </c>
      <c r="Z40" s="483">
        <f t="shared" si="35"/>
        <v>-1.4960398943971498</v>
      </c>
      <c r="AA40" s="483">
        <f t="shared" si="35"/>
        <v>-1.6729160657628972</v>
      </c>
      <c r="AB40" s="483">
        <f t="shared" si="35"/>
        <v>-1.2250712250712392</v>
      </c>
      <c r="AC40" s="483">
        <f t="shared" si="35"/>
        <v>-0.87545890991246322</v>
      </c>
      <c r="AD40" s="483">
        <f t="shared" si="35"/>
        <v>-0.50576004495646032</v>
      </c>
      <c r="AE40" s="483">
        <f t="shared" si="35"/>
        <v>-0.14029180695847021</v>
      </c>
      <c r="AF40" s="483">
        <f t="shared" si="35"/>
        <v>-0.7242339832869038</v>
      </c>
      <c r="AG40" s="483">
        <f t="shared" si="35"/>
        <v>-1.1835948252133188</v>
      </c>
      <c r="AH40" s="483">
        <f t="shared" si="35"/>
        <v>-1.6513264753654777</v>
      </c>
      <c r="AI40" s="483">
        <f t="shared" si="35"/>
        <v>-2.145695364238398</v>
      </c>
      <c r="AJ40" s="483">
        <f t="shared" si="35"/>
        <v>-1.5901981230448503</v>
      </c>
      <c r="AK40" s="483">
        <f t="shared" si="35"/>
        <v>-1.0064516129032142</v>
      </c>
      <c r="AL40" s="483">
        <f t="shared" si="35"/>
        <v>-0.46236835345490057</v>
      </c>
      <c r="AM40" s="483">
        <f t="shared" si="35"/>
        <v>5.1400668208656519E-2</v>
      </c>
      <c r="AN40" s="483">
        <f t="shared" si="35"/>
        <v>-1.8663303909205231</v>
      </c>
      <c r="AO40" s="483">
        <f t="shared" si="35"/>
        <v>-3.6686103012633753</v>
      </c>
      <c r="AP40" s="483">
        <f t="shared" si="35"/>
        <v>-5.3357865685372596</v>
      </c>
      <c r="AQ40" s="483">
        <f t="shared" si="35"/>
        <v>-6.6351728580631324</v>
      </c>
      <c r="AR40" s="483">
        <f t="shared" si="35"/>
        <v>-3.9991754277468594</v>
      </c>
      <c r="AS40" s="483">
        <f t="shared" si="35"/>
        <v>-1.5624999999999667</v>
      </c>
      <c r="AT40" s="483">
        <f t="shared" si="35"/>
        <v>0.75649151502756862</v>
      </c>
      <c r="AU40" s="483">
        <f t="shared" si="35"/>
        <v>3.229210637399782</v>
      </c>
      <c r="AV40" s="483">
        <f t="shared" si="35"/>
        <v>0.87289759420905444</v>
      </c>
      <c r="AW40" s="483">
        <f t="shared" si="35"/>
        <v>-1.5510375183399816</v>
      </c>
      <c r="AX40" s="483">
        <f t="shared" si="35"/>
        <v>-3.7328490718321339</v>
      </c>
      <c r="AY40" s="483">
        <f t="shared" si="35"/>
        <v>-5.6898192197906479</v>
      </c>
      <c r="AZ40" s="483">
        <f t="shared" si="35"/>
        <v>-3.4717119764878901</v>
      </c>
      <c r="BA40" s="483">
        <f t="shared" si="35"/>
        <v>-1.3768115942029091</v>
      </c>
      <c r="BB40" s="483">
        <f t="shared" si="35"/>
        <v>0.6014215418261637</v>
      </c>
      <c r="BC40" s="483">
        <f t="shared" si="35"/>
        <v>2.6951151038742571</v>
      </c>
      <c r="BD40" s="483">
        <f t="shared" si="35"/>
        <v>2.8488931665062278</v>
      </c>
      <c r="BE40" s="483">
        <f t="shared" si="35"/>
        <v>3.0549494147986245</v>
      </c>
      <c r="BF40" s="483">
        <f t="shared" si="35"/>
        <v>3.1934493346980952</v>
      </c>
      <c r="BG40" s="483">
        <f t="shared" si="35"/>
        <v>3.4300232902815919</v>
      </c>
      <c r="BH40" s="483">
        <f t="shared" si="35"/>
        <v>2.3401950162513563</v>
      </c>
      <c r="BI40" s="483">
        <f t="shared" si="35"/>
        <v>1.2505484861781158</v>
      </c>
      <c r="BJ40" s="483">
        <f t="shared" si="35"/>
        <v>4.3898156277433209E-2</v>
      </c>
      <c r="BK40" s="483">
        <f t="shared" si="35"/>
        <v>-1.0855405992183931</v>
      </c>
      <c r="BL40" s="483">
        <f t="shared" si="35"/>
        <v>-0.58277573926184267</v>
      </c>
      <c r="BM40" s="483">
        <f t="shared" si="35"/>
        <v>-8.6262669829606509E-2</v>
      </c>
      <c r="BN40" s="483">
        <f t="shared" si="35"/>
        <v>0.45493934142111225</v>
      </c>
      <c r="BO40" s="483">
        <f t="shared" si="35"/>
        <v>0.91823349365984797</v>
      </c>
      <c r="BP40" s="483">
        <f t="shared" ref="BP40:EA40" si="36">100*((BO39/BP39)-1)</f>
        <v>1.4640638864240829</v>
      </c>
      <c r="BQ40" s="483">
        <f t="shared" si="36"/>
        <v>2.0371208691715825</v>
      </c>
      <c r="BR40" s="483">
        <f t="shared" si="36"/>
        <v>2.5771999071279028</v>
      </c>
      <c r="BS40" s="483">
        <f t="shared" si="36"/>
        <v>2.8905876731963875</v>
      </c>
      <c r="BT40" s="483">
        <f t="shared" si="36"/>
        <v>0.31152647975081216</v>
      </c>
      <c r="BU40" s="483">
        <f t="shared" si="36"/>
        <v>-2.5227750525578463</v>
      </c>
      <c r="BV40" s="483">
        <f t="shared" si="36"/>
        <v>-5.077605321507761</v>
      </c>
      <c r="BW40" s="483">
        <f t="shared" si="36"/>
        <v>-7.2398190045248612</v>
      </c>
      <c r="BX40" s="483">
        <f t="shared" si="36"/>
        <v>-4.4793713163065245</v>
      </c>
      <c r="BY40" s="483">
        <f t="shared" si="36"/>
        <v>-2.0588801231479215</v>
      </c>
      <c r="BZ40" s="483">
        <f t="shared" si="36"/>
        <v>0.27011383368700237</v>
      </c>
      <c r="CA40" s="483">
        <f t="shared" si="36"/>
        <v>2.7353815659068248</v>
      </c>
      <c r="CB40" s="483">
        <f t="shared" si="36"/>
        <v>0.51803148037459223</v>
      </c>
      <c r="CC40" s="483">
        <f t="shared" si="36"/>
        <v>-1.6653605015673589</v>
      </c>
      <c r="CD40" s="483">
        <f t="shared" si="36"/>
        <v>-3.6799396112474292</v>
      </c>
      <c r="CE40" s="483">
        <f t="shared" si="36"/>
        <v>-5.5268318773399772</v>
      </c>
      <c r="CF40" s="483">
        <f t="shared" si="36"/>
        <v>-3.8237311385459383</v>
      </c>
      <c r="CG40" s="483">
        <f t="shared" si="36"/>
        <v>-2.376966856377638</v>
      </c>
      <c r="CH40" s="483">
        <f t="shared" si="36"/>
        <v>-0.97795458312613937</v>
      </c>
      <c r="CI40" s="483">
        <f t="shared" si="36"/>
        <v>0.29925187032417977</v>
      </c>
      <c r="CJ40" s="483">
        <f t="shared" si="36"/>
        <v>-1.0202402501234054</v>
      </c>
      <c r="CK40" s="483">
        <f t="shared" si="36"/>
        <v>-2.3461353045155064</v>
      </c>
      <c r="CL40" s="483">
        <f t="shared" si="36"/>
        <v>-3.5343357618973892</v>
      </c>
      <c r="CM40" s="483">
        <f t="shared" si="36"/>
        <v>-4.6133372763566545</v>
      </c>
      <c r="CN40" s="483">
        <f t="shared" si="36"/>
        <v>-2.7186421173762909</v>
      </c>
      <c r="CO40" s="483">
        <f t="shared" si="36"/>
        <v>-0.84153473113678379</v>
      </c>
      <c r="CP40" s="483">
        <f t="shared" si="36"/>
        <v>0.95032397408207903</v>
      </c>
      <c r="CQ40" s="483">
        <f t="shared" si="36"/>
        <v>2.7975133214919845</v>
      </c>
      <c r="CR40" s="483">
        <f t="shared" si="36"/>
        <v>2.332626476825217</v>
      </c>
      <c r="CS40" s="483">
        <f t="shared" si="36"/>
        <v>1.8041634541249074</v>
      </c>
      <c r="CT40" s="483">
        <f t="shared" si="36"/>
        <v>1.2648344784509602</v>
      </c>
      <c r="CU40" s="483">
        <f t="shared" si="36"/>
        <v>0.66016975793778965</v>
      </c>
      <c r="CV40" s="483">
        <f t="shared" si="36"/>
        <v>0.28373266078185466</v>
      </c>
      <c r="CW40" s="483">
        <f t="shared" si="36"/>
        <v>-0.12594458438289768</v>
      </c>
      <c r="CX40" s="483">
        <f t="shared" si="36"/>
        <v>-0.485665047783157</v>
      </c>
      <c r="CY40" s="483">
        <f t="shared" si="36"/>
        <v>-0.91586463831107023</v>
      </c>
      <c r="CZ40" s="483">
        <f t="shared" si="36"/>
        <v>-0.47891240537619728</v>
      </c>
      <c r="DA40" s="483">
        <f t="shared" si="36"/>
        <v>-6.1756986259053903E-2</v>
      </c>
      <c r="DB40" s="483">
        <f t="shared" si="36"/>
        <v>0.34082106893877917</v>
      </c>
      <c r="DC40" s="483">
        <f t="shared" si="36"/>
        <v>0.65491969437081465</v>
      </c>
      <c r="DD40" s="483">
        <f t="shared" si="36"/>
        <v>-1.3384615384615439</v>
      </c>
      <c r="DE40" s="483">
        <f t="shared" si="36"/>
        <v>-6.082935991908645</v>
      </c>
      <c r="DF40" s="483">
        <f t="shared" si="36"/>
        <v>-5.4766457252116929</v>
      </c>
      <c r="DG40" s="483">
        <f t="shared" si="36"/>
        <v>-4.8596673596673634</v>
      </c>
      <c r="DH40" s="483">
        <f t="shared" si="36"/>
        <v>-4.2666998382883676</v>
      </c>
      <c r="DI40" s="483">
        <f t="shared" si="36"/>
        <v>-2.3800850030358034</v>
      </c>
      <c r="DJ40" s="483">
        <f t="shared" si="36"/>
        <v>-0.61549601737873605</v>
      </c>
      <c r="DK40" s="483">
        <f t="shared" si="36"/>
        <v>1.0980966325036645</v>
      </c>
      <c r="DL40" s="483">
        <f t="shared" si="36"/>
        <v>0.25688073394496413</v>
      </c>
      <c r="DM40" s="483">
        <f t="shared" si="36"/>
        <v>-0.63206515133099606</v>
      </c>
      <c r="DN40" s="483">
        <f t="shared" si="36"/>
        <v>-1.4140203714798849</v>
      </c>
      <c r="DO40" s="483">
        <f t="shared" si="36"/>
        <v>-2.2604825486062241</v>
      </c>
      <c r="DP40" s="483">
        <f t="shared" si="36"/>
        <v>-0.90529247910864363</v>
      </c>
      <c r="DQ40" s="483">
        <f t="shared" si="36"/>
        <v>0.47813411078716506</v>
      </c>
      <c r="DR40" s="483">
        <f t="shared" si="36"/>
        <v>1.7924976258309577</v>
      </c>
      <c r="DS40" s="483">
        <f t="shared" si="36"/>
        <v>3.2859244727807768</v>
      </c>
      <c r="DT40" s="483">
        <f t="shared" si="36"/>
        <v>1.8735948038970829</v>
      </c>
      <c r="DU40" s="483">
        <f t="shared" si="36"/>
        <v>0.4013042387760235</v>
      </c>
      <c r="DV40" s="483">
        <f t="shared" si="36"/>
        <v>-1.0547214294577612</v>
      </c>
      <c r="DW40" s="483">
        <f t="shared" si="36"/>
        <v>-2.4924379915305495</v>
      </c>
      <c r="DX40" s="483">
        <f t="shared" si="36"/>
        <v>-2.3049645390070705</v>
      </c>
      <c r="DY40" s="483">
        <f t="shared" si="36"/>
        <v>-2.1173203748698577</v>
      </c>
      <c r="DZ40" s="483">
        <f t="shared" si="36"/>
        <v>-1.9734603606669121</v>
      </c>
      <c r="EA40" s="483">
        <f t="shared" si="36"/>
        <v>-1.8697829716193382</v>
      </c>
      <c r="EB40" s="483">
        <f t="shared" ref="EB40:EE40" si="37">100*((EA39/EB39)-1)</f>
        <v>-1.5450361604207763</v>
      </c>
      <c r="EC40" s="483">
        <f t="shared" si="37"/>
        <v>-1.2765036780614469</v>
      </c>
      <c r="ED40" s="483">
        <f t="shared" si="37"/>
        <v>-1.0066395373741877</v>
      </c>
      <c r="EE40" s="483">
        <f t="shared" si="37"/>
        <v>-0.7440476190475831</v>
      </c>
      <c r="EF40" s="483">
        <f>100*((EE39/EF39)-1)</f>
        <v>-0.6966434452185144</v>
      </c>
      <c r="EG40" s="483">
        <f>100*((EF39/EG39)-1)</f>
        <v>-0.62932662051605748</v>
      </c>
      <c r="EH40" s="483">
        <f>100*((EG39/EH39)-1)</f>
        <v>-0.5632040050062459</v>
      </c>
      <c r="EI40" s="483">
        <f>100*((EH39/EI39)-1)</f>
        <v>-0.51877982984022131</v>
      </c>
      <c r="EJ40" s="497"/>
      <c r="EK40" s="497"/>
      <c r="EL40" s="497"/>
      <c r="EM40" s="497"/>
      <c r="EN40" s="497"/>
      <c r="EO40" s="497"/>
      <c r="EP40" s="497"/>
      <c r="EQ40" s="497"/>
      <c r="ER40" s="497"/>
      <c r="ES40" s="497"/>
      <c r="ET40" s="497"/>
      <c r="EU40" s="497"/>
      <c r="EV40" s="497"/>
      <c r="EW40" s="497"/>
      <c r="EX40" s="497"/>
      <c r="EY40" s="497"/>
      <c r="EZ40" s="497"/>
      <c r="FA40" s="497"/>
      <c r="FB40" s="497"/>
      <c r="FC40" s="497"/>
      <c r="FD40" s="497"/>
      <c r="FE40" s="497"/>
      <c r="FF40" s="497"/>
      <c r="FG40" s="497"/>
      <c r="FH40" s="497"/>
      <c r="FI40" s="497"/>
      <c r="FJ40" s="497"/>
      <c r="FK40" s="497"/>
      <c r="FL40" s="497"/>
      <c r="FM40" s="497"/>
      <c r="FN40" s="497"/>
      <c r="FO40" s="497"/>
      <c r="FP40" s="497"/>
      <c r="FQ40" s="497"/>
      <c r="FR40" s="497"/>
      <c r="FS40" s="497"/>
      <c r="FT40" s="497"/>
      <c r="FU40" s="497"/>
      <c r="FV40" s="497"/>
    </row>
    <row r="41" spans="1:178" s="455" customFormat="1">
      <c r="A41" s="374"/>
      <c r="B41" s="454" t="s">
        <v>261</v>
      </c>
      <c r="C41" s="455">
        <f t="shared" ref="C41:BN41" si="38">C31-C33+C35+C37+C39</f>
        <v>6.3430000000000009</v>
      </c>
      <c r="D41" s="455">
        <f t="shared" si="38"/>
        <v>6.5780000000000012</v>
      </c>
      <c r="E41" s="455">
        <f t="shared" si="38"/>
        <v>6.947000000000001</v>
      </c>
      <c r="F41" s="455">
        <f t="shared" si="38"/>
        <v>7.4489999999999998</v>
      </c>
      <c r="G41" s="455">
        <f t="shared" si="38"/>
        <v>8.0809999999999995</v>
      </c>
      <c r="H41" s="455">
        <f t="shared" si="38"/>
        <v>8.5889999999999986</v>
      </c>
      <c r="I41" s="455">
        <f t="shared" si="38"/>
        <v>8.968</v>
      </c>
      <c r="J41" s="455">
        <f t="shared" si="38"/>
        <v>9.2200000000000006</v>
      </c>
      <c r="K41" s="455">
        <f t="shared" si="38"/>
        <v>9.3450000000000006</v>
      </c>
      <c r="L41" s="455">
        <f t="shared" si="38"/>
        <v>9.5229999999999997</v>
      </c>
      <c r="M41" s="455">
        <f t="shared" si="38"/>
        <v>9.7540000000000013</v>
      </c>
      <c r="N41" s="455">
        <f t="shared" si="38"/>
        <v>10.038000000000002</v>
      </c>
      <c r="O41" s="455">
        <f t="shared" si="38"/>
        <v>10.374000000000002</v>
      </c>
      <c r="P41" s="455">
        <f t="shared" si="38"/>
        <v>10.690000000000001</v>
      </c>
      <c r="Q41" s="455">
        <f t="shared" si="38"/>
        <v>10.98</v>
      </c>
      <c r="R41" s="455">
        <f t="shared" si="38"/>
        <v>11.249000000000001</v>
      </c>
      <c r="S41" s="455">
        <f t="shared" si="38"/>
        <v>11.491</v>
      </c>
      <c r="T41" s="455">
        <f t="shared" si="38"/>
        <v>11.764000000000001</v>
      </c>
      <c r="U41" s="455">
        <f t="shared" si="38"/>
        <v>12.063000000000002</v>
      </c>
      <c r="V41" s="455">
        <f t="shared" si="38"/>
        <v>12.39</v>
      </c>
      <c r="W41" s="455">
        <f t="shared" si="38"/>
        <v>12.745999999999999</v>
      </c>
      <c r="X41" s="455">
        <f t="shared" si="38"/>
        <v>13.025000000000002</v>
      </c>
      <c r="Y41" s="455">
        <f t="shared" si="38"/>
        <v>13.229000000000003</v>
      </c>
      <c r="Z41" s="455">
        <f t="shared" si="38"/>
        <v>13.358000000000001</v>
      </c>
      <c r="AA41" s="455">
        <f t="shared" si="38"/>
        <v>13.414999999999999</v>
      </c>
      <c r="AB41" s="455">
        <f t="shared" si="38"/>
        <v>13.579000000000001</v>
      </c>
      <c r="AC41" s="455">
        <f t="shared" si="38"/>
        <v>13.859000000000002</v>
      </c>
      <c r="AD41" s="455">
        <f t="shared" si="38"/>
        <v>14.248000000000001</v>
      </c>
      <c r="AE41" s="455">
        <f t="shared" si="38"/>
        <v>14.751000000000001</v>
      </c>
      <c r="AF41" s="455">
        <f t="shared" si="38"/>
        <v>15.102</v>
      </c>
      <c r="AG41" s="455">
        <f t="shared" si="38"/>
        <v>15.298999999999999</v>
      </c>
      <c r="AH41" s="455">
        <f t="shared" si="38"/>
        <v>15.341000000000003</v>
      </c>
      <c r="AI41" s="455">
        <f t="shared" si="38"/>
        <v>15.230000000000002</v>
      </c>
      <c r="AJ41" s="455">
        <f t="shared" si="38"/>
        <v>15.371000000000002</v>
      </c>
      <c r="AK41" s="455">
        <f t="shared" si="38"/>
        <v>15.760000000000002</v>
      </c>
      <c r="AL41" s="455">
        <f t="shared" si="38"/>
        <v>16.401000000000003</v>
      </c>
      <c r="AM41" s="455">
        <f t="shared" si="38"/>
        <v>17.290000000000003</v>
      </c>
      <c r="AN41" s="455">
        <f t="shared" si="38"/>
        <v>18.065000000000001</v>
      </c>
      <c r="AO41" s="455">
        <f t="shared" si="38"/>
        <v>18.729000000000003</v>
      </c>
      <c r="AP41" s="455">
        <f t="shared" si="38"/>
        <v>19.282000000000004</v>
      </c>
      <c r="AQ41" s="455">
        <f t="shared" si="38"/>
        <v>19.725000000000001</v>
      </c>
      <c r="AR41" s="455">
        <f t="shared" si="38"/>
        <v>20.101000000000003</v>
      </c>
      <c r="AS41" s="455">
        <f t="shared" si="38"/>
        <v>20.407</v>
      </c>
      <c r="AT41" s="455">
        <f t="shared" si="38"/>
        <v>20.649000000000004</v>
      </c>
      <c r="AU41" s="455">
        <f t="shared" si="38"/>
        <v>20.823</v>
      </c>
      <c r="AV41" s="455">
        <f t="shared" si="38"/>
        <v>21.071000000000002</v>
      </c>
      <c r="AW41" s="455">
        <f t="shared" si="38"/>
        <v>21.398000000000003</v>
      </c>
      <c r="AX41" s="455">
        <f t="shared" si="38"/>
        <v>21.798000000000002</v>
      </c>
      <c r="AY41" s="455">
        <f t="shared" si="38"/>
        <v>22.276</v>
      </c>
      <c r="AZ41" s="455">
        <f t="shared" si="38"/>
        <v>22.681000000000004</v>
      </c>
      <c r="BA41" s="455">
        <f t="shared" si="38"/>
        <v>23.007000000000005</v>
      </c>
      <c r="BB41" s="455">
        <f t="shared" si="38"/>
        <v>23.262999999999998</v>
      </c>
      <c r="BC41" s="455">
        <f t="shared" si="38"/>
        <v>23.443000000000001</v>
      </c>
      <c r="BD41" s="455">
        <f t="shared" si="38"/>
        <v>23.433</v>
      </c>
      <c r="BE41" s="455">
        <f t="shared" si="38"/>
        <v>23.23</v>
      </c>
      <c r="BF41" s="455">
        <f t="shared" si="38"/>
        <v>22.840000000000003</v>
      </c>
      <c r="BG41" s="455">
        <f t="shared" si="38"/>
        <v>22.256999999999998</v>
      </c>
      <c r="BH41" s="455">
        <f t="shared" si="38"/>
        <v>21.946000000000002</v>
      </c>
      <c r="BI41" s="455">
        <f t="shared" si="38"/>
        <v>21.905000000000001</v>
      </c>
      <c r="BJ41" s="455">
        <f t="shared" si="38"/>
        <v>22.137</v>
      </c>
      <c r="BK41" s="455">
        <f t="shared" si="38"/>
        <v>22.638000000000005</v>
      </c>
      <c r="BL41" s="455">
        <f t="shared" si="38"/>
        <v>23.019000000000005</v>
      </c>
      <c r="BM41" s="455">
        <f t="shared" si="38"/>
        <v>23.282</v>
      </c>
      <c r="BN41" s="455">
        <f t="shared" si="38"/>
        <v>23.424000000000003</v>
      </c>
      <c r="BO41" s="455">
        <f t="shared" ref="BO41:DZ41" si="39">BO31-BO33+BO35+BO37+BO39</f>
        <v>23.445</v>
      </c>
      <c r="BP41" s="455">
        <f t="shared" si="39"/>
        <v>23.450000000000003</v>
      </c>
      <c r="BQ41" s="455">
        <f t="shared" si="39"/>
        <v>23.433</v>
      </c>
      <c r="BR41" s="455">
        <f t="shared" si="39"/>
        <v>23.401000000000003</v>
      </c>
      <c r="BS41" s="455">
        <f t="shared" si="39"/>
        <v>23.363</v>
      </c>
      <c r="BT41" s="455">
        <f t="shared" si="39"/>
        <v>23.526999999999997</v>
      </c>
      <c r="BU41" s="455">
        <f t="shared" si="39"/>
        <v>23.908000000000001</v>
      </c>
      <c r="BV41" s="455">
        <f t="shared" si="39"/>
        <v>24.503000000000004</v>
      </c>
      <c r="BW41" s="455">
        <f t="shared" si="39"/>
        <v>25.315999999999999</v>
      </c>
      <c r="BX41" s="455">
        <f t="shared" si="39"/>
        <v>25.778000000000006</v>
      </c>
      <c r="BY41" s="455">
        <f t="shared" si="39"/>
        <v>25.893000000000001</v>
      </c>
      <c r="BZ41" s="455">
        <f t="shared" si="39"/>
        <v>25.658999999999999</v>
      </c>
      <c r="CA41" s="455">
        <f t="shared" si="39"/>
        <v>25.077000000000005</v>
      </c>
      <c r="CB41" s="455">
        <f t="shared" si="39"/>
        <v>24.892000000000003</v>
      </c>
      <c r="CC41" s="455">
        <f t="shared" si="39"/>
        <v>25.106000000000002</v>
      </c>
      <c r="CD41" s="455">
        <f t="shared" si="39"/>
        <v>25.715999999999998</v>
      </c>
      <c r="CE41" s="455">
        <f t="shared" si="39"/>
        <v>26.728000000000002</v>
      </c>
      <c r="CF41" s="455">
        <f t="shared" si="39"/>
        <v>27.572000000000003</v>
      </c>
      <c r="CG41" s="455">
        <f t="shared" si="39"/>
        <v>28.254999999999999</v>
      </c>
      <c r="CH41" s="455">
        <f t="shared" si="39"/>
        <v>28.774999999999999</v>
      </c>
      <c r="CI41" s="455">
        <f t="shared" si="39"/>
        <v>29.137</v>
      </c>
      <c r="CJ41" s="455">
        <f t="shared" si="39"/>
        <v>29.383000000000003</v>
      </c>
      <c r="CK41" s="455">
        <f t="shared" si="39"/>
        <v>29.512</v>
      </c>
      <c r="CL41" s="455">
        <f t="shared" si="39"/>
        <v>29.527000000000001</v>
      </c>
      <c r="CM41" s="455">
        <f t="shared" si="39"/>
        <v>29.428000000000001</v>
      </c>
      <c r="CN41" s="455">
        <f t="shared" si="39"/>
        <v>29.308000000000003</v>
      </c>
      <c r="CO41" s="455">
        <f t="shared" si="39"/>
        <v>29.160000000000004</v>
      </c>
      <c r="CP41" s="455">
        <f t="shared" si="39"/>
        <v>28.990000000000002</v>
      </c>
      <c r="CQ41" s="455">
        <f t="shared" si="39"/>
        <v>28.800000000000004</v>
      </c>
      <c r="CR41" s="455">
        <f t="shared" si="39"/>
        <v>28.846</v>
      </c>
      <c r="CS41" s="455">
        <f t="shared" si="39"/>
        <v>29.129000000000005</v>
      </c>
      <c r="CT41" s="455">
        <f t="shared" si="39"/>
        <v>29.648000000000003</v>
      </c>
      <c r="CU41" s="455">
        <f t="shared" si="39"/>
        <v>30.408000000000001</v>
      </c>
      <c r="CV41" s="455">
        <f t="shared" si="39"/>
        <v>30.905000000000001</v>
      </c>
      <c r="CW41" s="455">
        <f t="shared" si="39"/>
        <v>31.14</v>
      </c>
      <c r="CX41" s="455">
        <f t="shared" si="39"/>
        <v>31.111000000000001</v>
      </c>
      <c r="CY41" s="455">
        <f t="shared" si="39"/>
        <v>31.805</v>
      </c>
      <c r="CZ41" s="455">
        <f t="shared" si="39"/>
        <v>30.815000000000005</v>
      </c>
      <c r="DA41" s="455">
        <f t="shared" si="39"/>
        <v>30.465</v>
      </c>
      <c r="DB41" s="455">
        <f t="shared" si="39"/>
        <v>30.754000000000001</v>
      </c>
      <c r="DC41" s="455">
        <f t="shared" si="39"/>
        <v>33.084000000000003</v>
      </c>
      <c r="DD41" s="455">
        <f t="shared" si="39"/>
        <v>34.173000000000002</v>
      </c>
      <c r="DE41" s="455">
        <f t="shared" si="39"/>
        <v>32.231000000000002</v>
      </c>
      <c r="DF41" s="455">
        <f t="shared" si="39"/>
        <v>33.19</v>
      </c>
      <c r="DG41" s="455">
        <f t="shared" si="39"/>
        <v>35.472999999999999</v>
      </c>
      <c r="DH41" s="455">
        <f t="shared" si="39"/>
        <v>36.156000000000006</v>
      </c>
      <c r="DI41" s="455">
        <f t="shared" si="39"/>
        <v>36.695999999999998</v>
      </c>
      <c r="DJ41" s="455">
        <f t="shared" si="39"/>
        <v>37.094000000000008</v>
      </c>
      <c r="DK41" s="455">
        <f t="shared" si="39"/>
        <v>37.356000000000009</v>
      </c>
      <c r="DL41" s="455">
        <f t="shared" si="39"/>
        <v>37.372</v>
      </c>
      <c r="DM41" s="455">
        <f t="shared" si="39"/>
        <v>37.148000000000003</v>
      </c>
      <c r="DN41" s="455">
        <f t="shared" si="39"/>
        <v>36.677999999999997</v>
      </c>
      <c r="DO41" s="455">
        <f t="shared" si="39"/>
        <v>35.966999999999999</v>
      </c>
      <c r="DP41" s="455">
        <f t="shared" si="39"/>
        <v>35.460999999999999</v>
      </c>
      <c r="DQ41" s="455">
        <f t="shared" si="39"/>
        <v>35.156000000000006</v>
      </c>
      <c r="DR41" s="455">
        <f t="shared" si="39"/>
        <v>35.059000000000005</v>
      </c>
      <c r="DS41" s="455">
        <f t="shared" si="39"/>
        <v>35.164999999999999</v>
      </c>
      <c r="DT41" s="455">
        <f t="shared" si="39"/>
        <v>35.375</v>
      </c>
      <c r="DU41" s="455">
        <f t="shared" si="39"/>
        <v>35.689000000000007</v>
      </c>
      <c r="DV41" s="455">
        <f t="shared" si="39"/>
        <v>36.105000000000004</v>
      </c>
      <c r="DW41" s="490">
        <f t="shared" si="39"/>
        <v>36.630000000000003</v>
      </c>
      <c r="DX41" s="490">
        <f t="shared" si="39"/>
        <v>36.920999999999999</v>
      </c>
      <c r="DY41" s="490">
        <f>DY31-DY33+DY35+DY37+DY39</f>
        <v>36.983000000000004</v>
      </c>
      <c r="DZ41" s="490">
        <f t="shared" si="39"/>
        <v>36.814</v>
      </c>
      <c r="EA41" s="490">
        <f t="shared" ref="EA41:EF41" si="40">EA31-EA33+EA35+EA37+EA39</f>
        <v>36.42</v>
      </c>
      <c r="EB41" s="490">
        <f t="shared" si="40"/>
        <v>36.170999999999999</v>
      </c>
      <c r="EC41" s="490">
        <f t="shared" si="40"/>
        <v>36.073</v>
      </c>
      <c r="ED41" s="490">
        <f t="shared" si="40"/>
        <v>36.124000000000002</v>
      </c>
      <c r="EE41" s="490">
        <f t="shared" si="40"/>
        <v>36.323</v>
      </c>
      <c r="EF41" s="490">
        <f t="shared" si="40"/>
        <v>36.582999999999998</v>
      </c>
      <c r="EG41" s="490">
        <f>EG31-EG33+EG35+EG37+EG39</f>
        <v>36.900000000000006</v>
      </c>
      <c r="EH41" s="490">
        <f>EH31-EH33+EH35+EH37+EH39</f>
        <v>37.275000000000006</v>
      </c>
      <c r="EI41" s="490">
        <f>EI31-EI33+EI35+EI37+EI39</f>
        <v>37.707999999999998</v>
      </c>
      <c r="EJ41" s="458">
        <f>EI41*(1+EJ42%)</f>
        <v>37.950407799864202</v>
      </c>
      <c r="EK41" s="458" t="e">
        <f>EJ41*(1+EK42%)</f>
        <v>#VALUE!</v>
      </c>
      <c r="EL41" s="458" t="e">
        <f>EK41*(1+EL42%)</f>
        <v>#VALUE!</v>
      </c>
      <c r="EM41" s="458" t="e">
        <f t="shared" ref="EM41:FB41" si="41">EL41*(1+EM42%)</f>
        <v>#VALUE!</v>
      </c>
      <c r="EN41" s="458" t="e">
        <f t="shared" si="41"/>
        <v>#VALUE!</v>
      </c>
      <c r="EO41" s="458" t="e">
        <f t="shared" si="41"/>
        <v>#VALUE!</v>
      </c>
      <c r="EP41" s="458" t="e">
        <f t="shared" si="41"/>
        <v>#VALUE!</v>
      </c>
      <c r="EQ41" s="458" t="e">
        <f t="shared" si="41"/>
        <v>#VALUE!</v>
      </c>
      <c r="ER41" s="458" t="e">
        <f t="shared" si="41"/>
        <v>#VALUE!</v>
      </c>
      <c r="ES41" s="458" t="e">
        <f t="shared" si="41"/>
        <v>#VALUE!</v>
      </c>
      <c r="ET41" s="458" t="e">
        <f t="shared" si="41"/>
        <v>#VALUE!</v>
      </c>
      <c r="EU41" s="458" t="e">
        <f t="shared" si="41"/>
        <v>#VALUE!</v>
      </c>
      <c r="EV41" s="458" t="e">
        <f t="shared" si="41"/>
        <v>#VALUE!</v>
      </c>
      <c r="EW41" s="458" t="e">
        <f t="shared" si="41"/>
        <v>#VALUE!</v>
      </c>
      <c r="EX41" s="458" t="e">
        <f t="shared" si="41"/>
        <v>#VALUE!</v>
      </c>
      <c r="EY41" s="458" t="e">
        <f t="shared" si="41"/>
        <v>#VALUE!</v>
      </c>
      <c r="EZ41" s="458" t="e">
        <f t="shared" si="41"/>
        <v>#VALUE!</v>
      </c>
      <c r="FA41" s="458" t="e">
        <f t="shared" si="41"/>
        <v>#VALUE!</v>
      </c>
      <c r="FB41" s="458" t="e">
        <f t="shared" si="41"/>
        <v>#VALUE!</v>
      </c>
      <c r="FC41" s="458" t="e">
        <f>FB41*(1+FC42%)</f>
        <v>#VALUE!</v>
      </c>
      <c r="FD41" s="458" t="e">
        <f>FC41*(1+FD42%)</f>
        <v>#VALUE!</v>
      </c>
      <c r="FE41" s="458" t="e">
        <f>FD41*(1+FE42%)</f>
        <v>#VALUE!</v>
      </c>
      <c r="FF41" s="458" t="e">
        <f>FE41*(1+FF42%)</f>
        <v>#VALUE!</v>
      </c>
      <c r="FG41" s="458"/>
      <c r="FH41" s="458"/>
      <c r="FI41" s="458"/>
      <c r="FJ41" s="458"/>
      <c r="FK41" s="458"/>
      <c r="FL41" s="458"/>
      <c r="FM41" s="458"/>
      <c r="FN41" s="458"/>
      <c r="FO41" s="458"/>
      <c r="FP41" s="458"/>
      <c r="FQ41" s="458"/>
      <c r="FR41" s="458"/>
      <c r="FS41" s="458"/>
      <c r="FT41" s="458"/>
      <c r="FU41" s="458"/>
      <c r="FV41" s="458"/>
    </row>
    <row r="42" spans="1:178" s="455" customFormat="1" ht="13.5" thickBot="1">
      <c r="A42" s="374"/>
      <c r="B42" s="454" t="s">
        <v>74</v>
      </c>
      <c r="D42" s="490">
        <f t="shared" ref="D42:BO42" si="42">100*((D41/C41)-1)</f>
        <v>3.7048715119028852</v>
      </c>
      <c r="E42" s="490">
        <f t="shared" si="42"/>
        <v>5.6096077835208202</v>
      </c>
      <c r="F42" s="490">
        <f t="shared" si="42"/>
        <v>7.2261407801928801</v>
      </c>
      <c r="G42" s="490">
        <f t="shared" si="42"/>
        <v>8.48436031682105</v>
      </c>
      <c r="H42" s="490">
        <f t="shared" si="42"/>
        <v>6.2863506991708951</v>
      </c>
      <c r="I42" s="490">
        <f t="shared" si="42"/>
        <v>4.4126207940389017</v>
      </c>
      <c r="J42" s="490">
        <f t="shared" si="42"/>
        <v>2.8099910793934146</v>
      </c>
      <c r="K42" s="490">
        <f t="shared" si="42"/>
        <v>1.3557483731019504</v>
      </c>
      <c r="L42" s="490">
        <f t="shared" si="42"/>
        <v>1.904761904761898</v>
      </c>
      <c r="M42" s="490">
        <f t="shared" si="42"/>
        <v>2.4257061850257555</v>
      </c>
      <c r="N42" s="490">
        <f t="shared" si="42"/>
        <v>2.9116259995899174</v>
      </c>
      <c r="O42" s="490">
        <f t="shared" si="42"/>
        <v>3.3472803347280422</v>
      </c>
      <c r="P42" s="490">
        <f t="shared" si="42"/>
        <v>3.0460767302872505</v>
      </c>
      <c r="Q42" s="490">
        <f t="shared" si="42"/>
        <v>2.7128157156220745</v>
      </c>
      <c r="R42" s="490">
        <f t="shared" si="42"/>
        <v>2.4499089253187556</v>
      </c>
      <c r="S42" s="490">
        <f t="shared" si="42"/>
        <v>2.1513023379855944</v>
      </c>
      <c r="T42" s="490">
        <f t="shared" si="42"/>
        <v>2.3757723435732458</v>
      </c>
      <c r="U42" s="490">
        <f t="shared" si="42"/>
        <v>2.541652499149949</v>
      </c>
      <c r="V42" s="490">
        <f t="shared" si="42"/>
        <v>2.710768465555824</v>
      </c>
      <c r="W42" s="490">
        <f t="shared" si="42"/>
        <v>2.8732849071831934</v>
      </c>
      <c r="X42" s="490">
        <f t="shared" si="42"/>
        <v>2.1889220147497612</v>
      </c>
      <c r="Y42" s="490">
        <f t="shared" si="42"/>
        <v>1.5662188099808017</v>
      </c>
      <c r="Z42" s="490">
        <f t="shared" si="42"/>
        <v>0.97513039534353751</v>
      </c>
      <c r="AA42" s="490">
        <f t="shared" si="42"/>
        <v>0.42671058541696727</v>
      </c>
      <c r="AB42" s="490">
        <f t="shared" si="42"/>
        <v>1.2225121133060179</v>
      </c>
      <c r="AC42" s="490">
        <f t="shared" si="42"/>
        <v>2.0620075115987957</v>
      </c>
      <c r="AD42" s="490">
        <f t="shared" si="42"/>
        <v>2.8068403203694192</v>
      </c>
      <c r="AE42" s="490">
        <f t="shared" si="42"/>
        <v>3.5303200449185779</v>
      </c>
      <c r="AF42" s="490">
        <f t="shared" si="42"/>
        <v>2.3794996949359382</v>
      </c>
      <c r="AG42" s="490">
        <f t="shared" si="42"/>
        <v>1.304462985035082</v>
      </c>
      <c r="AH42" s="490">
        <f t="shared" si="42"/>
        <v>0.27452774691159032</v>
      </c>
      <c r="AI42" s="490">
        <f t="shared" si="42"/>
        <v>-0.72355126784434676</v>
      </c>
      <c r="AJ42" s="490">
        <f t="shared" si="42"/>
        <v>0.92580433355220482</v>
      </c>
      <c r="AK42" s="490">
        <f t="shared" si="42"/>
        <v>2.530739704638596</v>
      </c>
      <c r="AL42" s="490">
        <f t="shared" si="42"/>
        <v>4.0672588832487477</v>
      </c>
      <c r="AM42" s="490">
        <f t="shared" si="42"/>
        <v>5.4204011950490738</v>
      </c>
      <c r="AN42" s="490">
        <f t="shared" si="42"/>
        <v>4.4823597455176278</v>
      </c>
      <c r="AO42" s="490">
        <f t="shared" si="42"/>
        <v>3.6756158317188037</v>
      </c>
      <c r="AP42" s="490">
        <f t="shared" si="42"/>
        <v>2.9526402904586524</v>
      </c>
      <c r="AQ42" s="490">
        <f t="shared" si="42"/>
        <v>2.2974795145731752</v>
      </c>
      <c r="AR42" s="490">
        <f t="shared" si="42"/>
        <v>1.9062103929024188</v>
      </c>
      <c r="AS42" s="490">
        <f t="shared" si="42"/>
        <v>1.5223123227700031</v>
      </c>
      <c r="AT42" s="490">
        <f t="shared" si="42"/>
        <v>1.1858675944529162</v>
      </c>
      <c r="AU42" s="490">
        <f t="shared" si="42"/>
        <v>0.84265581868370187</v>
      </c>
      <c r="AV42" s="490">
        <f t="shared" si="42"/>
        <v>1.1909907314027857</v>
      </c>
      <c r="AW42" s="490">
        <f t="shared" si="42"/>
        <v>1.5518959707655045</v>
      </c>
      <c r="AX42" s="490">
        <f t="shared" si="42"/>
        <v>1.8693335825778146</v>
      </c>
      <c r="AY42" s="490">
        <f t="shared" si="42"/>
        <v>2.1928617304339815</v>
      </c>
      <c r="AZ42" s="490">
        <f t="shared" si="42"/>
        <v>1.8181001975220212</v>
      </c>
      <c r="BA42" s="490">
        <f t="shared" si="42"/>
        <v>1.4373263965433702</v>
      </c>
      <c r="BB42" s="490">
        <f t="shared" si="42"/>
        <v>1.112704828965061</v>
      </c>
      <c r="BC42" s="490">
        <f t="shared" si="42"/>
        <v>0.77376090787948382</v>
      </c>
      <c r="BD42" s="490">
        <f t="shared" si="42"/>
        <v>-4.2656656571260498E-2</v>
      </c>
      <c r="BE42" s="490">
        <f t="shared" si="42"/>
        <v>-0.86629966286859705</v>
      </c>
      <c r="BF42" s="490">
        <f t="shared" si="42"/>
        <v>-1.6788635385277528</v>
      </c>
      <c r="BG42" s="490">
        <f t="shared" si="42"/>
        <v>-2.5525394045534333</v>
      </c>
      <c r="BH42" s="490">
        <f t="shared" si="42"/>
        <v>-1.3973132048344161</v>
      </c>
      <c r="BI42" s="490">
        <f t="shared" si="42"/>
        <v>-0.18682219994532456</v>
      </c>
      <c r="BJ42" s="490">
        <f t="shared" si="42"/>
        <v>1.0591189226204056</v>
      </c>
      <c r="BK42" s="490">
        <f t="shared" si="42"/>
        <v>2.263179292587103</v>
      </c>
      <c r="BL42" s="490">
        <f t="shared" si="42"/>
        <v>1.6830108666843424</v>
      </c>
      <c r="BM42" s="490">
        <f t="shared" si="42"/>
        <v>1.1425344280811212</v>
      </c>
      <c r="BN42" s="490">
        <f t="shared" si="42"/>
        <v>0.60991323769437056</v>
      </c>
      <c r="BO42" s="490">
        <f t="shared" si="42"/>
        <v>8.9651639344245915E-2</v>
      </c>
      <c r="BP42" s="490">
        <f t="shared" ref="BP42:EA42" si="43">100*((BP41/BO41)-1)</f>
        <v>2.1326508850516568E-2</v>
      </c>
      <c r="BQ42" s="490">
        <f t="shared" si="43"/>
        <v>-7.2494669509604037E-2</v>
      </c>
      <c r="BR42" s="490">
        <f t="shared" si="43"/>
        <v>-0.13655955276744569</v>
      </c>
      <c r="BS42" s="490">
        <f t="shared" si="43"/>
        <v>-0.16238622281100623</v>
      </c>
      <c r="BT42" s="490">
        <f t="shared" si="43"/>
        <v>0.70196464495140276</v>
      </c>
      <c r="BU42" s="490">
        <f t="shared" si="43"/>
        <v>1.6194159901389948</v>
      </c>
      <c r="BV42" s="490">
        <f t="shared" si="43"/>
        <v>2.4887067090513693</v>
      </c>
      <c r="BW42" s="490">
        <f t="shared" si="43"/>
        <v>3.3179610659918923</v>
      </c>
      <c r="BX42" s="490">
        <f t="shared" si="43"/>
        <v>1.8249328487913052</v>
      </c>
      <c r="BY42" s="490">
        <f t="shared" si="43"/>
        <v>0.44611684382029893</v>
      </c>
      <c r="BZ42" s="490">
        <f t="shared" si="43"/>
        <v>-0.90371915189434437</v>
      </c>
      <c r="CA42" s="490">
        <f t="shared" si="43"/>
        <v>-2.2682099848006287</v>
      </c>
      <c r="CB42" s="490">
        <f t="shared" si="43"/>
        <v>-0.73772779838099378</v>
      </c>
      <c r="CC42" s="490">
        <f t="shared" si="43"/>
        <v>0.8597139643258922</v>
      </c>
      <c r="CD42" s="490">
        <f t="shared" si="43"/>
        <v>2.4296980801401968</v>
      </c>
      <c r="CE42" s="490">
        <f t="shared" si="43"/>
        <v>3.9352932026753829</v>
      </c>
      <c r="CF42" s="490">
        <f t="shared" si="43"/>
        <v>3.1577372044298224</v>
      </c>
      <c r="CG42" s="490">
        <f t="shared" si="43"/>
        <v>2.4771507326272868</v>
      </c>
      <c r="CH42" s="490">
        <f t="shared" si="43"/>
        <v>1.8403822332330622</v>
      </c>
      <c r="CI42" s="490">
        <f t="shared" si="43"/>
        <v>1.2580364900086849</v>
      </c>
      <c r="CJ42" s="490">
        <f t="shared" si="43"/>
        <v>0.84428733225796471</v>
      </c>
      <c r="CK42" s="490">
        <f t="shared" si="43"/>
        <v>0.43902937072455295</v>
      </c>
      <c r="CL42" s="490">
        <f t="shared" si="43"/>
        <v>5.0826782325841258E-2</v>
      </c>
      <c r="CM42" s="490">
        <f t="shared" si="43"/>
        <v>-0.33528634808819291</v>
      </c>
      <c r="CN42" s="490">
        <f t="shared" si="43"/>
        <v>-0.40777490825063545</v>
      </c>
      <c r="CO42" s="490">
        <f t="shared" si="43"/>
        <v>-0.50498157499658802</v>
      </c>
      <c r="CP42" s="490">
        <f t="shared" si="43"/>
        <v>-0.58299039780521644</v>
      </c>
      <c r="CQ42" s="490">
        <f t="shared" si="43"/>
        <v>-0.6553984132459445</v>
      </c>
      <c r="CR42" s="490">
        <f t="shared" si="43"/>
        <v>0.15972222222220278</v>
      </c>
      <c r="CS42" s="490">
        <f t="shared" si="43"/>
        <v>0.98107189905014547</v>
      </c>
      <c r="CT42" s="490">
        <f t="shared" si="43"/>
        <v>1.7817295478732564</v>
      </c>
      <c r="CU42" s="490">
        <f t="shared" si="43"/>
        <v>2.5634106853750671</v>
      </c>
      <c r="CV42" s="490">
        <f t="shared" si="43"/>
        <v>1.6344383057090184</v>
      </c>
      <c r="CW42" s="490">
        <f t="shared" si="43"/>
        <v>0.76039475812974544</v>
      </c>
      <c r="CX42" s="490">
        <f t="shared" si="43"/>
        <v>-9.3127809890813928E-2</v>
      </c>
      <c r="CY42" s="490">
        <f t="shared" si="43"/>
        <v>2.2307222525794757</v>
      </c>
      <c r="CZ42" s="490">
        <f t="shared" si="43"/>
        <v>-3.1127181260807935</v>
      </c>
      <c r="DA42" s="490">
        <f t="shared" si="43"/>
        <v>-1.1358104819081727</v>
      </c>
      <c r="DB42" s="490">
        <f t="shared" si="43"/>
        <v>0.94862957492205524</v>
      </c>
      <c r="DC42" s="490">
        <f t="shared" si="43"/>
        <v>7.5762502438707191</v>
      </c>
      <c r="DD42" s="490">
        <f t="shared" si="43"/>
        <v>3.2916213275299144</v>
      </c>
      <c r="DE42" s="490">
        <f t="shared" si="43"/>
        <v>-5.6828490328622028</v>
      </c>
      <c r="DF42" s="490">
        <f t="shared" si="43"/>
        <v>2.9753963575439579</v>
      </c>
      <c r="DG42" s="490">
        <f t="shared" si="43"/>
        <v>6.8785778849050905</v>
      </c>
      <c r="DH42" s="490">
        <f t="shared" si="43"/>
        <v>1.9254080568319676</v>
      </c>
      <c r="DI42" s="490">
        <f t="shared" si="43"/>
        <v>1.4935280451377153</v>
      </c>
      <c r="DJ42" s="490">
        <f t="shared" si="43"/>
        <v>1.084586875953808</v>
      </c>
      <c r="DK42" s="490">
        <f t="shared" si="43"/>
        <v>0.70631368954547913</v>
      </c>
      <c r="DL42" s="490">
        <f t="shared" si="43"/>
        <v>4.283113823746465E-2</v>
      </c>
      <c r="DM42" s="490">
        <f t="shared" si="43"/>
        <v>-0.59937921438508734</v>
      </c>
      <c r="DN42" s="490">
        <f t="shared" si="43"/>
        <v>-1.2652094325401264</v>
      </c>
      <c r="DO42" s="490">
        <f t="shared" si="43"/>
        <v>-1.9384917389170586</v>
      </c>
      <c r="DP42" s="490">
        <f t="shared" si="43"/>
        <v>-1.4068451636222057</v>
      </c>
      <c r="DQ42" s="490">
        <f t="shared" si="43"/>
        <v>-0.86009982798000983</v>
      </c>
      <c r="DR42" s="490">
        <f t="shared" si="43"/>
        <v>-0.27591307315963931</v>
      </c>
      <c r="DS42" s="490">
        <f t="shared" si="43"/>
        <v>0.3023474714053398</v>
      </c>
      <c r="DT42" s="490">
        <f t="shared" si="43"/>
        <v>0.59718470069671792</v>
      </c>
      <c r="DU42" s="490">
        <f t="shared" si="43"/>
        <v>0.88763250883394651</v>
      </c>
      <c r="DV42" s="490">
        <f t="shared" si="43"/>
        <v>1.1656252626859764</v>
      </c>
      <c r="DW42" s="490">
        <f t="shared" si="43"/>
        <v>1.4540922309929316</v>
      </c>
      <c r="DX42" s="490">
        <f t="shared" si="43"/>
        <v>0.79443079443077824</v>
      </c>
      <c r="DY42" s="490">
        <f t="shared" si="43"/>
        <v>0.16792611251050804</v>
      </c>
      <c r="DZ42" s="490">
        <f t="shared" si="43"/>
        <v>-0.45696671443636872</v>
      </c>
      <c r="EA42" s="490">
        <f t="shared" si="43"/>
        <v>-1.0702450154832399</v>
      </c>
      <c r="EB42" s="490">
        <f t="shared" ref="EB42:EI42" si="44">100*((EB41/EA41)-1)</f>
        <v>-0.68369028006590726</v>
      </c>
      <c r="EC42" s="490">
        <f t="shared" si="44"/>
        <v>-0.27093527964391351</v>
      </c>
      <c r="ED42" s="490">
        <f t="shared" si="44"/>
        <v>0.14137997948604486</v>
      </c>
      <c r="EE42" s="490">
        <f t="shared" si="44"/>
        <v>0.55088030118479736</v>
      </c>
      <c r="EF42" s="490">
        <f t="shared" si="44"/>
        <v>0.71579990639538682</v>
      </c>
      <c r="EG42" s="490">
        <f t="shared" si="44"/>
        <v>0.86652270180140878</v>
      </c>
      <c r="EH42" s="490">
        <f t="shared" si="44"/>
        <v>1.0162601626016343</v>
      </c>
      <c r="EI42" s="490">
        <f t="shared" si="44"/>
        <v>1.1616364855801198</v>
      </c>
      <c r="EJ42" s="516">
        <f>EI42*EJ21/EI21</f>
        <v>0.64285509670150465</v>
      </c>
      <c r="EK42" s="516" t="e">
        <f t="shared" ref="EK42:EP42" si="45">EJ42*EK21/EJ21</f>
        <v>#VALUE!</v>
      </c>
      <c r="EL42" s="516" t="e">
        <f t="shared" si="45"/>
        <v>#VALUE!</v>
      </c>
      <c r="EM42" s="516" t="e">
        <f t="shared" si="45"/>
        <v>#VALUE!</v>
      </c>
      <c r="EN42" s="516" t="e">
        <f t="shared" si="45"/>
        <v>#VALUE!</v>
      </c>
      <c r="EO42" s="516" t="e">
        <f t="shared" si="45"/>
        <v>#VALUE!</v>
      </c>
      <c r="EP42" s="516" t="e">
        <f t="shared" si="45"/>
        <v>#VALUE!</v>
      </c>
      <c r="EQ42" s="516">
        <v>1</v>
      </c>
      <c r="ER42" s="516">
        <f t="shared" ref="ER42:FB42" si="46">EQ42</f>
        <v>1</v>
      </c>
      <c r="ES42" s="516">
        <f t="shared" si="46"/>
        <v>1</v>
      </c>
      <c r="ET42" s="516">
        <f t="shared" si="46"/>
        <v>1</v>
      </c>
      <c r="EU42" s="516">
        <f t="shared" si="46"/>
        <v>1</v>
      </c>
      <c r="EV42" s="516">
        <f t="shared" si="46"/>
        <v>1</v>
      </c>
      <c r="EW42" s="516">
        <f t="shared" si="46"/>
        <v>1</v>
      </c>
      <c r="EX42" s="516">
        <f t="shared" si="46"/>
        <v>1</v>
      </c>
      <c r="EY42" s="516">
        <f t="shared" si="46"/>
        <v>1</v>
      </c>
      <c r="EZ42" s="516">
        <f t="shared" si="46"/>
        <v>1</v>
      </c>
      <c r="FA42" s="516">
        <f t="shared" si="46"/>
        <v>1</v>
      </c>
      <c r="FB42" s="516">
        <f t="shared" si="46"/>
        <v>1</v>
      </c>
      <c r="FC42" s="516">
        <f>FB42</f>
        <v>1</v>
      </c>
      <c r="FD42" s="516">
        <f>FC42</f>
        <v>1</v>
      </c>
      <c r="FE42" s="516">
        <f>FD42</f>
        <v>1</v>
      </c>
      <c r="FF42" s="516">
        <f>FE42</f>
        <v>1</v>
      </c>
      <c r="FG42" s="516"/>
      <c r="FH42" s="516"/>
      <c r="FI42" s="516"/>
      <c r="FJ42" s="516"/>
      <c r="FK42" s="516"/>
      <c r="FL42" s="516"/>
      <c r="FM42" s="516"/>
      <c r="FN42" s="516"/>
      <c r="FO42" s="516"/>
      <c r="FP42" s="516"/>
      <c r="FQ42" s="516"/>
      <c r="FR42" s="516"/>
      <c r="FS42" s="516"/>
      <c r="FT42" s="516"/>
      <c r="FU42" s="516"/>
      <c r="FV42" s="516"/>
    </row>
    <row r="43" spans="1:178" s="453" customFormat="1">
      <c r="A43" s="374"/>
      <c r="B43" s="476" t="s">
        <v>262</v>
      </c>
      <c r="C43" s="520">
        <v>5.6310000000000002</v>
      </c>
      <c r="D43" s="520">
        <v>5.7060000000000004</v>
      </c>
      <c r="E43" s="520">
        <v>6.0080000000000009</v>
      </c>
      <c r="F43" s="453">
        <v>6.1370000000000005</v>
      </c>
      <c r="G43" s="453">
        <v>6.4630000000000001</v>
      </c>
      <c r="H43" s="453">
        <v>6.1440000000000001</v>
      </c>
      <c r="I43" s="453">
        <v>6.5780000000000003</v>
      </c>
      <c r="J43" s="453">
        <v>7.6320000000000006</v>
      </c>
      <c r="K43" s="453">
        <v>7.3590000000000009</v>
      </c>
      <c r="L43" s="453">
        <v>7.0810000000000004</v>
      </c>
      <c r="M43" s="453">
        <v>7.4960000000000004</v>
      </c>
      <c r="N43" s="453">
        <v>9.4619999999999997</v>
      </c>
      <c r="O43" s="453">
        <v>8.1580000000000013</v>
      </c>
      <c r="P43" s="453">
        <v>9.0590000000000011</v>
      </c>
      <c r="Q43" s="453">
        <v>9.6610000000000014</v>
      </c>
      <c r="R43" s="453">
        <v>9.947000000000001</v>
      </c>
      <c r="S43" s="453">
        <v>9.8659999999999997</v>
      </c>
      <c r="T43" s="453">
        <v>10.321000000000002</v>
      </c>
      <c r="U43" s="453">
        <v>10.208</v>
      </c>
      <c r="V43" s="453">
        <v>11.506</v>
      </c>
      <c r="W43" s="453">
        <v>11.209000000000001</v>
      </c>
      <c r="X43" s="453">
        <v>11.634</v>
      </c>
      <c r="Y43" s="453">
        <v>10.294</v>
      </c>
      <c r="Z43" s="453">
        <v>10.293000000000001</v>
      </c>
      <c r="AA43" s="453">
        <v>11.117000000000001</v>
      </c>
      <c r="AB43" s="453">
        <v>11.386000000000001</v>
      </c>
      <c r="AC43" s="453">
        <v>11.488000000000001</v>
      </c>
      <c r="AD43" s="453">
        <v>11.143000000000001</v>
      </c>
      <c r="AE43" s="453">
        <v>12.076000000000001</v>
      </c>
      <c r="AF43" s="453">
        <v>11.295</v>
      </c>
      <c r="AG43" s="453">
        <v>11.692</v>
      </c>
      <c r="AH43" s="453">
        <v>12.186000000000002</v>
      </c>
      <c r="AI43" s="453">
        <v>12.104000000000001</v>
      </c>
      <c r="AJ43" s="453">
        <v>11.499000000000001</v>
      </c>
      <c r="AK43" s="453">
        <v>11.779</v>
      </c>
      <c r="AL43" s="453">
        <v>11.306000000000001</v>
      </c>
      <c r="AM43" s="453">
        <v>12.072000000000001</v>
      </c>
      <c r="AN43" s="453">
        <v>13.159000000000001</v>
      </c>
      <c r="AO43" s="453">
        <v>11.968</v>
      </c>
      <c r="AP43" s="453">
        <v>12.511000000000001</v>
      </c>
      <c r="AQ43" s="453">
        <v>12.913</v>
      </c>
      <c r="AR43" s="453">
        <v>14.513000000000002</v>
      </c>
      <c r="AS43" s="453">
        <v>13.586</v>
      </c>
      <c r="AT43" s="453">
        <v>15.341000000000001</v>
      </c>
      <c r="AU43" s="453">
        <v>15.345000000000001</v>
      </c>
      <c r="AV43" s="453">
        <v>15.082000000000001</v>
      </c>
      <c r="AW43" s="453">
        <v>15.884</v>
      </c>
      <c r="AX43" s="453">
        <v>16.331</v>
      </c>
      <c r="AY43" s="453">
        <v>16.555</v>
      </c>
      <c r="AZ43" s="453">
        <v>16.894000000000002</v>
      </c>
      <c r="BA43" s="453">
        <v>17.003</v>
      </c>
      <c r="BB43" s="453">
        <v>16.945</v>
      </c>
      <c r="BC43" s="453">
        <v>17.522000000000002</v>
      </c>
      <c r="BD43" s="453">
        <v>16.822000000000003</v>
      </c>
      <c r="BE43" s="453">
        <v>17.503</v>
      </c>
      <c r="BF43" s="453">
        <v>17.553000000000001</v>
      </c>
      <c r="BG43" s="453">
        <v>17.868000000000002</v>
      </c>
      <c r="BH43" s="453">
        <v>18.719000000000001</v>
      </c>
      <c r="BI43" s="453">
        <v>18.225999999999999</v>
      </c>
      <c r="BJ43" s="453">
        <v>18.005000000000003</v>
      </c>
      <c r="BK43" s="453">
        <v>18.95</v>
      </c>
      <c r="BL43" s="453">
        <v>18.216999999999999</v>
      </c>
      <c r="BM43" s="453">
        <v>18.484999999999999</v>
      </c>
      <c r="BN43" s="453">
        <v>18.597999999999999</v>
      </c>
      <c r="BO43" s="453">
        <v>19.853999999999999</v>
      </c>
      <c r="BP43" s="453">
        <v>19.163999999999998</v>
      </c>
      <c r="BQ43" s="453">
        <v>20.105999999999998</v>
      </c>
      <c r="BR43" s="453">
        <v>20.467000000000002</v>
      </c>
      <c r="BS43" s="453">
        <v>20.702000000000002</v>
      </c>
      <c r="BT43" s="453">
        <v>22.541000000000004</v>
      </c>
      <c r="BU43" s="453">
        <v>21.021000000000001</v>
      </c>
      <c r="BV43" s="453">
        <v>22.443000000000001</v>
      </c>
      <c r="BW43" s="453">
        <v>27.210000000000004</v>
      </c>
      <c r="BX43" s="453">
        <v>29.861000000000001</v>
      </c>
      <c r="BY43" s="453">
        <v>29.808</v>
      </c>
      <c r="BZ43" s="453">
        <v>31.642000000000003</v>
      </c>
      <c r="CA43" s="453">
        <v>30.23</v>
      </c>
      <c r="CB43" s="453">
        <v>31.378000000000004</v>
      </c>
      <c r="CC43" s="453">
        <v>32.798000000000002</v>
      </c>
      <c r="CD43" s="453">
        <v>32.015000000000001</v>
      </c>
      <c r="CE43" s="453">
        <v>32.847000000000001</v>
      </c>
      <c r="CF43" s="453">
        <v>33.68</v>
      </c>
      <c r="CG43" s="453">
        <v>35.021000000000001</v>
      </c>
      <c r="CH43" s="453">
        <v>30.449000000000002</v>
      </c>
      <c r="CI43" s="453">
        <v>34.75</v>
      </c>
      <c r="CJ43" s="453">
        <v>34.794000000000004</v>
      </c>
      <c r="CK43" s="453">
        <v>34.063000000000002</v>
      </c>
      <c r="CL43" s="453">
        <v>34.056000000000004</v>
      </c>
      <c r="CM43" s="453">
        <v>34.49</v>
      </c>
      <c r="CN43" s="453">
        <v>35.125999999999998</v>
      </c>
      <c r="CO43" s="453">
        <v>35.839000000000006</v>
      </c>
      <c r="CP43" s="453">
        <v>31.368000000000002</v>
      </c>
      <c r="CQ43" s="453">
        <v>34.958000000000006</v>
      </c>
      <c r="CR43" s="453">
        <v>35.396999999999998</v>
      </c>
      <c r="CS43" s="453">
        <v>35.643000000000001</v>
      </c>
      <c r="CT43" s="453">
        <v>35.758000000000003</v>
      </c>
      <c r="CU43" s="453">
        <v>36.452999999999996</v>
      </c>
      <c r="CV43" s="453">
        <v>35.936999999999998</v>
      </c>
      <c r="CW43" s="453">
        <v>36.186</v>
      </c>
      <c r="CX43" s="453">
        <v>37.586999999999996</v>
      </c>
      <c r="CY43" s="453">
        <v>39.488</v>
      </c>
      <c r="CZ43" s="453">
        <v>38.589999999999996</v>
      </c>
      <c r="DA43" s="453">
        <v>38.124000000000009</v>
      </c>
      <c r="DB43" s="453">
        <v>38.332999999999998</v>
      </c>
      <c r="DC43" s="453">
        <v>42.212000000000003</v>
      </c>
      <c r="DD43" s="453">
        <v>40.837000000000003</v>
      </c>
      <c r="DE43" s="453">
        <v>38.384</v>
      </c>
      <c r="DF43" s="453">
        <v>39.182000000000002</v>
      </c>
      <c r="DG43" s="453">
        <v>41.286000000000001</v>
      </c>
      <c r="DH43" s="453">
        <v>41.039000000000001</v>
      </c>
      <c r="DI43" s="453">
        <v>41.778000000000006</v>
      </c>
      <c r="DJ43" s="453">
        <v>41.381</v>
      </c>
      <c r="DK43" s="453">
        <v>42.094000000000008</v>
      </c>
      <c r="DL43" s="453">
        <v>42.491</v>
      </c>
      <c r="DM43" s="453">
        <v>45.404000000000003</v>
      </c>
      <c r="DN43" s="453">
        <v>45.454999999999998</v>
      </c>
      <c r="DO43" s="453">
        <v>42.84</v>
      </c>
      <c r="DP43" s="453">
        <v>42.474000000000004</v>
      </c>
      <c r="DQ43" s="453">
        <v>41.231999999999999</v>
      </c>
      <c r="DR43" s="453">
        <v>42.786999999999999</v>
      </c>
      <c r="DS43" s="453">
        <v>43.091000000000001</v>
      </c>
      <c r="DT43" s="453">
        <v>43.254000000000005</v>
      </c>
      <c r="DU43" s="453">
        <v>43.368000000000002</v>
      </c>
      <c r="DV43" s="453">
        <v>43.807000000000002</v>
      </c>
      <c r="DW43" s="453">
        <v>44.316000000000003</v>
      </c>
      <c r="DX43" s="453">
        <v>44.477000000000004</v>
      </c>
      <c r="DY43" s="453">
        <v>46.457000000000008</v>
      </c>
      <c r="DZ43" s="453">
        <v>47.671999999999997</v>
      </c>
      <c r="EA43" s="453">
        <v>47.843000000000004</v>
      </c>
      <c r="EB43" s="453">
        <v>47.63</v>
      </c>
      <c r="EC43" s="453">
        <v>49.963000000000001</v>
      </c>
      <c r="ED43" s="453">
        <v>54.02000000000001</v>
      </c>
      <c r="EE43" s="453">
        <v>50.156000000000006</v>
      </c>
      <c r="EF43" s="453">
        <v>50.698</v>
      </c>
      <c r="EG43" s="453">
        <v>51.82</v>
      </c>
      <c r="EH43" s="453">
        <v>54.554000000000002</v>
      </c>
      <c r="EI43" s="453">
        <v>52.186</v>
      </c>
      <c r="EJ43" s="521">
        <f t="shared" ref="EJ43:FB43" si="47">EJ47*$ED$99</f>
        <v>53.836079042403682</v>
      </c>
      <c r="EK43" s="521" t="e">
        <f t="shared" si="47"/>
        <v>#VALUE!</v>
      </c>
      <c r="EL43" s="521" t="e">
        <f t="shared" si="47"/>
        <v>#VALUE!</v>
      </c>
      <c r="EM43" s="521" t="e">
        <f t="shared" si="47"/>
        <v>#VALUE!</v>
      </c>
      <c r="EN43" s="521" t="e">
        <f t="shared" si="47"/>
        <v>#VALUE!</v>
      </c>
      <c r="EO43" s="521" t="e">
        <f t="shared" si="47"/>
        <v>#VALUE!</v>
      </c>
      <c r="EP43" s="521" t="e">
        <f t="shared" si="47"/>
        <v>#VALUE!</v>
      </c>
      <c r="EQ43" s="521" t="e">
        <f t="shared" si="47"/>
        <v>#VALUE!</v>
      </c>
      <c r="ER43" s="521" t="e">
        <f t="shared" si="47"/>
        <v>#VALUE!</v>
      </c>
      <c r="ES43" s="521" t="e">
        <f t="shared" si="47"/>
        <v>#VALUE!</v>
      </c>
      <c r="ET43" s="521" t="e">
        <f t="shared" si="47"/>
        <v>#VALUE!</v>
      </c>
      <c r="EU43" s="521" t="e">
        <f t="shared" si="47"/>
        <v>#VALUE!</v>
      </c>
      <c r="EV43" s="521" t="e">
        <f t="shared" si="47"/>
        <v>#VALUE!</v>
      </c>
      <c r="EW43" s="521" t="e">
        <f t="shared" si="47"/>
        <v>#VALUE!</v>
      </c>
      <c r="EX43" s="521" t="e">
        <f t="shared" si="47"/>
        <v>#VALUE!</v>
      </c>
      <c r="EY43" s="521" t="e">
        <f t="shared" si="47"/>
        <v>#VALUE!</v>
      </c>
      <c r="EZ43" s="521" t="e">
        <f t="shared" si="47"/>
        <v>#VALUE!</v>
      </c>
      <c r="FA43" s="521" t="e">
        <f t="shared" si="47"/>
        <v>#VALUE!</v>
      </c>
      <c r="FB43" s="521" t="e">
        <f t="shared" si="47"/>
        <v>#VALUE!</v>
      </c>
      <c r="FC43" s="521" t="e">
        <f>FC47*$ED$99</f>
        <v>#VALUE!</v>
      </c>
      <c r="FD43" s="521" t="e">
        <f>FD47*$ED$99</f>
        <v>#VALUE!</v>
      </c>
      <c r="FE43" s="521" t="e">
        <f>FE47*$ED$99</f>
        <v>#VALUE!</v>
      </c>
      <c r="FF43" s="521" t="e">
        <f>FF47*$ED$99</f>
        <v>#VALUE!</v>
      </c>
      <c r="FG43" s="518"/>
      <c r="FH43" s="518"/>
      <c r="FI43" s="518"/>
      <c r="FJ43" s="518"/>
      <c r="FK43" s="518"/>
      <c r="FL43" s="518"/>
      <c r="FM43" s="518"/>
      <c r="FN43" s="518"/>
      <c r="FO43" s="518"/>
      <c r="FP43" s="518"/>
      <c r="FQ43" s="518"/>
      <c r="FR43" s="518"/>
      <c r="FS43" s="518"/>
      <c r="FT43" s="518"/>
      <c r="FU43" s="518"/>
      <c r="FV43" s="518"/>
    </row>
    <row r="44" spans="1:178" s="455" customFormat="1">
      <c r="A44" s="374"/>
      <c r="B44" s="454"/>
      <c r="D44" s="490">
        <f t="shared" ref="D44:BO44" si="48">100*((C43/D43)-1)</f>
        <v>-1.3144058885383836</v>
      </c>
      <c r="E44" s="490">
        <f t="shared" si="48"/>
        <v>-5.0266311584553964</v>
      </c>
      <c r="F44" s="490">
        <f t="shared" si="48"/>
        <v>-2.1020042365976765</v>
      </c>
      <c r="G44" s="490">
        <f t="shared" si="48"/>
        <v>-5.044097168497597</v>
      </c>
      <c r="H44" s="490">
        <f t="shared" si="48"/>
        <v>5.1920572916666741</v>
      </c>
      <c r="I44" s="490">
        <f t="shared" si="48"/>
        <v>-6.5977500760109447</v>
      </c>
      <c r="J44" s="490">
        <f t="shared" si="48"/>
        <v>-13.810272536687629</v>
      </c>
      <c r="K44" s="490">
        <f t="shared" si="48"/>
        <v>3.7097431716265783</v>
      </c>
      <c r="L44" s="490">
        <f t="shared" si="48"/>
        <v>3.9259991526620519</v>
      </c>
      <c r="M44" s="490">
        <f t="shared" si="48"/>
        <v>-5.5362860192102463</v>
      </c>
      <c r="N44" s="490">
        <f t="shared" si="48"/>
        <v>-20.777848235045436</v>
      </c>
      <c r="O44" s="490">
        <f t="shared" si="48"/>
        <v>15.984309879872495</v>
      </c>
      <c r="P44" s="490">
        <f t="shared" si="48"/>
        <v>-9.9459101446075735</v>
      </c>
      <c r="Q44" s="490">
        <f t="shared" si="48"/>
        <v>-6.2312390021736945</v>
      </c>
      <c r="R44" s="490">
        <f t="shared" si="48"/>
        <v>-2.8752387654569223</v>
      </c>
      <c r="S44" s="490">
        <f t="shared" si="48"/>
        <v>0.82100141901482182</v>
      </c>
      <c r="T44" s="490">
        <f t="shared" si="48"/>
        <v>-4.4084875496560594</v>
      </c>
      <c r="U44" s="490">
        <f t="shared" si="48"/>
        <v>1.1069749216300995</v>
      </c>
      <c r="V44" s="490">
        <f t="shared" si="48"/>
        <v>-11.281070745697896</v>
      </c>
      <c r="W44" s="490">
        <f t="shared" si="48"/>
        <v>2.6496565260058835</v>
      </c>
      <c r="X44" s="490">
        <f t="shared" si="48"/>
        <v>-3.6530857830496699</v>
      </c>
      <c r="Y44" s="490">
        <f t="shared" si="48"/>
        <v>13.017291626190008</v>
      </c>
      <c r="Z44" s="490">
        <f t="shared" si="48"/>
        <v>9.7153405226757528E-3</v>
      </c>
      <c r="AA44" s="490">
        <f t="shared" si="48"/>
        <v>-7.412071602050907</v>
      </c>
      <c r="AB44" s="490">
        <f t="shared" si="48"/>
        <v>-2.3625505006147907</v>
      </c>
      <c r="AC44" s="490">
        <f t="shared" si="48"/>
        <v>-0.88788300835654921</v>
      </c>
      <c r="AD44" s="490">
        <f t="shared" si="48"/>
        <v>3.0961141523826674</v>
      </c>
      <c r="AE44" s="490">
        <f t="shared" si="48"/>
        <v>-7.726068234514738</v>
      </c>
      <c r="AF44" s="490">
        <f t="shared" si="48"/>
        <v>6.9145639663567904</v>
      </c>
      <c r="AG44" s="490">
        <f t="shared" si="48"/>
        <v>-3.3954840916866291</v>
      </c>
      <c r="AH44" s="490">
        <f t="shared" si="48"/>
        <v>-4.0538322665353839</v>
      </c>
      <c r="AI44" s="490">
        <f t="shared" si="48"/>
        <v>0.67746199603437862</v>
      </c>
      <c r="AJ44" s="490">
        <f t="shared" si="48"/>
        <v>5.2613270719193084</v>
      </c>
      <c r="AK44" s="490">
        <f t="shared" si="48"/>
        <v>-2.3771118091518773</v>
      </c>
      <c r="AL44" s="490">
        <f t="shared" si="48"/>
        <v>4.1836193171767011</v>
      </c>
      <c r="AM44" s="490">
        <f t="shared" si="48"/>
        <v>-6.3452617627567935</v>
      </c>
      <c r="AN44" s="490">
        <f t="shared" si="48"/>
        <v>-8.2605061174861323</v>
      </c>
      <c r="AO44" s="490">
        <f t="shared" si="48"/>
        <v>9.9515374331550888</v>
      </c>
      <c r="AP44" s="490">
        <f t="shared" si="48"/>
        <v>-4.3401806410358956</v>
      </c>
      <c r="AQ44" s="490">
        <f t="shared" si="48"/>
        <v>-3.1131417950902129</v>
      </c>
      <c r="AR44" s="490">
        <f t="shared" si="48"/>
        <v>-11.024598635705928</v>
      </c>
      <c r="AS44" s="490">
        <f t="shared" si="48"/>
        <v>6.8232003533048813</v>
      </c>
      <c r="AT44" s="490">
        <f t="shared" si="48"/>
        <v>-11.439932207809145</v>
      </c>
      <c r="AU44" s="490">
        <f t="shared" si="48"/>
        <v>-2.6067122841311186E-2</v>
      </c>
      <c r="AV44" s="490">
        <f t="shared" si="48"/>
        <v>1.7438005569553106</v>
      </c>
      <c r="AW44" s="490">
        <f t="shared" si="48"/>
        <v>-5.0491060186350971</v>
      </c>
      <c r="AX44" s="490">
        <f t="shared" si="48"/>
        <v>-2.7371257118363745</v>
      </c>
      <c r="AY44" s="490">
        <f t="shared" si="48"/>
        <v>-1.3530655391120527</v>
      </c>
      <c r="AZ44" s="490">
        <f t="shared" si="48"/>
        <v>-2.0066295726293482</v>
      </c>
      <c r="BA44" s="490">
        <f t="shared" si="48"/>
        <v>-0.6410633417632039</v>
      </c>
      <c r="BB44" s="490">
        <f t="shared" si="48"/>
        <v>0.34228385954557794</v>
      </c>
      <c r="BC44" s="490">
        <f t="shared" si="48"/>
        <v>-3.2930030818399847</v>
      </c>
      <c r="BD44" s="490">
        <f t="shared" si="48"/>
        <v>4.1612174533349089</v>
      </c>
      <c r="BE44" s="490">
        <f t="shared" si="48"/>
        <v>-3.8907615837284859</v>
      </c>
      <c r="BF44" s="490">
        <f t="shared" si="48"/>
        <v>-0.28485159232040091</v>
      </c>
      <c r="BG44" s="490">
        <f t="shared" si="48"/>
        <v>-1.7629281396910779</v>
      </c>
      <c r="BH44" s="490">
        <f t="shared" si="48"/>
        <v>-4.5461830225973614</v>
      </c>
      <c r="BI44" s="490">
        <f t="shared" si="48"/>
        <v>2.7049270273236115</v>
      </c>
      <c r="BJ44" s="490">
        <f t="shared" si="48"/>
        <v>1.2274368231046662</v>
      </c>
      <c r="BK44" s="490">
        <f t="shared" si="48"/>
        <v>-4.986807387862779</v>
      </c>
      <c r="BL44" s="490">
        <f t="shared" si="48"/>
        <v>4.0237141131909793</v>
      </c>
      <c r="BM44" s="490">
        <f t="shared" si="48"/>
        <v>-1.4498241817690105</v>
      </c>
      <c r="BN44" s="490">
        <f t="shared" si="48"/>
        <v>-0.60759221421657905</v>
      </c>
      <c r="BO44" s="490">
        <f t="shared" si="48"/>
        <v>-6.3261811221919988</v>
      </c>
      <c r="BP44" s="490">
        <f t="shared" ref="BP44:EA44" si="49">100*((BO43/BP43)-1)</f>
        <v>3.6005009392611198</v>
      </c>
      <c r="BQ44" s="490">
        <f t="shared" si="49"/>
        <v>-4.6851686063861582</v>
      </c>
      <c r="BR44" s="490">
        <f t="shared" si="49"/>
        <v>-1.7638149215810972</v>
      </c>
      <c r="BS44" s="490">
        <f t="shared" si="49"/>
        <v>-1.1351560235726033</v>
      </c>
      <c r="BT44" s="490">
        <f t="shared" si="49"/>
        <v>-8.1584667938423454</v>
      </c>
      <c r="BU44" s="490">
        <f t="shared" si="49"/>
        <v>7.230864373721535</v>
      </c>
      <c r="BV44" s="490">
        <f t="shared" si="49"/>
        <v>-6.3360513300360966</v>
      </c>
      <c r="BW44" s="490">
        <f t="shared" si="49"/>
        <v>-17.519294377067261</v>
      </c>
      <c r="BX44" s="490">
        <f t="shared" si="49"/>
        <v>-8.8778004755366453</v>
      </c>
      <c r="BY44" s="490">
        <f t="shared" si="49"/>
        <v>0.17780461621041965</v>
      </c>
      <c r="BZ44" s="490">
        <f t="shared" si="49"/>
        <v>-5.796093799380575</v>
      </c>
      <c r="CA44" s="490">
        <f t="shared" si="49"/>
        <v>4.6708567648031885</v>
      </c>
      <c r="CB44" s="490">
        <f t="shared" si="49"/>
        <v>-3.6586143157626427</v>
      </c>
      <c r="CC44" s="490">
        <f t="shared" si="49"/>
        <v>-4.329532288554172</v>
      </c>
      <c r="CD44" s="490">
        <f t="shared" si="49"/>
        <v>2.4457285647352833</v>
      </c>
      <c r="CE44" s="490">
        <f t="shared" si="49"/>
        <v>-2.5329558254939544</v>
      </c>
      <c r="CF44" s="490">
        <f t="shared" si="49"/>
        <v>-2.4732779097387136</v>
      </c>
      <c r="CG44" s="490">
        <f t="shared" si="49"/>
        <v>-3.8291310927729083</v>
      </c>
      <c r="CH44" s="490">
        <f t="shared" si="49"/>
        <v>15.015271437485623</v>
      </c>
      <c r="CI44" s="490">
        <f t="shared" si="49"/>
        <v>-12.376978417266182</v>
      </c>
      <c r="CJ44" s="490">
        <f t="shared" si="49"/>
        <v>-0.12645858481348249</v>
      </c>
      <c r="CK44" s="490">
        <f t="shared" si="49"/>
        <v>2.146023544608533</v>
      </c>
      <c r="CL44" s="490">
        <f t="shared" si="49"/>
        <v>2.0554381019488588E-2</v>
      </c>
      <c r="CM44" s="490">
        <f t="shared" si="49"/>
        <v>-1.2583357494926006</v>
      </c>
      <c r="CN44" s="490">
        <f t="shared" si="49"/>
        <v>-1.8106246085520583</v>
      </c>
      <c r="CO44" s="490">
        <f t="shared" si="49"/>
        <v>-1.989452830715166</v>
      </c>
      <c r="CP44" s="490">
        <f t="shared" si="49"/>
        <v>14.253379239989815</v>
      </c>
      <c r="CQ44" s="490">
        <f t="shared" si="49"/>
        <v>-10.269466216602785</v>
      </c>
      <c r="CR44" s="490">
        <f t="shared" si="49"/>
        <v>-1.2402180975788712</v>
      </c>
      <c r="CS44" s="490">
        <f t="shared" si="49"/>
        <v>-0.6901775944785804</v>
      </c>
      <c r="CT44" s="490">
        <f t="shared" si="49"/>
        <v>-0.32160635382292302</v>
      </c>
      <c r="CU44" s="490">
        <f t="shared" si="49"/>
        <v>-1.9065646174525885</v>
      </c>
      <c r="CV44" s="490">
        <f t="shared" si="49"/>
        <v>1.4358460639452231</v>
      </c>
      <c r="CW44" s="490">
        <f t="shared" si="49"/>
        <v>-0.68811142430774686</v>
      </c>
      <c r="CX44" s="490">
        <f t="shared" si="49"/>
        <v>-3.7273525421023135</v>
      </c>
      <c r="CY44" s="490">
        <f t="shared" si="49"/>
        <v>-4.8141207455429598</v>
      </c>
      <c r="CZ44" s="490">
        <f t="shared" si="49"/>
        <v>2.3270277273905293</v>
      </c>
      <c r="DA44" s="490">
        <f t="shared" si="49"/>
        <v>1.2223271430069849</v>
      </c>
      <c r="DB44" s="490">
        <f t="shared" si="49"/>
        <v>-0.54522213236634087</v>
      </c>
      <c r="DC44" s="490">
        <f t="shared" si="49"/>
        <v>-9.1893300483275038</v>
      </c>
      <c r="DD44" s="490">
        <f t="shared" si="49"/>
        <v>3.3670445919141923</v>
      </c>
      <c r="DE44" s="490">
        <f t="shared" si="49"/>
        <v>6.3906836181742532</v>
      </c>
      <c r="DF44" s="490">
        <f t="shared" si="49"/>
        <v>-2.0366494819049619</v>
      </c>
      <c r="DG44" s="490">
        <f t="shared" si="49"/>
        <v>-5.0961585040933954</v>
      </c>
      <c r="DH44" s="490">
        <f t="shared" si="49"/>
        <v>0.60186651721532147</v>
      </c>
      <c r="DI44" s="490">
        <f t="shared" si="49"/>
        <v>-1.7688735698214497</v>
      </c>
      <c r="DJ44" s="490">
        <f t="shared" si="49"/>
        <v>0.95937749208574452</v>
      </c>
      <c r="DK44" s="490">
        <f t="shared" si="49"/>
        <v>-1.6938280990165033</v>
      </c>
      <c r="DL44" s="490">
        <f t="shared" si="49"/>
        <v>-0.93431550210630876</v>
      </c>
      <c r="DM44" s="490">
        <f t="shared" si="49"/>
        <v>-6.4157342965377566</v>
      </c>
      <c r="DN44" s="490">
        <f t="shared" si="49"/>
        <v>-0.11219887801120487</v>
      </c>
      <c r="DO44" s="490">
        <f t="shared" si="49"/>
        <v>6.1041083099906412</v>
      </c>
      <c r="DP44" s="490">
        <f t="shared" si="49"/>
        <v>0.86170363045627862</v>
      </c>
      <c r="DQ44" s="490">
        <f t="shared" si="49"/>
        <v>3.0122235157159505</v>
      </c>
      <c r="DR44" s="490">
        <f t="shared" si="49"/>
        <v>-3.6342814406244872</v>
      </c>
      <c r="DS44" s="490">
        <f t="shared" si="49"/>
        <v>-0.70548374370518196</v>
      </c>
      <c r="DT44" s="490">
        <f t="shared" si="49"/>
        <v>-0.37684376011467569</v>
      </c>
      <c r="DU44" s="490">
        <f t="shared" si="49"/>
        <v>-0.26286662977309527</v>
      </c>
      <c r="DV44" s="490">
        <f t="shared" si="49"/>
        <v>-1.0021229483872407</v>
      </c>
      <c r="DW44" s="490">
        <f t="shared" si="49"/>
        <v>-1.148569365466201</v>
      </c>
      <c r="DX44" s="490">
        <f t="shared" si="49"/>
        <v>-0.3619848461002384</v>
      </c>
      <c r="DY44" s="490">
        <f t="shared" si="49"/>
        <v>-4.2620057257248707</v>
      </c>
      <c r="DZ44" s="490">
        <f t="shared" si="49"/>
        <v>-2.548665883537482</v>
      </c>
      <c r="EA44" s="490">
        <f t="shared" si="49"/>
        <v>-0.3574190581694392</v>
      </c>
      <c r="EB44" s="490">
        <f t="shared" ref="EB44:EE44" si="50">100*((EA43/EB43)-1)</f>
        <v>0.44719714465673022</v>
      </c>
      <c r="EC44" s="490">
        <f t="shared" si="50"/>
        <v>-4.6694553969937713</v>
      </c>
      <c r="ED44" s="490">
        <f t="shared" si="50"/>
        <v>-7.5101814142910168</v>
      </c>
      <c r="EE44" s="490">
        <f t="shared" si="50"/>
        <v>7.7039636334635953</v>
      </c>
      <c r="EF44" s="490">
        <f>100*((EE43/EF43)-1)</f>
        <v>-1.0690757031835418</v>
      </c>
      <c r="EG44" s="490">
        <f>100*((EF43/EG43)-1)</f>
        <v>-2.1651871864145078</v>
      </c>
      <c r="EH44" s="490">
        <f>100*((EG43/EH43)-1)</f>
        <v>-5.0115481907834436</v>
      </c>
      <c r="EI44" s="490">
        <f>100*((EH43/EI43)-1)</f>
        <v>4.5376154524201961</v>
      </c>
      <c r="EJ44" s="515">
        <f t="shared" ref="EJ44:FB44" si="51">100*((EI43/EJ43)-1)</f>
        <v>-3.065005980662161</v>
      </c>
      <c r="EK44" s="515" t="e">
        <f t="shared" si="51"/>
        <v>#VALUE!</v>
      </c>
      <c r="EL44" s="515" t="e">
        <f t="shared" si="51"/>
        <v>#VALUE!</v>
      </c>
      <c r="EM44" s="515" t="e">
        <f t="shared" si="51"/>
        <v>#VALUE!</v>
      </c>
      <c r="EN44" s="515" t="e">
        <f t="shared" si="51"/>
        <v>#VALUE!</v>
      </c>
      <c r="EO44" s="515" t="e">
        <f t="shared" si="51"/>
        <v>#VALUE!</v>
      </c>
      <c r="EP44" s="515" t="e">
        <f t="shared" si="51"/>
        <v>#VALUE!</v>
      </c>
      <c r="EQ44" s="515" t="e">
        <f t="shared" si="51"/>
        <v>#VALUE!</v>
      </c>
      <c r="ER44" s="515" t="e">
        <f t="shared" si="51"/>
        <v>#VALUE!</v>
      </c>
      <c r="ES44" s="515" t="e">
        <f t="shared" si="51"/>
        <v>#VALUE!</v>
      </c>
      <c r="ET44" s="515" t="e">
        <f t="shared" si="51"/>
        <v>#VALUE!</v>
      </c>
      <c r="EU44" s="515" t="e">
        <f t="shared" si="51"/>
        <v>#VALUE!</v>
      </c>
      <c r="EV44" s="515" t="e">
        <f t="shared" si="51"/>
        <v>#VALUE!</v>
      </c>
      <c r="EW44" s="515" t="e">
        <f t="shared" si="51"/>
        <v>#VALUE!</v>
      </c>
      <c r="EX44" s="515" t="e">
        <f t="shared" si="51"/>
        <v>#VALUE!</v>
      </c>
      <c r="EY44" s="515" t="e">
        <f t="shared" si="51"/>
        <v>#VALUE!</v>
      </c>
      <c r="EZ44" s="515" t="e">
        <f t="shared" si="51"/>
        <v>#VALUE!</v>
      </c>
      <c r="FA44" s="515" t="e">
        <f t="shared" si="51"/>
        <v>#VALUE!</v>
      </c>
      <c r="FB44" s="515" t="e">
        <f t="shared" si="51"/>
        <v>#VALUE!</v>
      </c>
      <c r="FC44" s="515" t="e">
        <f>100*((FB43/FC43)-1)</f>
        <v>#VALUE!</v>
      </c>
      <c r="FD44" s="515" t="e">
        <f>100*((FC43/FD43)-1)</f>
        <v>#VALUE!</v>
      </c>
      <c r="FE44" s="515" t="e">
        <f>100*((FD43/FE43)-1)</f>
        <v>#VALUE!</v>
      </c>
      <c r="FF44" s="515" t="e">
        <f>100*((FE43/FF43)-1)</f>
        <v>#VALUE!</v>
      </c>
      <c r="FG44" s="519"/>
      <c r="FH44" s="519"/>
      <c r="FI44" s="519"/>
      <c r="FJ44" s="519"/>
      <c r="FK44" s="519"/>
      <c r="FL44" s="519"/>
      <c r="FM44" s="519"/>
      <c r="FN44" s="519"/>
      <c r="FO44" s="519"/>
      <c r="FP44" s="519"/>
      <c r="FQ44" s="519"/>
      <c r="FR44" s="519"/>
      <c r="FS44" s="519"/>
      <c r="FT44" s="519"/>
      <c r="FU44" s="519"/>
      <c r="FV44" s="519"/>
    </row>
    <row r="45" spans="1:178" s="455" customFormat="1">
      <c r="A45" s="374"/>
      <c r="B45" s="454" t="s">
        <v>263</v>
      </c>
      <c r="C45" s="455">
        <v>6.7409999999999997</v>
      </c>
      <c r="D45" s="455">
        <v>6.9780000000000006</v>
      </c>
      <c r="E45" s="455">
        <v>7.2460000000000004</v>
      </c>
      <c r="F45" s="455">
        <v>7.4980000000000011</v>
      </c>
      <c r="G45" s="455">
        <v>7.5980000000000008</v>
      </c>
      <c r="H45" s="455">
        <v>7.7220000000000004</v>
      </c>
      <c r="I45" s="455">
        <v>8.0060000000000002</v>
      </c>
      <c r="J45" s="455">
        <v>8.5010000000000012</v>
      </c>
      <c r="K45" s="455">
        <v>9.1330000000000009</v>
      </c>
      <c r="L45" s="455">
        <v>9.3940000000000019</v>
      </c>
      <c r="M45" s="455">
        <v>9.7050000000000001</v>
      </c>
      <c r="N45" s="455">
        <v>10.061</v>
      </c>
      <c r="O45" s="455">
        <v>10.551</v>
      </c>
      <c r="P45" s="455">
        <v>10.908000000000001</v>
      </c>
      <c r="Q45" s="455">
        <v>11.293000000000001</v>
      </c>
      <c r="R45" s="455">
        <v>11.412000000000001</v>
      </c>
      <c r="S45" s="455">
        <v>12.099</v>
      </c>
      <c r="T45" s="455">
        <v>12.715000000000002</v>
      </c>
      <c r="U45" s="455">
        <v>12.735000000000001</v>
      </c>
      <c r="V45" s="455">
        <v>13.173999999999999</v>
      </c>
      <c r="W45" s="455">
        <v>13.35</v>
      </c>
      <c r="X45" s="455">
        <v>13.468000000000002</v>
      </c>
      <c r="Y45" s="455">
        <v>13.707000000000001</v>
      </c>
      <c r="Z45" s="455">
        <v>14.101000000000003</v>
      </c>
      <c r="AA45" s="455">
        <v>14.152000000000001</v>
      </c>
      <c r="AB45" s="455">
        <v>14.462</v>
      </c>
      <c r="AC45" s="455">
        <v>14.857000000000003</v>
      </c>
      <c r="AD45" s="455">
        <v>15.047000000000001</v>
      </c>
      <c r="AE45" s="455">
        <v>15.566000000000001</v>
      </c>
      <c r="AF45" s="455">
        <v>15.590000000000002</v>
      </c>
      <c r="AG45" s="455">
        <v>16.246000000000002</v>
      </c>
      <c r="AH45" s="455">
        <v>16.554000000000002</v>
      </c>
      <c r="AI45" s="455">
        <v>16.905000000000001</v>
      </c>
      <c r="AJ45" s="455">
        <v>17.038</v>
      </c>
      <c r="AK45" s="455">
        <v>17.523</v>
      </c>
      <c r="AL45" s="455">
        <v>17.840000000000003</v>
      </c>
      <c r="AM45" s="455">
        <v>18.684000000000001</v>
      </c>
      <c r="AN45" s="455">
        <v>19.113</v>
      </c>
      <c r="AO45" s="455">
        <v>19.523000000000003</v>
      </c>
      <c r="AP45" s="455">
        <v>19.807000000000002</v>
      </c>
      <c r="AQ45" s="455">
        <v>20.087</v>
      </c>
      <c r="AR45" s="455">
        <v>20.434999999999999</v>
      </c>
      <c r="AS45" s="455">
        <v>20.721</v>
      </c>
      <c r="AT45" s="455">
        <v>20.930000000000007</v>
      </c>
      <c r="AU45" s="455">
        <v>20.738</v>
      </c>
      <c r="AV45" s="455">
        <v>21.18</v>
      </c>
      <c r="AW45" s="455">
        <v>21.677</v>
      </c>
      <c r="AX45" s="455">
        <v>22.065000000000001</v>
      </c>
      <c r="AY45" s="455">
        <v>22.360000000000003</v>
      </c>
      <c r="AZ45" s="455">
        <v>22.024999999999999</v>
      </c>
      <c r="BA45" s="455">
        <v>22.393000000000001</v>
      </c>
      <c r="BB45" s="455">
        <v>22.664999999999999</v>
      </c>
      <c r="BC45" s="455">
        <v>22.693000000000001</v>
      </c>
      <c r="BD45" s="455">
        <v>23.048000000000002</v>
      </c>
      <c r="BE45" s="455">
        <v>23.245000000000001</v>
      </c>
      <c r="BF45" s="455">
        <v>23.322000000000003</v>
      </c>
      <c r="BG45" s="455">
        <v>23.332000000000001</v>
      </c>
      <c r="BH45" s="455">
        <v>23.327000000000002</v>
      </c>
      <c r="BI45" s="455">
        <v>23.656000000000002</v>
      </c>
      <c r="BJ45" s="455">
        <v>23.917999999999999</v>
      </c>
      <c r="BK45" s="455">
        <v>24.024000000000001</v>
      </c>
      <c r="BL45" s="455">
        <v>24.509</v>
      </c>
      <c r="BM45" s="455">
        <v>24.867000000000001</v>
      </c>
      <c r="BN45" s="455">
        <v>25.064000000000004</v>
      </c>
      <c r="BO45" s="455">
        <v>25.630000000000003</v>
      </c>
      <c r="BP45" s="455">
        <v>25.804000000000002</v>
      </c>
      <c r="BQ45" s="455">
        <v>25.978999999999999</v>
      </c>
      <c r="BR45" s="455">
        <v>26.353000000000002</v>
      </c>
      <c r="BS45" s="455">
        <v>25.496000000000002</v>
      </c>
      <c r="BT45" s="455">
        <v>25.489000000000001</v>
      </c>
      <c r="BU45" s="455">
        <v>25.301000000000002</v>
      </c>
      <c r="BV45" s="455">
        <v>25.423000000000002</v>
      </c>
      <c r="BW45" s="455">
        <v>20.251000000000005</v>
      </c>
      <c r="BX45" s="455">
        <v>19.912000000000003</v>
      </c>
      <c r="BY45" s="455">
        <v>19.974</v>
      </c>
      <c r="BZ45" s="455">
        <v>20.378</v>
      </c>
      <c r="CA45" s="455">
        <v>20.725000000000001</v>
      </c>
      <c r="CB45" s="455">
        <v>20.978999999999999</v>
      </c>
      <c r="CC45" s="455">
        <v>21.237000000000002</v>
      </c>
      <c r="CD45" s="455">
        <v>21.622</v>
      </c>
      <c r="CE45" s="455">
        <v>21.771000000000004</v>
      </c>
      <c r="CF45" s="455">
        <v>21.987000000000002</v>
      </c>
      <c r="CG45" s="455">
        <v>22.383000000000003</v>
      </c>
      <c r="CH45" s="455">
        <v>22.736000000000001</v>
      </c>
      <c r="CI45" s="455">
        <v>22.497</v>
      </c>
      <c r="CJ45" s="455">
        <v>23.573</v>
      </c>
      <c r="CK45" s="455">
        <v>23.800000000000004</v>
      </c>
      <c r="CL45" s="455">
        <v>24.270000000000003</v>
      </c>
      <c r="CM45" s="455">
        <v>24.35</v>
      </c>
      <c r="CN45" s="455">
        <v>24.731000000000002</v>
      </c>
      <c r="CO45" s="455">
        <v>24.981000000000002</v>
      </c>
      <c r="CP45" s="455">
        <v>25.080000000000002</v>
      </c>
      <c r="CQ45" s="455">
        <v>25.540000000000003</v>
      </c>
      <c r="CR45" s="455">
        <v>25.821000000000002</v>
      </c>
      <c r="CS45" s="455">
        <v>26.03</v>
      </c>
      <c r="CT45" s="455">
        <v>26.346000000000004</v>
      </c>
      <c r="CU45" s="455">
        <v>26.723000000000003</v>
      </c>
      <c r="CV45" s="455">
        <v>26.882000000000001</v>
      </c>
      <c r="CW45" s="455">
        <v>27.158999999999999</v>
      </c>
      <c r="CX45" s="455">
        <v>27.385000000000005</v>
      </c>
      <c r="CY45" s="455">
        <v>27.761000000000003</v>
      </c>
      <c r="CZ45" s="455">
        <v>28.139000000000003</v>
      </c>
      <c r="DA45" s="455">
        <v>28.534000000000002</v>
      </c>
      <c r="DB45" s="455">
        <v>29.042000000000002</v>
      </c>
      <c r="DC45" s="455">
        <v>29.850999999999999</v>
      </c>
      <c r="DD45" s="455">
        <v>30.032000000000004</v>
      </c>
      <c r="DE45" s="455">
        <v>30.449000000000005</v>
      </c>
      <c r="DF45" s="455">
        <v>30.731999999999999</v>
      </c>
      <c r="DG45" s="455">
        <v>30.988000000000003</v>
      </c>
      <c r="DH45" s="455">
        <v>31.137</v>
      </c>
      <c r="DI45" s="455">
        <v>31.412000000000003</v>
      </c>
      <c r="DJ45" s="455">
        <v>31.409000000000002</v>
      </c>
      <c r="DK45" s="455">
        <v>31.704000000000001</v>
      </c>
      <c r="DL45" s="455">
        <v>31.925000000000001</v>
      </c>
      <c r="DM45" s="455">
        <v>32.139000000000003</v>
      </c>
      <c r="DN45" s="455">
        <v>32.175000000000004</v>
      </c>
      <c r="DO45" s="455">
        <v>32.161999999999999</v>
      </c>
      <c r="DP45" s="455">
        <v>32.481000000000002</v>
      </c>
      <c r="DQ45" s="455">
        <v>32.521999999999998</v>
      </c>
      <c r="DR45" s="455">
        <v>32.892000000000003</v>
      </c>
      <c r="DS45" s="455">
        <v>33.036000000000001</v>
      </c>
      <c r="DT45" s="455">
        <v>33.175000000000004</v>
      </c>
      <c r="DU45" s="455">
        <v>33.231999999999999</v>
      </c>
      <c r="DV45" s="455">
        <v>33.393000000000001</v>
      </c>
      <c r="DW45" s="490">
        <v>33.966999999999999</v>
      </c>
      <c r="DX45" s="490">
        <v>34.094999999999999</v>
      </c>
      <c r="DY45" s="490">
        <v>34.374000000000002</v>
      </c>
      <c r="DZ45" s="490">
        <v>34.264000000000003</v>
      </c>
      <c r="EA45" s="490">
        <v>34.949000000000005</v>
      </c>
      <c r="EB45" s="490">
        <v>35.156000000000006</v>
      </c>
      <c r="EC45" s="490">
        <v>35.543999999999997</v>
      </c>
      <c r="ED45" s="490">
        <v>36.388000000000005</v>
      </c>
      <c r="EE45" s="490">
        <v>36.671000000000006</v>
      </c>
      <c r="EF45" s="490">
        <v>36.984000000000002</v>
      </c>
      <c r="EG45" s="490">
        <v>37.228999999999999</v>
      </c>
      <c r="EH45" s="490">
        <v>37.657000000000004</v>
      </c>
      <c r="EI45" s="490">
        <v>37.884104361413421</v>
      </c>
      <c r="EJ45" s="515">
        <f t="shared" ref="EJ45:FB45" si="52">EJ47-EJ43</f>
        <v>36.264110407163741</v>
      </c>
      <c r="EK45" s="515" t="e">
        <f t="shared" si="52"/>
        <v>#VALUE!</v>
      </c>
      <c r="EL45" s="515" t="e">
        <f t="shared" si="52"/>
        <v>#VALUE!</v>
      </c>
      <c r="EM45" s="515" t="e">
        <f t="shared" si="52"/>
        <v>#VALUE!</v>
      </c>
      <c r="EN45" s="515" t="e">
        <f t="shared" si="52"/>
        <v>#VALUE!</v>
      </c>
      <c r="EO45" s="515" t="e">
        <f t="shared" si="52"/>
        <v>#VALUE!</v>
      </c>
      <c r="EP45" s="515" t="e">
        <f t="shared" si="52"/>
        <v>#VALUE!</v>
      </c>
      <c r="EQ45" s="515" t="e">
        <f t="shared" si="52"/>
        <v>#VALUE!</v>
      </c>
      <c r="ER45" s="515" t="e">
        <f t="shared" si="52"/>
        <v>#VALUE!</v>
      </c>
      <c r="ES45" s="515" t="e">
        <f t="shared" si="52"/>
        <v>#VALUE!</v>
      </c>
      <c r="ET45" s="515" t="e">
        <f t="shared" si="52"/>
        <v>#VALUE!</v>
      </c>
      <c r="EU45" s="515" t="e">
        <f t="shared" si="52"/>
        <v>#VALUE!</v>
      </c>
      <c r="EV45" s="515" t="e">
        <f t="shared" si="52"/>
        <v>#VALUE!</v>
      </c>
      <c r="EW45" s="515" t="e">
        <f t="shared" si="52"/>
        <v>#VALUE!</v>
      </c>
      <c r="EX45" s="515" t="e">
        <f t="shared" si="52"/>
        <v>#VALUE!</v>
      </c>
      <c r="EY45" s="515" t="e">
        <f t="shared" si="52"/>
        <v>#VALUE!</v>
      </c>
      <c r="EZ45" s="515" t="e">
        <f t="shared" si="52"/>
        <v>#VALUE!</v>
      </c>
      <c r="FA45" s="515" t="e">
        <f t="shared" si="52"/>
        <v>#VALUE!</v>
      </c>
      <c r="FB45" s="515" t="e">
        <f t="shared" si="52"/>
        <v>#VALUE!</v>
      </c>
      <c r="FC45" s="515" t="e">
        <f>FC47-FC43</f>
        <v>#VALUE!</v>
      </c>
      <c r="FD45" s="515" t="e">
        <f>FD47-FD43</f>
        <v>#VALUE!</v>
      </c>
      <c r="FE45" s="515" t="e">
        <f>FE47-FE43</f>
        <v>#VALUE!</v>
      </c>
      <c r="FF45" s="515" t="e">
        <f>FF47-FF43</f>
        <v>#VALUE!</v>
      </c>
      <c r="FG45" s="519"/>
      <c r="FH45" s="519"/>
      <c r="FI45" s="519"/>
      <c r="FJ45" s="519"/>
      <c r="FK45" s="519"/>
      <c r="FL45" s="519"/>
      <c r="FM45" s="519"/>
      <c r="FN45" s="519"/>
      <c r="FO45" s="519"/>
      <c r="FP45" s="519"/>
      <c r="FQ45" s="519"/>
      <c r="FR45" s="519"/>
      <c r="FS45" s="519"/>
      <c r="FT45" s="519"/>
      <c r="FU45" s="519"/>
      <c r="FV45" s="519"/>
    </row>
    <row r="46" spans="1:178" s="455" customFormat="1">
      <c r="A46" s="374"/>
      <c r="B46" s="454"/>
      <c r="D46" s="490">
        <f t="shared" ref="D46:BO46" si="53">100*((C45/D45)-1)</f>
        <v>-3.3963886500430029</v>
      </c>
      <c r="E46" s="490">
        <f t="shared" si="53"/>
        <v>-3.6985923268009868</v>
      </c>
      <c r="F46" s="490">
        <f t="shared" si="53"/>
        <v>-3.3608962389970798</v>
      </c>
      <c r="G46" s="490">
        <f t="shared" si="53"/>
        <v>-1.3161358252171573</v>
      </c>
      <c r="H46" s="490">
        <f t="shared" si="53"/>
        <v>-1.6058016058016045</v>
      </c>
      <c r="I46" s="490">
        <f t="shared" si="53"/>
        <v>-3.5473394953784654</v>
      </c>
      <c r="J46" s="490">
        <f t="shared" si="53"/>
        <v>-5.8228443712504578</v>
      </c>
      <c r="K46" s="490">
        <f t="shared" si="53"/>
        <v>-6.9199605825030037</v>
      </c>
      <c r="L46" s="490">
        <f t="shared" si="53"/>
        <v>-2.7783691718118009</v>
      </c>
      <c r="M46" s="490">
        <f t="shared" si="53"/>
        <v>-3.2045337454919998</v>
      </c>
      <c r="N46" s="490">
        <f t="shared" si="53"/>
        <v>-3.5384156644468701</v>
      </c>
      <c r="O46" s="490">
        <f t="shared" si="53"/>
        <v>-4.6441095630745943</v>
      </c>
      <c r="P46" s="490">
        <f t="shared" si="53"/>
        <v>-3.2728272827282856</v>
      </c>
      <c r="Q46" s="490">
        <f t="shared" si="53"/>
        <v>-3.409191534578937</v>
      </c>
      <c r="R46" s="490">
        <f t="shared" si="53"/>
        <v>-1.0427620049071162</v>
      </c>
      <c r="S46" s="490">
        <f t="shared" si="53"/>
        <v>-5.6781552194396179</v>
      </c>
      <c r="T46" s="490">
        <f t="shared" si="53"/>
        <v>-4.8446716476602596</v>
      </c>
      <c r="U46" s="490">
        <f t="shared" si="53"/>
        <v>-0.15704750687082214</v>
      </c>
      <c r="V46" s="490">
        <f t="shared" si="53"/>
        <v>-3.3323212388036927</v>
      </c>
      <c r="W46" s="490">
        <f t="shared" si="53"/>
        <v>-1.3183520599250986</v>
      </c>
      <c r="X46" s="490">
        <f t="shared" si="53"/>
        <v>-0.87615087615089404</v>
      </c>
      <c r="Y46" s="490">
        <f t="shared" si="53"/>
        <v>-1.7436346392354252</v>
      </c>
      <c r="Z46" s="490">
        <f t="shared" si="53"/>
        <v>-2.7941280760229947</v>
      </c>
      <c r="AA46" s="490">
        <f t="shared" si="53"/>
        <v>-0.36037309214244084</v>
      </c>
      <c r="AB46" s="490">
        <f t="shared" si="53"/>
        <v>-2.1435486101507362</v>
      </c>
      <c r="AC46" s="490">
        <f t="shared" si="53"/>
        <v>-2.6586794103789613</v>
      </c>
      <c r="AD46" s="490">
        <f t="shared" si="53"/>
        <v>-1.2627101747856528</v>
      </c>
      <c r="AE46" s="490">
        <f t="shared" si="53"/>
        <v>-3.3341899010664311</v>
      </c>
      <c r="AF46" s="490">
        <f t="shared" si="53"/>
        <v>-0.15394483643361712</v>
      </c>
      <c r="AG46" s="490">
        <f t="shared" si="53"/>
        <v>-4.0379170257294099</v>
      </c>
      <c r="AH46" s="490">
        <f t="shared" si="53"/>
        <v>-1.8605775039265415</v>
      </c>
      <c r="AI46" s="490">
        <f t="shared" si="53"/>
        <v>-2.0763087843833183</v>
      </c>
      <c r="AJ46" s="490">
        <f t="shared" si="53"/>
        <v>-0.78060805258832744</v>
      </c>
      <c r="AK46" s="490">
        <f t="shared" si="53"/>
        <v>-2.7677909033841153</v>
      </c>
      <c r="AL46" s="490">
        <f t="shared" si="53"/>
        <v>-1.7769058295964313</v>
      </c>
      <c r="AM46" s="490">
        <f t="shared" si="53"/>
        <v>-4.5172339970027675</v>
      </c>
      <c r="AN46" s="490">
        <f t="shared" si="53"/>
        <v>-2.2445455972374795</v>
      </c>
      <c r="AO46" s="490">
        <f t="shared" si="53"/>
        <v>-2.1000870767812541</v>
      </c>
      <c r="AP46" s="490">
        <f t="shared" si="53"/>
        <v>-1.4338365224415561</v>
      </c>
      <c r="AQ46" s="490">
        <f t="shared" si="53"/>
        <v>-1.3939363767610735</v>
      </c>
      <c r="AR46" s="490">
        <f t="shared" si="53"/>
        <v>-1.7029606068020509</v>
      </c>
      <c r="AS46" s="490">
        <f t="shared" si="53"/>
        <v>-1.3802422662998914</v>
      </c>
      <c r="AT46" s="490">
        <f t="shared" si="53"/>
        <v>-0.99856665074059547</v>
      </c>
      <c r="AU46" s="490">
        <f t="shared" si="53"/>
        <v>0.92583662841163594</v>
      </c>
      <c r="AV46" s="490">
        <f t="shared" si="53"/>
        <v>-2.0868744098205827</v>
      </c>
      <c r="AW46" s="490">
        <f t="shared" si="53"/>
        <v>-2.2927526871799553</v>
      </c>
      <c r="AX46" s="490">
        <f t="shared" si="53"/>
        <v>-1.7584409698617742</v>
      </c>
      <c r="AY46" s="490">
        <f t="shared" si="53"/>
        <v>-1.3193202146690619</v>
      </c>
      <c r="AZ46" s="490">
        <f t="shared" si="53"/>
        <v>1.5209988649262485</v>
      </c>
      <c r="BA46" s="490">
        <f t="shared" si="53"/>
        <v>-1.6433706961997196</v>
      </c>
      <c r="BB46" s="490">
        <f t="shared" si="53"/>
        <v>-1.2000882417824821</v>
      </c>
      <c r="BC46" s="490">
        <f t="shared" si="53"/>
        <v>-0.12338606618782499</v>
      </c>
      <c r="BD46" s="490">
        <f t="shared" si="53"/>
        <v>-1.540263797292607</v>
      </c>
      <c r="BE46" s="490">
        <f t="shared" si="53"/>
        <v>-0.84749408474940058</v>
      </c>
      <c r="BF46" s="490">
        <f t="shared" si="53"/>
        <v>-0.33016036360519196</v>
      </c>
      <c r="BG46" s="490">
        <f t="shared" si="53"/>
        <v>-4.2859591976673883E-2</v>
      </c>
      <c r="BH46" s="490">
        <f t="shared" si="53"/>
        <v>2.1434389334240578E-2</v>
      </c>
      <c r="BI46" s="490">
        <f t="shared" si="53"/>
        <v>-1.3907676699357441</v>
      </c>
      <c r="BJ46" s="490">
        <f t="shared" si="53"/>
        <v>-1.095409315160123</v>
      </c>
      <c r="BK46" s="490">
        <f t="shared" si="53"/>
        <v>-0.44122544122544571</v>
      </c>
      <c r="BL46" s="490">
        <f t="shared" si="53"/>
        <v>-1.9788649067689401</v>
      </c>
      <c r="BM46" s="490">
        <f t="shared" si="53"/>
        <v>-1.4396589858044817</v>
      </c>
      <c r="BN46" s="490">
        <f t="shared" si="53"/>
        <v>-0.78598787105012002</v>
      </c>
      <c r="BO46" s="490">
        <f t="shared" si="53"/>
        <v>-2.2083495903238326</v>
      </c>
      <c r="BP46" s="490">
        <f t="shared" ref="BP46:EA46" si="54">100*((BO45/BP45)-1)</f>
        <v>-0.67431405983567894</v>
      </c>
      <c r="BQ46" s="490">
        <f t="shared" si="54"/>
        <v>-0.67362100157818405</v>
      </c>
      <c r="BR46" s="490">
        <f t="shared" si="54"/>
        <v>-1.4191932607293345</v>
      </c>
      <c r="BS46" s="490">
        <f t="shared" si="54"/>
        <v>3.3613115782867853</v>
      </c>
      <c r="BT46" s="490">
        <f t="shared" si="54"/>
        <v>2.7462827101887299E-2</v>
      </c>
      <c r="BU46" s="490">
        <f t="shared" si="54"/>
        <v>0.74305363424369553</v>
      </c>
      <c r="BV46" s="490">
        <f t="shared" si="54"/>
        <v>-0.47988042323879876</v>
      </c>
      <c r="BW46" s="490">
        <f t="shared" si="54"/>
        <v>25.539479531874942</v>
      </c>
      <c r="BX46" s="490">
        <f t="shared" si="54"/>
        <v>1.7024909602250116</v>
      </c>
      <c r="BY46" s="490">
        <f t="shared" si="54"/>
        <v>-0.31040352458194809</v>
      </c>
      <c r="BZ46" s="490">
        <f t="shared" si="54"/>
        <v>-1.9825301796054573</v>
      </c>
      <c r="CA46" s="490">
        <f t="shared" si="54"/>
        <v>-1.6743063932448843</v>
      </c>
      <c r="CB46" s="490">
        <f t="shared" si="54"/>
        <v>-1.2107345440678707</v>
      </c>
      <c r="CC46" s="490">
        <f t="shared" si="54"/>
        <v>-1.2148608560531238</v>
      </c>
      <c r="CD46" s="490">
        <f t="shared" si="54"/>
        <v>-1.7805938396078025</v>
      </c>
      <c r="CE46" s="490">
        <f t="shared" si="54"/>
        <v>-0.68439667447524055</v>
      </c>
      <c r="CF46" s="490">
        <f t="shared" si="54"/>
        <v>-0.98239869013506675</v>
      </c>
      <c r="CG46" s="490">
        <f t="shared" si="54"/>
        <v>-1.7691998391636599</v>
      </c>
      <c r="CH46" s="490">
        <f t="shared" si="54"/>
        <v>-1.5526038001407394</v>
      </c>
      <c r="CI46" s="490">
        <f t="shared" si="54"/>
        <v>1.0623638707383254</v>
      </c>
      <c r="CJ46" s="490">
        <f t="shared" si="54"/>
        <v>-4.5645441819030292</v>
      </c>
      <c r="CK46" s="490">
        <f t="shared" si="54"/>
        <v>-0.95378151260505639</v>
      </c>
      <c r="CL46" s="490">
        <f t="shared" si="54"/>
        <v>-1.9365471775854903</v>
      </c>
      <c r="CM46" s="490">
        <f t="shared" si="54"/>
        <v>-0.32854209445584148</v>
      </c>
      <c r="CN46" s="490">
        <f t="shared" si="54"/>
        <v>-1.5405766042618563</v>
      </c>
      <c r="CO46" s="490">
        <f t="shared" si="54"/>
        <v>-1.0007605780393058</v>
      </c>
      <c r="CP46" s="490">
        <f t="shared" si="54"/>
        <v>-0.39473684210525883</v>
      </c>
      <c r="CQ46" s="490">
        <f t="shared" si="54"/>
        <v>-1.8010963194988294</v>
      </c>
      <c r="CR46" s="490">
        <f t="shared" si="54"/>
        <v>-1.0882614925835532</v>
      </c>
      <c r="CS46" s="490">
        <f t="shared" si="54"/>
        <v>-0.80291970802919277</v>
      </c>
      <c r="CT46" s="490">
        <f t="shared" si="54"/>
        <v>-1.1994230623244562</v>
      </c>
      <c r="CU46" s="490">
        <f t="shared" si="54"/>
        <v>-1.4107697489054383</v>
      </c>
      <c r="CV46" s="490">
        <f t="shared" si="54"/>
        <v>-0.59147384867197506</v>
      </c>
      <c r="CW46" s="490">
        <f t="shared" si="54"/>
        <v>-1.0199197319488817</v>
      </c>
      <c r="CX46" s="490">
        <f t="shared" si="54"/>
        <v>-0.82526930801536391</v>
      </c>
      <c r="CY46" s="490">
        <f t="shared" si="54"/>
        <v>-1.3544180685133744</v>
      </c>
      <c r="CZ46" s="490">
        <f t="shared" si="54"/>
        <v>-1.3433313195209462</v>
      </c>
      <c r="DA46" s="490">
        <f t="shared" si="54"/>
        <v>-1.3843134506203114</v>
      </c>
      <c r="DB46" s="490">
        <f t="shared" si="54"/>
        <v>-1.7491908270780177</v>
      </c>
      <c r="DC46" s="490">
        <f t="shared" si="54"/>
        <v>-2.7101269639208003</v>
      </c>
      <c r="DD46" s="490">
        <f t="shared" si="54"/>
        <v>-0.60269046350560629</v>
      </c>
      <c r="DE46" s="490">
        <f t="shared" si="54"/>
        <v>-1.369503103550207</v>
      </c>
      <c r="DF46" s="490">
        <f t="shared" si="54"/>
        <v>-0.9208642457373184</v>
      </c>
      <c r="DG46" s="490">
        <f t="shared" si="54"/>
        <v>-0.82612624241643617</v>
      </c>
      <c r="DH46" s="490">
        <f t="shared" si="54"/>
        <v>-0.47853036580273178</v>
      </c>
      <c r="DI46" s="490">
        <f t="shared" si="54"/>
        <v>-0.87546160702917097</v>
      </c>
      <c r="DJ46" s="490">
        <f t="shared" si="54"/>
        <v>9.5514024642584516E-3</v>
      </c>
      <c r="DK46" s="490">
        <f t="shared" si="54"/>
        <v>-0.93048195811253898</v>
      </c>
      <c r="DL46" s="490">
        <f t="shared" si="54"/>
        <v>-0.69224745497259432</v>
      </c>
      <c r="DM46" s="490">
        <f t="shared" si="54"/>
        <v>-0.66585768069946649</v>
      </c>
      <c r="DN46" s="490">
        <f t="shared" si="54"/>
        <v>-0.11188811188811432</v>
      </c>
      <c r="DO46" s="490">
        <f t="shared" si="54"/>
        <v>4.0420371867444516E-2</v>
      </c>
      <c r="DP46" s="490">
        <f t="shared" si="54"/>
        <v>-0.98211261968536023</v>
      </c>
      <c r="DQ46" s="490">
        <f t="shared" si="54"/>
        <v>-0.12606850747185483</v>
      </c>
      <c r="DR46" s="490">
        <f t="shared" si="54"/>
        <v>-1.1248935911467917</v>
      </c>
      <c r="DS46" s="490">
        <f t="shared" si="54"/>
        <v>-0.43588812204866656</v>
      </c>
      <c r="DT46" s="490">
        <f t="shared" si="54"/>
        <v>-0.41899020346647387</v>
      </c>
      <c r="DU46" s="490">
        <f t="shared" si="54"/>
        <v>-0.17152142513239266</v>
      </c>
      <c r="DV46" s="490">
        <f t="shared" si="54"/>
        <v>-0.48213697481508389</v>
      </c>
      <c r="DW46" s="490">
        <f t="shared" si="54"/>
        <v>-1.689875467365376</v>
      </c>
      <c r="DX46" s="490">
        <f t="shared" si="54"/>
        <v>-0.37542161607273528</v>
      </c>
      <c r="DY46" s="490">
        <f t="shared" si="54"/>
        <v>-0.81165997556293945</v>
      </c>
      <c r="DZ46" s="490">
        <f t="shared" si="54"/>
        <v>0.32103665654914515</v>
      </c>
      <c r="EA46" s="490">
        <f t="shared" si="54"/>
        <v>-1.9599988554751313</v>
      </c>
      <c r="EB46" s="490">
        <f t="shared" ref="EB46:FB46" si="55">100*((EA45/EB45)-1)</f>
        <v>-0.58880418705199444</v>
      </c>
      <c r="EC46" s="490">
        <f t="shared" si="55"/>
        <v>-1.0916047715507249</v>
      </c>
      <c r="ED46" s="490">
        <f t="shared" si="55"/>
        <v>-2.3194459711993187</v>
      </c>
      <c r="EE46" s="490">
        <f t="shared" si="55"/>
        <v>-0.77172697772082133</v>
      </c>
      <c r="EF46" s="490">
        <f t="shared" si="55"/>
        <v>-0.84631191866751942</v>
      </c>
      <c r="EG46" s="490">
        <f t="shared" si="55"/>
        <v>-0.65808912406993825</v>
      </c>
      <c r="EH46" s="490">
        <f t="shared" si="55"/>
        <v>-1.13657487319756</v>
      </c>
      <c r="EI46" s="490">
        <f t="shared" si="55"/>
        <v>-0.59947137524183347</v>
      </c>
      <c r="EJ46" s="515">
        <f t="shared" si="55"/>
        <v>4.4672099661643871</v>
      </c>
      <c r="EK46" s="515" t="e">
        <f t="shared" si="55"/>
        <v>#VALUE!</v>
      </c>
      <c r="EL46" s="515" t="e">
        <f t="shared" si="55"/>
        <v>#VALUE!</v>
      </c>
      <c r="EM46" s="515" t="e">
        <f t="shared" si="55"/>
        <v>#VALUE!</v>
      </c>
      <c r="EN46" s="515" t="e">
        <f t="shared" si="55"/>
        <v>#VALUE!</v>
      </c>
      <c r="EO46" s="515" t="e">
        <f t="shared" si="55"/>
        <v>#VALUE!</v>
      </c>
      <c r="EP46" s="515" t="e">
        <f t="shared" si="55"/>
        <v>#VALUE!</v>
      </c>
      <c r="EQ46" s="515" t="e">
        <f t="shared" si="55"/>
        <v>#VALUE!</v>
      </c>
      <c r="ER46" s="515" t="e">
        <f t="shared" si="55"/>
        <v>#VALUE!</v>
      </c>
      <c r="ES46" s="515" t="e">
        <f t="shared" si="55"/>
        <v>#VALUE!</v>
      </c>
      <c r="ET46" s="515" t="e">
        <f t="shared" si="55"/>
        <v>#VALUE!</v>
      </c>
      <c r="EU46" s="515" t="e">
        <f t="shared" si="55"/>
        <v>#VALUE!</v>
      </c>
      <c r="EV46" s="515" t="e">
        <f t="shared" si="55"/>
        <v>#VALUE!</v>
      </c>
      <c r="EW46" s="515" t="e">
        <f t="shared" si="55"/>
        <v>#VALUE!</v>
      </c>
      <c r="EX46" s="515" t="e">
        <f t="shared" si="55"/>
        <v>#VALUE!</v>
      </c>
      <c r="EY46" s="515" t="e">
        <f t="shared" si="55"/>
        <v>#VALUE!</v>
      </c>
      <c r="EZ46" s="515" t="e">
        <f t="shared" si="55"/>
        <v>#VALUE!</v>
      </c>
      <c r="FA46" s="515" t="e">
        <f t="shared" si="55"/>
        <v>#VALUE!</v>
      </c>
      <c r="FB46" s="515" t="e">
        <f t="shared" si="55"/>
        <v>#VALUE!</v>
      </c>
      <c r="FC46" s="515" t="e">
        <f>100*((FB45/FC45)-1)</f>
        <v>#VALUE!</v>
      </c>
      <c r="FD46" s="515" t="e">
        <f>100*((FC45/FD45)-1)</f>
        <v>#VALUE!</v>
      </c>
      <c r="FE46" s="515" t="e">
        <f>100*((FD45/FE45)-1)</f>
        <v>#VALUE!</v>
      </c>
      <c r="FF46" s="515" t="e">
        <f>100*((FE45/FF45)-1)</f>
        <v>#VALUE!</v>
      </c>
      <c r="FG46" s="519"/>
      <c r="FH46" s="519"/>
      <c r="FI46" s="519"/>
      <c r="FJ46" s="519"/>
      <c r="FK46" s="519"/>
      <c r="FL46" s="519"/>
      <c r="FM46" s="519"/>
      <c r="FN46" s="519"/>
      <c r="FO46" s="519"/>
      <c r="FP46" s="519"/>
      <c r="FQ46" s="519"/>
      <c r="FR46" s="519"/>
      <c r="FS46" s="519"/>
      <c r="FT46" s="519"/>
      <c r="FU46" s="519"/>
      <c r="FV46" s="519"/>
    </row>
    <row r="47" spans="1:178" s="455" customFormat="1">
      <c r="A47" s="374"/>
      <c r="B47" s="454" t="s">
        <v>231</v>
      </c>
      <c r="C47" s="455">
        <f>C43+C45</f>
        <v>12.372</v>
      </c>
      <c r="D47" s="455">
        <f t="shared" ref="D47:BO47" si="56">D43+D45</f>
        <v>12.684000000000001</v>
      </c>
      <c r="E47" s="455">
        <f t="shared" si="56"/>
        <v>13.254000000000001</v>
      </c>
      <c r="F47" s="455">
        <f t="shared" si="56"/>
        <v>13.635000000000002</v>
      </c>
      <c r="G47" s="455">
        <f t="shared" si="56"/>
        <v>14.061</v>
      </c>
      <c r="H47" s="455">
        <f t="shared" si="56"/>
        <v>13.866</v>
      </c>
      <c r="I47" s="455">
        <f t="shared" si="56"/>
        <v>14.584</v>
      </c>
      <c r="J47" s="455">
        <f t="shared" si="56"/>
        <v>16.133000000000003</v>
      </c>
      <c r="K47" s="455">
        <f t="shared" si="56"/>
        <v>16.492000000000001</v>
      </c>
      <c r="L47" s="455">
        <f t="shared" si="56"/>
        <v>16.475000000000001</v>
      </c>
      <c r="M47" s="455">
        <f t="shared" si="56"/>
        <v>17.201000000000001</v>
      </c>
      <c r="N47" s="455">
        <f t="shared" si="56"/>
        <v>19.523</v>
      </c>
      <c r="O47" s="455">
        <f t="shared" si="56"/>
        <v>18.709000000000003</v>
      </c>
      <c r="P47" s="455">
        <f t="shared" si="56"/>
        <v>19.967000000000002</v>
      </c>
      <c r="Q47" s="455">
        <f t="shared" si="56"/>
        <v>20.954000000000001</v>
      </c>
      <c r="R47" s="455">
        <f t="shared" si="56"/>
        <v>21.359000000000002</v>
      </c>
      <c r="S47" s="455">
        <f t="shared" si="56"/>
        <v>21.965</v>
      </c>
      <c r="T47" s="455">
        <f t="shared" si="56"/>
        <v>23.036000000000001</v>
      </c>
      <c r="U47" s="455">
        <f t="shared" si="56"/>
        <v>22.943000000000001</v>
      </c>
      <c r="V47" s="455">
        <f t="shared" si="56"/>
        <v>24.68</v>
      </c>
      <c r="W47" s="455">
        <f t="shared" si="56"/>
        <v>24.559000000000001</v>
      </c>
      <c r="X47" s="455">
        <f t="shared" si="56"/>
        <v>25.102000000000004</v>
      </c>
      <c r="Y47" s="455">
        <f t="shared" si="56"/>
        <v>24.001000000000001</v>
      </c>
      <c r="Z47" s="455">
        <f t="shared" si="56"/>
        <v>24.394000000000005</v>
      </c>
      <c r="AA47" s="455">
        <f t="shared" si="56"/>
        <v>25.269000000000002</v>
      </c>
      <c r="AB47" s="455">
        <f t="shared" si="56"/>
        <v>25.847999999999999</v>
      </c>
      <c r="AC47" s="455">
        <f t="shared" si="56"/>
        <v>26.345000000000006</v>
      </c>
      <c r="AD47" s="455">
        <f t="shared" si="56"/>
        <v>26.19</v>
      </c>
      <c r="AE47" s="455">
        <f t="shared" si="56"/>
        <v>27.642000000000003</v>
      </c>
      <c r="AF47" s="455">
        <f t="shared" si="56"/>
        <v>26.885000000000002</v>
      </c>
      <c r="AG47" s="455">
        <f t="shared" si="56"/>
        <v>27.938000000000002</v>
      </c>
      <c r="AH47" s="455">
        <f t="shared" si="56"/>
        <v>28.740000000000002</v>
      </c>
      <c r="AI47" s="455">
        <f t="shared" si="56"/>
        <v>29.009</v>
      </c>
      <c r="AJ47" s="455">
        <f t="shared" si="56"/>
        <v>28.536999999999999</v>
      </c>
      <c r="AK47" s="455">
        <f t="shared" si="56"/>
        <v>29.302</v>
      </c>
      <c r="AL47" s="455">
        <f t="shared" si="56"/>
        <v>29.146000000000004</v>
      </c>
      <c r="AM47" s="455">
        <f t="shared" si="56"/>
        <v>30.756</v>
      </c>
      <c r="AN47" s="455">
        <f t="shared" si="56"/>
        <v>32.271999999999998</v>
      </c>
      <c r="AO47" s="455">
        <f t="shared" si="56"/>
        <v>31.491000000000003</v>
      </c>
      <c r="AP47" s="455">
        <f t="shared" si="56"/>
        <v>32.318000000000005</v>
      </c>
      <c r="AQ47" s="455">
        <f t="shared" si="56"/>
        <v>33</v>
      </c>
      <c r="AR47" s="455">
        <f t="shared" si="56"/>
        <v>34.948</v>
      </c>
      <c r="AS47" s="455">
        <f t="shared" si="56"/>
        <v>34.307000000000002</v>
      </c>
      <c r="AT47" s="455">
        <f t="shared" si="56"/>
        <v>36.271000000000008</v>
      </c>
      <c r="AU47" s="455">
        <f t="shared" si="56"/>
        <v>36.082999999999998</v>
      </c>
      <c r="AV47" s="455">
        <f t="shared" si="56"/>
        <v>36.262</v>
      </c>
      <c r="AW47" s="455">
        <f t="shared" si="56"/>
        <v>37.561</v>
      </c>
      <c r="AX47" s="455">
        <f t="shared" si="56"/>
        <v>38.396000000000001</v>
      </c>
      <c r="AY47" s="455">
        <f t="shared" si="56"/>
        <v>38.915000000000006</v>
      </c>
      <c r="AZ47" s="455">
        <f t="shared" si="56"/>
        <v>38.918999999999997</v>
      </c>
      <c r="BA47" s="455">
        <f t="shared" si="56"/>
        <v>39.396000000000001</v>
      </c>
      <c r="BB47" s="455">
        <f t="shared" si="56"/>
        <v>39.61</v>
      </c>
      <c r="BC47" s="455">
        <f t="shared" si="56"/>
        <v>40.215000000000003</v>
      </c>
      <c r="BD47" s="455">
        <f t="shared" si="56"/>
        <v>39.870000000000005</v>
      </c>
      <c r="BE47" s="455">
        <f t="shared" si="56"/>
        <v>40.748000000000005</v>
      </c>
      <c r="BF47" s="455">
        <f t="shared" si="56"/>
        <v>40.875</v>
      </c>
      <c r="BG47" s="455">
        <f t="shared" si="56"/>
        <v>41.2</v>
      </c>
      <c r="BH47" s="455">
        <f t="shared" si="56"/>
        <v>42.046000000000006</v>
      </c>
      <c r="BI47" s="455">
        <f t="shared" si="56"/>
        <v>41.882000000000005</v>
      </c>
      <c r="BJ47" s="455">
        <f t="shared" si="56"/>
        <v>41.923000000000002</v>
      </c>
      <c r="BK47" s="455">
        <f t="shared" si="56"/>
        <v>42.974000000000004</v>
      </c>
      <c r="BL47" s="455">
        <f t="shared" si="56"/>
        <v>42.725999999999999</v>
      </c>
      <c r="BM47" s="455">
        <f t="shared" si="56"/>
        <v>43.352000000000004</v>
      </c>
      <c r="BN47" s="455">
        <f t="shared" si="56"/>
        <v>43.662000000000006</v>
      </c>
      <c r="BO47" s="455">
        <f t="shared" si="56"/>
        <v>45.484000000000002</v>
      </c>
      <c r="BP47" s="455">
        <f t="shared" ref="BP47:EA47" si="57">BP43+BP45</f>
        <v>44.968000000000004</v>
      </c>
      <c r="BQ47" s="455">
        <f t="shared" si="57"/>
        <v>46.084999999999994</v>
      </c>
      <c r="BR47" s="455">
        <f t="shared" si="57"/>
        <v>46.820000000000007</v>
      </c>
      <c r="BS47" s="455">
        <f t="shared" si="57"/>
        <v>46.198000000000008</v>
      </c>
      <c r="BT47" s="455">
        <f t="shared" si="57"/>
        <v>48.03</v>
      </c>
      <c r="BU47" s="455">
        <f t="shared" si="57"/>
        <v>46.322000000000003</v>
      </c>
      <c r="BV47" s="455">
        <f t="shared" si="57"/>
        <v>47.866</v>
      </c>
      <c r="BW47" s="455">
        <f t="shared" si="57"/>
        <v>47.461000000000013</v>
      </c>
      <c r="BX47" s="455">
        <f t="shared" si="57"/>
        <v>49.773000000000003</v>
      </c>
      <c r="BY47" s="455">
        <f t="shared" si="57"/>
        <v>49.781999999999996</v>
      </c>
      <c r="BZ47" s="455">
        <f t="shared" si="57"/>
        <v>52.02</v>
      </c>
      <c r="CA47" s="455">
        <f t="shared" si="57"/>
        <v>50.954999999999998</v>
      </c>
      <c r="CB47" s="455">
        <f t="shared" si="57"/>
        <v>52.356999999999999</v>
      </c>
      <c r="CC47" s="455">
        <f t="shared" si="57"/>
        <v>54.035000000000004</v>
      </c>
      <c r="CD47" s="455">
        <f t="shared" si="57"/>
        <v>53.637</v>
      </c>
      <c r="CE47" s="455">
        <f t="shared" si="57"/>
        <v>54.618000000000009</v>
      </c>
      <c r="CF47" s="455">
        <f t="shared" si="57"/>
        <v>55.667000000000002</v>
      </c>
      <c r="CG47" s="455">
        <f t="shared" si="57"/>
        <v>57.404000000000003</v>
      </c>
      <c r="CH47" s="455">
        <f t="shared" si="57"/>
        <v>53.185000000000002</v>
      </c>
      <c r="CI47" s="455">
        <f t="shared" si="57"/>
        <v>57.247</v>
      </c>
      <c r="CJ47" s="455">
        <f t="shared" si="57"/>
        <v>58.367000000000004</v>
      </c>
      <c r="CK47" s="455">
        <f t="shared" si="57"/>
        <v>57.863000000000007</v>
      </c>
      <c r="CL47" s="455">
        <f t="shared" si="57"/>
        <v>58.326000000000008</v>
      </c>
      <c r="CM47" s="455">
        <f t="shared" si="57"/>
        <v>58.84</v>
      </c>
      <c r="CN47" s="455">
        <f t="shared" si="57"/>
        <v>59.856999999999999</v>
      </c>
      <c r="CO47" s="455">
        <f t="shared" si="57"/>
        <v>60.820000000000007</v>
      </c>
      <c r="CP47" s="455">
        <f t="shared" si="57"/>
        <v>56.448000000000008</v>
      </c>
      <c r="CQ47" s="455">
        <f t="shared" si="57"/>
        <v>60.498000000000005</v>
      </c>
      <c r="CR47" s="455">
        <f t="shared" si="57"/>
        <v>61.218000000000004</v>
      </c>
      <c r="CS47" s="455">
        <f t="shared" si="57"/>
        <v>61.673000000000002</v>
      </c>
      <c r="CT47" s="455">
        <f t="shared" si="57"/>
        <v>62.104000000000006</v>
      </c>
      <c r="CU47" s="455">
        <f t="shared" si="57"/>
        <v>63.176000000000002</v>
      </c>
      <c r="CV47" s="455">
        <f t="shared" si="57"/>
        <v>62.819000000000003</v>
      </c>
      <c r="CW47" s="455">
        <f t="shared" si="57"/>
        <v>63.344999999999999</v>
      </c>
      <c r="CX47" s="455">
        <f t="shared" si="57"/>
        <v>64.972000000000008</v>
      </c>
      <c r="CY47" s="455">
        <f t="shared" si="57"/>
        <v>67.248999999999995</v>
      </c>
      <c r="CZ47" s="455">
        <f t="shared" si="57"/>
        <v>66.728999999999999</v>
      </c>
      <c r="DA47" s="455">
        <f t="shared" si="57"/>
        <v>66.658000000000015</v>
      </c>
      <c r="DB47" s="455">
        <f t="shared" si="57"/>
        <v>67.375</v>
      </c>
      <c r="DC47" s="455">
        <f t="shared" si="57"/>
        <v>72.063000000000002</v>
      </c>
      <c r="DD47" s="455">
        <f t="shared" si="57"/>
        <v>70.869</v>
      </c>
      <c r="DE47" s="455">
        <f t="shared" si="57"/>
        <v>68.832999999999998</v>
      </c>
      <c r="DF47" s="455">
        <f t="shared" si="57"/>
        <v>69.914000000000001</v>
      </c>
      <c r="DG47" s="455">
        <f t="shared" si="57"/>
        <v>72.274000000000001</v>
      </c>
      <c r="DH47" s="455">
        <f t="shared" si="57"/>
        <v>72.176000000000002</v>
      </c>
      <c r="DI47" s="455">
        <f t="shared" si="57"/>
        <v>73.190000000000012</v>
      </c>
      <c r="DJ47" s="455">
        <f t="shared" si="57"/>
        <v>72.790000000000006</v>
      </c>
      <c r="DK47" s="455">
        <f t="shared" si="57"/>
        <v>73.798000000000002</v>
      </c>
      <c r="DL47" s="455">
        <f t="shared" si="57"/>
        <v>74.415999999999997</v>
      </c>
      <c r="DM47" s="455">
        <f t="shared" si="57"/>
        <v>77.543000000000006</v>
      </c>
      <c r="DN47" s="455">
        <f t="shared" si="57"/>
        <v>77.63</v>
      </c>
      <c r="DO47" s="455">
        <f t="shared" si="57"/>
        <v>75.00200000000001</v>
      </c>
      <c r="DP47" s="455">
        <f t="shared" si="57"/>
        <v>74.955000000000013</v>
      </c>
      <c r="DQ47" s="455">
        <f t="shared" si="57"/>
        <v>73.753999999999991</v>
      </c>
      <c r="DR47" s="455">
        <f t="shared" si="57"/>
        <v>75.679000000000002</v>
      </c>
      <c r="DS47" s="455">
        <f t="shared" si="57"/>
        <v>76.12700000000001</v>
      </c>
      <c r="DT47" s="455">
        <f t="shared" si="57"/>
        <v>76.429000000000002</v>
      </c>
      <c r="DU47" s="455">
        <f t="shared" si="57"/>
        <v>76.599999999999994</v>
      </c>
      <c r="DV47" s="455">
        <f t="shared" si="57"/>
        <v>77.2</v>
      </c>
      <c r="DW47" s="490">
        <f t="shared" si="57"/>
        <v>78.283000000000001</v>
      </c>
      <c r="DX47" s="490">
        <f t="shared" si="57"/>
        <v>78.572000000000003</v>
      </c>
      <c r="DY47" s="490">
        <f t="shared" si="57"/>
        <v>80.831000000000017</v>
      </c>
      <c r="DZ47" s="490">
        <f t="shared" si="57"/>
        <v>81.936000000000007</v>
      </c>
      <c r="EA47" s="490">
        <f t="shared" si="57"/>
        <v>82.792000000000002</v>
      </c>
      <c r="EB47" s="490">
        <f t="shared" ref="EB47:EG47" si="58">EB43+EB45</f>
        <v>82.786000000000001</v>
      </c>
      <c r="EC47" s="490">
        <f t="shared" si="58"/>
        <v>85.507000000000005</v>
      </c>
      <c r="ED47" s="490">
        <f t="shared" si="58"/>
        <v>90.408000000000015</v>
      </c>
      <c r="EE47" s="490">
        <f t="shared" si="58"/>
        <v>86.827000000000012</v>
      </c>
      <c r="EF47" s="490">
        <f t="shared" si="58"/>
        <v>87.682000000000002</v>
      </c>
      <c r="EG47" s="490">
        <f t="shared" si="58"/>
        <v>89.049000000000007</v>
      </c>
      <c r="EH47" s="490">
        <f>EH43+EH45</f>
        <v>92.211000000000013</v>
      </c>
      <c r="EI47" s="490">
        <f>EI43+EI45</f>
        <v>90.070104361413428</v>
      </c>
      <c r="EJ47" s="515">
        <f t="shared" ref="EJ47:FB47" si="59">EJ49*(EJ23+EJ26)</f>
        <v>90.100189449567424</v>
      </c>
      <c r="EK47" s="515" t="e">
        <f t="shared" si="59"/>
        <v>#VALUE!</v>
      </c>
      <c r="EL47" s="515" t="e">
        <f t="shared" si="59"/>
        <v>#VALUE!</v>
      </c>
      <c r="EM47" s="515" t="e">
        <f t="shared" si="59"/>
        <v>#VALUE!</v>
      </c>
      <c r="EN47" s="515" t="e">
        <f t="shared" si="59"/>
        <v>#VALUE!</v>
      </c>
      <c r="EO47" s="515" t="e">
        <f t="shared" si="59"/>
        <v>#VALUE!</v>
      </c>
      <c r="EP47" s="515" t="e">
        <f t="shared" si="59"/>
        <v>#VALUE!</v>
      </c>
      <c r="EQ47" s="515" t="e">
        <f t="shared" si="59"/>
        <v>#VALUE!</v>
      </c>
      <c r="ER47" s="515" t="e">
        <f t="shared" si="59"/>
        <v>#VALUE!</v>
      </c>
      <c r="ES47" s="515" t="e">
        <f t="shared" si="59"/>
        <v>#VALUE!</v>
      </c>
      <c r="ET47" s="515" t="e">
        <f t="shared" si="59"/>
        <v>#VALUE!</v>
      </c>
      <c r="EU47" s="515" t="e">
        <f t="shared" si="59"/>
        <v>#VALUE!</v>
      </c>
      <c r="EV47" s="515" t="e">
        <f t="shared" si="59"/>
        <v>#VALUE!</v>
      </c>
      <c r="EW47" s="515" t="e">
        <f t="shared" si="59"/>
        <v>#VALUE!</v>
      </c>
      <c r="EX47" s="515" t="e">
        <f t="shared" si="59"/>
        <v>#VALUE!</v>
      </c>
      <c r="EY47" s="515" t="e">
        <f t="shared" si="59"/>
        <v>#VALUE!</v>
      </c>
      <c r="EZ47" s="515" t="e">
        <f t="shared" si="59"/>
        <v>#VALUE!</v>
      </c>
      <c r="FA47" s="515" t="e">
        <f t="shared" si="59"/>
        <v>#VALUE!</v>
      </c>
      <c r="FB47" s="515" t="e">
        <f t="shared" si="59"/>
        <v>#VALUE!</v>
      </c>
      <c r="FC47" s="515" t="e">
        <f>FC49*(FC23+FC26)</f>
        <v>#VALUE!</v>
      </c>
      <c r="FD47" s="515" t="e">
        <f>FD49*(FD23+FD26)</f>
        <v>#VALUE!</v>
      </c>
      <c r="FE47" s="515" t="e">
        <f>FE49*(FE23+FE26)</f>
        <v>#VALUE!</v>
      </c>
      <c r="FF47" s="515" t="e">
        <f>FF49*(FF23+FF26)</f>
        <v>#VALUE!</v>
      </c>
      <c r="FG47" s="515"/>
      <c r="FH47" s="515"/>
      <c r="FI47" s="515"/>
      <c r="FJ47" s="515"/>
      <c r="FK47" s="515"/>
      <c r="FL47" s="515"/>
      <c r="FM47" s="515"/>
      <c r="FN47" s="515"/>
      <c r="FO47" s="515"/>
      <c r="FP47" s="515"/>
      <c r="FQ47" s="515"/>
      <c r="FR47" s="515"/>
      <c r="FS47" s="515"/>
      <c r="FT47" s="515"/>
      <c r="FU47" s="515"/>
      <c r="FV47" s="515"/>
    </row>
    <row r="48" spans="1:178" s="455" customFormat="1">
      <c r="A48" s="374"/>
      <c r="B48" s="454" t="s">
        <v>174</v>
      </c>
      <c r="D48" s="490">
        <f t="shared" ref="D48:BO48" si="60">100*(D47/C47-1)</f>
        <v>2.5218234723569433</v>
      </c>
      <c r="E48" s="490">
        <f t="shared" si="60"/>
        <v>4.4938505203405921</v>
      </c>
      <c r="F48" s="490">
        <f t="shared" si="60"/>
        <v>2.8746038931643181</v>
      </c>
      <c r="G48" s="490">
        <f t="shared" si="60"/>
        <v>3.1243124312431148</v>
      </c>
      <c r="H48" s="490">
        <f t="shared" si="60"/>
        <v>-1.3868145935566512</v>
      </c>
      <c r="I48" s="490">
        <f t="shared" si="60"/>
        <v>5.1781335641136517</v>
      </c>
      <c r="J48" s="490">
        <f t="shared" si="60"/>
        <v>10.621228743828869</v>
      </c>
      <c r="K48" s="490">
        <f t="shared" si="60"/>
        <v>2.2252525878633689</v>
      </c>
      <c r="L48" s="490">
        <f t="shared" si="60"/>
        <v>-0.1030802813485332</v>
      </c>
      <c r="M48" s="490">
        <f t="shared" si="60"/>
        <v>4.4066767830045483</v>
      </c>
      <c r="N48" s="490">
        <f t="shared" si="60"/>
        <v>13.499215161909195</v>
      </c>
      <c r="O48" s="490">
        <f t="shared" si="60"/>
        <v>-4.169441171951016</v>
      </c>
      <c r="P48" s="490">
        <f t="shared" si="60"/>
        <v>6.7240365599444019</v>
      </c>
      <c r="Q48" s="490">
        <f t="shared" si="60"/>
        <v>4.9431562077427715</v>
      </c>
      <c r="R48" s="490">
        <f t="shared" si="60"/>
        <v>1.9328051923260592</v>
      </c>
      <c r="S48" s="490">
        <f t="shared" si="60"/>
        <v>2.8372114799381842</v>
      </c>
      <c r="T48" s="490">
        <f t="shared" si="60"/>
        <v>4.8759389938538567</v>
      </c>
      <c r="U48" s="490">
        <f t="shared" si="60"/>
        <v>-0.40371592290328051</v>
      </c>
      <c r="V48" s="490">
        <f t="shared" si="60"/>
        <v>7.5709366691365521</v>
      </c>
      <c r="W48" s="490">
        <f t="shared" si="60"/>
        <v>-0.4902755267423009</v>
      </c>
      <c r="X48" s="490">
        <f t="shared" si="60"/>
        <v>2.2110020766317851</v>
      </c>
      <c r="Y48" s="490">
        <f t="shared" si="60"/>
        <v>-4.3861046928531655</v>
      </c>
      <c r="Z48" s="490">
        <f t="shared" si="60"/>
        <v>1.6374317736761235</v>
      </c>
      <c r="AA48" s="490">
        <f t="shared" si="60"/>
        <v>3.5869476100680364</v>
      </c>
      <c r="AB48" s="490">
        <f t="shared" si="60"/>
        <v>2.2913451264394924</v>
      </c>
      <c r="AC48" s="490">
        <f t="shared" si="60"/>
        <v>1.9227793252863057</v>
      </c>
      <c r="AD48" s="490">
        <f t="shared" si="60"/>
        <v>-0.58834693490227297</v>
      </c>
      <c r="AE48" s="490">
        <f t="shared" si="60"/>
        <v>5.5441008018327631</v>
      </c>
      <c r="AF48" s="490">
        <f t="shared" si="60"/>
        <v>-2.7385862093915136</v>
      </c>
      <c r="AG48" s="490">
        <f t="shared" si="60"/>
        <v>3.9166821647758976</v>
      </c>
      <c r="AH48" s="490">
        <f t="shared" si="60"/>
        <v>2.8706421361586409</v>
      </c>
      <c r="AI48" s="490">
        <f t="shared" si="60"/>
        <v>0.93597773138482943</v>
      </c>
      <c r="AJ48" s="490">
        <f t="shared" si="60"/>
        <v>-1.6270812506463561</v>
      </c>
      <c r="AK48" s="490">
        <f t="shared" si="60"/>
        <v>2.6807302799873867</v>
      </c>
      <c r="AL48" s="490">
        <f t="shared" si="60"/>
        <v>-0.53238686779057964</v>
      </c>
      <c r="AM48" s="490">
        <f t="shared" si="60"/>
        <v>5.5239140876964132</v>
      </c>
      <c r="AN48" s="490">
        <f t="shared" si="60"/>
        <v>4.9291195213941874</v>
      </c>
      <c r="AO48" s="490">
        <f t="shared" si="60"/>
        <v>-2.4200545364402415</v>
      </c>
      <c r="AP48" s="490">
        <f t="shared" si="60"/>
        <v>2.6261471531548786</v>
      </c>
      <c r="AQ48" s="490">
        <f t="shared" si="60"/>
        <v>2.1102791014295352</v>
      </c>
      <c r="AR48" s="490">
        <f t="shared" si="60"/>
        <v>5.9030303030302989</v>
      </c>
      <c r="AS48" s="490">
        <f t="shared" si="60"/>
        <v>-1.8341535996337366</v>
      </c>
      <c r="AT48" s="490">
        <f t="shared" si="60"/>
        <v>5.7247791995802766</v>
      </c>
      <c r="AU48" s="490">
        <f t="shared" si="60"/>
        <v>-0.51832042127322175</v>
      </c>
      <c r="AV48" s="490">
        <f t="shared" si="60"/>
        <v>0.49607848571349145</v>
      </c>
      <c r="AW48" s="490">
        <f t="shared" si="60"/>
        <v>3.5822624234736145</v>
      </c>
      <c r="AX48" s="490">
        <f t="shared" si="60"/>
        <v>2.2230505045126581</v>
      </c>
      <c r="AY48" s="490">
        <f t="shared" si="60"/>
        <v>1.3517033024273539</v>
      </c>
      <c r="AZ48" s="490">
        <f t="shared" si="60"/>
        <v>1.0278812797093195E-2</v>
      </c>
      <c r="BA48" s="490">
        <f t="shared" si="60"/>
        <v>1.2256224466199228</v>
      </c>
      <c r="BB48" s="490">
        <f t="shared" si="60"/>
        <v>0.54320235556908347</v>
      </c>
      <c r="BC48" s="490">
        <f t="shared" si="60"/>
        <v>1.527392072708933</v>
      </c>
      <c r="BD48" s="490">
        <f t="shared" si="60"/>
        <v>-0.8578888474449764</v>
      </c>
      <c r="BE48" s="490">
        <f t="shared" si="60"/>
        <v>2.202157010283412</v>
      </c>
      <c r="BF48" s="490">
        <f t="shared" si="60"/>
        <v>0.31167173849022678</v>
      </c>
      <c r="BG48" s="490">
        <f t="shared" si="60"/>
        <v>0.79510703363914192</v>
      </c>
      <c r="BH48" s="490">
        <f t="shared" si="60"/>
        <v>2.0533980582524425</v>
      </c>
      <c r="BI48" s="490">
        <f t="shared" si="60"/>
        <v>-0.39004899395900239</v>
      </c>
      <c r="BJ48" s="490">
        <f t="shared" si="60"/>
        <v>9.7894083377103591E-2</v>
      </c>
      <c r="BK48" s="490">
        <f t="shared" si="60"/>
        <v>2.5069770770221655</v>
      </c>
      <c r="BL48" s="490">
        <f t="shared" si="60"/>
        <v>-0.57709312607624463</v>
      </c>
      <c r="BM48" s="490">
        <f t="shared" si="60"/>
        <v>1.4651500257454542</v>
      </c>
      <c r="BN48" s="490">
        <f t="shared" si="60"/>
        <v>0.71507658239529093</v>
      </c>
      <c r="BO48" s="490">
        <f t="shared" si="60"/>
        <v>4.1729650496999504</v>
      </c>
      <c r="BP48" s="490">
        <f t="shared" ref="BP48:EA48" si="61">100*(BP47/BO47-1)</f>
        <v>-1.1344648667663271</v>
      </c>
      <c r="BQ48" s="490">
        <f t="shared" si="61"/>
        <v>2.4839886141255763</v>
      </c>
      <c r="BR48" s="490">
        <f t="shared" si="61"/>
        <v>1.5948790278832892</v>
      </c>
      <c r="BS48" s="490">
        <f t="shared" si="61"/>
        <v>-1.3284920973942738</v>
      </c>
      <c r="BT48" s="490">
        <f t="shared" si="61"/>
        <v>3.9655396337503701</v>
      </c>
      <c r="BU48" s="490">
        <f t="shared" si="61"/>
        <v>-3.5561107641057688</v>
      </c>
      <c r="BV48" s="490">
        <f t="shared" si="61"/>
        <v>3.3331894132377693</v>
      </c>
      <c r="BW48" s="490">
        <f t="shared" si="61"/>
        <v>-0.84611206284207485</v>
      </c>
      <c r="BX48" s="490">
        <f t="shared" si="61"/>
        <v>4.8713680706263807</v>
      </c>
      <c r="BY48" s="490">
        <f t="shared" si="61"/>
        <v>1.8082092700844044E-2</v>
      </c>
      <c r="BZ48" s="490">
        <f t="shared" si="61"/>
        <v>4.4956008195733643</v>
      </c>
      <c r="CA48" s="490">
        <f t="shared" si="61"/>
        <v>-2.0472895040369199</v>
      </c>
      <c r="CB48" s="490">
        <f t="shared" si="61"/>
        <v>2.7514473555097618</v>
      </c>
      <c r="CC48" s="490">
        <f t="shared" si="61"/>
        <v>3.2049200679947321</v>
      </c>
      <c r="CD48" s="490">
        <f t="shared" si="61"/>
        <v>-0.73655963727214946</v>
      </c>
      <c r="CE48" s="490">
        <f t="shared" si="61"/>
        <v>1.8289613513060132</v>
      </c>
      <c r="CF48" s="490">
        <f t="shared" si="61"/>
        <v>1.9206122523709901</v>
      </c>
      <c r="CG48" s="490">
        <f t="shared" si="61"/>
        <v>3.1203405967628939</v>
      </c>
      <c r="CH48" s="490">
        <f t="shared" si="61"/>
        <v>-7.3496620444568395</v>
      </c>
      <c r="CI48" s="490">
        <f t="shared" si="61"/>
        <v>7.6374917739964188</v>
      </c>
      <c r="CJ48" s="490">
        <f t="shared" si="61"/>
        <v>1.9564343983090815</v>
      </c>
      <c r="CK48" s="490">
        <f t="shared" si="61"/>
        <v>-0.86350163619853815</v>
      </c>
      <c r="CL48" s="490">
        <f t="shared" si="61"/>
        <v>0.80016590913019048</v>
      </c>
      <c r="CM48" s="490">
        <f t="shared" si="61"/>
        <v>0.88125364331514966</v>
      </c>
      <c r="CN48" s="490">
        <f t="shared" si="61"/>
        <v>1.7284160435078189</v>
      </c>
      <c r="CO48" s="490">
        <f t="shared" si="61"/>
        <v>1.6088343886262457</v>
      </c>
      <c r="CP48" s="490">
        <f t="shared" si="61"/>
        <v>-7.1884248602433365</v>
      </c>
      <c r="CQ48" s="490">
        <f t="shared" si="61"/>
        <v>7.1747448979591733</v>
      </c>
      <c r="CR48" s="490">
        <f t="shared" si="61"/>
        <v>1.1901219875037228</v>
      </c>
      <c r="CS48" s="490">
        <f t="shared" si="61"/>
        <v>0.7432454506844266</v>
      </c>
      <c r="CT48" s="490">
        <f t="shared" si="61"/>
        <v>0.69884714542831627</v>
      </c>
      <c r="CU48" s="490">
        <f t="shared" si="61"/>
        <v>1.7261368027824187</v>
      </c>
      <c r="CV48" s="490">
        <f t="shared" si="61"/>
        <v>-0.5650880081043419</v>
      </c>
      <c r="CW48" s="490">
        <f t="shared" si="61"/>
        <v>0.83732628663302222</v>
      </c>
      <c r="CX48" s="490">
        <f t="shared" si="61"/>
        <v>2.5684742284316275</v>
      </c>
      <c r="CY48" s="490">
        <f t="shared" si="61"/>
        <v>3.5045865911469409</v>
      </c>
      <c r="CZ48" s="490">
        <f t="shared" si="61"/>
        <v>-0.77324569882079031</v>
      </c>
      <c r="DA48" s="490">
        <f t="shared" si="61"/>
        <v>-0.10640051551796814</v>
      </c>
      <c r="DB48" s="490">
        <f t="shared" si="61"/>
        <v>1.0756398331782879</v>
      </c>
      <c r="DC48" s="490">
        <f t="shared" si="61"/>
        <v>6.9580705009276489</v>
      </c>
      <c r="DD48" s="490">
        <f t="shared" si="61"/>
        <v>-1.6568835602181475</v>
      </c>
      <c r="DE48" s="490">
        <f t="shared" si="61"/>
        <v>-2.8729063483328376</v>
      </c>
      <c r="DF48" s="490">
        <f t="shared" si="61"/>
        <v>1.5704676535963857</v>
      </c>
      <c r="DG48" s="490">
        <f t="shared" si="61"/>
        <v>3.3755757072975401</v>
      </c>
      <c r="DH48" s="490">
        <f t="shared" si="61"/>
        <v>-0.13559509643855661</v>
      </c>
      <c r="DI48" s="490">
        <f t="shared" si="61"/>
        <v>1.4048991354467022</v>
      </c>
      <c r="DJ48" s="490">
        <f t="shared" si="61"/>
        <v>-0.54652274900943709</v>
      </c>
      <c r="DK48" s="490">
        <f t="shared" si="61"/>
        <v>1.38480560516554</v>
      </c>
      <c r="DL48" s="490">
        <f t="shared" si="61"/>
        <v>0.83742106832163099</v>
      </c>
      <c r="DM48" s="490">
        <f t="shared" si="61"/>
        <v>4.2020533218662726</v>
      </c>
      <c r="DN48" s="490">
        <f t="shared" si="61"/>
        <v>0.1121958139354895</v>
      </c>
      <c r="DO48" s="490">
        <f t="shared" si="61"/>
        <v>-3.3852891923225381</v>
      </c>
      <c r="DP48" s="490">
        <f t="shared" si="61"/>
        <v>-6.2664995600114626E-2</v>
      </c>
      <c r="DQ48" s="490">
        <f t="shared" si="61"/>
        <v>-1.6022947101594576</v>
      </c>
      <c r="DR48" s="490">
        <f t="shared" si="61"/>
        <v>2.6100279306885188</v>
      </c>
      <c r="DS48" s="490">
        <f t="shared" si="61"/>
        <v>0.5919739954280745</v>
      </c>
      <c r="DT48" s="490">
        <f t="shared" si="61"/>
        <v>0.39670550527406423</v>
      </c>
      <c r="DU48" s="490">
        <f t="shared" si="61"/>
        <v>0.22373706315663711</v>
      </c>
      <c r="DV48" s="490">
        <f t="shared" si="61"/>
        <v>0.78328981723239099</v>
      </c>
      <c r="DW48" s="490">
        <f t="shared" si="61"/>
        <v>1.4028497409326324</v>
      </c>
      <c r="DX48" s="490">
        <f t="shared" si="61"/>
        <v>0.369173383748711</v>
      </c>
      <c r="DY48" s="490">
        <f t="shared" si="61"/>
        <v>2.8750699994909201</v>
      </c>
      <c r="DZ48" s="490">
        <f t="shared" si="61"/>
        <v>1.3670497705088325</v>
      </c>
      <c r="EA48" s="490">
        <f t="shared" si="61"/>
        <v>1.0447178285491132</v>
      </c>
      <c r="EB48" s="490">
        <f t="shared" ref="EB48:EE48" si="62">100*(EB47/EA47-1)</f>
        <v>-7.2470770122734507E-3</v>
      </c>
      <c r="EC48" s="490">
        <f t="shared" si="62"/>
        <v>3.286787621095355</v>
      </c>
      <c r="ED48" s="490">
        <f t="shared" si="62"/>
        <v>5.7316944811536041</v>
      </c>
      <c r="EE48" s="490">
        <f t="shared" si="62"/>
        <v>-3.9609326608264772</v>
      </c>
      <c r="EF48" s="490">
        <f>100*(EF47/EE47-1)</f>
        <v>0.98471673557762873</v>
      </c>
      <c r="EG48" s="490">
        <f>100*(EG47/EF47-1)</f>
        <v>1.5590429050432286</v>
      </c>
      <c r="EH48" s="490">
        <f>100*(EH47/EG47-1)</f>
        <v>3.5508540241889319</v>
      </c>
      <c r="EI48" s="490">
        <f>100*(EI47/EH47-1)</f>
        <v>-2.3217356265376021</v>
      </c>
      <c r="EJ48" s="516">
        <f t="shared" ref="EJ48:FB48" si="63">100*(EJ47/EI47-1)</f>
        <v>3.340185777211957E-2</v>
      </c>
      <c r="EK48" s="516" t="e">
        <f t="shared" si="63"/>
        <v>#VALUE!</v>
      </c>
      <c r="EL48" s="516" t="e">
        <f t="shared" si="63"/>
        <v>#VALUE!</v>
      </c>
      <c r="EM48" s="516" t="e">
        <f t="shared" si="63"/>
        <v>#VALUE!</v>
      </c>
      <c r="EN48" s="516" t="e">
        <f t="shared" si="63"/>
        <v>#VALUE!</v>
      </c>
      <c r="EO48" s="516" t="e">
        <f t="shared" si="63"/>
        <v>#VALUE!</v>
      </c>
      <c r="EP48" s="516" t="e">
        <f t="shared" si="63"/>
        <v>#VALUE!</v>
      </c>
      <c r="EQ48" s="516" t="e">
        <f t="shared" si="63"/>
        <v>#VALUE!</v>
      </c>
      <c r="ER48" s="516" t="e">
        <f t="shared" si="63"/>
        <v>#VALUE!</v>
      </c>
      <c r="ES48" s="516" t="e">
        <f t="shared" si="63"/>
        <v>#VALUE!</v>
      </c>
      <c r="ET48" s="516" t="e">
        <f t="shared" si="63"/>
        <v>#VALUE!</v>
      </c>
      <c r="EU48" s="516" t="e">
        <f t="shared" si="63"/>
        <v>#VALUE!</v>
      </c>
      <c r="EV48" s="516" t="e">
        <f t="shared" si="63"/>
        <v>#VALUE!</v>
      </c>
      <c r="EW48" s="516" t="e">
        <f t="shared" si="63"/>
        <v>#VALUE!</v>
      </c>
      <c r="EX48" s="516" t="e">
        <f t="shared" si="63"/>
        <v>#VALUE!</v>
      </c>
      <c r="EY48" s="516" t="e">
        <f t="shared" si="63"/>
        <v>#VALUE!</v>
      </c>
      <c r="EZ48" s="516" t="e">
        <f t="shared" si="63"/>
        <v>#VALUE!</v>
      </c>
      <c r="FA48" s="516" t="e">
        <f t="shared" si="63"/>
        <v>#VALUE!</v>
      </c>
      <c r="FB48" s="516" t="e">
        <f t="shared" si="63"/>
        <v>#VALUE!</v>
      </c>
      <c r="FC48" s="516" t="e">
        <f>100*(FC47/FB47-1)</f>
        <v>#VALUE!</v>
      </c>
      <c r="FD48" s="516" t="e">
        <f>100*(FD47/FC47-1)</f>
        <v>#VALUE!</v>
      </c>
      <c r="FE48" s="516" t="e">
        <f>100*(FE47/FD47-1)</f>
        <v>#VALUE!</v>
      </c>
      <c r="FF48" s="516" t="e">
        <f>100*(FF47/FE47-1)</f>
        <v>#VALUE!</v>
      </c>
      <c r="FG48" s="516"/>
      <c r="FH48" s="516"/>
      <c r="FI48" s="516"/>
      <c r="FJ48" s="516"/>
      <c r="FK48" s="516"/>
      <c r="FL48" s="516"/>
      <c r="FM48" s="516"/>
      <c r="FN48" s="516"/>
      <c r="FO48" s="516"/>
      <c r="FP48" s="516"/>
      <c r="FQ48" s="516"/>
      <c r="FR48" s="516"/>
      <c r="FS48" s="516"/>
      <c r="FT48" s="516"/>
      <c r="FU48" s="516"/>
      <c r="FV48" s="516"/>
    </row>
    <row r="49" spans="1:178" s="455" customFormat="1">
      <c r="A49" s="374"/>
      <c r="B49" s="522" t="s">
        <v>264</v>
      </c>
      <c r="C49" s="523">
        <f t="shared" ref="C49:BN49" si="64">C47/(C23+C26)</f>
        <v>0.20257060990585346</v>
      </c>
      <c r="D49" s="523">
        <f t="shared" si="64"/>
        <v>0.20149324861000795</v>
      </c>
      <c r="E49" s="523">
        <f t="shared" si="64"/>
        <v>0.20458123668693856</v>
      </c>
      <c r="F49" s="523">
        <f t="shared" si="64"/>
        <v>0.20489278254466772</v>
      </c>
      <c r="G49" s="523">
        <f t="shared" si="64"/>
        <v>0.20548305542971546</v>
      </c>
      <c r="H49" s="523">
        <f t="shared" si="64"/>
        <v>0.1964690546361369</v>
      </c>
      <c r="I49" s="523">
        <f t="shared" si="64"/>
        <v>0.19963041544042157</v>
      </c>
      <c r="J49" s="523">
        <f t="shared" si="64"/>
        <v>0.21224559603215326</v>
      </c>
      <c r="K49" s="523">
        <f t="shared" si="64"/>
        <v>0.20869609232638187</v>
      </c>
      <c r="L49" s="523">
        <f t="shared" si="64"/>
        <v>0.20230610540792771</v>
      </c>
      <c r="M49" s="523">
        <f t="shared" si="64"/>
        <v>0.20675769887251486</v>
      </c>
      <c r="N49" s="523">
        <f t="shared" si="64"/>
        <v>0.22986083311747946</v>
      </c>
      <c r="O49" s="523">
        <f t="shared" si="64"/>
        <v>0.21425544828849877</v>
      </c>
      <c r="P49" s="523">
        <f t="shared" si="64"/>
        <v>0.22380013001860613</v>
      </c>
      <c r="Q49" s="523">
        <f t="shared" si="64"/>
        <v>0.23030169808210141</v>
      </c>
      <c r="R49" s="523">
        <f t="shared" si="64"/>
        <v>0.23057408726817369</v>
      </c>
      <c r="S49" s="523">
        <f t="shared" si="64"/>
        <v>0.23349881469984793</v>
      </c>
      <c r="T49" s="523">
        <f t="shared" si="64"/>
        <v>0.24144978879956397</v>
      </c>
      <c r="U49" s="523">
        <f t="shared" si="64"/>
        <v>0.23715901220785393</v>
      </c>
      <c r="V49" s="523">
        <f t="shared" si="64"/>
        <v>0.25178791866882949</v>
      </c>
      <c r="W49" s="523">
        <f t="shared" si="64"/>
        <v>0.24696311491894937</v>
      </c>
      <c r="X49" s="523">
        <f t="shared" si="64"/>
        <v>0.24864543608538459</v>
      </c>
      <c r="Y49" s="523">
        <f t="shared" si="64"/>
        <v>0.23436416721186615</v>
      </c>
      <c r="Z49" s="523">
        <f t="shared" si="64"/>
        <v>0.23473826020015401</v>
      </c>
      <c r="AA49" s="523">
        <f t="shared" si="64"/>
        <v>0.24025899937246847</v>
      </c>
      <c r="AB49" s="523">
        <f t="shared" si="64"/>
        <v>0.24320891239097092</v>
      </c>
      <c r="AC49" s="523">
        <f t="shared" si="64"/>
        <v>0.24543277964617438</v>
      </c>
      <c r="AD49" s="523">
        <f t="shared" si="64"/>
        <v>0.24175459001412314</v>
      </c>
      <c r="AE49" s="523">
        <f t="shared" si="64"/>
        <v>0.2527615215801024</v>
      </c>
      <c r="AF49" s="523">
        <f t="shared" si="64"/>
        <v>0.24260061360765209</v>
      </c>
      <c r="AG49" s="523">
        <f t="shared" si="64"/>
        <v>0.24885761368191331</v>
      </c>
      <c r="AH49" s="523">
        <f t="shared" si="64"/>
        <v>0.25235540491891084</v>
      </c>
      <c r="AI49" s="523">
        <f t="shared" si="64"/>
        <v>0.25117104636564352</v>
      </c>
      <c r="AJ49" s="523">
        <f t="shared" si="64"/>
        <v>0.24355833980557665</v>
      </c>
      <c r="AK49" s="523">
        <f t="shared" si="64"/>
        <v>0.24627875507442487</v>
      </c>
      <c r="AL49" s="523">
        <f t="shared" si="64"/>
        <v>0.24074471775725639</v>
      </c>
      <c r="AM49" s="523">
        <f t="shared" si="64"/>
        <v>0.24913124832932368</v>
      </c>
      <c r="AN49" s="523">
        <f t="shared" si="64"/>
        <v>0.25647098091885145</v>
      </c>
      <c r="AO49" s="523">
        <f t="shared" si="64"/>
        <v>0.2458064365052727</v>
      </c>
      <c r="AP49" s="523">
        <f t="shared" si="64"/>
        <v>0.24754886941601814</v>
      </c>
      <c r="AQ49" s="523">
        <f t="shared" si="64"/>
        <v>0.24803824298728239</v>
      </c>
      <c r="AR49" s="523">
        <f t="shared" si="64"/>
        <v>0.25887023895942279</v>
      </c>
      <c r="AS49" s="523">
        <f t="shared" si="64"/>
        <v>0.25112544194183573</v>
      </c>
      <c r="AT49" s="523">
        <f t="shared" si="64"/>
        <v>0.26274575141619466</v>
      </c>
      <c r="AU49" s="523">
        <f t="shared" si="64"/>
        <v>0.25893978428262854</v>
      </c>
      <c r="AV49" s="523">
        <f t="shared" si="64"/>
        <v>0.25769269034522946</v>
      </c>
      <c r="AW49" s="523">
        <f t="shared" si="64"/>
        <v>0.2645345766221327</v>
      </c>
      <c r="AX49" s="523">
        <f t="shared" si="64"/>
        <v>0.26734624248880717</v>
      </c>
      <c r="AY49" s="523">
        <f t="shared" si="64"/>
        <v>0.26777174548782423</v>
      </c>
      <c r="AZ49" s="523">
        <f t="shared" si="64"/>
        <v>0.26507607851684351</v>
      </c>
      <c r="BA49" s="523">
        <f t="shared" si="64"/>
        <v>0.26647366783458015</v>
      </c>
      <c r="BB49" s="523">
        <f t="shared" si="64"/>
        <v>0.26712435006035751</v>
      </c>
      <c r="BC49" s="523">
        <f t="shared" si="64"/>
        <v>0.27089929269114182</v>
      </c>
      <c r="BD49" s="523">
        <f t="shared" si="64"/>
        <v>0.26819768732468263</v>
      </c>
      <c r="BE49" s="523">
        <f t="shared" si="64"/>
        <v>0.27335726025559326</v>
      </c>
      <c r="BF49" s="523">
        <f t="shared" si="64"/>
        <v>0.2724582230724622</v>
      </c>
      <c r="BG49" s="523">
        <f t="shared" si="64"/>
        <v>0.27268334976934433</v>
      </c>
      <c r="BH49" s="523">
        <f t="shared" si="64"/>
        <v>0.275725939721428</v>
      </c>
      <c r="BI49" s="523">
        <f t="shared" si="64"/>
        <v>0.27209708750479139</v>
      </c>
      <c r="BJ49" s="523">
        <f t="shared" si="64"/>
        <v>0.2697608874704005</v>
      </c>
      <c r="BK49" s="523">
        <f t="shared" si="64"/>
        <v>0.27445220045854862</v>
      </c>
      <c r="BL49" s="523">
        <f t="shared" si="64"/>
        <v>0.27073129003846225</v>
      </c>
      <c r="BM49" s="523">
        <f t="shared" si="64"/>
        <v>0.27252211193321474</v>
      </c>
      <c r="BN49" s="523">
        <f t="shared" si="64"/>
        <v>0.2721815291587445</v>
      </c>
      <c r="BO49" s="523">
        <f t="shared" ref="BO49:DZ49" si="65">BO47/(BO23+BO26)</f>
        <v>0.28101001488950261</v>
      </c>
      <c r="BP49" s="523">
        <f t="shared" si="65"/>
        <v>0.27572505978294193</v>
      </c>
      <c r="BQ49" s="523">
        <f t="shared" si="65"/>
        <v>0.28080234464016957</v>
      </c>
      <c r="BR49" s="523">
        <f t="shared" si="65"/>
        <v>0.28375069695280114</v>
      </c>
      <c r="BS49" s="523">
        <f t="shared" si="65"/>
        <v>0.27948480613683246</v>
      </c>
      <c r="BT49" s="523">
        <f t="shared" si="65"/>
        <v>0.28703244428773761</v>
      </c>
      <c r="BU49" s="523">
        <f t="shared" si="65"/>
        <v>0.2746521045672578</v>
      </c>
      <c r="BV49" s="523">
        <f t="shared" si="65"/>
        <v>0.28103404747506178</v>
      </c>
      <c r="BW49" s="523">
        <f t="shared" si="65"/>
        <v>0.27643427106995172</v>
      </c>
      <c r="BX49" s="523">
        <f t="shared" si="65"/>
        <v>0.28692569320343575</v>
      </c>
      <c r="BY49" s="523">
        <f t="shared" si="65"/>
        <v>0.28394773016352853</v>
      </c>
      <c r="BZ49" s="523">
        <f t="shared" si="65"/>
        <v>0.29423576191903705</v>
      </c>
      <c r="CA49" s="523">
        <f t="shared" si="65"/>
        <v>0.2855853785666646</v>
      </c>
      <c r="CB49" s="523">
        <f t="shared" si="65"/>
        <v>0.28973581397407944</v>
      </c>
      <c r="CC49" s="523">
        <f t="shared" si="65"/>
        <v>0.29545404837933603</v>
      </c>
      <c r="CD49" s="523">
        <f t="shared" si="65"/>
        <v>0.28932605482614648</v>
      </c>
      <c r="CE49" s="523">
        <f t="shared" si="65"/>
        <v>0.28972760788266194</v>
      </c>
      <c r="CF49" s="523">
        <f t="shared" si="65"/>
        <v>0.2906665274260502</v>
      </c>
      <c r="CG49" s="523">
        <f t="shared" si="65"/>
        <v>0.2950603957851452</v>
      </c>
      <c r="CH49" s="523">
        <f t="shared" si="65"/>
        <v>0.26891941771627065</v>
      </c>
      <c r="CI49" s="523">
        <f t="shared" si="65"/>
        <v>0.28596047794117646</v>
      </c>
      <c r="CJ49" s="523">
        <f t="shared" si="65"/>
        <v>0.28863547575129683</v>
      </c>
      <c r="CK49" s="523">
        <f t="shared" si="65"/>
        <v>0.28277442749210752</v>
      </c>
      <c r="CL49" s="523">
        <f t="shared" si="65"/>
        <v>0.28253519216423334</v>
      </c>
      <c r="CM49" s="523">
        <f t="shared" si="65"/>
        <v>0.28210205343829853</v>
      </c>
      <c r="CN49" s="523">
        <f t="shared" si="65"/>
        <v>0.28388023883938096</v>
      </c>
      <c r="CO49" s="523">
        <f t="shared" si="65"/>
        <v>0.28681508868066008</v>
      </c>
      <c r="CP49" s="523">
        <f t="shared" si="65"/>
        <v>0.26461901949202599</v>
      </c>
      <c r="CQ49" s="523">
        <f t="shared" si="65"/>
        <v>0.28256229420144324</v>
      </c>
      <c r="CR49" s="523">
        <f t="shared" si="65"/>
        <v>0.28416655061969087</v>
      </c>
      <c r="CS49" s="523">
        <f t="shared" si="65"/>
        <v>0.28370402741679512</v>
      </c>
      <c r="CT49" s="523">
        <f t="shared" si="65"/>
        <v>0.28326689229253521</v>
      </c>
      <c r="CU49" s="523">
        <f t="shared" si="65"/>
        <v>0.28468686067575727</v>
      </c>
      <c r="CV49" s="523">
        <f t="shared" si="65"/>
        <v>0.28048453783163518</v>
      </c>
      <c r="CW49" s="523">
        <f t="shared" si="65"/>
        <v>0.28034963487497233</v>
      </c>
      <c r="CX49" s="523">
        <f t="shared" si="65"/>
        <v>0.28531028789236096</v>
      </c>
      <c r="CY49" s="523">
        <f t="shared" si="65"/>
        <v>0.29330640834965255</v>
      </c>
      <c r="CZ49" s="523">
        <f t="shared" si="65"/>
        <v>0.28883511955260832</v>
      </c>
      <c r="DA49" s="523">
        <f t="shared" si="65"/>
        <v>0.28557596737155988</v>
      </c>
      <c r="DB49" s="523">
        <f t="shared" si="65"/>
        <v>0.28511156907634427</v>
      </c>
      <c r="DC49" s="523">
        <f t="shared" si="65"/>
        <v>0.30125412817189917</v>
      </c>
      <c r="DD49" s="523">
        <f t="shared" si="65"/>
        <v>0.29296816866473746</v>
      </c>
      <c r="DE49" s="523">
        <f t="shared" si="65"/>
        <v>0.28148872131254804</v>
      </c>
      <c r="DF49" s="523">
        <f t="shared" si="65"/>
        <v>0.28206141978795163</v>
      </c>
      <c r="DG49" s="523">
        <f t="shared" si="65"/>
        <v>0.28901969879951689</v>
      </c>
      <c r="DH49" s="523">
        <f t="shared" si="65"/>
        <v>0.28562383258935636</v>
      </c>
      <c r="DI49" s="523">
        <f t="shared" si="65"/>
        <v>0.28628313045655102</v>
      </c>
      <c r="DJ49" s="523">
        <f t="shared" si="65"/>
        <v>0.28115102356122051</v>
      </c>
      <c r="DK49" s="523">
        <f t="shared" si="65"/>
        <v>0.28178898854867102</v>
      </c>
      <c r="DL49" s="523">
        <f t="shared" si="65"/>
        <v>0.28273771077287818</v>
      </c>
      <c r="DM49" s="523">
        <f t="shared" si="65"/>
        <v>0.29417700773541028</v>
      </c>
      <c r="DN49" s="523">
        <f t="shared" si="65"/>
        <v>0.29608525180404899</v>
      </c>
      <c r="DO49" s="523">
        <f t="shared" si="65"/>
        <v>0.28995469095520127</v>
      </c>
      <c r="DP49" s="523">
        <f t="shared" si="65"/>
        <v>0.29114730410531103</v>
      </c>
      <c r="DQ49" s="523">
        <f t="shared" si="65"/>
        <v>0.28579842906577074</v>
      </c>
      <c r="DR49" s="523">
        <f t="shared" si="65"/>
        <v>0.29131509253841653</v>
      </c>
      <c r="DS49" s="523">
        <f t="shared" si="65"/>
        <v>0.29063982987756226</v>
      </c>
      <c r="DT49" s="523">
        <f t="shared" si="65"/>
        <v>0.28960251600924558</v>
      </c>
      <c r="DU49" s="523">
        <f t="shared" si="65"/>
        <v>0.28873626994956536</v>
      </c>
      <c r="DV49" s="523">
        <f t="shared" si="65"/>
        <v>0.2892826763893625</v>
      </c>
      <c r="DW49" s="523">
        <f t="shared" si="65"/>
        <v>0.29138099172938486</v>
      </c>
      <c r="DX49" s="523">
        <f t="shared" si="65"/>
        <v>0.2909438307925305</v>
      </c>
      <c r="DY49" s="523">
        <f t="shared" si="65"/>
        <v>0.2984863535485206</v>
      </c>
      <c r="DZ49" s="523">
        <f t="shared" si="65"/>
        <v>0.30093325449089703</v>
      </c>
      <c r="EA49" s="523">
        <f t="shared" ref="EA49:EH49" si="66">EA47/(EA23+EA26)</f>
        <v>0.30234375570601169</v>
      </c>
      <c r="EB49" s="523">
        <f t="shared" si="66"/>
        <v>0.30132927610506088</v>
      </c>
      <c r="EC49" s="523">
        <f t="shared" si="66"/>
        <v>0.30999891237356342</v>
      </c>
      <c r="ED49" s="523">
        <f t="shared" si="66"/>
        <v>0.32768869429060227</v>
      </c>
      <c r="EE49" s="523">
        <f t="shared" si="66"/>
        <v>0.31427971607793742</v>
      </c>
      <c r="EF49" s="523">
        <f t="shared" si="66"/>
        <v>0.31615459780268906</v>
      </c>
      <c r="EG49" s="523">
        <f t="shared" si="66"/>
        <v>0.32080481302687514</v>
      </c>
      <c r="EH49" s="523">
        <f t="shared" si="66"/>
        <v>0.33085995385735972</v>
      </c>
      <c r="EI49" s="523">
        <f>EI47/(EI23+EI26)</f>
        <v>0.32169043309194406</v>
      </c>
      <c r="EJ49" s="524">
        <f>+EF49+0.005</f>
        <v>0.32115459780268907</v>
      </c>
      <c r="EK49" s="524">
        <f>+EG49+0.005</f>
        <v>0.32580481302687514</v>
      </c>
      <c r="EL49" s="524">
        <f>+EH49+0.005</f>
        <v>0.33585995385735973</v>
      </c>
      <c r="EM49" s="524">
        <f>+EI49+0.003</f>
        <v>0.32469043309194406</v>
      </c>
      <c r="EN49" s="524">
        <f t="shared" ref="EN49:FB49" si="67">+EJ49+0.003</f>
        <v>0.32415459780268907</v>
      </c>
      <c r="EO49" s="524">
        <f t="shared" si="67"/>
        <v>0.32880481302687514</v>
      </c>
      <c r="EP49" s="524">
        <f t="shared" si="67"/>
        <v>0.33885995385735973</v>
      </c>
      <c r="EQ49" s="524">
        <f t="shared" si="67"/>
        <v>0.32769043309194407</v>
      </c>
      <c r="ER49" s="524">
        <f t="shared" si="67"/>
        <v>0.32715459780268907</v>
      </c>
      <c r="ES49" s="524">
        <f t="shared" si="67"/>
        <v>0.33180481302687514</v>
      </c>
      <c r="ET49" s="524">
        <f t="shared" si="67"/>
        <v>0.34185995385735973</v>
      </c>
      <c r="EU49" s="524">
        <f t="shared" si="67"/>
        <v>0.33069043309194407</v>
      </c>
      <c r="EV49" s="524">
        <f t="shared" si="67"/>
        <v>0.33015459780268908</v>
      </c>
      <c r="EW49" s="524">
        <f t="shared" si="67"/>
        <v>0.33480481302687515</v>
      </c>
      <c r="EX49" s="524">
        <f t="shared" si="67"/>
        <v>0.34485995385735974</v>
      </c>
      <c r="EY49" s="524">
        <f t="shared" si="67"/>
        <v>0.33369043309194407</v>
      </c>
      <c r="EZ49" s="524">
        <f t="shared" si="67"/>
        <v>0.33315459780268908</v>
      </c>
      <c r="FA49" s="524">
        <f t="shared" si="67"/>
        <v>0.33780481302687515</v>
      </c>
      <c r="FB49" s="524">
        <f t="shared" si="67"/>
        <v>0.34785995385735974</v>
      </c>
      <c r="FC49" s="524">
        <f>+EY49+0.003</f>
        <v>0.33669043309194407</v>
      </c>
      <c r="FD49" s="524">
        <f>+EZ49+0.003</f>
        <v>0.33615459780268908</v>
      </c>
      <c r="FE49" s="524">
        <f>+FA49+0.003</f>
        <v>0.34080481302687515</v>
      </c>
      <c r="FF49" s="524">
        <f>+FB49+0.003</f>
        <v>0.35085995385735974</v>
      </c>
      <c r="FG49" s="524"/>
      <c r="FH49" s="524"/>
      <c r="FI49" s="524"/>
      <c r="FJ49" s="524"/>
      <c r="FK49" s="524"/>
      <c r="FL49" s="524"/>
      <c r="FM49" s="524"/>
      <c r="FN49" s="524"/>
      <c r="FO49" s="524"/>
      <c r="FP49" s="524"/>
      <c r="FQ49" s="524"/>
      <c r="FR49" s="524"/>
      <c r="FS49" s="524"/>
      <c r="FT49" s="524"/>
      <c r="FU49" s="524"/>
      <c r="FV49" s="524"/>
    </row>
    <row r="50" spans="1:178" s="455" customFormat="1">
      <c r="A50" s="374"/>
      <c r="B50" s="522"/>
      <c r="C50" s="523"/>
      <c r="D50" s="523"/>
      <c r="E50" s="523"/>
      <c r="F50" s="523"/>
      <c r="G50" s="523"/>
      <c r="H50" s="523"/>
      <c r="I50" s="523"/>
      <c r="J50" s="523"/>
      <c r="K50" s="523"/>
      <c r="L50" s="523"/>
      <c r="M50" s="523"/>
      <c r="N50" s="523"/>
      <c r="O50" s="523"/>
      <c r="P50" s="523"/>
      <c r="Q50" s="523"/>
      <c r="R50" s="523"/>
      <c r="S50" s="523"/>
      <c r="T50" s="523"/>
      <c r="U50" s="523"/>
      <c r="V50" s="523"/>
      <c r="W50" s="523"/>
      <c r="X50" s="523"/>
      <c r="Y50" s="523"/>
      <c r="Z50" s="523"/>
      <c r="AA50" s="523"/>
      <c r="AB50" s="523"/>
      <c r="AC50" s="523"/>
      <c r="AD50" s="523"/>
      <c r="AE50" s="523"/>
      <c r="AF50" s="523"/>
      <c r="AG50" s="523"/>
      <c r="AH50" s="523"/>
      <c r="AI50" s="523"/>
      <c r="AJ50" s="523"/>
      <c r="AK50" s="523"/>
      <c r="AL50" s="523"/>
      <c r="AM50" s="523"/>
      <c r="AN50" s="523"/>
      <c r="AO50" s="523"/>
      <c r="AP50" s="523"/>
      <c r="AQ50" s="523"/>
      <c r="AR50" s="523"/>
      <c r="AS50" s="523"/>
      <c r="AT50" s="523"/>
      <c r="AU50" s="523"/>
      <c r="AV50" s="523"/>
      <c r="AW50" s="523"/>
      <c r="AX50" s="523"/>
      <c r="AY50" s="523"/>
      <c r="AZ50" s="523"/>
      <c r="BA50" s="523"/>
      <c r="BB50" s="523"/>
      <c r="BC50" s="523"/>
      <c r="BD50" s="523"/>
      <c r="BE50" s="523"/>
      <c r="BF50" s="523"/>
      <c r="BG50" s="523"/>
      <c r="BH50" s="523"/>
      <c r="BI50" s="523"/>
      <c r="BJ50" s="523"/>
      <c r="BK50" s="523"/>
      <c r="BL50" s="523"/>
      <c r="BM50" s="523"/>
      <c r="BN50" s="523"/>
      <c r="BO50" s="523"/>
      <c r="BP50" s="523"/>
      <c r="BQ50" s="523"/>
      <c r="BR50" s="523"/>
      <c r="BS50" s="523"/>
      <c r="BT50" s="523"/>
      <c r="BU50" s="523"/>
      <c r="BV50" s="523"/>
      <c r="BW50" s="523"/>
      <c r="BX50" s="523"/>
      <c r="BY50" s="523"/>
      <c r="BZ50" s="523"/>
      <c r="CA50" s="523"/>
      <c r="CB50" s="523"/>
      <c r="CC50" s="523"/>
      <c r="CD50" s="523"/>
      <c r="CE50" s="523"/>
      <c r="CF50" s="523"/>
      <c r="CG50" s="523"/>
      <c r="CH50" s="523"/>
      <c r="CI50" s="523"/>
      <c r="CJ50" s="523"/>
      <c r="CK50" s="523"/>
      <c r="CL50" s="523"/>
      <c r="CM50" s="523"/>
      <c r="CN50" s="523"/>
      <c r="CO50" s="523"/>
      <c r="CP50" s="523"/>
      <c r="CQ50" s="523"/>
      <c r="CR50" s="523"/>
      <c r="CS50" s="523"/>
      <c r="CT50" s="523"/>
      <c r="CU50" s="523"/>
      <c r="CV50" s="523"/>
      <c r="CW50" s="523"/>
      <c r="CX50" s="523"/>
      <c r="CY50" s="523"/>
      <c r="CZ50" s="523"/>
      <c r="DA50" s="523"/>
      <c r="DB50" s="523"/>
      <c r="DC50" s="523"/>
      <c r="DD50" s="523"/>
      <c r="DE50" s="523"/>
      <c r="DF50" s="523"/>
      <c r="DG50" s="523"/>
      <c r="DH50" s="523"/>
      <c r="DI50" s="523"/>
      <c r="DJ50" s="523"/>
      <c r="DK50" s="523"/>
      <c r="DL50" s="523"/>
      <c r="DM50" s="523"/>
      <c r="DN50" s="523"/>
      <c r="DO50" s="523"/>
      <c r="DP50" s="523"/>
      <c r="DQ50" s="523"/>
      <c r="DR50" s="523"/>
      <c r="DS50" s="523"/>
      <c r="DT50" s="523"/>
      <c r="DU50" s="523"/>
      <c r="DV50" s="523"/>
      <c r="DW50" s="523"/>
      <c r="DX50" s="523"/>
      <c r="DY50" s="523"/>
      <c r="DZ50" s="523"/>
      <c r="EA50" s="523"/>
      <c r="EB50" s="523"/>
      <c r="EC50" s="523"/>
      <c r="ED50" s="523"/>
      <c r="EE50" s="523"/>
      <c r="EF50" s="523"/>
      <c r="EG50" s="523"/>
      <c r="EH50" s="523"/>
      <c r="EI50" s="523"/>
      <c r="EJ50" s="525"/>
      <c r="EK50" s="525"/>
      <c r="EL50" s="525"/>
      <c r="EM50" s="525"/>
      <c r="EN50" s="525"/>
      <c r="EO50" s="525"/>
      <c r="EP50" s="525"/>
      <c r="EQ50" s="525"/>
      <c r="ER50" s="525"/>
      <c r="ES50" s="525"/>
      <c r="ET50" s="525"/>
      <c r="EU50" s="525"/>
      <c r="EV50" s="525"/>
      <c r="EW50" s="525"/>
      <c r="EX50" s="525"/>
      <c r="EY50" s="525"/>
      <c r="EZ50" s="525"/>
      <c r="FA50" s="525"/>
      <c r="FB50" s="525"/>
      <c r="FC50" s="525"/>
      <c r="FD50" s="525"/>
      <c r="FE50" s="525"/>
      <c r="FF50" s="525"/>
      <c r="FG50" s="525"/>
      <c r="FH50" s="525"/>
      <c r="FI50" s="525"/>
      <c r="FJ50" s="525"/>
      <c r="FK50" s="525"/>
      <c r="FL50" s="525"/>
      <c r="FM50" s="525"/>
      <c r="FN50" s="525"/>
      <c r="FO50" s="525"/>
      <c r="FP50" s="525"/>
      <c r="FQ50" s="525"/>
      <c r="FR50" s="525"/>
      <c r="FS50" s="525"/>
      <c r="FT50" s="525"/>
      <c r="FU50" s="525"/>
      <c r="FV50" s="525"/>
    </row>
    <row r="51" spans="1:178" s="465" customFormat="1" ht="13.5" thickBot="1">
      <c r="A51" s="374"/>
      <c r="B51" s="526" t="s">
        <v>265</v>
      </c>
      <c r="C51" s="527">
        <f t="shared" ref="C51:BN51" si="68">(C47)/(C47+C58)</f>
        <v>0.14770597294683682</v>
      </c>
      <c r="D51" s="527">
        <f t="shared" si="68"/>
        <v>0.14695182705007298</v>
      </c>
      <c r="E51" s="527">
        <f t="shared" si="68"/>
        <v>0.148341317097193</v>
      </c>
      <c r="F51" s="527">
        <f t="shared" si="68"/>
        <v>0.14778084864249716</v>
      </c>
      <c r="G51" s="527">
        <f t="shared" si="68"/>
        <v>0.14706928290519622</v>
      </c>
      <c r="H51" s="527">
        <f t="shared" si="68"/>
        <v>0.1397725898149268</v>
      </c>
      <c r="I51" s="527">
        <f t="shared" si="68"/>
        <v>0.14139455518498409</v>
      </c>
      <c r="J51" s="527">
        <f t="shared" si="68"/>
        <v>0.15051265545262019</v>
      </c>
      <c r="K51" s="527">
        <f t="shared" si="68"/>
        <v>0.14772350659703873</v>
      </c>
      <c r="L51" s="527">
        <f t="shared" si="68"/>
        <v>0.14321603671894018</v>
      </c>
      <c r="M51" s="527">
        <f t="shared" si="68"/>
        <v>0.1459530092572951</v>
      </c>
      <c r="N51" s="527">
        <f t="shared" si="68"/>
        <v>0.16131244525969626</v>
      </c>
      <c r="O51" s="527">
        <f t="shared" si="68"/>
        <v>0.15054031654583638</v>
      </c>
      <c r="P51" s="527">
        <f t="shared" si="68"/>
        <v>0.15703623308087364</v>
      </c>
      <c r="Q51" s="527">
        <f t="shared" si="68"/>
        <v>0.16108672422143466</v>
      </c>
      <c r="R51" s="527">
        <f t="shared" si="68"/>
        <v>0.16086855008171844</v>
      </c>
      <c r="S51" s="527">
        <f t="shared" si="68"/>
        <v>0.16208059386506687</v>
      </c>
      <c r="T51" s="527">
        <f t="shared" si="68"/>
        <v>0.16773216444101413</v>
      </c>
      <c r="U51" s="527">
        <f t="shared" si="68"/>
        <v>0.164149417968219</v>
      </c>
      <c r="V51" s="527">
        <f t="shared" si="68"/>
        <v>0.17361330941577854</v>
      </c>
      <c r="W51" s="527">
        <f t="shared" si="68"/>
        <v>0.16970597381059324</v>
      </c>
      <c r="X51" s="527">
        <f t="shared" si="68"/>
        <v>0.17072706250425082</v>
      </c>
      <c r="Y51" s="527">
        <f t="shared" si="68"/>
        <v>0.16077948003403025</v>
      </c>
      <c r="Z51" s="527">
        <f t="shared" si="68"/>
        <v>0.16098356111950693</v>
      </c>
      <c r="AA51" s="527">
        <f t="shared" si="68"/>
        <v>0.16466716627024208</v>
      </c>
      <c r="AB51" s="527">
        <f t="shared" si="68"/>
        <v>0.16633311668672257</v>
      </c>
      <c r="AC51" s="527">
        <f t="shared" si="68"/>
        <v>0.167816443399772</v>
      </c>
      <c r="AD51" s="527">
        <f t="shared" si="68"/>
        <v>0.16505747705959464</v>
      </c>
      <c r="AE51" s="527">
        <f t="shared" si="68"/>
        <v>0.17234026634744878</v>
      </c>
      <c r="AF51" s="527">
        <f t="shared" si="68"/>
        <v>0.16531390272397467</v>
      </c>
      <c r="AG51" s="527">
        <f t="shared" si="68"/>
        <v>0.16957300233680314</v>
      </c>
      <c r="AH51" s="527">
        <f t="shared" si="68"/>
        <v>0.17201031822507376</v>
      </c>
      <c r="AI51" s="527">
        <f t="shared" si="68"/>
        <v>0.17132142329839067</v>
      </c>
      <c r="AJ51" s="527">
        <f t="shared" si="68"/>
        <v>0.16620655111359608</v>
      </c>
      <c r="AK51" s="527">
        <f t="shared" si="68"/>
        <v>0.1678332092330603</v>
      </c>
      <c r="AL51" s="527">
        <f t="shared" si="68"/>
        <v>0.16391377458341067</v>
      </c>
      <c r="AM51" s="527">
        <f t="shared" si="68"/>
        <v>0.1692605719065754</v>
      </c>
      <c r="AN51" s="527">
        <f t="shared" si="68"/>
        <v>0.17417397968545922</v>
      </c>
      <c r="AO51" s="527">
        <f t="shared" si="68"/>
        <v>0.16686714109337161</v>
      </c>
      <c r="AP51" s="527">
        <f t="shared" si="68"/>
        <v>0.1679249694733834</v>
      </c>
      <c r="AQ51" s="527">
        <f t="shared" si="68"/>
        <v>0.16816571967284122</v>
      </c>
      <c r="AR51" s="527">
        <f t="shared" si="68"/>
        <v>0.17553252937010602</v>
      </c>
      <c r="AS51" s="527">
        <f t="shared" si="68"/>
        <v>0.16999568903578099</v>
      </c>
      <c r="AT51" s="527">
        <f t="shared" si="68"/>
        <v>0.17757791769071843</v>
      </c>
      <c r="AU51" s="527">
        <f t="shared" si="68"/>
        <v>0.17492497951783278</v>
      </c>
      <c r="AV51" s="527">
        <f t="shared" si="68"/>
        <v>0.17380093078541609</v>
      </c>
      <c r="AW51" s="527">
        <f t="shared" si="68"/>
        <v>0.17802096761962538</v>
      </c>
      <c r="AX51" s="527">
        <f t="shared" si="68"/>
        <v>0.17968673221547807</v>
      </c>
      <c r="AY51" s="527">
        <f t="shared" si="68"/>
        <v>0.17974927943241445</v>
      </c>
      <c r="AZ51" s="527">
        <f t="shared" si="68"/>
        <v>0.17730267054203527</v>
      </c>
      <c r="BA51" s="527">
        <f t="shared" si="68"/>
        <v>0.17785281862136526</v>
      </c>
      <c r="BB51" s="527">
        <f t="shared" si="68"/>
        <v>0.17778196686729414</v>
      </c>
      <c r="BC51" s="527">
        <f t="shared" si="68"/>
        <v>0.1796740266819169</v>
      </c>
      <c r="BD51" s="527">
        <f t="shared" si="68"/>
        <v>0.17728746181449517</v>
      </c>
      <c r="BE51" s="527">
        <f t="shared" si="68"/>
        <v>0.18029769384612662</v>
      </c>
      <c r="BF51" s="527">
        <f t="shared" si="68"/>
        <v>0.18077164616078614</v>
      </c>
      <c r="BG51" s="527">
        <f t="shared" si="68"/>
        <v>0.18126781880257647</v>
      </c>
      <c r="BH51" s="527">
        <f t="shared" si="68"/>
        <v>0.18390171147647102</v>
      </c>
      <c r="BI51" s="527">
        <f t="shared" si="68"/>
        <v>0.1817976620930041</v>
      </c>
      <c r="BJ51" s="527">
        <f t="shared" si="68"/>
        <v>0.18034733305514566</v>
      </c>
      <c r="BK51" s="527">
        <f t="shared" si="68"/>
        <v>0.18337372840854782</v>
      </c>
      <c r="BL51" s="527">
        <f t="shared" si="68"/>
        <v>0.18069018015732047</v>
      </c>
      <c r="BM51" s="527">
        <f t="shared" si="68"/>
        <v>0.18177167846975015</v>
      </c>
      <c r="BN51" s="527">
        <f t="shared" si="68"/>
        <v>0.18156112125282248</v>
      </c>
      <c r="BO51" s="527">
        <f t="shared" ref="BO51:DZ51" si="69">(BO47)/(BO47+BO58)</f>
        <v>0.18748866428135663</v>
      </c>
      <c r="BP51" s="527">
        <f t="shared" si="69"/>
        <v>0.18405746679491641</v>
      </c>
      <c r="BQ51" s="527">
        <f t="shared" si="69"/>
        <v>0.18746466096903178</v>
      </c>
      <c r="BR51" s="527">
        <f t="shared" si="69"/>
        <v>0.18985750549459465</v>
      </c>
      <c r="BS51" s="527">
        <f t="shared" si="69"/>
        <v>0.18659977865561561</v>
      </c>
      <c r="BT51" s="527">
        <f t="shared" si="69"/>
        <v>0.19194417913191517</v>
      </c>
      <c r="BU51" s="527">
        <f t="shared" si="69"/>
        <v>0.18330246767019642</v>
      </c>
      <c r="BV51" s="527">
        <f t="shared" si="69"/>
        <v>0.18767594865239998</v>
      </c>
      <c r="BW51" s="527">
        <f t="shared" si="69"/>
        <v>0.18425660277737879</v>
      </c>
      <c r="BX51" s="527">
        <f t="shared" si="69"/>
        <v>0.19119929317762752</v>
      </c>
      <c r="BY51" s="527">
        <f t="shared" si="69"/>
        <v>0.18966233231864121</v>
      </c>
      <c r="BZ51" s="527">
        <f t="shared" si="69"/>
        <v>0.19678977691862468</v>
      </c>
      <c r="CA51" s="527">
        <f t="shared" si="69"/>
        <v>0.1918038710843101</v>
      </c>
      <c r="CB51" s="527">
        <f t="shared" si="69"/>
        <v>0.19538891563387481</v>
      </c>
      <c r="CC51" s="527">
        <f t="shared" si="69"/>
        <v>0.19971540508574809</v>
      </c>
      <c r="CD51" s="527">
        <f t="shared" si="69"/>
        <v>0.19583194897277403</v>
      </c>
      <c r="CE51" s="527">
        <f t="shared" si="69"/>
        <v>0.19616984290034553</v>
      </c>
      <c r="CF51" s="527">
        <f t="shared" si="69"/>
        <v>0.19697323538986311</v>
      </c>
      <c r="CG51" s="527">
        <f t="shared" si="69"/>
        <v>0.20042246390726742</v>
      </c>
      <c r="CH51" s="527">
        <f t="shared" si="69"/>
        <v>0.18307333259899761</v>
      </c>
      <c r="CI51" s="527">
        <f t="shared" si="69"/>
        <v>0.19457605688376489</v>
      </c>
      <c r="CJ51" s="527">
        <f t="shared" si="69"/>
        <v>0.19644912658611288</v>
      </c>
      <c r="CK51" s="527">
        <f t="shared" si="69"/>
        <v>0.19212545613318593</v>
      </c>
      <c r="CL51" s="527">
        <f t="shared" si="69"/>
        <v>0.191982462665688</v>
      </c>
      <c r="CM51" s="527">
        <f t="shared" si="69"/>
        <v>0.1922373235755358</v>
      </c>
      <c r="CN51" s="527">
        <f t="shared" si="69"/>
        <v>0.19370194423589715</v>
      </c>
      <c r="CO51" s="527">
        <f t="shared" si="69"/>
        <v>0.1954100172534001</v>
      </c>
      <c r="CP51" s="527">
        <f t="shared" si="69"/>
        <v>0.18031739541539957</v>
      </c>
      <c r="CQ51" s="527">
        <f t="shared" si="69"/>
        <v>0.1924554951836818</v>
      </c>
      <c r="CR51" s="527">
        <f t="shared" si="69"/>
        <v>0.19327768236007273</v>
      </c>
      <c r="CS51" s="527">
        <f t="shared" si="69"/>
        <v>0.19266009190504604</v>
      </c>
      <c r="CT51" s="527">
        <f t="shared" si="69"/>
        <v>0.19206670254154995</v>
      </c>
      <c r="CU51" s="527">
        <f t="shared" si="69"/>
        <v>0.19305767344356878</v>
      </c>
      <c r="CV51" s="527">
        <f t="shared" si="69"/>
        <v>0.18973562839978617</v>
      </c>
      <c r="CW51" s="527">
        <f t="shared" si="69"/>
        <v>0.18961367840658053</v>
      </c>
      <c r="CX51" s="527">
        <f t="shared" si="69"/>
        <v>0.19294583012855729</v>
      </c>
      <c r="CY51" s="527">
        <f t="shared" si="69"/>
        <v>0.19774522978484413</v>
      </c>
      <c r="CZ51" s="527">
        <f t="shared" si="69"/>
        <v>0.19528933867536064</v>
      </c>
      <c r="DA51" s="527">
        <f t="shared" si="69"/>
        <v>0.19373777476799309</v>
      </c>
      <c r="DB51" s="527">
        <f t="shared" si="69"/>
        <v>0.19377169595890745</v>
      </c>
      <c r="DC51" s="527">
        <f t="shared" si="69"/>
        <v>0.20337820675641352</v>
      </c>
      <c r="DD51" s="527">
        <f t="shared" si="69"/>
        <v>0.19771399556971561</v>
      </c>
      <c r="DE51" s="527">
        <f t="shared" si="69"/>
        <v>0.19131863183816863</v>
      </c>
      <c r="DF51" s="527">
        <f t="shared" si="69"/>
        <v>0.19148067911361377</v>
      </c>
      <c r="DG51" s="527">
        <f t="shared" si="69"/>
        <v>0.19498626781272424</v>
      </c>
      <c r="DH51" s="527">
        <f t="shared" si="69"/>
        <v>0.19275461015636478</v>
      </c>
      <c r="DI51" s="527">
        <f t="shared" si="69"/>
        <v>0.19335374568395028</v>
      </c>
      <c r="DJ51" s="527">
        <f t="shared" si="69"/>
        <v>0.19000261028452101</v>
      </c>
      <c r="DK51" s="527">
        <f t="shared" si="69"/>
        <v>0.19059154711328624</v>
      </c>
      <c r="DL51" s="527">
        <f t="shared" si="69"/>
        <v>0.19129388659534102</v>
      </c>
      <c r="DM51" s="527">
        <f t="shared" si="69"/>
        <v>0.19859142304687999</v>
      </c>
      <c r="DN51" s="527">
        <f t="shared" si="69"/>
        <v>0.19869719346293144</v>
      </c>
      <c r="DO51" s="527">
        <f t="shared" si="69"/>
        <v>0.19386573475738997</v>
      </c>
      <c r="DP51" s="527">
        <f t="shared" si="69"/>
        <v>0.19298950279230362</v>
      </c>
      <c r="DQ51" s="527">
        <f t="shared" si="69"/>
        <v>0.18992462654474382</v>
      </c>
      <c r="DR51" s="527">
        <f t="shared" si="69"/>
        <v>0.1934989823782689</v>
      </c>
      <c r="DS51" s="527">
        <f t="shared" si="69"/>
        <v>0.19328245282635631</v>
      </c>
      <c r="DT51" s="527">
        <f t="shared" si="69"/>
        <v>0.1926177761088331</v>
      </c>
      <c r="DU51" s="527">
        <f t="shared" si="69"/>
        <v>0.19181457590448331</v>
      </c>
      <c r="DV51" s="527">
        <f t="shared" si="69"/>
        <v>0.19220236020514864</v>
      </c>
      <c r="DW51" s="527">
        <f t="shared" si="69"/>
        <v>0.19343512091702722</v>
      </c>
      <c r="DX51" s="527">
        <f t="shared" si="69"/>
        <v>0.19292977161841296</v>
      </c>
      <c r="DY51" s="527">
        <f t="shared" si="69"/>
        <v>0.19780636604125423</v>
      </c>
      <c r="DZ51" s="527">
        <f t="shared" si="69"/>
        <v>0.19968415511493248</v>
      </c>
      <c r="EA51" s="527">
        <f t="shared" ref="EA51:FB51" si="70">(EA47)/(EA47+EA58)</f>
        <v>0.20066507023956104</v>
      </c>
      <c r="EB51" s="527">
        <f t="shared" si="70"/>
        <v>0.19993672429907669</v>
      </c>
      <c r="EC51" s="527">
        <f t="shared" si="70"/>
        <v>0.2055560497044322</v>
      </c>
      <c r="ED51" s="527">
        <f t="shared" si="70"/>
        <v>0.21687232531808329</v>
      </c>
      <c r="EE51" s="527">
        <f t="shared" si="70"/>
        <v>0.20765402395888391</v>
      </c>
      <c r="EF51" s="527">
        <f t="shared" si="70"/>
        <v>0.20875921098056019</v>
      </c>
      <c r="EG51" s="527">
        <f t="shared" si="70"/>
        <v>0.211557513167554</v>
      </c>
      <c r="EH51" s="527">
        <f t="shared" si="70"/>
        <v>0.21793159843920978</v>
      </c>
      <c r="EI51" s="527">
        <f t="shared" si="70"/>
        <v>0.21184636214199981</v>
      </c>
      <c r="EJ51" s="528">
        <f t="shared" si="70"/>
        <v>0.21119042081006423</v>
      </c>
      <c r="EK51" s="528" t="e">
        <f t="shared" si="70"/>
        <v>#VALUE!</v>
      </c>
      <c r="EL51" s="528" t="e">
        <f t="shared" si="70"/>
        <v>#VALUE!</v>
      </c>
      <c r="EM51" s="528" t="e">
        <f t="shared" si="70"/>
        <v>#VALUE!</v>
      </c>
      <c r="EN51" s="528" t="e">
        <f t="shared" si="70"/>
        <v>#VALUE!</v>
      </c>
      <c r="EO51" s="528" t="e">
        <f t="shared" si="70"/>
        <v>#VALUE!</v>
      </c>
      <c r="EP51" s="528" t="e">
        <f t="shared" si="70"/>
        <v>#VALUE!</v>
      </c>
      <c r="EQ51" s="528" t="e">
        <f t="shared" si="70"/>
        <v>#VALUE!</v>
      </c>
      <c r="ER51" s="528" t="e">
        <f t="shared" si="70"/>
        <v>#VALUE!</v>
      </c>
      <c r="ES51" s="528" t="e">
        <f t="shared" si="70"/>
        <v>#VALUE!</v>
      </c>
      <c r="ET51" s="528" t="e">
        <f t="shared" si="70"/>
        <v>#VALUE!</v>
      </c>
      <c r="EU51" s="528" t="e">
        <f t="shared" si="70"/>
        <v>#VALUE!</v>
      </c>
      <c r="EV51" s="528" t="e">
        <f t="shared" si="70"/>
        <v>#VALUE!</v>
      </c>
      <c r="EW51" s="528" t="e">
        <f t="shared" si="70"/>
        <v>#VALUE!</v>
      </c>
      <c r="EX51" s="528" t="e">
        <f t="shared" si="70"/>
        <v>#VALUE!</v>
      </c>
      <c r="EY51" s="528" t="e">
        <f t="shared" si="70"/>
        <v>#VALUE!</v>
      </c>
      <c r="EZ51" s="528" t="e">
        <f t="shared" si="70"/>
        <v>#VALUE!</v>
      </c>
      <c r="FA51" s="528" t="e">
        <f t="shared" si="70"/>
        <v>#VALUE!</v>
      </c>
      <c r="FB51" s="528" t="e">
        <f t="shared" si="70"/>
        <v>#VALUE!</v>
      </c>
      <c r="FC51" s="528" t="e">
        <f>(FC47)/(FC47+FC58)</f>
        <v>#VALUE!</v>
      </c>
      <c r="FD51" s="528" t="e">
        <f>(FD47)/(FD47+FD58)</f>
        <v>#VALUE!</v>
      </c>
      <c r="FE51" s="528" t="e">
        <f>(FE47)/(FE47+FE58)</f>
        <v>#VALUE!</v>
      </c>
      <c r="FF51" s="528" t="e">
        <f>(FF47)/(FF47+FF58)</f>
        <v>#VALUE!</v>
      </c>
      <c r="FG51" s="528"/>
      <c r="FH51" s="528"/>
      <c r="FI51" s="528"/>
      <c r="FJ51" s="528"/>
      <c r="FK51" s="528"/>
      <c r="FL51" s="528"/>
      <c r="FM51" s="528"/>
      <c r="FN51" s="528"/>
      <c r="FO51" s="528"/>
      <c r="FP51" s="528"/>
      <c r="FQ51" s="528"/>
      <c r="FR51" s="528"/>
      <c r="FS51" s="528"/>
      <c r="FT51" s="528"/>
      <c r="FU51" s="528"/>
      <c r="FV51" s="528"/>
    </row>
    <row r="52" spans="1:178">
      <c r="B52" s="394" t="s">
        <v>266</v>
      </c>
      <c r="C52" s="394">
        <v>18.617000000000004</v>
      </c>
      <c r="D52" s="394">
        <v>19.128</v>
      </c>
      <c r="E52" s="394">
        <v>19.223000000000003</v>
      </c>
      <c r="F52" s="394">
        <v>19.978999999999999</v>
      </c>
      <c r="G52" s="394">
        <v>20.849000000000004</v>
      </c>
      <c r="H52" s="394">
        <v>21.838000000000001</v>
      </c>
      <c r="I52" s="394">
        <v>22.968000000000004</v>
      </c>
      <c r="J52" s="394">
        <v>23.851000000000003</v>
      </c>
      <c r="K52" s="394">
        <v>25.229000000000003</v>
      </c>
      <c r="L52" s="394">
        <v>26.087000000000003</v>
      </c>
      <c r="M52" s="394">
        <v>26.957000000000004</v>
      </c>
      <c r="N52" s="394">
        <v>28.149000000000001</v>
      </c>
      <c r="O52" s="394">
        <v>28.709000000000003</v>
      </c>
      <c r="P52" s="394">
        <v>29.373000000000005</v>
      </c>
      <c r="Q52" s="394">
        <v>30.248000000000001</v>
      </c>
      <c r="R52" s="394">
        <v>30.995000000000001</v>
      </c>
      <c r="S52" s="394">
        <v>32.015999999999998</v>
      </c>
      <c r="T52" s="394">
        <v>32.225000000000001</v>
      </c>
      <c r="U52" s="394">
        <v>33.003</v>
      </c>
      <c r="V52" s="394">
        <v>33.844999999999999</v>
      </c>
      <c r="W52" s="394">
        <v>34.691000000000003</v>
      </c>
      <c r="X52" s="394">
        <v>35.281000000000006</v>
      </c>
      <c r="Y52" s="394">
        <v>35.944000000000003</v>
      </c>
      <c r="Z52" s="394">
        <v>36.603999999999999</v>
      </c>
      <c r="AA52" s="394">
        <v>37.267000000000003</v>
      </c>
      <c r="AB52" s="394">
        <v>37.970000000000006</v>
      </c>
      <c r="AC52" s="394">
        <v>38.246000000000002</v>
      </c>
      <c r="AD52" s="394">
        <v>38.552999999999997</v>
      </c>
      <c r="AE52" s="394">
        <v>38.727000000000004</v>
      </c>
      <c r="AF52" s="394">
        <v>39.152000000000001</v>
      </c>
      <c r="AG52" s="394">
        <v>39.620000000000005</v>
      </c>
      <c r="AH52" s="394">
        <v>40.270000000000003</v>
      </c>
      <c r="AI52" s="394">
        <v>41.02</v>
      </c>
      <c r="AJ52" s="394">
        <v>41.597999999999999</v>
      </c>
      <c r="AK52" s="394">
        <v>42.338000000000001</v>
      </c>
      <c r="AL52" s="394">
        <v>42.902000000000001</v>
      </c>
      <c r="AM52" s="394">
        <v>43.623999999999995</v>
      </c>
      <c r="AN52" s="394">
        <v>44.121000000000002</v>
      </c>
      <c r="AO52" s="394">
        <v>44.65100000000001</v>
      </c>
      <c r="AP52" s="394">
        <v>45.414000000000001</v>
      </c>
      <c r="AQ52" s="394">
        <v>46.259</v>
      </c>
      <c r="AR52" s="394">
        <v>46.810000000000009</v>
      </c>
      <c r="AS52" s="394">
        <v>47.647000000000013</v>
      </c>
      <c r="AT52" s="394">
        <v>48.491</v>
      </c>
      <c r="AU52" s="394">
        <v>49.106000000000009</v>
      </c>
      <c r="AV52" s="394">
        <v>49.953000000000003</v>
      </c>
      <c r="AW52" s="394">
        <v>50.710999999999999</v>
      </c>
      <c r="AX52" s="394">
        <v>51.419000000000004</v>
      </c>
      <c r="AY52" s="394">
        <v>52.021000000000001</v>
      </c>
      <c r="AZ52" s="394">
        <v>53.100999999999999</v>
      </c>
      <c r="BA52" s="394">
        <v>53.790999999999997</v>
      </c>
      <c r="BB52" s="394">
        <v>54.442000000000007</v>
      </c>
      <c r="BC52" s="394">
        <v>55.173000000000002</v>
      </c>
      <c r="BD52" s="394">
        <v>56.088000000000008</v>
      </c>
      <c r="BE52" s="394">
        <v>57.042000000000002</v>
      </c>
      <c r="BF52" s="394">
        <v>56.63</v>
      </c>
      <c r="BG52" s="394">
        <v>57.343000000000004</v>
      </c>
      <c r="BH52" s="394">
        <v>57.628000000000007</v>
      </c>
      <c r="BI52" s="394">
        <v>58.02300000000001</v>
      </c>
      <c r="BJ52" s="394">
        <v>58.468000000000004</v>
      </c>
      <c r="BK52" s="394">
        <v>58.785000000000011</v>
      </c>
      <c r="BL52" s="394">
        <v>59.321000000000012</v>
      </c>
      <c r="BM52" s="394">
        <v>59.861000000000004</v>
      </c>
      <c r="BN52" s="394">
        <v>60.389000000000003</v>
      </c>
      <c r="BO52" s="394">
        <v>61.036000000000001</v>
      </c>
      <c r="BP52" s="394">
        <v>61.527000000000008</v>
      </c>
      <c r="BQ52" s="394">
        <v>62.063000000000009</v>
      </c>
      <c r="BR52" s="394">
        <v>61.991</v>
      </c>
      <c r="BS52" s="394">
        <v>62.696000000000005</v>
      </c>
      <c r="BT52" s="394">
        <v>63.225999999999999</v>
      </c>
      <c r="BU52" s="394">
        <v>64.039000000000001</v>
      </c>
      <c r="BV52" s="394">
        <v>64.068000000000012</v>
      </c>
      <c r="BW52" s="394">
        <v>64.412000000000006</v>
      </c>
      <c r="BX52" s="394">
        <v>64.896000000000015</v>
      </c>
      <c r="BY52" s="394">
        <v>65.155000000000001</v>
      </c>
      <c r="BZ52" s="394">
        <v>65.90100000000001</v>
      </c>
      <c r="CA52" s="394">
        <v>66.385999999999996</v>
      </c>
      <c r="CB52" s="394">
        <v>66.765000000000015</v>
      </c>
      <c r="CC52" s="394">
        <v>67.135999999999996</v>
      </c>
      <c r="CD52" s="394">
        <v>67.504999999999995</v>
      </c>
      <c r="CE52" s="394">
        <v>68.048000000000002</v>
      </c>
      <c r="CF52" s="394">
        <v>68.534999999999997</v>
      </c>
      <c r="CG52" s="394">
        <v>68.785000000000011</v>
      </c>
      <c r="CH52" s="394">
        <v>69.308999999999997</v>
      </c>
      <c r="CI52" s="394">
        <v>70.322999999999993</v>
      </c>
      <c r="CJ52" s="394">
        <v>71.105000000000004</v>
      </c>
      <c r="CK52" s="394">
        <v>72.757000000000005</v>
      </c>
      <c r="CL52" s="394">
        <v>73.692000000000007</v>
      </c>
      <c r="CM52" s="394">
        <v>74.009</v>
      </c>
      <c r="CN52" s="394">
        <v>74.846000000000004</v>
      </c>
      <c r="CO52" s="394">
        <v>76.010000000000005</v>
      </c>
      <c r="CP52" s="394">
        <v>76.643000000000001</v>
      </c>
      <c r="CQ52" s="394">
        <v>77.228000000000009</v>
      </c>
      <c r="CR52" s="394">
        <v>78.177000000000007</v>
      </c>
      <c r="CS52" s="394">
        <v>79.303000000000011</v>
      </c>
      <c r="CT52" s="394">
        <v>80.209000000000003</v>
      </c>
      <c r="CU52" s="394">
        <v>80.775000000000006</v>
      </c>
      <c r="CV52" s="394">
        <v>82.140000000000015</v>
      </c>
      <c r="CW52" s="394">
        <v>82.924000000000007</v>
      </c>
      <c r="CX52" s="394">
        <v>83.802999999999997</v>
      </c>
      <c r="CY52" s="394">
        <v>84.660000000000011</v>
      </c>
      <c r="CZ52" s="394">
        <v>85.617000000000019</v>
      </c>
      <c r="DA52" s="394">
        <v>86.029000000000011</v>
      </c>
      <c r="DB52" s="394">
        <v>86.561000000000007</v>
      </c>
      <c r="DC52" s="394">
        <v>88.114000000000004</v>
      </c>
      <c r="DD52" s="394">
        <v>88.665000000000006</v>
      </c>
      <c r="DE52" s="394">
        <v>89.36</v>
      </c>
      <c r="DF52" s="394">
        <v>90.402000000000001</v>
      </c>
      <c r="DG52" s="394">
        <v>91.861000000000004</v>
      </c>
      <c r="DH52" s="394">
        <v>92.689000000000021</v>
      </c>
      <c r="DI52" s="394">
        <v>93.450000000000017</v>
      </c>
      <c r="DJ52" s="394">
        <v>94.510999999999996</v>
      </c>
      <c r="DK52" s="394">
        <v>95.175000000000011</v>
      </c>
      <c r="DL52" s="394">
        <v>95.646999999999991</v>
      </c>
      <c r="DM52" s="394">
        <v>96.740000000000009</v>
      </c>
      <c r="DN52" s="394">
        <v>98.285000000000011</v>
      </c>
      <c r="DO52" s="394">
        <v>98.820000000000007</v>
      </c>
      <c r="DP52" s="394">
        <v>102.25600000000001</v>
      </c>
      <c r="DQ52" s="394">
        <v>102.33099999999999</v>
      </c>
      <c r="DR52" s="394">
        <v>103.42</v>
      </c>
      <c r="DS52" s="394">
        <v>104.03900000000002</v>
      </c>
      <c r="DT52" s="394">
        <v>104.649</v>
      </c>
      <c r="DU52" s="394">
        <v>105.24100000000001</v>
      </c>
      <c r="DV52" s="394">
        <v>105.486</v>
      </c>
      <c r="DW52" s="394">
        <v>106.01100000000001</v>
      </c>
      <c r="DX52" s="394">
        <v>106.967</v>
      </c>
      <c r="DY52" s="394">
        <v>107.65900000000001</v>
      </c>
      <c r="DZ52" s="394">
        <v>108.29100000000001</v>
      </c>
      <c r="EA52" s="394">
        <v>109.65400000000001</v>
      </c>
      <c r="EB52" s="394">
        <v>110.83200000000001</v>
      </c>
      <c r="EC52" s="394">
        <v>111.92600000000002</v>
      </c>
      <c r="ED52" s="394">
        <v>112.628</v>
      </c>
      <c r="EE52" s="394">
        <v>113.212</v>
      </c>
      <c r="EF52" s="394">
        <v>114.07400000000001</v>
      </c>
      <c r="EG52" s="394">
        <v>114.828</v>
      </c>
      <c r="EH52" s="394">
        <v>115.477</v>
      </c>
      <c r="EI52" s="394">
        <v>116.13400000000001</v>
      </c>
      <c r="EJ52" s="516">
        <f t="shared" ref="EJ52:FB52" si="71">EI52*(1+EJ53%)</f>
        <v>116.83080400000001</v>
      </c>
      <c r="EK52" s="516">
        <f t="shared" si="71"/>
        <v>117.41495802</v>
      </c>
      <c r="EL52" s="516">
        <f t="shared" si="71"/>
        <v>118.00203281009999</v>
      </c>
      <c r="EM52" s="516">
        <f t="shared" si="71"/>
        <v>118.47404094134039</v>
      </c>
      <c r="EN52" s="516">
        <f t="shared" si="71"/>
        <v>118.94793710510575</v>
      </c>
      <c r="EO52" s="516">
        <f t="shared" si="71"/>
        <v>119.42372885352617</v>
      </c>
      <c r="EP52" s="516">
        <f t="shared" si="71"/>
        <v>119.90142376894028</v>
      </c>
      <c r="EQ52" s="516">
        <f t="shared" si="71"/>
        <v>120.62083231155391</v>
      </c>
      <c r="ER52" s="516">
        <f t="shared" si="71"/>
        <v>121.34455730542324</v>
      </c>
      <c r="ES52" s="516">
        <f t="shared" si="71"/>
        <v>122.19396920656119</v>
      </c>
      <c r="ET52" s="516">
        <f t="shared" si="71"/>
        <v>123.04932699100711</v>
      </c>
      <c r="EU52" s="516">
        <f t="shared" si="71"/>
        <v>123.91067227994414</v>
      </c>
      <c r="EV52" s="516">
        <f t="shared" si="71"/>
        <v>124.77804698590373</v>
      </c>
      <c r="EW52" s="516">
        <f t="shared" si="71"/>
        <v>125.65149331480504</v>
      </c>
      <c r="EX52" s="516">
        <f t="shared" si="71"/>
        <v>126.53105376800866</v>
      </c>
      <c r="EY52" s="516">
        <f t="shared" si="71"/>
        <v>127.41677114438471</v>
      </c>
      <c r="EZ52" s="516">
        <f t="shared" si="71"/>
        <v>128.3086885423954</v>
      </c>
      <c r="FA52" s="516">
        <f t="shared" si="71"/>
        <v>129.20684936219214</v>
      </c>
      <c r="FB52" s="516">
        <f t="shared" si="71"/>
        <v>130.11129730772748</v>
      </c>
      <c r="FC52" s="516">
        <f>FB52*(1+FC53%)</f>
        <v>131.02207638888157</v>
      </c>
      <c r="FD52" s="516">
        <f>FC52*(1+FD53%)</f>
        <v>131.93923092360373</v>
      </c>
      <c r="FE52" s="516">
        <f>FD52*(1+FE53%)</f>
        <v>132.86280554006893</v>
      </c>
      <c r="FF52" s="516">
        <f>FE52*(1+FF53%)</f>
        <v>133.7928451788494</v>
      </c>
      <c r="FG52" s="516"/>
      <c r="FH52" s="516"/>
      <c r="FI52" s="516"/>
      <c r="FJ52" s="516"/>
      <c r="FK52" s="516"/>
      <c r="FL52" s="516"/>
      <c r="FM52" s="516"/>
      <c r="FN52" s="516"/>
      <c r="FO52" s="516"/>
      <c r="FP52" s="516"/>
      <c r="FQ52" s="516"/>
      <c r="FR52" s="516"/>
      <c r="FS52" s="516"/>
      <c r="FT52" s="516"/>
      <c r="FU52" s="516"/>
      <c r="FV52" s="516"/>
    </row>
    <row r="53" spans="1:178">
      <c r="B53" s="374" t="s">
        <v>174</v>
      </c>
      <c r="D53" s="490">
        <f>100*((D52/C52)-1)</f>
        <v>2.7448031369178505</v>
      </c>
      <c r="E53" s="490">
        <f>100*((E52/D52)-1)</f>
        <v>0.49665411961523631</v>
      </c>
      <c r="F53" s="490">
        <f>100*((F52/E52)-1)</f>
        <v>3.9327888466940575</v>
      </c>
      <c r="G53" s="490">
        <f t="shared" ref="G53:BR53" si="72">100*((G52/F52)-1)</f>
        <v>4.354572300915982</v>
      </c>
      <c r="H53" s="490">
        <f t="shared" si="72"/>
        <v>4.7436327881432927</v>
      </c>
      <c r="I53" s="490">
        <f t="shared" si="72"/>
        <v>5.1744665262386746</v>
      </c>
      <c r="J53" s="490">
        <f t="shared" si="72"/>
        <v>3.8444792755137458</v>
      </c>
      <c r="K53" s="490">
        <f t="shared" si="72"/>
        <v>5.7775355331013412</v>
      </c>
      <c r="L53" s="490">
        <f t="shared" si="72"/>
        <v>3.400848230211273</v>
      </c>
      <c r="M53" s="490">
        <f t="shared" si="72"/>
        <v>3.3349944416759314</v>
      </c>
      <c r="N53" s="490">
        <f t="shared" si="72"/>
        <v>4.4218570315687877</v>
      </c>
      <c r="O53" s="490">
        <f t="shared" si="72"/>
        <v>1.9894134782763251</v>
      </c>
      <c r="P53" s="490">
        <f t="shared" si="72"/>
        <v>2.3128635619492188</v>
      </c>
      <c r="Q53" s="490">
        <f t="shared" si="72"/>
        <v>2.9789262247642334</v>
      </c>
      <c r="R53" s="490">
        <f t="shared" si="72"/>
        <v>2.469584765934929</v>
      </c>
      <c r="S53" s="490">
        <f t="shared" si="72"/>
        <v>3.2940796902726222</v>
      </c>
      <c r="T53" s="490">
        <f t="shared" si="72"/>
        <v>0.65279860069966666</v>
      </c>
      <c r="U53" s="490">
        <f t="shared" si="72"/>
        <v>2.4142746314972818</v>
      </c>
      <c r="V53" s="490">
        <f t="shared" si="72"/>
        <v>2.5512832166772581</v>
      </c>
      <c r="W53" s="490">
        <f t="shared" si="72"/>
        <v>2.4996306692273818</v>
      </c>
      <c r="X53" s="490">
        <f t="shared" si="72"/>
        <v>1.7007292957827769</v>
      </c>
      <c r="Y53" s="490">
        <f t="shared" si="72"/>
        <v>1.8791984354184832</v>
      </c>
      <c r="Z53" s="490">
        <f t="shared" si="72"/>
        <v>1.8361896283106915</v>
      </c>
      <c r="AA53" s="490">
        <f t="shared" si="72"/>
        <v>1.8112774560157474</v>
      </c>
      <c r="AB53" s="490">
        <f t="shared" si="72"/>
        <v>1.886387420506086</v>
      </c>
      <c r="AC53" s="490">
        <f t="shared" si="72"/>
        <v>0.72688964972345005</v>
      </c>
      <c r="AD53" s="490">
        <f t="shared" si="72"/>
        <v>0.80269832139308051</v>
      </c>
      <c r="AE53" s="490">
        <f t="shared" si="72"/>
        <v>0.45132674500041325</v>
      </c>
      <c r="AF53" s="490">
        <f t="shared" si="72"/>
        <v>1.0974255687246526</v>
      </c>
      <c r="AG53" s="490">
        <f t="shared" si="72"/>
        <v>1.1953412341642933</v>
      </c>
      <c r="AH53" s="490">
        <f t="shared" si="72"/>
        <v>1.6405855628470523</v>
      </c>
      <c r="AI53" s="490">
        <f t="shared" si="72"/>
        <v>1.8624286069033991</v>
      </c>
      <c r="AJ53" s="490">
        <f t="shared" si="72"/>
        <v>1.4090687469527019</v>
      </c>
      <c r="AK53" s="490">
        <f t="shared" si="72"/>
        <v>1.7789316794076582</v>
      </c>
      <c r="AL53" s="490">
        <f t="shared" si="72"/>
        <v>1.3321366148613567</v>
      </c>
      <c r="AM53" s="490">
        <f t="shared" si="72"/>
        <v>1.6829052258635846</v>
      </c>
      <c r="AN53" s="490">
        <f t="shared" si="72"/>
        <v>1.1392811296534244</v>
      </c>
      <c r="AO53" s="490">
        <f t="shared" si="72"/>
        <v>1.2012420389383882</v>
      </c>
      <c r="AP53" s="490">
        <f t="shared" si="72"/>
        <v>1.7088083133636189</v>
      </c>
      <c r="AQ53" s="490">
        <f t="shared" si="72"/>
        <v>1.8606597084599441</v>
      </c>
      <c r="AR53" s="490">
        <f t="shared" si="72"/>
        <v>1.1911195659223273</v>
      </c>
      <c r="AS53" s="490">
        <f t="shared" si="72"/>
        <v>1.788079470198678</v>
      </c>
      <c r="AT53" s="490">
        <f t="shared" si="72"/>
        <v>1.7713602115557947</v>
      </c>
      <c r="AU53" s="490">
        <f t="shared" si="72"/>
        <v>1.2682765874080015</v>
      </c>
      <c r="AV53" s="490">
        <f t="shared" si="72"/>
        <v>1.7248401417341963</v>
      </c>
      <c r="AW53" s="490">
        <f t="shared" si="72"/>
        <v>1.5174263807979482</v>
      </c>
      <c r="AX53" s="490">
        <f t="shared" si="72"/>
        <v>1.3961467926091098</v>
      </c>
      <c r="AY53" s="490">
        <f t="shared" si="72"/>
        <v>1.170773449503093</v>
      </c>
      <c r="AZ53" s="490">
        <f t="shared" si="72"/>
        <v>2.0760846581188375</v>
      </c>
      <c r="BA53" s="490">
        <f t="shared" si="72"/>
        <v>1.2994105572399661</v>
      </c>
      <c r="BB53" s="490">
        <f t="shared" si="72"/>
        <v>1.2102396311650887</v>
      </c>
      <c r="BC53" s="490">
        <f t="shared" si="72"/>
        <v>1.3427133463135066</v>
      </c>
      <c r="BD53" s="490">
        <f t="shared" si="72"/>
        <v>1.6584198792887861</v>
      </c>
      <c r="BE53" s="490">
        <f t="shared" si="72"/>
        <v>1.7008985879332306</v>
      </c>
      <c r="BF53" s="490">
        <f t="shared" si="72"/>
        <v>-0.7222748150485625</v>
      </c>
      <c r="BG53" s="490">
        <f t="shared" si="72"/>
        <v>1.2590499735122718</v>
      </c>
      <c r="BH53" s="490">
        <f t="shared" si="72"/>
        <v>0.49700922518878254</v>
      </c>
      <c r="BI53" s="490">
        <f t="shared" si="72"/>
        <v>0.68543069341293617</v>
      </c>
      <c r="BJ53" s="490">
        <f t="shared" si="72"/>
        <v>0.76693724902192617</v>
      </c>
      <c r="BK53" s="490">
        <f t="shared" si="72"/>
        <v>0.54217691728810635</v>
      </c>
      <c r="BL53" s="490">
        <f t="shared" si="72"/>
        <v>0.91179722718379708</v>
      </c>
      <c r="BM53" s="490">
        <f t="shared" si="72"/>
        <v>0.91030157954179458</v>
      </c>
      <c r="BN53" s="490">
        <f t="shared" si="72"/>
        <v>0.88204340054458541</v>
      </c>
      <c r="BO53" s="490">
        <f t="shared" si="72"/>
        <v>1.071387173160665</v>
      </c>
      <c r="BP53" s="490">
        <f t="shared" si="72"/>
        <v>0.80444327937612137</v>
      </c>
      <c r="BQ53" s="490">
        <f t="shared" si="72"/>
        <v>0.87116225396981495</v>
      </c>
      <c r="BR53" s="490">
        <f t="shared" si="72"/>
        <v>-0.11601114996053763</v>
      </c>
      <c r="BS53" s="490">
        <f t="shared" ref="BS53:ED53" si="73">100*((BS52/BR52)-1)</f>
        <v>1.1372618605926643</v>
      </c>
      <c r="BT53" s="490">
        <f t="shared" si="73"/>
        <v>0.84534898558121796</v>
      </c>
      <c r="BU53" s="490">
        <f t="shared" si="73"/>
        <v>1.2858634106222233</v>
      </c>
      <c r="BV53" s="490">
        <f t="shared" si="73"/>
        <v>4.5284904511322388E-2</v>
      </c>
      <c r="BW53" s="490">
        <f t="shared" si="73"/>
        <v>0.53692951239308062</v>
      </c>
      <c r="BX53" s="490">
        <f t="shared" si="73"/>
        <v>0.75141278022730074</v>
      </c>
      <c r="BY53" s="490">
        <f t="shared" si="73"/>
        <v>0.39910009861929829</v>
      </c>
      <c r="BZ53" s="490">
        <f t="shared" si="73"/>
        <v>1.1449620136597449</v>
      </c>
      <c r="CA53" s="490">
        <f t="shared" si="73"/>
        <v>0.73595241346866569</v>
      </c>
      <c r="CB53" s="490">
        <f t="shared" si="73"/>
        <v>0.57090350375081922</v>
      </c>
      <c r="CC53" s="490">
        <f t="shared" si="73"/>
        <v>0.55568037145208304</v>
      </c>
      <c r="CD53" s="490">
        <f t="shared" si="73"/>
        <v>0.54963060057198199</v>
      </c>
      <c r="CE53" s="490">
        <f t="shared" si="73"/>
        <v>0.80438486038072465</v>
      </c>
      <c r="CF53" s="490">
        <f t="shared" si="73"/>
        <v>0.71567129085350345</v>
      </c>
      <c r="CG53" s="490">
        <f t="shared" si="73"/>
        <v>0.36477712117897187</v>
      </c>
      <c r="CH53" s="490">
        <f t="shared" si="73"/>
        <v>0.76179399578395479</v>
      </c>
      <c r="CI53" s="490">
        <f t="shared" si="73"/>
        <v>1.4630134614552093</v>
      </c>
      <c r="CJ53" s="490">
        <f t="shared" si="73"/>
        <v>1.1120117173613275</v>
      </c>
      <c r="CK53" s="490">
        <f t="shared" si="73"/>
        <v>2.3233246607130331</v>
      </c>
      <c r="CL53" s="490">
        <f t="shared" si="73"/>
        <v>1.2850997154912891</v>
      </c>
      <c r="CM53" s="490">
        <f t="shared" si="73"/>
        <v>0.43016881072570623</v>
      </c>
      <c r="CN53" s="490">
        <f t="shared" si="73"/>
        <v>1.1309435338945351</v>
      </c>
      <c r="CO53" s="490">
        <f t="shared" si="73"/>
        <v>1.5551933303048937</v>
      </c>
      <c r="CP53" s="490">
        <f t="shared" si="73"/>
        <v>0.83278515984739343</v>
      </c>
      <c r="CQ53" s="490">
        <f t="shared" si="73"/>
        <v>0.7632790992001981</v>
      </c>
      <c r="CR53" s="490">
        <f t="shared" si="73"/>
        <v>1.2288289221525917</v>
      </c>
      <c r="CS53" s="490">
        <f t="shared" si="73"/>
        <v>1.4403213221279909</v>
      </c>
      <c r="CT53" s="490">
        <f t="shared" si="73"/>
        <v>1.1424536272272023</v>
      </c>
      <c r="CU53" s="490">
        <f t="shared" si="73"/>
        <v>0.70565647246567664</v>
      </c>
      <c r="CV53" s="490">
        <f t="shared" si="73"/>
        <v>1.6898792943361274</v>
      </c>
      <c r="CW53" s="490">
        <f t="shared" si="73"/>
        <v>0.95446798149498857</v>
      </c>
      <c r="CX53" s="490">
        <f t="shared" si="73"/>
        <v>1.0600067531715718</v>
      </c>
      <c r="CY53" s="490">
        <f t="shared" si="73"/>
        <v>1.0226364211305183</v>
      </c>
      <c r="CZ53" s="490">
        <f t="shared" si="73"/>
        <v>1.1304039688164513</v>
      </c>
      <c r="DA53" s="490">
        <f t="shared" si="73"/>
        <v>0.48121284324373903</v>
      </c>
      <c r="DB53" s="490">
        <f t="shared" si="73"/>
        <v>0.61839612223784091</v>
      </c>
      <c r="DC53" s="490">
        <f t="shared" si="73"/>
        <v>1.7941105116622946</v>
      </c>
      <c r="DD53" s="490">
        <f t="shared" si="73"/>
        <v>0.62532628186213746</v>
      </c>
      <c r="DE53" s="490">
        <f t="shared" si="73"/>
        <v>0.78384932047594891</v>
      </c>
      <c r="DF53" s="490">
        <f t="shared" si="73"/>
        <v>1.1660698299015282</v>
      </c>
      <c r="DG53" s="490">
        <f t="shared" si="73"/>
        <v>1.6139023472931946</v>
      </c>
      <c r="DH53" s="490">
        <f t="shared" si="73"/>
        <v>0.90136184017157728</v>
      </c>
      <c r="DI53" s="490">
        <f>100*((DI52/DH52)-1)</f>
        <v>0.82102514861526199</v>
      </c>
      <c r="DJ53" s="490">
        <f t="shared" si="73"/>
        <v>1.1353665061530016</v>
      </c>
      <c r="DK53" s="490">
        <f t="shared" si="73"/>
        <v>0.70256372274128953</v>
      </c>
      <c r="DL53" s="490">
        <f t="shared" si="73"/>
        <v>0.49592855266611391</v>
      </c>
      <c r="DM53" s="490">
        <f t="shared" si="73"/>
        <v>1.1427436302236638</v>
      </c>
      <c r="DN53" s="490">
        <f t="shared" si="73"/>
        <v>1.5970642960512649</v>
      </c>
      <c r="DO53" s="490">
        <f t="shared" si="73"/>
        <v>0.54433535127436095</v>
      </c>
      <c r="DP53" s="490">
        <f t="shared" si="73"/>
        <v>3.4770289415098299</v>
      </c>
      <c r="DQ53" s="490">
        <f t="shared" si="73"/>
        <v>7.3345329369400858E-2</v>
      </c>
      <c r="DR53" s="490">
        <f t="shared" si="73"/>
        <v>1.0641936461092127</v>
      </c>
      <c r="DS53" s="490">
        <f t="shared" si="73"/>
        <v>0.59853026493910111</v>
      </c>
      <c r="DT53" s="490">
        <f t="shared" si="73"/>
        <v>0.5863185920664149</v>
      </c>
      <c r="DU53" s="490">
        <f t="shared" si="73"/>
        <v>0.56570058003422297</v>
      </c>
      <c r="DV53" s="490">
        <f t="shared" si="73"/>
        <v>0.23279900419037602</v>
      </c>
      <c r="DW53" s="490">
        <f t="shared" si="73"/>
        <v>0.49769637677037348</v>
      </c>
      <c r="DX53" s="490">
        <f t="shared" si="73"/>
        <v>0.90179321013856839</v>
      </c>
      <c r="DY53" s="490">
        <f t="shared" si="73"/>
        <v>0.6469284919648155</v>
      </c>
      <c r="DZ53" s="490">
        <f t="shared" si="73"/>
        <v>0.58703870554250859</v>
      </c>
      <c r="EA53" s="490">
        <f t="shared" si="73"/>
        <v>1.2586456861604312</v>
      </c>
      <c r="EB53" s="490">
        <f t="shared" si="73"/>
        <v>1.0742882156601574</v>
      </c>
      <c r="EC53" s="490">
        <f t="shared" si="73"/>
        <v>0.98707954381407337</v>
      </c>
      <c r="ED53" s="490">
        <f t="shared" si="73"/>
        <v>0.62720011436125933</v>
      </c>
      <c r="EE53" s="490">
        <f t="shared" ref="EE53" si="74">100*((EE52/ED52)-1)</f>
        <v>0.51852114927015691</v>
      </c>
      <c r="EF53" s="490">
        <f>100*((EF52/EE52)-1)</f>
        <v>0.76140338480019665</v>
      </c>
      <c r="EG53" s="490">
        <f>100*((EG52/EF52)-1)</f>
        <v>0.6609744551782093</v>
      </c>
      <c r="EH53" s="490">
        <f>100*((EH52/EG52)-1)</f>
        <v>0.56519315846308427</v>
      </c>
      <c r="EI53" s="490">
        <f>100*((EI52/EH52)-1)</f>
        <v>0.56894446513160446</v>
      </c>
      <c r="EJ53" s="529">
        <v>0.6</v>
      </c>
      <c r="EK53" s="529">
        <v>0.5</v>
      </c>
      <c r="EL53" s="529">
        <v>0.5</v>
      </c>
      <c r="EM53" s="529">
        <v>0.4</v>
      </c>
      <c r="EN53" s="529">
        <f>EM53</f>
        <v>0.4</v>
      </c>
      <c r="EO53" s="529">
        <f>EN53</f>
        <v>0.4</v>
      </c>
      <c r="EP53" s="529">
        <f>EO53</f>
        <v>0.4</v>
      </c>
      <c r="EQ53" s="529">
        <v>0.6</v>
      </c>
      <c r="ER53" s="529">
        <v>0.6</v>
      </c>
      <c r="ES53" s="529">
        <v>0.7</v>
      </c>
      <c r="ET53" s="529">
        <v>0.7</v>
      </c>
      <c r="EU53" s="529">
        <v>0.7</v>
      </c>
      <c r="EV53" s="529">
        <v>0.7</v>
      </c>
      <c r="EW53" s="529">
        <v>0.7</v>
      </c>
      <c r="EX53" s="529">
        <v>0.7</v>
      </c>
      <c r="EY53" s="529">
        <v>0.7</v>
      </c>
      <c r="EZ53" s="529">
        <v>0.7</v>
      </c>
      <c r="FA53" s="529">
        <v>0.7</v>
      </c>
      <c r="FB53" s="529">
        <v>0.7</v>
      </c>
      <c r="FC53" s="529">
        <v>0.7</v>
      </c>
      <c r="FD53" s="529">
        <v>0.7</v>
      </c>
      <c r="FE53" s="529">
        <v>0.7</v>
      </c>
      <c r="FF53" s="529">
        <v>0.7</v>
      </c>
      <c r="FG53" s="529"/>
      <c r="FH53" s="529"/>
      <c r="FI53" s="529"/>
      <c r="FJ53" s="529"/>
      <c r="FK53" s="529"/>
      <c r="FL53" s="529"/>
      <c r="FM53" s="529"/>
      <c r="FN53" s="529"/>
      <c r="FO53" s="529"/>
      <c r="FP53" s="529"/>
      <c r="FQ53" s="529"/>
      <c r="FR53" s="529"/>
      <c r="FS53" s="529"/>
      <c r="FT53" s="529"/>
      <c r="FU53" s="529"/>
      <c r="FV53" s="529"/>
    </row>
    <row r="54" spans="1:178">
      <c r="B54" s="394" t="s">
        <v>267</v>
      </c>
      <c r="C54" s="376">
        <f t="shared" ref="C54:BN54" si="75">C26+C23+C41-C47+C52</f>
        <v>73.663000000000011</v>
      </c>
      <c r="D54" s="376">
        <f t="shared" si="75"/>
        <v>75.972000000000008</v>
      </c>
      <c r="E54" s="376">
        <f t="shared" si="75"/>
        <v>77.701999999999998</v>
      </c>
      <c r="F54" s="376">
        <f t="shared" si="75"/>
        <v>80.339999999999989</v>
      </c>
      <c r="G54" s="376">
        <f t="shared" si="75"/>
        <v>83.298000000000002</v>
      </c>
      <c r="H54" s="376">
        <f t="shared" si="75"/>
        <v>87.137</v>
      </c>
      <c r="I54" s="376">
        <f t="shared" si="75"/>
        <v>90.407000000000011</v>
      </c>
      <c r="J54" s="376">
        <f t="shared" si="75"/>
        <v>92.949000000000012</v>
      </c>
      <c r="K54" s="376">
        <f t="shared" si="75"/>
        <v>97.105999999999995</v>
      </c>
      <c r="L54" s="376">
        <f t="shared" si="75"/>
        <v>100.57100000000001</v>
      </c>
      <c r="M54" s="376">
        <f t="shared" si="75"/>
        <v>102.70400000000002</v>
      </c>
      <c r="N54" s="376">
        <f t="shared" si="75"/>
        <v>103.598</v>
      </c>
      <c r="O54" s="376">
        <f t="shared" si="75"/>
        <v>107.69500000000002</v>
      </c>
      <c r="P54" s="376">
        <f t="shared" si="75"/>
        <v>109.31400000000001</v>
      </c>
      <c r="Q54" s="376">
        <f t="shared" si="75"/>
        <v>111.25900000000003</v>
      </c>
      <c r="R54" s="376">
        <f t="shared" si="75"/>
        <v>113.51900000000001</v>
      </c>
      <c r="S54" s="376">
        <f t="shared" si="75"/>
        <v>115.61100000000002</v>
      </c>
      <c r="T54" s="376">
        <f t="shared" si="75"/>
        <v>116.36000000000001</v>
      </c>
      <c r="U54" s="376">
        <f t="shared" si="75"/>
        <v>118.86400000000002</v>
      </c>
      <c r="V54" s="376">
        <f t="shared" si="75"/>
        <v>119.57400000000001</v>
      </c>
      <c r="W54" s="376">
        <f t="shared" si="75"/>
        <v>122.322</v>
      </c>
      <c r="X54" s="376">
        <f t="shared" si="75"/>
        <v>124.15900000000002</v>
      </c>
      <c r="Y54" s="376">
        <f t="shared" si="75"/>
        <v>127.581</v>
      </c>
      <c r="Z54" s="376">
        <f t="shared" si="75"/>
        <v>129.488</v>
      </c>
      <c r="AA54" s="376">
        <f t="shared" si="75"/>
        <v>130.58699999999999</v>
      </c>
      <c r="AB54" s="376">
        <f t="shared" si="75"/>
        <v>131.98000000000002</v>
      </c>
      <c r="AC54" s="376">
        <f t="shared" si="75"/>
        <v>133.10100000000003</v>
      </c>
      <c r="AD54" s="376">
        <f t="shared" si="75"/>
        <v>134.94400000000002</v>
      </c>
      <c r="AE54" s="376">
        <f t="shared" si="75"/>
        <v>135.19600000000003</v>
      </c>
      <c r="AF54" s="376">
        <f t="shared" si="75"/>
        <v>138.18899999999999</v>
      </c>
      <c r="AG54" s="376">
        <f t="shared" si="75"/>
        <v>139.24600000000004</v>
      </c>
      <c r="AH54" s="376">
        <f t="shared" si="75"/>
        <v>140.75800000000001</v>
      </c>
      <c r="AI54" s="376">
        <f t="shared" si="75"/>
        <v>142.73599999999999</v>
      </c>
      <c r="AJ54" s="376">
        <f t="shared" si="75"/>
        <v>145.59899999999999</v>
      </c>
      <c r="AK54" s="376">
        <f t="shared" si="75"/>
        <v>147.77500000000001</v>
      </c>
      <c r="AL54" s="376">
        <f t="shared" si="75"/>
        <v>151.22300000000001</v>
      </c>
      <c r="AM54" s="376">
        <f t="shared" si="75"/>
        <v>153.61100000000002</v>
      </c>
      <c r="AN54" s="376">
        <f t="shared" si="75"/>
        <v>155.74500000000003</v>
      </c>
      <c r="AO54" s="376">
        <f t="shared" si="75"/>
        <v>160.00200000000001</v>
      </c>
      <c r="AP54" s="376">
        <f t="shared" si="75"/>
        <v>162.93</v>
      </c>
      <c r="AQ54" s="376">
        <f t="shared" si="75"/>
        <v>166.02800000000002</v>
      </c>
      <c r="AR54" s="376">
        <f t="shared" si="75"/>
        <v>166.965</v>
      </c>
      <c r="AS54" s="376">
        <f t="shared" si="75"/>
        <v>170.36</v>
      </c>
      <c r="AT54" s="376">
        <f t="shared" si="75"/>
        <v>170.91499999999996</v>
      </c>
      <c r="AU54" s="376">
        <f t="shared" si="75"/>
        <v>173.19499999999999</v>
      </c>
      <c r="AV54" s="376">
        <f t="shared" si="75"/>
        <v>175.48000000000002</v>
      </c>
      <c r="AW54" s="376">
        <f t="shared" si="75"/>
        <v>176.53699999999998</v>
      </c>
      <c r="AX54" s="376">
        <f t="shared" si="75"/>
        <v>178.44</v>
      </c>
      <c r="AY54" s="376">
        <f t="shared" si="75"/>
        <v>180.71100000000001</v>
      </c>
      <c r="AZ54" s="376">
        <f t="shared" si="75"/>
        <v>183.685</v>
      </c>
      <c r="BA54" s="376">
        <f t="shared" si="75"/>
        <v>185.24400000000003</v>
      </c>
      <c r="BB54" s="376">
        <f t="shared" si="75"/>
        <v>186.37800000000004</v>
      </c>
      <c r="BC54" s="376">
        <f t="shared" si="75"/>
        <v>186.851</v>
      </c>
      <c r="BD54" s="376">
        <f t="shared" si="75"/>
        <v>188.31</v>
      </c>
      <c r="BE54" s="376">
        <f t="shared" si="75"/>
        <v>188.58899999999997</v>
      </c>
      <c r="BF54" s="376">
        <f t="shared" si="75"/>
        <v>188.61800000000002</v>
      </c>
      <c r="BG54" s="376">
        <f t="shared" si="75"/>
        <v>189.49100000000004</v>
      </c>
      <c r="BH54" s="376">
        <f t="shared" si="75"/>
        <v>190.02</v>
      </c>
      <c r="BI54" s="376">
        <f t="shared" si="75"/>
        <v>191.96899999999999</v>
      </c>
      <c r="BJ54" s="376">
        <f t="shared" si="75"/>
        <v>194.09000000000003</v>
      </c>
      <c r="BK54" s="376">
        <f t="shared" si="75"/>
        <v>195.03000000000003</v>
      </c>
      <c r="BL54" s="376">
        <f t="shared" si="75"/>
        <v>197.43100000000004</v>
      </c>
      <c r="BM54" s="376">
        <f t="shared" si="75"/>
        <v>198.86799999999999</v>
      </c>
      <c r="BN54" s="376">
        <f t="shared" si="75"/>
        <v>200.56600000000003</v>
      </c>
      <c r="BO54" s="376">
        <f t="shared" ref="BO54:DZ54" si="76">BO26+BO23+BO41-BO47+BO52</f>
        <v>200.85599999999999</v>
      </c>
      <c r="BP54" s="376">
        <f t="shared" si="76"/>
        <v>203.09900000000002</v>
      </c>
      <c r="BQ54" s="376">
        <f t="shared" si="76"/>
        <v>203.53000000000006</v>
      </c>
      <c r="BR54" s="376">
        <f t="shared" si="76"/>
        <v>203.57600000000002</v>
      </c>
      <c r="BS54" s="376">
        <f t="shared" si="76"/>
        <v>205.15800000000002</v>
      </c>
      <c r="BT54" s="376">
        <f t="shared" si="76"/>
        <v>206.05599999999998</v>
      </c>
      <c r="BU54" s="376">
        <f t="shared" si="76"/>
        <v>210.28199999999998</v>
      </c>
      <c r="BV54" s="376">
        <f t="shared" si="76"/>
        <v>211.02600000000004</v>
      </c>
      <c r="BW54" s="376">
        <f t="shared" si="76"/>
        <v>213.95699999999999</v>
      </c>
      <c r="BX54" s="376">
        <f t="shared" si="76"/>
        <v>214.37100000000007</v>
      </c>
      <c r="BY54" s="376">
        <f t="shared" si="76"/>
        <v>216.58700000000002</v>
      </c>
      <c r="BZ54" s="376">
        <f t="shared" si="76"/>
        <v>216.33700000000002</v>
      </c>
      <c r="CA54" s="376">
        <f t="shared" si="76"/>
        <v>218.93100000000001</v>
      </c>
      <c r="CB54" s="376">
        <f t="shared" si="76"/>
        <v>220.00600000000003</v>
      </c>
      <c r="CC54" s="376">
        <f t="shared" si="76"/>
        <v>221.09499999999997</v>
      </c>
      <c r="CD54" s="376">
        <f t="shared" si="76"/>
        <v>224.97000000000003</v>
      </c>
      <c r="CE54" s="376">
        <f t="shared" si="76"/>
        <v>228.673</v>
      </c>
      <c r="CF54" s="376">
        <f t="shared" si="76"/>
        <v>231.95499999999998</v>
      </c>
      <c r="CG54" s="376">
        <f t="shared" si="76"/>
        <v>234.18600000000004</v>
      </c>
      <c r="CH54" s="376">
        <f t="shared" si="76"/>
        <v>242.67200000000003</v>
      </c>
      <c r="CI54" s="376">
        <f t="shared" si="76"/>
        <v>242.40499999999997</v>
      </c>
      <c r="CJ54" s="376">
        <f t="shared" si="76"/>
        <v>244.33800000000008</v>
      </c>
      <c r="CK54" s="376">
        <f t="shared" si="76"/>
        <v>249.03200000000004</v>
      </c>
      <c r="CL54" s="376">
        <f t="shared" si="76"/>
        <v>251.33100000000002</v>
      </c>
      <c r="CM54" s="376">
        <f t="shared" si="76"/>
        <v>253.17400000000004</v>
      </c>
      <c r="CN54" s="376">
        <f t="shared" si="76"/>
        <v>255.15</v>
      </c>
      <c r="CO54" s="376">
        <f t="shared" si="76"/>
        <v>256.40299999999996</v>
      </c>
      <c r="CP54" s="376">
        <f t="shared" si="76"/>
        <v>262.50300000000004</v>
      </c>
      <c r="CQ54" s="376">
        <f t="shared" si="76"/>
        <v>259.63500000000005</v>
      </c>
      <c r="CR54" s="376">
        <f t="shared" si="76"/>
        <v>261.23500000000001</v>
      </c>
      <c r="CS54" s="376">
        <f t="shared" si="76"/>
        <v>264.14400000000001</v>
      </c>
      <c r="CT54" s="376">
        <f t="shared" si="76"/>
        <v>266.995</v>
      </c>
      <c r="CU54" s="376">
        <f t="shared" si="76"/>
        <v>269.92100000000005</v>
      </c>
      <c r="CV54" s="376">
        <f t="shared" si="76"/>
        <v>274.19200000000001</v>
      </c>
      <c r="CW54" s="376">
        <f t="shared" si="76"/>
        <v>276.66899999999998</v>
      </c>
      <c r="CX54" s="376">
        <f t="shared" si="76"/>
        <v>277.66599999999994</v>
      </c>
      <c r="CY54" s="376">
        <f t="shared" si="76"/>
        <v>278.495</v>
      </c>
      <c r="CZ54" s="376">
        <f t="shared" si="76"/>
        <v>280.73100000000005</v>
      </c>
      <c r="DA54" s="376">
        <f t="shared" si="76"/>
        <v>283.25199999999995</v>
      </c>
      <c r="DB54" s="376">
        <f t="shared" si="76"/>
        <v>286.25100000000009</v>
      </c>
      <c r="DC54" s="376">
        <f t="shared" si="76"/>
        <v>288.34500000000003</v>
      </c>
      <c r="DD54" s="376">
        <f t="shared" si="76"/>
        <v>293.86899999999997</v>
      </c>
      <c r="DE54" s="376">
        <f t="shared" si="76"/>
        <v>297.28999999999996</v>
      </c>
      <c r="DF54" s="376">
        <f t="shared" si="76"/>
        <v>301.54599999999999</v>
      </c>
      <c r="DG54" s="376">
        <f t="shared" si="76"/>
        <v>305.12600000000003</v>
      </c>
      <c r="DH54" s="376">
        <f t="shared" si="76"/>
        <v>309.36500000000007</v>
      </c>
      <c r="DI54" s="376">
        <f t="shared" si="76"/>
        <v>312.61199999999997</v>
      </c>
      <c r="DJ54" s="376">
        <f t="shared" si="76"/>
        <v>317.71500000000003</v>
      </c>
      <c r="DK54" s="376">
        <f t="shared" si="76"/>
        <v>320.62400000000002</v>
      </c>
      <c r="DL54" s="376">
        <f t="shared" si="76"/>
        <v>321.80100000000004</v>
      </c>
      <c r="DM54" s="376">
        <f t="shared" si="76"/>
        <v>319.93800000000005</v>
      </c>
      <c r="DN54" s="376">
        <f t="shared" si="76"/>
        <v>319.52100000000002</v>
      </c>
      <c r="DO54" s="376">
        <f t="shared" si="76"/>
        <v>318.45299999999997</v>
      </c>
      <c r="DP54" s="376">
        <f t="shared" si="76"/>
        <v>320.209</v>
      </c>
      <c r="DQ54" s="376">
        <f t="shared" si="76"/>
        <v>321.79599999999999</v>
      </c>
      <c r="DR54" s="376">
        <f t="shared" si="76"/>
        <v>322.584</v>
      </c>
      <c r="DS54" s="376">
        <f t="shared" si="76"/>
        <v>325.00600000000009</v>
      </c>
      <c r="DT54" s="376">
        <f t="shared" si="76"/>
        <v>327.505</v>
      </c>
      <c r="DU54" s="376">
        <f t="shared" si="76"/>
        <v>329.62400000000002</v>
      </c>
      <c r="DV54" s="376">
        <f t="shared" si="76"/>
        <v>331.25800000000004</v>
      </c>
      <c r="DW54" s="376">
        <f t="shared" si="76"/>
        <v>333.02000000000004</v>
      </c>
      <c r="DX54" s="376">
        <f t="shared" si="76"/>
        <v>335.375</v>
      </c>
      <c r="DY54" s="376">
        <f t="shared" si="76"/>
        <v>334.61399999999998</v>
      </c>
      <c r="DZ54" s="376">
        <f t="shared" si="76"/>
        <v>335.44200000000006</v>
      </c>
      <c r="EA54" s="376">
        <f t="shared" ref="EA54:FB54" si="77">EA26+EA23+EA41-EA47+EA52</f>
        <v>337.11600000000004</v>
      </c>
      <c r="EB54" s="376">
        <f t="shared" si="77"/>
        <v>338.95299999999997</v>
      </c>
      <c r="EC54" s="376">
        <f t="shared" si="77"/>
        <v>338.322</v>
      </c>
      <c r="ED54" s="376">
        <f t="shared" si="77"/>
        <v>334.24</v>
      </c>
      <c r="EE54" s="376">
        <f>EE26+EE23+EE41-EE47+EE52</f>
        <v>338.98099999999999</v>
      </c>
      <c r="EF54" s="376">
        <f>EF26+EF23+EF41-EF47+EF52</f>
        <v>340.31400000000002</v>
      </c>
      <c r="EG54" s="376">
        <f>EG26+EG23+EG41-EG47+EG52</f>
        <v>340.25900000000001</v>
      </c>
      <c r="EH54" s="376">
        <f>EH26+EH23+EH41-EH47+EH52</f>
        <v>339.24199999999996</v>
      </c>
      <c r="EI54" s="376">
        <f>EI26+EI23+EI41-EI47+EI52</f>
        <v>343.76189563858657</v>
      </c>
      <c r="EJ54" s="530">
        <f t="shared" si="77"/>
        <v>345.23185383776365</v>
      </c>
      <c r="EK54" s="530" t="e">
        <f t="shared" si="77"/>
        <v>#VALUE!</v>
      </c>
      <c r="EL54" s="530" t="e">
        <f t="shared" si="77"/>
        <v>#VALUE!</v>
      </c>
      <c r="EM54" s="530" t="e">
        <f t="shared" si="77"/>
        <v>#VALUE!</v>
      </c>
      <c r="EN54" s="530" t="e">
        <f t="shared" si="77"/>
        <v>#VALUE!</v>
      </c>
      <c r="EO54" s="530" t="e">
        <f t="shared" si="77"/>
        <v>#VALUE!</v>
      </c>
      <c r="EP54" s="530" t="e">
        <f t="shared" si="77"/>
        <v>#VALUE!</v>
      </c>
      <c r="EQ54" s="530" t="e">
        <f t="shared" si="77"/>
        <v>#VALUE!</v>
      </c>
      <c r="ER54" s="530" t="e">
        <f t="shared" si="77"/>
        <v>#VALUE!</v>
      </c>
      <c r="ES54" s="530" t="e">
        <f t="shared" si="77"/>
        <v>#VALUE!</v>
      </c>
      <c r="ET54" s="530" t="e">
        <f t="shared" si="77"/>
        <v>#VALUE!</v>
      </c>
      <c r="EU54" s="530" t="e">
        <f t="shared" si="77"/>
        <v>#VALUE!</v>
      </c>
      <c r="EV54" s="530" t="e">
        <f t="shared" si="77"/>
        <v>#VALUE!</v>
      </c>
      <c r="EW54" s="530" t="e">
        <f t="shared" si="77"/>
        <v>#VALUE!</v>
      </c>
      <c r="EX54" s="530" t="e">
        <f t="shared" si="77"/>
        <v>#VALUE!</v>
      </c>
      <c r="EY54" s="530" t="e">
        <f t="shared" si="77"/>
        <v>#VALUE!</v>
      </c>
      <c r="EZ54" s="530" t="e">
        <f t="shared" si="77"/>
        <v>#VALUE!</v>
      </c>
      <c r="FA54" s="530" t="e">
        <f t="shared" si="77"/>
        <v>#VALUE!</v>
      </c>
      <c r="FB54" s="530" t="e">
        <f t="shared" si="77"/>
        <v>#VALUE!</v>
      </c>
      <c r="FC54" s="530" t="e">
        <f>FC26+FC23+FC41-FC47+FC52</f>
        <v>#VALUE!</v>
      </c>
      <c r="FD54" s="530" t="e">
        <f>FD26+FD23+FD41-FD47+FD52</f>
        <v>#VALUE!</v>
      </c>
      <c r="FE54" s="530" t="e">
        <f>FE26+FE23+FE41-FE47+FE52</f>
        <v>#VALUE!</v>
      </c>
      <c r="FF54" s="530" t="e">
        <f>FF26+FF23+FF41-FF47+FF52</f>
        <v>#VALUE!</v>
      </c>
      <c r="FG54" s="530"/>
      <c r="FH54" s="530"/>
      <c r="FI54" s="530"/>
      <c r="FJ54" s="530"/>
      <c r="FK54" s="530"/>
      <c r="FL54" s="530"/>
      <c r="FM54" s="530"/>
      <c r="FN54" s="530"/>
      <c r="FO54" s="530"/>
      <c r="FP54" s="530"/>
      <c r="FQ54" s="530"/>
      <c r="FR54" s="530"/>
      <c r="FS54" s="530"/>
      <c r="FT54" s="530"/>
      <c r="FU54" s="530"/>
      <c r="FV54" s="530"/>
    </row>
    <row r="55" spans="1:178">
      <c r="A55" s="531">
        <f>EA45/EA58</f>
        <v>0.10597157030406677</v>
      </c>
      <c r="B55" s="394" t="s">
        <v>174</v>
      </c>
      <c r="C55" s="394"/>
      <c r="D55" s="490">
        <f>100*((D54/C54)-1)</f>
        <v>3.1345451583562944</v>
      </c>
      <c r="E55" s="490">
        <f>100*((E54/D54)-1)</f>
        <v>2.2771547412204329</v>
      </c>
      <c r="F55" s="490">
        <f>100*((F54/E54)-1)</f>
        <v>3.3950220071555348</v>
      </c>
      <c r="G55" s="490">
        <f>100*((G54/F54)-1)</f>
        <v>3.6818521284540884</v>
      </c>
      <c r="H55" s="490">
        <f t="shared" ref="H55:BS55" si="78">100*((H54/G54)-1)</f>
        <v>4.6087541117433739</v>
      </c>
      <c r="I55" s="490">
        <f t="shared" si="78"/>
        <v>3.7527112478051849</v>
      </c>
      <c r="J55" s="490">
        <f t="shared" si="78"/>
        <v>2.811729180262601</v>
      </c>
      <c r="K55" s="490">
        <f t="shared" si="78"/>
        <v>4.4723450494356998</v>
      </c>
      <c r="L55" s="490">
        <f t="shared" si="78"/>
        <v>3.568265606656662</v>
      </c>
      <c r="M55" s="490">
        <f t="shared" si="78"/>
        <v>2.120889719700525</v>
      </c>
      <c r="N55" s="490">
        <f t="shared" si="78"/>
        <v>0.87046268889232614</v>
      </c>
      <c r="O55" s="490">
        <f t="shared" si="78"/>
        <v>3.9547095503774443</v>
      </c>
      <c r="P55" s="490">
        <f t="shared" si="78"/>
        <v>1.5033195598681326</v>
      </c>
      <c r="Q55" s="490">
        <f t="shared" si="78"/>
        <v>1.7792780430686106</v>
      </c>
      <c r="R55" s="490">
        <f t="shared" si="78"/>
        <v>2.0312963445653587</v>
      </c>
      <c r="S55" s="490">
        <f t="shared" si="78"/>
        <v>1.842863309225784</v>
      </c>
      <c r="T55" s="490">
        <f t="shared" si="78"/>
        <v>0.64786222764270374</v>
      </c>
      <c r="U55" s="490">
        <f t="shared" si="78"/>
        <v>2.1519422481952599</v>
      </c>
      <c r="V55" s="490">
        <f t="shared" si="78"/>
        <v>0.59732130838605624</v>
      </c>
      <c r="W55" s="490">
        <f t="shared" si="78"/>
        <v>2.2981584625420215</v>
      </c>
      <c r="X55" s="490">
        <f t="shared" si="78"/>
        <v>1.5017740063112184</v>
      </c>
      <c r="Y55" s="490">
        <f t="shared" si="78"/>
        <v>2.7561433323399775</v>
      </c>
      <c r="Z55" s="490">
        <f t="shared" si="78"/>
        <v>1.4947366770914128</v>
      </c>
      <c r="AA55" s="490">
        <f t="shared" si="78"/>
        <v>0.84872729519336332</v>
      </c>
      <c r="AB55" s="490">
        <f t="shared" si="78"/>
        <v>1.0667218023233671</v>
      </c>
      <c r="AC55" s="490">
        <f t="shared" si="78"/>
        <v>0.84937111683589528</v>
      </c>
      <c r="AD55" s="490">
        <f t="shared" si="78"/>
        <v>1.3846627748852258</v>
      </c>
      <c r="AE55" s="490">
        <f t="shared" si="78"/>
        <v>0.18674413089874164</v>
      </c>
      <c r="AF55" s="490">
        <f t="shared" si="78"/>
        <v>2.213822894168449</v>
      </c>
      <c r="AG55" s="490">
        <f t="shared" si="78"/>
        <v>0.76489445614342788</v>
      </c>
      <c r="AH55" s="490">
        <f t="shared" si="78"/>
        <v>1.0858480674489579</v>
      </c>
      <c r="AI55" s="490">
        <f t="shared" si="78"/>
        <v>1.405248724761643</v>
      </c>
      <c r="AJ55" s="490">
        <f t="shared" si="78"/>
        <v>2.0058009191794568</v>
      </c>
      <c r="AK55" s="490">
        <f t="shared" si="78"/>
        <v>1.4945157590368074</v>
      </c>
      <c r="AL55" s="490">
        <f t="shared" si="78"/>
        <v>2.3332769412959031</v>
      </c>
      <c r="AM55" s="490">
        <f t="shared" si="78"/>
        <v>1.5791248685715908</v>
      </c>
      <c r="AN55" s="490">
        <f t="shared" si="78"/>
        <v>1.3892234280097115</v>
      </c>
      <c r="AO55" s="490">
        <f t="shared" si="78"/>
        <v>2.7333140710777082</v>
      </c>
      <c r="AP55" s="490">
        <f t="shared" si="78"/>
        <v>1.829977125285942</v>
      </c>
      <c r="AQ55" s="490">
        <f t="shared" si="78"/>
        <v>1.9014300619898172</v>
      </c>
      <c r="AR55" s="490">
        <f t="shared" si="78"/>
        <v>0.56436263762738026</v>
      </c>
      <c r="AS55" s="490">
        <f t="shared" si="78"/>
        <v>2.0333602850896915</v>
      </c>
      <c r="AT55" s="490">
        <f t="shared" si="78"/>
        <v>0.32578069969473322</v>
      </c>
      <c r="AU55" s="490">
        <f t="shared" si="78"/>
        <v>1.3339964309744712</v>
      </c>
      <c r="AV55" s="490">
        <f t="shared" si="78"/>
        <v>1.319322151332325</v>
      </c>
      <c r="AW55" s="490">
        <f t="shared" si="78"/>
        <v>0.60234784590833534</v>
      </c>
      <c r="AX55" s="490">
        <f t="shared" si="78"/>
        <v>1.0779609940126056</v>
      </c>
      <c r="AY55" s="490">
        <f t="shared" si="78"/>
        <v>1.2726967047747229</v>
      </c>
      <c r="AZ55" s="490">
        <f t="shared" si="78"/>
        <v>1.6457216218160431</v>
      </c>
      <c r="BA55" s="490">
        <f t="shared" si="78"/>
        <v>0.84873560715357232</v>
      </c>
      <c r="BB55" s="490">
        <f t="shared" si="78"/>
        <v>0.61216557621299739</v>
      </c>
      <c r="BC55" s="490">
        <f t="shared" si="78"/>
        <v>0.2537853180096139</v>
      </c>
      <c r="BD55" s="490">
        <f t="shared" si="78"/>
        <v>0.78083606724075327</v>
      </c>
      <c r="BE55" s="490">
        <f t="shared" si="78"/>
        <v>0.14815994902022123</v>
      </c>
      <c r="BF55" s="490">
        <f t="shared" si="78"/>
        <v>1.5377354988910241E-2</v>
      </c>
      <c r="BG55" s="490">
        <f t="shared" si="78"/>
        <v>0.46284023794125329</v>
      </c>
      <c r="BH55" s="490">
        <f t="shared" si="78"/>
        <v>0.27916893150596866</v>
      </c>
      <c r="BI55" s="490">
        <f t="shared" si="78"/>
        <v>1.0256815072097636</v>
      </c>
      <c r="BJ55" s="490">
        <f t="shared" si="78"/>
        <v>1.10486588980514</v>
      </c>
      <c r="BK55" s="490">
        <f t="shared" si="78"/>
        <v>0.48431140192692901</v>
      </c>
      <c r="BL55" s="490">
        <f t="shared" si="78"/>
        <v>1.2310926524124577</v>
      </c>
      <c r="BM55" s="490">
        <f t="shared" si="78"/>
        <v>0.7278492232729139</v>
      </c>
      <c r="BN55" s="490">
        <f t="shared" si="78"/>
        <v>0.85383269304264431</v>
      </c>
      <c r="BO55" s="490">
        <f t="shared" si="78"/>
        <v>0.14459080801330071</v>
      </c>
      <c r="BP55" s="490">
        <f t="shared" si="78"/>
        <v>1.1167204365316596</v>
      </c>
      <c r="BQ55" s="490">
        <f t="shared" si="78"/>
        <v>0.21221177849228834</v>
      </c>
      <c r="BR55" s="490">
        <f t="shared" si="78"/>
        <v>2.2601090748275432E-2</v>
      </c>
      <c r="BS55" s="490">
        <f t="shared" si="78"/>
        <v>0.77710535623058963</v>
      </c>
      <c r="BT55" s="490">
        <f t="shared" ref="BT55:EE55" si="79">100*((BT54/BS54)-1)</f>
        <v>0.43771142241588734</v>
      </c>
      <c r="BU55" s="490">
        <f t="shared" si="79"/>
        <v>2.0508987847963622</v>
      </c>
      <c r="BV55" s="490">
        <f t="shared" si="79"/>
        <v>0.35381059719807872</v>
      </c>
      <c r="BW55" s="490">
        <f t="shared" si="79"/>
        <v>1.3889283784936257</v>
      </c>
      <c r="BX55" s="490">
        <f t="shared" si="79"/>
        <v>0.19349682412823643</v>
      </c>
      <c r="BY55" s="490">
        <f t="shared" si="79"/>
        <v>1.0337219120123198</v>
      </c>
      <c r="BZ55" s="490">
        <f t="shared" si="79"/>
        <v>-0.11542705702558553</v>
      </c>
      <c r="CA55" s="490">
        <f t="shared" si="79"/>
        <v>1.1990551778013003</v>
      </c>
      <c r="CB55" s="490">
        <f t="shared" si="79"/>
        <v>0.49102228556030525</v>
      </c>
      <c r="CC55" s="490">
        <f t="shared" si="79"/>
        <v>0.49498650036814418</v>
      </c>
      <c r="CD55" s="490">
        <f t="shared" si="79"/>
        <v>1.752640267758232</v>
      </c>
      <c r="CE55" s="490">
        <f t="shared" si="79"/>
        <v>1.6459972440769688</v>
      </c>
      <c r="CF55" s="490">
        <f t="shared" si="79"/>
        <v>1.4352372164619265</v>
      </c>
      <c r="CG55" s="490">
        <f t="shared" si="79"/>
        <v>0.96182449181956287</v>
      </c>
      <c r="CH55" s="490">
        <f t="shared" si="79"/>
        <v>3.623615416805448</v>
      </c>
      <c r="CI55" s="490">
        <f t="shared" si="79"/>
        <v>-0.11002505439443588</v>
      </c>
      <c r="CJ55" s="490">
        <f t="shared" si="79"/>
        <v>0.79742579567256833</v>
      </c>
      <c r="CK55" s="490">
        <f t="shared" si="79"/>
        <v>1.9211092830423215</v>
      </c>
      <c r="CL55" s="490">
        <f t="shared" si="79"/>
        <v>0.92317453178707432</v>
      </c>
      <c r="CM55" s="490">
        <f t="shared" si="79"/>
        <v>0.7332959324556132</v>
      </c>
      <c r="CN55" s="490">
        <f t="shared" si="79"/>
        <v>0.78049088768987751</v>
      </c>
      <c r="CO55" s="490">
        <f t="shared" si="79"/>
        <v>0.49108367626884419</v>
      </c>
      <c r="CP55" s="490">
        <f t="shared" si="79"/>
        <v>2.3790673276053997</v>
      </c>
      <c r="CQ55" s="490">
        <f t="shared" si="79"/>
        <v>-1.0925589421835191</v>
      </c>
      <c r="CR55" s="490">
        <f t="shared" si="79"/>
        <v>0.61624973520517656</v>
      </c>
      <c r="CS55" s="490">
        <f t="shared" si="79"/>
        <v>1.1135567592397644</v>
      </c>
      <c r="CT55" s="490">
        <f t="shared" si="79"/>
        <v>1.0793355139620875</v>
      </c>
      <c r="CU55" s="490">
        <f t="shared" si="79"/>
        <v>1.0959006722972564</v>
      </c>
      <c r="CV55" s="490">
        <f t="shared" si="79"/>
        <v>1.582314825448905</v>
      </c>
      <c r="CW55" s="490">
        <f t="shared" si="79"/>
        <v>0.90338157203710967</v>
      </c>
      <c r="CX55" s="490">
        <f t="shared" si="79"/>
        <v>0.36035840661583496</v>
      </c>
      <c r="CY55" s="490">
        <f t="shared" si="79"/>
        <v>0.29856014060059</v>
      </c>
      <c r="CZ55" s="490">
        <f t="shared" si="79"/>
        <v>0.80288694590568976</v>
      </c>
      <c r="DA55" s="490">
        <f t="shared" si="79"/>
        <v>0.89801268830300707</v>
      </c>
      <c r="DB55" s="490">
        <f t="shared" si="79"/>
        <v>1.0587745188030961</v>
      </c>
      <c r="DC55" s="490">
        <f t="shared" si="79"/>
        <v>0.73152582873070582</v>
      </c>
      <c r="DD55" s="490">
        <f t="shared" si="79"/>
        <v>1.9157606339627709</v>
      </c>
      <c r="DE55" s="490">
        <f t="shared" si="79"/>
        <v>1.1641241505568889</v>
      </c>
      <c r="DF55" s="490">
        <f t="shared" si="79"/>
        <v>1.4315987756063242</v>
      </c>
      <c r="DG55" s="490">
        <f t="shared" si="79"/>
        <v>1.1872152175787631</v>
      </c>
      <c r="DH55" s="490">
        <f t="shared" si="79"/>
        <v>1.3892621408860606</v>
      </c>
      <c r="DI55" s="490">
        <f t="shared" si="79"/>
        <v>1.0495692790069677</v>
      </c>
      <c r="DJ55" s="490">
        <f t="shared" si="79"/>
        <v>1.6323749568154966</v>
      </c>
      <c r="DK55" s="490">
        <f t="shared" si="79"/>
        <v>0.9156004595313405</v>
      </c>
      <c r="DL55" s="490">
        <f t="shared" si="79"/>
        <v>0.36709666151006903</v>
      </c>
      <c r="DM55" s="490">
        <f t="shared" si="79"/>
        <v>-0.57892921401735409</v>
      </c>
      <c r="DN55" s="490">
        <f t="shared" si="79"/>
        <v>-0.13033775293964656</v>
      </c>
      <c r="DO55" s="490">
        <f t="shared" si="79"/>
        <v>-0.33425033096416978</v>
      </c>
      <c r="DP55" s="490">
        <f t="shared" si="79"/>
        <v>0.55141575051891323</v>
      </c>
      <c r="DQ55" s="490">
        <f t="shared" si="79"/>
        <v>0.49561380223541729</v>
      </c>
      <c r="DR55" s="490">
        <f t="shared" si="79"/>
        <v>0.24487563549577818</v>
      </c>
      <c r="DS55" s="490">
        <f t="shared" si="79"/>
        <v>0.75081219155324064</v>
      </c>
      <c r="DT55" s="490">
        <f t="shared" si="79"/>
        <v>0.76890888168215099</v>
      </c>
      <c r="DU55" s="490">
        <f t="shared" si="79"/>
        <v>0.64701302270195882</v>
      </c>
      <c r="DV55" s="490">
        <f t="shared" si="79"/>
        <v>0.4957163313350943</v>
      </c>
      <c r="DW55" s="490">
        <f t="shared" si="79"/>
        <v>0.53191168213295725</v>
      </c>
      <c r="DX55" s="490">
        <f t="shared" si="79"/>
        <v>0.70716473485075149</v>
      </c>
      <c r="DY55" s="490">
        <f t="shared" si="79"/>
        <v>-0.22691017517705303</v>
      </c>
      <c r="DZ55" s="490">
        <f t="shared" si="79"/>
        <v>0.24744929979023667</v>
      </c>
      <c r="EA55" s="490">
        <f t="shared" si="79"/>
        <v>0.499043053642656</v>
      </c>
      <c r="EB55" s="490">
        <f t="shared" si="79"/>
        <v>0.54491628994171037</v>
      </c>
      <c r="EC55" s="490">
        <f t="shared" si="79"/>
        <v>-0.18616150321725256</v>
      </c>
      <c r="ED55" s="490">
        <f t="shared" si="79"/>
        <v>-1.2065428792688571</v>
      </c>
      <c r="EE55" s="490">
        <f t="shared" si="79"/>
        <v>1.4184418382001018</v>
      </c>
      <c r="EF55" s="490">
        <f>100*((EF54/EE54)-1)</f>
        <v>0.39323737908614209</v>
      </c>
      <c r="EG55" s="490">
        <f>100*((EG54/EF54)-1)</f>
        <v>-1.6161544926163174E-2</v>
      </c>
      <c r="EH55" s="490">
        <f>100*((EH54/EG54)-1)</f>
        <v>-0.29888996323390593</v>
      </c>
      <c r="EI55" s="490">
        <f>100*((EI54/EH54)-1)</f>
        <v>1.3323514301255779</v>
      </c>
      <c r="EJ55" s="515">
        <f t="shared" ref="EJ55:FB55" si="80">100*((EJ54/EI54)-1)</f>
        <v>0.42760940576220818</v>
      </c>
      <c r="EK55" s="515" t="e">
        <f t="shared" si="80"/>
        <v>#VALUE!</v>
      </c>
      <c r="EL55" s="515" t="e">
        <f t="shared" si="80"/>
        <v>#VALUE!</v>
      </c>
      <c r="EM55" s="515" t="e">
        <f t="shared" si="80"/>
        <v>#VALUE!</v>
      </c>
      <c r="EN55" s="515" t="e">
        <f t="shared" si="80"/>
        <v>#VALUE!</v>
      </c>
      <c r="EO55" s="515" t="e">
        <f t="shared" si="80"/>
        <v>#VALUE!</v>
      </c>
      <c r="EP55" s="515" t="e">
        <f t="shared" si="80"/>
        <v>#VALUE!</v>
      </c>
      <c r="EQ55" s="515" t="e">
        <f t="shared" si="80"/>
        <v>#VALUE!</v>
      </c>
      <c r="ER55" s="515" t="e">
        <f t="shared" si="80"/>
        <v>#VALUE!</v>
      </c>
      <c r="ES55" s="515" t="e">
        <f t="shared" si="80"/>
        <v>#VALUE!</v>
      </c>
      <c r="ET55" s="515" t="e">
        <f t="shared" si="80"/>
        <v>#VALUE!</v>
      </c>
      <c r="EU55" s="515" t="e">
        <f t="shared" si="80"/>
        <v>#VALUE!</v>
      </c>
      <c r="EV55" s="515" t="e">
        <f t="shared" si="80"/>
        <v>#VALUE!</v>
      </c>
      <c r="EW55" s="515" t="e">
        <f t="shared" si="80"/>
        <v>#VALUE!</v>
      </c>
      <c r="EX55" s="515" t="e">
        <f t="shared" si="80"/>
        <v>#VALUE!</v>
      </c>
      <c r="EY55" s="515" t="e">
        <f t="shared" si="80"/>
        <v>#VALUE!</v>
      </c>
      <c r="EZ55" s="515" t="e">
        <f t="shared" si="80"/>
        <v>#VALUE!</v>
      </c>
      <c r="FA55" s="515" t="e">
        <f t="shared" si="80"/>
        <v>#VALUE!</v>
      </c>
      <c r="FB55" s="515" t="e">
        <f t="shared" si="80"/>
        <v>#VALUE!</v>
      </c>
      <c r="FC55" s="515" t="e">
        <f>100*((FC54/FB54)-1)</f>
        <v>#VALUE!</v>
      </c>
      <c r="FD55" s="515" t="e">
        <f>100*((FD54/FC54)-1)</f>
        <v>#VALUE!</v>
      </c>
      <c r="FE55" s="515" t="e">
        <f>100*((FE54/FD54)-1)</f>
        <v>#VALUE!</v>
      </c>
      <c r="FF55" s="515" t="e">
        <f>100*((FF54/FE54)-1)</f>
        <v>#VALUE!</v>
      </c>
      <c r="FG55" s="515"/>
      <c r="FH55" s="515"/>
      <c r="FI55" s="515"/>
      <c r="FJ55" s="515"/>
      <c r="FK55" s="515"/>
      <c r="FL55" s="515"/>
      <c r="FM55" s="515"/>
      <c r="FN55" s="515"/>
      <c r="FO55" s="515"/>
      <c r="FP55" s="515"/>
      <c r="FQ55" s="515"/>
      <c r="FR55" s="515"/>
      <c r="FS55" s="515"/>
      <c r="FT55" s="515"/>
      <c r="FU55" s="515"/>
      <c r="FV55" s="515"/>
    </row>
    <row r="56" spans="1:178">
      <c r="A56" s="531">
        <f>EA45/EA68</f>
        <v>0.12495128726747493</v>
      </c>
      <c r="ED56" s="75"/>
    </row>
    <row r="57" spans="1:178" ht="13.5" thickBot="1">
      <c r="A57" s="531">
        <f>EA45/'E&amp;R trim'!EM61</f>
        <v>6.7065553416986973E-2</v>
      </c>
      <c r="C57" s="449">
        <v>29281</v>
      </c>
      <c r="D57" s="449">
        <v>29373</v>
      </c>
      <c r="E57" s="449">
        <v>29465</v>
      </c>
      <c r="F57" s="449">
        <v>29556</v>
      </c>
      <c r="G57" s="449">
        <v>29646</v>
      </c>
      <c r="H57" s="449">
        <v>29738</v>
      </c>
      <c r="I57" s="449">
        <v>29830</v>
      </c>
      <c r="J57" s="449">
        <v>29921</v>
      </c>
      <c r="K57" s="449">
        <v>30011</v>
      </c>
      <c r="L57" s="449">
        <v>30103</v>
      </c>
      <c r="M57" s="449">
        <v>30195</v>
      </c>
      <c r="N57" s="449">
        <v>30286</v>
      </c>
      <c r="O57" s="449">
        <v>30376</v>
      </c>
      <c r="P57" s="449">
        <v>30468</v>
      </c>
      <c r="Q57" s="449">
        <v>30560</v>
      </c>
      <c r="R57" s="449">
        <v>30651</v>
      </c>
      <c r="S57" s="449">
        <v>30742</v>
      </c>
      <c r="T57" s="449">
        <v>30834</v>
      </c>
      <c r="U57" s="449">
        <v>30926</v>
      </c>
      <c r="V57" s="449">
        <v>31017</v>
      </c>
      <c r="W57" s="449">
        <v>31107</v>
      </c>
      <c r="X57" s="449">
        <v>31199</v>
      </c>
      <c r="Y57" s="449">
        <v>31291</v>
      </c>
      <c r="Z57" s="449">
        <v>31382</v>
      </c>
      <c r="AA57" s="449">
        <v>31472</v>
      </c>
      <c r="AB57" s="449">
        <v>31564</v>
      </c>
      <c r="AC57" s="449">
        <v>31656</v>
      </c>
      <c r="AD57" s="449">
        <v>31747</v>
      </c>
      <c r="AE57" s="449">
        <v>31837</v>
      </c>
      <c r="AF57" s="449">
        <v>31929</v>
      </c>
      <c r="AG57" s="449">
        <v>32021</v>
      </c>
      <c r="AH57" s="449">
        <v>32112</v>
      </c>
      <c r="AI57" s="449">
        <v>32203</v>
      </c>
      <c r="AJ57" s="449">
        <v>32295</v>
      </c>
      <c r="AK57" s="449">
        <v>32387</v>
      </c>
      <c r="AL57" s="449">
        <v>32478</v>
      </c>
      <c r="AM57" s="449">
        <v>32568</v>
      </c>
      <c r="AN57" s="449">
        <v>32660</v>
      </c>
      <c r="AO57" s="449">
        <v>32752</v>
      </c>
      <c r="AP57" s="449">
        <v>32843</v>
      </c>
      <c r="AQ57" s="449">
        <v>32933</v>
      </c>
      <c r="AR57" s="449">
        <v>33025</v>
      </c>
      <c r="AS57" s="449">
        <v>33117</v>
      </c>
      <c r="AT57" s="449">
        <v>33208</v>
      </c>
      <c r="AU57" s="449">
        <v>33298</v>
      </c>
      <c r="AV57" s="449">
        <v>33390</v>
      </c>
      <c r="AW57" s="449">
        <v>33482</v>
      </c>
      <c r="AX57" s="449">
        <v>33573</v>
      </c>
      <c r="AY57" s="449">
        <v>33664</v>
      </c>
      <c r="AZ57" s="449">
        <v>33756</v>
      </c>
      <c r="BA57" s="449">
        <v>33848</v>
      </c>
      <c r="BB57" s="449">
        <v>33939</v>
      </c>
      <c r="BC57" s="449">
        <v>34029</v>
      </c>
      <c r="BD57" s="449">
        <v>34121</v>
      </c>
      <c r="BE57" s="449">
        <v>34213</v>
      </c>
      <c r="BF57" s="449">
        <v>34304</v>
      </c>
      <c r="BG57" s="449">
        <v>34394</v>
      </c>
      <c r="BH57" s="449">
        <v>34486</v>
      </c>
      <c r="BI57" s="449">
        <v>34578</v>
      </c>
      <c r="BJ57" s="449">
        <v>34669</v>
      </c>
      <c r="BK57" s="449">
        <v>34759</v>
      </c>
      <c r="BL57" s="449">
        <v>34851</v>
      </c>
      <c r="BM57" s="449">
        <v>34943</v>
      </c>
      <c r="BN57" s="449">
        <v>35034</v>
      </c>
      <c r="BO57" s="449">
        <v>35125</v>
      </c>
      <c r="BP57" s="449">
        <v>35217</v>
      </c>
      <c r="BQ57" s="449">
        <v>35309</v>
      </c>
      <c r="BR57" s="449">
        <v>35400</v>
      </c>
      <c r="BS57" s="449">
        <v>35490</v>
      </c>
      <c r="BT57" s="449">
        <v>35582</v>
      </c>
      <c r="BU57" s="449">
        <v>35674</v>
      </c>
      <c r="BV57" s="449">
        <v>35765</v>
      </c>
      <c r="BW57" s="449">
        <v>35855</v>
      </c>
      <c r="BX57" s="449">
        <v>35947</v>
      </c>
      <c r="BY57" s="449">
        <v>36039</v>
      </c>
      <c r="BZ57" s="449">
        <v>36130</v>
      </c>
      <c r="CA57" s="449">
        <v>36220</v>
      </c>
      <c r="CB57" s="449">
        <v>36312</v>
      </c>
      <c r="CC57" s="449">
        <v>36404</v>
      </c>
      <c r="CD57" s="449">
        <v>36495</v>
      </c>
      <c r="CE57" s="449">
        <v>36586</v>
      </c>
      <c r="CF57" s="449">
        <v>36678</v>
      </c>
      <c r="CG57" s="449">
        <v>36770</v>
      </c>
      <c r="CH57" s="449">
        <v>36861</v>
      </c>
      <c r="CI57" s="449">
        <v>36951</v>
      </c>
      <c r="CJ57" s="449">
        <v>37043</v>
      </c>
      <c r="CK57" s="449">
        <v>37135</v>
      </c>
      <c r="CL57" s="449">
        <v>37226</v>
      </c>
      <c r="CM57" s="449">
        <v>37316</v>
      </c>
      <c r="CN57" s="449">
        <v>37408</v>
      </c>
      <c r="CO57" s="449">
        <v>37500</v>
      </c>
      <c r="CP57" s="449">
        <v>37591</v>
      </c>
      <c r="CQ57" s="449">
        <v>37681</v>
      </c>
      <c r="CR57" s="449">
        <v>37773</v>
      </c>
      <c r="CS57" s="449">
        <v>37865</v>
      </c>
      <c r="CT57" s="449">
        <v>37956</v>
      </c>
      <c r="CU57" s="449">
        <v>38047</v>
      </c>
      <c r="CV57" s="449">
        <v>38139</v>
      </c>
      <c r="CW57" s="449">
        <v>38231</v>
      </c>
      <c r="CX57" s="449">
        <v>38322</v>
      </c>
      <c r="CY57" s="449">
        <v>38412</v>
      </c>
      <c r="CZ57" s="449">
        <v>38504</v>
      </c>
      <c r="DA57" s="449">
        <v>38596</v>
      </c>
      <c r="DB57" s="449">
        <v>38687</v>
      </c>
      <c r="DC57" s="449">
        <v>38777</v>
      </c>
      <c r="DD57" s="449">
        <v>38869</v>
      </c>
      <c r="DE57" s="449">
        <v>38961</v>
      </c>
      <c r="DF57" s="449">
        <v>39052</v>
      </c>
      <c r="DG57" s="449">
        <v>39142</v>
      </c>
      <c r="DH57" s="449">
        <v>39234</v>
      </c>
      <c r="DI57" s="449">
        <v>39326</v>
      </c>
      <c r="DJ57" s="449">
        <v>39417</v>
      </c>
      <c r="DK57" s="449">
        <v>39508</v>
      </c>
      <c r="DL57" s="449">
        <v>39600</v>
      </c>
      <c r="DM57" s="449">
        <v>39692</v>
      </c>
      <c r="DN57" s="449">
        <v>39783</v>
      </c>
      <c r="DO57" s="449">
        <v>39873</v>
      </c>
      <c r="DP57" s="449">
        <v>39965</v>
      </c>
      <c r="DQ57" s="449">
        <v>40057</v>
      </c>
      <c r="DR57" s="449">
        <v>40148</v>
      </c>
      <c r="DS57" s="449">
        <v>40238</v>
      </c>
      <c r="DT57" s="449">
        <v>40330</v>
      </c>
      <c r="DU57" s="449">
        <v>40422</v>
      </c>
      <c r="DV57" s="449">
        <v>40513</v>
      </c>
      <c r="DW57" s="449">
        <v>40603</v>
      </c>
      <c r="DX57" s="449">
        <v>40695</v>
      </c>
      <c r="DY57" s="449">
        <v>40787</v>
      </c>
      <c r="DZ57" s="449">
        <v>40878</v>
      </c>
      <c r="EA57" s="449">
        <v>40969</v>
      </c>
      <c r="EB57" s="449">
        <v>41061</v>
      </c>
      <c r="EC57" s="449">
        <v>41153</v>
      </c>
      <c r="ED57" s="449">
        <v>41244</v>
      </c>
      <c r="EE57" s="449">
        <v>41334</v>
      </c>
      <c r="EF57" s="449">
        <v>41426</v>
      </c>
      <c r="EG57" s="449">
        <v>41518</v>
      </c>
      <c r="EH57" s="449">
        <v>41609</v>
      </c>
      <c r="EI57" s="449">
        <v>41699</v>
      </c>
      <c r="EJ57" s="449">
        <v>41791</v>
      </c>
      <c r="EK57" s="449">
        <v>41883</v>
      </c>
      <c r="EL57" s="449">
        <v>41974</v>
      </c>
      <c r="EM57" s="449">
        <v>42064</v>
      </c>
      <c r="EN57" s="449">
        <v>42156</v>
      </c>
      <c r="EO57" s="449">
        <v>42248</v>
      </c>
      <c r="EP57" s="449">
        <v>42339</v>
      </c>
      <c r="EQ57" s="449">
        <v>42430</v>
      </c>
      <c r="ER57" s="449">
        <v>42522</v>
      </c>
      <c r="ES57" s="449">
        <v>42614</v>
      </c>
      <c r="ET57" s="449">
        <v>42705</v>
      </c>
      <c r="EU57" s="449">
        <v>42795</v>
      </c>
      <c r="EV57" s="449">
        <v>42887</v>
      </c>
      <c r="EW57" s="449">
        <v>42979</v>
      </c>
      <c r="EX57" s="449">
        <v>43070</v>
      </c>
      <c r="EY57" s="449">
        <v>43160</v>
      </c>
      <c r="EZ57" s="449">
        <v>43252</v>
      </c>
      <c r="FA57" s="449">
        <v>43344</v>
      </c>
      <c r="FB57" s="449">
        <v>43435</v>
      </c>
      <c r="FC57" s="449">
        <v>43435</v>
      </c>
      <c r="FD57" s="449">
        <v>43435</v>
      </c>
      <c r="FE57" s="449">
        <v>43435</v>
      </c>
      <c r="FF57" s="449">
        <v>43435</v>
      </c>
      <c r="FG57" s="449"/>
      <c r="FH57" s="449"/>
      <c r="FI57" s="449"/>
      <c r="FJ57" s="449"/>
      <c r="FK57" s="449"/>
      <c r="FL57" s="449"/>
      <c r="FM57" s="449"/>
      <c r="FN57" s="449"/>
      <c r="FO57" s="449"/>
      <c r="FP57" s="449"/>
      <c r="FQ57" s="449"/>
      <c r="FR57" s="449"/>
      <c r="FS57" s="449"/>
      <c r="FT57" s="449"/>
      <c r="FU57" s="449"/>
      <c r="FV57" s="449"/>
    </row>
    <row r="58" spans="1:178" s="453" customFormat="1">
      <c r="A58" s="374"/>
      <c r="B58" s="476" t="s">
        <v>268</v>
      </c>
      <c r="C58" s="453">
        <v>71.38900000000001</v>
      </c>
      <c r="D58" s="453">
        <v>73.63000000000001</v>
      </c>
      <c r="E58" s="453">
        <v>76.094000000000008</v>
      </c>
      <c r="F58" s="453">
        <v>78.63000000000001</v>
      </c>
      <c r="G58" s="453">
        <v>81.547000000000011</v>
      </c>
      <c r="H58" s="453">
        <v>85.338000000000008</v>
      </c>
      <c r="I58" s="453">
        <v>88.56</v>
      </c>
      <c r="J58" s="453">
        <v>91.054000000000002</v>
      </c>
      <c r="K58" s="453">
        <v>95.149000000000001</v>
      </c>
      <c r="L58" s="453">
        <v>98.561000000000007</v>
      </c>
      <c r="M58" s="453">
        <v>100.652</v>
      </c>
      <c r="N58" s="453">
        <v>101.503</v>
      </c>
      <c r="O58" s="453">
        <v>105.57000000000001</v>
      </c>
      <c r="P58" s="453">
        <v>107.182</v>
      </c>
      <c r="Q58" s="453">
        <v>109.125</v>
      </c>
      <c r="R58" s="453">
        <v>111.414</v>
      </c>
      <c r="S58" s="453">
        <v>113.554</v>
      </c>
      <c r="T58" s="453">
        <v>114.30200000000001</v>
      </c>
      <c r="U58" s="453">
        <v>116.82600000000001</v>
      </c>
      <c r="V58" s="453">
        <v>117.47500000000001</v>
      </c>
      <c r="W58" s="453">
        <v>120.15600000000001</v>
      </c>
      <c r="X58" s="453">
        <v>121.92800000000001</v>
      </c>
      <c r="Y58" s="453">
        <v>125.27800000000001</v>
      </c>
      <c r="Z58" s="453">
        <v>127.13700000000001</v>
      </c>
      <c r="AA58" s="453">
        <v>128.18600000000001</v>
      </c>
      <c r="AB58" s="453">
        <v>129.55099999999999</v>
      </c>
      <c r="AC58" s="453">
        <v>130.642</v>
      </c>
      <c r="AD58" s="453">
        <v>132.482</v>
      </c>
      <c r="AE58" s="453">
        <v>132.75</v>
      </c>
      <c r="AF58" s="453">
        <v>135.745</v>
      </c>
      <c r="AG58" s="453">
        <v>136.81700000000001</v>
      </c>
      <c r="AH58" s="453">
        <v>138.34300000000002</v>
      </c>
      <c r="AI58" s="453">
        <v>140.316</v>
      </c>
      <c r="AJ58" s="453">
        <v>143.15900000000002</v>
      </c>
      <c r="AK58" s="453">
        <v>145.28800000000001</v>
      </c>
      <c r="AL58" s="453">
        <v>148.667</v>
      </c>
      <c r="AM58" s="453">
        <v>150.952</v>
      </c>
      <c r="AN58" s="453">
        <v>153.01400000000001</v>
      </c>
      <c r="AO58" s="453">
        <v>157.22800000000001</v>
      </c>
      <c r="AP58" s="453">
        <v>160.137</v>
      </c>
      <c r="AQ58" s="453">
        <v>163.23500000000001</v>
      </c>
      <c r="AR58" s="453">
        <v>164.149</v>
      </c>
      <c r="AS58" s="453">
        <v>167.50400000000002</v>
      </c>
      <c r="AT58" s="453">
        <v>167.983</v>
      </c>
      <c r="AU58" s="453">
        <v>170.19400000000002</v>
      </c>
      <c r="AV58" s="453">
        <v>172.37900000000002</v>
      </c>
      <c r="AW58" s="453">
        <v>173.43100000000001</v>
      </c>
      <c r="AX58" s="453">
        <v>175.28700000000001</v>
      </c>
      <c r="AY58" s="453">
        <v>177.58100000000002</v>
      </c>
      <c r="AZ58" s="453">
        <v>180.58700000000002</v>
      </c>
      <c r="BA58" s="453">
        <v>182.113</v>
      </c>
      <c r="BB58" s="453">
        <v>183.191</v>
      </c>
      <c r="BC58" s="453">
        <v>183.607</v>
      </c>
      <c r="BD58" s="453">
        <v>185.01900000000001</v>
      </c>
      <c r="BE58" s="453">
        <v>185.256</v>
      </c>
      <c r="BF58" s="453">
        <v>185.239</v>
      </c>
      <c r="BG58" s="453">
        <v>186.08800000000002</v>
      </c>
      <c r="BH58" s="453">
        <v>186.58700000000002</v>
      </c>
      <c r="BI58" s="453">
        <v>188.495</v>
      </c>
      <c r="BJ58" s="453">
        <v>190.53400000000002</v>
      </c>
      <c r="BK58" s="453">
        <v>191.37800000000001</v>
      </c>
      <c r="BL58" s="453">
        <v>193.73400000000001</v>
      </c>
      <c r="BM58" s="453">
        <v>195.14500000000001</v>
      </c>
      <c r="BN58" s="453">
        <v>196.81900000000002</v>
      </c>
      <c r="BO58" s="453">
        <v>197.11200000000002</v>
      </c>
      <c r="BP58" s="453">
        <v>199.34700000000001</v>
      </c>
      <c r="BQ58" s="453">
        <v>199.74800000000002</v>
      </c>
      <c r="BR58" s="453">
        <v>199.786</v>
      </c>
      <c r="BS58" s="453">
        <v>201.38000000000002</v>
      </c>
      <c r="BT58" s="453">
        <v>202.19900000000001</v>
      </c>
      <c r="BU58" s="453">
        <v>206.38600000000002</v>
      </c>
      <c r="BV58" s="453">
        <v>207.18</v>
      </c>
      <c r="BW58" s="453">
        <v>210.12</v>
      </c>
      <c r="BX58" s="453">
        <v>210.54700000000003</v>
      </c>
      <c r="BY58" s="453">
        <v>212.69500000000002</v>
      </c>
      <c r="BZ58" s="453">
        <v>212.32300000000001</v>
      </c>
      <c r="CA58" s="453">
        <v>214.70700000000002</v>
      </c>
      <c r="CB58" s="453">
        <v>215.60600000000002</v>
      </c>
      <c r="CC58" s="453">
        <v>216.52500000000001</v>
      </c>
      <c r="CD58" s="453">
        <v>220.256</v>
      </c>
      <c r="CE58" s="453">
        <v>223.804</v>
      </c>
      <c r="CF58" s="453">
        <v>226.94500000000002</v>
      </c>
      <c r="CG58" s="453">
        <v>229.01100000000002</v>
      </c>
      <c r="CH58" s="453">
        <v>237.32700000000003</v>
      </c>
      <c r="CI58" s="453">
        <v>236.96700000000001</v>
      </c>
      <c r="CJ58" s="453">
        <v>238.74300000000002</v>
      </c>
      <c r="CK58" s="453">
        <v>243.31</v>
      </c>
      <c r="CL58" s="453">
        <v>245.483</v>
      </c>
      <c r="CM58" s="453">
        <v>247.24</v>
      </c>
      <c r="CN58" s="453">
        <v>249.15900000000002</v>
      </c>
      <c r="CO58" s="453">
        <v>250.423</v>
      </c>
      <c r="CP58" s="453">
        <v>256.60000000000002</v>
      </c>
      <c r="CQ58" s="453">
        <v>253.85000000000002</v>
      </c>
      <c r="CR58" s="453">
        <v>255.51800000000003</v>
      </c>
      <c r="CS58" s="453">
        <v>258.44</v>
      </c>
      <c r="CT58" s="453">
        <v>261.24200000000002</v>
      </c>
      <c r="CU58" s="453">
        <v>264.06299999999999</v>
      </c>
      <c r="CV58" s="453">
        <v>268.26799999999997</v>
      </c>
      <c r="CW58" s="453">
        <v>270.72900000000004</v>
      </c>
      <c r="CX58" s="453">
        <v>271.76500000000004</v>
      </c>
      <c r="CY58" s="453">
        <v>272.83</v>
      </c>
      <c r="CZ58" s="453">
        <v>274.964</v>
      </c>
      <c r="DA58" s="453">
        <v>277.40500000000003</v>
      </c>
      <c r="DB58" s="453">
        <v>280.32800000000003</v>
      </c>
      <c r="DC58" s="453">
        <v>282.267</v>
      </c>
      <c r="DD58" s="453">
        <v>287.57300000000004</v>
      </c>
      <c r="DE58" s="453">
        <v>290.94900000000001</v>
      </c>
      <c r="DF58" s="453">
        <v>295.209</v>
      </c>
      <c r="DG58" s="453">
        <v>298.38800000000003</v>
      </c>
      <c r="DH58" s="453">
        <v>302.26900000000001</v>
      </c>
      <c r="DI58" s="453">
        <v>305.339</v>
      </c>
      <c r="DJ58" s="453">
        <v>310.31</v>
      </c>
      <c r="DK58" s="453">
        <v>313.40700000000004</v>
      </c>
      <c r="DL58" s="453">
        <v>314.59800000000001</v>
      </c>
      <c r="DM58" s="453">
        <v>312.92200000000003</v>
      </c>
      <c r="DN58" s="453">
        <v>313.065</v>
      </c>
      <c r="DO58" s="453">
        <v>311.87400000000002</v>
      </c>
      <c r="DP58" s="453">
        <v>313.43400000000003</v>
      </c>
      <c r="DQ58" s="453">
        <v>314.57900000000001</v>
      </c>
      <c r="DR58" s="453">
        <v>315.42900000000003</v>
      </c>
      <c r="DS58" s="453">
        <v>317.73700000000002</v>
      </c>
      <c r="DT58" s="453">
        <v>320.36200000000002</v>
      </c>
      <c r="DU58" s="453">
        <v>322.74400000000003</v>
      </c>
      <c r="DV58" s="453">
        <v>324.46000000000004</v>
      </c>
      <c r="DW58" s="453">
        <v>326.416</v>
      </c>
      <c r="DX58" s="453">
        <v>328.685</v>
      </c>
      <c r="DY58" s="453">
        <v>327.80600000000004</v>
      </c>
      <c r="DZ58" s="453">
        <v>328.392</v>
      </c>
      <c r="EA58" s="487">
        <v>329.79599999999999</v>
      </c>
      <c r="EB58" s="487">
        <v>331.27500000000003</v>
      </c>
      <c r="EC58" s="487">
        <v>330.47200000000004</v>
      </c>
      <c r="ED58" s="487">
        <v>326.464</v>
      </c>
      <c r="EE58" s="487">
        <v>331.30600000000004</v>
      </c>
      <c r="EF58" s="487">
        <v>332.33300000000003</v>
      </c>
      <c r="EG58" s="487">
        <v>331.87200000000001</v>
      </c>
      <c r="EH58" s="487">
        <v>330.90800000000002</v>
      </c>
      <c r="EI58" s="487">
        <v>335.09700000000004</v>
      </c>
      <c r="EJ58" s="477">
        <f t="shared" ref="EJ58:FB58" si="81">EI58*(1+EJ59%)</f>
        <v>336.52990629042705</v>
      </c>
      <c r="EK58" s="477" t="e">
        <f t="shared" si="81"/>
        <v>#VALUE!</v>
      </c>
      <c r="EL58" s="477" t="e">
        <f t="shared" si="81"/>
        <v>#VALUE!</v>
      </c>
      <c r="EM58" s="477" t="e">
        <f t="shared" si="81"/>
        <v>#VALUE!</v>
      </c>
      <c r="EN58" s="477" t="e">
        <f t="shared" si="81"/>
        <v>#VALUE!</v>
      </c>
      <c r="EO58" s="477" t="e">
        <f t="shared" si="81"/>
        <v>#VALUE!</v>
      </c>
      <c r="EP58" s="477" t="e">
        <f t="shared" si="81"/>
        <v>#VALUE!</v>
      </c>
      <c r="EQ58" s="477" t="e">
        <f t="shared" si="81"/>
        <v>#VALUE!</v>
      </c>
      <c r="ER58" s="477" t="e">
        <f t="shared" si="81"/>
        <v>#VALUE!</v>
      </c>
      <c r="ES58" s="477" t="e">
        <f t="shared" si="81"/>
        <v>#VALUE!</v>
      </c>
      <c r="ET58" s="477" t="e">
        <f t="shared" si="81"/>
        <v>#VALUE!</v>
      </c>
      <c r="EU58" s="477" t="e">
        <f t="shared" si="81"/>
        <v>#VALUE!</v>
      </c>
      <c r="EV58" s="477" t="e">
        <f t="shared" si="81"/>
        <v>#VALUE!</v>
      </c>
      <c r="EW58" s="477" t="e">
        <f t="shared" si="81"/>
        <v>#VALUE!</v>
      </c>
      <c r="EX58" s="477" t="e">
        <f t="shared" si="81"/>
        <v>#VALUE!</v>
      </c>
      <c r="EY58" s="477" t="e">
        <f t="shared" si="81"/>
        <v>#VALUE!</v>
      </c>
      <c r="EZ58" s="477" t="e">
        <f t="shared" si="81"/>
        <v>#VALUE!</v>
      </c>
      <c r="FA58" s="477" t="e">
        <f t="shared" si="81"/>
        <v>#VALUE!</v>
      </c>
      <c r="FB58" s="477" t="e">
        <f t="shared" si="81"/>
        <v>#VALUE!</v>
      </c>
      <c r="FC58" s="477" t="e">
        <f>FB58*(1+FC59%)</f>
        <v>#VALUE!</v>
      </c>
      <c r="FD58" s="477" t="e">
        <f>FC58*(1+FD59%)</f>
        <v>#VALUE!</v>
      </c>
      <c r="FE58" s="477" t="e">
        <f>FD58*(1+FE59%)</f>
        <v>#VALUE!</v>
      </c>
      <c r="FF58" s="477" t="e">
        <f>FE58*(1+FF59%)</f>
        <v>#VALUE!</v>
      </c>
      <c r="FG58" s="477"/>
      <c r="FH58" s="477"/>
      <c r="FI58" s="477"/>
      <c r="FJ58" s="477"/>
      <c r="FK58" s="477"/>
      <c r="FL58" s="477"/>
      <c r="FM58" s="477"/>
      <c r="FN58" s="477"/>
      <c r="FO58" s="477"/>
      <c r="FP58" s="477"/>
      <c r="FQ58" s="477"/>
      <c r="FR58" s="477"/>
      <c r="FS58" s="477"/>
      <c r="FT58" s="477"/>
      <c r="FU58" s="477"/>
      <c r="FV58" s="477"/>
    </row>
    <row r="59" spans="1:178" s="455" customFormat="1">
      <c r="A59" s="374"/>
      <c r="B59" s="454" t="s">
        <v>174</v>
      </c>
      <c r="D59" s="490">
        <f t="shared" ref="D59:BO59" si="82">100*(D58/C58-1)</f>
        <v>3.1391390830520116</v>
      </c>
      <c r="E59" s="490">
        <f t="shared" si="82"/>
        <v>3.3464620399293654</v>
      </c>
      <c r="F59" s="490">
        <f t="shared" si="82"/>
        <v>3.3327200567718984</v>
      </c>
      <c r="G59" s="490">
        <f t="shared" si="82"/>
        <v>3.7097799821950828</v>
      </c>
      <c r="H59" s="490">
        <f t="shared" si="82"/>
        <v>4.6488528088096448</v>
      </c>
      <c r="I59" s="490">
        <f t="shared" si="82"/>
        <v>3.7755747732545863</v>
      </c>
      <c r="J59" s="490">
        <f t="shared" si="82"/>
        <v>2.816169828364945</v>
      </c>
      <c r="K59" s="490">
        <f t="shared" si="82"/>
        <v>4.4973312539811516</v>
      </c>
      <c r="L59" s="490">
        <f t="shared" si="82"/>
        <v>3.5859546605849779</v>
      </c>
      <c r="M59" s="490">
        <f t="shared" si="82"/>
        <v>2.1215287994237109</v>
      </c>
      <c r="N59" s="490">
        <f t="shared" si="82"/>
        <v>0.84548742200849514</v>
      </c>
      <c r="O59" s="490">
        <f t="shared" si="82"/>
        <v>4.0067781247844936</v>
      </c>
      <c r="P59" s="490">
        <f t="shared" si="82"/>
        <v>1.5269489438287431</v>
      </c>
      <c r="Q59" s="490">
        <f t="shared" si="82"/>
        <v>1.8128043887966294</v>
      </c>
      <c r="R59" s="490">
        <f t="shared" si="82"/>
        <v>2.0975945017182251</v>
      </c>
      <c r="S59" s="490">
        <f t="shared" si="82"/>
        <v>1.9207639973432444</v>
      </c>
      <c r="T59" s="490">
        <f t="shared" si="82"/>
        <v>0.65871743839935881</v>
      </c>
      <c r="U59" s="490">
        <f t="shared" si="82"/>
        <v>2.2081853335899737</v>
      </c>
      <c r="V59" s="490">
        <f t="shared" si="82"/>
        <v>0.55552702309418223</v>
      </c>
      <c r="W59" s="490">
        <f t="shared" si="82"/>
        <v>2.2821876995105406</v>
      </c>
      <c r="X59" s="490">
        <f t="shared" si="82"/>
        <v>1.4747494923266435</v>
      </c>
      <c r="Y59" s="490">
        <f t="shared" si="82"/>
        <v>2.7475231284036505</v>
      </c>
      <c r="Z59" s="490">
        <f t="shared" si="82"/>
        <v>1.4838998068296139</v>
      </c>
      <c r="AA59" s="490">
        <f t="shared" si="82"/>
        <v>0.82509418973233384</v>
      </c>
      <c r="AB59" s="490">
        <f t="shared" si="82"/>
        <v>1.06485887694443</v>
      </c>
      <c r="AC59" s="490">
        <f t="shared" si="82"/>
        <v>0.84213938912089947</v>
      </c>
      <c r="AD59" s="490">
        <f t="shared" si="82"/>
        <v>1.4084291422360451</v>
      </c>
      <c r="AE59" s="490">
        <f t="shared" si="82"/>
        <v>0.20229163207077239</v>
      </c>
      <c r="AF59" s="490">
        <f t="shared" si="82"/>
        <v>2.2561205273069707</v>
      </c>
      <c r="AG59" s="490">
        <f t="shared" si="82"/>
        <v>0.78971601163946303</v>
      </c>
      <c r="AH59" s="490">
        <f t="shared" si="82"/>
        <v>1.1153584715349885</v>
      </c>
      <c r="AI59" s="490">
        <f t="shared" si="82"/>
        <v>1.4261654004900759</v>
      </c>
      <c r="AJ59" s="490">
        <f t="shared" si="82"/>
        <v>2.0261409960375287</v>
      </c>
      <c r="AK59" s="490">
        <f t="shared" si="82"/>
        <v>1.4871576359153149</v>
      </c>
      <c r="AL59" s="490">
        <f t="shared" si="82"/>
        <v>2.32572545564671</v>
      </c>
      <c r="AM59" s="490">
        <f t="shared" si="82"/>
        <v>1.5369920695245121</v>
      </c>
      <c r="AN59" s="490">
        <f t="shared" si="82"/>
        <v>1.365997138163122</v>
      </c>
      <c r="AO59" s="490">
        <f t="shared" si="82"/>
        <v>2.753996366345568</v>
      </c>
      <c r="AP59" s="490">
        <f t="shared" si="82"/>
        <v>1.8501793573663772</v>
      </c>
      <c r="AQ59" s="490">
        <f t="shared" si="82"/>
        <v>1.9345935043119322</v>
      </c>
      <c r="AR59" s="490">
        <f t="shared" si="82"/>
        <v>0.55992893680889555</v>
      </c>
      <c r="AS59" s="490">
        <f t="shared" si="82"/>
        <v>2.0438747723105388</v>
      </c>
      <c r="AT59" s="490">
        <f t="shared" si="82"/>
        <v>0.28596332027890359</v>
      </c>
      <c r="AU59" s="490">
        <f t="shared" si="82"/>
        <v>1.3162046159432839</v>
      </c>
      <c r="AV59" s="490">
        <f t="shared" si="82"/>
        <v>1.2838290421518961</v>
      </c>
      <c r="AW59" s="490">
        <f t="shared" si="82"/>
        <v>0.61028315514071174</v>
      </c>
      <c r="AX59" s="490">
        <f t="shared" si="82"/>
        <v>1.0701662332570194</v>
      </c>
      <c r="AY59" s="490">
        <f t="shared" si="82"/>
        <v>1.308710857051576</v>
      </c>
      <c r="AZ59" s="490">
        <f t="shared" si="82"/>
        <v>1.6927486611743481</v>
      </c>
      <c r="BA59" s="490">
        <f t="shared" si="82"/>
        <v>0.84502206692618209</v>
      </c>
      <c r="BB59" s="490">
        <f t="shared" si="82"/>
        <v>0.59194016901593649</v>
      </c>
      <c r="BC59" s="490">
        <f t="shared" si="82"/>
        <v>0.22708539174958187</v>
      </c>
      <c r="BD59" s="490">
        <f t="shared" si="82"/>
        <v>0.76903386036479837</v>
      </c>
      <c r="BE59" s="490">
        <f t="shared" si="82"/>
        <v>0.12809495241028479</v>
      </c>
      <c r="BF59" s="490">
        <f t="shared" si="82"/>
        <v>-9.1764909098790426E-3</v>
      </c>
      <c r="BG59" s="490">
        <f t="shared" si="82"/>
        <v>0.45832681022894839</v>
      </c>
      <c r="BH59" s="490">
        <f t="shared" si="82"/>
        <v>0.2681527019474661</v>
      </c>
      <c r="BI59" s="490">
        <f t="shared" si="82"/>
        <v>1.0225792793710164</v>
      </c>
      <c r="BJ59" s="490">
        <f t="shared" si="82"/>
        <v>1.0817263057375515</v>
      </c>
      <c r="BK59" s="490">
        <f t="shared" si="82"/>
        <v>0.44296555995255726</v>
      </c>
      <c r="BL59" s="490">
        <f t="shared" si="82"/>
        <v>1.2310714920210186</v>
      </c>
      <c r="BM59" s="490">
        <f t="shared" si="82"/>
        <v>0.72831820950374215</v>
      </c>
      <c r="BN59" s="490">
        <f t="shared" si="82"/>
        <v>0.85782366957902756</v>
      </c>
      <c r="BO59" s="490">
        <f t="shared" si="82"/>
        <v>0.14886774142741643</v>
      </c>
      <c r="BP59" s="490">
        <f t="shared" ref="BP59:EA59" si="83">100*(BP58/BO58-1)</f>
        <v>1.1338731279678438</v>
      </c>
      <c r="BQ59" s="490">
        <f t="shared" si="83"/>
        <v>0.2011567768765099</v>
      </c>
      <c r="BR59" s="490">
        <f t="shared" si="83"/>
        <v>1.9023970202436402E-2</v>
      </c>
      <c r="BS59" s="490">
        <f t="shared" si="83"/>
        <v>0.79785370346272533</v>
      </c>
      <c r="BT59" s="490">
        <f t="shared" si="83"/>
        <v>0.40669381269242688</v>
      </c>
      <c r="BU59" s="490">
        <f t="shared" si="83"/>
        <v>2.0707322983793297</v>
      </c>
      <c r="BV59" s="490">
        <f t="shared" si="83"/>
        <v>0.38471601755931673</v>
      </c>
      <c r="BW59" s="490">
        <f t="shared" si="83"/>
        <v>1.4190558934260133</v>
      </c>
      <c r="BX59" s="490">
        <f t="shared" si="83"/>
        <v>0.20321720921379072</v>
      </c>
      <c r="BY59" s="490">
        <f t="shared" si="83"/>
        <v>1.0201997653730421</v>
      </c>
      <c r="BZ59" s="490">
        <f t="shared" si="83"/>
        <v>-0.17489832859258758</v>
      </c>
      <c r="CA59" s="490">
        <f t="shared" si="83"/>
        <v>1.1228175939488549</v>
      </c>
      <c r="CB59" s="490">
        <f t="shared" si="83"/>
        <v>0.41871014918004601</v>
      </c>
      <c r="CC59" s="490">
        <f t="shared" si="83"/>
        <v>0.4262404571301337</v>
      </c>
      <c r="CD59" s="490">
        <f t="shared" si="83"/>
        <v>1.7231266597390604</v>
      </c>
      <c r="CE59" s="490">
        <f t="shared" si="83"/>
        <v>1.6108528258027111</v>
      </c>
      <c r="CF59" s="490">
        <f t="shared" si="83"/>
        <v>1.4034601705063432</v>
      </c>
      <c r="CG59" s="490">
        <f t="shared" si="83"/>
        <v>0.91035272863468908</v>
      </c>
      <c r="CH59" s="490">
        <f t="shared" si="83"/>
        <v>3.6312666203806909</v>
      </c>
      <c r="CI59" s="490">
        <f t="shared" si="83"/>
        <v>-0.15168944115082628</v>
      </c>
      <c r="CJ59" s="490">
        <f t="shared" si="83"/>
        <v>0.74947144539112553</v>
      </c>
      <c r="CK59" s="490">
        <f t="shared" si="83"/>
        <v>1.9129356672237474</v>
      </c>
      <c r="CL59" s="490">
        <f t="shared" si="83"/>
        <v>0.89309933829271326</v>
      </c>
      <c r="CM59" s="490">
        <f t="shared" si="83"/>
        <v>0.71573184293820535</v>
      </c>
      <c r="CN59" s="490">
        <f t="shared" si="83"/>
        <v>0.77616890470797451</v>
      </c>
      <c r="CO59" s="490">
        <f t="shared" si="83"/>
        <v>0.50730657933286682</v>
      </c>
      <c r="CP59" s="490">
        <f t="shared" si="83"/>
        <v>2.4666264680161198</v>
      </c>
      <c r="CQ59" s="490">
        <f t="shared" si="83"/>
        <v>-1.0717069368667231</v>
      </c>
      <c r="CR59" s="490">
        <f t="shared" si="83"/>
        <v>0.65708095331888927</v>
      </c>
      <c r="CS59" s="490">
        <f t="shared" si="83"/>
        <v>1.1435593578534409</v>
      </c>
      <c r="CT59" s="490">
        <f t="shared" si="83"/>
        <v>1.084197492648209</v>
      </c>
      <c r="CU59" s="490">
        <f t="shared" si="83"/>
        <v>1.0798416793624144</v>
      </c>
      <c r="CV59" s="490">
        <f t="shared" si="83"/>
        <v>1.5924230202640999</v>
      </c>
      <c r="CW59" s="490">
        <f t="shared" si="83"/>
        <v>0.91736621587370504</v>
      </c>
      <c r="CX59" s="490">
        <f t="shared" si="83"/>
        <v>0.3826704933715952</v>
      </c>
      <c r="CY59" s="490">
        <f t="shared" si="83"/>
        <v>0.39188269276762</v>
      </c>
      <c r="CZ59" s="490">
        <f t="shared" si="83"/>
        <v>0.78217204852839561</v>
      </c>
      <c r="DA59" s="490">
        <f t="shared" si="83"/>
        <v>0.88775257851938516</v>
      </c>
      <c r="DB59" s="490">
        <f t="shared" si="83"/>
        <v>1.0536940574250586</v>
      </c>
      <c r="DC59" s="490">
        <f t="shared" si="83"/>
        <v>0.69168973488198393</v>
      </c>
      <c r="DD59" s="490">
        <f t="shared" si="83"/>
        <v>1.8797804915204441</v>
      </c>
      <c r="DE59" s="490">
        <f t="shared" si="83"/>
        <v>1.1739627851015122</v>
      </c>
      <c r="DF59" s="490">
        <f t="shared" si="83"/>
        <v>1.4641741336110403</v>
      </c>
      <c r="DG59" s="490">
        <f t="shared" si="83"/>
        <v>1.0768641877449747</v>
      </c>
      <c r="DH59" s="490">
        <f t="shared" si="83"/>
        <v>1.3006555223400218</v>
      </c>
      <c r="DI59" s="490">
        <f t="shared" si="83"/>
        <v>1.0156516215688693</v>
      </c>
      <c r="DJ59" s="490">
        <f t="shared" si="83"/>
        <v>1.6280265540923322</v>
      </c>
      <c r="DK59" s="490">
        <f t="shared" si="83"/>
        <v>0.99803422384068252</v>
      </c>
      <c r="DL59" s="490">
        <f t="shared" si="83"/>
        <v>0.38001703854730895</v>
      </c>
      <c r="DM59" s="490">
        <f t="shared" si="83"/>
        <v>-0.53274337408374395</v>
      </c>
      <c r="DN59" s="490">
        <f t="shared" si="83"/>
        <v>4.5698289030493555E-2</v>
      </c>
      <c r="DO59" s="490">
        <f t="shared" si="83"/>
        <v>-0.3804321786210485</v>
      </c>
      <c r="DP59" s="490">
        <f t="shared" si="83"/>
        <v>0.5002020046557254</v>
      </c>
      <c r="DQ59" s="490">
        <f t="shared" si="83"/>
        <v>0.36530816695061752</v>
      </c>
      <c r="DR59" s="490">
        <f t="shared" si="83"/>
        <v>0.27020239748998254</v>
      </c>
      <c r="DS59" s="490">
        <f t="shared" si="83"/>
        <v>0.73170190439053595</v>
      </c>
      <c r="DT59" s="490">
        <f t="shared" si="83"/>
        <v>0.82615496464055749</v>
      </c>
      <c r="DU59" s="490">
        <f t="shared" si="83"/>
        <v>0.7435338773013056</v>
      </c>
      <c r="DV59" s="490">
        <f t="shared" si="83"/>
        <v>0.53169075180328207</v>
      </c>
      <c r="DW59" s="490">
        <f t="shared" si="83"/>
        <v>0.60284780866668441</v>
      </c>
      <c r="DX59" s="490">
        <f t="shared" si="83"/>
        <v>0.69512523895887135</v>
      </c>
      <c r="DY59" s="490">
        <f t="shared" si="83"/>
        <v>-0.26742930161095524</v>
      </c>
      <c r="DZ59" s="490">
        <f t="shared" si="83"/>
        <v>0.17876426911036525</v>
      </c>
      <c r="EA59" s="490">
        <f t="shared" si="83"/>
        <v>0.42753782065336754</v>
      </c>
      <c r="EB59" s="490">
        <f t="shared" ref="EB59:EE59" si="84">100*(EB58/EA58-1)</f>
        <v>0.44845904741113163</v>
      </c>
      <c r="EC59" s="490">
        <f t="shared" si="84"/>
        <v>-0.24239680024149557</v>
      </c>
      <c r="ED59" s="490">
        <f t="shared" si="84"/>
        <v>-1.2128107676293465</v>
      </c>
      <c r="EE59" s="490">
        <f t="shared" si="84"/>
        <v>1.4831650656734086</v>
      </c>
      <c r="EF59" s="490">
        <f>100*(EF58/EE58-1)</f>
        <v>0.30998533078181456</v>
      </c>
      <c r="EG59" s="490">
        <f>100*(EG58/EF58-1)</f>
        <v>-0.13871628757903265</v>
      </c>
      <c r="EH59" s="490">
        <f>100*(EH58/EG58-1)</f>
        <v>-0.29047343554141625</v>
      </c>
      <c r="EI59" s="490">
        <f>100*(EI58/EH58-1)</f>
        <v>1.265910766738787</v>
      </c>
      <c r="EJ59" s="516">
        <f>EJ55</f>
        <v>0.42760940576220818</v>
      </c>
      <c r="EK59" s="516" t="e">
        <f>EK55</f>
        <v>#VALUE!</v>
      </c>
      <c r="EL59" s="516" t="e">
        <f>EL55</f>
        <v>#VALUE!</v>
      </c>
      <c r="EM59" s="516" t="e">
        <f t="shared" ref="EM59:FB59" si="85">EM55</f>
        <v>#VALUE!</v>
      </c>
      <c r="EN59" s="516" t="e">
        <f t="shared" si="85"/>
        <v>#VALUE!</v>
      </c>
      <c r="EO59" s="516" t="e">
        <f t="shared" si="85"/>
        <v>#VALUE!</v>
      </c>
      <c r="EP59" s="516" t="e">
        <f t="shared" si="85"/>
        <v>#VALUE!</v>
      </c>
      <c r="EQ59" s="516" t="e">
        <f t="shared" si="85"/>
        <v>#VALUE!</v>
      </c>
      <c r="ER59" s="516" t="e">
        <f t="shared" si="85"/>
        <v>#VALUE!</v>
      </c>
      <c r="ES59" s="516" t="e">
        <f t="shared" si="85"/>
        <v>#VALUE!</v>
      </c>
      <c r="ET59" s="516" t="e">
        <f t="shared" si="85"/>
        <v>#VALUE!</v>
      </c>
      <c r="EU59" s="516" t="e">
        <f t="shared" si="85"/>
        <v>#VALUE!</v>
      </c>
      <c r="EV59" s="516" t="e">
        <f t="shared" si="85"/>
        <v>#VALUE!</v>
      </c>
      <c r="EW59" s="516" t="e">
        <f t="shared" si="85"/>
        <v>#VALUE!</v>
      </c>
      <c r="EX59" s="516" t="e">
        <f t="shared" si="85"/>
        <v>#VALUE!</v>
      </c>
      <c r="EY59" s="516" t="e">
        <f t="shared" si="85"/>
        <v>#VALUE!</v>
      </c>
      <c r="EZ59" s="516" t="e">
        <f t="shared" si="85"/>
        <v>#VALUE!</v>
      </c>
      <c r="FA59" s="516" t="e">
        <f t="shared" si="85"/>
        <v>#VALUE!</v>
      </c>
      <c r="FB59" s="516" t="e">
        <f t="shared" si="85"/>
        <v>#VALUE!</v>
      </c>
      <c r="FC59" s="516" t="e">
        <f>FC55</f>
        <v>#VALUE!</v>
      </c>
      <c r="FD59" s="516" t="e">
        <f>FD55</f>
        <v>#VALUE!</v>
      </c>
      <c r="FE59" s="516" t="e">
        <f>FE55</f>
        <v>#VALUE!</v>
      </c>
      <c r="FF59" s="516" t="e">
        <f>FF55</f>
        <v>#VALUE!</v>
      </c>
      <c r="FG59" s="516"/>
      <c r="FH59" s="516"/>
      <c r="FI59" s="516"/>
      <c r="FJ59" s="516"/>
      <c r="FK59" s="516"/>
      <c r="FL59" s="516"/>
      <c r="FM59" s="516"/>
      <c r="FN59" s="516"/>
      <c r="FO59" s="516"/>
      <c r="FP59" s="516"/>
      <c r="FQ59" s="516"/>
      <c r="FR59" s="516"/>
      <c r="FS59" s="516"/>
      <c r="FT59" s="516"/>
      <c r="FU59" s="516"/>
      <c r="FV59" s="516"/>
    </row>
    <row r="60" spans="1:178" s="455" customFormat="1">
      <c r="A60" s="374"/>
      <c r="B60" s="454" t="s">
        <v>74</v>
      </c>
      <c r="D60" s="490"/>
      <c r="E60" s="490"/>
      <c r="F60" s="490"/>
      <c r="G60" s="490">
        <f>100*(G58/C58-1)</f>
        <v>14.229082911933212</v>
      </c>
      <c r="H60" s="490">
        <f t="shared" ref="H60:BS60" si="86">100*(H58/D58-1)</f>
        <v>15.901127257911174</v>
      </c>
      <c r="I60" s="490">
        <f t="shared" si="86"/>
        <v>16.382369174967803</v>
      </c>
      <c r="J60" s="490">
        <f t="shared" si="86"/>
        <v>15.800585018440794</v>
      </c>
      <c r="K60" s="490">
        <f t="shared" si="86"/>
        <v>16.679951439047414</v>
      </c>
      <c r="L60" s="490">
        <f t="shared" si="86"/>
        <v>15.494855750076164</v>
      </c>
      <c r="M60" s="490">
        <f t="shared" si="86"/>
        <v>13.654019873532075</v>
      </c>
      <c r="N60" s="490">
        <f t="shared" si="86"/>
        <v>11.475607881037631</v>
      </c>
      <c r="O60" s="490">
        <f t="shared" si="86"/>
        <v>10.952295872789009</v>
      </c>
      <c r="P60" s="490">
        <f t="shared" si="86"/>
        <v>8.7468674222055398</v>
      </c>
      <c r="Q60" s="490">
        <f t="shared" si="86"/>
        <v>8.4181138973890235</v>
      </c>
      <c r="R60" s="490">
        <f t="shared" si="86"/>
        <v>9.7642434213767171</v>
      </c>
      <c r="S60" s="490">
        <f t="shared" si="86"/>
        <v>7.5627545704271881</v>
      </c>
      <c r="T60" s="490">
        <f t="shared" si="86"/>
        <v>6.6429064581739583</v>
      </c>
      <c r="U60" s="490">
        <f t="shared" si="86"/>
        <v>7.0570446735395365</v>
      </c>
      <c r="V60" s="490">
        <f t="shared" si="86"/>
        <v>5.4400703681763529</v>
      </c>
      <c r="W60" s="490">
        <f t="shared" si="86"/>
        <v>5.8139739683322533</v>
      </c>
      <c r="X60" s="490">
        <f t="shared" si="86"/>
        <v>6.6717992686042171</v>
      </c>
      <c r="Y60" s="490">
        <f t="shared" si="86"/>
        <v>7.2346909078458532</v>
      </c>
      <c r="Z60" s="490">
        <f t="shared" si="86"/>
        <v>8.2247286656735419</v>
      </c>
      <c r="AA60" s="490">
        <f t="shared" si="86"/>
        <v>6.6829787942341623</v>
      </c>
      <c r="AB60" s="490">
        <f t="shared" si="86"/>
        <v>6.2520503903943148</v>
      </c>
      <c r="AC60" s="490">
        <f t="shared" si="86"/>
        <v>4.2816775491307357</v>
      </c>
      <c r="AD60" s="490">
        <f t="shared" si="86"/>
        <v>4.204126257501728</v>
      </c>
      <c r="AE60" s="490">
        <f t="shared" si="86"/>
        <v>3.560451219321914</v>
      </c>
      <c r="AF60" s="490">
        <f t="shared" si="86"/>
        <v>4.781128667474599</v>
      </c>
      <c r="AG60" s="490">
        <f t="shared" si="86"/>
        <v>4.7266575833193158</v>
      </c>
      <c r="AH60" s="490">
        <f t="shared" si="86"/>
        <v>4.4239972222641644</v>
      </c>
      <c r="AI60" s="490">
        <f t="shared" si="86"/>
        <v>5.6994350282485895</v>
      </c>
      <c r="AJ60" s="490">
        <f t="shared" si="86"/>
        <v>5.4617112969170156</v>
      </c>
      <c r="AK60" s="490">
        <f t="shared" si="86"/>
        <v>6.1914820526689063</v>
      </c>
      <c r="AL60" s="490">
        <f t="shared" si="86"/>
        <v>7.4626110464569795</v>
      </c>
      <c r="AM60" s="490">
        <f t="shared" si="86"/>
        <v>7.5800336383591294</v>
      </c>
      <c r="AN60" s="490">
        <f t="shared" si="86"/>
        <v>6.8839542047653302</v>
      </c>
      <c r="AO60" s="490">
        <f t="shared" si="86"/>
        <v>8.2181597929629433</v>
      </c>
      <c r="AP60" s="490">
        <f t="shared" si="86"/>
        <v>7.7152293380507997</v>
      </c>
      <c r="AQ60" s="490">
        <f t="shared" si="86"/>
        <v>8.1370236896497019</v>
      </c>
      <c r="AR60" s="490">
        <f t="shared" si="86"/>
        <v>7.2771118982576599</v>
      </c>
      <c r="AS60" s="490">
        <f t="shared" si="86"/>
        <v>6.5357315490879531</v>
      </c>
      <c r="AT60" s="490">
        <f t="shared" si="86"/>
        <v>4.8995547562399766</v>
      </c>
      <c r="AU60" s="490">
        <f t="shared" si="86"/>
        <v>4.2631788525745007</v>
      </c>
      <c r="AV60" s="490">
        <f t="shared" si="86"/>
        <v>5.0137375189614364</v>
      </c>
      <c r="AW60" s="490">
        <f t="shared" si="86"/>
        <v>3.538422963033705</v>
      </c>
      <c r="AX60" s="490">
        <f t="shared" si="86"/>
        <v>4.3480590297827693</v>
      </c>
      <c r="AY60" s="490">
        <f t="shared" si="86"/>
        <v>4.340341022597749</v>
      </c>
      <c r="AZ60" s="490">
        <f t="shared" si="86"/>
        <v>4.761600891059814</v>
      </c>
      <c r="BA60" s="490">
        <f t="shared" si="86"/>
        <v>5.0060254510439162</v>
      </c>
      <c r="BB60" s="490">
        <f t="shared" si="86"/>
        <v>4.5091763793093653</v>
      </c>
      <c r="BC60" s="490">
        <f t="shared" si="86"/>
        <v>3.3933810486482141</v>
      </c>
      <c r="BD60" s="490">
        <f t="shared" si="86"/>
        <v>2.4542187422128769</v>
      </c>
      <c r="BE60" s="490">
        <f t="shared" si="86"/>
        <v>1.7258515317412737</v>
      </c>
      <c r="BF60" s="490">
        <f t="shared" si="86"/>
        <v>1.1179588516903038</v>
      </c>
      <c r="BG60" s="490">
        <f t="shared" si="86"/>
        <v>1.3512556710800983</v>
      </c>
      <c r="BH60" s="490">
        <f t="shared" si="86"/>
        <v>0.84748052902674509</v>
      </c>
      <c r="BI60" s="490">
        <f t="shared" si="86"/>
        <v>1.748391415122863</v>
      </c>
      <c r="BJ60" s="490">
        <f t="shared" si="86"/>
        <v>2.8584693288130625</v>
      </c>
      <c r="BK60" s="490">
        <f t="shared" si="86"/>
        <v>2.8427410687416721</v>
      </c>
      <c r="BL60" s="490">
        <f t="shared" si="86"/>
        <v>3.8303847534929991</v>
      </c>
      <c r="BM60" s="490">
        <f t="shared" si="86"/>
        <v>3.5279450383299382</v>
      </c>
      <c r="BN60" s="490">
        <f t="shared" si="86"/>
        <v>3.2986238676561586</v>
      </c>
      <c r="BO60" s="490">
        <f t="shared" si="86"/>
        <v>2.9961646584246937</v>
      </c>
      <c r="BP60" s="490">
        <f t="shared" si="86"/>
        <v>2.8972715166155627</v>
      </c>
      <c r="BQ60" s="490">
        <f t="shared" si="86"/>
        <v>2.3587588716083019</v>
      </c>
      <c r="BR60" s="490">
        <f t="shared" si="86"/>
        <v>1.5074764123382378</v>
      </c>
      <c r="BS60" s="490">
        <f t="shared" si="86"/>
        <v>2.1652664475019234</v>
      </c>
      <c r="BT60" s="490">
        <f t="shared" ref="BT60:EE60" si="87">100*(BT58/BP58-1)</f>
        <v>1.4306711412762629</v>
      </c>
      <c r="BU60" s="490">
        <f t="shared" si="87"/>
        <v>3.3231872158920206</v>
      </c>
      <c r="BV60" s="490">
        <f t="shared" si="87"/>
        <v>3.7009600272291276</v>
      </c>
      <c r="BW60" s="490">
        <f t="shared" si="87"/>
        <v>4.340053629953311</v>
      </c>
      <c r="BX60" s="490">
        <f t="shared" si="87"/>
        <v>4.12860597727982</v>
      </c>
      <c r="BY60" s="490">
        <f t="shared" si="87"/>
        <v>3.0568933939317589</v>
      </c>
      <c r="BZ60" s="490">
        <f t="shared" si="87"/>
        <v>2.4823824693503305</v>
      </c>
      <c r="CA60" s="490">
        <f t="shared" si="87"/>
        <v>2.1830382638492463</v>
      </c>
      <c r="CB60" s="490">
        <f t="shared" si="87"/>
        <v>2.4027889259880197</v>
      </c>
      <c r="CC60" s="490">
        <f t="shared" si="87"/>
        <v>1.8007005336279525</v>
      </c>
      <c r="CD60" s="490">
        <f t="shared" si="87"/>
        <v>3.7362885791930145</v>
      </c>
      <c r="CE60" s="490">
        <f t="shared" si="87"/>
        <v>4.2369368488218706</v>
      </c>
      <c r="CF60" s="490">
        <f t="shared" si="87"/>
        <v>5.259130079867913</v>
      </c>
      <c r="CG60" s="490">
        <f t="shared" si="87"/>
        <v>5.7665396605472985</v>
      </c>
      <c r="CH60" s="490">
        <f t="shared" si="87"/>
        <v>7.7505266598866918</v>
      </c>
      <c r="CI60" s="490">
        <f t="shared" si="87"/>
        <v>5.8814855856016868</v>
      </c>
      <c r="CJ60" s="490">
        <f t="shared" si="87"/>
        <v>5.1986164048557937</v>
      </c>
      <c r="CK60" s="490">
        <f t="shared" si="87"/>
        <v>6.2438048827348824</v>
      </c>
      <c r="CL60" s="490">
        <f t="shared" si="87"/>
        <v>3.4366085611835073</v>
      </c>
      <c r="CM60" s="490">
        <f t="shared" si="87"/>
        <v>4.3352027919499214</v>
      </c>
      <c r="CN60" s="490">
        <f t="shared" si="87"/>
        <v>4.3628504291225223</v>
      </c>
      <c r="CO60" s="490">
        <f t="shared" si="87"/>
        <v>2.9234310139328423</v>
      </c>
      <c r="CP60" s="490">
        <f t="shared" si="87"/>
        <v>4.5286231633147711</v>
      </c>
      <c r="CQ60" s="490">
        <f t="shared" si="87"/>
        <v>2.6735156123604664</v>
      </c>
      <c r="CR60" s="490">
        <f t="shared" si="87"/>
        <v>2.5521855521976056</v>
      </c>
      <c r="CS60" s="490">
        <f t="shared" si="87"/>
        <v>3.2013832595248815</v>
      </c>
      <c r="CT60" s="490">
        <f t="shared" si="87"/>
        <v>1.8090413094310254</v>
      </c>
      <c r="CU60" s="490">
        <f t="shared" si="87"/>
        <v>4.0232420720897943</v>
      </c>
      <c r="CV60" s="490">
        <f t="shared" si="87"/>
        <v>4.9898637277999702</v>
      </c>
      <c r="CW60" s="490">
        <f t="shared" si="87"/>
        <v>4.755068874787205</v>
      </c>
      <c r="CX60" s="490">
        <f t="shared" si="87"/>
        <v>4.0280659312055489</v>
      </c>
      <c r="CY60" s="490">
        <f t="shared" si="87"/>
        <v>3.3200410508098521</v>
      </c>
      <c r="CZ60" s="490">
        <f t="shared" si="87"/>
        <v>2.4960114512353471</v>
      </c>
      <c r="DA60" s="490">
        <f t="shared" si="87"/>
        <v>2.4659345692555901</v>
      </c>
      <c r="DB60" s="490">
        <f t="shared" si="87"/>
        <v>3.1508840358397849</v>
      </c>
      <c r="DC60" s="490">
        <f t="shared" si="87"/>
        <v>3.4589304695231471</v>
      </c>
      <c r="DD60" s="490">
        <f t="shared" si="87"/>
        <v>4.5856912177594245</v>
      </c>
      <c r="DE60" s="490">
        <f t="shared" si="87"/>
        <v>4.8823921702925155</v>
      </c>
      <c r="DF60" s="490">
        <f t="shared" si="87"/>
        <v>5.3084244171113681</v>
      </c>
      <c r="DG60" s="490">
        <f t="shared" si="87"/>
        <v>5.7112591978516924</v>
      </c>
      <c r="DH60" s="490">
        <f t="shared" si="87"/>
        <v>5.1103545882262846</v>
      </c>
      <c r="DI60" s="490">
        <f t="shared" si="87"/>
        <v>4.945883986540589</v>
      </c>
      <c r="DJ60" s="490">
        <f t="shared" si="87"/>
        <v>5.1153589490835261</v>
      </c>
      <c r="DK60" s="490">
        <f t="shared" si="87"/>
        <v>5.0333793584192321</v>
      </c>
      <c r="DL60" s="490">
        <f t="shared" si="87"/>
        <v>4.0788172124829325</v>
      </c>
      <c r="DM60" s="490">
        <f t="shared" si="87"/>
        <v>2.4834691932573483</v>
      </c>
      <c r="DN60" s="490">
        <f t="shared" si="87"/>
        <v>0.88782185556379734</v>
      </c>
      <c r="DO60" s="490">
        <f t="shared" si="87"/>
        <v>-0.48914031913773748</v>
      </c>
      <c r="DP60" s="490">
        <f t="shared" si="87"/>
        <v>-0.3699959948887166</v>
      </c>
      <c r="DQ60" s="490">
        <f t="shared" si="87"/>
        <v>0.52952492953515229</v>
      </c>
      <c r="DR60" s="490">
        <f t="shared" si="87"/>
        <v>0.75511475252743043</v>
      </c>
      <c r="DS60" s="490">
        <f t="shared" si="87"/>
        <v>1.879925867497767</v>
      </c>
      <c r="DT60" s="490">
        <f t="shared" si="87"/>
        <v>2.2103536948767433</v>
      </c>
      <c r="DU60" s="490">
        <f t="shared" si="87"/>
        <v>2.5955324417713976</v>
      </c>
      <c r="DV60" s="490">
        <f t="shared" si="87"/>
        <v>2.8630848780549778</v>
      </c>
      <c r="DW60" s="490">
        <f t="shared" si="87"/>
        <v>2.7315043573773234</v>
      </c>
      <c r="DX60" s="490">
        <f t="shared" si="87"/>
        <v>2.5979985141808326</v>
      </c>
      <c r="DY60" s="490">
        <f t="shared" si="87"/>
        <v>1.5684257492006193</v>
      </c>
      <c r="DZ60" s="490">
        <f t="shared" si="87"/>
        <v>1.2118597053565772</v>
      </c>
      <c r="EA60" s="490">
        <f t="shared" si="87"/>
        <v>1.0354884564482081</v>
      </c>
      <c r="EB60" s="490">
        <f t="shared" si="87"/>
        <v>0.78798849962731232</v>
      </c>
      <c r="EC60" s="490">
        <f t="shared" si="87"/>
        <v>0.81328590690834535</v>
      </c>
      <c r="ED60" s="490">
        <f t="shared" si="87"/>
        <v>-0.5871032181051894</v>
      </c>
      <c r="EE60" s="490">
        <f t="shared" si="87"/>
        <v>0.45785879755970704</v>
      </c>
      <c r="EF60" s="490">
        <f t="shared" ref="EF60:EH60" si="88">100*(EF58/EB58-1)</f>
        <v>0.31937212285864103</v>
      </c>
      <c r="EG60" s="490">
        <f t="shared" si="88"/>
        <v>0.42363649567889183</v>
      </c>
      <c r="EH60" s="490">
        <f t="shared" si="88"/>
        <v>1.3612526955498971</v>
      </c>
      <c r="EI60" s="490">
        <f>100*(EI58/EE58-1)</f>
        <v>1.1442593855831129</v>
      </c>
      <c r="EJ60" s="490">
        <f>100*(EJ58/EF58-1)</f>
        <v>1.2628617351954308</v>
      </c>
      <c r="EK60" s="490" t="e">
        <f>100*(EK58/EG58-1)</f>
        <v>#VALUE!</v>
      </c>
      <c r="EL60" s="490" t="e">
        <f>100*(EL58/EH58-1)</f>
        <v>#VALUE!</v>
      </c>
      <c r="EM60" s="490" t="e">
        <f t="shared" ref="EM60:FB60" si="89">100*(EM58/EI58-1)</f>
        <v>#VALUE!</v>
      </c>
      <c r="EN60" s="490" t="e">
        <f t="shared" si="89"/>
        <v>#VALUE!</v>
      </c>
      <c r="EO60" s="490" t="e">
        <f t="shared" si="89"/>
        <v>#VALUE!</v>
      </c>
      <c r="EP60" s="490" t="e">
        <f t="shared" si="89"/>
        <v>#VALUE!</v>
      </c>
      <c r="EQ60" s="490" t="e">
        <f t="shared" si="89"/>
        <v>#VALUE!</v>
      </c>
      <c r="ER60" s="490" t="e">
        <f t="shared" si="89"/>
        <v>#VALUE!</v>
      </c>
      <c r="ES60" s="490" t="e">
        <f t="shared" si="89"/>
        <v>#VALUE!</v>
      </c>
      <c r="ET60" s="490" t="e">
        <f t="shared" si="89"/>
        <v>#VALUE!</v>
      </c>
      <c r="EU60" s="490" t="e">
        <f t="shared" si="89"/>
        <v>#VALUE!</v>
      </c>
      <c r="EV60" s="490" t="e">
        <f t="shared" si="89"/>
        <v>#VALUE!</v>
      </c>
      <c r="EW60" s="490" t="e">
        <f t="shared" si="89"/>
        <v>#VALUE!</v>
      </c>
      <c r="EX60" s="490" t="e">
        <f t="shared" si="89"/>
        <v>#VALUE!</v>
      </c>
      <c r="EY60" s="490" t="e">
        <f t="shared" si="89"/>
        <v>#VALUE!</v>
      </c>
      <c r="EZ60" s="490" t="e">
        <f t="shared" si="89"/>
        <v>#VALUE!</v>
      </c>
      <c r="FA60" s="490" t="e">
        <f t="shared" si="89"/>
        <v>#VALUE!</v>
      </c>
      <c r="FB60" s="490" t="e">
        <f t="shared" si="89"/>
        <v>#VALUE!</v>
      </c>
      <c r="FC60" s="490" t="e">
        <f>100*(FC58/EY58-1)</f>
        <v>#VALUE!</v>
      </c>
      <c r="FD60" s="490" t="e">
        <f>100*(FD58/EZ58-1)</f>
        <v>#VALUE!</v>
      </c>
      <c r="FE60" s="490" t="e">
        <f>100*(FE58/FA58-1)</f>
        <v>#VALUE!</v>
      </c>
      <c r="FF60" s="490" t="e">
        <f>100*(FF58/FB58-1)</f>
        <v>#VALUE!</v>
      </c>
      <c r="FG60" s="515"/>
      <c r="FH60" s="515"/>
      <c r="FI60" s="515"/>
      <c r="FJ60" s="515"/>
      <c r="FK60" s="515"/>
      <c r="FL60" s="515"/>
      <c r="FM60" s="515"/>
      <c r="FN60" s="515"/>
      <c r="FO60" s="515"/>
      <c r="FP60" s="515"/>
      <c r="FQ60" s="515"/>
      <c r="FR60" s="515"/>
      <c r="FS60" s="515"/>
      <c r="FT60" s="515"/>
      <c r="FU60" s="515"/>
      <c r="FV60" s="515"/>
    </row>
    <row r="61" spans="1:178" s="455" customFormat="1">
      <c r="A61" s="374"/>
      <c r="B61" s="454" t="s">
        <v>269</v>
      </c>
      <c r="C61" s="455">
        <f t="shared" ref="C61:BN61" si="90">C63-C58</f>
        <v>14.713999999999999</v>
      </c>
      <c r="D61" s="455">
        <f t="shared" si="90"/>
        <v>15.290999999999997</v>
      </c>
      <c r="E61" s="455">
        <f t="shared" si="90"/>
        <v>15.963999999999999</v>
      </c>
      <c r="F61" s="455">
        <f t="shared" si="90"/>
        <v>16.488</v>
      </c>
      <c r="G61" s="455">
        <f t="shared" si="90"/>
        <v>17.018999999999991</v>
      </c>
      <c r="H61" s="455">
        <f t="shared" si="90"/>
        <v>17.718999999999994</v>
      </c>
      <c r="I61" s="455">
        <f t="shared" si="90"/>
        <v>18.496000000000009</v>
      </c>
      <c r="J61" s="455">
        <f t="shared" si="90"/>
        <v>19.363</v>
      </c>
      <c r="K61" s="455">
        <f t="shared" si="90"/>
        <v>20.356000000000009</v>
      </c>
      <c r="L61" s="455">
        <f t="shared" si="90"/>
        <v>20.936999999999998</v>
      </c>
      <c r="M61" s="455">
        <f t="shared" si="90"/>
        <v>21.594000000000008</v>
      </c>
      <c r="N61" s="455">
        <f t="shared" si="90"/>
        <v>22.121000000000009</v>
      </c>
      <c r="O61" s="455">
        <f t="shared" si="90"/>
        <v>22.757999999999996</v>
      </c>
      <c r="P61" s="455">
        <f t="shared" si="90"/>
        <v>23.215999999999994</v>
      </c>
      <c r="Q61" s="455">
        <f t="shared" si="90"/>
        <v>23.788999999999987</v>
      </c>
      <c r="R61" s="455">
        <f t="shared" si="90"/>
        <v>24.362999999999985</v>
      </c>
      <c r="S61" s="455">
        <f t="shared" si="90"/>
        <v>24.931000000000012</v>
      </c>
      <c r="T61" s="455">
        <f t="shared" si="90"/>
        <v>25.476000000000013</v>
      </c>
      <c r="U61" s="455">
        <f t="shared" si="90"/>
        <v>26.137999999999991</v>
      </c>
      <c r="V61" s="455">
        <f t="shared" si="90"/>
        <v>26.477999999999994</v>
      </c>
      <c r="W61" s="455">
        <f t="shared" si="90"/>
        <v>26.924000000000007</v>
      </c>
      <c r="X61" s="455">
        <f t="shared" si="90"/>
        <v>27.381999999999991</v>
      </c>
      <c r="Y61" s="455">
        <f t="shared" si="90"/>
        <v>27.718000000000004</v>
      </c>
      <c r="Z61" s="455">
        <f t="shared" si="90"/>
        <v>28.273999999999987</v>
      </c>
      <c r="AA61" s="455">
        <f t="shared" si="90"/>
        <v>28.614000000000004</v>
      </c>
      <c r="AB61" s="455">
        <f t="shared" si="90"/>
        <v>28.968000000000018</v>
      </c>
      <c r="AC61" s="455">
        <f t="shared" si="90"/>
        <v>29.318000000000012</v>
      </c>
      <c r="AD61" s="455">
        <f t="shared" si="90"/>
        <v>29.687000000000012</v>
      </c>
      <c r="AE61" s="455">
        <f t="shared" si="90"/>
        <v>29.847000000000008</v>
      </c>
      <c r="AF61" s="455">
        <f t="shared" si="90"/>
        <v>30.254000000000019</v>
      </c>
      <c r="AG61" s="455">
        <f t="shared" si="90"/>
        <v>30.646999999999991</v>
      </c>
      <c r="AH61" s="455">
        <f t="shared" si="90"/>
        <v>31.164999999999992</v>
      </c>
      <c r="AI61" s="455">
        <f t="shared" si="90"/>
        <v>31.542000000000002</v>
      </c>
      <c r="AJ61" s="455">
        <f t="shared" si="90"/>
        <v>31.896999999999991</v>
      </c>
      <c r="AK61" s="455">
        <f t="shared" si="90"/>
        <v>32.39500000000001</v>
      </c>
      <c r="AL61" s="455">
        <f t="shared" si="90"/>
        <v>32.630000000000024</v>
      </c>
      <c r="AM61" s="455">
        <f t="shared" si="90"/>
        <v>33.417000000000002</v>
      </c>
      <c r="AN61" s="455">
        <f t="shared" si="90"/>
        <v>33.986999999999995</v>
      </c>
      <c r="AO61" s="455">
        <f t="shared" si="90"/>
        <v>34.675000000000011</v>
      </c>
      <c r="AP61" s="455">
        <f t="shared" si="90"/>
        <v>35.423000000000002</v>
      </c>
      <c r="AQ61" s="455">
        <f t="shared" si="90"/>
        <v>36.120000000000005</v>
      </c>
      <c r="AR61" s="455">
        <f t="shared" si="90"/>
        <v>36.507000000000005</v>
      </c>
      <c r="AS61" s="455">
        <f t="shared" si="90"/>
        <v>37.173000000000002</v>
      </c>
      <c r="AT61" s="455">
        <f t="shared" si="90"/>
        <v>37.510000000000019</v>
      </c>
      <c r="AU61" s="455">
        <f t="shared" si="90"/>
        <v>38.090000000000003</v>
      </c>
      <c r="AV61" s="455">
        <f t="shared" si="90"/>
        <v>38.841999999999985</v>
      </c>
      <c r="AW61" s="455">
        <f t="shared" si="90"/>
        <v>39.22399999999999</v>
      </c>
      <c r="AX61" s="455">
        <f t="shared" si="90"/>
        <v>40.007000000000005</v>
      </c>
      <c r="AY61" s="455">
        <f t="shared" si="90"/>
        <v>40.738</v>
      </c>
      <c r="AZ61" s="455">
        <f t="shared" si="90"/>
        <v>41.405000000000001</v>
      </c>
      <c r="BA61" s="455">
        <f t="shared" si="90"/>
        <v>42.222000000000008</v>
      </c>
      <c r="BB61" s="455">
        <f t="shared" si="90"/>
        <v>42.849000000000018</v>
      </c>
      <c r="BC61" s="455">
        <f t="shared" si="90"/>
        <v>43.366000000000014</v>
      </c>
      <c r="BD61" s="455">
        <f t="shared" si="90"/>
        <v>44.03</v>
      </c>
      <c r="BE61" s="455">
        <f t="shared" si="90"/>
        <v>44.119000000000028</v>
      </c>
      <c r="BF61" s="455">
        <f t="shared" si="90"/>
        <v>44.456000000000017</v>
      </c>
      <c r="BG61" s="455">
        <f t="shared" si="90"/>
        <v>44.628999999999991</v>
      </c>
      <c r="BH61" s="455">
        <f t="shared" si="90"/>
        <v>45.043000000000006</v>
      </c>
      <c r="BI61" s="455">
        <f t="shared" si="90"/>
        <v>45.724000000000018</v>
      </c>
      <c r="BJ61" s="455">
        <f t="shared" si="90"/>
        <v>46.408999999999992</v>
      </c>
      <c r="BK61" s="455">
        <f t="shared" si="90"/>
        <v>47.138000000000005</v>
      </c>
      <c r="BL61" s="455">
        <f t="shared" si="90"/>
        <v>47.867999999999995</v>
      </c>
      <c r="BM61" s="455">
        <f t="shared" si="90"/>
        <v>48.44</v>
      </c>
      <c r="BN61" s="455">
        <f t="shared" si="90"/>
        <v>48.943999999999988</v>
      </c>
      <c r="BO61" s="455">
        <f t="shared" ref="BO61:DZ61" si="91">BO63-BO58</f>
        <v>49.272999999999996</v>
      </c>
      <c r="BP61" s="455">
        <f t="shared" si="91"/>
        <v>49.620000000000005</v>
      </c>
      <c r="BQ61" s="455">
        <f t="shared" si="91"/>
        <v>49.774000000000001</v>
      </c>
      <c r="BR61" s="455">
        <f t="shared" si="91"/>
        <v>49.989000000000004</v>
      </c>
      <c r="BS61" s="455">
        <f t="shared" si="91"/>
        <v>50.140999999999991</v>
      </c>
      <c r="BT61" s="455">
        <f t="shared" si="91"/>
        <v>50.429000000000002</v>
      </c>
      <c r="BU61" s="455">
        <f t="shared" si="91"/>
        <v>50.947000000000003</v>
      </c>
      <c r="BV61" s="455">
        <f t="shared" si="91"/>
        <v>51.480000000000018</v>
      </c>
      <c r="BW61" s="455">
        <f t="shared" si="91"/>
        <v>51.329999999999984</v>
      </c>
      <c r="BX61" s="455">
        <f t="shared" si="91"/>
        <v>52.325999999999965</v>
      </c>
      <c r="BY61" s="455">
        <f t="shared" si="91"/>
        <v>52.859999999999985</v>
      </c>
      <c r="BZ61" s="455">
        <f t="shared" si="91"/>
        <v>53.400000000000006</v>
      </c>
      <c r="CA61" s="455">
        <f t="shared" si="91"/>
        <v>53.82499999999996</v>
      </c>
      <c r="CB61" s="455">
        <f t="shared" si="91"/>
        <v>54.09099999999998</v>
      </c>
      <c r="CC61" s="455">
        <f t="shared" si="91"/>
        <v>54.573999999999984</v>
      </c>
      <c r="CD61" s="455">
        <f t="shared" si="91"/>
        <v>55.306000000000012</v>
      </c>
      <c r="CE61" s="455">
        <f t="shared" si="91"/>
        <v>56.174000000000007</v>
      </c>
      <c r="CF61" s="455">
        <f t="shared" si="91"/>
        <v>56.936999999999983</v>
      </c>
      <c r="CG61" s="455">
        <f t="shared" si="91"/>
        <v>57.567000000000007</v>
      </c>
      <c r="CH61" s="455">
        <f t="shared" si="91"/>
        <v>58.082999999999998</v>
      </c>
      <c r="CI61" s="455">
        <f t="shared" si="91"/>
        <v>58.647999999999996</v>
      </c>
      <c r="CJ61" s="455">
        <f t="shared" si="91"/>
        <v>59.371999999999986</v>
      </c>
      <c r="CK61" s="455">
        <f t="shared" si="91"/>
        <v>60.283000000000015</v>
      </c>
      <c r="CL61" s="455">
        <f t="shared" si="91"/>
        <v>61.16900000000004</v>
      </c>
      <c r="CM61" s="455">
        <f t="shared" si="91"/>
        <v>62.341999999999985</v>
      </c>
      <c r="CN61" s="455">
        <f t="shared" si="91"/>
        <v>63.748999999999995</v>
      </c>
      <c r="CO61" s="455">
        <f t="shared" si="91"/>
        <v>64.78000000000003</v>
      </c>
      <c r="CP61" s="455">
        <f t="shared" si="91"/>
        <v>65.786000000000001</v>
      </c>
      <c r="CQ61" s="455">
        <f t="shared" si="91"/>
        <v>66.350999999999999</v>
      </c>
      <c r="CR61" s="455">
        <f t="shared" si="91"/>
        <v>67.103000000000009</v>
      </c>
      <c r="CS61" s="455">
        <f t="shared" si="91"/>
        <v>67.713999999999999</v>
      </c>
      <c r="CT61" s="455">
        <f t="shared" si="91"/>
        <v>68.533000000000015</v>
      </c>
      <c r="CU61" s="455">
        <f t="shared" si="91"/>
        <v>69.00200000000001</v>
      </c>
      <c r="CV61" s="455">
        <f t="shared" si="91"/>
        <v>69.595000000000027</v>
      </c>
      <c r="CW61" s="455">
        <f t="shared" si="91"/>
        <v>70.043999999999983</v>
      </c>
      <c r="CX61" s="455">
        <f t="shared" si="91"/>
        <v>70.73599999999999</v>
      </c>
      <c r="CY61" s="455">
        <f t="shared" si="91"/>
        <v>71.512000000000057</v>
      </c>
      <c r="CZ61" s="455">
        <f t="shared" si="91"/>
        <v>72.373000000000047</v>
      </c>
      <c r="DA61" s="455">
        <f t="shared" si="91"/>
        <v>73.211000000000013</v>
      </c>
      <c r="DB61" s="455">
        <f t="shared" si="91"/>
        <v>73.651999999999987</v>
      </c>
      <c r="DC61" s="455">
        <f t="shared" si="91"/>
        <v>74.527000000000044</v>
      </c>
      <c r="DD61" s="455">
        <f t="shared" si="91"/>
        <v>75.183999999999969</v>
      </c>
      <c r="DE61" s="455">
        <f t="shared" si="91"/>
        <v>75.677000000000021</v>
      </c>
      <c r="DF61" s="455">
        <f t="shared" si="91"/>
        <v>76.660000000000025</v>
      </c>
      <c r="DG61" s="455">
        <f t="shared" si="91"/>
        <v>77.468000000000018</v>
      </c>
      <c r="DH61" s="455">
        <f t="shared" si="91"/>
        <v>78.297000000000025</v>
      </c>
      <c r="DI61" s="455">
        <f t="shared" si="91"/>
        <v>79.26600000000002</v>
      </c>
      <c r="DJ61" s="455">
        <f t="shared" si="91"/>
        <v>79.841000000000008</v>
      </c>
      <c r="DK61" s="455">
        <f t="shared" si="91"/>
        <v>80.225999999999999</v>
      </c>
      <c r="DL61" s="455">
        <f t="shared" si="91"/>
        <v>80.78000000000003</v>
      </c>
      <c r="DM61" s="455">
        <f t="shared" si="91"/>
        <v>81.576999999999998</v>
      </c>
      <c r="DN61" s="455">
        <f t="shared" si="91"/>
        <v>82.263000000000034</v>
      </c>
      <c r="DO61" s="455">
        <f t="shared" si="91"/>
        <v>82.70999999999998</v>
      </c>
      <c r="DP61" s="455">
        <f t="shared" si="91"/>
        <v>83.73599999999999</v>
      </c>
      <c r="DQ61" s="455">
        <f t="shared" si="91"/>
        <v>84.617999999999995</v>
      </c>
      <c r="DR61" s="455">
        <f t="shared" si="91"/>
        <v>85.670000000000016</v>
      </c>
      <c r="DS61" s="455">
        <f t="shared" si="91"/>
        <v>85.990000000000009</v>
      </c>
      <c r="DT61" s="455">
        <f t="shared" si="91"/>
        <v>86.636000000000024</v>
      </c>
      <c r="DU61" s="455">
        <f t="shared" si="91"/>
        <v>87.122000000000014</v>
      </c>
      <c r="DV61" s="455">
        <f t="shared" si="91"/>
        <v>87.546999999999969</v>
      </c>
      <c r="DW61" s="455">
        <f t="shared" si="91"/>
        <v>88.134000000000015</v>
      </c>
      <c r="DX61" s="455">
        <f t="shared" si="91"/>
        <v>88.484000000000037</v>
      </c>
      <c r="DY61" s="455">
        <f t="shared" si="91"/>
        <v>88.918000000000006</v>
      </c>
      <c r="DZ61" s="455">
        <f t="shared" si="91"/>
        <v>89.233000000000004</v>
      </c>
      <c r="EA61" s="490">
        <f t="shared" ref="EA61:FB61" si="92">EA63-EA58</f>
        <v>89.872000000000014</v>
      </c>
      <c r="EB61" s="490">
        <f t="shared" si="92"/>
        <v>90.257999999999981</v>
      </c>
      <c r="EC61" s="490">
        <f t="shared" si="92"/>
        <v>90.928999999999974</v>
      </c>
      <c r="ED61" s="490">
        <f t="shared" si="92"/>
        <v>91.432000000000016</v>
      </c>
      <c r="EE61" s="490">
        <f t="shared" si="92"/>
        <v>92.062000000000012</v>
      </c>
      <c r="EF61" s="490">
        <f t="shared" si="92"/>
        <v>92.91500000000002</v>
      </c>
      <c r="EG61" s="490">
        <f t="shared" si="92"/>
        <v>93.345000000000027</v>
      </c>
      <c r="EH61" s="490">
        <f t="shared" si="92"/>
        <v>93.814999999999998</v>
      </c>
      <c r="EI61" s="490">
        <f>EI63-EI58</f>
        <v>94.204999999999984</v>
      </c>
      <c r="EJ61" s="516">
        <f t="shared" si="92"/>
        <v>94.088387981256858</v>
      </c>
      <c r="EK61" s="516" t="e">
        <f t="shared" si="92"/>
        <v>#VALUE!</v>
      </c>
      <c r="EL61" s="516" t="e">
        <f t="shared" si="92"/>
        <v>#VALUE!</v>
      </c>
      <c r="EM61" s="516" t="e">
        <f t="shared" si="92"/>
        <v>#VALUE!</v>
      </c>
      <c r="EN61" s="516" t="e">
        <f t="shared" si="92"/>
        <v>#VALUE!</v>
      </c>
      <c r="EO61" s="516" t="e">
        <f t="shared" si="92"/>
        <v>#VALUE!</v>
      </c>
      <c r="EP61" s="516" t="e">
        <f t="shared" si="92"/>
        <v>#VALUE!</v>
      </c>
      <c r="EQ61" s="516" t="e">
        <f t="shared" si="92"/>
        <v>#VALUE!</v>
      </c>
      <c r="ER61" s="516" t="e">
        <f t="shared" si="92"/>
        <v>#VALUE!</v>
      </c>
      <c r="ES61" s="516" t="e">
        <f t="shared" si="92"/>
        <v>#VALUE!</v>
      </c>
      <c r="ET61" s="516" t="e">
        <f t="shared" si="92"/>
        <v>#VALUE!</v>
      </c>
      <c r="EU61" s="516" t="e">
        <f t="shared" si="92"/>
        <v>#VALUE!</v>
      </c>
      <c r="EV61" s="516" t="e">
        <f t="shared" si="92"/>
        <v>#VALUE!</v>
      </c>
      <c r="EW61" s="516" t="e">
        <f t="shared" si="92"/>
        <v>#VALUE!</v>
      </c>
      <c r="EX61" s="516" t="e">
        <f t="shared" si="92"/>
        <v>#VALUE!</v>
      </c>
      <c r="EY61" s="516" t="e">
        <f t="shared" si="92"/>
        <v>#VALUE!</v>
      </c>
      <c r="EZ61" s="516" t="e">
        <f t="shared" si="92"/>
        <v>#VALUE!</v>
      </c>
      <c r="FA61" s="516" t="e">
        <f t="shared" si="92"/>
        <v>#VALUE!</v>
      </c>
      <c r="FB61" s="516" t="e">
        <f t="shared" si="92"/>
        <v>#VALUE!</v>
      </c>
      <c r="FC61" s="516" t="e">
        <f>FC63-FC58</f>
        <v>#VALUE!</v>
      </c>
      <c r="FD61" s="516" t="e">
        <f>FD63-FD58</f>
        <v>#VALUE!</v>
      </c>
      <c r="FE61" s="516" t="e">
        <f>FE63-FE58</f>
        <v>#VALUE!</v>
      </c>
      <c r="FF61" s="516" t="e">
        <f>FF63-FF58</f>
        <v>#VALUE!</v>
      </c>
      <c r="FG61" s="516"/>
      <c r="FH61" s="516"/>
      <c r="FI61" s="516"/>
      <c r="FJ61" s="516"/>
      <c r="FK61" s="516"/>
      <c r="FL61" s="516"/>
      <c r="FM61" s="516"/>
      <c r="FN61" s="516"/>
      <c r="FO61" s="516"/>
      <c r="FP61" s="516"/>
      <c r="FQ61" s="516"/>
      <c r="FR61" s="516"/>
      <c r="FS61" s="516"/>
      <c r="FT61" s="516"/>
      <c r="FU61" s="516"/>
      <c r="FV61" s="516"/>
    </row>
    <row r="62" spans="1:178" s="455" customFormat="1">
      <c r="A62" s="374"/>
      <c r="B62" s="454" t="s">
        <v>174</v>
      </c>
      <c r="D62" s="490">
        <f t="shared" ref="D62:BO62" si="93">100*((D61/C61)-1)</f>
        <v>3.9214353676770397</v>
      </c>
      <c r="E62" s="490">
        <f t="shared" si="93"/>
        <v>4.4012817997514997</v>
      </c>
      <c r="F62" s="490">
        <f t="shared" si="93"/>
        <v>3.282385367075924</v>
      </c>
      <c r="G62" s="490">
        <f t="shared" si="93"/>
        <v>3.2205240174671967</v>
      </c>
      <c r="H62" s="490">
        <f t="shared" si="93"/>
        <v>4.1130501204536207</v>
      </c>
      <c r="I62" s="490">
        <f t="shared" si="93"/>
        <v>4.3851233139568624</v>
      </c>
      <c r="J62" s="490">
        <f t="shared" si="93"/>
        <v>4.6874999999999556</v>
      </c>
      <c r="K62" s="490">
        <f t="shared" si="93"/>
        <v>5.1283375509993734</v>
      </c>
      <c r="L62" s="490">
        <f t="shared" si="93"/>
        <v>2.8541953232461559</v>
      </c>
      <c r="M62" s="490">
        <f t="shared" si="93"/>
        <v>3.13798538472565</v>
      </c>
      <c r="N62" s="490">
        <f t="shared" si="93"/>
        <v>2.4404927294618961</v>
      </c>
      <c r="O62" s="490">
        <f t="shared" si="93"/>
        <v>2.8796166538582524</v>
      </c>
      <c r="P62" s="490">
        <f t="shared" si="93"/>
        <v>2.0124791282186472</v>
      </c>
      <c r="Q62" s="490">
        <f t="shared" si="93"/>
        <v>2.4681254307374001</v>
      </c>
      <c r="R62" s="490">
        <f t="shared" si="93"/>
        <v>2.4128799024759173</v>
      </c>
      <c r="S62" s="490">
        <f t="shared" si="93"/>
        <v>2.3314041784674666</v>
      </c>
      <c r="T62" s="490">
        <f t="shared" si="93"/>
        <v>2.1860334523284397</v>
      </c>
      <c r="U62" s="490">
        <f t="shared" si="93"/>
        <v>2.5985241011146964</v>
      </c>
      <c r="V62" s="490">
        <f t="shared" si="93"/>
        <v>1.3007881245695962</v>
      </c>
      <c r="W62" s="490">
        <f t="shared" si="93"/>
        <v>1.6844172520583678</v>
      </c>
      <c r="X62" s="490">
        <f t="shared" si="93"/>
        <v>1.7010845342444902</v>
      </c>
      <c r="Y62" s="490">
        <f t="shared" si="93"/>
        <v>1.2270834855014678</v>
      </c>
      <c r="Z62" s="490">
        <f t="shared" si="93"/>
        <v>2.0059167328089433</v>
      </c>
      <c r="AA62" s="490">
        <f t="shared" si="93"/>
        <v>1.20251821461419</v>
      </c>
      <c r="AB62" s="490">
        <f t="shared" si="93"/>
        <v>1.2371566366115028</v>
      </c>
      <c r="AC62" s="490">
        <f t="shared" si="93"/>
        <v>1.2082297707815215</v>
      </c>
      <c r="AD62" s="490">
        <f t="shared" si="93"/>
        <v>1.2586124565113543</v>
      </c>
      <c r="AE62" s="490">
        <f t="shared" si="93"/>
        <v>0.53895644558223932</v>
      </c>
      <c r="AF62" s="490">
        <f t="shared" si="93"/>
        <v>1.3636211344524085</v>
      </c>
      <c r="AG62" s="490">
        <f t="shared" si="93"/>
        <v>1.2990017848878654</v>
      </c>
      <c r="AH62" s="490">
        <f t="shared" si="93"/>
        <v>1.6902143766110989</v>
      </c>
      <c r="AI62" s="490">
        <f t="shared" si="93"/>
        <v>1.2096903577731632</v>
      </c>
      <c r="AJ62" s="490">
        <f t="shared" si="93"/>
        <v>1.1254834823409832</v>
      </c>
      <c r="AK62" s="490">
        <f t="shared" si="93"/>
        <v>1.5612753550491298</v>
      </c>
      <c r="AL62" s="490">
        <f t="shared" si="93"/>
        <v>0.72542058959719213</v>
      </c>
      <c r="AM62" s="490">
        <f t="shared" si="93"/>
        <v>2.4118908979466003</v>
      </c>
      <c r="AN62" s="490">
        <f t="shared" si="93"/>
        <v>1.7057186461980178</v>
      </c>
      <c r="AO62" s="490">
        <f t="shared" si="93"/>
        <v>2.0243034101274482</v>
      </c>
      <c r="AP62" s="490">
        <f t="shared" si="93"/>
        <v>2.1571737563085502</v>
      </c>
      <c r="AQ62" s="490">
        <f t="shared" si="93"/>
        <v>1.9676481382152833</v>
      </c>
      <c r="AR62" s="490">
        <f t="shared" si="93"/>
        <v>1.0714285714285676</v>
      </c>
      <c r="AS62" s="490">
        <f t="shared" si="93"/>
        <v>1.8243076670227509</v>
      </c>
      <c r="AT62" s="490">
        <f t="shared" si="93"/>
        <v>0.90657197428245517</v>
      </c>
      <c r="AU62" s="490">
        <f t="shared" si="93"/>
        <v>1.546254332178032</v>
      </c>
      <c r="AV62" s="490">
        <f t="shared" si="93"/>
        <v>1.9742714623260271</v>
      </c>
      <c r="AW62" s="490">
        <f t="shared" si="93"/>
        <v>0.98347149992277227</v>
      </c>
      <c r="AX62" s="490">
        <f t="shared" si="93"/>
        <v>1.9962267999184657</v>
      </c>
      <c r="AY62" s="490">
        <f t="shared" si="93"/>
        <v>1.8271802434573825</v>
      </c>
      <c r="AZ62" s="490">
        <f t="shared" si="93"/>
        <v>1.6372919632775318</v>
      </c>
      <c r="BA62" s="490">
        <f t="shared" si="93"/>
        <v>1.9731916435213215</v>
      </c>
      <c r="BB62" s="490">
        <f t="shared" si="93"/>
        <v>1.4850078158306301</v>
      </c>
      <c r="BC62" s="490">
        <f t="shared" si="93"/>
        <v>1.206562580223558</v>
      </c>
      <c r="BD62" s="490">
        <f t="shared" si="93"/>
        <v>1.5311534381773351</v>
      </c>
      <c r="BE62" s="490">
        <f t="shared" si="93"/>
        <v>0.20213490801732625</v>
      </c>
      <c r="BF62" s="490">
        <f t="shared" si="93"/>
        <v>0.76384324214053834</v>
      </c>
      <c r="BG62" s="490">
        <f t="shared" si="93"/>
        <v>0.38914882130640649</v>
      </c>
      <c r="BH62" s="490">
        <f t="shared" si="93"/>
        <v>0.92764794192121691</v>
      </c>
      <c r="BI62" s="490">
        <f t="shared" si="93"/>
        <v>1.5118886397442743</v>
      </c>
      <c r="BJ62" s="490">
        <f t="shared" si="93"/>
        <v>1.4981191496806323</v>
      </c>
      <c r="BK62" s="490">
        <f t="shared" si="93"/>
        <v>1.5708160055162068</v>
      </c>
      <c r="BL62" s="490">
        <f t="shared" si="93"/>
        <v>1.5486444057872362</v>
      </c>
      <c r="BM62" s="490">
        <f t="shared" si="93"/>
        <v>1.194952786830461</v>
      </c>
      <c r="BN62" s="490">
        <f t="shared" si="93"/>
        <v>1.0404624277456476</v>
      </c>
      <c r="BO62" s="490">
        <f t="shared" si="93"/>
        <v>0.67219679633869767</v>
      </c>
      <c r="BP62" s="490">
        <f t="shared" ref="BP62:EA62" si="94">100*((BP61/BO61)-1)</f>
        <v>0.70423964443002696</v>
      </c>
      <c r="BQ62" s="490">
        <f t="shared" si="94"/>
        <v>0.31035872632001471</v>
      </c>
      <c r="BR62" s="490">
        <f t="shared" si="94"/>
        <v>0.4319524249608353</v>
      </c>
      <c r="BS62" s="490">
        <f t="shared" si="94"/>
        <v>0.30406689471680348</v>
      </c>
      <c r="BT62" s="490">
        <f t="shared" si="94"/>
        <v>0.57438024770151141</v>
      </c>
      <c r="BU62" s="490">
        <f t="shared" si="94"/>
        <v>1.0271867377897648</v>
      </c>
      <c r="BV62" s="490">
        <f t="shared" si="94"/>
        <v>1.0461852513396597</v>
      </c>
      <c r="BW62" s="490">
        <f t="shared" si="94"/>
        <v>-0.291375291375362</v>
      </c>
      <c r="BX62" s="490">
        <f t="shared" si="94"/>
        <v>1.9403857393336832</v>
      </c>
      <c r="BY62" s="490">
        <f t="shared" si="94"/>
        <v>1.020525169132025</v>
      </c>
      <c r="BZ62" s="490">
        <f t="shared" si="94"/>
        <v>1.0215664018161652</v>
      </c>
      <c r="CA62" s="490">
        <f t="shared" si="94"/>
        <v>0.79588014981264443</v>
      </c>
      <c r="CB62" s="490">
        <f t="shared" si="94"/>
        <v>0.49419414770091041</v>
      </c>
      <c r="CC62" s="490">
        <f t="shared" si="94"/>
        <v>0.89293967573165212</v>
      </c>
      <c r="CD62" s="490">
        <f t="shared" si="94"/>
        <v>1.3412980540184583</v>
      </c>
      <c r="CE62" s="490">
        <f t="shared" si="94"/>
        <v>1.5694499692619157</v>
      </c>
      <c r="CF62" s="490">
        <f t="shared" si="94"/>
        <v>1.358279631146031</v>
      </c>
      <c r="CG62" s="490">
        <f t="shared" si="94"/>
        <v>1.1064861162337847</v>
      </c>
      <c r="CH62" s="490">
        <f t="shared" si="94"/>
        <v>0.89634686539161734</v>
      </c>
      <c r="CI62" s="490">
        <f t="shared" si="94"/>
        <v>0.97274589811131573</v>
      </c>
      <c r="CJ62" s="490">
        <f t="shared" si="94"/>
        <v>1.2344836993588792</v>
      </c>
      <c r="CK62" s="490">
        <f t="shared" si="94"/>
        <v>1.5343933167150103</v>
      </c>
      <c r="CL62" s="490">
        <f t="shared" si="94"/>
        <v>1.4697344193222328</v>
      </c>
      <c r="CM62" s="490">
        <f t="shared" si="94"/>
        <v>1.9176380192580389</v>
      </c>
      <c r="CN62" s="490">
        <f t="shared" si="94"/>
        <v>2.2569054569953062</v>
      </c>
      <c r="CO62" s="490">
        <f t="shared" si="94"/>
        <v>1.6172802710631373</v>
      </c>
      <c r="CP62" s="490">
        <f t="shared" si="94"/>
        <v>1.5529484408767669</v>
      </c>
      <c r="CQ62" s="490">
        <f t="shared" si="94"/>
        <v>0.85884534703430937</v>
      </c>
      <c r="CR62" s="490">
        <f t="shared" si="94"/>
        <v>1.1333664903317331</v>
      </c>
      <c r="CS62" s="490">
        <f t="shared" si="94"/>
        <v>0.91054051234666922</v>
      </c>
      <c r="CT62" s="490">
        <f t="shared" si="94"/>
        <v>1.2094987742564456</v>
      </c>
      <c r="CU62" s="490">
        <f t="shared" si="94"/>
        <v>0.6843418499117071</v>
      </c>
      <c r="CV62" s="490">
        <f t="shared" si="94"/>
        <v>0.85939537984409675</v>
      </c>
      <c r="CW62" s="490">
        <f t="shared" si="94"/>
        <v>0.64516129032252678</v>
      </c>
      <c r="CX62" s="490">
        <f t="shared" si="94"/>
        <v>0.98795043115755821</v>
      </c>
      <c r="CY62" s="490">
        <f t="shared" si="94"/>
        <v>1.0970368694866339</v>
      </c>
      <c r="CZ62" s="490">
        <f t="shared" si="94"/>
        <v>1.2039937353171437</v>
      </c>
      <c r="DA62" s="490">
        <f t="shared" si="94"/>
        <v>1.1578903734817736</v>
      </c>
      <c r="DB62" s="490">
        <f t="shared" si="94"/>
        <v>0.60236849653736435</v>
      </c>
      <c r="DC62" s="490">
        <f t="shared" si="94"/>
        <v>1.188019334166146</v>
      </c>
      <c r="DD62" s="490">
        <f t="shared" si="94"/>
        <v>0.8815597031947231</v>
      </c>
      <c r="DE62" s="490">
        <f t="shared" si="94"/>
        <v>0.65572462226013428</v>
      </c>
      <c r="DF62" s="490">
        <f t="shared" si="94"/>
        <v>1.2989415542370875</v>
      </c>
      <c r="DG62" s="490">
        <f t="shared" si="94"/>
        <v>1.0540046960605176</v>
      </c>
      <c r="DH62" s="490">
        <f t="shared" si="94"/>
        <v>1.0701192750555144</v>
      </c>
      <c r="DI62" s="490">
        <f t="shared" si="94"/>
        <v>1.2375953101651405</v>
      </c>
      <c r="DJ62" s="490">
        <f t="shared" si="94"/>
        <v>0.72540559634646229</v>
      </c>
      <c r="DK62" s="490">
        <f t="shared" si="94"/>
        <v>0.48220838917347741</v>
      </c>
      <c r="DL62" s="490">
        <f t="shared" si="94"/>
        <v>0.69054919851423424</v>
      </c>
      <c r="DM62" s="490">
        <f t="shared" si="94"/>
        <v>0.98663035404800148</v>
      </c>
      <c r="DN62" s="490">
        <f t="shared" si="94"/>
        <v>0.84092329945943955</v>
      </c>
      <c r="DO62" s="490">
        <f t="shared" si="94"/>
        <v>0.54337916195610347</v>
      </c>
      <c r="DP62" s="490">
        <f t="shared" si="94"/>
        <v>1.2404787812840157</v>
      </c>
      <c r="DQ62" s="490">
        <f t="shared" si="94"/>
        <v>1.0533104041272612</v>
      </c>
      <c r="DR62" s="490">
        <f t="shared" si="94"/>
        <v>1.2432343000307489</v>
      </c>
      <c r="DS62" s="490">
        <f t="shared" si="94"/>
        <v>0.37352632193299318</v>
      </c>
      <c r="DT62" s="490">
        <f t="shared" si="94"/>
        <v>0.75125014536576717</v>
      </c>
      <c r="DU62" s="490">
        <f t="shared" si="94"/>
        <v>0.56096772704186115</v>
      </c>
      <c r="DV62" s="490">
        <f t="shared" si="94"/>
        <v>0.48782167535175169</v>
      </c>
      <c r="DW62" s="490">
        <f t="shared" si="94"/>
        <v>0.6704969901881741</v>
      </c>
      <c r="DX62" s="490">
        <f t="shared" si="94"/>
        <v>0.39712256336943419</v>
      </c>
      <c r="DY62" s="490">
        <f t="shared" si="94"/>
        <v>0.49048415532748635</v>
      </c>
      <c r="DZ62" s="490">
        <f t="shared" si="94"/>
        <v>0.35425898018399682</v>
      </c>
      <c r="EA62" s="490">
        <f t="shared" si="94"/>
        <v>0.71610278708551522</v>
      </c>
      <c r="EB62" s="490">
        <f t="shared" ref="EB62:EI62" si="95">100*((EB61/EA61)-1)</f>
        <v>0.42949973295349775</v>
      </c>
      <c r="EC62" s="490">
        <f t="shared" si="95"/>
        <v>0.74342440559285183</v>
      </c>
      <c r="ED62" s="490">
        <f t="shared" si="95"/>
        <v>0.55317885383106002</v>
      </c>
      <c r="EE62" s="490">
        <f t="shared" si="95"/>
        <v>0.68903666112520856</v>
      </c>
      <c r="EF62" s="490">
        <f t="shared" si="95"/>
        <v>0.92654949925050634</v>
      </c>
      <c r="EG62" s="490">
        <f t="shared" si="95"/>
        <v>0.462788570198569</v>
      </c>
      <c r="EH62" s="490">
        <f t="shared" si="95"/>
        <v>0.50350849001015163</v>
      </c>
      <c r="EI62" s="490">
        <f t="shared" si="95"/>
        <v>0.4157117731705906</v>
      </c>
      <c r="EJ62" s="515">
        <f>100*((EJ61/EI61)-1)</f>
        <v>-0.12378538160726649</v>
      </c>
      <c r="EK62" s="515" t="e">
        <f>100*((EK61/EJ61)-1)</f>
        <v>#VALUE!</v>
      </c>
      <c r="EL62" s="515" t="e">
        <f>100*((EL61/EK61)-1)</f>
        <v>#VALUE!</v>
      </c>
      <c r="EM62" s="515" t="e">
        <f t="shared" ref="EM62:FB62" si="96">100*((EM61/EL61)-1)</f>
        <v>#VALUE!</v>
      </c>
      <c r="EN62" s="515" t="e">
        <f t="shared" si="96"/>
        <v>#VALUE!</v>
      </c>
      <c r="EO62" s="515" t="e">
        <f t="shared" si="96"/>
        <v>#VALUE!</v>
      </c>
      <c r="EP62" s="515" t="e">
        <f t="shared" si="96"/>
        <v>#VALUE!</v>
      </c>
      <c r="EQ62" s="515" t="e">
        <f t="shared" si="96"/>
        <v>#VALUE!</v>
      </c>
      <c r="ER62" s="515" t="e">
        <f t="shared" si="96"/>
        <v>#VALUE!</v>
      </c>
      <c r="ES62" s="515" t="e">
        <f t="shared" si="96"/>
        <v>#VALUE!</v>
      </c>
      <c r="ET62" s="515" t="e">
        <f t="shared" si="96"/>
        <v>#VALUE!</v>
      </c>
      <c r="EU62" s="515" t="e">
        <f t="shared" si="96"/>
        <v>#VALUE!</v>
      </c>
      <c r="EV62" s="515" t="e">
        <f t="shared" si="96"/>
        <v>#VALUE!</v>
      </c>
      <c r="EW62" s="515" t="e">
        <f t="shared" si="96"/>
        <v>#VALUE!</v>
      </c>
      <c r="EX62" s="515" t="e">
        <f t="shared" si="96"/>
        <v>#VALUE!</v>
      </c>
      <c r="EY62" s="515" t="e">
        <f t="shared" si="96"/>
        <v>#VALUE!</v>
      </c>
      <c r="EZ62" s="515" t="e">
        <f t="shared" si="96"/>
        <v>#VALUE!</v>
      </c>
      <c r="FA62" s="515" t="e">
        <f t="shared" si="96"/>
        <v>#VALUE!</v>
      </c>
      <c r="FB62" s="515" t="e">
        <f t="shared" si="96"/>
        <v>#VALUE!</v>
      </c>
      <c r="FC62" s="515" t="e">
        <f>100*((FC61/FB61)-1)</f>
        <v>#VALUE!</v>
      </c>
      <c r="FD62" s="515" t="e">
        <f>100*((FD61/FC61)-1)</f>
        <v>#VALUE!</v>
      </c>
      <c r="FE62" s="515" t="e">
        <f>100*((FE61/FD61)-1)</f>
        <v>#VALUE!</v>
      </c>
      <c r="FF62" s="515" t="e">
        <f>100*((FF61/FE61)-1)</f>
        <v>#VALUE!</v>
      </c>
      <c r="FG62" s="515"/>
      <c r="FH62" s="515"/>
      <c r="FI62" s="515"/>
      <c r="FJ62" s="515"/>
      <c r="FK62" s="515"/>
      <c r="FL62" s="515"/>
      <c r="FM62" s="515"/>
      <c r="FN62" s="515"/>
      <c r="FO62" s="515"/>
      <c r="FP62" s="515"/>
      <c r="FQ62" s="515"/>
      <c r="FR62" s="515"/>
      <c r="FS62" s="515"/>
      <c r="FT62" s="515"/>
      <c r="FU62" s="515"/>
      <c r="FV62" s="515"/>
    </row>
    <row r="63" spans="1:178" s="455" customFormat="1">
      <c r="A63" s="374"/>
      <c r="B63" s="454" t="s">
        <v>270</v>
      </c>
      <c r="C63" s="455">
        <v>86.103000000000009</v>
      </c>
      <c r="D63" s="455">
        <v>88.921000000000006</v>
      </c>
      <c r="E63" s="455">
        <v>92.058000000000007</v>
      </c>
      <c r="F63" s="455">
        <v>95.118000000000009</v>
      </c>
      <c r="G63" s="455">
        <v>98.566000000000003</v>
      </c>
      <c r="H63" s="455">
        <v>103.057</v>
      </c>
      <c r="I63" s="455">
        <v>107.05600000000001</v>
      </c>
      <c r="J63" s="455">
        <v>110.417</v>
      </c>
      <c r="K63" s="455">
        <v>115.50500000000001</v>
      </c>
      <c r="L63" s="455">
        <v>119.498</v>
      </c>
      <c r="M63" s="455">
        <v>122.24600000000001</v>
      </c>
      <c r="N63" s="455">
        <v>123.62400000000001</v>
      </c>
      <c r="O63" s="455">
        <v>128.328</v>
      </c>
      <c r="P63" s="455">
        <v>130.398</v>
      </c>
      <c r="Q63" s="455">
        <v>132.91399999999999</v>
      </c>
      <c r="R63" s="455">
        <v>135.77699999999999</v>
      </c>
      <c r="S63" s="455">
        <v>138.48500000000001</v>
      </c>
      <c r="T63" s="455">
        <v>139.77800000000002</v>
      </c>
      <c r="U63" s="455">
        <v>142.964</v>
      </c>
      <c r="V63" s="455">
        <v>143.953</v>
      </c>
      <c r="W63" s="455">
        <v>147.08000000000001</v>
      </c>
      <c r="X63" s="455">
        <v>149.31</v>
      </c>
      <c r="Y63" s="455">
        <v>152.99600000000001</v>
      </c>
      <c r="Z63" s="455">
        <v>155.411</v>
      </c>
      <c r="AA63" s="455">
        <v>156.80000000000001</v>
      </c>
      <c r="AB63" s="455">
        <v>158.51900000000001</v>
      </c>
      <c r="AC63" s="455">
        <v>159.96</v>
      </c>
      <c r="AD63" s="455">
        <v>162.16900000000001</v>
      </c>
      <c r="AE63" s="455">
        <v>162.59700000000001</v>
      </c>
      <c r="AF63" s="455">
        <v>165.99900000000002</v>
      </c>
      <c r="AG63" s="455">
        <v>167.464</v>
      </c>
      <c r="AH63" s="455">
        <v>169.50800000000001</v>
      </c>
      <c r="AI63" s="455">
        <v>171.858</v>
      </c>
      <c r="AJ63" s="455">
        <v>175.05600000000001</v>
      </c>
      <c r="AK63" s="455">
        <v>177.68300000000002</v>
      </c>
      <c r="AL63" s="455">
        <v>181.29700000000003</v>
      </c>
      <c r="AM63" s="455">
        <v>184.369</v>
      </c>
      <c r="AN63" s="455">
        <v>187.001</v>
      </c>
      <c r="AO63" s="455">
        <v>191.90300000000002</v>
      </c>
      <c r="AP63" s="455">
        <v>195.56</v>
      </c>
      <c r="AQ63" s="455">
        <v>199.35500000000002</v>
      </c>
      <c r="AR63" s="455">
        <v>200.65600000000001</v>
      </c>
      <c r="AS63" s="455">
        <v>204.67700000000002</v>
      </c>
      <c r="AT63" s="455">
        <v>205.49300000000002</v>
      </c>
      <c r="AU63" s="455">
        <v>208.28400000000002</v>
      </c>
      <c r="AV63" s="455">
        <v>211.221</v>
      </c>
      <c r="AW63" s="455">
        <v>212.655</v>
      </c>
      <c r="AX63" s="455">
        <v>215.29400000000001</v>
      </c>
      <c r="AY63" s="455">
        <v>218.31900000000002</v>
      </c>
      <c r="AZ63" s="455">
        <v>221.99200000000002</v>
      </c>
      <c r="BA63" s="455">
        <v>224.33500000000001</v>
      </c>
      <c r="BB63" s="455">
        <v>226.04000000000002</v>
      </c>
      <c r="BC63" s="455">
        <v>226.97300000000001</v>
      </c>
      <c r="BD63" s="455">
        <v>229.04900000000001</v>
      </c>
      <c r="BE63" s="455">
        <v>229.37500000000003</v>
      </c>
      <c r="BF63" s="455">
        <v>229.69500000000002</v>
      </c>
      <c r="BG63" s="455">
        <v>230.71700000000001</v>
      </c>
      <c r="BH63" s="455">
        <v>231.63000000000002</v>
      </c>
      <c r="BI63" s="455">
        <v>234.21900000000002</v>
      </c>
      <c r="BJ63" s="455">
        <v>236.94300000000001</v>
      </c>
      <c r="BK63" s="455">
        <v>238.51600000000002</v>
      </c>
      <c r="BL63" s="455">
        <v>241.602</v>
      </c>
      <c r="BM63" s="455">
        <v>243.58500000000001</v>
      </c>
      <c r="BN63" s="455">
        <v>245.76300000000001</v>
      </c>
      <c r="BO63" s="455">
        <v>246.38500000000002</v>
      </c>
      <c r="BP63" s="455">
        <v>248.96700000000001</v>
      </c>
      <c r="BQ63" s="455">
        <v>249.52200000000002</v>
      </c>
      <c r="BR63" s="455">
        <v>249.77500000000001</v>
      </c>
      <c r="BS63" s="455">
        <v>251.52100000000002</v>
      </c>
      <c r="BT63" s="455">
        <v>252.62800000000001</v>
      </c>
      <c r="BU63" s="455">
        <v>257.33300000000003</v>
      </c>
      <c r="BV63" s="455">
        <v>258.66000000000003</v>
      </c>
      <c r="BW63" s="455">
        <v>261.45</v>
      </c>
      <c r="BX63" s="455">
        <v>262.87299999999999</v>
      </c>
      <c r="BY63" s="455">
        <v>265.55500000000001</v>
      </c>
      <c r="BZ63" s="455">
        <v>265.72300000000001</v>
      </c>
      <c r="CA63" s="455">
        <v>268.53199999999998</v>
      </c>
      <c r="CB63" s="455">
        <v>269.697</v>
      </c>
      <c r="CC63" s="455">
        <v>271.09899999999999</v>
      </c>
      <c r="CD63" s="455">
        <v>275.56200000000001</v>
      </c>
      <c r="CE63" s="455">
        <v>279.97800000000001</v>
      </c>
      <c r="CF63" s="455">
        <v>283.88200000000001</v>
      </c>
      <c r="CG63" s="455">
        <v>286.57800000000003</v>
      </c>
      <c r="CH63" s="455">
        <v>295.41000000000003</v>
      </c>
      <c r="CI63" s="455">
        <v>295.61500000000001</v>
      </c>
      <c r="CJ63" s="455">
        <v>298.11500000000001</v>
      </c>
      <c r="CK63" s="455">
        <v>303.59300000000002</v>
      </c>
      <c r="CL63" s="455">
        <v>306.65200000000004</v>
      </c>
      <c r="CM63" s="455">
        <v>309.58199999999999</v>
      </c>
      <c r="CN63" s="455">
        <v>312.90800000000002</v>
      </c>
      <c r="CO63" s="455">
        <v>315.20300000000003</v>
      </c>
      <c r="CP63" s="455">
        <v>322.38600000000002</v>
      </c>
      <c r="CQ63" s="455">
        <v>320.20100000000002</v>
      </c>
      <c r="CR63" s="455">
        <v>322.62100000000004</v>
      </c>
      <c r="CS63" s="455">
        <v>326.154</v>
      </c>
      <c r="CT63" s="455">
        <v>329.77500000000003</v>
      </c>
      <c r="CU63" s="455">
        <v>333.065</v>
      </c>
      <c r="CV63" s="455">
        <v>337.863</v>
      </c>
      <c r="CW63" s="455">
        <v>340.77300000000002</v>
      </c>
      <c r="CX63" s="455">
        <v>342.50100000000003</v>
      </c>
      <c r="CY63" s="455">
        <v>344.34200000000004</v>
      </c>
      <c r="CZ63" s="455">
        <v>347.33700000000005</v>
      </c>
      <c r="DA63" s="455">
        <v>350.61600000000004</v>
      </c>
      <c r="DB63" s="455">
        <v>353.98</v>
      </c>
      <c r="DC63" s="455">
        <v>356.79400000000004</v>
      </c>
      <c r="DD63" s="455">
        <v>362.75700000000001</v>
      </c>
      <c r="DE63" s="455">
        <v>366.62600000000003</v>
      </c>
      <c r="DF63" s="455">
        <v>371.86900000000003</v>
      </c>
      <c r="DG63" s="455">
        <v>375.85600000000005</v>
      </c>
      <c r="DH63" s="455">
        <v>380.56600000000003</v>
      </c>
      <c r="DI63" s="455">
        <v>384.60500000000002</v>
      </c>
      <c r="DJ63" s="455">
        <v>390.15100000000001</v>
      </c>
      <c r="DK63" s="455">
        <v>393.63300000000004</v>
      </c>
      <c r="DL63" s="455">
        <v>395.37800000000004</v>
      </c>
      <c r="DM63" s="455">
        <v>394.49900000000002</v>
      </c>
      <c r="DN63" s="455">
        <v>395.32800000000003</v>
      </c>
      <c r="DO63" s="455">
        <v>394.584</v>
      </c>
      <c r="DP63" s="455">
        <v>397.17</v>
      </c>
      <c r="DQ63" s="455">
        <v>399.197</v>
      </c>
      <c r="DR63" s="455">
        <v>401.09900000000005</v>
      </c>
      <c r="DS63" s="455">
        <v>403.72700000000003</v>
      </c>
      <c r="DT63" s="455">
        <v>406.99800000000005</v>
      </c>
      <c r="DU63" s="455">
        <v>409.86600000000004</v>
      </c>
      <c r="DV63" s="455">
        <v>412.00700000000001</v>
      </c>
      <c r="DW63" s="455">
        <v>414.55</v>
      </c>
      <c r="DX63" s="455">
        <v>417.16900000000004</v>
      </c>
      <c r="DY63" s="455">
        <v>416.72400000000005</v>
      </c>
      <c r="DZ63" s="455">
        <v>417.625</v>
      </c>
      <c r="EA63" s="490">
        <v>419.66800000000001</v>
      </c>
      <c r="EB63" s="490">
        <v>421.53300000000002</v>
      </c>
      <c r="EC63" s="490">
        <v>421.40100000000001</v>
      </c>
      <c r="ED63" s="490">
        <v>417.89600000000002</v>
      </c>
      <c r="EE63" s="490">
        <v>423.36800000000005</v>
      </c>
      <c r="EF63" s="490">
        <v>425.24800000000005</v>
      </c>
      <c r="EG63" s="490">
        <v>425.21700000000004</v>
      </c>
      <c r="EH63" s="490">
        <v>424.72300000000001</v>
      </c>
      <c r="EI63" s="490">
        <v>429.30200000000002</v>
      </c>
      <c r="EJ63" s="516">
        <f>EF63*(1+EJ65%)</f>
        <v>430.61829427168391</v>
      </c>
      <c r="EK63" s="516" t="e">
        <f>EG63*(1+EK65%)</f>
        <v>#VALUE!</v>
      </c>
      <c r="EL63" s="516" t="e">
        <f>EH63*(1+EL65%)</f>
        <v>#VALUE!</v>
      </c>
      <c r="EM63" s="516" t="e">
        <f t="shared" ref="EM63:FB63" si="97">EI63*(1+EM65%)</f>
        <v>#VALUE!</v>
      </c>
      <c r="EN63" s="516" t="e">
        <f t="shared" si="97"/>
        <v>#VALUE!</v>
      </c>
      <c r="EO63" s="516" t="e">
        <f t="shared" si="97"/>
        <v>#VALUE!</v>
      </c>
      <c r="EP63" s="516" t="e">
        <f t="shared" si="97"/>
        <v>#VALUE!</v>
      </c>
      <c r="EQ63" s="516" t="e">
        <f t="shared" si="97"/>
        <v>#VALUE!</v>
      </c>
      <c r="ER63" s="516" t="e">
        <f t="shared" si="97"/>
        <v>#VALUE!</v>
      </c>
      <c r="ES63" s="516" t="e">
        <f t="shared" si="97"/>
        <v>#VALUE!</v>
      </c>
      <c r="ET63" s="516" t="e">
        <f t="shared" si="97"/>
        <v>#VALUE!</v>
      </c>
      <c r="EU63" s="516" t="e">
        <f t="shared" si="97"/>
        <v>#VALUE!</v>
      </c>
      <c r="EV63" s="516" t="e">
        <f t="shared" si="97"/>
        <v>#VALUE!</v>
      </c>
      <c r="EW63" s="516" t="e">
        <f t="shared" si="97"/>
        <v>#VALUE!</v>
      </c>
      <c r="EX63" s="516" t="e">
        <f t="shared" si="97"/>
        <v>#VALUE!</v>
      </c>
      <c r="EY63" s="516" t="e">
        <f t="shared" si="97"/>
        <v>#VALUE!</v>
      </c>
      <c r="EZ63" s="516" t="e">
        <f t="shared" si="97"/>
        <v>#VALUE!</v>
      </c>
      <c r="FA63" s="516" t="e">
        <f t="shared" si="97"/>
        <v>#VALUE!</v>
      </c>
      <c r="FB63" s="516" t="e">
        <f t="shared" si="97"/>
        <v>#VALUE!</v>
      </c>
      <c r="FC63" s="516" t="e">
        <f>EY63*(1+FC65%)</f>
        <v>#VALUE!</v>
      </c>
      <c r="FD63" s="516" t="e">
        <f>EZ63*(1+FD65%)</f>
        <v>#VALUE!</v>
      </c>
      <c r="FE63" s="516" t="e">
        <f>FA63*(1+FE65%)</f>
        <v>#VALUE!</v>
      </c>
      <c r="FF63" s="516" t="e">
        <f>FB63*(1+FF65%)</f>
        <v>#VALUE!</v>
      </c>
      <c r="FG63" s="516"/>
      <c r="FH63" s="516"/>
      <c r="FI63" s="516"/>
      <c r="FJ63" s="516"/>
      <c r="FK63" s="516"/>
      <c r="FL63" s="516"/>
      <c r="FM63" s="516"/>
      <c r="FN63" s="516"/>
      <c r="FO63" s="516"/>
      <c r="FP63" s="516"/>
      <c r="FQ63" s="516"/>
      <c r="FR63" s="516"/>
      <c r="FS63" s="516"/>
      <c r="FT63" s="516"/>
      <c r="FU63" s="516"/>
      <c r="FV63" s="516"/>
    </row>
    <row r="64" spans="1:178" s="455" customFormat="1">
      <c r="A64" s="374"/>
      <c r="B64" s="454" t="s">
        <v>174</v>
      </c>
      <c r="D64" s="490">
        <f t="shared" ref="D64:BO64" si="98">100*(D63/C63-1)</f>
        <v>3.2728244079764934</v>
      </c>
      <c r="E64" s="490">
        <f t="shared" si="98"/>
        <v>3.5278505639837698</v>
      </c>
      <c r="F64" s="490">
        <f t="shared" si="98"/>
        <v>3.3239913967281431</v>
      </c>
      <c r="G64" s="490">
        <f t="shared" si="98"/>
        <v>3.62497108854265</v>
      </c>
      <c r="H64" s="490">
        <f t="shared" si="98"/>
        <v>4.5563378852748304</v>
      </c>
      <c r="I64" s="490">
        <f t="shared" si="98"/>
        <v>3.8803768788146398</v>
      </c>
      <c r="J64" s="490">
        <f t="shared" si="98"/>
        <v>3.1394784038260237</v>
      </c>
      <c r="K64" s="490">
        <f t="shared" si="98"/>
        <v>4.6079860890986035</v>
      </c>
      <c r="L64" s="490">
        <f t="shared" si="98"/>
        <v>3.456993203757408</v>
      </c>
      <c r="M64" s="490">
        <f t="shared" si="98"/>
        <v>2.2996200773234721</v>
      </c>
      <c r="N64" s="490">
        <f t="shared" si="98"/>
        <v>1.1272352469610558</v>
      </c>
      <c r="O64" s="490">
        <f t="shared" si="98"/>
        <v>3.8050863909920407</v>
      </c>
      <c r="P64" s="490">
        <f t="shared" si="98"/>
        <v>1.6130540489994294</v>
      </c>
      <c r="Q64" s="490">
        <f t="shared" si="98"/>
        <v>1.9294774459730935</v>
      </c>
      <c r="R64" s="490">
        <f t="shared" si="98"/>
        <v>2.1540244067592473</v>
      </c>
      <c r="S64" s="490">
        <f t="shared" si="98"/>
        <v>1.9944467767000429</v>
      </c>
      <c r="T64" s="490">
        <f t="shared" si="98"/>
        <v>0.93367512727009494</v>
      </c>
      <c r="U64" s="490">
        <f t="shared" si="98"/>
        <v>2.2793286497159615</v>
      </c>
      <c r="V64" s="490">
        <f t="shared" si="98"/>
        <v>0.69178254665509531</v>
      </c>
      <c r="W64" s="490">
        <f t="shared" si="98"/>
        <v>2.172236771724112</v>
      </c>
      <c r="X64" s="490">
        <f t="shared" si="98"/>
        <v>1.5161816698395336</v>
      </c>
      <c r="Y64" s="490">
        <f t="shared" si="98"/>
        <v>2.4686893041323543</v>
      </c>
      <c r="Z64" s="490">
        <f t="shared" si="98"/>
        <v>1.578472639807571</v>
      </c>
      <c r="AA64" s="490">
        <f t="shared" si="98"/>
        <v>0.8937591290191893</v>
      </c>
      <c r="AB64" s="490">
        <f t="shared" si="98"/>
        <v>1.0963010204081636</v>
      </c>
      <c r="AC64" s="490">
        <f t="shared" si="98"/>
        <v>0.90903929497410108</v>
      </c>
      <c r="AD64" s="490">
        <f t="shared" si="98"/>
        <v>1.3809702425606529</v>
      </c>
      <c r="AE64" s="490">
        <f t="shared" si="98"/>
        <v>0.26392220461370908</v>
      </c>
      <c r="AF64" s="490">
        <f t="shared" si="98"/>
        <v>2.0922895256370033</v>
      </c>
      <c r="AG64" s="490">
        <f t="shared" si="98"/>
        <v>0.88253543696044101</v>
      </c>
      <c r="AH64" s="490">
        <f t="shared" si="98"/>
        <v>1.2205608369560084</v>
      </c>
      <c r="AI64" s="490">
        <f t="shared" si="98"/>
        <v>1.3863652452981601</v>
      </c>
      <c r="AJ64" s="490">
        <f t="shared" si="98"/>
        <v>1.8608385993087451</v>
      </c>
      <c r="AK64" s="490">
        <f t="shared" si="98"/>
        <v>1.5006626450964289</v>
      </c>
      <c r="AL64" s="490">
        <f t="shared" si="98"/>
        <v>2.0339593545809054</v>
      </c>
      <c r="AM64" s="490">
        <f t="shared" si="98"/>
        <v>1.6944571614532888</v>
      </c>
      <c r="AN64" s="490">
        <f t="shared" si="98"/>
        <v>1.4275718803052673</v>
      </c>
      <c r="AO64" s="490">
        <f t="shared" si="98"/>
        <v>2.6213763562761727</v>
      </c>
      <c r="AP64" s="490">
        <f t="shared" si="98"/>
        <v>1.9056502503869144</v>
      </c>
      <c r="AQ64" s="490">
        <f t="shared" si="98"/>
        <v>1.9405808958887327</v>
      </c>
      <c r="AR64" s="490">
        <f t="shared" si="98"/>
        <v>0.65260464999623569</v>
      </c>
      <c r="AS64" s="490">
        <f t="shared" si="98"/>
        <v>2.0039271190495311</v>
      </c>
      <c r="AT64" s="490">
        <f t="shared" si="98"/>
        <v>0.39867693976363139</v>
      </c>
      <c r="AU64" s="490">
        <f t="shared" si="98"/>
        <v>1.3581971162034634</v>
      </c>
      <c r="AV64" s="490">
        <f t="shared" si="98"/>
        <v>1.4100939102379417</v>
      </c>
      <c r="AW64" s="490">
        <f t="shared" si="98"/>
        <v>0.67890976749471754</v>
      </c>
      <c r="AX64" s="490">
        <f t="shared" si="98"/>
        <v>1.2409771695939487</v>
      </c>
      <c r="AY64" s="490">
        <f t="shared" si="98"/>
        <v>1.4050554125985881</v>
      </c>
      <c r="AZ64" s="490">
        <f t="shared" si="98"/>
        <v>1.6824005240038575</v>
      </c>
      <c r="BA64" s="490">
        <f t="shared" si="98"/>
        <v>1.0554434394032253</v>
      </c>
      <c r="BB64" s="490">
        <f t="shared" si="98"/>
        <v>0.76002407114361681</v>
      </c>
      <c r="BC64" s="490">
        <f t="shared" si="98"/>
        <v>0.41275880375155616</v>
      </c>
      <c r="BD64" s="490">
        <f t="shared" si="98"/>
        <v>0.91464623545531865</v>
      </c>
      <c r="BE64" s="490">
        <f t="shared" si="98"/>
        <v>0.14232762422015099</v>
      </c>
      <c r="BF64" s="490">
        <f t="shared" si="98"/>
        <v>0.1395095367847432</v>
      </c>
      <c r="BG64" s="490">
        <f t="shared" si="98"/>
        <v>0.4449378523694536</v>
      </c>
      <c r="BH64" s="490">
        <f t="shared" si="98"/>
        <v>0.3957228986160688</v>
      </c>
      <c r="BI64" s="490">
        <f t="shared" si="98"/>
        <v>1.1177308638777417</v>
      </c>
      <c r="BJ64" s="490">
        <f t="shared" si="98"/>
        <v>1.1630141021864215</v>
      </c>
      <c r="BK64" s="490">
        <f t="shared" si="98"/>
        <v>0.66387274576586996</v>
      </c>
      <c r="BL64" s="490">
        <f t="shared" si="98"/>
        <v>1.2938335373727572</v>
      </c>
      <c r="BM64" s="490">
        <f t="shared" si="98"/>
        <v>0.82077135123053147</v>
      </c>
      <c r="BN64" s="490">
        <f t="shared" si="98"/>
        <v>0.89414372806206899</v>
      </c>
      <c r="BO64" s="490">
        <f t="shared" si="98"/>
        <v>0.25308935844696734</v>
      </c>
      <c r="BP64" s="490">
        <f t="shared" ref="BP64:EA64" si="99">100*(BP63/BO63-1)</f>
        <v>1.0479534062544316</v>
      </c>
      <c r="BQ64" s="490">
        <f t="shared" si="99"/>
        <v>0.2229211100266415</v>
      </c>
      <c r="BR64" s="490">
        <f t="shared" si="99"/>
        <v>0.10139386506999859</v>
      </c>
      <c r="BS64" s="490">
        <f t="shared" si="99"/>
        <v>0.69902912621360169</v>
      </c>
      <c r="BT64" s="490">
        <f t="shared" si="99"/>
        <v>0.44012229595142838</v>
      </c>
      <c r="BU64" s="490">
        <f t="shared" si="99"/>
        <v>1.8624222176480965</v>
      </c>
      <c r="BV64" s="490">
        <f t="shared" si="99"/>
        <v>0.51567424310134946</v>
      </c>
      <c r="BW64" s="490">
        <f t="shared" si="99"/>
        <v>1.0786360473207912</v>
      </c>
      <c r="BX64" s="490">
        <f t="shared" si="99"/>
        <v>0.54427232740485998</v>
      </c>
      <c r="BY64" s="490">
        <f t="shared" si="99"/>
        <v>1.0202645383892595</v>
      </c>
      <c r="BZ64" s="490">
        <f t="shared" si="99"/>
        <v>6.3263730677265428E-2</v>
      </c>
      <c r="CA64" s="490">
        <f t="shared" si="99"/>
        <v>1.0571158687806337</v>
      </c>
      <c r="CB64" s="490">
        <f t="shared" si="99"/>
        <v>0.43384028719111178</v>
      </c>
      <c r="CC64" s="490">
        <f t="shared" si="99"/>
        <v>0.51984263821991394</v>
      </c>
      <c r="CD64" s="490">
        <f t="shared" si="99"/>
        <v>1.646262066625126</v>
      </c>
      <c r="CE64" s="490">
        <f t="shared" si="99"/>
        <v>1.6025431663291734</v>
      </c>
      <c r="CF64" s="490">
        <f t="shared" si="99"/>
        <v>1.3943952739143839</v>
      </c>
      <c r="CG64" s="490">
        <f t="shared" si="99"/>
        <v>0.94969036430629927</v>
      </c>
      <c r="CH64" s="490">
        <f t="shared" si="99"/>
        <v>3.081883466281421</v>
      </c>
      <c r="CI64" s="490">
        <f t="shared" si="99"/>
        <v>6.9395078027145729E-2</v>
      </c>
      <c r="CJ64" s="490">
        <f t="shared" si="99"/>
        <v>0.84569456894947326</v>
      </c>
      <c r="CK64" s="490">
        <f t="shared" si="99"/>
        <v>1.8375459134897687</v>
      </c>
      <c r="CL64" s="490">
        <f t="shared" si="99"/>
        <v>1.00759898943652</v>
      </c>
      <c r="CM64" s="490">
        <f t="shared" si="99"/>
        <v>0.95548047950118065</v>
      </c>
      <c r="CN64" s="490">
        <f t="shared" si="99"/>
        <v>1.0743518680026654</v>
      </c>
      <c r="CO64" s="490">
        <f t="shared" si="99"/>
        <v>0.7334424175796217</v>
      </c>
      <c r="CP64" s="490">
        <f t="shared" si="99"/>
        <v>2.2788488688242126</v>
      </c>
      <c r="CQ64" s="490">
        <f t="shared" si="99"/>
        <v>-0.67775895975631384</v>
      </c>
      <c r="CR64" s="490">
        <f t="shared" si="99"/>
        <v>0.75577527865309246</v>
      </c>
      <c r="CS64" s="490">
        <f t="shared" si="99"/>
        <v>1.0950930038652107</v>
      </c>
      <c r="CT64" s="490">
        <f t="shared" si="99"/>
        <v>1.1102117404661715</v>
      </c>
      <c r="CU64" s="490">
        <f t="shared" si="99"/>
        <v>0.99764991281934279</v>
      </c>
      <c r="CV64" s="490">
        <f t="shared" si="99"/>
        <v>1.440559650518658</v>
      </c>
      <c r="CW64" s="490">
        <f t="shared" si="99"/>
        <v>0.86129585068503989</v>
      </c>
      <c r="CX64" s="490">
        <f t="shared" si="99"/>
        <v>0.50708242730497233</v>
      </c>
      <c r="CY64" s="490">
        <f t="shared" si="99"/>
        <v>0.53751667878341181</v>
      </c>
      <c r="CZ64" s="490">
        <f t="shared" si="99"/>
        <v>0.86977481689716196</v>
      </c>
      <c r="DA64" s="490">
        <f t="shared" si="99"/>
        <v>0.94403993815803666</v>
      </c>
      <c r="DB64" s="490">
        <f t="shared" si="99"/>
        <v>0.95945421771965744</v>
      </c>
      <c r="DC64" s="490">
        <f t="shared" si="99"/>
        <v>0.79496016724109886</v>
      </c>
      <c r="DD64" s="490">
        <f t="shared" si="99"/>
        <v>1.6712724989769834</v>
      </c>
      <c r="DE64" s="490">
        <f t="shared" si="99"/>
        <v>1.0665541946812906</v>
      </c>
      <c r="DF64" s="490">
        <f t="shared" si="99"/>
        <v>1.4300676984174698</v>
      </c>
      <c r="DG64" s="490">
        <f t="shared" si="99"/>
        <v>1.0721517523644142</v>
      </c>
      <c r="DH64" s="490">
        <f t="shared" si="99"/>
        <v>1.253139500234135</v>
      </c>
      <c r="DI64" s="490">
        <f t="shared" si="99"/>
        <v>1.0613139376612679</v>
      </c>
      <c r="DJ64" s="490">
        <f t="shared" si="99"/>
        <v>1.4419989339712114</v>
      </c>
      <c r="DK64" s="490">
        <f t="shared" si="99"/>
        <v>0.89247496482132149</v>
      </c>
      <c r="DL64" s="490">
        <f t="shared" si="99"/>
        <v>0.44330632848363916</v>
      </c>
      <c r="DM64" s="490">
        <f t="shared" si="99"/>
        <v>-0.22231889482976497</v>
      </c>
      <c r="DN64" s="490">
        <f t="shared" si="99"/>
        <v>0.2101399496576617</v>
      </c>
      <c r="DO64" s="490">
        <f t="shared" si="99"/>
        <v>-0.18819815444390819</v>
      </c>
      <c r="DP64" s="490">
        <f t="shared" si="99"/>
        <v>0.65537376072015707</v>
      </c>
      <c r="DQ64" s="490">
        <f t="shared" si="99"/>
        <v>0.51036080267894413</v>
      </c>
      <c r="DR64" s="490">
        <f t="shared" si="99"/>
        <v>0.47645648639644822</v>
      </c>
      <c r="DS64" s="490">
        <f t="shared" si="99"/>
        <v>0.65519983844386509</v>
      </c>
      <c r="DT64" s="490">
        <f t="shared" si="99"/>
        <v>0.81020095262394065</v>
      </c>
      <c r="DU64" s="490">
        <f t="shared" si="99"/>
        <v>0.70467176742883275</v>
      </c>
      <c r="DV64" s="490">
        <f t="shared" si="99"/>
        <v>0.52236584639857586</v>
      </c>
      <c r="DW64" s="490">
        <f t="shared" si="99"/>
        <v>0.6172225229182926</v>
      </c>
      <c r="DX64" s="490">
        <f t="shared" si="99"/>
        <v>0.63176938849356379</v>
      </c>
      <c r="DY64" s="490">
        <f t="shared" si="99"/>
        <v>-0.10667139696382</v>
      </c>
      <c r="DZ64" s="490">
        <f t="shared" si="99"/>
        <v>0.21621024946967271</v>
      </c>
      <c r="EA64" s="490">
        <f t="shared" si="99"/>
        <v>0.48919485184075739</v>
      </c>
      <c r="EB64" s="490">
        <f t="shared" ref="EB64:EI64" si="100">100*(EB63/EA63-1)</f>
        <v>0.44439890580172392</v>
      </c>
      <c r="EC64" s="490">
        <f t="shared" si="100"/>
        <v>-3.1314274327276514E-2</v>
      </c>
      <c r="ED64" s="490">
        <f t="shared" si="100"/>
        <v>-0.83174933139693596</v>
      </c>
      <c r="EE64" s="490">
        <f t="shared" si="100"/>
        <v>1.3094166969772392</v>
      </c>
      <c r="EF64" s="490">
        <f t="shared" si="100"/>
        <v>0.44405812437406933</v>
      </c>
      <c r="EG64" s="490">
        <f t="shared" si="100"/>
        <v>-7.2898637971219316E-3</v>
      </c>
      <c r="EH64" s="490">
        <f t="shared" si="100"/>
        <v>-0.11617597603106322</v>
      </c>
      <c r="EI64" s="490">
        <f t="shared" si="100"/>
        <v>1.0781144416478483</v>
      </c>
      <c r="EJ64" s="515">
        <f>100*(EJ63/EI63-1)</f>
        <v>0.30661265768243684</v>
      </c>
      <c r="EK64" s="515" t="e">
        <f>100*(EK63/EJ63-1)</f>
        <v>#VALUE!</v>
      </c>
      <c r="EL64" s="515" t="e">
        <f>100*(EL63/EK63-1)</f>
        <v>#VALUE!</v>
      </c>
      <c r="EM64" s="515" t="e">
        <f t="shared" ref="EM64:FB64" si="101">100*(EM63/EL63-1)</f>
        <v>#VALUE!</v>
      </c>
      <c r="EN64" s="515" t="e">
        <f t="shared" si="101"/>
        <v>#VALUE!</v>
      </c>
      <c r="EO64" s="515" t="e">
        <f t="shared" si="101"/>
        <v>#VALUE!</v>
      </c>
      <c r="EP64" s="515" t="e">
        <f t="shared" si="101"/>
        <v>#VALUE!</v>
      </c>
      <c r="EQ64" s="515" t="e">
        <f t="shared" si="101"/>
        <v>#VALUE!</v>
      </c>
      <c r="ER64" s="515" t="e">
        <f t="shared" si="101"/>
        <v>#VALUE!</v>
      </c>
      <c r="ES64" s="515" t="e">
        <f t="shared" si="101"/>
        <v>#VALUE!</v>
      </c>
      <c r="ET64" s="515" t="e">
        <f t="shared" si="101"/>
        <v>#VALUE!</v>
      </c>
      <c r="EU64" s="515" t="e">
        <f t="shared" si="101"/>
        <v>#VALUE!</v>
      </c>
      <c r="EV64" s="515" t="e">
        <f t="shared" si="101"/>
        <v>#VALUE!</v>
      </c>
      <c r="EW64" s="515" t="e">
        <f t="shared" si="101"/>
        <v>#VALUE!</v>
      </c>
      <c r="EX64" s="515" t="e">
        <f t="shared" si="101"/>
        <v>#VALUE!</v>
      </c>
      <c r="EY64" s="515" t="e">
        <f t="shared" si="101"/>
        <v>#VALUE!</v>
      </c>
      <c r="EZ64" s="515" t="e">
        <f t="shared" si="101"/>
        <v>#VALUE!</v>
      </c>
      <c r="FA64" s="515" t="e">
        <f t="shared" si="101"/>
        <v>#VALUE!</v>
      </c>
      <c r="FB64" s="515" t="e">
        <f t="shared" si="101"/>
        <v>#VALUE!</v>
      </c>
      <c r="FC64" s="515" t="e">
        <f>100*(FC63/FB63-1)</f>
        <v>#VALUE!</v>
      </c>
      <c r="FD64" s="515" t="e">
        <f>100*(FD63/FC63-1)</f>
        <v>#VALUE!</v>
      </c>
      <c r="FE64" s="515" t="e">
        <f>100*(FE63/FD63-1)</f>
        <v>#VALUE!</v>
      </c>
      <c r="FF64" s="515" t="e">
        <f>100*(FF63/FE63-1)</f>
        <v>#VALUE!</v>
      </c>
      <c r="FG64" s="515"/>
      <c r="FH64" s="515"/>
      <c r="FI64" s="515"/>
      <c r="FJ64" s="515"/>
      <c r="FK64" s="515"/>
      <c r="FL64" s="515"/>
      <c r="FM64" s="515"/>
      <c r="FN64" s="515"/>
      <c r="FO64" s="515"/>
      <c r="FP64" s="515"/>
      <c r="FQ64" s="515"/>
      <c r="FR64" s="515"/>
      <c r="FS64" s="515"/>
      <c r="FT64" s="515"/>
      <c r="FU64" s="515"/>
      <c r="FV64" s="515"/>
    </row>
    <row r="65" spans="1:178" s="465" customFormat="1" ht="13.5" thickBot="1">
      <c r="A65" s="374"/>
      <c r="B65" s="495" t="s">
        <v>74</v>
      </c>
      <c r="D65" s="483"/>
      <c r="E65" s="483"/>
      <c r="F65" s="483"/>
      <c r="G65" s="483">
        <f t="shared" ref="G65:BR65" si="102">100*(G63/C63-1)</f>
        <v>14.474524697165014</v>
      </c>
      <c r="H65" s="483">
        <f t="shared" si="102"/>
        <v>15.897257115866893</v>
      </c>
      <c r="I65" s="483">
        <f t="shared" si="102"/>
        <v>16.291902930761037</v>
      </c>
      <c r="J65" s="483">
        <f t="shared" si="102"/>
        <v>16.084232216825399</v>
      </c>
      <c r="K65" s="483">
        <f t="shared" si="102"/>
        <v>17.185439198100781</v>
      </c>
      <c r="L65" s="483">
        <f t="shared" si="102"/>
        <v>15.95330739299612</v>
      </c>
      <c r="M65" s="483">
        <f t="shared" si="102"/>
        <v>14.188835749514261</v>
      </c>
      <c r="N65" s="483">
        <f t="shared" si="102"/>
        <v>11.961020495032471</v>
      </c>
      <c r="O65" s="483">
        <f t="shared" si="102"/>
        <v>11.101683909787452</v>
      </c>
      <c r="P65" s="483">
        <f t="shared" si="102"/>
        <v>9.1214915730807089</v>
      </c>
      <c r="Q65" s="483">
        <f t="shared" si="102"/>
        <v>8.7266659031788087</v>
      </c>
      <c r="R65" s="483">
        <f t="shared" si="102"/>
        <v>9.830615414482601</v>
      </c>
      <c r="S65" s="483">
        <f t="shared" si="102"/>
        <v>7.9148743843900027</v>
      </c>
      <c r="T65" s="483">
        <f t="shared" si="102"/>
        <v>7.1933618613782668</v>
      </c>
      <c r="U65" s="483">
        <f t="shared" si="102"/>
        <v>7.5612802263117507</v>
      </c>
      <c r="V65" s="483">
        <f t="shared" si="102"/>
        <v>6.0216384218240382</v>
      </c>
      <c r="W65" s="483">
        <f t="shared" si="102"/>
        <v>6.206448351807059</v>
      </c>
      <c r="X65" s="483">
        <f t="shared" si="102"/>
        <v>6.8193850248250643</v>
      </c>
      <c r="Y65" s="483">
        <f t="shared" si="102"/>
        <v>7.017151170924163</v>
      </c>
      <c r="Z65" s="483">
        <f t="shared" si="102"/>
        <v>7.9595423506283236</v>
      </c>
      <c r="AA65" s="483">
        <f t="shared" si="102"/>
        <v>6.6086483546369257</v>
      </c>
      <c r="AB65" s="483">
        <f t="shared" si="102"/>
        <v>6.1677047752997094</v>
      </c>
      <c r="AC65" s="483">
        <f t="shared" si="102"/>
        <v>4.5517529870061857</v>
      </c>
      <c r="AD65" s="483">
        <f t="shared" si="102"/>
        <v>4.3484695420530128</v>
      </c>
      <c r="AE65" s="483">
        <f t="shared" si="102"/>
        <v>3.6970663265306181</v>
      </c>
      <c r="AF65" s="483">
        <f t="shared" si="102"/>
        <v>4.7186772563541313</v>
      </c>
      <c r="AG65" s="483">
        <f t="shared" si="102"/>
        <v>4.6911727931982838</v>
      </c>
      <c r="AH65" s="483">
        <f t="shared" si="102"/>
        <v>4.5255258403270604</v>
      </c>
      <c r="AI65" s="483">
        <f t="shared" si="102"/>
        <v>5.6956770420118374</v>
      </c>
      <c r="AJ65" s="483">
        <f t="shared" si="102"/>
        <v>5.4560569641985746</v>
      </c>
      <c r="AK65" s="483">
        <f t="shared" si="102"/>
        <v>6.1022070415134078</v>
      </c>
      <c r="AL65" s="483">
        <f t="shared" si="102"/>
        <v>6.9548339901361667</v>
      </c>
      <c r="AM65" s="483">
        <f t="shared" si="102"/>
        <v>7.2798473158072419</v>
      </c>
      <c r="AN65" s="483">
        <f t="shared" si="102"/>
        <v>6.823530755872409</v>
      </c>
      <c r="AO65" s="483">
        <f t="shared" si="102"/>
        <v>8.0030166082292631</v>
      </c>
      <c r="AP65" s="483">
        <f t="shared" si="102"/>
        <v>7.867201332619933</v>
      </c>
      <c r="AQ65" s="483">
        <f t="shared" si="102"/>
        <v>8.1282645130146705</v>
      </c>
      <c r="AR65" s="483">
        <f t="shared" si="102"/>
        <v>7.3020999887701166</v>
      </c>
      <c r="AS65" s="483">
        <f t="shared" si="102"/>
        <v>6.6564879131644661</v>
      </c>
      <c r="AT65" s="483">
        <f t="shared" si="102"/>
        <v>5.0792595622826786</v>
      </c>
      <c r="AU65" s="483">
        <f t="shared" si="102"/>
        <v>4.4789445963231422</v>
      </c>
      <c r="AV65" s="483">
        <f t="shared" si="102"/>
        <v>5.2652300454509193</v>
      </c>
      <c r="AW65" s="483">
        <f t="shared" si="102"/>
        <v>3.8978488056791827</v>
      </c>
      <c r="AX65" s="483">
        <f t="shared" si="102"/>
        <v>4.7695055306020029</v>
      </c>
      <c r="AY65" s="483">
        <f t="shared" si="102"/>
        <v>4.8179408884023722</v>
      </c>
      <c r="AZ65" s="483">
        <f t="shared" si="102"/>
        <v>5.0993982605896271</v>
      </c>
      <c r="BA65" s="483">
        <f t="shared" si="102"/>
        <v>5.4924643201429646</v>
      </c>
      <c r="BB65" s="483">
        <f t="shared" si="102"/>
        <v>4.9913142029039292</v>
      </c>
      <c r="BC65" s="483">
        <f t="shared" si="102"/>
        <v>3.9639243492320952</v>
      </c>
      <c r="BD65" s="483">
        <f t="shared" si="102"/>
        <v>3.1789433853472104</v>
      </c>
      <c r="BE65" s="483">
        <f t="shared" si="102"/>
        <v>2.2466400695388744</v>
      </c>
      <c r="BF65" s="483">
        <f t="shared" si="102"/>
        <v>1.6169704477083657</v>
      </c>
      <c r="BG65" s="483">
        <f t="shared" si="102"/>
        <v>1.6495354072951329</v>
      </c>
      <c r="BH65" s="483">
        <f t="shared" si="102"/>
        <v>1.126833123043558</v>
      </c>
      <c r="BI65" s="483">
        <f t="shared" si="102"/>
        <v>2.1118256130790103</v>
      </c>
      <c r="BJ65" s="483">
        <f t="shared" si="102"/>
        <v>3.1554888003656911</v>
      </c>
      <c r="BK65" s="483">
        <f t="shared" si="102"/>
        <v>3.380331748419052</v>
      </c>
      <c r="BL65" s="483">
        <f t="shared" si="102"/>
        <v>4.3051418210076298</v>
      </c>
      <c r="BM65" s="483">
        <f t="shared" si="102"/>
        <v>3.9988216156673806</v>
      </c>
      <c r="BN65" s="483">
        <f t="shared" si="102"/>
        <v>3.7224142515288383</v>
      </c>
      <c r="BO65" s="483">
        <f t="shared" si="102"/>
        <v>3.299149742574925</v>
      </c>
      <c r="BP65" s="483">
        <f t="shared" si="102"/>
        <v>3.0484019172026811</v>
      </c>
      <c r="BQ65" s="483">
        <f t="shared" si="102"/>
        <v>2.4373422008744372</v>
      </c>
      <c r="BR65" s="483">
        <f t="shared" si="102"/>
        <v>1.6324670515903472</v>
      </c>
      <c r="BS65" s="483">
        <f t="shared" ref="BS65:EA65" si="103">100*(BS63/BO63-1)</f>
        <v>2.084542484323304</v>
      </c>
      <c r="BT65" s="483">
        <f t="shared" si="103"/>
        <v>1.470476006860344</v>
      </c>
      <c r="BU65" s="483">
        <f t="shared" si="103"/>
        <v>3.1303852966872769</v>
      </c>
      <c r="BV65" s="483">
        <f t="shared" si="103"/>
        <v>3.5572014813332054</v>
      </c>
      <c r="BW65" s="483">
        <f t="shared" si="103"/>
        <v>3.9475829056023093</v>
      </c>
      <c r="BX65" s="483">
        <f t="shared" si="103"/>
        <v>4.0553699510742947</v>
      </c>
      <c r="BY65" s="483">
        <f t="shared" si="103"/>
        <v>3.195081858914306</v>
      </c>
      <c r="BZ65" s="483">
        <f t="shared" si="103"/>
        <v>2.7306116137013836</v>
      </c>
      <c r="CA65" s="483">
        <f t="shared" si="103"/>
        <v>2.7087397207879116</v>
      </c>
      <c r="CB65" s="483">
        <f t="shared" si="103"/>
        <v>2.59593035420147</v>
      </c>
      <c r="CC65" s="483">
        <f t="shared" si="103"/>
        <v>2.0877031123496037</v>
      </c>
      <c r="CD65" s="483">
        <f t="shared" si="103"/>
        <v>3.7027280288119524</v>
      </c>
      <c r="CE65" s="483">
        <f t="shared" si="103"/>
        <v>4.262434272265514</v>
      </c>
      <c r="CF65" s="483">
        <f t="shared" si="103"/>
        <v>5.2596061506060554</v>
      </c>
      <c r="CG65" s="483">
        <f t="shared" si="103"/>
        <v>5.7097222785772228</v>
      </c>
      <c r="CH65" s="483">
        <f t="shared" si="103"/>
        <v>7.2027347747512405</v>
      </c>
      <c r="CI65" s="483">
        <f t="shared" si="103"/>
        <v>5.5850816849895457</v>
      </c>
      <c r="CJ65" s="483">
        <f t="shared" si="103"/>
        <v>5.0137028765472991</v>
      </c>
      <c r="CK65" s="483">
        <f t="shared" si="103"/>
        <v>5.9373015374522664</v>
      </c>
      <c r="CL65" s="483">
        <f t="shared" si="103"/>
        <v>3.8055583764937007</v>
      </c>
      <c r="CM65" s="483">
        <f t="shared" si="103"/>
        <v>4.7247264178069459</v>
      </c>
      <c r="CN65" s="483">
        <f t="shared" si="103"/>
        <v>4.962179024872948</v>
      </c>
      <c r="CO65" s="483">
        <f t="shared" si="103"/>
        <v>3.8241988451644282</v>
      </c>
      <c r="CP65" s="483">
        <f t="shared" si="103"/>
        <v>5.130897564666137</v>
      </c>
      <c r="CQ65" s="483">
        <f t="shared" si="103"/>
        <v>3.4301089856645595</v>
      </c>
      <c r="CR65" s="483">
        <f t="shared" si="103"/>
        <v>3.1041072775384482</v>
      </c>
      <c r="CS65" s="483">
        <f t="shared" si="103"/>
        <v>3.4742689631761081</v>
      </c>
      <c r="CT65" s="483">
        <f t="shared" si="103"/>
        <v>2.2919729764940167</v>
      </c>
      <c r="CU65" s="483">
        <f t="shared" si="103"/>
        <v>4.0174765225592601</v>
      </c>
      <c r="CV65" s="483">
        <f t="shared" si="103"/>
        <v>4.7244289739353462</v>
      </c>
      <c r="CW65" s="483">
        <f t="shared" si="103"/>
        <v>4.4822384517743341</v>
      </c>
      <c r="CX65" s="483">
        <f t="shared" si="103"/>
        <v>3.858994769160784</v>
      </c>
      <c r="CY65" s="483">
        <f t="shared" si="103"/>
        <v>3.3858255895996336</v>
      </c>
      <c r="CZ65" s="483">
        <f t="shared" si="103"/>
        <v>2.8040951509931578</v>
      </c>
      <c r="DA65" s="483">
        <f t="shared" si="103"/>
        <v>2.8884330624785459</v>
      </c>
      <c r="DB65" s="483">
        <f t="shared" si="103"/>
        <v>3.3515230612465308</v>
      </c>
      <c r="DC65" s="483">
        <f t="shared" si="103"/>
        <v>3.6161722938241603</v>
      </c>
      <c r="DD65" s="483">
        <f t="shared" si="103"/>
        <v>4.439492481365348</v>
      </c>
      <c r="DE65" s="483">
        <f t="shared" si="103"/>
        <v>4.566249115841825</v>
      </c>
      <c r="DF65" s="483">
        <f t="shared" si="103"/>
        <v>5.0536753488897634</v>
      </c>
      <c r="DG65" s="483">
        <f t="shared" si="103"/>
        <v>5.3425786308065826</v>
      </c>
      <c r="DH65" s="483">
        <f t="shared" si="103"/>
        <v>4.9093470284515606</v>
      </c>
      <c r="DI65" s="483">
        <f t="shared" si="103"/>
        <v>4.903907524289064</v>
      </c>
      <c r="DJ65" s="483">
        <f t="shared" si="103"/>
        <v>4.9162473881931401</v>
      </c>
      <c r="DK65" s="483">
        <f t="shared" si="103"/>
        <v>4.7297369205227424</v>
      </c>
      <c r="DL65" s="483">
        <f t="shared" si="103"/>
        <v>3.8920975599501917</v>
      </c>
      <c r="DM65" s="483">
        <f t="shared" si="103"/>
        <v>2.5725094577553564</v>
      </c>
      <c r="DN65" s="483">
        <f t="shared" si="103"/>
        <v>1.3269221404020648</v>
      </c>
      <c r="DO65" s="483">
        <f t="shared" si="103"/>
        <v>0.24159559793004437</v>
      </c>
      <c r="DP65" s="483">
        <f t="shared" si="103"/>
        <v>0.45323715532983311</v>
      </c>
      <c r="DQ65" s="483">
        <f t="shared" si="103"/>
        <v>1.1908775434158247</v>
      </c>
      <c r="DR65" s="483">
        <f t="shared" si="103"/>
        <v>1.4598004694835742</v>
      </c>
      <c r="DS65" s="483">
        <f t="shared" si="103"/>
        <v>2.3171238570241171</v>
      </c>
      <c r="DT65" s="483">
        <f t="shared" si="103"/>
        <v>2.4745071380013695</v>
      </c>
      <c r="DU65" s="483">
        <f t="shared" si="103"/>
        <v>2.6726152751649135</v>
      </c>
      <c r="DV65" s="483">
        <f t="shared" si="103"/>
        <v>2.7195280965547131</v>
      </c>
      <c r="DW65" s="483">
        <f t="shared" si="103"/>
        <v>2.6807719077495351</v>
      </c>
      <c r="DX65" s="483">
        <f t="shared" si="103"/>
        <v>2.4990294792603285</v>
      </c>
      <c r="DY65" s="483">
        <f t="shared" si="103"/>
        <v>1.6732297872963375</v>
      </c>
      <c r="DZ65" s="483">
        <f t="shared" si="103"/>
        <v>1.3635690655741328</v>
      </c>
      <c r="EA65" s="483">
        <f t="shared" si="103"/>
        <v>1.2345917259679151</v>
      </c>
      <c r="EB65" s="483">
        <f t="shared" ref="EB65:EG65" si="104">EB60</f>
        <v>0.78798849962731232</v>
      </c>
      <c r="EC65" s="483">
        <f t="shared" si="104"/>
        <v>0.81328590690834535</v>
      </c>
      <c r="ED65" s="483">
        <f t="shared" si="104"/>
        <v>-0.5871032181051894</v>
      </c>
      <c r="EE65" s="483">
        <f t="shared" si="104"/>
        <v>0.45785879755970704</v>
      </c>
      <c r="EF65" s="483">
        <f t="shared" si="104"/>
        <v>0.31937212285864103</v>
      </c>
      <c r="EG65" s="483">
        <f t="shared" si="104"/>
        <v>0.42363649567889183</v>
      </c>
      <c r="EH65" s="483">
        <f>EH60</f>
        <v>1.3612526955498971</v>
      </c>
      <c r="EI65" s="483">
        <f>EI60</f>
        <v>1.1442593855831129</v>
      </c>
      <c r="EJ65" s="532">
        <f>EJ60</f>
        <v>1.2628617351954308</v>
      </c>
      <c r="EK65" s="532" t="e">
        <f>EK60</f>
        <v>#VALUE!</v>
      </c>
      <c r="EL65" s="532" t="e">
        <f>EL60</f>
        <v>#VALUE!</v>
      </c>
      <c r="EM65" s="532" t="e">
        <f t="shared" ref="EM65:FB65" si="105">EM60</f>
        <v>#VALUE!</v>
      </c>
      <c r="EN65" s="532" t="e">
        <f t="shared" si="105"/>
        <v>#VALUE!</v>
      </c>
      <c r="EO65" s="532" t="e">
        <f t="shared" si="105"/>
        <v>#VALUE!</v>
      </c>
      <c r="EP65" s="532" t="e">
        <f t="shared" si="105"/>
        <v>#VALUE!</v>
      </c>
      <c r="EQ65" s="532" t="e">
        <f t="shared" si="105"/>
        <v>#VALUE!</v>
      </c>
      <c r="ER65" s="532" t="e">
        <f t="shared" si="105"/>
        <v>#VALUE!</v>
      </c>
      <c r="ES65" s="532" t="e">
        <f t="shared" si="105"/>
        <v>#VALUE!</v>
      </c>
      <c r="ET65" s="532" t="e">
        <f t="shared" si="105"/>
        <v>#VALUE!</v>
      </c>
      <c r="EU65" s="532" t="e">
        <f t="shared" si="105"/>
        <v>#VALUE!</v>
      </c>
      <c r="EV65" s="532" t="e">
        <f t="shared" si="105"/>
        <v>#VALUE!</v>
      </c>
      <c r="EW65" s="532" t="e">
        <f t="shared" si="105"/>
        <v>#VALUE!</v>
      </c>
      <c r="EX65" s="532" t="e">
        <f t="shared" si="105"/>
        <v>#VALUE!</v>
      </c>
      <c r="EY65" s="532" t="e">
        <f t="shared" si="105"/>
        <v>#VALUE!</v>
      </c>
      <c r="EZ65" s="532" t="e">
        <f t="shared" si="105"/>
        <v>#VALUE!</v>
      </c>
      <c r="FA65" s="532" t="e">
        <f t="shared" si="105"/>
        <v>#VALUE!</v>
      </c>
      <c r="FB65" s="532" t="e">
        <f t="shared" si="105"/>
        <v>#VALUE!</v>
      </c>
      <c r="FC65" s="532" t="e">
        <f>FC60</f>
        <v>#VALUE!</v>
      </c>
      <c r="FD65" s="532" t="e">
        <f>FD60</f>
        <v>#VALUE!</v>
      </c>
      <c r="FE65" s="532" t="e">
        <f>FE60</f>
        <v>#VALUE!</v>
      </c>
      <c r="FF65" s="532" t="e">
        <f>FF60</f>
        <v>#VALUE!</v>
      </c>
      <c r="FG65" s="532"/>
      <c r="FH65" s="532"/>
      <c r="FI65" s="532"/>
      <c r="FJ65" s="532"/>
      <c r="FK65" s="532"/>
      <c r="FL65" s="532"/>
      <c r="FM65" s="532"/>
      <c r="FN65" s="532"/>
      <c r="FO65" s="532"/>
      <c r="FP65" s="532"/>
      <c r="FQ65" s="532"/>
      <c r="FR65" s="532"/>
      <c r="FS65" s="532"/>
      <c r="FT65" s="532"/>
      <c r="FU65" s="532"/>
      <c r="FV65" s="532"/>
    </row>
    <row r="67" spans="1:178" ht="13.5" thickBot="1">
      <c r="B67" s="394"/>
      <c r="C67" s="449">
        <v>29281</v>
      </c>
      <c r="D67" s="449">
        <v>29373</v>
      </c>
      <c r="E67" s="449">
        <v>29465</v>
      </c>
      <c r="F67" s="449">
        <v>29556</v>
      </c>
      <c r="G67" s="449">
        <v>29646</v>
      </c>
      <c r="H67" s="449">
        <v>29738</v>
      </c>
      <c r="I67" s="449">
        <v>29830</v>
      </c>
      <c r="J67" s="449">
        <v>29921</v>
      </c>
      <c r="K67" s="449">
        <v>30011</v>
      </c>
      <c r="L67" s="449">
        <v>30103</v>
      </c>
      <c r="M67" s="449">
        <v>30195</v>
      </c>
      <c r="N67" s="449">
        <v>30286</v>
      </c>
      <c r="O67" s="449">
        <v>30376</v>
      </c>
      <c r="P67" s="449">
        <v>30468</v>
      </c>
      <c r="Q67" s="449">
        <v>30560</v>
      </c>
      <c r="R67" s="449">
        <v>30651</v>
      </c>
      <c r="S67" s="449">
        <v>30742</v>
      </c>
      <c r="T67" s="449">
        <v>30834</v>
      </c>
      <c r="U67" s="449">
        <v>30926</v>
      </c>
      <c r="V67" s="449">
        <v>31017</v>
      </c>
      <c r="W67" s="449">
        <v>31107</v>
      </c>
      <c r="X67" s="449">
        <v>31199</v>
      </c>
      <c r="Y67" s="449">
        <v>31291</v>
      </c>
      <c r="Z67" s="449">
        <v>31382</v>
      </c>
      <c r="AA67" s="449">
        <v>31472</v>
      </c>
      <c r="AB67" s="449">
        <v>31564</v>
      </c>
      <c r="AC67" s="449">
        <v>31656</v>
      </c>
      <c r="AD67" s="449">
        <v>31747</v>
      </c>
      <c r="AE67" s="449">
        <v>31837</v>
      </c>
      <c r="AF67" s="449">
        <v>31929</v>
      </c>
      <c r="AG67" s="449">
        <v>32021</v>
      </c>
      <c r="AH67" s="449">
        <v>32112</v>
      </c>
      <c r="AI67" s="449">
        <v>32203</v>
      </c>
      <c r="AJ67" s="449">
        <v>32295</v>
      </c>
      <c r="AK67" s="449">
        <v>32387</v>
      </c>
      <c r="AL67" s="449">
        <v>32478</v>
      </c>
      <c r="AM67" s="449">
        <v>32568</v>
      </c>
      <c r="AN67" s="449">
        <v>32660</v>
      </c>
      <c r="AO67" s="449">
        <v>32752</v>
      </c>
      <c r="AP67" s="449">
        <v>32843</v>
      </c>
      <c r="AQ67" s="449">
        <v>32933</v>
      </c>
      <c r="AR67" s="449">
        <v>33025</v>
      </c>
      <c r="AS67" s="449">
        <v>33117</v>
      </c>
      <c r="AT67" s="449">
        <v>33208</v>
      </c>
      <c r="AU67" s="449">
        <v>33298</v>
      </c>
      <c r="AV67" s="449">
        <v>33390</v>
      </c>
      <c r="AW67" s="449">
        <v>33482</v>
      </c>
      <c r="AX67" s="449">
        <v>33573</v>
      </c>
      <c r="AY67" s="449">
        <v>33664</v>
      </c>
      <c r="AZ67" s="449">
        <v>33756</v>
      </c>
      <c r="BA67" s="449">
        <v>33848</v>
      </c>
      <c r="BB67" s="449">
        <v>33939</v>
      </c>
      <c r="BC67" s="449">
        <v>34029</v>
      </c>
      <c r="BD67" s="449">
        <v>34121</v>
      </c>
      <c r="BE67" s="449">
        <v>34213</v>
      </c>
      <c r="BF67" s="449">
        <v>34304</v>
      </c>
      <c r="BG67" s="449">
        <v>34394</v>
      </c>
      <c r="BH67" s="449">
        <v>34486</v>
      </c>
      <c r="BI67" s="449">
        <v>34578</v>
      </c>
      <c r="BJ67" s="449">
        <v>34669</v>
      </c>
      <c r="BK67" s="449">
        <v>34759</v>
      </c>
      <c r="BL67" s="449">
        <v>34851</v>
      </c>
      <c r="BM67" s="449">
        <v>34943</v>
      </c>
      <c r="BN67" s="449">
        <v>35034</v>
      </c>
      <c r="BO67" s="449">
        <v>35125</v>
      </c>
      <c r="BP67" s="449">
        <v>35217</v>
      </c>
      <c r="BQ67" s="449">
        <v>35309</v>
      </c>
      <c r="BR67" s="449">
        <v>35400</v>
      </c>
      <c r="BS67" s="449">
        <v>35490</v>
      </c>
      <c r="BT67" s="449">
        <v>35582</v>
      </c>
      <c r="BU67" s="449">
        <v>35674</v>
      </c>
      <c r="BV67" s="449">
        <v>35765</v>
      </c>
      <c r="BW67" s="449">
        <v>35855</v>
      </c>
      <c r="BX67" s="449">
        <v>35947</v>
      </c>
      <c r="BY67" s="449">
        <v>36039</v>
      </c>
      <c r="BZ67" s="449">
        <v>36130</v>
      </c>
      <c r="CA67" s="449">
        <v>36220</v>
      </c>
      <c r="CB67" s="449">
        <v>36312</v>
      </c>
      <c r="CC67" s="449">
        <v>36404</v>
      </c>
      <c r="CD67" s="449">
        <v>36495</v>
      </c>
      <c r="CE67" s="449">
        <v>36586</v>
      </c>
      <c r="CF67" s="449">
        <v>36678</v>
      </c>
      <c r="CG67" s="449">
        <v>36770</v>
      </c>
      <c r="CH67" s="449">
        <v>36861</v>
      </c>
      <c r="CI67" s="449">
        <v>36951</v>
      </c>
      <c r="CJ67" s="449">
        <v>37043</v>
      </c>
      <c r="CK67" s="449">
        <v>37135</v>
      </c>
      <c r="CL67" s="449">
        <v>37226</v>
      </c>
      <c r="CM67" s="449">
        <v>37316</v>
      </c>
      <c r="CN67" s="449">
        <v>37408</v>
      </c>
      <c r="CO67" s="449">
        <v>37500</v>
      </c>
      <c r="CP67" s="449">
        <v>37591</v>
      </c>
      <c r="CQ67" s="449">
        <v>37681</v>
      </c>
      <c r="CR67" s="449">
        <v>37773</v>
      </c>
      <c r="CS67" s="449">
        <v>37865</v>
      </c>
      <c r="CT67" s="449">
        <v>37956</v>
      </c>
      <c r="CU67" s="449">
        <v>38047</v>
      </c>
      <c r="CV67" s="449">
        <v>38139</v>
      </c>
      <c r="CW67" s="449">
        <v>38231</v>
      </c>
      <c r="CX67" s="449">
        <v>38322</v>
      </c>
      <c r="CY67" s="449">
        <v>38412</v>
      </c>
      <c r="CZ67" s="449">
        <v>38504</v>
      </c>
      <c r="DA67" s="449">
        <v>38596</v>
      </c>
      <c r="DB67" s="449">
        <v>38687</v>
      </c>
      <c r="DC67" s="449">
        <v>38777</v>
      </c>
      <c r="DD67" s="449">
        <v>38869</v>
      </c>
      <c r="DE67" s="449">
        <v>38961</v>
      </c>
      <c r="DF67" s="449">
        <v>39052</v>
      </c>
      <c r="DG67" s="449">
        <v>39142</v>
      </c>
      <c r="DH67" s="449">
        <v>39234</v>
      </c>
      <c r="DI67" s="449">
        <v>39326</v>
      </c>
      <c r="DJ67" s="449">
        <v>39417</v>
      </c>
      <c r="DK67" s="449">
        <v>39508</v>
      </c>
      <c r="DL67" s="449">
        <v>39600</v>
      </c>
      <c r="DM67" s="449">
        <v>39692</v>
      </c>
      <c r="DN67" s="449">
        <v>39783</v>
      </c>
      <c r="DO67" s="449">
        <v>39873</v>
      </c>
      <c r="DP67" s="449">
        <v>39965</v>
      </c>
      <c r="DQ67" s="449">
        <v>40057</v>
      </c>
      <c r="DR67" s="449">
        <v>40148</v>
      </c>
      <c r="DS67" s="449">
        <v>40238</v>
      </c>
      <c r="DT67" s="449">
        <v>40330</v>
      </c>
      <c r="DU67" s="449">
        <v>40422</v>
      </c>
      <c r="DV67" s="449">
        <v>40513</v>
      </c>
      <c r="DW67" s="449">
        <v>40603</v>
      </c>
      <c r="DX67" s="449">
        <v>40695</v>
      </c>
      <c r="DY67" s="449">
        <v>40787</v>
      </c>
      <c r="DZ67" s="449">
        <v>40878</v>
      </c>
      <c r="EA67" s="449">
        <v>40969</v>
      </c>
      <c r="EB67" s="449">
        <v>41061</v>
      </c>
      <c r="EC67" s="449">
        <v>41153</v>
      </c>
      <c r="ED67" s="449">
        <v>41244</v>
      </c>
      <c r="EE67" s="449">
        <v>41334</v>
      </c>
      <c r="EF67" s="449">
        <v>41426</v>
      </c>
      <c r="EG67" s="449">
        <v>41518</v>
      </c>
      <c r="EH67" s="449">
        <v>41609</v>
      </c>
      <c r="EI67" s="449">
        <v>41699</v>
      </c>
      <c r="EJ67" s="449">
        <v>41791</v>
      </c>
      <c r="EK67" s="449">
        <v>41883</v>
      </c>
      <c r="EL67" s="449">
        <v>41974</v>
      </c>
      <c r="EM67" s="449">
        <v>42064</v>
      </c>
      <c r="EN67" s="449">
        <v>42156</v>
      </c>
      <c r="EO67" s="449">
        <v>42248</v>
      </c>
      <c r="EP67" s="449">
        <v>42339</v>
      </c>
      <c r="EQ67" s="449">
        <v>42430</v>
      </c>
      <c r="ER67" s="449">
        <v>42522</v>
      </c>
      <c r="ES67" s="449">
        <v>42614</v>
      </c>
      <c r="ET67" s="449">
        <v>42705</v>
      </c>
      <c r="EU67" s="449">
        <v>42795</v>
      </c>
      <c r="EV67" s="449">
        <v>42887</v>
      </c>
      <c r="EW67" s="449">
        <v>42979</v>
      </c>
      <c r="EX67" s="449">
        <v>43070</v>
      </c>
      <c r="EY67" s="449">
        <v>43160</v>
      </c>
      <c r="EZ67" s="449">
        <v>43252</v>
      </c>
      <c r="FA67" s="449">
        <v>43344</v>
      </c>
      <c r="FB67" s="449">
        <v>43435</v>
      </c>
      <c r="FC67" s="449">
        <v>43525</v>
      </c>
      <c r="FD67" s="449">
        <v>43617</v>
      </c>
      <c r="FE67" s="449">
        <v>43709</v>
      </c>
      <c r="FF67" s="449">
        <v>43800</v>
      </c>
      <c r="FG67" s="449"/>
      <c r="FH67" s="449"/>
      <c r="FI67" s="449"/>
      <c r="FJ67" s="449"/>
      <c r="FK67" s="449"/>
      <c r="FL67" s="449"/>
      <c r="FM67" s="449"/>
      <c r="FN67" s="449"/>
      <c r="FO67" s="449"/>
      <c r="FP67" s="449"/>
      <c r="FQ67" s="449"/>
      <c r="FR67" s="449"/>
      <c r="FS67" s="449"/>
      <c r="FT67" s="449"/>
      <c r="FU67" s="449"/>
      <c r="FV67" s="449"/>
    </row>
    <row r="68" spans="1:178" s="453" customFormat="1">
      <c r="A68" s="374"/>
      <c r="B68" s="533" t="s">
        <v>271</v>
      </c>
      <c r="C68" s="453">
        <v>57.985000000000007</v>
      </c>
      <c r="D68" s="453">
        <v>59.431000000000004</v>
      </c>
      <c r="E68" s="453">
        <v>61.302000000000007</v>
      </c>
      <c r="F68" s="453">
        <v>63.503000000000007</v>
      </c>
      <c r="G68" s="453">
        <v>65.707000000000008</v>
      </c>
      <c r="H68" s="453">
        <v>68.791000000000011</v>
      </c>
      <c r="I68" s="453">
        <v>71.581000000000003</v>
      </c>
      <c r="J68" s="453">
        <v>74.769000000000005</v>
      </c>
      <c r="K68" s="453">
        <v>77.447000000000003</v>
      </c>
      <c r="L68" s="453">
        <v>80.448000000000008</v>
      </c>
      <c r="M68" s="453">
        <v>81.947000000000003</v>
      </c>
      <c r="N68" s="453">
        <v>84.545000000000002</v>
      </c>
      <c r="O68" s="453">
        <v>86.457999999999998</v>
      </c>
      <c r="P68" s="453">
        <v>88.724000000000004</v>
      </c>
      <c r="Q68" s="453">
        <v>90.349000000000004</v>
      </c>
      <c r="R68" s="453">
        <v>92.606999999999999</v>
      </c>
      <c r="S68" s="453">
        <v>94.747</v>
      </c>
      <c r="T68" s="453">
        <v>96.88900000000001</v>
      </c>
      <c r="U68" s="453">
        <v>98.626000000000005</v>
      </c>
      <c r="V68" s="453">
        <v>99.591000000000008</v>
      </c>
      <c r="W68" s="453">
        <v>102.62</v>
      </c>
      <c r="X68" s="453">
        <v>104.703</v>
      </c>
      <c r="Y68" s="453">
        <v>106.39100000000001</v>
      </c>
      <c r="Z68" s="453">
        <v>108.402</v>
      </c>
      <c r="AA68" s="453">
        <v>109.545</v>
      </c>
      <c r="AB68" s="453">
        <v>112.105</v>
      </c>
      <c r="AC68" s="453">
        <v>113.21700000000001</v>
      </c>
      <c r="AD68" s="453">
        <v>114.65100000000001</v>
      </c>
      <c r="AE68" s="453">
        <v>116.52800000000001</v>
      </c>
      <c r="AF68" s="453">
        <v>118.998</v>
      </c>
      <c r="AG68" s="453">
        <v>120.02200000000001</v>
      </c>
      <c r="AH68" s="453">
        <v>122.771</v>
      </c>
      <c r="AI68" s="453">
        <v>123.53200000000001</v>
      </c>
      <c r="AJ68" s="453">
        <v>124.92200000000001</v>
      </c>
      <c r="AK68" s="453">
        <v>127.73100000000001</v>
      </c>
      <c r="AL68" s="453">
        <v>130.012</v>
      </c>
      <c r="AM68" s="453">
        <v>132.86700000000002</v>
      </c>
      <c r="AN68" s="453">
        <v>134.64500000000001</v>
      </c>
      <c r="AO68" s="453">
        <v>136.959</v>
      </c>
      <c r="AP68" s="453">
        <v>139.18300000000002</v>
      </c>
      <c r="AQ68" s="453">
        <v>140.93300000000002</v>
      </c>
      <c r="AR68" s="453">
        <v>142.798</v>
      </c>
      <c r="AS68" s="453">
        <v>144.16300000000001</v>
      </c>
      <c r="AT68" s="453">
        <v>145.50900000000001</v>
      </c>
      <c r="AU68" s="453">
        <v>146.02000000000001</v>
      </c>
      <c r="AV68" s="453">
        <v>147.56700000000001</v>
      </c>
      <c r="AW68" s="453">
        <v>148.88900000000001</v>
      </c>
      <c r="AX68" s="453">
        <v>150.46800000000002</v>
      </c>
      <c r="AY68" s="453">
        <v>151.43</v>
      </c>
      <c r="AZ68" s="453">
        <v>152.351</v>
      </c>
      <c r="BA68" s="453">
        <v>154.01600000000002</v>
      </c>
      <c r="BB68" s="453">
        <v>155.25200000000001</v>
      </c>
      <c r="BC68" s="453">
        <v>154.048</v>
      </c>
      <c r="BD68" s="453">
        <v>155.58200000000002</v>
      </c>
      <c r="BE68" s="453">
        <v>155.95500000000001</v>
      </c>
      <c r="BF68" s="453">
        <v>157.31200000000001</v>
      </c>
      <c r="BG68" s="453">
        <v>157.32300000000001</v>
      </c>
      <c r="BH68" s="453">
        <v>159.232</v>
      </c>
      <c r="BI68" s="453">
        <v>160.351</v>
      </c>
      <c r="BJ68" s="453">
        <v>160.87300000000002</v>
      </c>
      <c r="BK68" s="453">
        <v>161.785</v>
      </c>
      <c r="BL68" s="453">
        <v>164.86700000000002</v>
      </c>
      <c r="BM68" s="453">
        <v>164.04900000000001</v>
      </c>
      <c r="BN68" s="453">
        <v>164.76100000000002</v>
      </c>
      <c r="BO68" s="453">
        <v>168.709</v>
      </c>
      <c r="BP68" s="453">
        <v>168.905</v>
      </c>
      <c r="BQ68" s="453">
        <v>171.047</v>
      </c>
      <c r="BR68" s="453">
        <v>169.40300000000002</v>
      </c>
      <c r="BS68" s="453">
        <v>169.923</v>
      </c>
      <c r="BT68" s="453">
        <v>170.41300000000001</v>
      </c>
      <c r="BU68" s="453">
        <v>172.19300000000001</v>
      </c>
      <c r="BV68" s="453">
        <v>174.65</v>
      </c>
      <c r="BW68" s="453">
        <v>176.32500000000002</v>
      </c>
      <c r="BX68" s="453">
        <v>178.96800000000002</v>
      </c>
      <c r="BY68" s="453">
        <v>180.20400000000001</v>
      </c>
      <c r="BZ68" s="453">
        <v>180.72500000000002</v>
      </c>
      <c r="CA68" s="453">
        <v>180.89100000000002</v>
      </c>
      <c r="CB68" s="453">
        <v>182.35600000000002</v>
      </c>
      <c r="CC68" s="453">
        <v>185.49200000000002</v>
      </c>
      <c r="CD68" s="453">
        <v>188.41200000000001</v>
      </c>
      <c r="CE68" s="453">
        <v>192.21</v>
      </c>
      <c r="CF68" s="453">
        <v>194.73700000000002</v>
      </c>
      <c r="CG68" s="453">
        <v>196.625</v>
      </c>
      <c r="CH68" s="453">
        <v>199.06200000000001</v>
      </c>
      <c r="CI68" s="453">
        <v>201.41300000000001</v>
      </c>
      <c r="CJ68" s="453">
        <v>204.42400000000001</v>
      </c>
      <c r="CK68" s="453">
        <v>205.786</v>
      </c>
      <c r="CL68" s="453">
        <v>205.52600000000001</v>
      </c>
      <c r="CM68" s="453">
        <v>207.48100000000002</v>
      </c>
      <c r="CN68" s="453">
        <v>209.06100000000001</v>
      </c>
      <c r="CO68" s="453">
        <v>211.21900000000002</v>
      </c>
      <c r="CP68" s="453">
        <v>212.71200000000002</v>
      </c>
      <c r="CQ68" s="453">
        <v>214.89700000000002</v>
      </c>
      <c r="CR68" s="453">
        <v>214.96600000000001</v>
      </c>
      <c r="CS68" s="453">
        <v>218.36800000000002</v>
      </c>
      <c r="CT68" s="453">
        <v>220.15700000000001</v>
      </c>
      <c r="CU68" s="453">
        <v>222.58</v>
      </c>
      <c r="CV68" s="453">
        <v>225.06100000000001</v>
      </c>
      <c r="CW68" s="453">
        <v>226.57400000000001</v>
      </c>
      <c r="CX68" s="453">
        <v>230.56200000000001</v>
      </c>
      <c r="CY68" s="453">
        <v>232.745</v>
      </c>
      <c r="CZ68" s="453">
        <v>234.36600000000001</v>
      </c>
      <c r="DA68" s="453">
        <v>237.46400000000003</v>
      </c>
      <c r="DB68" s="453">
        <v>240.18100000000001</v>
      </c>
      <c r="DC68" s="453">
        <v>243.566</v>
      </c>
      <c r="DD68" s="453">
        <v>246.30800000000002</v>
      </c>
      <c r="DE68" s="453">
        <v>247.96100000000001</v>
      </c>
      <c r="DF68" s="453">
        <v>249.941</v>
      </c>
      <c r="DG68" s="453">
        <v>252.87900000000002</v>
      </c>
      <c r="DH68" s="453">
        <v>256.06200000000001</v>
      </c>
      <c r="DI68" s="453">
        <v>259.54599999999999</v>
      </c>
      <c r="DJ68" s="453">
        <v>263.976</v>
      </c>
      <c r="DK68" s="453">
        <v>266.05100000000004</v>
      </c>
      <c r="DL68" s="453">
        <v>267.53100000000001</v>
      </c>
      <c r="DM68" s="453">
        <v>267.50700000000001</v>
      </c>
      <c r="DN68" s="453">
        <v>264.88499999999999</v>
      </c>
      <c r="DO68" s="453">
        <v>262.87400000000002</v>
      </c>
      <c r="DP68" s="453">
        <v>262.51300000000003</v>
      </c>
      <c r="DQ68" s="453">
        <v>261.65100000000001</v>
      </c>
      <c r="DR68" s="453">
        <v>264.94600000000003</v>
      </c>
      <c r="DS68" s="453">
        <v>267.65100000000001</v>
      </c>
      <c r="DT68" s="453">
        <v>269.255</v>
      </c>
      <c r="DU68" s="453">
        <v>271.43</v>
      </c>
      <c r="DV68" s="453">
        <v>274.34200000000004</v>
      </c>
      <c r="DW68" s="453">
        <v>277.47200000000004</v>
      </c>
      <c r="DX68" s="453">
        <v>275.09800000000001</v>
      </c>
      <c r="DY68" s="453">
        <v>276.48599999999999</v>
      </c>
      <c r="DZ68" s="453">
        <v>276.83699999999999</v>
      </c>
      <c r="EA68" s="453">
        <v>279.70100000000002</v>
      </c>
      <c r="EB68" s="453">
        <v>278.35400000000004</v>
      </c>
      <c r="EC68" s="453">
        <v>278.846</v>
      </c>
      <c r="ED68" s="453">
        <v>279.44</v>
      </c>
      <c r="EE68" s="453">
        <v>280.88900000000001</v>
      </c>
      <c r="EF68" s="453">
        <v>281.52800000000002</v>
      </c>
      <c r="EG68" s="453">
        <v>281.70699999999999</v>
      </c>
      <c r="EH68" s="453">
        <v>282.51100000000002</v>
      </c>
      <c r="EI68" s="453">
        <v>281.89800000000002</v>
      </c>
      <c r="EJ68" s="477">
        <f t="shared" ref="EJ68:FB68" si="106">EI68*(1+EJ69%)</f>
        <v>283.09786894948655</v>
      </c>
      <c r="EK68" s="477" t="e">
        <f t="shared" si="106"/>
        <v>#VALUE!</v>
      </c>
      <c r="EL68" s="477" t="e">
        <f t="shared" si="106"/>
        <v>#VALUE!</v>
      </c>
      <c r="EM68" s="477" t="e">
        <f t="shared" si="106"/>
        <v>#VALUE!</v>
      </c>
      <c r="EN68" s="477" t="e">
        <f t="shared" si="106"/>
        <v>#VALUE!</v>
      </c>
      <c r="EO68" s="477" t="e">
        <f t="shared" si="106"/>
        <v>#VALUE!</v>
      </c>
      <c r="EP68" s="477" t="e">
        <f t="shared" si="106"/>
        <v>#VALUE!</v>
      </c>
      <c r="EQ68" s="477" t="e">
        <f t="shared" si="106"/>
        <v>#VALUE!</v>
      </c>
      <c r="ER68" s="477" t="e">
        <f t="shared" si="106"/>
        <v>#VALUE!</v>
      </c>
      <c r="ES68" s="477" t="e">
        <f t="shared" si="106"/>
        <v>#VALUE!</v>
      </c>
      <c r="ET68" s="477" t="e">
        <f t="shared" si="106"/>
        <v>#VALUE!</v>
      </c>
      <c r="EU68" s="477" t="e">
        <f t="shared" si="106"/>
        <v>#VALUE!</v>
      </c>
      <c r="EV68" s="477" t="e">
        <f t="shared" si="106"/>
        <v>#VALUE!</v>
      </c>
      <c r="EW68" s="477" t="e">
        <f t="shared" si="106"/>
        <v>#VALUE!</v>
      </c>
      <c r="EX68" s="477" t="e">
        <f t="shared" si="106"/>
        <v>#VALUE!</v>
      </c>
      <c r="EY68" s="477" t="e">
        <f t="shared" si="106"/>
        <v>#VALUE!</v>
      </c>
      <c r="EZ68" s="477" t="e">
        <f t="shared" si="106"/>
        <v>#VALUE!</v>
      </c>
      <c r="FA68" s="477" t="e">
        <f t="shared" si="106"/>
        <v>#VALUE!</v>
      </c>
      <c r="FB68" s="477" t="e">
        <f t="shared" si="106"/>
        <v>#VALUE!</v>
      </c>
      <c r="FC68" s="477" t="e">
        <f>FB68*(1+FC69%)</f>
        <v>#VALUE!</v>
      </c>
      <c r="FD68" s="477" t="e">
        <f>FC68*(1+FD69%)</f>
        <v>#VALUE!</v>
      </c>
      <c r="FE68" s="477" t="e">
        <f>FD68*(1+FE69%)</f>
        <v>#VALUE!</v>
      </c>
      <c r="FF68" s="477" t="e">
        <f>FE68*(1+FF69%)</f>
        <v>#VALUE!</v>
      </c>
      <c r="FG68" s="477"/>
      <c r="FH68" s="477"/>
      <c r="FI68" s="477"/>
      <c r="FJ68" s="477"/>
      <c r="FK68" s="477"/>
      <c r="FL68" s="477"/>
      <c r="FM68" s="477"/>
      <c r="FN68" s="477"/>
      <c r="FO68" s="477"/>
      <c r="FP68" s="477"/>
      <c r="FQ68" s="477"/>
      <c r="FR68" s="477"/>
      <c r="FS68" s="477"/>
      <c r="FT68" s="477"/>
      <c r="FU68" s="477"/>
      <c r="FV68" s="477"/>
    </row>
    <row r="69" spans="1:178" s="455" customFormat="1">
      <c r="A69" s="374"/>
      <c r="B69" s="506" t="s">
        <v>174</v>
      </c>
      <c r="D69" s="490">
        <f t="shared" ref="D69:BO69" si="107">100*((D68/C68)-1)</f>
        <v>2.4937483832025542</v>
      </c>
      <c r="E69" s="490">
        <f t="shared" si="107"/>
        <v>3.14818865575206</v>
      </c>
      <c r="F69" s="490">
        <f t="shared" si="107"/>
        <v>3.5904211934357777</v>
      </c>
      <c r="G69" s="490">
        <f t="shared" si="107"/>
        <v>3.4707021715509434</v>
      </c>
      <c r="H69" s="490">
        <f t="shared" si="107"/>
        <v>4.6935638516444333</v>
      </c>
      <c r="I69" s="490">
        <f t="shared" si="107"/>
        <v>4.0557631085461621</v>
      </c>
      <c r="J69" s="490">
        <f t="shared" si="107"/>
        <v>4.4536958131347726</v>
      </c>
      <c r="K69" s="490">
        <f t="shared" si="107"/>
        <v>3.5816982974227196</v>
      </c>
      <c r="L69" s="490">
        <f t="shared" si="107"/>
        <v>3.8749080016011073</v>
      </c>
      <c r="M69" s="490">
        <f t="shared" si="107"/>
        <v>1.8633154335719881</v>
      </c>
      <c r="N69" s="490">
        <f t="shared" si="107"/>
        <v>3.170341806289434</v>
      </c>
      <c r="O69" s="490">
        <f t="shared" si="107"/>
        <v>2.2627003370985888</v>
      </c>
      <c r="P69" s="490">
        <f t="shared" si="107"/>
        <v>2.6209257674246533</v>
      </c>
      <c r="Q69" s="490">
        <f t="shared" si="107"/>
        <v>1.8315224741896285</v>
      </c>
      <c r="R69" s="490">
        <f t="shared" si="107"/>
        <v>2.4991975561433843</v>
      </c>
      <c r="S69" s="490">
        <f t="shared" si="107"/>
        <v>2.3108404332286003</v>
      </c>
      <c r="T69" s="490">
        <f t="shared" si="107"/>
        <v>2.2607575965466031</v>
      </c>
      <c r="U69" s="490">
        <f t="shared" si="107"/>
        <v>1.792773173425255</v>
      </c>
      <c r="V69" s="490">
        <f t="shared" si="107"/>
        <v>0.97844381806015956</v>
      </c>
      <c r="W69" s="490">
        <f t="shared" si="107"/>
        <v>3.041439487503883</v>
      </c>
      <c r="X69" s="490">
        <f t="shared" si="107"/>
        <v>2.0298187487819197</v>
      </c>
      <c r="Y69" s="490">
        <f t="shared" si="107"/>
        <v>1.6121792116749356</v>
      </c>
      <c r="Z69" s="490">
        <f t="shared" si="107"/>
        <v>1.8901974791100784</v>
      </c>
      <c r="AA69" s="490">
        <f t="shared" si="107"/>
        <v>1.0544085902474132</v>
      </c>
      <c r="AB69" s="490">
        <f t="shared" si="107"/>
        <v>2.3369391574239007</v>
      </c>
      <c r="AC69" s="490">
        <f t="shared" si="107"/>
        <v>0.99192721109675475</v>
      </c>
      <c r="AD69" s="490">
        <f t="shared" si="107"/>
        <v>1.2665942393810026</v>
      </c>
      <c r="AE69" s="490">
        <f t="shared" si="107"/>
        <v>1.6371422839748462</v>
      </c>
      <c r="AF69" s="490">
        <f t="shared" si="107"/>
        <v>2.1196622271042243</v>
      </c>
      <c r="AG69" s="490">
        <f t="shared" si="107"/>
        <v>0.86051866417922174</v>
      </c>
      <c r="AH69" s="490">
        <f t="shared" si="107"/>
        <v>2.2904134242055507</v>
      </c>
      <c r="AI69" s="490">
        <f t="shared" si="107"/>
        <v>0.61985322266659981</v>
      </c>
      <c r="AJ69" s="490">
        <f t="shared" si="107"/>
        <v>1.1252145193148433</v>
      </c>
      <c r="AK69" s="490">
        <f t="shared" si="107"/>
        <v>2.2486031283520891</v>
      </c>
      <c r="AL69" s="490">
        <f t="shared" si="107"/>
        <v>1.7857841870806634</v>
      </c>
      <c r="AM69" s="490">
        <f t="shared" si="107"/>
        <v>2.1959511429714418</v>
      </c>
      <c r="AN69" s="490">
        <f t="shared" si="107"/>
        <v>1.3381802855487068</v>
      </c>
      <c r="AO69" s="490">
        <f t="shared" si="107"/>
        <v>1.7185933380370555</v>
      </c>
      <c r="AP69" s="490">
        <f t="shared" si="107"/>
        <v>1.6238436320358707</v>
      </c>
      <c r="AQ69" s="490">
        <f t="shared" si="107"/>
        <v>1.2573374621900557</v>
      </c>
      <c r="AR69" s="490">
        <f t="shared" si="107"/>
        <v>1.3233238489211097</v>
      </c>
      <c r="AS69" s="490">
        <f t="shared" si="107"/>
        <v>0.9558957408367208</v>
      </c>
      <c r="AT69" s="490">
        <f t="shared" si="107"/>
        <v>0.93366536489944973</v>
      </c>
      <c r="AU69" s="490">
        <f t="shared" si="107"/>
        <v>0.35118102660316453</v>
      </c>
      <c r="AV69" s="490">
        <f t="shared" si="107"/>
        <v>1.0594439117929122</v>
      </c>
      <c r="AW69" s="490">
        <f t="shared" si="107"/>
        <v>0.89586425149255078</v>
      </c>
      <c r="AX69" s="490">
        <f t="shared" si="107"/>
        <v>1.0605215966256853</v>
      </c>
      <c r="AY69" s="490">
        <f t="shared" si="107"/>
        <v>0.63933859691096551</v>
      </c>
      <c r="AZ69" s="490">
        <f t="shared" si="107"/>
        <v>0.60820180941689728</v>
      </c>
      <c r="BA69" s="490">
        <f t="shared" si="107"/>
        <v>1.0928710674692033</v>
      </c>
      <c r="BB69" s="490">
        <f t="shared" si="107"/>
        <v>0.80251402451692044</v>
      </c>
      <c r="BC69" s="490">
        <f t="shared" si="107"/>
        <v>-0.77551335892613871</v>
      </c>
      <c r="BD69" s="490">
        <f t="shared" si="107"/>
        <v>0.99579351890322076</v>
      </c>
      <c r="BE69" s="490">
        <f t="shared" si="107"/>
        <v>0.23974495764291781</v>
      </c>
      <c r="BF69" s="490">
        <f t="shared" si="107"/>
        <v>0.87012279183098507</v>
      </c>
      <c r="BG69" s="490">
        <f t="shared" si="107"/>
        <v>6.9924735557336248E-3</v>
      </c>
      <c r="BH69" s="490">
        <f t="shared" si="107"/>
        <v>1.2134271530545471</v>
      </c>
      <c r="BI69" s="490">
        <f t="shared" si="107"/>
        <v>0.70274819131832533</v>
      </c>
      <c r="BJ69" s="490">
        <f t="shared" si="107"/>
        <v>0.32553585571652999</v>
      </c>
      <c r="BK69" s="490">
        <f t="shared" si="107"/>
        <v>0.56690681469231397</v>
      </c>
      <c r="BL69" s="490">
        <f t="shared" si="107"/>
        <v>1.9049973730568492</v>
      </c>
      <c r="BM69" s="490">
        <f t="shared" si="107"/>
        <v>-0.49615750877981535</v>
      </c>
      <c r="BN69" s="490">
        <f t="shared" si="107"/>
        <v>0.43401666575231257</v>
      </c>
      <c r="BO69" s="490">
        <f t="shared" si="107"/>
        <v>2.3961981294116752</v>
      </c>
      <c r="BP69" s="490">
        <f t="shared" ref="BP69:EA69" si="108">100*((BP68/BO68)-1)</f>
        <v>0.1161763747043798</v>
      </c>
      <c r="BQ69" s="490">
        <f t="shared" si="108"/>
        <v>1.2681684970841545</v>
      </c>
      <c r="BR69" s="490">
        <f t="shared" si="108"/>
        <v>-0.96113933597197221</v>
      </c>
      <c r="BS69" s="490">
        <f t="shared" si="108"/>
        <v>0.30696032537793627</v>
      </c>
      <c r="BT69" s="490">
        <f t="shared" si="108"/>
        <v>0.28836590691079245</v>
      </c>
      <c r="BU69" s="490">
        <f t="shared" si="108"/>
        <v>1.0445212513129798</v>
      </c>
      <c r="BV69" s="490">
        <f t="shared" si="108"/>
        <v>1.4268872718403047</v>
      </c>
      <c r="BW69" s="490">
        <f t="shared" si="108"/>
        <v>0.95906097910105625</v>
      </c>
      <c r="BX69" s="490">
        <f t="shared" si="108"/>
        <v>1.4989366227137424</v>
      </c>
      <c r="BY69" s="490">
        <f t="shared" si="108"/>
        <v>0.69062625720799353</v>
      </c>
      <c r="BZ69" s="490">
        <f t="shared" si="108"/>
        <v>0.28911677876186648</v>
      </c>
      <c r="CA69" s="490">
        <f t="shared" si="108"/>
        <v>9.1852261723612827E-2</v>
      </c>
      <c r="CB69" s="490">
        <f t="shared" si="108"/>
        <v>0.80987998297317176</v>
      </c>
      <c r="CC69" s="490">
        <f t="shared" si="108"/>
        <v>1.7197130886836609</v>
      </c>
      <c r="CD69" s="490">
        <f t="shared" si="108"/>
        <v>1.5741918788950482</v>
      </c>
      <c r="CE69" s="490">
        <f t="shared" si="108"/>
        <v>2.0157951722820311</v>
      </c>
      <c r="CF69" s="490">
        <f t="shared" si="108"/>
        <v>1.3147078715987748</v>
      </c>
      <c r="CG69" s="490">
        <f t="shared" si="108"/>
        <v>0.96951272742209493</v>
      </c>
      <c r="CH69" s="490">
        <f t="shared" si="108"/>
        <v>1.2394151303242174</v>
      </c>
      <c r="CI69" s="490">
        <f t="shared" si="108"/>
        <v>1.1810390732535536</v>
      </c>
      <c r="CJ69" s="490">
        <f t="shared" si="108"/>
        <v>1.4949382611847195</v>
      </c>
      <c r="CK69" s="490">
        <f t="shared" si="108"/>
        <v>0.66626227840174135</v>
      </c>
      <c r="CL69" s="490">
        <f t="shared" si="108"/>
        <v>-0.12634484367254339</v>
      </c>
      <c r="CM69" s="490">
        <f t="shared" si="108"/>
        <v>0.95121785078287058</v>
      </c>
      <c r="CN69" s="490">
        <f t="shared" si="108"/>
        <v>0.76151551226375513</v>
      </c>
      <c r="CO69" s="490">
        <f t="shared" si="108"/>
        <v>1.0322346109508773</v>
      </c>
      <c r="CP69" s="490">
        <f t="shared" si="108"/>
        <v>0.70684928912645439</v>
      </c>
      <c r="CQ69" s="490">
        <f t="shared" si="108"/>
        <v>1.0272105005829424</v>
      </c>
      <c r="CR69" s="490">
        <f t="shared" si="108"/>
        <v>3.2108405422137665E-2</v>
      </c>
      <c r="CS69" s="490">
        <f t="shared" si="108"/>
        <v>1.5825758492040709</v>
      </c>
      <c r="CT69" s="490">
        <f t="shared" si="108"/>
        <v>0.81925923212191609</v>
      </c>
      <c r="CU69" s="490">
        <f t="shared" si="108"/>
        <v>1.1005782237221595</v>
      </c>
      <c r="CV69" s="490">
        <f t="shared" si="108"/>
        <v>1.1146554047982704</v>
      </c>
      <c r="CW69" s="490">
        <f t="shared" si="108"/>
        <v>0.67226218669604876</v>
      </c>
      <c r="CX69" s="490">
        <f t="shared" si="108"/>
        <v>1.7601313478157188</v>
      </c>
      <c r="CY69" s="490">
        <f t="shared" si="108"/>
        <v>0.94681690825026976</v>
      </c>
      <c r="CZ69" s="490">
        <f t="shared" si="108"/>
        <v>0.69647038604481182</v>
      </c>
      <c r="DA69" s="490">
        <f t="shared" si="108"/>
        <v>1.3218640929145042</v>
      </c>
      <c r="DB69" s="490">
        <f t="shared" si="108"/>
        <v>1.1441734326045117</v>
      </c>
      <c r="DC69" s="490">
        <f t="shared" si="108"/>
        <v>1.4093537790249799</v>
      </c>
      <c r="DD69" s="490">
        <f t="shared" si="108"/>
        <v>1.1257728911260312</v>
      </c>
      <c r="DE69" s="490">
        <f t="shared" si="108"/>
        <v>0.67111096675707138</v>
      </c>
      <c r="DF69" s="490">
        <f t="shared" si="108"/>
        <v>0.79851266933106402</v>
      </c>
      <c r="DG69" s="490">
        <f t="shared" si="108"/>
        <v>1.1754774126693901</v>
      </c>
      <c r="DH69" s="490">
        <f t="shared" si="108"/>
        <v>1.2587047560295606</v>
      </c>
      <c r="DI69" s="490">
        <f t="shared" si="108"/>
        <v>1.3606079777553903</v>
      </c>
      <c r="DJ69" s="490">
        <f t="shared" si="108"/>
        <v>1.7068265355659529</v>
      </c>
      <c r="DK69" s="490">
        <f t="shared" si="108"/>
        <v>0.7860563081492522</v>
      </c>
      <c r="DL69" s="490">
        <f t="shared" si="108"/>
        <v>0.55628432142706963</v>
      </c>
      <c r="DM69" s="490">
        <f t="shared" si="108"/>
        <v>-8.9709229958434555E-3</v>
      </c>
      <c r="DN69" s="490">
        <f t="shared" si="108"/>
        <v>-0.98016126680797733</v>
      </c>
      <c r="DO69" s="490">
        <f t="shared" si="108"/>
        <v>-0.75919738754552935</v>
      </c>
      <c r="DP69" s="490">
        <f t="shared" si="108"/>
        <v>-0.13732814960779605</v>
      </c>
      <c r="DQ69" s="490">
        <f t="shared" si="108"/>
        <v>-0.32836469051057415</v>
      </c>
      <c r="DR69" s="490">
        <f t="shared" si="108"/>
        <v>1.259311067032054</v>
      </c>
      <c r="DS69" s="490">
        <f t="shared" si="108"/>
        <v>1.020962762223232</v>
      </c>
      <c r="DT69" s="490">
        <f t="shared" si="108"/>
        <v>0.59928787861804889</v>
      </c>
      <c r="DU69" s="490">
        <f t="shared" si="108"/>
        <v>0.80778444225735324</v>
      </c>
      <c r="DV69" s="490">
        <f t="shared" si="108"/>
        <v>1.0728364587554884</v>
      </c>
      <c r="DW69" s="490">
        <f t="shared" si="108"/>
        <v>1.1409117087431087</v>
      </c>
      <c r="DX69" s="490">
        <f t="shared" si="108"/>
        <v>-0.85558182447238451</v>
      </c>
      <c r="DY69" s="490">
        <f t="shared" si="108"/>
        <v>0.50454747035602043</v>
      </c>
      <c r="DZ69" s="490">
        <f t="shared" si="108"/>
        <v>0.12695037000065579</v>
      </c>
      <c r="EA69" s="490">
        <f t="shared" si="108"/>
        <v>1.0345437929178747</v>
      </c>
      <c r="EB69" s="490">
        <f t="shared" ref="EB69:EI69" si="109">100*((EB68/EA68)-1)</f>
        <v>-0.48158569329390666</v>
      </c>
      <c r="EC69" s="490">
        <f t="shared" si="109"/>
        <v>0.17675334286555433</v>
      </c>
      <c r="ED69" s="490">
        <f t="shared" si="109"/>
        <v>0.2130208071838835</v>
      </c>
      <c r="EE69" s="490">
        <f t="shared" si="109"/>
        <v>0.51853707414830641</v>
      </c>
      <c r="EF69" s="490">
        <f t="shared" si="109"/>
        <v>0.22749199861866742</v>
      </c>
      <c r="EG69" s="490">
        <f t="shared" si="109"/>
        <v>6.3581597567541337E-2</v>
      </c>
      <c r="EH69" s="490">
        <f t="shared" si="109"/>
        <v>0.28540291863532463</v>
      </c>
      <c r="EI69" s="490">
        <f t="shared" si="109"/>
        <v>-0.21698270155852128</v>
      </c>
      <c r="EJ69" s="516">
        <f>'E&amp;R trim'!EU66</f>
        <v>0.42563939775610571</v>
      </c>
      <c r="EK69" s="516" t="e">
        <f>'E&amp;R trim'!EV66</f>
        <v>#VALUE!</v>
      </c>
      <c r="EL69" s="516" t="e">
        <f>'E&amp;R trim'!EW66</f>
        <v>#VALUE!</v>
      </c>
      <c r="EM69" s="516" t="e">
        <f>'E&amp;R trim'!EX66</f>
        <v>#VALUE!</v>
      </c>
      <c r="EN69" s="516" t="e">
        <f>'E&amp;R trim'!EY66</f>
        <v>#VALUE!</v>
      </c>
      <c r="EO69" s="516" t="e">
        <f>'E&amp;R trim'!EZ66</f>
        <v>#VALUE!</v>
      </c>
      <c r="EP69" s="516" t="e">
        <f>'E&amp;R trim'!FA66</f>
        <v>#VALUE!</v>
      </c>
      <c r="EQ69" s="516" t="e">
        <f>'E&amp;R trim'!FB66</f>
        <v>#VALUE!</v>
      </c>
      <c r="ER69" s="516" t="e">
        <f>'E&amp;R trim'!FC66</f>
        <v>#VALUE!</v>
      </c>
      <c r="ES69" s="516" t="e">
        <f>'E&amp;R trim'!FD66</f>
        <v>#VALUE!</v>
      </c>
      <c r="ET69" s="516" t="e">
        <f>'E&amp;R trim'!FE66</f>
        <v>#VALUE!</v>
      </c>
      <c r="EU69" s="516" t="e">
        <f>'E&amp;R trim'!FF66</f>
        <v>#VALUE!</v>
      </c>
      <c r="EV69" s="516" t="e">
        <f>'E&amp;R trim'!FG66</f>
        <v>#VALUE!</v>
      </c>
      <c r="EW69" s="516" t="e">
        <f>'E&amp;R trim'!FH66</f>
        <v>#VALUE!</v>
      </c>
      <c r="EX69" s="516" t="e">
        <f>'E&amp;R trim'!FI66</f>
        <v>#VALUE!</v>
      </c>
      <c r="EY69" s="516" t="e">
        <f>'E&amp;R trim'!FJ66</f>
        <v>#VALUE!</v>
      </c>
      <c r="EZ69" s="516" t="e">
        <f>'E&amp;R trim'!FK66</f>
        <v>#VALUE!</v>
      </c>
      <c r="FA69" s="516" t="e">
        <f>'E&amp;R trim'!FL66</f>
        <v>#VALUE!</v>
      </c>
      <c r="FB69" s="516" t="e">
        <f>'E&amp;R trim'!FM66</f>
        <v>#VALUE!</v>
      </c>
      <c r="FC69" s="516" t="e">
        <f>'E&amp;R trim'!FN66</f>
        <v>#VALUE!</v>
      </c>
      <c r="FD69" s="516" t="e">
        <f>'E&amp;R trim'!FO66</f>
        <v>#VALUE!</v>
      </c>
      <c r="FE69" s="516" t="e">
        <f>'E&amp;R trim'!FP66</f>
        <v>#VALUE!</v>
      </c>
      <c r="FF69" s="516" t="e">
        <f>'E&amp;R trim'!FQ66</f>
        <v>#VALUE!</v>
      </c>
      <c r="FG69" s="516"/>
      <c r="FH69" s="516"/>
      <c r="FI69" s="516"/>
      <c r="FJ69" s="516"/>
      <c r="FK69" s="516"/>
      <c r="FL69" s="516"/>
      <c r="FM69" s="516"/>
      <c r="FN69" s="516"/>
      <c r="FO69" s="516"/>
      <c r="FP69" s="516"/>
      <c r="FQ69" s="516"/>
      <c r="FR69" s="516"/>
      <c r="FS69" s="516"/>
      <c r="FT69" s="516"/>
      <c r="FU69" s="516"/>
      <c r="FV69" s="516"/>
    </row>
    <row r="70" spans="1:178" s="465" customFormat="1" ht="13.5" thickBot="1">
      <c r="A70" s="374"/>
      <c r="B70" s="534" t="s">
        <v>272</v>
      </c>
      <c r="C70" s="481">
        <v>13.405000000000001</v>
      </c>
      <c r="D70" s="481">
        <v>14.199000000000002</v>
      </c>
      <c r="E70" s="481">
        <v>14.792000000000002</v>
      </c>
      <c r="F70" s="481">
        <v>15.128</v>
      </c>
      <c r="G70" s="481">
        <v>15.840000000000002</v>
      </c>
      <c r="H70" s="481">
        <v>16.547000000000001</v>
      </c>
      <c r="I70" s="481">
        <v>16.979000000000003</v>
      </c>
      <c r="J70" s="481">
        <v>16.285</v>
      </c>
      <c r="K70" s="481">
        <v>17.702000000000002</v>
      </c>
      <c r="L70" s="481">
        <v>18.114000000000001</v>
      </c>
      <c r="M70" s="481">
        <v>18.705000000000002</v>
      </c>
      <c r="N70" s="481">
        <v>16.957999999999998</v>
      </c>
      <c r="O70" s="481">
        <v>19.113</v>
      </c>
      <c r="P70" s="481">
        <v>18.458000000000002</v>
      </c>
      <c r="Q70" s="481">
        <v>18.776</v>
      </c>
      <c r="R70" s="481">
        <v>18.806000000000001</v>
      </c>
      <c r="S70" s="481">
        <v>18.807000000000002</v>
      </c>
      <c r="T70" s="481">
        <v>17.413</v>
      </c>
      <c r="U70" s="481">
        <v>18.200000000000003</v>
      </c>
      <c r="V70" s="481">
        <v>17.884</v>
      </c>
      <c r="W70" s="481">
        <v>17.536000000000001</v>
      </c>
      <c r="X70" s="481">
        <v>17.225000000000001</v>
      </c>
      <c r="Y70" s="481">
        <v>18.887</v>
      </c>
      <c r="Z70" s="481">
        <v>18.736000000000001</v>
      </c>
      <c r="AA70" s="481">
        <v>18.641000000000002</v>
      </c>
      <c r="AB70" s="481">
        <v>17.445</v>
      </c>
      <c r="AC70" s="481">
        <v>17.425000000000001</v>
      </c>
      <c r="AD70" s="481">
        <v>17.831</v>
      </c>
      <c r="AE70" s="481">
        <v>16.222000000000001</v>
      </c>
      <c r="AF70" s="481">
        <v>16.747</v>
      </c>
      <c r="AG70" s="481">
        <v>16.795000000000002</v>
      </c>
      <c r="AH70" s="481">
        <v>15.571000000000002</v>
      </c>
      <c r="AI70" s="481">
        <v>16.783000000000001</v>
      </c>
      <c r="AJ70" s="481">
        <v>18.236000000000001</v>
      </c>
      <c r="AK70" s="481">
        <v>17.557000000000002</v>
      </c>
      <c r="AL70" s="481">
        <v>18.655000000000001</v>
      </c>
      <c r="AM70" s="481">
        <v>18.085000000000001</v>
      </c>
      <c r="AN70" s="481">
        <v>18.369</v>
      </c>
      <c r="AO70" s="481">
        <v>20.268000000000001</v>
      </c>
      <c r="AP70" s="481">
        <v>20.953000000000003</v>
      </c>
      <c r="AQ70" s="481">
        <v>22.302000000000003</v>
      </c>
      <c r="AR70" s="481">
        <v>21.352</v>
      </c>
      <c r="AS70" s="481">
        <v>23.341000000000001</v>
      </c>
      <c r="AT70" s="481">
        <v>22.474</v>
      </c>
      <c r="AU70" s="481">
        <v>24.174000000000003</v>
      </c>
      <c r="AV70" s="481">
        <v>24.812000000000001</v>
      </c>
      <c r="AW70" s="481">
        <v>24.541</v>
      </c>
      <c r="AX70" s="481">
        <v>24.819000000000003</v>
      </c>
      <c r="AY70" s="481">
        <v>26.152000000000001</v>
      </c>
      <c r="AZ70" s="481">
        <v>28.236000000000001</v>
      </c>
      <c r="BA70" s="481">
        <v>28.097000000000001</v>
      </c>
      <c r="BB70" s="481">
        <v>27.939</v>
      </c>
      <c r="BC70" s="481">
        <v>29.559000000000001</v>
      </c>
      <c r="BD70" s="481">
        <v>29.437000000000001</v>
      </c>
      <c r="BE70" s="481">
        <v>29.3</v>
      </c>
      <c r="BF70" s="481">
        <v>27.927000000000003</v>
      </c>
      <c r="BG70" s="481">
        <v>28.765000000000001</v>
      </c>
      <c r="BH70" s="481">
        <v>27.355</v>
      </c>
      <c r="BI70" s="481">
        <v>28.144000000000002</v>
      </c>
      <c r="BJ70" s="481">
        <v>29.661000000000001</v>
      </c>
      <c r="BK70" s="481">
        <v>29.592000000000002</v>
      </c>
      <c r="BL70" s="481">
        <v>28.867000000000001</v>
      </c>
      <c r="BM70" s="481">
        <v>31.096000000000004</v>
      </c>
      <c r="BN70" s="481">
        <v>32.058</v>
      </c>
      <c r="BO70" s="481">
        <v>28.402000000000001</v>
      </c>
      <c r="BP70" s="481">
        <v>30.442</v>
      </c>
      <c r="BQ70" s="481">
        <v>28.701000000000001</v>
      </c>
      <c r="BR70" s="481">
        <v>30.383000000000003</v>
      </c>
      <c r="BS70" s="481">
        <v>31.457000000000001</v>
      </c>
      <c r="BT70" s="481">
        <v>31.786000000000001</v>
      </c>
      <c r="BU70" s="481">
        <v>34.192999999999998</v>
      </c>
      <c r="BV70" s="481">
        <v>32.53</v>
      </c>
      <c r="BW70" s="481">
        <v>33.795000000000002</v>
      </c>
      <c r="BX70" s="481">
        <v>31.579000000000001</v>
      </c>
      <c r="BY70" s="481">
        <v>32.491</v>
      </c>
      <c r="BZ70" s="481">
        <v>31.598000000000003</v>
      </c>
      <c r="CA70" s="481">
        <v>33.816000000000003</v>
      </c>
      <c r="CB70" s="481">
        <v>33.250999999999998</v>
      </c>
      <c r="CC70" s="481">
        <v>31.033000000000001</v>
      </c>
      <c r="CD70" s="481">
        <v>31.844000000000001</v>
      </c>
      <c r="CE70" s="481">
        <v>31.594000000000001</v>
      </c>
      <c r="CF70" s="481">
        <v>32.208000000000006</v>
      </c>
      <c r="CG70" s="481">
        <v>32.386000000000003</v>
      </c>
      <c r="CH70" s="481">
        <v>38.265000000000001</v>
      </c>
      <c r="CI70" s="481">
        <v>35.553000000000004</v>
      </c>
      <c r="CJ70" s="481">
        <v>34.319000000000003</v>
      </c>
      <c r="CK70" s="481">
        <v>37.524000000000001</v>
      </c>
      <c r="CL70" s="481">
        <v>39.957000000000001</v>
      </c>
      <c r="CM70" s="481">
        <v>39.758000000000003</v>
      </c>
      <c r="CN70" s="481">
        <v>40.097000000000001</v>
      </c>
      <c r="CO70" s="481">
        <v>39.204000000000001</v>
      </c>
      <c r="CP70" s="481">
        <v>43.888000000000005</v>
      </c>
      <c r="CQ70" s="481">
        <v>38.953000000000003</v>
      </c>
      <c r="CR70" s="481">
        <v>40.553000000000004</v>
      </c>
      <c r="CS70" s="481">
        <v>40.072000000000003</v>
      </c>
      <c r="CT70" s="481">
        <v>41.085000000000001</v>
      </c>
      <c r="CU70" s="481">
        <v>41.483000000000004</v>
      </c>
      <c r="CV70" s="481">
        <v>43.207000000000001</v>
      </c>
      <c r="CW70" s="481">
        <v>44.154000000000003</v>
      </c>
      <c r="CX70" s="481">
        <v>41.203000000000003</v>
      </c>
      <c r="CY70" s="481">
        <v>40.085000000000001</v>
      </c>
      <c r="CZ70" s="481">
        <v>40.597999999999999</v>
      </c>
      <c r="DA70" s="481">
        <v>39.941000000000003</v>
      </c>
      <c r="DB70" s="481">
        <v>40.147000000000006</v>
      </c>
      <c r="DC70" s="481">
        <v>38.701000000000001</v>
      </c>
      <c r="DD70" s="481">
        <v>41.265000000000001</v>
      </c>
      <c r="DE70" s="481">
        <v>42.988</v>
      </c>
      <c r="DF70" s="481">
        <v>45.268000000000001</v>
      </c>
      <c r="DG70" s="481">
        <v>45.509</v>
      </c>
      <c r="DH70" s="481">
        <v>46.207000000000001</v>
      </c>
      <c r="DI70" s="481">
        <v>45.793000000000006</v>
      </c>
      <c r="DJ70" s="481">
        <v>46.334000000000003</v>
      </c>
      <c r="DK70" s="481">
        <v>47.356000000000002</v>
      </c>
      <c r="DL70" s="481">
        <v>47.066000000000003</v>
      </c>
      <c r="DM70" s="481">
        <v>45.414000000000001</v>
      </c>
      <c r="DN70" s="481">
        <v>48.179000000000002</v>
      </c>
      <c r="DO70" s="481">
        <v>49</v>
      </c>
      <c r="DP70" s="481">
        <v>50.921000000000006</v>
      </c>
      <c r="DQ70" s="481">
        <v>52.928000000000004</v>
      </c>
      <c r="DR70" s="481">
        <v>50.483000000000004</v>
      </c>
      <c r="DS70" s="481">
        <v>50.086000000000006</v>
      </c>
      <c r="DT70" s="481">
        <v>51.107000000000006</v>
      </c>
      <c r="DU70" s="481">
        <v>51.314</v>
      </c>
      <c r="DV70" s="481">
        <v>50.118000000000002</v>
      </c>
      <c r="DW70" s="481">
        <v>48.944000000000003</v>
      </c>
      <c r="DX70" s="481">
        <v>53.587000000000003</v>
      </c>
      <c r="DY70" s="481">
        <v>51.321000000000005</v>
      </c>
      <c r="DZ70" s="481">
        <v>51.555</v>
      </c>
      <c r="EA70" s="481">
        <v>50.095000000000006</v>
      </c>
      <c r="EB70" s="481">
        <v>52.921000000000006</v>
      </c>
      <c r="EC70" s="481">
        <v>51.627000000000002</v>
      </c>
      <c r="ED70" s="481">
        <v>47.024000000000001</v>
      </c>
      <c r="EE70" s="481">
        <v>50.417000000000002</v>
      </c>
      <c r="EF70" s="481">
        <v>50.804000000000002</v>
      </c>
      <c r="EG70" s="481">
        <v>50.165000000000006</v>
      </c>
      <c r="EH70" s="481">
        <v>48.397000000000006</v>
      </c>
      <c r="EI70" s="481">
        <v>53.198</v>
      </c>
      <c r="EJ70" s="535">
        <f>EJ58-EJ68</f>
        <v>53.432037340940497</v>
      </c>
      <c r="EK70" s="535" t="e">
        <f>EK58-EK68</f>
        <v>#VALUE!</v>
      </c>
      <c r="EL70" s="535" t="e">
        <f>EL58-EL68</f>
        <v>#VALUE!</v>
      </c>
      <c r="EM70" s="535" t="e">
        <f t="shared" ref="EM70:FB70" si="110">EM58-EM68</f>
        <v>#VALUE!</v>
      </c>
      <c r="EN70" s="535" t="e">
        <f t="shared" si="110"/>
        <v>#VALUE!</v>
      </c>
      <c r="EO70" s="535" t="e">
        <f t="shared" si="110"/>
        <v>#VALUE!</v>
      </c>
      <c r="EP70" s="535" t="e">
        <f t="shared" si="110"/>
        <v>#VALUE!</v>
      </c>
      <c r="EQ70" s="535" t="e">
        <f t="shared" si="110"/>
        <v>#VALUE!</v>
      </c>
      <c r="ER70" s="535" t="e">
        <f t="shared" si="110"/>
        <v>#VALUE!</v>
      </c>
      <c r="ES70" s="535" t="e">
        <f t="shared" si="110"/>
        <v>#VALUE!</v>
      </c>
      <c r="ET70" s="535" t="e">
        <f t="shared" si="110"/>
        <v>#VALUE!</v>
      </c>
      <c r="EU70" s="535" t="e">
        <f t="shared" si="110"/>
        <v>#VALUE!</v>
      </c>
      <c r="EV70" s="535" t="e">
        <f t="shared" si="110"/>
        <v>#VALUE!</v>
      </c>
      <c r="EW70" s="535" t="e">
        <f t="shared" si="110"/>
        <v>#VALUE!</v>
      </c>
      <c r="EX70" s="535" t="e">
        <f t="shared" si="110"/>
        <v>#VALUE!</v>
      </c>
      <c r="EY70" s="535" t="e">
        <f t="shared" si="110"/>
        <v>#VALUE!</v>
      </c>
      <c r="EZ70" s="535" t="e">
        <f t="shared" si="110"/>
        <v>#VALUE!</v>
      </c>
      <c r="FA70" s="535" t="e">
        <f t="shared" si="110"/>
        <v>#VALUE!</v>
      </c>
      <c r="FB70" s="535" t="e">
        <f t="shared" si="110"/>
        <v>#VALUE!</v>
      </c>
      <c r="FC70" s="535" t="e">
        <f>FC58-FC68</f>
        <v>#VALUE!</v>
      </c>
      <c r="FD70" s="535" t="e">
        <f>FD58-FD68</f>
        <v>#VALUE!</v>
      </c>
      <c r="FE70" s="535" t="e">
        <f>FE58-FE68</f>
        <v>#VALUE!</v>
      </c>
      <c r="FF70" s="535" t="e">
        <f>FF58-FF68</f>
        <v>#VALUE!</v>
      </c>
      <c r="FG70" s="535"/>
      <c r="FH70" s="535"/>
      <c r="FI70" s="535"/>
      <c r="FJ70" s="535"/>
      <c r="FK70" s="535"/>
      <c r="FL70" s="535"/>
      <c r="FM70" s="535"/>
      <c r="FN70" s="535"/>
      <c r="FO70" s="535"/>
      <c r="FP70" s="535"/>
      <c r="FQ70" s="535"/>
      <c r="FR70" s="535"/>
      <c r="FS70" s="535"/>
      <c r="FT70" s="535"/>
      <c r="FU70" s="535"/>
      <c r="FV70" s="535"/>
    </row>
    <row r="71" spans="1:178" s="453" customFormat="1">
      <c r="A71" s="374"/>
      <c r="B71" s="533" t="s">
        <v>44</v>
      </c>
      <c r="C71" s="453">
        <v>10.001000000000001</v>
      </c>
      <c r="D71" s="453">
        <v>10.25</v>
      </c>
      <c r="E71" s="453">
        <v>10.451000000000001</v>
      </c>
      <c r="F71" s="453">
        <v>10.498000000000001</v>
      </c>
      <c r="G71" s="453">
        <v>10.716000000000001</v>
      </c>
      <c r="H71" s="453">
        <v>10.859</v>
      </c>
      <c r="I71" s="453">
        <v>11.102</v>
      </c>
      <c r="J71" s="453">
        <v>11.348000000000001</v>
      </c>
      <c r="K71" s="453">
        <v>11.473000000000001</v>
      </c>
      <c r="L71" s="453">
        <v>11.608000000000001</v>
      </c>
      <c r="M71" s="453">
        <v>11.729000000000001</v>
      </c>
      <c r="N71" s="453">
        <v>11.564</v>
      </c>
      <c r="O71" s="453">
        <v>11.825000000000001</v>
      </c>
      <c r="P71" s="453">
        <v>11.951000000000001</v>
      </c>
      <c r="Q71" s="453">
        <v>12.155000000000001</v>
      </c>
      <c r="R71" s="453">
        <v>12.193000000000001</v>
      </c>
      <c r="S71" s="453">
        <v>12.331000000000001</v>
      </c>
      <c r="T71" s="453">
        <v>12.496</v>
      </c>
      <c r="U71" s="453">
        <v>12.406000000000001</v>
      </c>
      <c r="V71" s="453">
        <v>12.305000000000001</v>
      </c>
      <c r="W71" s="453">
        <v>12.333</v>
      </c>
      <c r="X71" s="453">
        <v>12.265000000000001</v>
      </c>
      <c r="Y71" s="453">
        <v>12.430000000000001</v>
      </c>
      <c r="Z71" s="453">
        <v>12.608000000000001</v>
      </c>
      <c r="AA71" s="453">
        <v>12.826000000000001</v>
      </c>
      <c r="AB71" s="453">
        <v>12.952</v>
      </c>
      <c r="AC71" s="453">
        <v>13.08</v>
      </c>
      <c r="AD71" s="453">
        <v>13.404000000000002</v>
      </c>
      <c r="AE71" s="453">
        <v>13.757000000000001</v>
      </c>
      <c r="AF71" s="453">
        <v>13.925000000000001</v>
      </c>
      <c r="AG71" s="453">
        <v>14.191000000000001</v>
      </c>
      <c r="AH71" s="453">
        <v>14.308000000000002</v>
      </c>
      <c r="AI71" s="453">
        <v>14.823</v>
      </c>
      <c r="AJ71" s="453">
        <v>15.064</v>
      </c>
      <c r="AK71" s="453">
        <v>15.517000000000001</v>
      </c>
      <c r="AL71" s="453">
        <v>16.104000000000003</v>
      </c>
      <c r="AM71" s="453">
        <v>16.535</v>
      </c>
      <c r="AN71" s="453">
        <v>17.074000000000002</v>
      </c>
      <c r="AO71" s="453">
        <v>17.226000000000003</v>
      </c>
      <c r="AP71" s="453">
        <v>17.548999999999999</v>
      </c>
      <c r="AQ71" s="453">
        <v>17.488</v>
      </c>
      <c r="AR71" s="453">
        <v>17.523</v>
      </c>
      <c r="AS71" s="453">
        <v>17.331</v>
      </c>
      <c r="AT71" s="453">
        <v>17.131</v>
      </c>
      <c r="AU71" s="453">
        <v>16.893999999999998</v>
      </c>
      <c r="AV71" s="453">
        <v>16.701000000000001</v>
      </c>
      <c r="AW71" s="453">
        <v>16.556999999999999</v>
      </c>
      <c r="AX71" s="453">
        <v>16.2</v>
      </c>
      <c r="AY71" s="453">
        <v>16.248000000000005</v>
      </c>
      <c r="AZ71" s="453">
        <v>15.978000000000002</v>
      </c>
      <c r="BA71" s="453">
        <v>15.927000000000001</v>
      </c>
      <c r="BB71" s="453">
        <v>15.653</v>
      </c>
      <c r="BC71" s="453">
        <v>15.527000000000001</v>
      </c>
      <c r="BD71" s="453">
        <v>15.250000000000002</v>
      </c>
      <c r="BE71" s="453">
        <v>15.189000000000002</v>
      </c>
      <c r="BF71" s="453">
        <v>15.284000000000001</v>
      </c>
      <c r="BG71" s="453">
        <v>15.681000000000001</v>
      </c>
      <c r="BH71" s="453">
        <v>16.056999999999999</v>
      </c>
      <c r="BI71" s="453">
        <v>16.463000000000005</v>
      </c>
      <c r="BJ71" s="453">
        <v>16.783000000000001</v>
      </c>
      <c r="BK71" s="453">
        <v>16.716000000000005</v>
      </c>
      <c r="BL71" s="453">
        <v>16.623000000000005</v>
      </c>
      <c r="BM71" s="453">
        <v>16.411999999999999</v>
      </c>
      <c r="BN71" s="453">
        <v>16.134</v>
      </c>
      <c r="BO71" s="453">
        <v>16.251999999999999</v>
      </c>
      <c r="BP71" s="453">
        <v>16.199000000000002</v>
      </c>
      <c r="BQ71" s="453">
        <v>16.405000000000005</v>
      </c>
      <c r="BR71" s="453">
        <v>16.588999999999999</v>
      </c>
      <c r="BS71" s="453">
        <v>16.712</v>
      </c>
      <c r="BT71" s="453">
        <v>17.125</v>
      </c>
      <c r="BU71" s="453">
        <v>17.420999999999999</v>
      </c>
      <c r="BV71" s="453">
        <v>17.638000000000002</v>
      </c>
      <c r="BW71" s="453">
        <v>17.745000000000001</v>
      </c>
      <c r="BX71" s="453">
        <v>18.058</v>
      </c>
      <c r="BY71" s="453">
        <v>18.400000000000002</v>
      </c>
      <c r="BZ71" s="453">
        <v>18.823</v>
      </c>
      <c r="CA71" s="453">
        <v>19.434000000000001</v>
      </c>
      <c r="CB71" s="453">
        <v>19.696000000000002</v>
      </c>
      <c r="CC71" s="453">
        <v>20.015000000000001</v>
      </c>
      <c r="CD71" s="453">
        <v>19.648</v>
      </c>
      <c r="CE71" s="453">
        <v>20.296000000000003</v>
      </c>
      <c r="CF71" s="453">
        <v>20.416</v>
      </c>
      <c r="CG71" s="453">
        <v>20.545000000000002</v>
      </c>
      <c r="CH71" s="453">
        <v>20.822000000000003</v>
      </c>
      <c r="CI71" s="453">
        <v>20.949000000000002</v>
      </c>
      <c r="CJ71" s="453">
        <v>21.09</v>
      </c>
      <c r="CK71" s="453">
        <v>21.249000000000002</v>
      </c>
      <c r="CL71" s="453">
        <v>21.473000000000003</v>
      </c>
      <c r="CM71" s="453">
        <v>21.885000000000002</v>
      </c>
      <c r="CN71" s="453">
        <v>22.196000000000002</v>
      </c>
      <c r="CO71" s="453">
        <v>22.540000000000003</v>
      </c>
      <c r="CP71" s="453">
        <v>22.807000000000002</v>
      </c>
      <c r="CQ71" s="453">
        <v>23.094000000000001</v>
      </c>
      <c r="CR71" s="453">
        <v>23.444000000000003</v>
      </c>
      <c r="CS71" s="453">
        <v>23.835000000000001</v>
      </c>
      <c r="CT71" s="453">
        <v>24.264000000000003</v>
      </c>
      <c r="CU71" s="453">
        <v>24.789000000000001</v>
      </c>
      <c r="CV71" s="453">
        <v>25.46</v>
      </c>
      <c r="CW71" s="453">
        <v>25.807000000000002</v>
      </c>
      <c r="CX71" s="453">
        <v>26.165000000000003</v>
      </c>
      <c r="CY71" s="453">
        <v>26.603000000000002</v>
      </c>
      <c r="CZ71" s="453">
        <v>27.114000000000001</v>
      </c>
      <c r="DA71" s="453">
        <v>27.613000000000003</v>
      </c>
      <c r="DB71" s="453">
        <v>28.575000000000003</v>
      </c>
      <c r="DC71" s="453">
        <v>29.285</v>
      </c>
      <c r="DD71" s="453">
        <v>30.017000000000003</v>
      </c>
      <c r="DE71" s="453">
        <v>30.562000000000001</v>
      </c>
      <c r="DF71" s="453">
        <v>31.315000000000001</v>
      </c>
      <c r="DG71" s="453">
        <v>31.547000000000001</v>
      </c>
      <c r="DH71" s="453">
        <v>32.32</v>
      </c>
      <c r="DI71" s="453">
        <v>32.677</v>
      </c>
      <c r="DJ71" s="453">
        <v>33.280999999999999</v>
      </c>
      <c r="DK71" s="453">
        <v>33.679000000000009</v>
      </c>
      <c r="DL71" s="453">
        <v>33.905999999999999</v>
      </c>
      <c r="DM71" s="453">
        <v>33.344999999999999</v>
      </c>
      <c r="DN71" s="453">
        <v>31.409000000000002</v>
      </c>
      <c r="DO71" s="453">
        <v>29.708000000000002</v>
      </c>
      <c r="DP71" s="453">
        <v>28.584000000000003</v>
      </c>
      <c r="DQ71" s="453">
        <v>28.115000000000002</v>
      </c>
      <c r="DR71" s="453">
        <v>28.128</v>
      </c>
      <c r="DS71" s="453">
        <v>28.512</v>
      </c>
      <c r="DT71" s="453">
        <v>29.236000000000001</v>
      </c>
      <c r="DU71" s="453">
        <v>29.903000000000002</v>
      </c>
      <c r="DV71" s="453">
        <v>30.201000000000001</v>
      </c>
      <c r="DW71" s="453">
        <v>30.471000000000004</v>
      </c>
      <c r="DX71" s="487">
        <v>30.464000000000002</v>
      </c>
      <c r="DY71" s="487">
        <v>30.545000000000002</v>
      </c>
      <c r="DZ71" s="487">
        <v>30.605</v>
      </c>
      <c r="EA71" s="487">
        <v>30.638000000000002</v>
      </c>
      <c r="EB71" s="487">
        <v>30.588000000000001</v>
      </c>
      <c r="EC71" s="487">
        <v>30.239000000000001</v>
      </c>
      <c r="ED71" s="487">
        <v>29.930000000000003</v>
      </c>
      <c r="EE71" s="487">
        <v>30.014000000000003</v>
      </c>
      <c r="EF71" s="487">
        <v>29.907000000000004</v>
      </c>
      <c r="EG71" s="487">
        <v>29.35</v>
      </c>
      <c r="EH71" s="487">
        <v>28.872000000000003</v>
      </c>
      <c r="EI71" s="487">
        <v>28.491000000000003</v>
      </c>
      <c r="EJ71" s="477">
        <f t="shared" ref="EJ71:FB71" si="111">EI71*(1+EJ72%)</f>
        <v>27.680048210428883</v>
      </c>
      <c r="EK71" s="477" t="e">
        <f t="shared" si="111"/>
        <v>#VALUE!</v>
      </c>
      <c r="EL71" s="477" t="e">
        <f t="shared" si="111"/>
        <v>#VALUE!</v>
      </c>
      <c r="EM71" s="477" t="e">
        <f t="shared" si="111"/>
        <v>#VALUE!</v>
      </c>
      <c r="EN71" s="477" t="e">
        <f t="shared" si="111"/>
        <v>#VALUE!</v>
      </c>
      <c r="EO71" s="477" t="e">
        <f t="shared" si="111"/>
        <v>#VALUE!</v>
      </c>
      <c r="EP71" s="477" t="e">
        <f t="shared" si="111"/>
        <v>#VALUE!</v>
      </c>
      <c r="EQ71" s="477" t="e">
        <f t="shared" si="111"/>
        <v>#VALUE!</v>
      </c>
      <c r="ER71" s="477" t="e">
        <f t="shared" si="111"/>
        <v>#VALUE!</v>
      </c>
      <c r="ES71" s="477" t="e">
        <f t="shared" si="111"/>
        <v>#VALUE!</v>
      </c>
      <c r="ET71" s="477" t="e">
        <f t="shared" si="111"/>
        <v>#VALUE!</v>
      </c>
      <c r="EU71" s="477" t="e">
        <f t="shared" si="111"/>
        <v>#VALUE!</v>
      </c>
      <c r="EV71" s="477" t="e">
        <f t="shared" si="111"/>
        <v>#VALUE!</v>
      </c>
      <c r="EW71" s="477" t="e">
        <f t="shared" si="111"/>
        <v>#VALUE!</v>
      </c>
      <c r="EX71" s="477" t="e">
        <f t="shared" si="111"/>
        <v>#VALUE!</v>
      </c>
      <c r="EY71" s="477" t="e">
        <f t="shared" si="111"/>
        <v>#VALUE!</v>
      </c>
      <c r="EZ71" s="477" t="e">
        <f t="shared" si="111"/>
        <v>#VALUE!</v>
      </c>
      <c r="FA71" s="477" t="e">
        <f t="shared" si="111"/>
        <v>#VALUE!</v>
      </c>
      <c r="FB71" s="477" t="e">
        <f t="shared" si="111"/>
        <v>#VALUE!</v>
      </c>
      <c r="FC71" s="477" t="e">
        <f>FB71*(1+FC72%)</f>
        <v>#VALUE!</v>
      </c>
      <c r="FD71" s="477" t="e">
        <f>FC71*(1+FD72%)</f>
        <v>#VALUE!</v>
      </c>
      <c r="FE71" s="477" t="e">
        <f>FD71*(1+FE72%)</f>
        <v>#VALUE!</v>
      </c>
      <c r="FF71" s="477" t="e">
        <f>FE71*(1+FF72%)</f>
        <v>#VALUE!</v>
      </c>
      <c r="FG71" s="477"/>
      <c r="FH71" s="477"/>
      <c r="FI71" s="477"/>
      <c r="FJ71" s="477"/>
      <c r="FK71" s="477"/>
      <c r="FL71" s="477"/>
      <c r="FM71" s="477"/>
      <c r="FN71" s="477"/>
      <c r="FO71" s="477"/>
      <c r="FP71" s="477"/>
      <c r="FQ71" s="477"/>
      <c r="FR71" s="477"/>
      <c r="FS71" s="477"/>
      <c r="FT71" s="477"/>
      <c r="FU71" s="477"/>
      <c r="FV71" s="477"/>
    </row>
    <row r="72" spans="1:178" s="455" customFormat="1" ht="13.5">
      <c r="A72" s="374"/>
      <c r="B72" s="506"/>
      <c r="D72" s="490">
        <f t="shared" ref="D72:BO72" si="112">100*((D71/C71)-1)</f>
        <v>2.4897510248975019</v>
      </c>
      <c r="E72" s="490">
        <f t="shared" si="112"/>
        <v>1.9609756097560993</v>
      </c>
      <c r="F72" s="490">
        <f t="shared" si="112"/>
        <v>0.44971773036073248</v>
      </c>
      <c r="G72" s="490">
        <f t="shared" si="112"/>
        <v>2.0765860163840744</v>
      </c>
      <c r="H72" s="490">
        <f t="shared" si="112"/>
        <v>1.3344531541619853</v>
      </c>
      <c r="I72" s="490">
        <f t="shared" si="112"/>
        <v>2.2377751174141203</v>
      </c>
      <c r="J72" s="490">
        <f t="shared" si="112"/>
        <v>2.2158169699153296</v>
      </c>
      <c r="K72" s="490">
        <f t="shared" si="112"/>
        <v>1.1015156855833652</v>
      </c>
      <c r="L72" s="490">
        <f t="shared" si="112"/>
        <v>1.1766756733199601</v>
      </c>
      <c r="M72" s="490">
        <f t="shared" si="112"/>
        <v>1.0423845623707795</v>
      </c>
      <c r="N72" s="490">
        <f t="shared" si="112"/>
        <v>-1.4067695455708185</v>
      </c>
      <c r="O72" s="490">
        <f t="shared" si="112"/>
        <v>2.2570044967139546</v>
      </c>
      <c r="P72" s="490">
        <f t="shared" si="112"/>
        <v>1.0655391120507396</v>
      </c>
      <c r="Q72" s="490">
        <f t="shared" si="112"/>
        <v>1.7069701280227667</v>
      </c>
      <c r="R72" s="490">
        <f t="shared" si="112"/>
        <v>0.31262854792266648</v>
      </c>
      <c r="S72" s="490">
        <f t="shared" si="112"/>
        <v>1.1317969326662736</v>
      </c>
      <c r="T72" s="490">
        <f t="shared" si="112"/>
        <v>1.338090990187335</v>
      </c>
      <c r="U72" s="490">
        <f t="shared" si="112"/>
        <v>-0.72023047375160409</v>
      </c>
      <c r="V72" s="490">
        <f t="shared" si="112"/>
        <v>-0.81412219893599591</v>
      </c>
      <c r="W72" s="490">
        <f t="shared" si="112"/>
        <v>0.22754977651360253</v>
      </c>
      <c r="X72" s="490">
        <f t="shared" si="112"/>
        <v>-0.55136625314197163</v>
      </c>
      <c r="Y72" s="490">
        <f t="shared" si="112"/>
        <v>1.3452914798206317</v>
      </c>
      <c r="Z72" s="490">
        <f t="shared" si="112"/>
        <v>1.4320193081254873</v>
      </c>
      <c r="AA72" s="490">
        <f t="shared" si="112"/>
        <v>1.7290609137055934</v>
      </c>
      <c r="AB72" s="490">
        <f t="shared" si="112"/>
        <v>0.98237954155619978</v>
      </c>
      <c r="AC72" s="490">
        <f t="shared" si="112"/>
        <v>0.98826436071648427</v>
      </c>
      <c r="AD72" s="490">
        <f t="shared" si="112"/>
        <v>2.4770642201835003</v>
      </c>
      <c r="AE72" s="490">
        <f t="shared" si="112"/>
        <v>2.6335422262011354</v>
      </c>
      <c r="AF72" s="490">
        <f t="shared" si="112"/>
        <v>1.221196481791087</v>
      </c>
      <c r="AG72" s="490">
        <f t="shared" si="112"/>
        <v>1.9102333931777293</v>
      </c>
      <c r="AH72" s="490">
        <f t="shared" si="112"/>
        <v>0.82446621097880257</v>
      </c>
      <c r="AI72" s="490">
        <f t="shared" si="112"/>
        <v>3.5993849594632366</v>
      </c>
      <c r="AJ72" s="490">
        <f t="shared" si="112"/>
        <v>1.6258517169263964</v>
      </c>
      <c r="AK72" s="490">
        <f t="shared" si="112"/>
        <v>3.0071694105151536</v>
      </c>
      <c r="AL72" s="490">
        <f t="shared" si="112"/>
        <v>3.7829477347425478</v>
      </c>
      <c r="AM72" s="490">
        <f t="shared" si="112"/>
        <v>2.6763537009438565</v>
      </c>
      <c r="AN72" s="490">
        <f t="shared" si="112"/>
        <v>3.259752041124897</v>
      </c>
      <c r="AO72" s="490">
        <f t="shared" si="112"/>
        <v>0.8902424739369863</v>
      </c>
      <c r="AP72" s="490">
        <f t="shared" si="112"/>
        <v>1.87507256472772</v>
      </c>
      <c r="AQ72" s="490">
        <f t="shared" si="112"/>
        <v>-0.34759815374095782</v>
      </c>
      <c r="AR72" s="490">
        <f t="shared" si="112"/>
        <v>0.2001372369624832</v>
      </c>
      <c r="AS72" s="490">
        <f t="shared" si="112"/>
        <v>-1.0957027906180472</v>
      </c>
      <c r="AT72" s="490">
        <f t="shared" si="112"/>
        <v>-1.154001500201951</v>
      </c>
      <c r="AU72" s="490">
        <f t="shared" si="112"/>
        <v>-1.3834568910162992</v>
      </c>
      <c r="AV72" s="490">
        <f t="shared" si="112"/>
        <v>-1.1424174263051867</v>
      </c>
      <c r="AW72" s="490">
        <f t="shared" si="112"/>
        <v>-0.86222381893300559</v>
      </c>
      <c r="AX72" s="490">
        <f t="shared" si="112"/>
        <v>-2.1561877151657916</v>
      </c>
      <c r="AY72" s="490">
        <f t="shared" si="112"/>
        <v>0.29629629629632781</v>
      </c>
      <c r="AZ72" s="490">
        <f t="shared" si="112"/>
        <v>-1.6617429837518682</v>
      </c>
      <c r="BA72" s="490">
        <f t="shared" si="112"/>
        <v>-0.31918888471648144</v>
      </c>
      <c r="BB72" s="490">
        <f t="shared" si="112"/>
        <v>-1.7203490927356069</v>
      </c>
      <c r="BC72" s="490">
        <f t="shared" si="112"/>
        <v>-0.80495751613108846</v>
      </c>
      <c r="BD72" s="490">
        <f t="shared" si="112"/>
        <v>-1.7839891801378238</v>
      </c>
      <c r="BE72" s="490">
        <f t="shared" si="112"/>
        <v>-0.40000000000000036</v>
      </c>
      <c r="BF72" s="490">
        <f t="shared" si="112"/>
        <v>0.62545263019289088</v>
      </c>
      <c r="BG72" s="490">
        <f t="shared" si="112"/>
        <v>2.597487568699286</v>
      </c>
      <c r="BH72" s="490">
        <f t="shared" si="112"/>
        <v>2.3978062623557062</v>
      </c>
      <c r="BI72" s="490">
        <f t="shared" si="112"/>
        <v>2.5284922463723269</v>
      </c>
      <c r="BJ72" s="490">
        <f t="shared" si="112"/>
        <v>1.9437526574743069</v>
      </c>
      <c r="BK72" s="490">
        <f t="shared" si="112"/>
        <v>-0.39921348984088834</v>
      </c>
      <c r="BL72" s="490">
        <f t="shared" si="112"/>
        <v>-0.55635319454414578</v>
      </c>
      <c r="BM72" s="490">
        <f t="shared" si="112"/>
        <v>-1.2693256331589131</v>
      </c>
      <c r="BN72" s="490">
        <f t="shared" si="112"/>
        <v>-1.6938825249817158</v>
      </c>
      <c r="BO72" s="490">
        <f t="shared" si="112"/>
        <v>0.73137473658111407</v>
      </c>
      <c r="BP72" s="490">
        <f t="shared" ref="BP72:EA72" si="113">100*((BP71/BO71)-1)</f>
        <v>-0.32611370908194326</v>
      </c>
      <c r="BQ72" s="490">
        <f t="shared" si="113"/>
        <v>1.271683437249238</v>
      </c>
      <c r="BR72" s="490">
        <f t="shared" si="113"/>
        <v>1.1216092654678045</v>
      </c>
      <c r="BS72" s="490">
        <f t="shared" si="113"/>
        <v>0.7414551811441461</v>
      </c>
      <c r="BT72" s="490">
        <f t="shared" si="113"/>
        <v>2.4712781235040726</v>
      </c>
      <c r="BU72" s="490">
        <f t="shared" si="113"/>
        <v>1.728467153284674</v>
      </c>
      <c r="BV72" s="490">
        <f t="shared" si="113"/>
        <v>1.2456230985592232</v>
      </c>
      <c r="BW72" s="490">
        <f t="shared" si="113"/>
        <v>0.60664474430207616</v>
      </c>
      <c r="BX72" s="490">
        <f t="shared" si="113"/>
        <v>1.763877148492532</v>
      </c>
      <c r="BY72" s="490">
        <f t="shared" si="113"/>
        <v>1.8938974415771526</v>
      </c>
      <c r="BZ72" s="490">
        <f t="shared" si="113"/>
        <v>2.2989130434782457</v>
      </c>
      <c r="CA72" s="490">
        <f t="shared" si="113"/>
        <v>3.2460287945598409</v>
      </c>
      <c r="CB72" s="490">
        <f t="shared" si="113"/>
        <v>1.3481527220335465</v>
      </c>
      <c r="CC72" s="490">
        <f t="shared" si="113"/>
        <v>1.6196181965881351</v>
      </c>
      <c r="CD72" s="490">
        <f t="shared" si="113"/>
        <v>-1.833624781413945</v>
      </c>
      <c r="CE72" s="490">
        <f t="shared" si="113"/>
        <v>3.2980456026058702</v>
      </c>
      <c r="CF72" s="490">
        <f t="shared" si="113"/>
        <v>0.59124950729205761</v>
      </c>
      <c r="CG72" s="490">
        <f t="shared" si="113"/>
        <v>0.63185736677116022</v>
      </c>
      <c r="CH72" s="490">
        <f t="shared" si="113"/>
        <v>1.3482599172548015</v>
      </c>
      <c r="CI72" s="490">
        <f t="shared" si="113"/>
        <v>0.60993180290076499</v>
      </c>
      <c r="CJ72" s="490">
        <f t="shared" si="113"/>
        <v>0.67306315337247735</v>
      </c>
      <c r="CK72" s="490">
        <f t="shared" si="113"/>
        <v>0.75391180654340584</v>
      </c>
      <c r="CL72" s="490">
        <f t="shared" si="113"/>
        <v>1.0541672549296388</v>
      </c>
      <c r="CM72" s="490">
        <f t="shared" si="113"/>
        <v>1.9186885856657065</v>
      </c>
      <c r="CN72" s="490">
        <f t="shared" si="113"/>
        <v>1.4210646561571894</v>
      </c>
      <c r="CO72" s="490">
        <f t="shared" si="113"/>
        <v>1.5498287979816228</v>
      </c>
      <c r="CP72" s="490">
        <f t="shared" si="113"/>
        <v>1.1845607808340652</v>
      </c>
      <c r="CQ72" s="490">
        <f t="shared" si="113"/>
        <v>1.2583855833735225</v>
      </c>
      <c r="CR72" s="490">
        <f t="shared" si="113"/>
        <v>1.5155451632458794</v>
      </c>
      <c r="CS72" s="490">
        <f t="shared" si="113"/>
        <v>1.6678041289882151</v>
      </c>
      <c r="CT72" s="490">
        <f t="shared" si="113"/>
        <v>1.7998741346759051</v>
      </c>
      <c r="CU72" s="490">
        <f t="shared" si="113"/>
        <v>2.1636993076162181</v>
      </c>
      <c r="CV72" s="490">
        <f t="shared" si="113"/>
        <v>2.7068457783694377</v>
      </c>
      <c r="CW72" s="490">
        <f t="shared" si="113"/>
        <v>1.362922230950514</v>
      </c>
      <c r="CX72" s="490">
        <f t="shared" si="113"/>
        <v>1.3872205215639255</v>
      </c>
      <c r="CY72" s="490">
        <f t="shared" si="113"/>
        <v>1.6739919740110798</v>
      </c>
      <c r="CZ72" s="490">
        <f t="shared" si="113"/>
        <v>1.9208359959403065</v>
      </c>
      <c r="DA72" s="490">
        <f t="shared" si="113"/>
        <v>1.8403776646750858</v>
      </c>
      <c r="DB72" s="490">
        <f t="shared" si="113"/>
        <v>3.4838662948611043</v>
      </c>
      <c r="DC72" s="490">
        <f t="shared" si="113"/>
        <v>2.4846894138232711</v>
      </c>
      <c r="DD72" s="490">
        <f t="shared" si="113"/>
        <v>2.4995731603209892</v>
      </c>
      <c r="DE72" s="490">
        <f t="shared" si="113"/>
        <v>1.8156378052436972</v>
      </c>
      <c r="DF72" s="490">
        <f t="shared" si="113"/>
        <v>2.4638439892677111</v>
      </c>
      <c r="DG72" s="490">
        <f t="shared" si="113"/>
        <v>0.7408590132524262</v>
      </c>
      <c r="DH72" s="490">
        <f t="shared" si="113"/>
        <v>2.4503122325419291</v>
      </c>
      <c r="DI72" s="490">
        <f t="shared" si="113"/>
        <v>1.1045792079207972</v>
      </c>
      <c r="DJ72" s="490">
        <f t="shared" si="113"/>
        <v>1.8483948954922447</v>
      </c>
      <c r="DK72" s="490">
        <f t="shared" si="113"/>
        <v>1.1958775277185474</v>
      </c>
      <c r="DL72" s="490">
        <f t="shared" si="113"/>
        <v>0.67401051100088871</v>
      </c>
      <c r="DM72" s="490">
        <f t="shared" si="113"/>
        <v>-1.654574411608567</v>
      </c>
      <c r="DN72" s="490">
        <f t="shared" si="113"/>
        <v>-5.8059679112310576</v>
      </c>
      <c r="DO72" s="490">
        <f t="shared" si="113"/>
        <v>-5.4156451972364632</v>
      </c>
      <c r="DP72" s="490">
        <f t="shared" si="113"/>
        <v>-3.783492661909249</v>
      </c>
      <c r="DQ72" s="490">
        <f t="shared" si="113"/>
        <v>-1.6407780576546349</v>
      </c>
      <c r="DR72" s="490">
        <f t="shared" si="113"/>
        <v>4.6238662635600392E-2</v>
      </c>
      <c r="DS72" s="490">
        <f t="shared" si="113"/>
        <v>1.3651877133105783</v>
      </c>
      <c r="DT72" s="490">
        <f t="shared" si="113"/>
        <v>2.5392817059483708</v>
      </c>
      <c r="DU72" s="490">
        <f t="shared" si="113"/>
        <v>2.2814338486797148</v>
      </c>
      <c r="DV72" s="490">
        <f t="shared" si="113"/>
        <v>0.99655552954551752</v>
      </c>
      <c r="DW72" s="490">
        <f t="shared" si="113"/>
        <v>0.89401013211483082</v>
      </c>
      <c r="DX72" s="490">
        <f t="shared" si="113"/>
        <v>-2.2972662531595134E-2</v>
      </c>
      <c r="DY72" s="490">
        <f t="shared" si="113"/>
        <v>0.26588760504202558</v>
      </c>
      <c r="DZ72" s="490">
        <f t="shared" si="113"/>
        <v>0.19643149451629149</v>
      </c>
      <c r="EA72" s="490">
        <f t="shared" si="113"/>
        <v>0.10782551870609502</v>
      </c>
      <c r="EB72" s="490">
        <f t="shared" ref="EB72:EE72" si="114">100*((EB71/EA71)-1)</f>
        <v>-0.16319603107252112</v>
      </c>
      <c r="EC72" s="490">
        <f t="shared" si="114"/>
        <v>-1.1409703151562756</v>
      </c>
      <c r="ED72" s="490">
        <f t="shared" si="114"/>
        <v>-1.0218591884652239</v>
      </c>
      <c r="EE72" s="490">
        <f t="shared" si="114"/>
        <v>0.28065486134314366</v>
      </c>
      <c r="EF72" s="490">
        <f>100*((EF71/EE71)-1)</f>
        <v>-0.35650029986006304</v>
      </c>
      <c r="EG72" s="490">
        <f>100*((EG71/EF71)-1)</f>
        <v>-1.8624402313839661</v>
      </c>
      <c r="EH72" s="490">
        <f>100*((EH71/EG71)-1)</f>
        <v>-1.6286201022146396</v>
      </c>
      <c r="EI72" s="490">
        <f>100*((EI71/EH71)-1)</f>
        <v>-1.3196176226101475</v>
      </c>
      <c r="EJ72" s="365">
        <f>'E&amp;R trim'!EU127</f>
        <v>-2.8463437210737408</v>
      </c>
      <c r="EK72" s="365" t="e">
        <f>'E&amp;R trim'!EV127</f>
        <v>#VALUE!</v>
      </c>
      <c r="EL72" s="365" t="e">
        <f>'E&amp;R trim'!EW127</f>
        <v>#VALUE!</v>
      </c>
      <c r="EM72" s="365" t="e">
        <f>'E&amp;R trim'!EX127</f>
        <v>#VALUE!</v>
      </c>
      <c r="EN72" s="365" t="e">
        <f>'E&amp;R trim'!EY127</f>
        <v>#VALUE!</v>
      </c>
      <c r="EO72" s="365" t="e">
        <f>'E&amp;R trim'!EZ127</f>
        <v>#VALUE!</v>
      </c>
      <c r="EP72" s="365" t="e">
        <f>'E&amp;R trim'!FA127</f>
        <v>#VALUE!</v>
      </c>
      <c r="EQ72" s="365" t="e">
        <f>'E&amp;R trim'!FB127</f>
        <v>#VALUE!</v>
      </c>
      <c r="ER72" s="365" t="e">
        <f>'E&amp;R trim'!FC127</f>
        <v>#VALUE!</v>
      </c>
      <c r="ES72" s="365" t="e">
        <f>'E&amp;R trim'!FD127</f>
        <v>#VALUE!</v>
      </c>
      <c r="ET72" s="365" t="e">
        <f>'E&amp;R trim'!FE127</f>
        <v>#VALUE!</v>
      </c>
      <c r="EU72" s="365" t="e">
        <f>'E&amp;R trim'!FF127</f>
        <v>#VALUE!</v>
      </c>
      <c r="EV72" s="365" t="e">
        <f>'E&amp;R trim'!FG127</f>
        <v>#VALUE!</v>
      </c>
      <c r="EW72" s="365" t="e">
        <f>'E&amp;R trim'!FH127</f>
        <v>#VALUE!</v>
      </c>
      <c r="EX72" s="365" t="e">
        <f>'E&amp;R trim'!FI127</f>
        <v>#VALUE!</v>
      </c>
      <c r="EY72" s="365" t="e">
        <f>'E&amp;R trim'!FJ127</f>
        <v>#VALUE!</v>
      </c>
      <c r="EZ72" s="365" t="e">
        <f>'E&amp;R trim'!FK127</f>
        <v>#VALUE!</v>
      </c>
      <c r="FA72" s="365" t="e">
        <f>'E&amp;R trim'!FL127</f>
        <v>#VALUE!</v>
      </c>
      <c r="FB72" s="365" t="e">
        <f>'E&amp;R trim'!FM127</f>
        <v>#VALUE!</v>
      </c>
      <c r="FC72" s="365" t="e">
        <f>'E&amp;R trim'!FN127</f>
        <v>#VALUE!</v>
      </c>
      <c r="FD72" s="365" t="e">
        <f>'E&amp;R trim'!FO127</f>
        <v>#VALUE!</v>
      </c>
      <c r="FE72" s="365" t="e">
        <f>'E&amp;R trim'!FP127</f>
        <v>#VALUE!</v>
      </c>
      <c r="FF72" s="365" t="e">
        <f>'E&amp;R trim'!FQ127</f>
        <v>#VALUE!</v>
      </c>
      <c r="FG72" s="516"/>
      <c r="FH72" s="536"/>
      <c r="FI72" s="516"/>
      <c r="FJ72" s="536"/>
      <c r="FK72" s="516"/>
      <c r="FL72" s="536"/>
      <c r="FM72" s="516"/>
      <c r="FN72" s="536"/>
      <c r="FO72" s="516"/>
      <c r="FP72" s="536"/>
      <c r="FQ72" s="516"/>
      <c r="FR72" s="536"/>
      <c r="FS72" s="516"/>
      <c r="FT72" s="536"/>
      <c r="FU72" s="516"/>
      <c r="FV72" s="536"/>
    </row>
    <row r="73" spans="1:178" s="455" customFormat="1" ht="13.5" thickBot="1">
      <c r="A73" s="374"/>
      <c r="B73" s="534" t="s">
        <v>273</v>
      </c>
      <c r="C73" s="537">
        <v>3.109</v>
      </c>
      <c r="D73" s="537">
        <v>3.6530000000000014</v>
      </c>
      <c r="E73" s="537">
        <v>4.0850000000000009</v>
      </c>
      <c r="F73" s="537">
        <v>4.4999999999999991</v>
      </c>
      <c r="G73" s="537">
        <v>5.1780000000000008</v>
      </c>
      <c r="H73" s="537">
        <v>5.7880000000000003</v>
      </c>
      <c r="I73" s="537">
        <v>6.001000000000003</v>
      </c>
      <c r="J73" s="537">
        <v>5.0889999999999995</v>
      </c>
      <c r="K73" s="537">
        <v>6.4510000000000014</v>
      </c>
      <c r="L73" s="537">
        <v>6.4779999999999998</v>
      </c>
      <c r="M73" s="537">
        <v>7.3550000000000013</v>
      </c>
      <c r="N73" s="537">
        <v>5.6269999999999989</v>
      </c>
      <c r="O73" s="537">
        <v>7.4069999999999983</v>
      </c>
      <c r="P73" s="537">
        <v>6.5820000000000016</v>
      </c>
      <c r="Q73" s="537">
        <v>6.5519999999999987</v>
      </c>
      <c r="R73" s="537">
        <v>6.6239999999999997</v>
      </c>
      <c r="S73" s="537">
        <v>6.5130000000000008</v>
      </c>
      <c r="T73" s="537">
        <v>4.9809999999999999</v>
      </c>
      <c r="U73" s="537">
        <v>5.9140000000000024</v>
      </c>
      <c r="V73" s="537">
        <v>5.7299999999999986</v>
      </c>
      <c r="W73" s="537">
        <v>5.4330000000000016</v>
      </c>
      <c r="X73" s="537">
        <v>5.2080000000000002</v>
      </c>
      <c r="Y73" s="537">
        <v>6.6439999999999992</v>
      </c>
      <c r="Z73" s="537">
        <v>6.2690000000000001</v>
      </c>
      <c r="AA73" s="537">
        <v>5.8750000000000009</v>
      </c>
      <c r="AB73" s="537">
        <v>4.3640000000000008</v>
      </c>
      <c r="AC73" s="537">
        <v>4.0510000000000002</v>
      </c>
      <c r="AD73" s="537">
        <v>3.9689999999999976</v>
      </c>
      <c r="AE73" s="537">
        <v>1.7249999999999996</v>
      </c>
      <c r="AF73" s="537">
        <v>2.113999999999999</v>
      </c>
      <c r="AG73" s="537">
        <v>2.023000000000001</v>
      </c>
      <c r="AH73" s="537">
        <v>0.87699999999999989</v>
      </c>
      <c r="AI73" s="537">
        <v>1.7880000000000007</v>
      </c>
      <c r="AJ73" s="537">
        <v>3.3320000000000007</v>
      </c>
      <c r="AK73" s="537">
        <v>2.2180000000000009</v>
      </c>
      <c r="AL73" s="537">
        <v>2.6439999999999984</v>
      </c>
      <c r="AM73" s="537">
        <v>1.3400000000000007</v>
      </c>
      <c r="AN73" s="537">
        <v>0.90099999999999814</v>
      </c>
      <c r="AO73" s="537">
        <v>2.8779999999999979</v>
      </c>
      <c r="AP73" s="537">
        <v>2.7270000000000034</v>
      </c>
      <c r="AQ73" s="537">
        <v>4.8160000000000034</v>
      </c>
      <c r="AR73" s="537">
        <v>3.7580000000000009</v>
      </c>
      <c r="AS73" s="537">
        <v>5.8430000000000017</v>
      </c>
      <c r="AT73" s="537">
        <v>5.0750000000000002</v>
      </c>
      <c r="AU73" s="537">
        <v>6.7220000000000049</v>
      </c>
      <c r="AV73" s="537">
        <v>7.3770000000000007</v>
      </c>
      <c r="AW73" s="537">
        <v>7.2290000000000019</v>
      </c>
      <c r="AX73" s="537">
        <v>7.9010000000000034</v>
      </c>
      <c r="AY73" s="537">
        <v>9.3959999999999955</v>
      </c>
      <c r="AZ73" s="537">
        <v>11.918999999999999</v>
      </c>
      <c r="BA73" s="537">
        <v>12.014000000000001</v>
      </c>
      <c r="BB73" s="537">
        <v>11.871</v>
      </c>
      <c r="BC73" s="537">
        <v>13.729000000000001</v>
      </c>
      <c r="BD73" s="537">
        <v>13.824999999999999</v>
      </c>
      <c r="BE73" s="537">
        <v>13.59</v>
      </c>
      <c r="BF73" s="537">
        <v>12.061000000000003</v>
      </c>
      <c r="BG73" s="537">
        <v>12.364000000000001</v>
      </c>
      <c r="BH73" s="537">
        <v>10.468000000000002</v>
      </c>
      <c r="BI73" s="537">
        <v>10.969999999999997</v>
      </c>
      <c r="BJ73" s="537">
        <v>12.273</v>
      </c>
      <c r="BK73" s="537">
        <v>12.388999999999999</v>
      </c>
      <c r="BL73" s="537">
        <v>11.882999999999996</v>
      </c>
      <c r="BM73" s="537">
        <v>14.239000000000004</v>
      </c>
      <c r="BN73" s="537">
        <v>15.18</v>
      </c>
      <c r="BO73" s="537">
        <v>10.941000000000003</v>
      </c>
      <c r="BP73" s="537">
        <v>12.986999999999998</v>
      </c>
      <c r="BQ73" s="537">
        <v>10.917999999999996</v>
      </c>
      <c r="BR73" s="537">
        <v>12.730000000000004</v>
      </c>
      <c r="BS73" s="537">
        <v>14.123000000000001</v>
      </c>
      <c r="BT73" s="537">
        <v>14.186000000000002</v>
      </c>
      <c r="BU73" s="537">
        <v>15.518999999999998</v>
      </c>
      <c r="BV73" s="537">
        <v>14.213999999999999</v>
      </c>
      <c r="BW73" s="537">
        <v>14.98</v>
      </c>
      <c r="BX73" s="537">
        <v>12.411000000000001</v>
      </c>
      <c r="BY73" s="537">
        <v>13.257999999999997</v>
      </c>
      <c r="BZ73" s="537">
        <v>12.546000000000001</v>
      </c>
      <c r="CA73" s="537">
        <v>15.056000000000003</v>
      </c>
      <c r="CB73" s="537">
        <v>14.821999999999996</v>
      </c>
      <c r="CC73" s="537">
        <v>12.5</v>
      </c>
      <c r="CD73" s="537">
        <v>13.425000000000001</v>
      </c>
      <c r="CE73" s="537">
        <v>12.210999999999999</v>
      </c>
      <c r="CF73" s="537">
        <v>12.402000000000005</v>
      </c>
      <c r="CG73" s="537">
        <v>12.163000000000002</v>
      </c>
      <c r="CH73" s="537">
        <v>17.457999999999998</v>
      </c>
      <c r="CI73" s="537">
        <v>14.207000000000003</v>
      </c>
      <c r="CJ73" s="537">
        <v>12.480000000000002</v>
      </c>
      <c r="CK73" s="537">
        <v>15.112999999999998</v>
      </c>
      <c r="CL73" s="537">
        <v>17.447999999999997</v>
      </c>
      <c r="CM73" s="537">
        <v>16.908999999999999</v>
      </c>
      <c r="CN73" s="537">
        <v>16.879000000000001</v>
      </c>
      <c r="CO73" s="537">
        <v>15.536999999999999</v>
      </c>
      <c r="CP73" s="537">
        <v>19.916000000000004</v>
      </c>
      <c r="CQ73" s="537">
        <v>14.604000000000003</v>
      </c>
      <c r="CR73" s="537">
        <v>15.830000000000002</v>
      </c>
      <c r="CS73" s="537">
        <v>14.803000000000003</v>
      </c>
      <c r="CT73" s="537">
        <v>15.194999999999999</v>
      </c>
      <c r="CU73" s="537">
        <v>14.204000000000002</v>
      </c>
      <c r="CV73" s="537">
        <v>15.376000000000001</v>
      </c>
      <c r="CW73" s="537">
        <v>16.067</v>
      </c>
      <c r="CX73" s="537">
        <v>13.034000000000001</v>
      </c>
      <c r="CY73" s="537">
        <v>11.848000000000001</v>
      </c>
      <c r="CZ73" s="537">
        <v>12.088999999999999</v>
      </c>
      <c r="DA73" s="537">
        <v>11.343999999999999</v>
      </c>
      <c r="DB73" s="537">
        <v>10.469000000000003</v>
      </c>
      <c r="DC73" s="537">
        <v>8.8520000000000003</v>
      </c>
      <c r="DD73" s="537">
        <v>10.865999999999998</v>
      </c>
      <c r="DE73" s="537">
        <v>12.236999999999998</v>
      </c>
      <c r="DF73" s="537">
        <v>13.762999999999998</v>
      </c>
      <c r="DG73" s="537">
        <v>13.728999999999999</v>
      </c>
      <c r="DH73" s="537">
        <v>13.972000000000001</v>
      </c>
      <c r="DI73" s="537">
        <v>12.982000000000006</v>
      </c>
      <c r="DJ73" s="537">
        <v>12.751000000000005</v>
      </c>
      <c r="DK73" s="537">
        <v>13.040999999999993</v>
      </c>
      <c r="DL73" s="537">
        <v>12.489000000000004</v>
      </c>
      <c r="DM73" s="537">
        <v>11.317000000000002</v>
      </c>
      <c r="DN73" s="537">
        <v>16.263999999999999</v>
      </c>
      <c r="DO73" s="537">
        <v>19.050999999999998</v>
      </c>
      <c r="DP73" s="537">
        <v>22.172000000000004</v>
      </c>
      <c r="DQ73" s="537">
        <v>24.735000000000003</v>
      </c>
      <c r="DR73" s="537">
        <v>22.156000000000002</v>
      </c>
      <c r="DS73" s="537">
        <v>21.229000000000006</v>
      </c>
      <c r="DT73" s="537">
        <v>21.478000000000005</v>
      </c>
      <c r="DU73" s="537">
        <v>21.016999999999999</v>
      </c>
      <c r="DV73" s="537">
        <v>19.452999999999999</v>
      </c>
      <c r="DW73" s="537">
        <v>18.161999999999999</v>
      </c>
      <c r="DX73" s="537">
        <v>22.677000000000003</v>
      </c>
      <c r="DY73" s="538">
        <v>20.115000000000002</v>
      </c>
      <c r="DZ73" s="538">
        <v>20.302</v>
      </c>
      <c r="EA73" s="538">
        <v>18.383000000000006</v>
      </c>
      <c r="EB73" s="538">
        <v>20.913000000000004</v>
      </c>
      <c r="EC73" s="538">
        <v>19.899000000000001</v>
      </c>
      <c r="ED73" s="538">
        <v>15.727999999999998</v>
      </c>
      <c r="EE73" s="538">
        <v>18.991999999999997</v>
      </c>
      <c r="EF73" s="538">
        <v>19.692999999999998</v>
      </c>
      <c r="EG73" s="538">
        <v>19.659000000000006</v>
      </c>
      <c r="EH73" s="538">
        <v>18.313000000000002</v>
      </c>
      <c r="EI73" s="538">
        <v>23.416999999999998</v>
      </c>
      <c r="EJ73" s="484">
        <f>EJ70-EJ71</f>
        <v>25.751989130511614</v>
      </c>
      <c r="EK73" s="484" t="e">
        <f>EK70-EK71</f>
        <v>#VALUE!</v>
      </c>
      <c r="EL73" s="484" t="e">
        <f>EL70-EL71</f>
        <v>#VALUE!</v>
      </c>
      <c r="EM73" s="484" t="e">
        <f t="shared" ref="EM73:FB73" si="115">EM70-EM71</f>
        <v>#VALUE!</v>
      </c>
      <c r="EN73" s="484" t="e">
        <f t="shared" si="115"/>
        <v>#VALUE!</v>
      </c>
      <c r="EO73" s="484" t="e">
        <f t="shared" si="115"/>
        <v>#VALUE!</v>
      </c>
      <c r="EP73" s="484" t="e">
        <f t="shared" si="115"/>
        <v>#VALUE!</v>
      </c>
      <c r="EQ73" s="484" t="e">
        <f t="shared" si="115"/>
        <v>#VALUE!</v>
      </c>
      <c r="ER73" s="484" t="e">
        <f t="shared" si="115"/>
        <v>#VALUE!</v>
      </c>
      <c r="ES73" s="484" t="e">
        <f t="shared" si="115"/>
        <v>#VALUE!</v>
      </c>
      <c r="ET73" s="484" t="e">
        <f t="shared" si="115"/>
        <v>#VALUE!</v>
      </c>
      <c r="EU73" s="484" t="e">
        <f t="shared" si="115"/>
        <v>#VALUE!</v>
      </c>
      <c r="EV73" s="484" t="e">
        <f t="shared" si="115"/>
        <v>#VALUE!</v>
      </c>
      <c r="EW73" s="484" t="e">
        <f t="shared" si="115"/>
        <v>#VALUE!</v>
      </c>
      <c r="EX73" s="484" t="e">
        <f t="shared" si="115"/>
        <v>#VALUE!</v>
      </c>
      <c r="EY73" s="484" t="e">
        <f t="shared" si="115"/>
        <v>#VALUE!</v>
      </c>
      <c r="EZ73" s="484" t="e">
        <f t="shared" si="115"/>
        <v>#VALUE!</v>
      </c>
      <c r="FA73" s="484" t="e">
        <f t="shared" si="115"/>
        <v>#VALUE!</v>
      </c>
      <c r="FB73" s="484" t="e">
        <f t="shared" si="115"/>
        <v>#VALUE!</v>
      </c>
      <c r="FC73" s="484" t="e">
        <f>FC70-FC71</f>
        <v>#VALUE!</v>
      </c>
      <c r="FD73" s="484" t="e">
        <f>FD70-FD71</f>
        <v>#VALUE!</v>
      </c>
      <c r="FE73" s="484" t="e">
        <f>FE70-FE71</f>
        <v>#VALUE!</v>
      </c>
      <c r="FF73" s="484" t="e">
        <f>FF70-FF71</f>
        <v>#VALUE!</v>
      </c>
      <c r="FG73" s="484"/>
      <c r="FH73" s="484"/>
      <c r="FI73" s="484"/>
      <c r="FJ73" s="484"/>
      <c r="FK73" s="484"/>
      <c r="FL73" s="484"/>
      <c r="FM73" s="484"/>
      <c r="FN73" s="484"/>
      <c r="FO73" s="484"/>
      <c r="FP73" s="484"/>
      <c r="FQ73" s="484"/>
      <c r="FR73" s="484"/>
      <c r="FS73" s="484"/>
      <c r="FT73" s="484"/>
      <c r="FU73" s="484"/>
      <c r="FV73" s="484"/>
    </row>
    <row r="75" spans="1:178" ht="13.5" customHeight="1" thickBot="1">
      <c r="C75" s="449">
        <v>29281</v>
      </c>
      <c r="D75" s="449">
        <v>29373</v>
      </c>
      <c r="E75" s="449">
        <v>29465</v>
      </c>
      <c r="F75" s="449">
        <v>29556</v>
      </c>
      <c r="G75" s="449">
        <v>29646</v>
      </c>
      <c r="H75" s="449">
        <v>29738</v>
      </c>
      <c r="I75" s="449">
        <v>29830</v>
      </c>
      <c r="J75" s="449">
        <v>29921</v>
      </c>
      <c r="K75" s="449">
        <v>30011</v>
      </c>
      <c r="L75" s="449">
        <v>30103</v>
      </c>
      <c r="M75" s="449">
        <v>30195</v>
      </c>
      <c r="N75" s="449">
        <v>30286</v>
      </c>
      <c r="O75" s="449">
        <v>30376</v>
      </c>
      <c r="P75" s="449">
        <v>30468</v>
      </c>
      <c r="Q75" s="449">
        <v>30560</v>
      </c>
      <c r="R75" s="449">
        <v>30651</v>
      </c>
      <c r="S75" s="449">
        <v>30742</v>
      </c>
      <c r="T75" s="449">
        <v>30834</v>
      </c>
      <c r="U75" s="449">
        <v>30926</v>
      </c>
      <c r="V75" s="449">
        <v>31017</v>
      </c>
      <c r="W75" s="449">
        <v>31107</v>
      </c>
      <c r="X75" s="449">
        <v>31199</v>
      </c>
      <c r="Y75" s="449">
        <v>31291</v>
      </c>
      <c r="Z75" s="449">
        <v>31382</v>
      </c>
      <c r="AA75" s="449">
        <v>31472</v>
      </c>
      <c r="AB75" s="449">
        <v>31564</v>
      </c>
      <c r="AC75" s="449">
        <v>31656</v>
      </c>
      <c r="AD75" s="449">
        <v>31747</v>
      </c>
      <c r="AE75" s="449">
        <v>31837</v>
      </c>
      <c r="AF75" s="449">
        <v>31929</v>
      </c>
      <c r="AG75" s="449">
        <v>32021</v>
      </c>
      <c r="AH75" s="449">
        <v>32112</v>
      </c>
      <c r="AI75" s="449">
        <v>32203</v>
      </c>
      <c r="AJ75" s="449">
        <v>32295</v>
      </c>
      <c r="AK75" s="449">
        <v>32387</v>
      </c>
      <c r="AL75" s="449">
        <v>32478</v>
      </c>
      <c r="AM75" s="449">
        <v>32568</v>
      </c>
      <c r="AN75" s="449">
        <v>32660</v>
      </c>
      <c r="AO75" s="449">
        <v>32752</v>
      </c>
      <c r="AP75" s="449">
        <v>32843</v>
      </c>
      <c r="AQ75" s="449">
        <v>32933</v>
      </c>
      <c r="AR75" s="449">
        <v>33025</v>
      </c>
      <c r="AS75" s="449">
        <v>33117</v>
      </c>
      <c r="AT75" s="449">
        <v>33208</v>
      </c>
      <c r="AU75" s="449">
        <v>33298</v>
      </c>
      <c r="AV75" s="449">
        <v>33390</v>
      </c>
      <c r="AW75" s="449">
        <v>33482</v>
      </c>
      <c r="AX75" s="449">
        <v>33573</v>
      </c>
      <c r="AY75" s="449">
        <v>33664</v>
      </c>
      <c r="AZ75" s="449">
        <v>33756</v>
      </c>
      <c r="BA75" s="449">
        <v>33848</v>
      </c>
      <c r="BB75" s="449">
        <v>33939</v>
      </c>
      <c r="BC75" s="449">
        <v>34029</v>
      </c>
      <c r="BD75" s="449">
        <v>34121</v>
      </c>
      <c r="BE75" s="449">
        <v>34213</v>
      </c>
      <c r="BF75" s="449">
        <v>34304</v>
      </c>
      <c r="BG75" s="449">
        <v>34394</v>
      </c>
      <c r="BH75" s="449">
        <v>34486</v>
      </c>
      <c r="BI75" s="449">
        <v>34578</v>
      </c>
      <c r="BJ75" s="449">
        <v>34669</v>
      </c>
      <c r="BK75" s="449">
        <v>34759</v>
      </c>
      <c r="BL75" s="449">
        <v>34851</v>
      </c>
      <c r="BM75" s="449">
        <v>34943</v>
      </c>
      <c r="BN75" s="449">
        <v>35034</v>
      </c>
      <c r="BO75" s="449">
        <v>35125</v>
      </c>
      <c r="BP75" s="449">
        <v>35217</v>
      </c>
      <c r="BQ75" s="449">
        <v>35309</v>
      </c>
      <c r="BR75" s="449">
        <v>35400</v>
      </c>
      <c r="BS75" s="449">
        <v>35490</v>
      </c>
      <c r="BT75" s="449">
        <v>35582</v>
      </c>
      <c r="BU75" s="449">
        <v>35674</v>
      </c>
      <c r="BV75" s="449">
        <v>35765</v>
      </c>
      <c r="BW75" s="449">
        <v>35855</v>
      </c>
      <c r="BX75" s="449">
        <v>35947</v>
      </c>
      <c r="BY75" s="449">
        <v>36039</v>
      </c>
      <c r="BZ75" s="449">
        <v>36130</v>
      </c>
      <c r="CA75" s="449">
        <v>36220</v>
      </c>
      <c r="CB75" s="449">
        <v>36312</v>
      </c>
      <c r="CC75" s="449">
        <v>36404</v>
      </c>
      <c r="CD75" s="449">
        <v>36495</v>
      </c>
      <c r="CE75" s="449">
        <v>36586</v>
      </c>
      <c r="CF75" s="449">
        <v>36678</v>
      </c>
      <c r="CG75" s="449">
        <v>36770</v>
      </c>
      <c r="CH75" s="449">
        <v>36861</v>
      </c>
      <c r="CI75" s="449">
        <v>36951</v>
      </c>
      <c r="CJ75" s="449">
        <v>37043</v>
      </c>
      <c r="CK75" s="449">
        <v>37135</v>
      </c>
      <c r="CL75" s="449">
        <v>37226</v>
      </c>
      <c r="CM75" s="449">
        <v>37316</v>
      </c>
      <c r="CN75" s="449">
        <v>37408</v>
      </c>
      <c r="CO75" s="449">
        <v>37500</v>
      </c>
      <c r="CP75" s="449">
        <v>37591</v>
      </c>
      <c r="CQ75" s="449">
        <v>37681</v>
      </c>
      <c r="CR75" s="449">
        <v>37773</v>
      </c>
      <c r="CS75" s="449">
        <v>37865</v>
      </c>
      <c r="CT75" s="449">
        <v>37956</v>
      </c>
      <c r="CU75" s="449">
        <v>38047</v>
      </c>
      <c r="CV75" s="449">
        <v>38139</v>
      </c>
      <c r="CW75" s="449">
        <v>38231</v>
      </c>
      <c r="CX75" s="449">
        <v>38322</v>
      </c>
      <c r="CY75" s="449">
        <v>38412</v>
      </c>
      <c r="CZ75" s="449">
        <v>38504</v>
      </c>
      <c r="DA75" s="449">
        <v>38596</v>
      </c>
      <c r="DB75" s="449">
        <v>38687</v>
      </c>
      <c r="DC75" s="449">
        <v>38777</v>
      </c>
      <c r="DD75" s="449">
        <v>38869</v>
      </c>
      <c r="DE75" s="449">
        <v>38961</v>
      </c>
      <c r="DF75" s="449">
        <v>39052</v>
      </c>
      <c r="DG75" s="449">
        <v>39142</v>
      </c>
      <c r="DH75" s="449">
        <v>39234</v>
      </c>
      <c r="DI75" s="449">
        <v>39326</v>
      </c>
      <c r="DJ75" s="449">
        <v>39417</v>
      </c>
      <c r="DK75" s="449">
        <v>39508</v>
      </c>
      <c r="DL75" s="449">
        <v>39600</v>
      </c>
      <c r="DM75" s="449">
        <v>39692</v>
      </c>
      <c r="DN75" s="449">
        <v>39783</v>
      </c>
      <c r="DO75" s="449">
        <v>39873</v>
      </c>
      <c r="DP75" s="449">
        <v>39965</v>
      </c>
      <c r="DQ75" s="449">
        <v>40057</v>
      </c>
      <c r="DR75" s="449">
        <v>40148</v>
      </c>
      <c r="DS75" s="449">
        <v>40238</v>
      </c>
      <c r="DT75" s="449">
        <v>40330</v>
      </c>
      <c r="DU75" s="449">
        <v>40422</v>
      </c>
      <c r="DV75" s="449">
        <v>40513</v>
      </c>
      <c r="DW75" s="449">
        <v>40603</v>
      </c>
      <c r="DX75" s="449">
        <v>40695</v>
      </c>
      <c r="DY75" s="449">
        <v>40787</v>
      </c>
      <c r="DZ75" s="449">
        <v>40878</v>
      </c>
      <c r="EA75" s="449">
        <v>40969</v>
      </c>
      <c r="EB75" s="449">
        <v>41061</v>
      </c>
      <c r="EC75" s="449">
        <v>41153</v>
      </c>
      <c r="ED75" s="449">
        <v>41244</v>
      </c>
      <c r="EE75" s="449">
        <v>41334</v>
      </c>
      <c r="EF75" s="449">
        <v>41426</v>
      </c>
      <c r="EG75" s="449">
        <v>41518</v>
      </c>
      <c r="EH75" s="449">
        <v>41609</v>
      </c>
      <c r="EI75" s="449">
        <v>41699</v>
      </c>
      <c r="EJ75" s="449">
        <v>41791</v>
      </c>
      <c r="EK75" s="449">
        <v>41883</v>
      </c>
      <c r="EL75" s="449">
        <v>41974</v>
      </c>
      <c r="EM75" s="449">
        <v>42064</v>
      </c>
      <c r="EN75" s="449">
        <v>42156</v>
      </c>
      <c r="EO75" s="449">
        <v>42248</v>
      </c>
      <c r="EP75" s="449">
        <v>42339</v>
      </c>
      <c r="EQ75" s="449">
        <v>42430</v>
      </c>
      <c r="ER75" s="449">
        <v>42522</v>
      </c>
      <c r="ES75" s="449">
        <v>42614</v>
      </c>
      <c r="ET75" s="449">
        <v>42705</v>
      </c>
      <c r="EU75" s="449">
        <v>42795</v>
      </c>
      <c r="EV75" s="449">
        <v>42887</v>
      </c>
      <c r="EW75" s="449">
        <v>42979</v>
      </c>
      <c r="EX75" s="449">
        <v>43070</v>
      </c>
      <c r="EY75" s="449">
        <v>43160</v>
      </c>
      <c r="EZ75" s="449">
        <v>43252</v>
      </c>
      <c r="FA75" s="449">
        <v>43344</v>
      </c>
      <c r="FB75" s="449">
        <v>43435</v>
      </c>
      <c r="FC75" s="449">
        <v>43525</v>
      </c>
      <c r="FD75" s="449">
        <v>43617</v>
      </c>
      <c r="FE75" s="449">
        <v>43709</v>
      </c>
      <c r="FF75" s="449">
        <v>43800</v>
      </c>
      <c r="FG75" s="449"/>
      <c r="FH75" s="449"/>
      <c r="FI75" s="449"/>
      <c r="FJ75" s="449"/>
      <c r="FK75" s="449"/>
      <c r="FL75" s="449"/>
      <c r="FM75" s="449"/>
      <c r="FN75" s="449"/>
      <c r="FO75" s="449"/>
      <c r="FP75" s="449"/>
      <c r="FQ75" s="449"/>
      <c r="FR75" s="449"/>
      <c r="FS75" s="449"/>
      <c r="FT75" s="449"/>
      <c r="FU75" s="449"/>
      <c r="FV75" s="449"/>
    </row>
    <row r="76" spans="1:178" s="453" customFormat="1">
      <c r="A76" s="374"/>
      <c r="B76" s="499" t="s">
        <v>274</v>
      </c>
      <c r="C76" s="500">
        <f t="shared" ref="C76:BN76" si="116">100*C70/C58</f>
        <v>18.77740268108532</v>
      </c>
      <c r="D76" s="500">
        <f t="shared" si="116"/>
        <v>19.284259133505362</v>
      </c>
      <c r="E76" s="500">
        <f t="shared" si="116"/>
        <v>19.439114779089024</v>
      </c>
      <c r="F76" s="500">
        <f t="shared" si="116"/>
        <v>19.239476026961718</v>
      </c>
      <c r="G76" s="500">
        <f t="shared" si="116"/>
        <v>19.424381031797612</v>
      </c>
      <c r="H76" s="500">
        <f t="shared" si="116"/>
        <v>19.389955236822985</v>
      </c>
      <c r="I76" s="500">
        <f t="shared" si="116"/>
        <v>19.172312556458902</v>
      </c>
      <c r="J76" s="500">
        <f t="shared" si="116"/>
        <v>17.884991323829816</v>
      </c>
      <c r="K76" s="500">
        <f t="shared" si="116"/>
        <v>18.604504513972824</v>
      </c>
      <c r="L76" s="500">
        <f t="shared" si="116"/>
        <v>18.378466127575816</v>
      </c>
      <c r="M76" s="500">
        <f t="shared" si="116"/>
        <v>18.583833406191633</v>
      </c>
      <c r="N76" s="500">
        <f t="shared" si="116"/>
        <v>16.706895362698639</v>
      </c>
      <c r="O76" s="500">
        <f t="shared" si="116"/>
        <v>18.104575163398692</v>
      </c>
      <c r="P76" s="500">
        <f t="shared" si="116"/>
        <v>17.221175197327909</v>
      </c>
      <c r="Q76" s="500">
        <f t="shared" si="116"/>
        <v>17.205956471935853</v>
      </c>
      <c r="R76" s="500">
        <f t="shared" si="116"/>
        <v>16.879386791606084</v>
      </c>
      <c r="S76" s="500">
        <f t="shared" si="116"/>
        <v>16.562164256653226</v>
      </c>
      <c r="T76" s="500">
        <f t="shared" si="116"/>
        <v>15.234204125912056</v>
      </c>
      <c r="U76" s="500">
        <f t="shared" si="116"/>
        <v>15.578723914197184</v>
      </c>
      <c r="V76" s="500">
        <f t="shared" si="116"/>
        <v>15.223664609491381</v>
      </c>
      <c r="W76" s="500">
        <f t="shared" si="116"/>
        <v>14.594360664469523</v>
      </c>
      <c r="X76" s="500">
        <f t="shared" si="116"/>
        <v>14.127189816941145</v>
      </c>
      <c r="Y76" s="500">
        <f t="shared" si="116"/>
        <v>15.076070818499657</v>
      </c>
      <c r="Z76" s="500">
        <f t="shared" si="116"/>
        <v>14.736858664275545</v>
      </c>
      <c r="AA76" s="500">
        <f t="shared" si="116"/>
        <v>14.542149688733559</v>
      </c>
      <c r="AB76" s="500">
        <f t="shared" si="116"/>
        <v>13.465739361332604</v>
      </c>
      <c r="AC76" s="500">
        <f t="shared" si="116"/>
        <v>13.337977067099402</v>
      </c>
      <c r="AD76" s="500">
        <f t="shared" si="116"/>
        <v>13.459186908410199</v>
      </c>
      <c r="AE76" s="500">
        <f t="shared" si="116"/>
        <v>12.219962335216573</v>
      </c>
      <c r="AF76" s="500">
        <f t="shared" si="116"/>
        <v>12.337102655714759</v>
      </c>
      <c r="AG76" s="500">
        <f t="shared" si="116"/>
        <v>12.275521316795428</v>
      </c>
      <c r="AH76" s="500">
        <f t="shared" si="116"/>
        <v>11.255358059316336</v>
      </c>
      <c r="AI76" s="500">
        <f t="shared" si="116"/>
        <v>11.960859773653754</v>
      </c>
      <c r="AJ76" s="500">
        <f t="shared" si="116"/>
        <v>12.738284005895542</v>
      </c>
      <c r="AK76" s="500">
        <f t="shared" si="116"/>
        <v>12.084273993722814</v>
      </c>
      <c r="AL76" s="500">
        <f t="shared" si="116"/>
        <v>12.548178143098333</v>
      </c>
      <c r="AM76" s="500">
        <f t="shared" si="116"/>
        <v>11.980629604112567</v>
      </c>
      <c r="AN76" s="500">
        <f t="shared" si="116"/>
        <v>12.004783875985204</v>
      </c>
      <c r="AO76" s="500">
        <f t="shared" si="116"/>
        <v>12.890833693744117</v>
      </c>
      <c r="AP76" s="500">
        <f t="shared" si="116"/>
        <v>13.084421464121347</v>
      </c>
      <c r="AQ76" s="500">
        <f t="shared" si="116"/>
        <v>13.662511103623611</v>
      </c>
      <c r="AR76" s="500">
        <f t="shared" si="116"/>
        <v>13.007694229023629</v>
      </c>
      <c r="AS76" s="500">
        <f t="shared" si="116"/>
        <v>13.934592606743717</v>
      </c>
      <c r="AT76" s="500">
        <f t="shared" si="116"/>
        <v>13.378734752921426</v>
      </c>
      <c r="AU76" s="500">
        <f t="shared" si="116"/>
        <v>14.203790967954216</v>
      </c>
      <c r="AV76" s="500">
        <f t="shared" si="116"/>
        <v>14.393864681892806</v>
      </c>
      <c r="AW76" s="500">
        <f t="shared" si="116"/>
        <v>14.15029608316852</v>
      </c>
      <c r="AX76" s="500">
        <f t="shared" si="116"/>
        <v>14.159064847935101</v>
      </c>
      <c r="AY76" s="500">
        <f t="shared" si="116"/>
        <v>14.726800727555313</v>
      </c>
      <c r="AZ76" s="500">
        <f t="shared" si="116"/>
        <v>15.635676986715541</v>
      </c>
      <c r="BA76" s="500">
        <f t="shared" si="116"/>
        <v>15.428332958108429</v>
      </c>
      <c r="BB76" s="500">
        <f t="shared" si="116"/>
        <v>15.251295096374822</v>
      </c>
      <c r="BC76" s="500">
        <f t="shared" si="116"/>
        <v>16.099059404053222</v>
      </c>
      <c r="BD76" s="500">
        <f t="shared" si="116"/>
        <v>15.910257865408418</v>
      </c>
      <c r="BE76" s="500">
        <f t="shared" si="116"/>
        <v>15.815951979962863</v>
      </c>
      <c r="BF76" s="500">
        <f t="shared" si="116"/>
        <v>15.076198856612269</v>
      </c>
      <c r="BG76" s="500">
        <f t="shared" si="116"/>
        <v>15.457740423885472</v>
      </c>
      <c r="BH76" s="500">
        <f t="shared" si="116"/>
        <v>14.660721272114348</v>
      </c>
      <c r="BI76" s="500">
        <f t="shared" si="116"/>
        <v>14.930900023873312</v>
      </c>
      <c r="BJ76" s="500">
        <f t="shared" si="116"/>
        <v>15.56730032435156</v>
      </c>
      <c r="BK76" s="500">
        <f t="shared" si="116"/>
        <v>15.462592356488207</v>
      </c>
      <c r="BL76" s="500">
        <f t="shared" si="116"/>
        <v>14.900327252831202</v>
      </c>
      <c r="BM76" s="500">
        <f t="shared" si="116"/>
        <v>15.934817699659229</v>
      </c>
      <c r="BN76" s="500">
        <f t="shared" si="116"/>
        <v>16.288061620067168</v>
      </c>
      <c r="BO76" s="500">
        <f t="shared" ref="BO76:DZ76" si="117">100*BO70/BO58</f>
        <v>14.409066926417468</v>
      </c>
      <c r="BP76" s="500">
        <f t="shared" si="117"/>
        <v>15.270859355796675</v>
      </c>
      <c r="BQ76" s="500">
        <f t="shared" si="117"/>
        <v>14.36860444159641</v>
      </c>
      <c r="BR76" s="500">
        <f t="shared" si="117"/>
        <v>15.207772316378525</v>
      </c>
      <c r="BS76" s="500">
        <f t="shared" si="117"/>
        <v>15.620717052338861</v>
      </c>
      <c r="BT76" s="500">
        <f t="shared" si="117"/>
        <v>15.720156875157642</v>
      </c>
      <c r="BU76" s="500">
        <f t="shared" si="117"/>
        <v>16.567499733509052</v>
      </c>
      <c r="BV76" s="500">
        <f t="shared" si="117"/>
        <v>15.701322521478907</v>
      </c>
      <c r="BW76" s="500">
        <f t="shared" si="117"/>
        <v>16.083666476299257</v>
      </c>
      <c r="BX76" s="500">
        <f t="shared" si="117"/>
        <v>14.998551392325703</v>
      </c>
      <c r="BY76" s="500">
        <f t="shared" si="117"/>
        <v>15.275864500811018</v>
      </c>
      <c r="BZ76" s="500">
        <f t="shared" si="117"/>
        <v>14.882042925165903</v>
      </c>
      <c r="CA76" s="500">
        <f t="shared" si="117"/>
        <v>15.749835822772429</v>
      </c>
      <c r="CB76" s="500">
        <f t="shared" si="117"/>
        <v>15.422112557164455</v>
      </c>
      <c r="CC76" s="500">
        <f t="shared" si="117"/>
        <v>14.332294192356541</v>
      </c>
      <c r="CD76" s="500">
        <f t="shared" si="117"/>
        <v>14.457721923579834</v>
      </c>
      <c r="CE76" s="500">
        <f t="shared" si="117"/>
        <v>14.116816500151918</v>
      </c>
      <c r="CF76" s="500">
        <f t="shared" si="117"/>
        <v>14.191984842142372</v>
      </c>
      <c r="CG76" s="500">
        <f t="shared" si="117"/>
        <v>14.141678783988542</v>
      </c>
      <c r="CH76" s="500">
        <f t="shared" si="117"/>
        <v>16.123323515655613</v>
      </c>
      <c r="CI76" s="500">
        <f t="shared" si="117"/>
        <v>15.003354897517378</v>
      </c>
      <c r="CJ76" s="500">
        <f t="shared" si="117"/>
        <v>14.374871723987718</v>
      </c>
      <c r="CK76" s="500">
        <f t="shared" si="117"/>
        <v>15.422300768566849</v>
      </c>
      <c r="CL76" s="500">
        <f t="shared" si="117"/>
        <v>16.276890864133158</v>
      </c>
      <c r="CM76" s="500">
        <f t="shared" si="117"/>
        <v>16.080731273256756</v>
      </c>
      <c r="CN76" s="500">
        <f t="shared" si="117"/>
        <v>16.0929366388531</v>
      </c>
      <c r="CO76" s="500">
        <f t="shared" si="117"/>
        <v>15.655111551255276</v>
      </c>
      <c r="CP76" s="500">
        <f t="shared" si="117"/>
        <v>17.103663289166015</v>
      </c>
      <c r="CQ76" s="500">
        <f t="shared" si="117"/>
        <v>15.344888713807366</v>
      </c>
      <c r="CR76" s="500">
        <f t="shared" si="117"/>
        <v>15.870897549292026</v>
      </c>
      <c r="CS76" s="500">
        <f t="shared" si="117"/>
        <v>15.505339730691844</v>
      </c>
      <c r="CT76" s="500">
        <f t="shared" si="117"/>
        <v>15.726797375613415</v>
      </c>
      <c r="CU76" s="500">
        <f t="shared" si="117"/>
        <v>15.709508715723143</v>
      </c>
      <c r="CV76" s="500">
        <f t="shared" si="117"/>
        <v>16.10590901635678</v>
      </c>
      <c r="CW76" s="500">
        <f t="shared" si="117"/>
        <v>16.309298228117417</v>
      </c>
      <c r="CX76" s="500">
        <f t="shared" si="117"/>
        <v>15.16126064798631</v>
      </c>
      <c r="CY76" s="500">
        <f t="shared" si="117"/>
        <v>14.692299233955211</v>
      </c>
      <c r="CZ76" s="500">
        <f t="shared" si="117"/>
        <v>14.764841942945257</v>
      </c>
      <c r="DA76" s="500">
        <f t="shared" si="117"/>
        <v>14.398082226347759</v>
      </c>
      <c r="DB76" s="500">
        <f t="shared" si="117"/>
        <v>14.321437744356611</v>
      </c>
      <c r="DC76" s="500">
        <f t="shared" si="117"/>
        <v>13.710777384533083</v>
      </c>
      <c r="DD76" s="500">
        <f t="shared" si="117"/>
        <v>14.349399978440255</v>
      </c>
      <c r="DE76" s="500">
        <f t="shared" si="117"/>
        <v>14.775098041237468</v>
      </c>
      <c r="DF76" s="500">
        <f t="shared" si="117"/>
        <v>15.334220840150538</v>
      </c>
      <c r="DG76" s="500">
        <f t="shared" si="117"/>
        <v>15.251618697802858</v>
      </c>
      <c r="DH76" s="500">
        <f t="shared" si="117"/>
        <v>15.286714813626272</v>
      </c>
      <c r="DI76" s="500">
        <f t="shared" si="117"/>
        <v>14.997429087014764</v>
      </c>
      <c r="DJ76" s="500">
        <f t="shared" si="117"/>
        <v>14.931520092810418</v>
      </c>
      <c r="DK76" s="500">
        <f t="shared" si="117"/>
        <v>15.110064548653986</v>
      </c>
      <c r="DL76" s="500">
        <f t="shared" si="117"/>
        <v>14.960679978893699</v>
      </c>
      <c r="DM76" s="500">
        <f t="shared" si="117"/>
        <v>14.512881804411323</v>
      </c>
      <c r="DN76" s="500">
        <f t="shared" si="117"/>
        <v>15.389455863798254</v>
      </c>
      <c r="DO76" s="500">
        <f t="shared" si="117"/>
        <v>15.711473223160635</v>
      </c>
      <c r="DP76" s="500">
        <f t="shared" si="117"/>
        <v>16.246163466630932</v>
      </c>
      <c r="DQ76" s="500">
        <f t="shared" si="117"/>
        <v>16.825026463940695</v>
      </c>
      <c r="DR76" s="500">
        <f t="shared" si="117"/>
        <v>16.004552530046379</v>
      </c>
      <c r="DS76" s="500">
        <f t="shared" si="117"/>
        <v>15.763351451042844</v>
      </c>
      <c r="DT76" s="500">
        <f t="shared" si="117"/>
        <v>15.952890792291221</v>
      </c>
      <c r="DU76" s="500">
        <f t="shared" si="117"/>
        <v>15.899288600252829</v>
      </c>
      <c r="DV76" s="500">
        <f t="shared" si="117"/>
        <v>15.446588177279171</v>
      </c>
      <c r="DW76" s="500">
        <f t="shared" si="117"/>
        <v>14.99436302142052</v>
      </c>
      <c r="DX76" s="500">
        <f t="shared" si="117"/>
        <v>16.303451633022501</v>
      </c>
      <c r="DY76" s="500">
        <f t="shared" si="117"/>
        <v>15.655906237225675</v>
      </c>
      <c r="DZ76" s="500">
        <f t="shared" si="117"/>
        <v>15.699225316085654</v>
      </c>
      <c r="EA76" s="500">
        <f t="shared" ref="EA76:FB76" si="118">100*EA70/EA58</f>
        <v>15.189693022353216</v>
      </c>
      <c r="EB76" s="500">
        <f t="shared" si="118"/>
        <v>15.97494528714814</v>
      </c>
      <c r="EC76" s="500">
        <f t="shared" si="118"/>
        <v>15.622200973153548</v>
      </c>
      <c r="ED76" s="500">
        <f t="shared" si="118"/>
        <v>14.404038423838461</v>
      </c>
      <c r="EE76" s="500">
        <f>100*EE70/EE58</f>
        <v>15.217653770230539</v>
      </c>
      <c r="EF76" s="500">
        <f>100*EF70/EF58</f>
        <v>15.287076516626396</v>
      </c>
      <c r="EG76" s="500">
        <f>100*EG70/EG58</f>
        <v>15.115767524828852</v>
      </c>
      <c r="EH76" s="500">
        <f>100*EH70/EH58</f>
        <v>14.625515248951372</v>
      </c>
      <c r="EI76" s="500">
        <f>100*EI70/EI58</f>
        <v>15.87540324144949</v>
      </c>
      <c r="EJ76" s="539">
        <f t="shared" si="118"/>
        <v>15.877351861509856</v>
      </c>
      <c r="EK76" s="539" t="e">
        <f t="shared" si="118"/>
        <v>#VALUE!</v>
      </c>
      <c r="EL76" s="539" t="e">
        <f t="shared" si="118"/>
        <v>#VALUE!</v>
      </c>
      <c r="EM76" s="539" t="e">
        <f t="shared" si="118"/>
        <v>#VALUE!</v>
      </c>
      <c r="EN76" s="539" t="e">
        <f t="shared" si="118"/>
        <v>#VALUE!</v>
      </c>
      <c r="EO76" s="539" t="e">
        <f t="shared" si="118"/>
        <v>#VALUE!</v>
      </c>
      <c r="EP76" s="539" t="e">
        <f t="shared" si="118"/>
        <v>#VALUE!</v>
      </c>
      <c r="EQ76" s="539" t="e">
        <f t="shared" si="118"/>
        <v>#VALUE!</v>
      </c>
      <c r="ER76" s="539" t="e">
        <f t="shared" si="118"/>
        <v>#VALUE!</v>
      </c>
      <c r="ES76" s="539" t="e">
        <f t="shared" si="118"/>
        <v>#VALUE!</v>
      </c>
      <c r="ET76" s="539" t="e">
        <f t="shared" si="118"/>
        <v>#VALUE!</v>
      </c>
      <c r="EU76" s="539" t="e">
        <f t="shared" si="118"/>
        <v>#VALUE!</v>
      </c>
      <c r="EV76" s="539" t="e">
        <f t="shared" si="118"/>
        <v>#VALUE!</v>
      </c>
      <c r="EW76" s="539" t="e">
        <f t="shared" si="118"/>
        <v>#VALUE!</v>
      </c>
      <c r="EX76" s="539" t="e">
        <f t="shared" si="118"/>
        <v>#VALUE!</v>
      </c>
      <c r="EY76" s="539" t="e">
        <f t="shared" si="118"/>
        <v>#VALUE!</v>
      </c>
      <c r="EZ76" s="539" t="e">
        <f t="shared" si="118"/>
        <v>#VALUE!</v>
      </c>
      <c r="FA76" s="539" t="e">
        <f t="shared" si="118"/>
        <v>#VALUE!</v>
      </c>
      <c r="FB76" s="539" t="e">
        <f t="shared" si="118"/>
        <v>#VALUE!</v>
      </c>
      <c r="FC76" s="539" t="e">
        <f>100*FC70/FC58</f>
        <v>#VALUE!</v>
      </c>
      <c r="FD76" s="539" t="e">
        <f>100*FD70/FD58</f>
        <v>#VALUE!</v>
      </c>
      <c r="FE76" s="539" t="e">
        <f>100*FE70/FE58</f>
        <v>#VALUE!</v>
      </c>
      <c r="FF76" s="539" t="e">
        <f>100*FF70/FF58</f>
        <v>#VALUE!</v>
      </c>
      <c r="FG76" s="539"/>
      <c r="FH76" s="539"/>
      <c r="FI76" s="539"/>
      <c r="FJ76" s="539"/>
      <c r="FK76" s="539"/>
      <c r="FL76" s="539"/>
      <c r="FM76" s="539"/>
      <c r="FN76" s="539"/>
      <c r="FO76" s="539"/>
      <c r="FP76" s="539"/>
      <c r="FQ76" s="539"/>
      <c r="FR76" s="539"/>
      <c r="FS76" s="539"/>
      <c r="FT76" s="539"/>
      <c r="FU76" s="539"/>
      <c r="FV76" s="539"/>
    </row>
    <row r="77" spans="1:178" s="465" customFormat="1" ht="13.5" thickBot="1">
      <c r="A77" s="374"/>
      <c r="B77" s="526" t="s">
        <v>275</v>
      </c>
      <c r="C77" s="538">
        <f>C73/C58*100</f>
        <v>4.3550126770230699</v>
      </c>
      <c r="D77" s="538">
        <f t="shared" ref="D77:BO77" si="119">D73/D58*100</f>
        <v>4.9612929512427009</v>
      </c>
      <c r="E77" s="538">
        <f t="shared" si="119"/>
        <v>5.3683601860856314</v>
      </c>
      <c r="F77" s="538">
        <f t="shared" si="119"/>
        <v>5.7230064860740155</v>
      </c>
      <c r="G77" s="538">
        <f t="shared" si="119"/>
        <v>6.3497124357732346</v>
      </c>
      <c r="H77" s="538">
        <f t="shared" si="119"/>
        <v>6.7824415852258086</v>
      </c>
      <c r="I77" s="538">
        <f t="shared" si="119"/>
        <v>6.7761969286359562</v>
      </c>
      <c r="J77" s="538">
        <f t="shared" si="119"/>
        <v>5.5889911481099119</v>
      </c>
      <c r="K77" s="538">
        <f t="shared" si="119"/>
        <v>6.7798925895174946</v>
      </c>
      <c r="L77" s="538">
        <f t="shared" si="119"/>
        <v>6.5725794178224648</v>
      </c>
      <c r="M77" s="538">
        <f t="shared" si="119"/>
        <v>7.3073560386281464</v>
      </c>
      <c r="N77" s="538">
        <f t="shared" si="119"/>
        <v>5.5436785119651626</v>
      </c>
      <c r="O77" s="538">
        <f t="shared" si="119"/>
        <v>7.0161977834612088</v>
      </c>
      <c r="P77" s="538">
        <f t="shared" si="119"/>
        <v>6.14095650389058</v>
      </c>
      <c r="Q77" s="538">
        <f t="shared" si="119"/>
        <v>6.0041237113402053</v>
      </c>
      <c r="R77" s="538">
        <f t="shared" si="119"/>
        <v>5.9453928590661853</v>
      </c>
      <c r="S77" s="538">
        <f t="shared" si="119"/>
        <v>5.7355971608221648</v>
      </c>
      <c r="T77" s="538">
        <f t="shared" si="119"/>
        <v>4.3577540200521421</v>
      </c>
      <c r="U77" s="538">
        <f t="shared" si="119"/>
        <v>5.062229298272646</v>
      </c>
      <c r="V77" s="538">
        <f t="shared" si="119"/>
        <v>4.8776335390508603</v>
      </c>
      <c r="W77" s="538">
        <f t="shared" si="119"/>
        <v>4.521621891540998</v>
      </c>
      <c r="X77" s="538">
        <f t="shared" si="119"/>
        <v>4.2713732694705069</v>
      </c>
      <c r="Y77" s="538">
        <f t="shared" si="119"/>
        <v>5.3034052267756504</v>
      </c>
      <c r="Z77" s="538">
        <f t="shared" si="119"/>
        <v>4.9309013111839981</v>
      </c>
      <c r="AA77" s="538">
        <f t="shared" si="119"/>
        <v>4.5831838110246057</v>
      </c>
      <c r="AB77" s="538">
        <f t="shared" si="119"/>
        <v>3.3685575564835482</v>
      </c>
      <c r="AC77" s="538">
        <f t="shared" si="119"/>
        <v>3.100840464781617</v>
      </c>
      <c r="AD77" s="538">
        <f t="shared" si="119"/>
        <v>2.9958786854063177</v>
      </c>
      <c r="AE77" s="538">
        <f t="shared" si="119"/>
        <v>1.2994350282485874</v>
      </c>
      <c r="AF77" s="538">
        <f t="shared" si="119"/>
        <v>1.55733176175918</v>
      </c>
      <c r="AG77" s="538">
        <f t="shared" si="119"/>
        <v>1.4786174232734242</v>
      </c>
      <c r="AH77" s="538">
        <f t="shared" si="119"/>
        <v>0.6339316047794249</v>
      </c>
      <c r="AI77" s="538">
        <f t="shared" si="119"/>
        <v>1.2742666552638335</v>
      </c>
      <c r="AJ77" s="538">
        <f t="shared" si="119"/>
        <v>2.3274820304696178</v>
      </c>
      <c r="AK77" s="538">
        <f t="shared" si="119"/>
        <v>1.5266229833158971</v>
      </c>
      <c r="AL77" s="538">
        <f t="shared" si="119"/>
        <v>1.7784713487189481</v>
      </c>
      <c r="AM77" s="538">
        <f t="shared" si="119"/>
        <v>0.88769940113413592</v>
      </c>
      <c r="AN77" s="538">
        <f t="shared" si="119"/>
        <v>0.58883500856130688</v>
      </c>
      <c r="AO77" s="538">
        <f t="shared" si="119"/>
        <v>1.8304627674460006</v>
      </c>
      <c r="AP77" s="538">
        <f t="shared" si="119"/>
        <v>1.7029168774237082</v>
      </c>
      <c r="AQ77" s="538">
        <f t="shared" si="119"/>
        <v>2.9503476582840706</v>
      </c>
      <c r="AR77" s="538">
        <f t="shared" si="119"/>
        <v>2.2893834260336652</v>
      </c>
      <c r="AS77" s="538">
        <f t="shared" si="119"/>
        <v>3.4882749068678964</v>
      </c>
      <c r="AT77" s="538">
        <f t="shared" si="119"/>
        <v>3.0211390438318162</v>
      </c>
      <c r="AU77" s="538">
        <f t="shared" si="119"/>
        <v>3.9496104445515141</v>
      </c>
      <c r="AV77" s="538">
        <f t="shared" si="119"/>
        <v>4.2795236078640668</v>
      </c>
      <c r="AW77" s="538">
        <f t="shared" si="119"/>
        <v>4.1682282867538101</v>
      </c>
      <c r="AX77" s="538">
        <f t="shared" si="119"/>
        <v>4.5074649004204552</v>
      </c>
      <c r="AY77" s="538">
        <f t="shared" si="119"/>
        <v>5.2911065936107997</v>
      </c>
      <c r="AZ77" s="538">
        <f t="shared" si="119"/>
        <v>6.6001428674267792</v>
      </c>
      <c r="BA77" s="538">
        <f t="shared" si="119"/>
        <v>6.5970029597008457</v>
      </c>
      <c r="BB77" s="538">
        <f t="shared" si="119"/>
        <v>6.4801218400467278</v>
      </c>
      <c r="BC77" s="538">
        <f t="shared" si="119"/>
        <v>7.4773837598784363</v>
      </c>
      <c r="BD77" s="538">
        <f t="shared" si="119"/>
        <v>7.4722055572670909</v>
      </c>
      <c r="BE77" s="538">
        <f t="shared" si="119"/>
        <v>7.3357947920715123</v>
      </c>
      <c r="BF77" s="538">
        <f t="shared" si="119"/>
        <v>6.5110478894833177</v>
      </c>
      <c r="BG77" s="538">
        <f t="shared" si="119"/>
        <v>6.6441683504578481</v>
      </c>
      <c r="BH77" s="538">
        <f t="shared" si="119"/>
        <v>5.6102515180586003</v>
      </c>
      <c r="BI77" s="538">
        <f t="shared" si="119"/>
        <v>5.8197830181171897</v>
      </c>
      <c r="BJ77" s="538">
        <f t="shared" si="119"/>
        <v>6.4413700441915873</v>
      </c>
      <c r="BK77" s="538">
        <f t="shared" si="119"/>
        <v>6.4735758551139622</v>
      </c>
      <c r="BL77" s="538">
        <f t="shared" si="119"/>
        <v>6.1336678125677446</v>
      </c>
      <c r="BM77" s="538">
        <f t="shared" si="119"/>
        <v>7.2966255861026434</v>
      </c>
      <c r="BN77" s="538">
        <f t="shared" si="119"/>
        <v>7.7126700166142497</v>
      </c>
      <c r="BO77" s="538">
        <f t="shared" si="119"/>
        <v>5.5506514063070753</v>
      </c>
      <c r="BP77" s="538">
        <f t="shared" ref="BP77:EA77" si="120">BP73/BP58*100</f>
        <v>6.5147707264217658</v>
      </c>
      <c r="BQ77" s="538">
        <f t="shared" si="120"/>
        <v>5.4658870176422267</v>
      </c>
      <c r="BR77" s="538">
        <f t="shared" si="120"/>
        <v>6.3718178450942533</v>
      </c>
      <c r="BS77" s="538">
        <f t="shared" si="120"/>
        <v>7.0131095441453963</v>
      </c>
      <c r="BT77" s="538">
        <f t="shared" si="120"/>
        <v>7.0158606125648504</v>
      </c>
      <c r="BU77" s="538">
        <f t="shared" si="120"/>
        <v>7.5194053860242445</v>
      </c>
      <c r="BV77" s="538">
        <f t="shared" si="120"/>
        <v>6.8607008398494056</v>
      </c>
      <c r="BW77" s="538">
        <f t="shared" si="120"/>
        <v>7.1292594707786021</v>
      </c>
      <c r="BX77" s="538">
        <f t="shared" si="120"/>
        <v>5.8946458510451345</v>
      </c>
      <c r="BY77" s="538">
        <f t="shared" si="120"/>
        <v>6.2333388184959659</v>
      </c>
      <c r="BZ77" s="538">
        <f t="shared" si="120"/>
        <v>5.9089217842626569</v>
      </c>
      <c r="CA77" s="538">
        <f t="shared" si="120"/>
        <v>7.0123470590153101</v>
      </c>
      <c r="CB77" s="538">
        <f t="shared" si="120"/>
        <v>6.8745767743012696</v>
      </c>
      <c r="CC77" s="538">
        <f t="shared" si="120"/>
        <v>5.773005426625101</v>
      </c>
      <c r="CD77" s="538">
        <f t="shared" si="120"/>
        <v>6.0951801540026151</v>
      </c>
      <c r="CE77" s="538">
        <f t="shared" si="120"/>
        <v>5.4561133849260948</v>
      </c>
      <c r="CF77" s="538">
        <f t="shared" si="120"/>
        <v>5.4647601841855975</v>
      </c>
      <c r="CG77" s="538">
        <f t="shared" si="120"/>
        <v>5.3110985935173423</v>
      </c>
      <c r="CH77" s="538">
        <f t="shared" si="120"/>
        <v>7.3560951766971288</v>
      </c>
      <c r="CI77" s="538">
        <f t="shared" si="120"/>
        <v>5.9953495634413239</v>
      </c>
      <c r="CJ77" s="538">
        <f t="shared" si="120"/>
        <v>5.2273783943403584</v>
      </c>
      <c r="CK77" s="538">
        <f t="shared" si="120"/>
        <v>6.2114175331881132</v>
      </c>
      <c r="CL77" s="538">
        <f t="shared" si="120"/>
        <v>7.1076204869583615</v>
      </c>
      <c r="CM77" s="538">
        <f t="shared" si="120"/>
        <v>6.8391037049021195</v>
      </c>
      <c r="CN77" s="538">
        <f t="shared" si="120"/>
        <v>6.7743890447465276</v>
      </c>
      <c r="CO77" s="538">
        <f t="shared" si="120"/>
        <v>6.204302320473758</v>
      </c>
      <c r="CP77" s="538">
        <f t="shared" si="120"/>
        <v>7.761496492595481</v>
      </c>
      <c r="CQ77" s="538">
        <f t="shared" si="120"/>
        <v>5.7530037423675404</v>
      </c>
      <c r="CR77" s="538">
        <f t="shared" si="120"/>
        <v>6.1952582596920758</v>
      </c>
      <c r="CS77" s="538">
        <f t="shared" si="120"/>
        <v>5.7278285095186519</v>
      </c>
      <c r="CT77" s="538">
        <f t="shared" si="120"/>
        <v>5.8164460538504521</v>
      </c>
      <c r="CU77" s="538">
        <f t="shared" si="120"/>
        <v>5.3790194006733252</v>
      </c>
      <c r="CV77" s="538">
        <f t="shared" si="120"/>
        <v>5.7315818509848366</v>
      </c>
      <c r="CW77" s="538">
        <f t="shared" si="120"/>
        <v>5.9347170048277054</v>
      </c>
      <c r="CX77" s="538">
        <f t="shared" si="120"/>
        <v>4.7960554155244415</v>
      </c>
      <c r="CY77" s="538">
        <f t="shared" si="120"/>
        <v>4.3426309423450506</v>
      </c>
      <c r="CZ77" s="538">
        <f t="shared" si="120"/>
        <v>4.3965755517085867</v>
      </c>
      <c r="DA77" s="538">
        <f t="shared" si="120"/>
        <v>4.0893278780122913</v>
      </c>
      <c r="DB77" s="538">
        <f t="shared" si="120"/>
        <v>3.7345538083958796</v>
      </c>
      <c r="DC77" s="538">
        <f t="shared" si="120"/>
        <v>3.1360378648584502</v>
      </c>
      <c r="DD77" s="538">
        <f t="shared" si="120"/>
        <v>3.7785188456496255</v>
      </c>
      <c r="DE77" s="538">
        <f t="shared" si="120"/>
        <v>4.2058917542249663</v>
      </c>
      <c r="DF77" s="538">
        <f t="shared" si="120"/>
        <v>4.6621207348014444</v>
      </c>
      <c r="DG77" s="538">
        <f t="shared" si="120"/>
        <v>4.6010563427483673</v>
      </c>
      <c r="DH77" s="538">
        <f t="shared" si="120"/>
        <v>4.6223727871531652</v>
      </c>
      <c r="DI77" s="538">
        <f t="shared" si="120"/>
        <v>4.2516678183920185</v>
      </c>
      <c r="DJ77" s="538">
        <f t="shared" si="120"/>
        <v>4.1091166897618523</v>
      </c>
      <c r="DK77" s="538">
        <f t="shared" si="120"/>
        <v>4.1610429888292195</v>
      </c>
      <c r="DL77" s="538">
        <f t="shared" si="120"/>
        <v>3.9698281616539219</v>
      </c>
      <c r="DM77" s="538">
        <f t="shared" si="120"/>
        <v>3.6165562025041385</v>
      </c>
      <c r="DN77" s="538">
        <f t="shared" si="120"/>
        <v>5.1950872821937937</v>
      </c>
      <c r="DO77" s="538">
        <f t="shared" si="120"/>
        <v>6.1085566607027184</v>
      </c>
      <c r="DP77" s="538">
        <f t="shared" si="120"/>
        <v>7.0738975350472524</v>
      </c>
      <c r="DQ77" s="538">
        <f t="shared" si="120"/>
        <v>7.8628897669583795</v>
      </c>
      <c r="DR77" s="538">
        <f t="shared" si="120"/>
        <v>7.024084659305263</v>
      </c>
      <c r="DS77" s="538">
        <f t="shared" si="120"/>
        <v>6.6813119026112808</v>
      </c>
      <c r="DT77" s="538">
        <f t="shared" si="120"/>
        <v>6.7042907710652342</v>
      </c>
      <c r="DU77" s="538">
        <f t="shared" si="120"/>
        <v>6.5119723372084364</v>
      </c>
      <c r="DV77" s="538">
        <f t="shared" si="120"/>
        <v>5.9955002157430801</v>
      </c>
      <c r="DW77" s="538">
        <f t="shared" si="120"/>
        <v>5.5640654869859318</v>
      </c>
      <c r="DX77" s="538">
        <f t="shared" si="120"/>
        <v>6.8993108903661575</v>
      </c>
      <c r="DY77" s="538">
        <f t="shared" si="120"/>
        <v>6.1362513193779247</v>
      </c>
      <c r="DZ77" s="538">
        <f t="shared" si="120"/>
        <v>6.1822456089064293</v>
      </c>
      <c r="EA77" s="538">
        <f t="shared" si="120"/>
        <v>5.5740518381059827</v>
      </c>
      <c r="EB77" s="538">
        <f t="shared" ref="EB77:EG77" si="121">EB73/EB58*100</f>
        <v>6.3128820466379896</v>
      </c>
      <c r="EC77" s="538">
        <f t="shared" si="121"/>
        <v>6.0213875910818464</v>
      </c>
      <c r="ED77" s="538">
        <f t="shared" si="121"/>
        <v>4.8176828072926874</v>
      </c>
      <c r="EE77" s="538">
        <f t="shared" si="121"/>
        <v>5.7324648512251493</v>
      </c>
      <c r="EF77" s="538">
        <f t="shared" si="121"/>
        <v>5.9256829746067936</v>
      </c>
      <c r="EG77" s="538">
        <f t="shared" si="121"/>
        <v>5.9236693665027502</v>
      </c>
      <c r="EH77" s="538">
        <f>EH73/EH58*100</f>
        <v>5.5341665961536144</v>
      </c>
      <c r="EI77" s="538">
        <f>EI73/EI58*100</f>
        <v>6.9881258262532926</v>
      </c>
      <c r="EJ77" s="540">
        <f>EJ73/EJ58*100</f>
        <v>7.6522141566483892</v>
      </c>
      <c r="EK77" s="540" t="e">
        <f>EK73/EK58*100</f>
        <v>#VALUE!</v>
      </c>
      <c r="EL77" s="540" t="e">
        <f>EL73/EL58*100</f>
        <v>#VALUE!</v>
      </c>
      <c r="EM77" s="540" t="e">
        <f t="shared" ref="EM77:FB77" si="122">EM73/EM58*100</f>
        <v>#VALUE!</v>
      </c>
      <c r="EN77" s="540" t="e">
        <f t="shared" si="122"/>
        <v>#VALUE!</v>
      </c>
      <c r="EO77" s="540" t="e">
        <f t="shared" si="122"/>
        <v>#VALUE!</v>
      </c>
      <c r="EP77" s="540" t="e">
        <f t="shared" si="122"/>
        <v>#VALUE!</v>
      </c>
      <c r="EQ77" s="540" t="e">
        <f t="shared" si="122"/>
        <v>#VALUE!</v>
      </c>
      <c r="ER77" s="540" t="e">
        <f t="shared" si="122"/>
        <v>#VALUE!</v>
      </c>
      <c r="ES77" s="540" t="e">
        <f t="shared" si="122"/>
        <v>#VALUE!</v>
      </c>
      <c r="ET77" s="540" t="e">
        <f t="shared" si="122"/>
        <v>#VALUE!</v>
      </c>
      <c r="EU77" s="540" t="e">
        <f t="shared" si="122"/>
        <v>#VALUE!</v>
      </c>
      <c r="EV77" s="540" t="e">
        <f t="shared" si="122"/>
        <v>#VALUE!</v>
      </c>
      <c r="EW77" s="540" t="e">
        <f t="shared" si="122"/>
        <v>#VALUE!</v>
      </c>
      <c r="EX77" s="540" t="e">
        <f t="shared" si="122"/>
        <v>#VALUE!</v>
      </c>
      <c r="EY77" s="540" t="e">
        <f t="shared" si="122"/>
        <v>#VALUE!</v>
      </c>
      <c r="EZ77" s="540" t="e">
        <f t="shared" si="122"/>
        <v>#VALUE!</v>
      </c>
      <c r="FA77" s="540" t="e">
        <f t="shared" si="122"/>
        <v>#VALUE!</v>
      </c>
      <c r="FB77" s="540" t="e">
        <f t="shared" si="122"/>
        <v>#VALUE!</v>
      </c>
      <c r="FC77" s="540" t="e">
        <f>FC73/FC58*100</f>
        <v>#VALUE!</v>
      </c>
      <c r="FD77" s="540" t="e">
        <f>FD73/FD58*100</f>
        <v>#VALUE!</v>
      </c>
      <c r="FE77" s="540" t="e">
        <f>FE73/FE58*100</f>
        <v>#VALUE!</v>
      </c>
      <c r="FF77" s="540" t="e">
        <f>FF73/FF58*100</f>
        <v>#VALUE!</v>
      </c>
      <c r="FG77" s="540"/>
      <c r="FH77" s="540"/>
      <c r="FI77" s="540"/>
      <c r="FJ77" s="540"/>
      <c r="FK77" s="540"/>
      <c r="FL77" s="540"/>
      <c r="FM77" s="540"/>
      <c r="FN77" s="540"/>
      <c r="FO77" s="540"/>
      <c r="FP77" s="540"/>
      <c r="FQ77" s="540"/>
      <c r="FR77" s="540"/>
      <c r="FS77" s="540"/>
      <c r="FT77" s="540"/>
      <c r="FU77" s="540"/>
      <c r="FV77" s="540"/>
    </row>
    <row r="78" spans="1:178" s="455" customFormat="1">
      <c r="A78" s="374"/>
      <c r="B78" s="481"/>
      <c r="C78" s="541"/>
      <c r="D78" s="541"/>
      <c r="E78" s="541"/>
      <c r="F78" s="541"/>
      <c r="G78" s="541"/>
      <c r="H78" s="541"/>
      <c r="I78" s="541"/>
      <c r="J78" s="541"/>
      <c r="K78" s="541"/>
      <c r="L78" s="541"/>
      <c r="M78" s="541"/>
      <c r="N78" s="541"/>
      <c r="O78" s="541"/>
      <c r="P78" s="541"/>
      <c r="Q78" s="541"/>
      <c r="R78" s="541"/>
      <c r="S78" s="541"/>
      <c r="T78" s="541"/>
      <c r="U78" s="541"/>
      <c r="V78" s="541"/>
      <c r="W78" s="541"/>
      <c r="X78" s="541"/>
      <c r="Y78" s="541"/>
      <c r="Z78" s="541"/>
      <c r="AA78" s="541"/>
      <c r="AB78" s="541"/>
      <c r="AC78" s="541"/>
      <c r="AD78" s="541"/>
      <c r="AE78" s="541"/>
      <c r="AF78" s="541"/>
      <c r="AG78" s="541"/>
      <c r="AH78" s="541"/>
      <c r="AI78" s="541"/>
      <c r="AJ78" s="541"/>
      <c r="AK78" s="541"/>
      <c r="AL78" s="541"/>
      <c r="AM78" s="541"/>
      <c r="AN78" s="541"/>
      <c r="AO78" s="541"/>
      <c r="AP78" s="541"/>
      <c r="AQ78" s="541"/>
      <c r="AR78" s="541"/>
      <c r="AS78" s="541"/>
      <c r="AT78" s="541"/>
      <c r="AU78" s="541"/>
      <c r="AV78" s="541"/>
      <c r="AW78" s="541"/>
      <c r="AX78" s="541"/>
      <c r="AY78" s="541"/>
      <c r="AZ78" s="541"/>
      <c r="BA78" s="541"/>
      <c r="BB78" s="541"/>
      <c r="BC78" s="541"/>
      <c r="BD78" s="541"/>
      <c r="BE78" s="541"/>
      <c r="BF78" s="541"/>
      <c r="BG78" s="541"/>
      <c r="BH78" s="541"/>
      <c r="BI78" s="541"/>
      <c r="BJ78" s="541"/>
      <c r="BK78" s="541"/>
      <c r="BL78" s="541"/>
      <c r="BM78" s="541"/>
      <c r="BN78" s="541"/>
      <c r="BO78" s="541"/>
      <c r="BP78" s="541"/>
      <c r="BQ78" s="541"/>
      <c r="BR78" s="541"/>
      <c r="BS78" s="541"/>
      <c r="BT78" s="541"/>
      <c r="BU78" s="541"/>
      <c r="BV78" s="541"/>
      <c r="BW78" s="541"/>
      <c r="BX78" s="541"/>
      <c r="BY78" s="541"/>
      <c r="BZ78" s="541"/>
      <c r="CA78" s="541"/>
      <c r="CB78" s="541"/>
      <c r="CC78" s="541"/>
      <c r="CD78" s="541"/>
      <c r="CE78" s="541"/>
      <c r="CF78" s="541"/>
      <c r="CG78" s="541"/>
      <c r="CH78" s="541"/>
      <c r="CI78" s="541"/>
      <c r="CJ78" s="541"/>
      <c r="CK78" s="541"/>
      <c r="CL78" s="541"/>
      <c r="CM78" s="541"/>
      <c r="CN78" s="541"/>
      <c r="CO78" s="541"/>
      <c r="CP78" s="541"/>
      <c r="CQ78" s="541"/>
      <c r="CR78" s="541"/>
      <c r="CS78" s="541"/>
      <c r="CT78" s="541"/>
      <c r="CU78" s="541"/>
      <c r="CV78" s="541"/>
      <c r="CW78" s="541"/>
      <c r="CX78" s="541"/>
      <c r="CY78" s="541"/>
      <c r="CZ78" s="541"/>
      <c r="DA78" s="541"/>
      <c r="DB78" s="541"/>
      <c r="DC78" s="541"/>
      <c r="DD78" s="541"/>
      <c r="DE78" s="541"/>
      <c r="DF78" s="541"/>
      <c r="DG78" s="541"/>
      <c r="DH78" s="541"/>
      <c r="DI78" s="541"/>
      <c r="DJ78" s="541"/>
      <c r="DK78" s="541"/>
      <c r="DL78" s="541"/>
      <c r="DM78" s="541"/>
      <c r="DN78" s="541"/>
      <c r="DO78" s="541"/>
      <c r="DP78" s="541"/>
      <c r="DQ78" s="541"/>
      <c r="DR78" s="541"/>
      <c r="DS78" s="541"/>
      <c r="DT78" s="541"/>
      <c r="DU78" s="541"/>
      <c r="DV78" s="541"/>
      <c r="DW78" s="541"/>
      <c r="DX78" s="541"/>
      <c r="DY78" s="541"/>
      <c r="DZ78" s="541"/>
      <c r="EA78" s="541"/>
    </row>
    <row r="79" spans="1:178">
      <c r="B79" s="394"/>
      <c r="C79" s="376"/>
      <c r="D79" s="376"/>
      <c r="E79" s="376"/>
      <c r="F79" s="376"/>
      <c r="G79" s="376"/>
      <c r="H79" s="376"/>
      <c r="I79" s="376"/>
      <c r="J79" s="376"/>
      <c r="K79" s="376"/>
      <c r="L79" s="376"/>
      <c r="M79" s="376"/>
      <c r="N79" s="376"/>
      <c r="O79" s="376"/>
      <c r="P79" s="376"/>
      <c r="Q79" s="376"/>
      <c r="R79" s="376"/>
      <c r="S79" s="376"/>
      <c r="T79" s="376"/>
      <c r="U79" s="376"/>
      <c r="V79" s="376"/>
      <c r="W79" s="376"/>
      <c r="X79" s="376"/>
      <c r="Y79" s="376"/>
      <c r="Z79" s="376"/>
      <c r="AA79" s="376"/>
      <c r="AB79" s="376"/>
      <c r="AC79" s="376"/>
      <c r="AD79" s="376"/>
      <c r="AE79" s="376"/>
      <c r="AF79" s="376"/>
      <c r="AG79" s="376"/>
      <c r="AH79" s="376"/>
      <c r="AI79" s="376"/>
      <c r="AJ79" s="376"/>
      <c r="AK79" s="376"/>
      <c r="AL79" s="376"/>
      <c r="AM79" s="376"/>
      <c r="AN79" s="376"/>
      <c r="AO79" s="376"/>
      <c r="AP79" s="376"/>
      <c r="AQ79" s="376"/>
      <c r="AR79" s="376"/>
      <c r="AS79" s="376"/>
      <c r="AT79" s="376"/>
      <c r="AU79" s="376"/>
      <c r="AV79" s="376"/>
      <c r="AW79" s="376"/>
      <c r="AX79" s="376"/>
      <c r="AY79" s="376"/>
      <c r="AZ79" s="376"/>
      <c r="BA79" s="376"/>
      <c r="BB79" s="376"/>
      <c r="BC79" s="376"/>
      <c r="BD79" s="376"/>
      <c r="BE79" s="376"/>
      <c r="BF79" s="376"/>
      <c r="BG79" s="376"/>
      <c r="BH79" s="376"/>
      <c r="BI79" s="376"/>
      <c r="BJ79" s="376"/>
      <c r="BK79" s="376"/>
      <c r="BL79" s="376"/>
      <c r="BM79" s="376"/>
      <c r="BN79" s="376"/>
      <c r="BO79" s="376"/>
      <c r="BP79" s="376"/>
      <c r="BQ79" s="376"/>
      <c r="BR79" s="376"/>
      <c r="BS79" s="376"/>
      <c r="BT79" s="376"/>
      <c r="BU79" s="376"/>
      <c r="BV79" s="376"/>
      <c r="BW79" s="376"/>
      <c r="BX79" s="376"/>
      <c r="BY79" s="376"/>
      <c r="BZ79" s="376"/>
      <c r="CA79" s="376"/>
      <c r="CB79" s="376"/>
      <c r="CC79" s="376"/>
      <c r="CD79" s="376"/>
      <c r="CE79" s="376"/>
      <c r="CF79" s="376"/>
      <c r="CG79" s="376"/>
      <c r="CH79" s="376"/>
      <c r="CI79" s="376"/>
      <c r="CJ79" s="376"/>
      <c r="CK79" s="376"/>
      <c r="CL79" s="376"/>
      <c r="CM79" s="376"/>
      <c r="CN79" s="376"/>
      <c r="CO79" s="376"/>
      <c r="CP79" s="376"/>
      <c r="CQ79" s="376"/>
      <c r="CR79" s="376"/>
      <c r="CS79" s="376"/>
      <c r="CT79" s="376"/>
      <c r="CU79" s="376"/>
      <c r="CV79" s="376"/>
      <c r="CW79" s="376"/>
      <c r="CX79" s="376"/>
      <c r="CY79" s="376"/>
      <c r="CZ79" s="376"/>
      <c r="DA79" s="376"/>
      <c r="DB79" s="376"/>
      <c r="DC79" s="376"/>
      <c r="DD79" s="376"/>
      <c r="DE79" s="376"/>
      <c r="DF79" s="376"/>
      <c r="DG79" s="376"/>
      <c r="DH79" s="376"/>
      <c r="DI79" s="376"/>
      <c r="DJ79" s="376"/>
      <c r="DK79" s="376"/>
      <c r="DL79" s="376"/>
      <c r="DM79" s="376"/>
      <c r="DN79" s="376"/>
      <c r="DO79" s="376"/>
      <c r="DP79" s="376"/>
      <c r="DQ79" s="376"/>
      <c r="DR79" s="376"/>
      <c r="DS79" s="376"/>
      <c r="DT79" s="376"/>
      <c r="DU79" s="376"/>
      <c r="DV79" s="376"/>
      <c r="DW79" s="376"/>
      <c r="DX79" s="376"/>
      <c r="DY79" s="376"/>
      <c r="DZ79" s="376"/>
      <c r="EA79" s="376"/>
    </row>
    <row r="80" spans="1:178" ht="13.5" thickBot="1">
      <c r="B80" s="394" t="s">
        <v>276</v>
      </c>
      <c r="C80" s="449">
        <v>29281</v>
      </c>
      <c r="D80" s="449">
        <v>29373</v>
      </c>
      <c r="E80" s="449">
        <v>29465</v>
      </c>
      <c r="F80" s="449">
        <v>29556</v>
      </c>
      <c r="G80" s="449">
        <v>29646</v>
      </c>
      <c r="H80" s="449">
        <v>29738</v>
      </c>
      <c r="I80" s="449">
        <v>29830</v>
      </c>
      <c r="J80" s="449">
        <v>29921</v>
      </c>
      <c r="K80" s="449">
        <v>30011</v>
      </c>
      <c r="L80" s="449">
        <v>30103</v>
      </c>
      <c r="M80" s="449">
        <v>30195</v>
      </c>
      <c r="N80" s="449">
        <v>30286</v>
      </c>
      <c r="O80" s="449">
        <v>30376</v>
      </c>
      <c r="P80" s="449">
        <v>30468</v>
      </c>
      <c r="Q80" s="449">
        <v>30560</v>
      </c>
      <c r="R80" s="449">
        <v>30651</v>
      </c>
      <c r="S80" s="449">
        <v>30742</v>
      </c>
      <c r="T80" s="449">
        <v>30834</v>
      </c>
      <c r="U80" s="449">
        <v>30926</v>
      </c>
      <c r="V80" s="449">
        <v>31017</v>
      </c>
      <c r="W80" s="449">
        <v>31107</v>
      </c>
      <c r="X80" s="449">
        <v>31199</v>
      </c>
      <c r="Y80" s="449">
        <v>31291</v>
      </c>
      <c r="Z80" s="449">
        <v>31382</v>
      </c>
      <c r="AA80" s="449">
        <v>31472</v>
      </c>
      <c r="AB80" s="449">
        <v>31564</v>
      </c>
      <c r="AC80" s="449">
        <v>31656</v>
      </c>
      <c r="AD80" s="449">
        <v>31747</v>
      </c>
      <c r="AE80" s="449">
        <v>31837</v>
      </c>
      <c r="AF80" s="449">
        <v>31929</v>
      </c>
      <c r="AG80" s="449">
        <v>32021</v>
      </c>
      <c r="AH80" s="449">
        <v>32112</v>
      </c>
      <c r="AI80" s="449">
        <v>32203</v>
      </c>
      <c r="AJ80" s="449">
        <v>32295</v>
      </c>
      <c r="AK80" s="449">
        <v>32387</v>
      </c>
      <c r="AL80" s="449">
        <v>32478</v>
      </c>
      <c r="AM80" s="449">
        <v>32568</v>
      </c>
      <c r="AN80" s="449">
        <v>32660</v>
      </c>
      <c r="AO80" s="449">
        <v>32752</v>
      </c>
      <c r="AP80" s="449">
        <v>32843</v>
      </c>
      <c r="AQ80" s="449">
        <v>32933</v>
      </c>
      <c r="AR80" s="449">
        <v>33025</v>
      </c>
      <c r="AS80" s="449">
        <v>33117</v>
      </c>
      <c r="AT80" s="449">
        <v>33208</v>
      </c>
      <c r="AU80" s="449">
        <v>33298</v>
      </c>
      <c r="AV80" s="449">
        <v>33390</v>
      </c>
      <c r="AW80" s="449">
        <v>33482</v>
      </c>
      <c r="AX80" s="449">
        <v>33573</v>
      </c>
      <c r="AY80" s="449">
        <v>33664</v>
      </c>
      <c r="AZ80" s="449">
        <v>33756</v>
      </c>
      <c r="BA80" s="449">
        <v>33848</v>
      </c>
      <c r="BB80" s="449">
        <v>33939</v>
      </c>
      <c r="BC80" s="449">
        <v>34029</v>
      </c>
      <c r="BD80" s="449">
        <v>34121</v>
      </c>
      <c r="BE80" s="449">
        <v>34213</v>
      </c>
      <c r="BF80" s="449">
        <v>34304</v>
      </c>
      <c r="BG80" s="449">
        <v>34394</v>
      </c>
      <c r="BH80" s="449">
        <v>34486</v>
      </c>
      <c r="BI80" s="449">
        <v>34578</v>
      </c>
      <c r="BJ80" s="449">
        <v>34669</v>
      </c>
      <c r="BK80" s="449">
        <v>34759</v>
      </c>
      <c r="BL80" s="449">
        <v>34851</v>
      </c>
      <c r="BM80" s="449">
        <v>34943</v>
      </c>
      <c r="BN80" s="449">
        <v>35034</v>
      </c>
      <c r="BO80" s="449">
        <v>35125</v>
      </c>
      <c r="BP80" s="449">
        <v>35217</v>
      </c>
      <c r="BQ80" s="449">
        <v>35309</v>
      </c>
      <c r="BR80" s="449">
        <v>35400</v>
      </c>
      <c r="BS80" s="449">
        <v>35490</v>
      </c>
      <c r="BT80" s="449">
        <v>35582</v>
      </c>
      <c r="BU80" s="449">
        <v>35674</v>
      </c>
      <c r="BV80" s="449">
        <v>35765</v>
      </c>
      <c r="BW80" s="449">
        <v>35855</v>
      </c>
      <c r="BX80" s="449">
        <v>35947</v>
      </c>
      <c r="BY80" s="449">
        <v>36039</v>
      </c>
      <c r="BZ80" s="449">
        <v>36130</v>
      </c>
      <c r="CA80" s="449">
        <v>36220</v>
      </c>
      <c r="CB80" s="449">
        <v>36312</v>
      </c>
      <c r="CC80" s="449">
        <v>36404</v>
      </c>
      <c r="CD80" s="449">
        <v>36495</v>
      </c>
      <c r="CE80" s="449">
        <v>36586</v>
      </c>
      <c r="CF80" s="449">
        <v>36678</v>
      </c>
      <c r="CG80" s="449">
        <v>36770</v>
      </c>
      <c r="CH80" s="449">
        <v>36861</v>
      </c>
      <c r="CI80" s="449">
        <v>36951</v>
      </c>
      <c r="CJ80" s="449">
        <v>37043</v>
      </c>
      <c r="CK80" s="449">
        <v>37135</v>
      </c>
      <c r="CL80" s="449">
        <v>37226</v>
      </c>
      <c r="CM80" s="449">
        <v>37316</v>
      </c>
      <c r="CN80" s="449">
        <v>37408</v>
      </c>
      <c r="CO80" s="449">
        <v>37500</v>
      </c>
      <c r="CP80" s="449">
        <v>37591</v>
      </c>
      <c r="CQ80" s="449">
        <v>37681</v>
      </c>
      <c r="CR80" s="449">
        <v>37773</v>
      </c>
      <c r="CS80" s="449">
        <v>37865</v>
      </c>
      <c r="CT80" s="449">
        <v>37956</v>
      </c>
      <c r="CU80" s="449">
        <v>38047</v>
      </c>
      <c r="CV80" s="449">
        <v>38139</v>
      </c>
      <c r="CW80" s="449">
        <v>38231</v>
      </c>
      <c r="CX80" s="449">
        <v>38322</v>
      </c>
      <c r="CY80" s="449">
        <v>38412</v>
      </c>
      <c r="CZ80" s="449">
        <v>38504</v>
      </c>
      <c r="DA80" s="449">
        <v>38596</v>
      </c>
      <c r="DB80" s="449">
        <v>38687</v>
      </c>
      <c r="DC80" s="449">
        <v>38777</v>
      </c>
      <c r="DD80" s="449">
        <v>38869</v>
      </c>
      <c r="DE80" s="449">
        <v>38961</v>
      </c>
      <c r="DF80" s="449">
        <v>39052</v>
      </c>
      <c r="DG80" s="449">
        <v>39142</v>
      </c>
      <c r="DH80" s="449">
        <v>39234</v>
      </c>
      <c r="DI80" s="449">
        <v>39326</v>
      </c>
      <c r="DJ80" s="449">
        <v>39417</v>
      </c>
      <c r="DK80" s="449">
        <v>39508</v>
      </c>
      <c r="DL80" s="449">
        <v>39600</v>
      </c>
      <c r="DM80" s="449">
        <v>39692</v>
      </c>
      <c r="DN80" s="449">
        <v>39783</v>
      </c>
      <c r="DO80" s="449">
        <v>39873</v>
      </c>
      <c r="DP80" s="449">
        <v>39965</v>
      </c>
      <c r="DQ80" s="449">
        <v>40057</v>
      </c>
      <c r="DR80" s="449">
        <v>40148</v>
      </c>
      <c r="DS80" s="449">
        <v>40238</v>
      </c>
      <c r="DT80" s="449">
        <v>40330</v>
      </c>
      <c r="DU80" s="449">
        <v>40422</v>
      </c>
      <c r="DV80" s="449">
        <v>40513</v>
      </c>
      <c r="DW80" s="449">
        <v>40603</v>
      </c>
      <c r="DX80" s="449">
        <v>40695</v>
      </c>
      <c r="DY80" s="449">
        <v>40787</v>
      </c>
      <c r="DZ80" s="449">
        <v>40878</v>
      </c>
      <c r="EA80" s="449">
        <v>40969</v>
      </c>
      <c r="EB80" s="449">
        <v>41061</v>
      </c>
      <c r="EC80" s="449">
        <v>41153</v>
      </c>
      <c r="ED80" s="449">
        <v>41244</v>
      </c>
      <c r="EE80" s="449">
        <v>41334</v>
      </c>
      <c r="EF80" s="449">
        <v>41426</v>
      </c>
      <c r="EG80" s="449">
        <v>41518</v>
      </c>
      <c r="EH80" s="449">
        <v>41609</v>
      </c>
      <c r="EI80" s="449">
        <v>41699</v>
      </c>
      <c r="EJ80" s="449">
        <v>41791</v>
      </c>
      <c r="EK80" s="449">
        <v>41883</v>
      </c>
      <c r="EL80" s="449">
        <v>41974</v>
      </c>
      <c r="EM80" s="449">
        <v>42064</v>
      </c>
      <c r="EN80" s="449">
        <v>42156</v>
      </c>
      <c r="EO80" s="449">
        <v>42248</v>
      </c>
      <c r="EP80" s="449">
        <v>42339</v>
      </c>
      <c r="EQ80" s="449">
        <v>42430</v>
      </c>
      <c r="ER80" s="449">
        <v>42522</v>
      </c>
      <c r="ES80" s="449">
        <v>42614</v>
      </c>
      <c r="ET80" s="449">
        <v>42705</v>
      </c>
      <c r="EU80" s="449">
        <v>42795</v>
      </c>
      <c r="EV80" s="449">
        <v>42887</v>
      </c>
      <c r="EW80" s="449">
        <v>42979</v>
      </c>
      <c r="EX80" s="449">
        <v>43070</v>
      </c>
      <c r="EY80" s="449">
        <v>43160</v>
      </c>
      <c r="EZ80" s="449">
        <v>43252</v>
      </c>
      <c r="FA80" s="449">
        <v>43344</v>
      </c>
      <c r="FB80" s="449">
        <v>43435</v>
      </c>
      <c r="FC80" s="449">
        <v>43525</v>
      </c>
      <c r="FD80" s="449">
        <v>43617</v>
      </c>
      <c r="FE80" s="449">
        <v>43709</v>
      </c>
      <c r="FF80" s="449">
        <v>43800</v>
      </c>
      <c r="FG80" s="449"/>
      <c r="FH80" s="449"/>
      <c r="FI80" s="449"/>
      <c r="FJ80" s="449"/>
      <c r="FK80" s="449"/>
      <c r="FL80" s="449"/>
      <c r="FM80" s="449"/>
      <c r="FN80" s="449"/>
      <c r="FO80" s="449"/>
      <c r="FP80" s="449"/>
      <c r="FQ80" s="449"/>
      <c r="FR80" s="449"/>
      <c r="FS80" s="449"/>
      <c r="FT80" s="449"/>
      <c r="FU80" s="449"/>
      <c r="FV80" s="449"/>
    </row>
    <row r="81" spans="1:178" s="544" customFormat="1">
      <c r="A81" s="542"/>
      <c r="B81" s="476" t="s">
        <v>277</v>
      </c>
      <c r="C81" s="543">
        <f>100*('E&amp;R trim'!N65/'E&amp;R trim'!N9*'E&amp;R trim'!J9/'E&amp;R trim'!J65-1)</f>
        <v>12.968286704913879</v>
      </c>
      <c r="D81" s="543">
        <f>100*('E&amp;R trim'!O65/'E&amp;R trim'!O9*'E&amp;R trim'!K9/'E&amp;R trim'!K65-1)</f>
        <v>13.271138402781869</v>
      </c>
      <c r="E81" s="543">
        <f>100*('E&amp;R trim'!P65/'E&amp;R trim'!P9*'E&amp;R trim'!L9/'E&amp;R trim'!L65-1)</f>
        <v>12.73829189421094</v>
      </c>
      <c r="F81" s="543">
        <f>100*('E&amp;R trim'!Q65/'E&amp;R trim'!Q9*'E&amp;R trim'!M9/'E&amp;R trim'!M65-1)</f>
        <v>13.32178715356569</v>
      </c>
      <c r="G81" s="543">
        <f>100*('E&amp;R trim'!R65/'E&amp;R trim'!R9*'E&amp;R trim'!N9/'E&amp;R trim'!N65-1)</f>
        <v>12.903088459750812</v>
      </c>
      <c r="H81" s="543">
        <f>100*('E&amp;R trim'!S65/'E&amp;R trim'!S9*'E&amp;R trim'!O9/'E&amp;R trim'!O65-1)</f>
        <v>13.077905678114977</v>
      </c>
      <c r="I81" s="543">
        <f>100*('E&amp;R trim'!T65/'E&amp;R trim'!T9*'E&amp;R trim'!P9/'E&amp;R trim'!P65-1)</f>
        <v>14.087475929778126</v>
      </c>
      <c r="J81" s="543">
        <f>100*('E&amp;R trim'!U65/'E&amp;R trim'!U9*'E&amp;R trim'!Q9/'E&amp;R trim'!Q65-1)</f>
        <v>14.157456960765625</v>
      </c>
      <c r="K81" s="543">
        <f>100*('E&amp;R trim'!V65/'E&amp;R trim'!V9*'E&amp;R trim'!R9/'E&amp;R trim'!R65-1)</f>
        <v>13.677819848559025</v>
      </c>
      <c r="L81" s="543">
        <f>100*('E&amp;R trim'!W65/'E&amp;R trim'!W9*'E&amp;R trim'!S9/'E&amp;R trim'!S65-1)</f>
        <v>13.311543036747508</v>
      </c>
      <c r="M81" s="543">
        <f>100*('E&amp;R trim'!X65/'E&amp;R trim'!X9*'E&amp;R trim'!T9/'E&amp;R trim'!T65-1)</f>
        <v>10.827974899997805</v>
      </c>
      <c r="N81" s="543">
        <f>100*('E&amp;R trim'!Y65/'E&amp;R trim'!Y9*'E&amp;R trim'!U9/'E&amp;R trim'!U65-1)</f>
        <v>9.7183071726105297</v>
      </c>
      <c r="O81" s="543">
        <f>100*('E&amp;R trim'!Z65/'E&amp;R trim'!Z9*'E&amp;R trim'!V9/'E&amp;R trim'!V65-1)</f>
        <v>9.4251268022422572</v>
      </c>
      <c r="P81" s="543">
        <f>100*('E&amp;R trim'!AA65/'E&amp;R trim'!AA9*'E&amp;R trim'!W9/'E&amp;R trim'!W65-1)</f>
        <v>9.1824319778041499</v>
      </c>
      <c r="Q81" s="543">
        <f>100*('E&amp;R trim'!AB65/'E&amp;R trim'!AB9*'E&amp;R trim'!X9/'E&amp;R trim'!X65-1)</f>
        <v>9.8262252399513361</v>
      </c>
      <c r="R81" s="543">
        <f>100*('E&amp;R trim'!AC65/'E&amp;R trim'!AC9*'E&amp;R trim'!Y9/'E&amp;R trim'!Y65-1)</f>
        <v>9.7422982963760951</v>
      </c>
      <c r="S81" s="543">
        <f>100*('E&amp;R trim'!AD65/'E&amp;R trim'!AD9*'E&amp;R trim'!Z9/'E&amp;R trim'!Z65-1)</f>
        <v>8.9836480318399516</v>
      </c>
      <c r="T81" s="543">
        <f>100*('E&amp;R trim'!AE65/'E&amp;R trim'!AE9*'E&amp;R trim'!AA9/'E&amp;R trim'!AA65-1)</f>
        <v>7.9996410967996923</v>
      </c>
      <c r="U81" s="543">
        <f>100*('E&amp;R trim'!AF65/'E&amp;R trim'!AF9*'E&amp;R trim'!AB9/'E&amp;R trim'!AB65-1)</f>
        <v>7.5254754399599166</v>
      </c>
      <c r="V81" s="543">
        <f>100*('E&amp;R trim'!AG65/'E&amp;R trim'!AG9*'E&amp;R trim'!AC9/'E&amp;R trim'!AC65-1)</f>
        <v>7.1389567306263224</v>
      </c>
      <c r="W81" s="543">
        <f>100*('E&amp;R trim'!AH65/'E&amp;R trim'!AH9*'E&amp;R trim'!AD9/'E&amp;R trim'!AD65-1)</f>
        <v>6.7831908942410202</v>
      </c>
      <c r="X81" s="543">
        <f>100*('E&amp;R trim'!AI65/'E&amp;R trim'!AI9*'E&amp;R trim'!AE9/'E&amp;R trim'!AE65-1)</f>
        <v>6.742804980508299</v>
      </c>
      <c r="Y81" s="543">
        <f>100*('E&amp;R trim'!AJ65/'E&amp;R trim'!AJ9*'E&amp;R trim'!AF9/'E&amp;R trim'!AF65-1)</f>
        <v>6.0203727812158325</v>
      </c>
      <c r="Z81" s="543">
        <f>100*('E&amp;R trim'!AK65/'E&amp;R trim'!AK9*'E&amp;R trim'!AG9/'E&amp;R trim'!AG65-1)</f>
        <v>5.0876145605617484</v>
      </c>
      <c r="AA81" s="543">
        <f>100*('E&amp;R trim'!AL65/'E&amp;R trim'!AL9*'E&amp;R trim'!AH9/'E&amp;R trim'!AH65-1)</f>
        <v>3.7751599619200382</v>
      </c>
      <c r="AB81" s="543">
        <f>100*('E&amp;R trim'!AM65/'E&amp;R trim'!AM9*'E&amp;R trim'!AI9/'E&amp;R trim'!AI65-1)</f>
        <v>2.6954987619682846</v>
      </c>
      <c r="AC81" s="543">
        <f>100*('E&amp;R trim'!AN65/'E&amp;R trim'!AN9*'E&amp;R trim'!AJ9/'E&amp;R trim'!AJ65-1)</f>
        <v>2.1578475035421096</v>
      </c>
      <c r="AD81" s="543">
        <f>100*('E&amp;R trim'!AO65/'E&amp;R trim'!AO9*'E&amp;R trim'!AK9/'E&amp;R trim'!AK65-1)</f>
        <v>2.3635432463273487</v>
      </c>
      <c r="AE81" s="543">
        <f>100*('E&amp;R trim'!AP65/'E&amp;R trim'!AP9*'E&amp;R trim'!AL9/'E&amp;R trim'!AL65-1)</f>
        <v>2.862075411822107</v>
      </c>
      <c r="AF81" s="543">
        <f>100*('E&amp;R trim'!AQ65/'E&amp;R trim'!AQ9*'E&amp;R trim'!AM9/'E&amp;R trim'!AM65-1)</f>
        <v>3.0198552137523649</v>
      </c>
      <c r="AG81" s="543">
        <f>100*('E&amp;R trim'!AR65/'E&amp;R trim'!AR9*'E&amp;R trim'!AN9/'E&amp;R trim'!AN65-1)</f>
        <v>3.1431816642204735</v>
      </c>
      <c r="AH81" s="543">
        <f>100*('E&amp;R trim'!AS65/'E&amp;R trim'!AS9*'E&amp;R trim'!AO9/'E&amp;R trim'!AO65-1)</f>
        <v>2.7073441129321196</v>
      </c>
      <c r="AI81" s="543">
        <f>100*('E&amp;R trim'!AT65/'E&amp;R trim'!AT9*'E&amp;R trim'!AP9/'E&amp;R trim'!AP65-1)</f>
        <v>2.442522178258133</v>
      </c>
      <c r="AJ81" s="543">
        <f>100*('E&amp;R trim'!AU65/'E&amp;R trim'!AU9*'E&amp;R trim'!AQ9/'E&amp;R trim'!AQ65-1)</f>
        <v>2.399482576287415</v>
      </c>
      <c r="AK81" s="543">
        <f>100*('E&amp;R trim'!AV65/'E&amp;R trim'!AV9*'E&amp;R trim'!AR9/'E&amp;R trim'!AR65-1)</f>
        <v>2.7017067464710776</v>
      </c>
      <c r="AL81" s="543">
        <f>100*('E&amp;R trim'!AW65/'E&amp;R trim'!AW9*'E&amp;R trim'!AS9/'E&amp;R trim'!AS65-1)</f>
        <v>3.0863015178010045</v>
      </c>
      <c r="AM81" s="543">
        <f>100*('E&amp;R trim'!AX65/'E&amp;R trim'!AX9*'E&amp;R trim'!AT9/'E&amp;R trim'!AT65-1)</f>
        <v>3.6053697803664964</v>
      </c>
      <c r="AN81" s="543">
        <f>100*('E&amp;R trim'!AY65/'E&amp;R trim'!AY9*'E&amp;R trim'!AU9/'E&amp;R trim'!AU65-1)</f>
        <v>4.0335311225478065</v>
      </c>
      <c r="AO81" s="543">
        <f>100*('E&amp;R trim'!AZ65/'E&amp;R trim'!AZ9*'E&amp;R trim'!AV9/'E&amp;R trim'!AV65-1)</f>
        <v>3.8825237133557344</v>
      </c>
      <c r="AP81" s="543">
        <f>100*('E&amp;R trim'!BA65/'E&amp;R trim'!BA9*'E&amp;R trim'!AW9/'E&amp;R trim'!AW65-1)</f>
        <v>3.7722177943359858</v>
      </c>
      <c r="AQ81" s="543">
        <f>100*('E&amp;R trim'!BB65/'E&amp;R trim'!BB9*'E&amp;R trim'!AX9/'E&amp;R trim'!AX65-1)</f>
        <v>3.2453959016867318</v>
      </c>
      <c r="AR81" s="543">
        <f>100*('E&amp;R trim'!BC65/'E&amp;R trim'!BC9*'E&amp;R trim'!AY9/'E&amp;R trim'!AY65-1)</f>
        <v>2.7611500432149994</v>
      </c>
      <c r="AS81" s="543">
        <f>100*('E&amp;R trim'!BD65/'E&amp;R trim'!BD9*'E&amp;R trim'!AZ9/'E&amp;R trim'!AZ65-1)</f>
        <v>2.7324520521874396</v>
      </c>
      <c r="AT81" s="543">
        <f>100*('E&amp;R trim'!BE65/'E&amp;R trim'!BE9*'E&amp;R trim'!BA9/'E&amp;R trim'!BA65-1)</f>
        <v>2.724142779165506</v>
      </c>
      <c r="AU81" s="543">
        <f>100*('E&amp;R trim'!BF65/'E&amp;R trim'!BF9*'E&amp;R trim'!BB9/'E&amp;R trim'!BB65-1)</f>
        <v>2.6761014082139933</v>
      </c>
      <c r="AV81" s="543">
        <f>100*('E&amp;R trim'!BG65/'E&amp;R trim'!BG9*'E&amp;R trim'!BC9/'E&amp;R trim'!BC65-1)</f>
        <v>2.6221876702640978</v>
      </c>
      <c r="AW81" s="543">
        <f>100*('E&amp;R trim'!BH65/'E&amp;R trim'!BH9*'E&amp;R trim'!BD9/'E&amp;R trim'!BD65-1)</f>
        <v>2.6556075824628378</v>
      </c>
      <c r="AX81" s="543">
        <f>100*('E&amp;R trim'!BI65/'E&amp;R trim'!BI9*'E&amp;R trim'!BE9/'E&amp;R trim'!BE65-1)</f>
        <v>2.7402919413482829</v>
      </c>
      <c r="AY81" s="543">
        <f>100*('E&amp;R trim'!BJ65/'E&amp;R trim'!BJ9*'E&amp;R trim'!BF9/'E&amp;R trim'!BF65-1)</f>
        <v>2.7544106956458814</v>
      </c>
      <c r="AZ81" s="543">
        <f>100*('E&amp;R trim'!BK65/'E&amp;R trim'!BK9*'E&amp;R trim'!BG9/'E&amp;R trim'!BG65-1)</f>
        <v>2.9219397957143345</v>
      </c>
      <c r="BA81" s="543">
        <f>100*('E&amp;R trim'!BL65/'E&amp;R trim'!BL9*'E&amp;R trim'!BH9/'E&amp;R trim'!BH65-1)</f>
        <v>2.5327385380654377</v>
      </c>
      <c r="BB81" s="543">
        <f>100*('E&amp;R trim'!BM65/'E&amp;R trim'!BM9*'E&amp;R trim'!BI9/'E&amp;R trim'!BI65-1)</f>
        <v>2.0547356215618873</v>
      </c>
      <c r="BC81" s="543">
        <f>100*('E&amp;R trim'!BN65/'E&amp;R trim'!BN9*'E&amp;R trim'!BJ9/'E&amp;R trim'!BJ65-1)</f>
        <v>2.0090044393683781</v>
      </c>
      <c r="BD81" s="543">
        <f>100*('E&amp;R trim'!BO65/'E&amp;R trim'!BO9*'E&amp;R trim'!BK9/'E&amp;R trim'!BK65-1)</f>
        <v>1.5351807495983971</v>
      </c>
      <c r="BE81" s="543">
        <f>100*('E&amp;R trim'!BP65/'E&amp;R trim'!BP9*'E&amp;R trim'!BL9/'E&amp;R trim'!BL65-1)</f>
        <v>1.3643178119035149</v>
      </c>
      <c r="BF81" s="543">
        <f>100*('E&amp;R trim'!BQ65/'E&amp;R trim'!BQ9*'E&amp;R trim'!BM9/'E&amp;R trim'!BM65-1)</f>
        <v>1.2425060399299914</v>
      </c>
      <c r="BG81" s="543">
        <f>100*('E&amp;R trim'!BR65/'E&amp;R trim'!BR9*'E&amp;R trim'!BN9/'E&amp;R trim'!BN65-1)</f>
        <v>1.0208997621059535</v>
      </c>
      <c r="BH81" s="543">
        <f>100*('E&amp;R trim'!BS65/'E&amp;R trim'!BS9*'E&amp;R trim'!BO9/'E&amp;R trim'!BO65-1)</f>
        <v>0.98062437039136974</v>
      </c>
      <c r="BI81" s="543">
        <f>100*('E&amp;R trim'!BT65/'E&amp;R trim'!BT9*'E&amp;R trim'!BP9/'E&amp;R trim'!BP65-1)</f>
        <v>0.95876629870590424</v>
      </c>
      <c r="BJ81" s="543">
        <f>100*('E&amp;R trim'!BU65/'E&amp;R trim'!BU9*'E&amp;R trim'!BQ9/'E&amp;R trim'!BQ65-1)</f>
        <v>0.78507917536747573</v>
      </c>
      <c r="BK81" s="543">
        <f>100*('E&amp;R trim'!BV65/'E&amp;R trim'!BV9*'E&amp;R trim'!BR9/'E&amp;R trim'!BR65-1)</f>
        <v>0.80756221278319718</v>
      </c>
      <c r="BL81" s="543">
        <f>100*('E&amp;R trim'!BW65/'E&amp;R trim'!BW9*'E&amp;R trim'!BS9/'E&amp;R trim'!BS65-1)</f>
        <v>0.69043515510587294</v>
      </c>
      <c r="BM81" s="543">
        <f>100*('E&amp;R trim'!BX65/'E&amp;R trim'!BX9*'E&amp;R trim'!BT9/'E&amp;R trim'!BT65-1)</f>
        <v>1.0322998266885097</v>
      </c>
      <c r="BN81" s="543">
        <f>100*('E&amp;R trim'!BY65/'E&amp;R trim'!BY9*'E&amp;R trim'!BU9/'E&amp;R trim'!BU65-1)</f>
        <v>1.3568477916404698</v>
      </c>
      <c r="BO81" s="543">
        <f>100*('E&amp;R trim'!BZ65/'E&amp;R trim'!BZ9*'E&amp;R trim'!BV9/'E&amp;R trim'!BV65-1)</f>
        <v>1.6841644039293557</v>
      </c>
      <c r="BP81" s="543">
        <f>100*('E&amp;R trim'!CA65/'E&amp;R trim'!CA9*'E&amp;R trim'!BW9/'E&amp;R trim'!BW65-1)</f>
        <v>1.9980477481216008</v>
      </c>
      <c r="BQ81" s="543">
        <f>100*('E&amp;R trim'!CB65/'E&amp;R trim'!CB9*'E&amp;R trim'!BX9/'E&amp;R trim'!BX65-1)</f>
        <v>1.3525316564034773</v>
      </c>
      <c r="BR81" s="543">
        <f>100*('E&amp;R trim'!CC65/'E&amp;R trim'!CC9*'E&amp;R trim'!BY9/'E&amp;R trim'!BY65-1)</f>
        <v>1.2921982793320463</v>
      </c>
      <c r="BS81" s="543">
        <f>100*('E&amp;R trim'!CD65/'E&amp;R trim'!CD9*'E&amp;R trim'!BZ9/'E&amp;R trim'!BZ65-1)</f>
        <v>1.0396774740367709</v>
      </c>
      <c r="BT81" s="543">
        <f>100*('E&amp;R trim'!CE65/'E&amp;R trim'!CE9*'E&amp;R trim'!CA9/'E&amp;R trim'!CA65-1)</f>
        <v>0.56090018359895577</v>
      </c>
      <c r="BU81" s="543">
        <f>100*('E&amp;R trim'!CF65/'E&amp;R trim'!CF9*'E&amp;R trim'!CB9/'E&amp;R trim'!CB65-1)</f>
        <v>0.92527348964457357</v>
      </c>
      <c r="BV81" s="543">
        <f>100*('E&amp;R trim'!CG65/'E&amp;R trim'!CG9*'E&amp;R trim'!CC9/'E&amp;R trim'!CC65-1)</f>
        <v>0.74559967573668562</v>
      </c>
      <c r="BW81" s="543">
        <f>100*('E&amp;R trim'!CH65/'E&amp;R trim'!CH9*'E&amp;R trim'!CD9/'E&amp;R trim'!CD65-1)</f>
        <v>0.58332694436917798</v>
      </c>
      <c r="BX81" s="543">
        <f>100*('E&amp;R trim'!CI65/'E&amp;R trim'!CI9*'E&amp;R trim'!CE9/'E&amp;R trim'!CE65-1)</f>
        <v>0.68376914862271487</v>
      </c>
      <c r="BY81" s="543">
        <f>100*('E&amp;R trim'!CJ65/'E&amp;R trim'!CJ9*'E&amp;R trim'!CF9/'E&amp;R trim'!CF65-1)</f>
        <v>0.18305600939236832</v>
      </c>
      <c r="BZ81" s="543">
        <f>100*('E&amp;R trim'!CK65/'E&amp;R trim'!CK9*'E&amp;R trim'!CG9/'E&amp;R trim'!CG65-1)</f>
        <v>-0.41329470940524304</v>
      </c>
      <c r="CA81" s="543">
        <f>100*('E&amp;R trim'!CL65/'E&amp;R trim'!CL9*'E&amp;R trim'!CH9/'E&amp;R trim'!CH65-1)</f>
        <v>-0.78545331413097941</v>
      </c>
      <c r="CB81" s="543">
        <f>100*('E&amp;R trim'!CM65/'E&amp;R trim'!CM9*'E&amp;R trim'!CI9/'E&amp;R trim'!CI65-1)</f>
        <v>-0.78742452998999957</v>
      </c>
      <c r="CC81" s="543">
        <f>100*('E&amp;R trim'!CN65/'E&amp;R trim'!CN9*'E&amp;R trim'!CJ9/'E&amp;R trim'!CJ65-1)</f>
        <v>-0.5699965439350696</v>
      </c>
      <c r="CD81" s="543">
        <f>100*('E&amp;R trim'!CO65/'E&amp;R trim'!CO9*'E&amp;R trim'!CK9/'E&amp;R trim'!CK65-1)</f>
        <v>0.29152384409008025</v>
      </c>
      <c r="CE81" s="543">
        <f>100*('E&amp;R trim'!CP65/'E&amp;R trim'!CP9*'E&amp;R trim'!CL9/'E&amp;R trim'!CL65-1)</f>
        <v>1.4848268282855459</v>
      </c>
      <c r="CF81" s="543">
        <f>100*('E&amp;R trim'!CQ65/'E&amp;R trim'!CQ9*'E&amp;R trim'!CM9/'E&amp;R trim'!CM65-1)</f>
        <v>1.936223191552644</v>
      </c>
      <c r="CG81" s="543">
        <f>100*('E&amp;R trim'!CR65/'E&amp;R trim'!CR9*'E&amp;R trim'!CN9/'E&amp;R trim'!CN65-1)</f>
        <v>2.6515279524277124</v>
      </c>
      <c r="CH81" s="543">
        <f>100*('E&amp;R trim'!CS65/'E&amp;R trim'!CS9*'E&amp;R trim'!CO9/'E&amp;R trim'!CO65-1)</f>
        <v>2.931949193482164</v>
      </c>
      <c r="CI81" s="543">
        <f>100*('E&amp;R trim'!CT65/'E&amp;R trim'!CT9*'E&amp;R trim'!CP9/'E&amp;R trim'!CP65-1)</f>
        <v>2.2596556253859257</v>
      </c>
      <c r="CJ81" s="543">
        <f>100*('E&amp;R trim'!CU65/'E&amp;R trim'!CU9*'E&amp;R trim'!CQ9/'E&amp;R trim'!CQ65-1)</f>
        <v>2.4847890702655917</v>
      </c>
      <c r="CK81" s="543">
        <f>100*('E&amp;R trim'!CV65/'E&amp;R trim'!CV9*'E&amp;R trim'!CR9/'E&amp;R trim'!CR65-1)</f>
        <v>1.9789727826400538</v>
      </c>
      <c r="CL81" s="543">
        <f>100*('E&amp;R trim'!CW65/'E&amp;R trim'!CW9*'E&amp;R trim'!CS9/'E&amp;R trim'!CS65-1)</f>
        <v>1.135761842282057</v>
      </c>
      <c r="CM81" s="543">
        <f>100*('E&amp;R trim'!CX65/'E&amp;R trim'!CX9*'E&amp;R trim'!CT9/'E&amp;R trim'!CT65-1)</f>
        <v>1.2010668814948167</v>
      </c>
      <c r="CN81" s="543">
        <f>100*('E&amp;R trim'!CY65/'E&amp;R trim'!CY9*'E&amp;R trim'!CU9/'E&amp;R trim'!CU65-1)</f>
        <v>0.56805941043367447</v>
      </c>
      <c r="CO81" s="543">
        <f>100*('E&amp;R trim'!CZ65/'E&amp;R trim'!CZ9*'E&amp;R trim'!CV9/'E&amp;R trim'!CV65-1)</f>
        <v>0.59543025152453133</v>
      </c>
      <c r="CP81" s="543">
        <f>100*('E&amp;R trim'!DA65/'E&amp;R trim'!DA9*'E&amp;R trim'!CW9/'E&amp;R trim'!CW65-1)</f>
        <v>1.1091568243622341</v>
      </c>
      <c r="CQ81" s="543">
        <f>100*('E&amp;R trim'!DB65/'E&amp;R trim'!DB9*'E&amp;R trim'!CX9/'E&amp;R trim'!CX65-1)</f>
        <v>1.5814292839603672</v>
      </c>
      <c r="CR81" s="543">
        <f>100*('E&amp;R trim'!DC65/'E&amp;R trim'!DC9*'E&amp;R trim'!CY9/'E&amp;R trim'!CY65-1)</f>
        <v>1.5291480422017445</v>
      </c>
      <c r="CS81" s="543">
        <f>100*('E&amp;R trim'!DD65/'E&amp;R trim'!DD9*'E&amp;R trim'!CZ9/'E&amp;R trim'!CZ65-1)</f>
        <v>1.7698105009307463</v>
      </c>
      <c r="CT81" s="543">
        <f>100*('E&amp;R trim'!DE65/'E&amp;R trim'!DE9*'E&amp;R trim'!DA9/'E&amp;R trim'!DA65-1)</f>
        <v>2.0040494823482913</v>
      </c>
      <c r="CU81" s="543">
        <f>100*('E&amp;R trim'!DF65/'E&amp;R trim'!DF9*'E&amp;R trim'!DB9/'E&amp;R trim'!DB65-1)</f>
        <v>1.8493736422839469</v>
      </c>
      <c r="CV81" s="543">
        <f>100*('E&amp;R trim'!DG65/'E&amp;R trim'!DG9*'E&amp;R trim'!DC9/'E&amp;R trim'!DC65-1)</f>
        <v>2.3277882245742676</v>
      </c>
      <c r="CW81" s="543">
        <f>100*('E&amp;R trim'!DH65/'E&amp;R trim'!DH9*'E&amp;R trim'!DD9/'E&amp;R trim'!DD65-1)</f>
        <v>2.2872238332982908</v>
      </c>
      <c r="CX81" s="543">
        <f>100*('E&amp;R trim'!DI65/'E&amp;R trim'!DI9*'E&amp;R trim'!DE9/'E&amp;R trim'!DE65-1)</f>
        <v>2.1535349898875733</v>
      </c>
      <c r="CY81" s="543">
        <f>100*('E&amp;R trim'!DJ65/'E&amp;R trim'!DJ9*'E&amp;R trim'!DF9/'E&amp;R trim'!DF65-1)</f>
        <v>1.7596325125114998</v>
      </c>
      <c r="CZ81" s="543">
        <f>100*('E&amp;R trim'!DK65/'E&amp;R trim'!DK9*'E&amp;R trim'!DG9/'E&amp;R trim'!DG65-1)</f>
        <v>1.6482975241963516</v>
      </c>
      <c r="DA81" s="543">
        <f>100*('E&amp;R trim'!DL65/'E&amp;R trim'!DL9*'E&amp;R trim'!DH9/'E&amp;R trim'!DH65-1)</f>
        <v>1.9315126569037888</v>
      </c>
      <c r="DB81" s="543">
        <f>100*('E&amp;R trim'!DM65/'E&amp;R trim'!DM9*'E&amp;R trim'!DI9/'E&amp;R trim'!DI65-1)</f>
        <v>1.9342561578522544</v>
      </c>
      <c r="DC81" s="543">
        <f>100*('E&amp;R trim'!DN65/'E&amp;R trim'!DN9*'E&amp;R trim'!DJ9/'E&amp;R trim'!DJ65-1)</f>
        <v>2.203026868733815</v>
      </c>
      <c r="DD81" s="543">
        <f>100*('E&amp;R trim'!DO65/'E&amp;R trim'!DO9*'E&amp;R trim'!DK9/'E&amp;R trim'!DK65-1)</f>
        <v>2.383888384521482</v>
      </c>
      <c r="DE81" s="543">
        <f>100*('E&amp;R trim'!DP65/'E&amp;R trim'!DP9*'E&amp;R trim'!DL9/'E&amp;R trim'!DL65-1)</f>
        <v>2.2242198000345548</v>
      </c>
      <c r="DF81" s="543">
        <f>100*('E&amp;R trim'!DQ65/'E&amp;R trim'!DQ9*'E&amp;R trim'!DM9/'E&amp;R trim'!DM65-1)</f>
        <v>1.8823715736009827</v>
      </c>
      <c r="DG81" s="543">
        <f>100*('E&amp;R trim'!DR65/'E&amp;R trim'!DR9*'E&amp;R trim'!DN9/'E&amp;R trim'!DN65-1)</f>
        <v>1.8084685303070946</v>
      </c>
      <c r="DH81" s="543">
        <f>100*('E&amp;R trim'!DS65/'E&amp;R trim'!DS9*'E&amp;R trim'!DO9/'E&amp;R trim'!DO65-1)</f>
        <v>1.8185442546414299</v>
      </c>
      <c r="DI81" s="543">
        <f>100*('E&amp;R trim'!DT65/'E&amp;R trim'!DT9*'E&amp;R trim'!DP9/'E&amp;R trim'!DP65-1)</f>
        <v>1.8889799869985291</v>
      </c>
      <c r="DJ81" s="543">
        <f>100*('E&amp;R trim'!DU65/'E&amp;R trim'!DU9*'E&amp;R trim'!DQ9/'E&amp;R trim'!DQ65-1)</f>
        <v>2.94660450053017</v>
      </c>
      <c r="DK81" s="543">
        <f>100*('E&amp;R trim'!DV65/'E&amp;R trim'!DV9*'E&amp;R trim'!DR9/'E&amp;R trim'!DR65-1)</f>
        <v>3.4273885714820818</v>
      </c>
      <c r="DL81" s="543">
        <f>100*('E&amp;R trim'!DW65/'E&amp;R trim'!DW9*'E&amp;R trim'!DS9/'E&amp;R trim'!DS65-1)</f>
        <v>3.4923320785878342</v>
      </c>
      <c r="DM81" s="543">
        <f>100*('E&amp;R trim'!DX65/'E&amp;R trim'!DX9*'E&amp;R trim'!DT9/'E&amp;R trim'!DT65-1)</f>
        <v>3.0515315334798343</v>
      </c>
      <c r="DN81" s="543">
        <f>100*('E&amp;R trim'!DY65/'E&amp;R trim'!DY9*'E&amp;R trim'!DU9/'E&amp;R trim'!DU65-1)</f>
        <v>1.1235195623168437</v>
      </c>
      <c r="DO81" s="543">
        <f>100*('E&amp;R trim'!DZ65/'E&amp;R trim'!DZ9*'E&amp;R trim'!DV9/'E&amp;R trim'!DV65-1)</f>
        <v>-0.64708503594175237</v>
      </c>
      <c r="DP81" s="543">
        <f>100*('E&amp;R trim'!EA65/'E&amp;R trim'!EA9*'E&amp;R trim'!DW9/'E&amp;R trim'!DW65-1)</f>
        <v>-1.811300582943598</v>
      </c>
      <c r="DQ81" s="543">
        <f>100*('E&amp;R trim'!EB65/'E&amp;R trim'!EB9*'E&amp;R trim'!DX9/'E&amp;R trim'!DX65-1)</f>
        <v>-2.0402415174335164</v>
      </c>
      <c r="DR81" s="543">
        <f>100*('E&amp;R trim'!EC65/'E&amp;R trim'!EC9*'E&amp;R trim'!DY9/'E&amp;R trim'!DY65-1)</f>
        <v>-1.0882380160512461</v>
      </c>
      <c r="DS81" s="543">
        <f>100*('E&amp;R trim'!ED65/'E&amp;R trim'!ED9*'E&amp;R trim'!DZ9/'E&amp;R trim'!DZ65-1)</f>
        <v>0.22268778601093331</v>
      </c>
      <c r="DT81" s="543">
        <f>100*('E&amp;R trim'!EE65/'E&amp;R trim'!EE9*'E&amp;R trim'!EA9/'E&amp;R trim'!EA65-1)</f>
        <v>1.1297023281420904</v>
      </c>
      <c r="DU81" s="543">
        <f>100*('E&amp;R trim'!EF65/'E&amp;R trim'!EF9*'E&amp;R trim'!EB9/'E&amp;R trim'!EB65-1)</f>
        <v>1.4428585642187963</v>
      </c>
      <c r="DV81" s="543">
        <f>100*('E&amp;R trim'!EG65/'E&amp;R trim'!EG9*'E&amp;R trim'!EC9/'E&amp;R trim'!EC65-1)</f>
        <v>1.6431050564559735</v>
      </c>
      <c r="DW81" s="543">
        <f>100*('E&amp;R trim'!EH65/'E&amp;R trim'!EH9*'E&amp;R trim'!ED9/'E&amp;R trim'!ED65-1)</f>
        <v>1.7600220994742344</v>
      </c>
      <c r="DX81" s="543">
        <f>100*('E&amp;R trim'!EI65/'E&amp;R trim'!EI9*'E&amp;R trim'!EE9/'E&amp;R trim'!EE65-1)</f>
        <v>1.7952247654758891</v>
      </c>
      <c r="DY81" s="543">
        <f>100*('E&amp;R trim'!EJ65/'E&amp;R trim'!EJ9*'E&amp;R trim'!EF9/'E&amp;R trim'!EF65-1)</f>
        <v>1.8320863523164865</v>
      </c>
      <c r="DZ81" s="543">
        <f>100*('E&amp;R trim'!EK65/'E&amp;R trim'!EK9*'E&amp;R trim'!EG9/'E&amp;R trim'!EG65-1)</f>
        <v>1.899844132608064</v>
      </c>
      <c r="EA81" s="543">
        <f>100*('E&amp;R trim'!EL65/'E&amp;R trim'!EL9*'E&amp;R trim'!EH9/'E&amp;R trim'!EH65-1)</f>
        <v>1.7660154024582209</v>
      </c>
      <c r="EB81" s="543">
        <f>100*('E&amp;R trim'!EM65/'E&amp;R trim'!EM9*'E&amp;R trim'!EI9/'E&amp;R trim'!EI65-1)</f>
        <v>1.4796699834777494</v>
      </c>
      <c r="EC81" s="543">
        <f>100*('E&amp;R trim'!EN65/'E&amp;R trim'!EN9*'E&amp;R trim'!EJ9/'E&amp;R trim'!EJ65-1)</f>
        <v>1.2614530920724398</v>
      </c>
      <c r="ED81" s="543">
        <f>100*('E&amp;R trim'!EO65/'E&amp;R trim'!EO9*'E&amp;R trim'!EK9/'E&amp;R trim'!EK65-1)</f>
        <v>1.0141066157743683</v>
      </c>
      <c r="EE81" s="543">
        <f>100*('E&amp;R trim'!EP65/'E&amp;R trim'!EP9*'E&amp;R trim'!EL9/'E&amp;R trim'!EL65-1)</f>
        <v>0.79083482712551945</v>
      </c>
      <c r="EF81" s="543">
        <f>100*('E&amp;R trim'!EQ65/'E&amp;R trim'!EQ9*'E&amp;R trim'!EM9/'E&amp;R trim'!EM65-1)</f>
        <v>0.66662191267685689</v>
      </c>
      <c r="EG81" s="543">
        <f>100*('E&amp;R trim'!ER65/'E&amp;R trim'!ER9*'E&amp;R trim'!EN9/'E&amp;R trim'!EN65-1)</f>
        <v>0.75828494098342247</v>
      </c>
      <c r="EH81" s="543">
        <f>100*('E&amp;R trim'!ES65/'E&amp;R trim'!ES9*'E&amp;R trim'!EO9/'E&amp;R trim'!EO65-1)</f>
        <v>0.51233156054568685</v>
      </c>
      <c r="EI81" s="543">
        <f>100*('E&amp;R trim'!ET65/'E&amp;R trim'!ET9*'E&amp;R trim'!EP9/'E&amp;R trim'!EP65-1)</f>
        <v>0.57173120059015314</v>
      </c>
      <c r="EJ81" s="543">
        <f>100*('E&amp;R trim'!EU65/'E&amp;R trim'!EU9*'E&amp;R trim'!EQ9/'E&amp;R trim'!EQ65-1)</f>
        <v>0.59108154185139039</v>
      </c>
      <c r="EK81" s="543" t="e">
        <f>100*('E&amp;R trim'!EV65/'E&amp;R trim'!EV9*'E&amp;R trim'!ER9/'E&amp;R trim'!ER65-1)</f>
        <v>#VALUE!</v>
      </c>
      <c r="EL81" s="543" t="e">
        <f>100*('E&amp;R trim'!EW65/'E&amp;R trim'!EW9*'E&amp;R trim'!ES9/'E&amp;R trim'!ES65-1)</f>
        <v>#VALUE!</v>
      </c>
      <c r="EM81" s="543" t="e">
        <f>100*('E&amp;R trim'!EX65/'E&amp;R trim'!EX9*'E&amp;R trim'!ET9/'E&amp;R trim'!ET65-1)</f>
        <v>#VALUE!</v>
      </c>
      <c r="EN81" s="543" t="e">
        <f>100*('E&amp;R trim'!EY65/'E&amp;R trim'!EY9*'E&amp;R trim'!EU9/'E&amp;R trim'!EU65-1)</f>
        <v>#VALUE!</v>
      </c>
      <c r="EO81" s="543" t="e">
        <f>100*('E&amp;R trim'!EZ65/'E&amp;R trim'!EZ9*'E&amp;R trim'!EV9/'E&amp;R trim'!EV65-1)</f>
        <v>#VALUE!</v>
      </c>
      <c r="EP81" s="543" t="e">
        <f>100*('E&amp;R trim'!FA65/'E&amp;R trim'!FA9*'E&amp;R trim'!EW9/'E&amp;R trim'!EW65-1)</f>
        <v>#VALUE!</v>
      </c>
      <c r="EQ81" s="543" t="e">
        <f>100*('E&amp;R trim'!FB65/'E&amp;R trim'!FB9*'E&amp;R trim'!EX9/'E&amp;R trim'!EX65-1)</f>
        <v>#VALUE!</v>
      </c>
      <c r="ER81" s="543" t="e">
        <f>100*('E&amp;R trim'!FC65/'E&amp;R trim'!FC9*'E&amp;R trim'!EY9/'E&amp;R trim'!EY65-1)</f>
        <v>#VALUE!</v>
      </c>
      <c r="ES81" s="543" t="e">
        <f>100*('E&amp;R trim'!FD65/'E&amp;R trim'!FD9*'E&amp;R trim'!EZ9/'E&amp;R trim'!EZ65-1)</f>
        <v>#VALUE!</v>
      </c>
      <c r="ET81" s="543" t="e">
        <f>100*('E&amp;R trim'!FE65/'E&amp;R trim'!FE9*'E&amp;R trim'!FA9/'E&amp;R trim'!FA65-1)</f>
        <v>#VALUE!</v>
      </c>
      <c r="EU81" s="543" t="e">
        <f>100*('E&amp;R trim'!FF65/'E&amp;R trim'!FF9*'E&amp;R trim'!FB9/'E&amp;R trim'!FB65-1)</f>
        <v>#VALUE!</v>
      </c>
      <c r="EV81" s="543" t="e">
        <f>100*('E&amp;R trim'!FG65/'E&amp;R trim'!FG9*'E&amp;R trim'!FC9/'E&amp;R trim'!FC65-1)</f>
        <v>#VALUE!</v>
      </c>
      <c r="EW81" s="543" t="e">
        <f>100*('E&amp;R trim'!FH65/'E&amp;R trim'!FH9*'E&amp;R trim'!FD9/'E&amp;R trim'!FD65-1)</f>
        <v>#VALUE!</v>
      </c>
      <c r="EX81" s="543" t="e">
        <f>100*('E&amp;R trim'!FI65/'E&amp;R trim'!FI9*'E&amp;R trim'!FE9/'E&amp;R trim'!FE65-1)</f>
        <v>#VALUE!</v>
      </c>
      <c r="EY81" s="543" t="e">
        <f>100*('E&amp;R trim'!FJ65/'E&amp;R trim'!FJ9*'E&amp;R trim'!FF9/'E&amp;R trim'!FF65-1)</f>
        <v>#VALUE!</v>
      </c>
      <c r="EZ81" s="543" t="e">
        <f>100*('E&amp;R trim'!FK65/'E&amp;R trim'!FK9*'E&amp;R trim'!FG9/'E&amp;R trim'!FG65-1)</f>
        <v>#VALUE!</v>
      </c>
      <c r="FA81" s="543" t="e">
        <f>100*('E&amp;R trim'!FL65/'E&amp;R trim'!FL9*'E&amp;R trim'!FH9/'E&amp;R trim'!FH65-1)</f>
        <v>#VALUE!</v>
      </c>
      <c r="FB81" s="543" t="e">
        <f>100*('E&amp;R trim'!FM65/'E&amp;R trim'!FM9*'E&amp;R trim'!FI9/'E&amp;R trim'!FI65-1)</f>
        <v>#VALUE!</v>
      </c>
      <c r="FC81" s="543" t="e">
        <f>100*('E&amp;R trim'!FN65/'E&amp;R trim'!FN9*'E&amp;R trim'!FJ9/'E&amp;R trim'!FJ65-1)</f>
        <v>#VALUE!</v>
      </c>
      <c r="FD81" s="543" t="e">
        <f>100*('E&amp;R trim'!FO65/'E&amp;R trim'!FO9*'E&amp;R trim'!FK9/'E&amp;R trim'!FK65-1)</f>
        <v>#VALUE!</v>
      </c>
      <c r="FE81" s="543" t="e">
        <f>100*('E&amp;R trim'!FP65/'E&amp;R trim'!FP9*'E&amp;R trim'!FL9/'E&amp;R trim'!FL65-1)</f>
        <v>#VALUE!</v>
      </c>
      <c r="FF81" s="543" t="e">
        <f>100*('E&amp;R trim'!FQ65/'E&amp;R trim'!FQ9*'E&amp;R trim'!FM9/'E&amp;R trim'!FM65-1)</f>
        <v>#VALUE!</v>
      </c>
      <c r="FG81" s="543"/>
      <c r="FH81" s="543"/>
      <c r="FI81" s="543"/>
      <c r="FJ81" s="543"/>
      <c r="FK81" s="543"/>
      <c r="FL81" s="543"/>
      <c r="FM81" s="543"/>
      <c r="FN81" s="543"/>
      <c r="FO81" s="543"/>
      <c r="FP81" s="543"/>
      <c r="FQ81" s="543"/>
      <c r="FR81" s="543"/>
      <c r="FS81" s="543"/>
      <c r="FT81" s="543"/>
      <c r="FU81" s="543"/>
      <c r="FV81" s="543"/>
    </row>
    <row r="82" spans="1:178" s="549" customFormat="1">
      <c r="A82" s="545"/>
      <c r="B82" s="546" t="s">
        <v>278</v>
      </c>
      <c r="C82" s="547"/>
      <c r="D82" s="547"/>
      <c r="E82" s="547"/>
      <c r="F82" s="547"/>
      <c r="G82" s="547"/>
      <c r="H82" s="547"/>
      <c r="I82" s="547"/>
      <c r="J82" s="547"/>
      <c r="K82" s="547"/>
      <c r="L82" s="547"/>
      <c r="M82" s="547"/>
      <c r="N82" s="547"/>
      <c r="O82" s="547"/>
      <c r="P82" s="547"/>
      <c r="Q82" s="547"/>
      <c r="R82" s="547"/>
      <c r="S82" s="547"/>
      <c r="T82" s="547"/>
      <c r="U82" s="547"/>
      <c r="V82" s="547"/>
      <c r="W82" s="547"/>
      <c r="X82" s="547"/>
      <c r="Y82" s="547"/>
      <c r="Z82" s="547"/>
      <c r="AA82" s="547"/>
      <c r="AB82" s="547"/>
      <c r="AC82" s="547"/>
      <c r="AD82" s="547"/>
      <c r="AE82" s="547"/>
      <c r="AF82" s="547"/>
      <c r="AG82" s="547"/>
      <c r="AH82" s="547"/>
      <c r="AI82" s="547"/>
      <c r="AJ82" s="547"/>
      <c r="AK82" s="547"/>
      <c r="AL82" s="547"/>
      <c r="AM82" s="547"/>
      <c r="AN82" s="547"/>
      <c r="AO82" s="547"/>
      <c r="AP82" s="547"/>
      <c r="AQ82" s="547"/>
      <c r="AR82" s="547"/>
      <c r="AS82" s="547"/>
      <c r="AT82" s="547"/>
      <c r="AU82" s="547"/>
      <c r="AV82" s="547"/>
      <c r="AW82" s="547"/>
      <c r="AX82" s="547"/>
      <c r="AY82" s="547"/>
      <c r="AZ82" s="547"/>
      <c r="BA82" s="547"/>
      <c r="BB82" s="547"/>
      <c r="BC82" s="547"/>
      <c r="BD82" s="547"/>
      <c r="BE82" s="547"/>
      <c r="BF82" s="547"/>
      <c r="BG82" s="547"/>
      <c r="BH82" s="547"/>
      <c r="BI82" s="547"/>
      <c r="BJ82" s="547"/>
      <c r="BK82" s="547"/>
      <c r="BL82" s="547"/>
      <c r="BM82" s="547"/>
      <c r="BN82" s="547"/>
      <c r="BO82" s="547"/>
      <c r="BP82" s="547"/>
      <c r="BQ82" s="547"/>
      <c r="BR82" s="547"/>
      <c r="BS82" s="547"/>
      <c r="BT82" s="547"/>
      <c r="BU82" s="547"/>
      <c r="BV82" s="547"/>
      <c r="BW82" s="547"/>
      <c r="BX82" s="547"/>
      <c r="BY82" s="547"/>
      <c r="BZ82" s="547"/>
      <c r="CA82" s="547"/>
      <c r="CB82" s="547"/>
      <c r="CC82" s="547"/>
      <c r="CD82" s="547"/>
      <c r="CE82" s="547"/>
      <c r="CF82" s="547"/>
      <c r="CG82" s="547"/>
      <c r="CH82" s="547"/>
      <c r="CI82" s="548" t="e">
        <f>'E&amp;R trim'!CT146</f>
        <v>#VALUE!</v>
      </c>
      <c r="CJ82" s="548" t="e">
        <f>'E&amp;R trim'!CU146</f>
        <v>#VALUE!</v>
      </c>
      <c r="CK82" s="548" t="e">
        <f>'E&amp;R trim'!CV146</f>
        <v>#VALUE!</v>
      </c>
      <c r="CL82" s="548" t="e">
        <f>'E&amp;R trim'!CW146</f>
        <v>#VALUE!</v>
      </c>
      <c r="CM82" s="548" t="e">
        <f>'E&amp;R trim'!CX146</f>
        <v>#VALUE!</v>
      </c>
      <c r="CN82" s="548" t="e">
        <f>'E&amp;R trim'!CY146</f>
        <v>#VALUE!</v>
      </c>
      <c r="CO82" s="548" t="e">
        <f>'E&amp;R trim'!CZ146</f>
        <v>#VALUE!</v>
      </c>
      <c r="CP82" s="548" t="e">
        <f>'E&amp;R trim'!DA146</f>
        <v>#VALUE!</v>
      </c>
      <c r="CQ82" s="548" t="e">
        <f>'E&amp;R trim'!DB146</f>
        <v>#VALUE!</v>
      </c>
      <c r="CR82" s="548" t="e">
        <f>'E&amp;R trim'!DC146</f>
        <v>#VALUE!</v>
      </c>
      <c r="CS82" s="548" t="e">
        <f>'E&amp;R trim'!DD146</f>
        <v>#VALUE!</v>
      </c>
      <c r="CT82" s="548" t="e">
        <f>'E&amp;R trim'!DE146</f>
        <v>#VALUE!</v>
      </c>
      <c r="CU82" s="548" t="e">
        <f>'E&amp;R trim'!DF146</f>
        <v>#VALUE!</v>
      </c>
      <c r="CV82" s="548" t="e">
        <f>'E&amp;R trim'!DG146</f>
        <v>#VALUE!</v>
      </c>
      <c r="CW82" s="548" t="e">
        <f>'E&amp;R trim'!DH146</f>
        <v>#VALUE!</v>
      </c>
      <c r="CX82" s="548" t="e">
        <f>'E&amp;R trim'!DI146</f>
        <v>#VALUE!</v>
      </c>
      <c r="CY82" s="548" t="e">
        <f>'E&amp;R trim'!DJ146</f>
        <v>#VALUE!</v>
      </c>
      <c r="CZ82" s="548" t="e">
        <f>'E&amp;R trim'!DK146</f>
        <v>#VALUE!</v>
      </c>
      <c r="DA82" s="548" t="e">
        <f>'E&amp;R trim'!DL146</f>
        <v>#VALUE!</v>
      </c>
      <c r="DB82" s="548" t="e">
        <f>'E&amp;R trim'!DM146</f>
        <v>#VALUE!</v>
      </c>
      <c r="DC82" s="548" t="e">
        <f>'E&amp;R trim'!DN146</f>
        <v>#VALUE!</v>
      </c>
      <c r="DD82" s="548" t="e">
        <f>'E&amp;R trim'!DO146</f>
        <v>#VALUE!</v>
      </c>
      <c r="DE82" s="548" t="e">
        <f>'E&amp;R trim'!DP146</f>
        <v>#VALUE!</v>
      </c>
      <c r="DF82" s="548" t="e">
        <f>'E&amp;R trim'!DQ146</f>
        <v>#VALUE!</v>
      </c>
      <c r="DG82" s="548" t="e">
        <f>'E&amp;R trim'!DR146</f>
        <v>#VALUE!</v>
      </c>
      <c r="DH82" s="548" t="e">
        <f>'E&amp;R trim'!DS146</f>
        <v>#VALUE!</v>
      </c>
      <c r="DI82" s="548" t="e">
        <f>'E&amp;R trim'!DT146</f>
        <v>#VALUE!</v>
      </c>
      <c r="DJ82" s="548" t="e">
        <f>'E&amp;R trim'!DU146</f>
        <v>#VALUE!</v>
      </c>
      <c r="DK82" s="548" t="e">
        <f>'E&amp;R trim'!DV146</f>
        <v>#VALUE!</v>
      </c>
      <c r="DL82" s="548" t="e">
        <f>'E&amp;R trim'!DW146</f>
        <v>#VALUE!</v>
      </c>
      <c r="DM82" s="548" t="e">
        <f>'E&amp;R trim'!DX146</f>
        <v>#VALUE!</v>
      </c>
      <c r="DN82" s="548" t="e">
        <f>'E&amp;R trim'!DY146</f>
        <v>#VALUE!</v>
      </c>
      <c r="DO82" s="548" t="e">
        <f>'E&amp;R trim'!DZ146</f>
        <v>#VALUE!</v>
      </c>
      <c r="DP82" s="548" t="e">
        <f>'E&amp;R trim'!EA146</f>
        <v>#VALUE!</v>
      </c>
      <c r="DQ82" s="548" t="e">
        <f>'E&amp;R trim'!EB146</f>
        <v>#VALUE!</v>
      </c>
      <c r="DR82" s="548" t="e">
        <f>'E&amp;R trim'!EC146</f>
        <v>#VALUE!</v>
      </c>
      <c r="DS82" s="548" t="e">
        <f>'E&amp;R trim'!ED146</f>
        <v>#VALUE!</v>
      </c>
      <c r="DT82" s="548" t="e">
        <f>'E&amp;R trim'!EE146</f>
        <v>#VALUE!</v>
      </c>
      <c r="DU82" s="548" t="e">
        <f>'E&amp;R trim'!EF146</f>
        <v>#VALUE!</v>
      </c>
      <c r="DV82" s="548" t="e">
        <f>'E&amp;R trim'!EG146</f>
        <v>#VALUE!</v>
      </c>
      <c r="DW82" s="548" t="e">
        <f>'E&amp;R trim'!EH146</f>
        <v>#VALUE!</v>
      </c>
      <c r="DX82" s="548" t="e">
        <f>'E&amp;R trim'!EI146</f>
        <v>#VALUE!</v>
      </c>
      <c r="DY82" s="548" t="e">
        <f>'E&amp;R trim'!EJ146</f>
        <v>#VALUE!</v>
      </c>
      <c r="DZ82" s="548" t="e">
        <f>'E&amp;R trim'!EK146</f>
        <v>#VALUE!</v>
      </c>
      <c r="EA82" s="548" t="e">
        <f>'E&amp;R trim'!EL146</f>
        <v>#VALUE!</v>
      </c>
      <c r="EB82" s="548" t="e">
        <f>'E&amp;R trim'!EM146</f>
        <v>#VALUE!</v>
      </c>
      <c r="EC82" s="548" t="e">
        <f>'E&amp;R trim'!EN146</f>
        <v>#VALUE!</v>
      </c>
      <c r="ED82" s="548" t="e">
        <f>'E&amp;R trim'!EO146</f>
        <v>#VALUE!</v>
      </c>
      <c r="EE82" s="548" t="e">
        <f>'E&amp;R trim'!EP146</f>
        <v>#VALUE!</v>
      </c>
      <c r="EF82" s="548" t="e">
        <f>'E&amp;R trim'!EQ146</f>
        <v>#VALUE!</v>
      </c>
      <c r="EG82" s="548" t="e">
        <f>'E&amp;R trim'!ER146</f>
        <v>#VALUE!</v>
      </c>
      <c r="EH82" s="548" t="e">
        <f>'E&amp;R trim'!ES146</f>
        <v>#VALUE!</v>
      </c>
      <c r="EI82" s="548" t="e">
        <f>'E&amp;R trim'!ET146</f>
        <v>#VALUE!</v>
      </c>
      <c r="EJ82" s="548" t="e">
        <f>'E&amp;R trim'!EU146</f>
        <v>#VALUE!</v>
      </c>
      <c r="EK82" s="548" t="e">
        <f>'E&amp;R trim'!EV146</f>
        <v>#VALUE!</v>
      </c>
      <c r="EL82" s="548" t="e">
        <f>'E&amp;R trim'!EW146</f>
        <v>#VALUE!</v>
      </c>
      <c r="EM82" s="548" t="e">
        <f>'E&amp;R trim'!EX146</f>
        <v>#VALUE!</v>
      </c>
      <c r="EN82" s="548" t="e">
        <f>'E&amp;R trim'!EY146</f>
        <v>#VALUE!</v>
      </c>
      <c r="EO82" s="548" t="e">
        <f>'E&amp;R trim'!EZ146</f>
        <v>#VALUE!</v>
      </c>
      <c r="EP82" s="548" t="e">
        <f>'E&amp;R trim'!FA146</f>
        <v>#VALUE!</v>
      </c>
      <c r="EQ82" s="548">
        <f>'E&amp;R trim'!FB146</f>
        <v>1.4</v>
      </c>
      <c r="ER82" s="548">
        <f>'E&amp;R trim'!FC146</f>
        <v>1.4</v>
      </c>
      <c r="ES82" s="548">
        <f>'E&amp;R trim'!FD146</f>
        <v>1.4</v>
      </c>
      <c r="ET82" s="548">
        <f>'E&amp;R trim'!FE146</f>
        <v>1.4</v>
      </c>
      <c r="EU82" s="548">
        <f>'E&amp;R trim'!FF146</f>
        <v>1.4</v>
      </c>
      <c r="EV82" s="548">
        <f>'E&amp;R trim'!FG146</f>
        <v>1.4</v>
      </c>
      <c r="EW82" s="548">
        <f>'E&amp;R trim'!FH146</f>
        <v>1.4</v>
      </c>
      <c r="EX82" s="548">
        <f>'E&amp;R trim'!FI146</f>
        <v>1.4</v>
      </c>
      <c r="EY82" s="548">
        <f>'E&amp;R trim'!FJ146</f>
        <v>1.4</v>
      </c>
      <c r="EZ82" s="548">
        <f>'E&amp;R trim'!FK146</f>
        <v>1.4</v>
      </c>
      <c r="FA82" s="548">
        <f>'E&amp;R trim'!FL146</f>
        <v>1.4</v>
      </c>
      <c r="FB82" s="548">
        <f>'E&amp;R trim'!FM146</f>
        <v>1.4</v>
      </c>
      <c r="FC82" s="548">
        <f>'E&amp;R trim'!FN146</f>
        <v>1.4</v>
      </c>
      <c r="FD82" s="548">
        <f>'E&amp;R trim'!FO146</f>
        <v>1.4</v>
      </c>
      <c r="FE82" s="548">
        <f>'E&amp;R trim'!FP146</f>
        <v>1.4</v>
      </c>
      <c r="FF82" s="548">
        <f>'E&amp;R trim'!FQ146</f>
        <v>1.4</v>
      </c>
      <c r="FG82" s="548"/>
      <c r="FH82" s="548"/>
      <c r="FI82" s="548"/>
      <c r="FJ82" s="548"/>
      <c r="FK82" s="548"/>
      <c r="FL82" s="548"/>
      <c r="FM82" s="548"/>
      <c r="FN82" s="548"/>
      <c r="FO82" s="548"/>
      <c r="FP82" s="548"/>
      <c r="FQ82" s="548"/>
      <c r="FR82" s="548"/>
      <c r="FS82" s="548"/>
      <c r="FT82" s="548"/>
      <c r="FU82" s="548"/>
      <c r="FV82" s="548"/>
    </row>
    <row r="83" spans="1:178" s="549" customFormat="1">
      <c r="A83" s="545"/>
      <c r="B83" s="546" t="s">
        <v>279</v>
      </c>
      <c r="C83" s="547"/>
      <c r="D83" s="547"/>
      <c r="E83" s="547"/>
      <c r="F83" s="547"/>
      <c r="G83" s="547"/>
      <c r="H83" s="547"/>
      <c r="I83" s="547"/>
      <c r="J83" s="547"/>
      <c r="K83" s="547"/>
      <c r="L83" s="547"/>
      <c r="M83" s="547"/>
      <c r="N83" s="547"/>
      <c r="O83" s="547"/>
      <c r="P83" s="547"/>
      <c r="Q83" s="547"/>
      <c r="R83" s="547"/>
      <c r="S83" s="547"/>
      <c r="T83" s="547"/>
      <c r="U83" s="547"/>
      <c r="V83" s="547"/>
      <c r="W83" s="547"/>
      <c r="X83" s="547"/>
      <c r="Y83" s="547"/>
      <c r="Z83" s="547"/>
      <c r="AA83" s="547"/>
      <c r="AB83" s="547"/>
      <c r="AC83" s="547"/>
      <c r="AD83" s="547"/>
      <c r="AE83" s="547"/>
      <c r="AF83" s="547"/>
      <c r="AG83" s="547"/>
      <c r="AH83" s="547"/>
      <c r="AI83" s="547"/>
      <c r="AJ83" s="547"/>
      <c r="AK83" s="547"/>
      <c r="AL83" s="547"/>
      <c r="AM83" s="547"/>
      <c r="AN83" s="547"/>
      <c r="AO83" s="547"/>
      <c r="AP83" s="547"/>
      <c r="AQ83" s="547"/>
      <c r="AR83" s="547"/>
      <c r="AS83" s="547"/>
      <c r="AT83" s="547"/>
      <c r="AU83" s="547"/>
      <c r="AV83" s="547"/>
      <c r="AW83" s="547"/>
      <c r="AX83" s="547"/>
      <c r="AY83" s="547"/>
      <c r="AZ83" s="547"/>
      <c r="BA83" s="547"/>
      <c r="BB83" s="547"/>
      <c r="BC83" s="547"/>
      <c r="BD83" s="547"/>
      <c r="BE83" s="547"/>
      <c r="BF83" s="547"/>
      <c r="BG83" s="547"/>
      <c r="BH83" s="547"/>
      <c r="BI83" s="547"/>
      <c r="BJ83" s="547"/>
      <c r="BK83" s="547"/>
      <c r="BL83" s="547"/>
      <c r="BM83" s="547"/>
      <c r="BN83" s="547"/>
      <c r="BO83" s="547"/>
      <c r="BP83" s="547"/>
      <c r="BQ83" s="547"/>
      <c r="BR83" s="547"/>
      <c r="BS83" s="547"/>
      <c r="BT83" s="547"/>
      <c r="BU83" s="547"/>
      <c r="BV83" s="547"/>
      <c r="BW83" s="547"/>
      <c r="BX83" s="547"/>
      <c r="BY83" s="547"/>
      <c r="BZ83" s="547"/>
      <c r="CA83" s="547"/>
      <c r="CB83" s="547"/>
      <c r="CC83" s="547"/>
      <c r="CD83" s="547"/>
      <c r="CE83" s="547"/>
      <c r="CF83" s="547"/>
      <c r="CG83" s="547"/>
      <c r="CH83" s="547"/>
      <c r="CI83" s="548" t="e">
        <f>'E&amp;R trim'!CT149</f>
        <v>#VALUE!</v>
      </c>
      <c r="CJ83" s="548" t="e">
        <f>'E&amp;R trim'!CU149</f>
        <v>#VALUE!</v>
      </c>
      <c r="CK83" s="548" t="e">
        <f>'E&amp;R trim'!CV149</f>
        <v>#VALUE!</v>
      </c>
      <c r="CL83" s="548" t="e">
        <f>'E&amp;R trim'!CW149</f>
        <v>#VALUE!</v>
      </c>
      <c r="CM83" s="548" t="e">
        <f>'E&amp;R trim'!CX149</f>
        <v>#VALUE!</v>
      </c>
      <c r="CN83" s="548" t="e">
        <f>'E&amp;R trim'!CY149</f>
        <v>#VALUE!</v>
      </c>
      <c r="CO83" s="548" t="e">
        <f>'E&amp;R trim'!CZ149</f>
        <v>#VALUE!</v>
      </c>
      <c r="CP83" s="548" t="e">
        <f>'E&amp;R trim'!DA149</f>
        <v>#VALUE!</v>
      </c>
      <c r="CQ83" s="548" t="e">
        <f>'E&amp;R trim'!DB149</f>
        <v>#VALUE!</v>
      </c>
      <c r="CR83" s="548" t="e">
        <f>'E&amp;R trim'!DC149</f>
        <v>#VALUE!</v>
      </c>
      <c r="CS83" s="548" t="e">
        <f>'E&amp;R trim'!DD149</f>
        <v>#VALUE!</v>
      </c>
      <c r="CT83" s="548" t="e">
        <f>'E&amp;R trim'!DE149</f>
        <v>#VALUE!</v>
      </c>
      <c r="CU83" s="548" t="e">
        <f>'E&amp;R trim'!DF149</f>
        <v>#VALUE!</v>
      </c>
      <c r="CV83" s="548" t="e">
        <f>'E&amp;R trim'!DG149</f>
        <v>#VALUE!</v>
      </c>
      <c r="CW83" s="548" t="e">
        <f>'E&amp;R trim'!DH149</f>
        <v>#VALUE!</v>
      </c>
      <c r="CX83" s="548" t="e">
        <f>'E&amp;R trim'!DI149</f>
        <v>#VALUE!</v>
      </c>
      <c r="CY83" s="548" t="e">
        <f>'E&amp;R trim'!DJ149</f>
        <v>#VALUE!</v>
      </c>
      <c r="CZ83" s="548" t="e">
        <f>'E&amp;R trim'!DK149</f>
        <v>#VALUE!</v>
      </c>
      <c r="DA83" s="548" t="e">
        <f>'E&amp;R trim'!DL149</f>
        <v>#VALUE!</v>
      </c>
      <c r="DB83" s="548" t="e">
        <f>'E&amp;R trim'!DM149</f>
        <v>#VALUE!</v>
      </c>
      <c r="DC83" s="548" t="e">
        <f>'E&amp;R trim'!DN149</f>
        <v>#VALUE!</v>
      </c>
      <c r="DD83" s="548" t="e">
        <f>'E&amp;R trim'!DO149</f>
        <v>#VALUE!</v>
      </c>
      <c r="DE83" s="548" t="e">
        <f>'E&amp;R trim'!DP149</f>
        <v>#VALUE!</v>
      </c>
      <c r="DF83" s="548" t="e">
        <f>'E&amp;R trim'!DQ149</f>
        <v>#VALUE!</v>
      </c>
      <c r="DG83" s="548" t="e">
        <f>'E&amp;R trim'!DR149</f>
        <v>#VALUE!</v>
      </c>
      <c r="DH83" s="548" t="e">
        <f>'E&amp;R trim'!DS149</f>
        <v>#VALUE!</v>
      </c>
      <c r="DI83" s="548" t="e">
        <f>'E&amp;R trim'!DT149</f>
        <v>#VALUE!</v>
      </c>
      <c r="DJ83" s="548" t="e">
        <f>'E&amp;R trim'!DU149</f>
        <v>#VALUE!</v>
      </c>
      <c r="DK83" s="548" t="e">
        <f>'E&amp;R trim'!DV149</f>
        <v>#VALUE!</v>
      </c>
      <c r="DL83" s="548" t="e">
        <f>'E&amp;R trim'!DW149</f>
        <v>#VALUE!</v>
      </c>
      <c r="DM83" s="548" t="e">
        <f>'E&amp;R trim'!DX149</f>
        <v>#VALUE!</v>
      </c>
      <c r="DN83" s="548" t="e">
        <f>'E&amp;R trim'!DY149</f>
        <v>#VALUE!</v>
      </c>
      <c r="DO83" s="548" t="e">
        <f>'E&amp;R trim'!DZ149</f>
        <v>#VALUE!</v>
      </c>
      <c r="DP83" s="548" t="e">
        <f>'E&amp;R trim'!EA149</f>
        <v>#VALUE!</v>
      </c>
      <c r="DQ83" s="548" t="e">
        <f>'E&amp;R trim'!EB149</f>
        <v>#VALUE!</v>
      </c>
      <c r="DR83" s="548" t="e">
        <f>'E&amp;R trim'!EC149</f>
        <v>#VALUE!</v>
      </c>
      <c r="DS83" s="548" t="e">
        <f>'E&amp;R trim'!ED149</f>
        <v>#VALUE!</v>
      </c>
      <c r="DT83" s="548" t="e">
        <f>'E&amp;R trim'!EE149</f>
        <v>#VALUE!</v>
      </c>
      <c r="DU83" s="548" t="e">
        <f>'E&amp;R trim'!EF149</f>
        <v>#VALUE!</v>
      </c>
      <c r="DV83" s="548" t="e">
        <f>'E&amp;R trim'!EG149</f>
        <v>#VALUE!</v>
      </c>
      <c r="DW83" s="548" t="e">
        <f>'E&amp;R trim'!EH149</f>
        <v>#VALUE!</v>
      </c>
      <c r="DX83" s="548" t="e">
        <f>'E&amp;R trim'!EI149</f>
        <v>#VALUE!</v>
      </c>
      <c r="DY83" s="548" t="e">
        <f>'E&amp;R trim'!EJ149</f>
        <v>#VALUE!</v>
      </c>
      <c r="DZ83" s="548" t="e">
        <f>'E&amp;R trim'!EK149</f>
        <v>#VALUE!</v>
      </c>
      <c r="EA83" s="548" t="e">
        <f>'E&amp;R trim'!EL149</f>
        <v>#VALUE!</v>
      </c>
      <c r="EB83" s="548" t="e">
        <f>'E&amp;R trim'!EM149</f>
        <v>#VALUE!</v>
      </c>
      <c r="EC83" s="548" t="e">
        <f>'E&amp;R trim'!EN149</f>
        <v>#VALUE!</v>
      </c>
      <c r="ED83" s="548" t="e">
        <f>'E&amp;R trim'!EO149</f>
        <v>#VALUE!</v>
      </c>
      <c r="EE83" s="548" t="e">
        <f>'E&amp;R trim'!EP149</f>
        <v>#VALUE!</v>
      </c>
      <c r="EF83" s="548" t="e">
        <f>'E&amp;R trim'!EQ149</f>
        <v>#VALUE!</v>
      </c>
      <c r="EG83" s="548" t="e">
        <f>'E&amp;R trim'!ER149</f>
        <v>#VALUE!</v>
      </c>
      <c r="EH83" s="548" t="e">
        <f>'E&amp;R trim'!ES149</f>
        <v>#VALUE!</v>
      </c>
      <c r="EI83" s="548" t="e">
        <f>'E&amp;R trim'!ET149</f>
        <v>#VALUE!</v>
      </c>
      <c r="EJ83" s="548" t="e">
        <f>'E&amp;R trim'!EU149</f>
        <v>#VALUE!</v>
      </c>
      <c r="EK83" s="548" t="e">
        <f>'E&amp;R trim'!EV149</f>
        <v>#VALUE!</v>
      </c>
      <c r="EL83" s="548" t="e">
        <f>'E&amp;R trim'!EW149</f>
        <v>#VALUE!</v>
      </c>
      <c r="EM83" s="548">
        <f>'E&amp;R trim'!EX149</f>
        <v>0</v>
      </c>
      <c r="EN83" s="548">
        <f>'E&amp;R trim'!EY149</f>
        <v>0</v>
      </c>
      <c r="EO83" s="548">
        <f>'E&amp;R trim'!EZ149</f>
        <v>0</v>
      </c>
      <c r="EP83" s="548">
        <f>'E&amp;R trim'!FA149</f>
        <v>0</v>
      </c>
      <c r="EQ83" s="548">
        <f>'E&amp;R trim'!FB149</f>
        <v>0</v>
      </c>
      <c r="ER83" s="548">
        <f>'E&amp;R trim'!FC149</f>
        <v>0</v>
      </c>
      <c r="ES83" s="548">
        <f>'E&amp;R trim'!FD149</f>
        <v>0</v>
      </c>
      <c r="ET83" s="548">
        <f>'E&amp;R trim'!FE149</f>
        <v>0</v>
      </c>
      <c r="EU83" s="548">
        <f>'E&amp;R trim'!FF149</f>
        <v>0</v>
      </c>
      <c r="EV83" s="548">
        <f>'E&amp;R trim'!FG149</f>
        <v>0</v>
      </c>
      <c r="EW83" s="548">
        <f>'E&amp;R trim'!FH149</f>
        <v>0</v>
      </c>
      <c r="EX83" s="548">
        <f>'E&amp;R trim'!FI149</f>
        <v>0</v>
      </c>
      <c r="EY83" s="548">
        <f>'E&amp;R trim'!FJ149</f>
        <v>0</v>
      </c>
      <c r="EZ83" s="548">
        <f>'E&amp;R trim'!FK149</f>
        <v>0</v>
      </c>
      <c r="FA83" s="548">
        <f>'E&amp;R trim'!FL149</f>
        <v>0</v>
      </c>
      <c r="FB83" s="548">
        <f>'E&amp;R trim'!FM149</f>
        <v>0</v>
      </c>
      <c r="FC83" s="548">
        <f>'E&amp;R trim'!FN149</f>
        <v>0</v>
      </c>
      <c r="FD83" s="548">
        <f>'E&amp;R trim'!FO149</f>
        <v>0</v>
      </c>
      <c r="FE83" s="548">
        <f>'E&amp;R trim'!FP149</f>
        <v>0</v>
      </c>
      <c r="FF83" s="548">
        <f>'E&amp;R trim'!FQ149</f>
        <v>0</v>
      </c>
      <c r="FG83" s="548"/>
      <c r="FH83" s="548"/>
      <c r="FI83" s="548"/>
      <c r="FJ83" s="548"/>
      <c r="FK83" s="548"/>
      <c r="FL83" s="548"/>
      <c r="FM83" s="548"/>
      <c r="FN83" s="548"/>
      <c r="FO83" s="548"/>
      <c r="FP83" s="548"/>
      <c r="FQ83" s="548"/>
      <c r="FR83" s="548"/>
      <c r="FS83" s="548"/>
      <c r="FT83" s="548"/>
      <c r="FU83" s="548"/>
      <c r="FV83" s="548"/>
    </row>
    <row r="84" spans="1:178" s="549" customFormat="1">
      <c r="A84" s="545"/>
      <c r="B84" s="550" t="s">
        <v>280</v>
      </c>
      <c r="C84" s="547"/>
      <c r="D84" s="547"/>
      <c r="E84" s="547"/>
      <c r="F84" s="547"/>
      <c r="G84" s="547">
        <f t="shared" ref="G84:BR84" si="123">100*((G60/100+1)/(G81/100+1)-1)</f>
        <v>1.1744536577979581</v>
      </c>
      <c r="H84" s="547">
        <f t="shared" si="123"/>
        <v>2.4967048716242779</v>
      </c>
      <c r="I84" s="547">
        <f t="shared" si="123"/>
        <v>2.0115207444875161</v>
      </c>
      <c r="J84" s="547">
        <f t="shared" si="123"/>
        <v>1.4393523659517848</v>
      </c>
      <c r="K84" s="547">
        <f t="shared" si="123"/>
        <v>2.6409123560671821</v>
      </c>
      <c r="L84" s="547">
        <f t="shared" si="123"/>
        <v>1.9268228591861947</v>
      </c>
      <c r="M84" s="547">
        <f t="shared" si="123"/>
        <v>2.5499382949875748</v>
      </c>
      <c r="N84" s="547">
        <f t="shared" si="123"/>
        <v>1.6016476682077174</v>
      </c>
      <c r="O84" s="547">
        <f t="shared" si="123"/>
        <v>1.3956292445579832</v>
      </c>
      <c r="P84" s="547">
        <f t="shared" si="123"/>
        <v>-0.39893282070063707</v>
      </c>
      <c r="Q84" s="547">
        <f t="shared" si="123"/>
        <v>-1.2821266864866177</v>
      </c>
      <c r="R84" s="547">
        <f t="shared" si="123"/>
        <v>1.999696137340301E-2</v>
      </c>
      <c r="S84" s="547">
        <f t="shared" si="123"/>
        <v>-1.3037675716247366</v>
      </c>
      <c r="T84" s="547">
        <f t="shared" si="123"/>
        <v>-1.2562399512139999</v>
      </c>
      <c r="U84" s="547">
        <f t="shared" si="123"/>
        <v>-0.43564631033130574</v>
      </c>
      <c r="V84" s="547">
        <f t="shared" si="123"/>
        <v>-1.585684996654757</v>
      </c>
      <c r="W84" s="547">
        <f t="shared" si="123"/>
        <v>-0.90764933861986474</v>
      </c>
      <c r="X84" s="547">
        <f t="shared" si="123"/>
        <v>-6.6520372887945989E-2</v>
      </c>
      <c r="Y84" s="547">
        <f t="shared" si="123"/>
        <v>1.1453630040859197</v>
      </c>
      <c r="Z84" s="547">
        <f t="shared" si="123"/>
        <v>2.9852367647986489</v>
      </c>
      <c r="AA84" s="547">
        <f t="shared" si="123"/>
        <v>2.8020374368790568</v>
      </c>
      <c r="AB84" s="547">
        <f t="shared" si="123"/>
        <v>3.4632010860276896</v>
      </c>
      <c r="AC84" s="547">
        <f t="shared" si="123"/>
        <v>2.0789690635513614</v>
      </c>
      <c r="AD84" s="547">
        <f t="shared" si="123"/>
        <v>1.7980845062633311</v>
      </c>
      <c r="AE84" s="547">
        <f t="shared" si="123"/>
        <v>0.67894392049137053</v>
      </c>
      <c r="AF84" s="547">
        <f t="shared" si="123"/>
        <v>1.7096446603111826</v>
      </c>
      <c r="AG84" s="547">
        <f t="shared" si="123"/>
        <v>1.5352211300343699</v>
      </c>
      <c r="AH84" s="547">
        <f t="shared" si="123"/>
        <v>1.6714024923519588</v>
      </c>
      <c r="AI84" s="547">
        <f t="shared" si="123"/>
        <v>3.1792587499194669</v>
      </c>
      <c r="AJ84" s="547">
        <f t="shared" si="123"/>
        <v>2.990472845747294</v>
      </c>
      <c r="AK84" s="547">
        <f t="shared" si="123"/>
        <v>3.3979720656567736</v>
      </c>
      <c r="AL84" s="547">
        <f t="shared" si="123"/>
        <v>4.2452871664042213</v>
      </c>
      <c r="AM84" s="547">
        <f t="shared" si="123"/>
        <v>3.8363492803689114</v>
      </c>
      <c r="AN84" s="547">
        <f t="shared" si="123"/>
        <v>2.739908038745531</v>
      </c>
      <c r="AO84" s="547">
        <f t="shared" si="123"/>
        <v>4.1735952541647636</v>
      </c>
      <c r="AP84" s="547">
        <f t="shared" si="123"/>
        <v>3.7996793626685177</v>
      </c>
      <c r="AQ84" s="547">
        <f t="shared" si="123"/>
        <v>4.7378653016362238</v>
      </c>
      <c r="AR84" s="547">
        <f t="shared" si="123"/>
        <v>4.3946198083064658</v>
      </c>
      <c r="AS84" s="547">
        <f t="shared" si="123"/>
        <v>3.7021208205645362</v>
      </c>
      <c r="AT84" s="547">
        <f t="shared" si="123"/>
        <v>2.1177222006623531</v>
      </c>
      <c r="AU84" s="547">
        <f t="shared" si="123"/>
        <v>1.5457126075041572</v>
      </c>
      <c r="AV84" s="547">
        <f t="shared" si="123"/>
        <v>2.3304413041569827</v>
      </c>
      <c r="AW84" s="547">
        <f t="shared" si="123"/>
        <v>0.85997774633179702</v>
      </c>
      <c r="AX84" s="547">
        <f t="shared" si="123"/>
        <v>1.5648846796662008</v>
      </c>
      <c r="AY84" s="547">
        <f t="shared" si="123"/>
        <v>1.5434182496061544</v>
      </c>
      <c r="AZ84" s="547">
        <f t="shared" si="123"/>
        <v>1.7874333684314125</v>
      </c>
      <c r="BA84" s="547">
        <f t="shared" si="123"/>
        <v>2.4121923867860717</v>
      </c>
      <c r="BB84" s="547">
        <f t="shared" si="123"/>
        <v>2.4050238754711017</v>
      </c>
      <c r="BC84" s="547">
        <f t="shared" si="123"/>
        <v>1.3571121656252183</v>
      </c>
      <c r="BD84" s="547">
        <f t="shared" si="123"/>
        <v>0.90514242041974668</v>
      </c>
      <c r="BE84" s="547">
        <f t="shared" si="123"/>
        <v>0.35666763970003679</v>
      </c>
      <c r="BF84" s="547">
        <f t="shared" si="123"/>
        <v>-0.12301867378763376</v>
      </c>
      <c r="BG84" s="547">
        <f t="shared" si="123"/>
        <v>0.32701738922549239</v>
      </c>
      <c r="BH84" s="547">
        <f t="shared" si="123"/>
        <v>-0.13185087950760011</v>
      </c>
      <c r="BI84" s="547">
        <f t="shared" si="123"/>
        <v>0.7821263525355393</v>
      </c>
      <c r="BJ84" s="547">
        <f t="shared" si="123"/>
        <v>2.0572391969230441</v>
      </c>
      <c r="BK84" s="547">
        <f t="shared" si="123"/>
        <v>2.0188751828584595</v>
      </c>
      <c r="BL84" s="547">
        <f t="shared" si="123"/>
        <v>3.1184189377573723</v>
      </c>
      <c r="BM84" s="547">
        <f t="shared" si="123"/>
        <v>2.470145899798859</v>
      </c>
      <c r="BN84" s="547">
        <f t="shared" si="123"/>
        <v>1.9157818325283849</v>
      </c>
      <c r="BO84" s="547">
        <f t="shared" si="123"/>
        <v>1.2902699866653267</v>
      </c>
      <c r="BP84" s="547">
        <f t="shared" si="123"/>
        <v>0.88160880364547278</v>
      </c>
      <c r="BQ84" s="547">
        <f t="shared" si="123"/>
        <v>0.99279929051605542</v>
      </c>
      <c r="BR84" s="547">
        <f t="shared" si="123"/>
        <v>0.21253180073406153</v>
      </c>
      <c r="BS84" s="547">
        <f t="shared" ref="BS84:ED84" si="124">100*((BS60/100+1)/(BS81/100+1)-1)</f>
        <v>1.1140068947215198</v>
      </c>
      <c r="BT84" s="547">
        <f t="shared" si="124"/>
        <v>0.864919621929916</v>
      </c>
      <c r="BU84" s="547">
        <f t="shared" si="124"/>
        <v>2.3759298769633563</v>
      </c>
      <c r="BV84" s="547">
        <f t="shared" si="124"/>
        <v>2.933488272445306</v>
      </c>
      <c r="BW84" s="547">
        <f t="shared" si="124"/>
        <v>3.7349397755175762</v>
      </c>
      <c r="BX84" s="547">
        <f t="shared" si="124"/>
        <v>3.421442063389657</v>
      </c>
      <c r="BY84" s="547">
        <f t="shared" si="124"/>
        <v>2.8685862649967087</v>
      </c>
      <c r="BZ84" s="547">
        <f t="shared" si="124"/>
        <v>2.9076945263988518</v>
      </c>
      <c r="CA84" s="547">
        <f t="shared" si="124"/>
        <v>2.9919922805059951</v>
      </c>
      <c r="CB84" s="547">
        <f t="shared" si="124"/>
        <v>3.2155333543804288</v>
      </c>
      <c r="CC84" s="547">
        <f t="shared" si="124"/>
        <v>2.3842874335316289</v>
      </c>
      <c r="CD84" s="547">
        <f t="shared" si="124"/>
        <v>3.4347516151594704</v>
      </c>
      <c r="CE84" s="547">
        <f t="shared" si="124"/>
        <v>2.7118438357223162</v>
      </c>
      <c r="CF84" s="547">
        <f t="shared" si="124"/>
        <v>3.2597900768513322</v>
      </c>
      <c r="CG84" s="547">
        <f t="shared" si="124"/>
        <v>3.0345497726669945</v>
      </c>
      <c r="CH84" s="547">
        <f t="shared" si="124"/>
        <v>4.6813234415166827</v>
      </c>
      <c r="CI84" s="547">
        <f t="shared" si="124"/>
        <v>3.5417975330210627</v>
      </c>
      <c r="CJ84" s="547">
        <f t="shared" si="124"/>
        <v>2.6480293897366058</v>
      </c>
      <c r="CK84" s="547">
        <f t="shared" si="124"/>
        <v>4.1820700716264092</v>
      </c>
      <c r="CL84" s="547">
        <f t="shared" si="124"/>
        <v>2.2750080456105604</v>
      </c>
      <c r="CM84" s="547">
        <f t="shared" si="124"/>
        <v>3.0969395946439437</v>
      </c>
      <c r="CN84" s="547">
        <f t="shared" si="124"/>
        <v>3.773356114193005</v>
      </c>
      <c r="CO84" s="547">
        <f t="shared" si="124"/>
        <v>2.3142211893596665</v>
      </c>
      <c r="CP84" s="547">
        <f t="shared" si="124"/>
        <v>3.3819551525808178</v>
      </c>
      <c r="CQ84" s="547">
        <f t="shared" si="124"/>
        <v>1.0750846253081203</v>
      </c>
      <c r="CR84" s="547">
        <f t="shared" si="124"/>
        <v>1.0076293652839796</v>
      </c>
      <c r="CS84" s="547">
        <f t="shared" si="124"/>
        <v>1.4066772371370773</v>
      </c>
      <c r="CT84" s="547">
        <f t="shared" si="124"/>
        <v>-0.19117689337521115</v>
      </c>
      <c r="CU84" s="547">
        <f t="shared" si="124"/>
        <v>2.1343954823334732</v>
      </c>
      <c r="CV84" s="547">
        <f t="shared" si="124"/>
        <v>2.6015176809874641</v>
      </c>
      <c r="CW84" s="547">
        <f t="shared" si="124"/>
        <v>2.4126620598393211</v>
      </c>
      <c r="CX84" s="547">
        <f t="shared" si="124"/>
        <v>1.8350132880898817</v>
      </c>
      <c r="CY84" s="547">
        <f t="shared" si="124"/>
        <v>1.5334258779938992</v>
      </c>
      <c r="CZ84" s="547">
        <f t="shared" si="124"/>
        <v>0.83396765876693202</v>
      </c>
      <c r="DA84" s="547">
        <f t="shared" si="124"/>
        <v>0.52429508639848521</v>
      </c>
      <c r="DB84" s="547">
        <f t="shared" si="124"/>
        <v>1.1935417237003199</v>
      </c>
      <c r="DC84" s="547">
        <f t="shared" si="124"/>
        <v>1.2288320994664703</v>
      </c>
      <c r="DD84" s="547">
        <f t="shared" si="124"/>
        <v>2.1505364447271802</v>
      </c>
      <c r="DE84" s="547">
        <f t="shared" si="124"/>
        <v>2.6003351998750812</v>
      </c>
      <c r="DF84" s="547">
        <f t="shared" si="124"/>
        <v>3.3627533307225344</v>
      </c>
      <c r="DG84" s="547">
        <f t="shared" si="124"/>
        <v>3.8334636832129343</v>
      </c>
      <c r="DH84" s="547">
        <f t="shared" si="124"/>
        <v>3.2330164978122911</v>
      </c>
      <c r="DI84" s="547">
        <f t="shared" si="124"/>
        <v>3.0002302505453882</v>
      </c>
      <c r="DJ84" s="547">
        <f t="shared" si="124"/>
        <v>2.1066789517493856</v>
      </c>
      <c r="DK84" s="547">
        <f t="shared" si="124"/>
        <v>1.5527712814939809</v>
      </c>
      <c r="DL84" s="547">
        <f t="shared" si="124"/>
        <v>0.56669428750504292</v>
      </c>
      <c r="DM84" s="547">
        <f t="shared" si="124"/>
        <v>-0.5512410458819117</v>
      </c>
      <c r="DN84" s="547">
        <f t="shared" si="124"/>
        <v>-0.2330790183858289</v>
      </c>
      <c r="DO84" s="547">
        <f t="shared" si="124"/>
        <v>0.15897340995092435</v>
      </c>
      <c r="DP84" s="547">
        <f t="shared" si="124"/>
        <v>1.4678925340816829</v>
      </c>
      <c r="DQ84" s="547">
        <f t="shared" si="124"/>
        <v>2.6232878549062644</v>
      </c>
      <c r="DR84" s="547">
        <f t="shared" si="124"/>
        <v>1.8636335372104851</v>
      </c>
      <c r="DS84" s="547">
        <f t="shared" si="124"/>
        <v>1.6535558146527185</v>
      </c>
      <c r="DT84" s="547">
        <f t="shared" si="124"/>
        <v>1.0685795981364432</v>
      </c>
      <c r="DU84" s="547">
        <f t="shared" si="124"/>
        <v>1.1362789789908234</v>
      </c>
      <c r="DV84" s="547">
        <f t="shared" si="124"/>
        <v>1.2002583165098946</v>
      </c>
      <c r="DW84" s="547">
        <f t="shared" si="124"/>
        <v>0.95467968447711105</v>
      </c>
      <c r="DX84" s="547">
        <f t="shared" si="124"/>
        <v>0.78861631334321558</v>
      </c>
      <c r="DY84" s="547">
        <f t="shared" si="124"/>
        <v>-0.25891701973350667</v>
      </c>
      <c r="DZ84" s="547">
        <f t="shared" si="124"/>
        <v>-0.67515748734234826</v>
      </c>
      <c r="EA84" s="547">
        <f t="shared" si="124"/>
        <v>-0.71784961130783032</v>
      </c>
      <c r="EB84" s="547">
        <f t="shared" si="124"/>
        <v>-0.68159611079051663</v>
      </c>
      <c r="EC84" s="547">
        <f t="shared" si="124"/>
        <v>-0.442584193174278</v>
      </c>
      <c r="ED84" s="547">
        <f t="shared" si="124"/>
        <v>-1.5851348762307538</v>
      </c>
      <c r="EE84" s="547">
        <f t="shared" ref="EE84:FB84" si="125">100*((EE60/100+1)/(EE81/100+1)-1)</f>
        <v>-0.33036340073671067</v>
      </c>
      <c r="EF84" s="547">
        <f t="shared" si="125"/>
        <v>-0.34495027569261261</v>
      </c>
      <c r="EG84" s="547">
        <f t="shared" si="125"/>
        <v>-0.33212995387976729</v>
      </c>
      <c r="EH84" s="547">
        <f t="shared" si="125"/>
        <v>0.84459401331551387</v>
      </c>
      <c r="EI84" s="547">
        <f t="shared" si="125"/>
        <v>0.56927347094288816</v>
      </c>
      <c r="EJ84" s="547">
        <f t="shared" si="125"/>
        <v>0.6678327571858711</v>
      </c>
      <c r="EK84" s="547" t="e">
        <f t="shared" si="125"/>
        <v>#VALUE!</v>
      </c>
      <c r="EL84" s="547" t="e">
        <f t="shared" si="125"/>
        <v>#VALUE!</v>
      </c>
      <c r="EM84" s="547" t="e">
        <f t="shared" si="125"/>
        <v>#VALUE!</v>
      </c>
      <c r="EN84" s="547" t="e">
        <f t="shared" si="125"/>
        <v>#VALUE!</v>
      </c>
      <c r="EO84" s="547" t="e">
        <f t="shared" si="125"/>
        <v>#VALUE!</v>
      </c>
      <c r="EP84" s="547" t="e">
        <f t="shared" si="125"/>
        <v>#VALUE!</v>
      </c>
      <c r="EQ84" s="547" t="e">
        <f t="shared" si="125"/>
        <v>#VALUE!</v>
      </c>
      <c r="ER84" s="547" t="e">
        <f t="shared" si="125"/>
        <v>#VALUE!</v>
      </c>
      <c r="ES84" s="547" t="e">
        <f t="shared" si="125"/>
        <v>#VALUE!</v>
      </c>
      <c r="ET84" s="547" t="e">
        <f t="shared" si="125"/>
        <v>#VALUE!</v>
      </c>
      <c r="EU84" s="547" t="e">
        <f t="shared" si="125"/>
        <v>#VALUE!</v>
      </c>
      <c r="EV84" s="547" t="e">
        <f t="shared" si="125"/>
        <v>#VALUE!</v>
      </c>
      <c r="EW84" s="547" t="e">
        <f t="shared" si="125"/>
        <v>#VALUE!</v>
      </c>
      <c r="EX84" s="547" t="e">
        <f t="shared" si="125"/>
        <v>#VALUE!</v>
      </c>
      <c r="EY84" s="547" t="e">
        <f t="shared" si="125"/>
        <v>#VALUE!</v>
      </c>
      <c r="EZ84" s="547" t="e">
        <f t="shared" si="125"/>
        <v>#VALUE!</v>
      </c>
      <c r="FA84" s="547" t="e">
        <f t="shared" si="125"/>
        <v>#VALUE!</v>
      </c>
      <c r="FB84" s="547" t="e">
        <f t="shared" si="125"/>
        <v>#VALUE!</v>
      </c>
      <c r="FC84" s="547" t="e">
        <f>100*((FC60/100+1)/(FC81/100+1)-1)</f>
        <v>#VALUE!</v>
      </c>
      <c r="FD84" s="547" t="e">
        <f>100*((FD60/100+1)/(FD81/100+1)-1)</f>
        <v>#VALUE!</v>
      </c>
      <c r="FE84" s="547" t="e">
        <f>100*((FE60/100+1)/(FE81/100+1)-1)</f>
        <v>#VALUE!</v>
      </c>
      <c r="FF84" s="547" t="e">
        <f>100*((FF60/100+1)/(FF81/100+1)-1)</f>
        <v>#VALUE!</v>
      </c>
      <c r="FG84" s="547"/>
      <c r="FH84" s="547"/>
      <c r="FI84" s="547"/>
      <c r="FJ84" s="547"/>
      <c r="FK84" s="547"/>
      <c r="FL84" s="547"/>
      <c r="FM84" s="547"/>
      <c r="FN84" s="547"/>
      <c r="FO84" s="547"/>
      <c r="FP84" s="547"/>
      <c r="FQ84" s="547"/>
      <c r="FR84" s="547"/>
      <c r="FS84" s="547"/>
      <c r="FT84" s="547"/>
      <c r="FU84" s="547"/>
      <c r="FV84" s="547"/>
    </row>
    <row r="85" spans="1:178" s="553" customFormat="1" ht="13.5" thickBot="1">
      <c r="A85" s="545"/>
      <c r="B85" s="551" t="s">
        <v>281</v>
      </c>
      <c r="C85" s="552"/>
      <c r="D85" s="552"/>
      <c r="E85" s="552"/>
      <c r="F85" s="552"/>
      <c r="G85" s="552"/>
      <c r="H85" s="552"/>
      <c r="I85" s="552"/>
      <c r="J85" s="552"/>
      <c r="K85" s="552"/>
      <c r="L85" s="552"/>
      <c r="M85" s="552"/>
      <c r="N85" s="552"/>
      <c r="O85" s="552"/>
      <c r="P85" s="552"/>
      <c r="Q85" s="552"/>
      <c r="R85" s="552"/>
      <c r="S85" s="552"/>
      <c r="T85" s="552"/>
      <c r="U85" s="552"/>
      <c r="V85" s="552"/>
      <c r="W85" s="552"/>
      <c r="X85" s="552"/>
      <c r="Y85" s="552"/>
      <c r="Z85" s="552"/>
      <c r="AA85" s="552"/>
      <c r="AB85" s="552"/>
      <c r="AC85" s="552"/>
      <c r="AD85" s="552"/>
      <c r="AE85" s="552"/>
      <c r="AF85" s="552"/>
      <c r="AG85" s="552"/>
      <c r="AH85" s="552"/>
      <c r="AI85" s="552"/>
      <c r="AJ85" s="552"/>
      <c r="AK85" s="552"/>
      <c r="AL85" s="552"/>
      <c r="AM85" s="552"/>
      <c r="AN85" s="552"/>
      <c r="AO85" s="552"/>
      <c r="AP85" s="552"/>
      <c r="AQ85" s="552"/>
      <c r="AR85" s="552"/>
      <c r="AS85" s="552"/>
      <c r="AT85" s="552"/>
      <c r="AU85" s="552"/>
      <c r="AV85" s="552"/>
      <c r="AW85" s="552"/>
      <c r="AX85" s="552"/>
      <c r="AY85" s="552"/>
      <c r="AZ85" s="552"/>
      <c r="BA85" s="552"/>
      <c r="BB85" s="552"/>
      <c r="BC85" s="552"/>
      <c r="BD85" s="552"/>
      <c r="BE85" s="552"/>
      <c r="BF85" s="552"/>
      <c r="BG85" s="552"/>
      <c r="BH85" s="552"/>
      <c r="BI85" s="552"/>
      <c r="BJ85" s="552"/>
      <c r="BK85" s="552"/>
      <c r="BL85" s="552"/>
      <c r="BM85" s="552"/>
      <c r="BN85" s="552"/>
      <c r="BO85" s="552"/>
      <c r="BP85" s="552"/>
      <c r="BQ85" s="552"/>
      <c r="BR85" s="552"/>
      <c r="BS85" s="552"/>
      <c r="BT85" s="552"/>
      <c r="BU85" s="552"/>
      <c r="BV85" s="552"/>
      <c r="BW85" s="552"/>
      <c r="BX85" s="552"/>
      <c r="BY85" s="552"/>
      <c r="BZ85" s="552"/>
      <c r="CA85" s="552"/>
      <c r="CB85" s="552"/>
      <c r="CC85" s="552"/>
      <c r="CD85" s="552"/>
      <c r="CE85" s="552"/>
      <c r="CF85" s="552"/>
      <c r="CG85" s="552"/>
      <c r="CH85" s="552"/>
      <c r="CI85" s="552"/>
      <c r="CJ85" s="552" t="e">
        <f>100*((CJ60/100+1)/(CJ82/100+1)-1)</f>
        <v>#VALUE!</v>
      </c>
      <c r="CK85" s="552" t="e">
        <f t="shared" ref="CK85:EV85" si="126">100*((CK60/100+1)/(CK82/100+1)-1)</f>
        <v>#VALUE!</v>
      </c>
      <c r="CL85" s="552" t="e">
        <f t="shared" si="126"/>
        <v>#VALUE!</v>
      </c>
      <c r="CM85" s="552" t="e">
        <f t="shared" si="126"/>
        <v>#VALUE!</v>
      </c>
      <c r="CN85" s="552" t="e">
        <f t="shared" si="126"/>
        <v>#VALUE!</v>
      </c>
      <c r="CO85" s="552" t="e">
        <f t="shared" si="126"/>
        <v>#VALUE!</v>
      </c>
      <c r="CP85" s="552" t="e">
        <f t="shared" si="126"/>
        <v>#VALUE!</v>
      </c>
      <c r="CQ85" s="552" t="e">
        <f t="shared" si="126"/>
        <v>#VALUE!</v>
      </c>
      <c r="CR85" s="552" t="e">
        <f t="shared" si="126"/>
        <v>#VALUE!</v>
      </c>
      <c r="CS85" s="552" t="e">
        <f t="shared" si="126"/>
        <v>#VALUE!</v>
      </c>
      <c r="CT85" s="552" t="e">
        <f t="shared" si="126"/>
        <v>#VALUE!</v>
      </c>
      <c r="CU85" s="552" t="e">
        <f t="shared" si="126"/>
        <v>#VALUE!</v>
      </c>
      <c r="CV85" s="552" t="e">
        <f t="shared" si="126"/>
        <v>#VALUE!</v>
      </c>
      <c r="CW85" s="552" t="e">
        <f t="shared" si="126"/>
        <v>#VALUE!</v>
      </c>
      <c r="CX85" s="552" t="e">
        <f t="shared" si="126"/>
        <v>#VALUE!</v>
      </c>
      <c r="CY85" s="552" t="e">
        <f t="shared" si="126"/>
        <v>#VALUE!</v>
      </c>
      <c r="CZ85" s="552" t="e">
        <f t="shared" si="126"/>
        <v>#VALUE!</v>
      </c>
      <c r="DA85" s="552" t="e">
        <f t="shared" si="126"/>
        <v>#VALUE!</v>
      </c>
      <c r="DB85" s="552" t="e">
        <f t="shared" si="126"/>
        <v>#VALUE!</v>
      </c>
      <c r="DC85" s="552" t="e">
        <f t="shared" si="126"/>
        <v>#VALUE!</v>
      </c>
      <c r="DD85" s="552" t="e">
        <f t="shared" si="126"/>
        <v>#VALUE!</v>
      </c>
      <c r="DE85" s="552" t="e">
        <f t="shared" si="126"/>
        <v>#VALUE!</v>
      </c>
      <c r="DF85" s="552" t="e">
        <f t="shared" si="126"/>
        <v>#VALUE!</v>
      </c>
      <c r="DG85" s="552" t="e">
        <f t="shared" si="126"/>
        <v>#VALUE!</v>
      </c>
      <c r="DH85" s="552" t="e">
        <f t="shared" si="126"/>
        <v>#VALUE!</v>
      </c>
      <c r="DI85" s="552" t="e">
        <f t="shared" si="126"/>
        <v>#VALUE!</v>
      </c>
      <c r="DJ85" s="552" t="e">
        <f t="shared" si="126"/>
        <v>#VALUE!</v>
      </c>
      <c r="DK85" s="552" t="e">
        <f t="shared" si="126"/>
        <v>#VALUE!</v>
      </c>
      <c r="DL85" s="552" t="e">
        <f t="shared" si="126"/>
        <v>#VALUE!</v>
      </c>
      <c r="DM85" s="552" t="e">
        <f t="shared" si="126"/>
        <v>#VALUE!</v>
      </c>
      <c r="DN85" s="552" t="e">
        <f t="shared" si="126"/>
        <v>#VALUE!</v>
      </c>
      <c r="DO85" s="552" t="e">
        <f t="shared" si="126"/>
        <v>#VALUE!</v>
      </c>
      <c r="DP85" s="552" t="e">
        <f t="shared" si="126"/>
        <v>#VALUE!</v>
      </c>
      <c r="DQ85" s="552" t="e">
        <f t="shared" si="126"/>
        <v>#VALUE!</v>
      </c>
      <c r="DR85" s="552" t="e">
        <f t="shared" si="126"/>
        <v>#VALUE!</v>
      </c>
      <c r="DS85" s="552" t="e">
        <f t="shared" si="126"/>
        <v>#VALUE!</v>
      </c>
      <c r="DT85" s="552" t="e">
        <f t="shared" si="126"/>
        <v>#VALUE!</v>
      </c>
      <c r="DU85" s="552" t="e">
        <f t="shared" si="126"/>
        <v>#VALUE!</v>
      </c>
      <c r="DV85" s="552" t="e">
        <f t="shared" si="126"/>
        <v>#VALUE!</v>
      </c>
      <c r="DW85" s="552" t="e">
        <f t="shared" si="126"/>
        <v>#VALUE!</v>
      </c>
      <c r="DX85" s="552" t="e">
        <f t="shared" si="126"/>
        <v>#VALUE!</v>
      </c>
      <c r="DY85" s="552" t="e">
        <f t="shared" si="126"/>
        <v>#VALUE!</v>
      </c>
      <c r="DZ85" s="552" t="e">
        <f t="shared" si="126"/>
        <v>#VALUE!</v>
      </c>
      <c r="EA85" s="552" t="e">
        <f t="shared" si="126"/>
        <v>#VALUE!</v>
      </c>
      <c r="EB85" s="552" t="e">
        <f t="shared" si="126"/>
        <v>#VALUE!</v>
      </c>
      <c r="EC85" s="552" t="e">
        <f t="shared" si="126"/>
        <v>#VALUE!</v>
      </c>
      <c r="ED85" s="552" t="e">
        <f t="shared" si="126"/>
        <v>#VALUE!</v>
      </c>
      <c r="EE85" s="552" t="e">
        <f t="shared" si="126"/>
        <v>#VALUE!</v>
      </c>
      <c r="EF85" s="552" t="e">
        <f t="shared" si="126"/>
        <v>#VALUE!</v>
      </c>
      <c r="EG85" s="552" t="e">
        <f t="shared" si="126"/>
        <v>#VALUE!</v>
      </c>
      <c r="EH85" s="552" t="e">
        <f t="shared" si="126"/>
        <v>#VALUE!</v>
      </c>
      <c r="EI85" s="552" t="e">
        <f t="shared" si="126"/>
        <v>#VALUE!</v>
      </c>
      <c r="EJ85" s="552" t="e">
        <f t="shared" si="126"/>
        <v>#VALUE!</v>
      </c>
      <c r="EK85" s="552" t="e">
        <f t="shared" si="126"/>
        <v>#VALUE!</v>
      </c>
      <c r="EL85" s="552" t="e">
        <f t="shared" si="126"/>
        <v>#VALUE!</v>
      </c>
      <c r="EM85" s="552" t="e">
        <f t="shared" si="126"/>
        <v>#VALUE!</v>
      </c>
      <c r="EN85" s="552" t="e">
        <f t="shared" si="126"/>
        <v>#VALUE!</v>
      </c>
      <c r="EO85" s="552" t="e">
        <f t="shared" si="126"/>
        <v>#VALUE!</v>
      </c>
      <c r="EP85" s="552" t="e">
        <f t="shared" si="126"/>
        <v>#VALUE!</v>
      </c>
      <c r="EQ85" s="552" t="e">
        <f t="shared" si="126"/>
        <v>#VALUE!</v>
      </c>
      <c r="ER85" s="552" t="e">
        <f t="shared" si="126"/>
        <v>#VALUE!</v>
      </c>
      <c r="ES85" s="552" t="e">
        <f t="shared" si="126"/>
        <v>#VALUE!</v>
      </c>
      <c r="ET85" s="552" t="e">
        <f t="shared" si="126"/>
        <v>#VALUE!</v>
      </c>
      <c r="EU85" s="552" t="e">
        <f t="shared" si="126"/>
        <v>#VALUE!</v>
      </c>
      <c r="EV85" s="552" t="e">
        <f t="shared" si="126"/>
        <v>#VALUE!</v>
      </c>
      <c r="EW85" s="552" t="e">
        <f t="shared" ref="EW85:FB85" si="127">100*((EW60/100+1)/(EW82/100+1)-1)</f>
        <v>#VALUE!</v>
      </c>
      <c r="EX85" s="552" t="e">
        <f t="shared" si="127"/>
        <v>#VALUE!</v>
      </c>
      <c r="EY85" s="552" t="e">
        <f t="shared" si="127"/>
        <v>#VALUE!</v>
      </c>
      <c r="EZ85" s="552" t="e">
        <f t="shared" si="127"/>
        <v>#VALUE!</v>
      </c>
      <c r="FA85" s="552" t="e">
        <f t="shared" si="127"/>
        <v>#VALUE!</v>
      </c>
      <c r="FB85" s="552" t="e">
        <f t="shared" si="127"/>
        <v>#VALUE!</v>
      </c>
      <c r="FC85" s="552" t="e">
        <f>100*((FC60/100+1)/(FC82/100+1)-1)</f>
        <v>#VALUE!</v>
      </c>
      <c r="FD85" s="552" t="e">
        <f>100*((FD60/100+1)/(FD82/100+1)-1)</f>
        <v>#VALUE!</v>
      </c>
      <c r="FE85" s="552" t="e">
        <f>100*((FE60/100+1)/(FE82/100+1)-1)</f>
        <v>#VALUE!</v>
      </c>
      <c r="FF85" s="552" t="e">
        <f>100*((FF60/100+1)/(FF82/100+1)-1)</f>
        <v>#VALUE!</v>
      </c>
      <c r="FG85" s="552"/>
      <c r="FH85" s="552"/>
      <c r="FI85" s="552"/>
      <c r="FJ85" s="552"/>
      <c r="FK85" s="552"/>
      <c r="FL85" s="552"/>
      <c r="FM85" s="552"/>
      <c r="FN85" s="552"/>
      <c r="FO85" s="552"/>
      <c r="FP85" s="552"/>
      <c r="FQ85" s="552"/>
      <c r="FR85" s="552"/>
      <c r="FS85" s="552"/>
      <c r="FT85" s="552"/>
      <c r="FU85" s="552"/>
      <c r="FV85" s="552"/>
    </row>
    <row r="86" spans="1:178">
      <c r="B86" s="394"/>
      <c r="C86" s="376"/>
      <c r="D86" s="376"/>
      <c r="E86" s="376"/>
      <c r="F86" s="376"/>
      <c r="G86" s="376"/>
      <c r="H86" s="376"/>
      <c r="I86" s="376"/>
      <c r="J86" s="376"/>
      <c r="K86" s="376"/>
      <c r="L86" s="376"/>
      <c r="M86" s="376"/>
      <c r="N86" s="376"/>
      <c r="O86" s="376"/>
      <c r="P86" s="376"/>
      <c r="Q86" s="376"/>
      <c r="R86" s="376"/>
      <c r="S86" s="376"/>
      <c r="T86" s="376"/>
      <c r="U86" s="376"/>
      <c r="V86" s="376"/>
      <c r="W86" s="376"/>
      <c r="X86" s="376"/>
      <c r="Y86" s="376"/>
      <c r="Z86" s="376"/>
      <c r="AA86" s="376"/>
      <c r="AB86" s="376"/>
      <c r="AC86" s="376"/>
      <c r="AD86" s="376"/>
      <c r="AE86" s="376"/>
      <c r="AF86" s="376"/>
      <c r="AG86" s="376"/>
      <c r="AH86" s="376"/>
      <c r="AI86" s="376"/>
      <c r="AJ86" s="376"/>
      <c r="AK86" s="376"/>
      <c r="AL86" s="376"/>
      <c r="AM86" s="376"/>
      <c r="AN86" s="376"/>
      <c r="AO86" s="376"/>
      <c r="AP86" s="376"/>
      <c r="AQ86" s="376"/>
      <c r="AR86" s="376"/>
      <c r="AS86" s="376"/>
      <c r="AT86" s="376"/>
      <c r="AU86" s="376"/>
      <c r="AV86" s="376"/>
      <c r="AW86" s="376"/>
      <c r="AX86" s="376"/>
      <c r="AY86" s="376"/>
      <c r="AZ86" s="376"/>
      <c r="BA86" s="376"/>
      <c r="BB86" s="376"/>
      <c r="BC86" s="376"/>
      <c r="BD86" s="376"/>
      <c r="BE86" s="376"/>
      <c r="BF86" s="376"/>
      <c r="BG86" s="376"/>
      <c r="BH86" s="376"/>
      <c r="BI86" s="376"/>
      <c r="BJ86" s="376"/>
      <c r="BK86" s="376"/>
      <c r="BL86" s="376"/>
      <c r="BM86" s="376"/>
      <c r="BN86" s="376"/>
      <c r="BO86" s="376"/>
      <c r="BP86" s="376"/>
      <c r="BQ86" s="376"/>
      <c r="BR86" s="376"/>
      <c r="BS86" s="376"/>
      <c r="BT86" s="376"/>
      <c r="BU86" s="376"/>
      <c r="BV86" s="376"/>
      <c r="BW86" s="376"/>
      <c r="BX86" s="376"/>
      <c r="BY86" s="376"/>
      <c r="BZ86" s="376"/>
      <c r="CA86" s="376"/>
      <c r="CB86" s="376"/>
      <c r="CC86" s="376"/>
      <c r="CD86" s="376"/>
      <c r="CE86" s="376"/>
      <c r="CF86" s="376"/>
      <c r="CG86" s="376"/>
      <c r="CH86" s="376"/>
      <c r="CI86" s="376"/>
      <c r="CJ86" s="376"/>
      <c r="CK86" s="376"/>
      <c r="CL86" s="376"/>
      <c r="CM86" s="376"/>
      <c r="CN86" s="376"/>
      <c r="CO86" s="376"/>
      <c r="CP86" s="376"/>
      <c r="CQ86" s="376"/>
      <c r="CR86" s="376"/>
      <c r="CS86" s="376"/>
      <c r="CT86" s="376"/>
      <c r="CU86" s="376"/>
      <c r="CV86" s="376"/>
      <c r="CW86" s="376"/>
      <c r="CX86" s="376"/>
      <c r="CY86" s="376"/>
      <c r="CZ86" s="376"/>
      <c r="DA86" s="376"/>
      <c r="DB86" s="376"/>
      <c r="DC86" s="376"/>
      <c r="DD86" s="376"/>
      <c r="DE86" s="376"/>
      <c r="DF86" s="376"/>
      <c r="DG86" s="376"/>
      <c r="DH86" s="376"/>
      <c r="DI86" s="376"/>
      <c r="DJ86" s="376"/>
      <c r="DK86" s="376"/>
      <c r="DL86" s="376"/>
      <c r="DM86" s="376"/>
      <c r="DN86" s="376"/>
      <c r="DO86" s="376"/>
      <c r="DP86" s="376"/>
      <c r="DQ86" s="376"/>
      <c r="DR86" s="376"/>
      <c r="DS86" s="376"/>
      <c r="DT86" s="376"/>
      <c r="DU86" s="376"/>
      <c r="DV86" s="376"/>
      <c r="DW86" s="376"/>
      <c r="DX86" s="376"/>
      <c r="DY86" s="376"/>
      <c r="DZ86" s="376"/>
      <c r="EA86" s="376"/>
      <c r="EG86" s="374">
        <f>SUM(DW68:DZ68)</f>
        <v>1105.893</v>
      </c>
      <c r="EH86" s="485">
        <f>SUM(EA68:ED68)</f>
        <v>1116.3410000000001</v>
      </c>
      <c r="EI86" s="485">
        <f>SUM(EE68:EH68)</f>
        <v>1126.635</v>
      </c>
    </row>
    <row r="87" spans="1:178">
      <c r="DZ87" s="485"/>
      <c r="EH87" s="75">
        <f>EH86/EG86-1</f>
        <v>9.4475686164936512E-3</v>
      </c>
      <c r="EI87" s="75">
        <f>EI86/EH86-1</f>
        <v>9.2211967490218871E-3</v>
      </c>
    </row>
    <row r="88" spans="1:178">
      <c r="B88" s="374" t="s">
        <v>282</v>
      </c>
      <c r="CA88" s="374">
        <v>25935000000</v>
      </c>
      <c r="CB88" s="374">
        <v>26923000000</v>
      </c>
      <c r="CC88" s="374">
        <v>26236000000</v>
      </c>
      <c r="CD88" s="374">
        <v>27976000000</v>
      </c>
      <c r="CE88" s="374">
        <v>28456000000</v>
      </c>
      <c r="CF88" s="374">
        <v>31276000000</v>
      </c>
      <c r="CG88" s="374">
        <v>30145000000</v>
      </c>
      <c r="CH88" s="374">
        <v>30948000000</v>
      </c>
      <c r="CI88" s="374">
        <v>30842000000</v>
      </c>
      <c r="CJ88" s="374">
        <v>31792000000</v>
      </c>
      <c r="CK88" s="374">
        <v>31067000000</v>
      </c>
      <c r="CL88" s="374">
        <v>32376000000</v>
      </c>
      <c r="CM88" s="374">
        <v>32208000000</v>
      </c>
      <c r="CN88" s="374">
        <v>34139000000</v>
      </c>
      <c r="CO88" s="374">
        <v>31255000000</v>
      </c>
      <c r="CP88" s="374">
        <v>31919000000</v>
      </c>
      <c r="CQ88" s="374">
        <v>35109000000</v>
      </c>
      <c r="CR88" s="374">
        <v>37404000000</v>
      </c>
      <c r="CS88" s="374">
        <v>35710000000</v>
      </c>
      <c r="CT88" s="374">
        <v>36852000000</v>
      </c>
      <c r="CU88" s="374">
        <v>36153000000</v>
      </c>
      <c r="CV88" s="374">
        <v>37469000000</v>
      </c>
      <c r="CW88" s="374">
        <v>36413000000</v>
      </c>
      <c r="CX88" s="374">
        <v>38111000000</v>
      </c>
      <c r="CY88" s="374">
        <v>38197000000</v>
      </c>
      <c r="CZ88" s="374">
        <v>39361000000</v>
      </c>
      <c r="DA88" s="374">
        <v>38609000000</v>
      </c>
      <c r="DB88" s="374">
        <v>40500000000</v>
      </c>
      <c r="DC88" s="374">
        <v>39954000000</v>
      </c>
      <c r="DD88" s="374">
        <v>41910000000</v>
      </c>
      <c r="DE88" s="374">
        <v>39915000000</v>
      </c>
      <c r="DF88" s="374">
        <v>41529000000</v>
      </c>
      <c r="DG88" s="374">
        <v>39946000000</v>
      </c>
      <c r="DH88" s="374">
        <v>41079000000</v>
      </c>
      <c r="DI88" s="374">
        <v>39962000000</v>
      </c>
      <c r="DJ88" s="374">
        <v>42781000000</v>
      </c>
      <c r="DK88" s="374">
        <v>41976000000</v>
      </c>
      <c r="DL88" s="374">
        <v>42650000000</v>
      </c>
      <c r="DM88" s="374">
        <v>41554000000</v>
      </c>
      <c r="DN88" s="374">
        <v>41658000000</v>
      </c>
      <c r="DO88" s="374">
        <v>39674000000</v>
      </c>
      <c r="DP88" s="374">
        <v>40070000000</v>
      </c>
      <c r="DQ88" s="374">
        <v>38032000000</v>
      </c>
      <c r="DR88" s="374">
        <v>40957000000</v>
      </c>
      <c r="DS88" s="374">
        <v>39068000000</v>
      </c>
      <c r="DT88" s="374">
        <v>38616000000</v>
      </c>
      <c r="DU88" s="374">
        <v>37154000000</v>
      </c>
      <c r="DV88" s="374">
        <v>38569000000</v>
      </c>
      <c r="DW88" s="374">
        <v>39671000000</v>
      </c>
      <c r="DX88" s="374">
        <v>39589000000</v>
      </c>
      <c r="DY88" s="374">
        <v>36765000000</v>
      </c>
      <c r="DZ88" s="374">
        <v>37795000000</v>
      </c>
      <c r="EA88" s="374">
        <v>36044000000</v>
      </c>
      <c r="EB88" s="374">
        <v>37062000000</v>
      </c>
      <c r="EC88" s="374">
        <v>34511000000</v>
      </c>
      <c r="ED88" s="374">
        <v>37473000000</v>
      </c>
      <c r="EE88" s="374">
        <v>35629000000</v>
      </c>
      <c r="EF88" s="374">
        <v>36385000000</v>
      </c>
    </row>
    <row r="89" spans="1:178">
      <c r="B89" s="374" t="s">
        <v>283</v>
      </c>
      <c r="CA89" s="374">
        <v>432549000000</v>
      </c>
      <c r="CB89" s="374">
        <v>441778000000</v>
      </c>
      <c r="CC89" s="374">
        <v>453265000000</v>
      </c>
      <c r="CD89" s="374">
        <v>456111000000</v>
      </c>
      <c r="CE89" s="374">
        <v>461498000000</v>
      </c>
      <c r="CF89" s="374">
        <v>465564000000</v>
      </c>
      <c r="CG89" s="374">
        <v>473657000000</v>
      </c>
      <c r="CH89" s="374">
        <v>479051000000</v>
      </c>
      <c r="CI89" s="374">
        <v>485389000000</v>
      </c>
      <c r="CJ89" s="374">
        <v>492598000000</v>
      </c>
      <c r="CK89" s="374">
        <v>500363000000</v>
      </c>
      <c r="CL89" s="374">
        <v>505720000000</v>
      </c>
      <c r="CM89" s="374">
        <v>511239000000</v>
      </c>
      <c r="CN89" s="374">
        <v>518252000000</v>
      </c>
      <c r="CO89" s="374">
        <v>529080000000</v>
      </c>
      <c r="CP89" s="374">
        <v>535659000000</v>
      </c>
      <c r="CQ89" s="374">
        <v>538567000000</v>
      </c>
      <c r="CR89" s="374">
        <v>545504000000</v>
      </c>
      <c r="CS89" s="374">
        <v>560779000000</v>
      </c>
      <c r="CT89" s="374">
        <v>571620000000</v>
      </c>
      <c r="CU89" s="374">
        <v>581953000000</v>
      </c>
      <c r="CV89" s="374">
        <v>601660000000</v>
      </c>
      <c r="CW89" s="374">
        <v>615636000000</v>
      </c>
      <c r="CX89" s="374">
        <v>627042000000</v>
      </c>
      <c r="CY89" s="374">
        <v>639517000000</v>
      </c>
      <c r="CZ89" s="374">
        <v>660268000000</v>
      </c>
      <c r="DA89" s="374">
        <v>679295000000</v>
      </c>
      <c r="DB89" s="374">
        <v>700220000000</v>
      </c>
      <c r="DC89" s="374">
        <v>716666000000</v>
      </c>
      <c r="DD89" s="374">
        <v>738900000000</v>
      </c>
      <c r="DE89" s="374">
        <v>759544000000</v>
      </c>
      <c r="DF89" s="374">
        <v>778215000000</v>
      </c>
      <c r="DG89" s="374">
        <v>797982000000</v>
      </c>
      <c r="DH89" s="374">
        <v>821857000000</v>
      </c>
      <c r="DI89" s="374">
        <v>844728000000</v>
      </c>
      <c r="DJ89" s="374">
        <v>865847000000</v>
      </c>
      <c r="DK89" s="374">
        <v>880708000000</v>
      </c>
      <c r="DL89" s="374">
        <v>898089000000</v>
      </c>
      <c r="DM89" s="374">
        <v>916473000000</v>
      </c>
      <c r="DN89" s="374">
        <v>928040000000</v>
      </c>
      <c r="DO89" s="374">
        <v>939355000000</v>
      </c>
      <c r="DP89" s="374">
        <v>946717000000</v>
      </c>
      <c r="DQ89" s="374">
        <v>957286000000</v>
      </c>
      <c r="DR89" s="374">
        <v>978052000000</v>
      </c>
      <c r="DS89" s="374">
        <v>985764000000</v>
      </c>
      <c r="DT89" s="374">
        <v>998369000000</v>
      </c>
      <c r="DU89" s="374">
        <v>1011834000000</v>
      </c>
      <c r="DV89" s="374">
        <v>1034614000000</v>
      </c>
      <c r="DW89" s="374">
        <v>1049063000000</v>
      </c>
      <c r="DX89" s="374">
        <v>1067740000000</v>
      </c>
      <c r="DY89" s="374">
        <v>1079387000000</v>
      </c>
      <c r="DZ89" s="374">
        <v>1091578000000</v>
      </c>
      <c r="EA89" s="374">
        <v>1099656000000</v>
      </c>
      <c r="EB89" s="374">
        <v>1104865000000</v>
      </c>
      <c r="EC89" s="374">
        <v>1109178000000</v>
      </c>
      <c r="ED89" s="374">
        <v>1115576000000</v>
      </c>
      <c r="EE89" s="374">
        <v>1120738000000</v>
      </c>
      <c r="EF89" s="374">
        <v>1126991000000</v>
      </c>
    </row>
    <row r="90" spans="1:178">
      <c r="B90" s="374" t="s">
        <v>284</v>
      </c>
      <c r="CA90" s="374">
        <f>(CA89+CA88)/10^9</f>
        <v>458.48399999999998</v>
      </c>
      <c r="CB90" s="374">
        <f t="shared" ref="CB90:EF90" si="128">(CB89+CB88)/10^9</f>
        <v>468.70100000000002</v>
      </c>
      <c r="CC90" s="374">
        <f t="shared" si="128"/>
        <v>479.50099999999998</v>
      </c>
      <c r="CD90" s="374">
        <f t="shared" si="128"/>
        <v>484.08699999999999</v>
      </c>
      <c r="CE90" s="374">
        <f t="shared" si="128"/>
        <v>489.95400000000001</v>
      </c>
      <c r="CF90" s="374">
        <f t="shared" si="128"/>
        <v>496.84</v>
      </c>
      <c r="CG90" s="374">
        <f t="shared" si="128"/>
        <v>503.80200000000002</v>
      </c>
      <c r="CH90" s="374">
        <f t="shared" si="128"/>
        <v>509.99900000000002</v>
      </c>
      <c r="CI90" s="374">
        <f t="shared" si="128"/>
        <v>516.23099999999999</v>
      </c>
      <c r="CJ90" s="374">
        <f t="shared" si="128"/>
        <v>524.39</v>
      </c>
      <c r="CK90" s="374">
        <f t="shared" si="128"/>
        <v>531.42999999999995</v>
      </c>
      <c r="CL90" s="374">
        <f t="shared" si="128"/>
        <v>538.096</v>
      </c>
      <c r="CM90" s="374">
        <f t="shared" si="128"/>
        <v>543.447</v>
      </c>
      <c r="CN90" s="374">
        <f t="shared" si="128"/>
        <v>552.39099999999996</v>
      </c>
      <c r="CO90" s="374">
        <f t="shared" si="128"/>
        <v>560.33500000000004</v>
      </c>
      <c r="CP90" s="374">
        <f t="shared" si="128"/>
        <v>567.57799999999997</v>
      </c>
      <c r="CQ90" s="374">
        <f t="shared" si="128"/>
        <v>573.67600000000004</v>
      </c>
      <c r="CR90" s="374">
        <f t="shared" si="128"/>
        <v>582.90800000000002</v>
      </c>
      <c r="CS90" s="374">
        <f t="shared" si="128"/>
        <v>596.48900000000003</v>
      </c>
      <c r="CT90" s="374">
        <f t="shared" si="128"/>
        <v>608.47199999999998</v>
      </c>
      <c r="CU90" s="374">
        <f t="shared" si="128"/>
        <v>618.10599999999999</v>
      </c>
      <c r="CV90" s="374">
        <f t="shared" si="128"/>
        <v>639.12900000000002</v>
      </c>
      <c r="CW90" s="374">
        <f t="shared" si="128"/>
        <v>652.04899999999998</v>
      </c>
      <c r="CX90" s="374">
        <f t="shared" si="128"/>
        <v>665.15300000000002</v>
      </c>
      <c r="CY90" s="374">
        <f t="shared" si="128"/>
        <v>677.71400000000006</v>
      </c>
      <c r="CZ90" s="374">
        <f t="shared" si="128"/>
        <v>699.62900000000002</v>
      </c>
      <c r="DA90" s="374">
        <f t="shared" si="128"/>
        <v>717.904</v>
      </c>
      <c r="DB90" s="374">
        <f t="shared" si="128"/>
        <v>740.72</v>
      </c>
      <c r="DC90" s="374">
        <f t="shared" si="128"/>
        <v>756.62</v>
      </c>
      <c r="DD90" s="374">
        <f t="shared" si="128"/>
        <v>780.81</v>
      </c>
      <c r="DE90" s="374">
        <f t="shared" si="128"/>
        <v>799.45899999999995</v>
      </c>
      <c r="DF90" s="374">
        <f t="shared" si="128"/>
        <v>819.74400000000003</v>
      </c>
      <c r="DG90" s="374">
        <f t="shared" si="128"/>
        <v>837.928</v>
      </c>
      <c r="DH90" s="374">
        <f t="shared" si="128"/>
        <v>862.93600000000004</v>
      </c>
      <c r="DI90" s="374">
        <f t="shared" si="128"/>
        <v>884.69</v>
      </c>
      <c r="DJ90" s="374">
        <f t="shared" si="128"/>
        <v>908.62800000000004</v>
      </c>
      <c r="DK90" s="374">
        <f t="shared" si="128"/>
        <v>922.68399999999997</v>
      </c>
      <c r="DL90" s="374">
        <f t="shared" si="128"/>
        <v>940.73900000000003</v>
      </c>
      <c r="DM90" s="374">
        <f t="shared" si="128"/>
        <v>958.02700000000004</v>
      </c>
      <c r="DN90" s="374">
        <f t="shared" si="128"/>
        <v>969.69799999999998</v>
      </c>
      <c r="DO90" s="374">
        <f t="shared" si="128"/>
        <v>979.029</v>
      </c>
      <c r="DP90" s="374">
        <f t="shared" si="128"/>
        <v>986.78700000000003</v>
      </c>
      <c r="DQ90" s="374">
        <f t="shared" si="128"/>
        <v>995.31799999999998</v>
      </c>
      <c r="DR90" s="374">
        <f t="shared" si="128"/>
        <v>1019.009</v>
      </c>
      <c r="DS90" s="374">
        <f t="shared" si="128"/>
        <v>1024.8320000000001</v>
      </c>
      <c r="DT90" s="374">
        <f t="shared" si="128"/>
        <v>1036.9849999999999</v>
      </c>
      <c r="DU90" s="374">
        <f t="shared" si="128"/>
        <v>1048.9880000000001</v>
      </c>
      <c r="DV90" s="374">
        <f t="shared" si="128"/>
        <v>1073.183</v>
      </c>
      <c r="DW90" s="374">
        <f t="shared" si="128"/>
        <v>1088.7339999999999</v>
      </c>
      <c r="DX90" s="374">
        <f t="shared" si="128"/>
        <v>1107.329</v>
      </c>
      <c r="DY90" s="374">
        <f t="shared" si="128"/>
        <v>1116.152</v>
      </c>
      <c r="DZ90" s="374">
        <f t="shared" si="128"/>
        <v>1129.373</v>
      </c>
      <c r="EA90" s="374">
        <f t="shared" si="128"/>
        <v>1135.7</v>
      </c>
      <c r="EB90" s="374">
        <f t="shared" si="128"/>
        <v>1141.9269999999999</v>
      </c>
      <c r="EC90" s="374">
        <f t="shared" si="128"/>
        <v>1143.6890000000001</v>
      </c>
      <c r="ED90" s="374">
        <f t="shared" si="128"/>
        <v>1153.049</v>
      </c>
      <c r="EE90" s="374">
        <f t="shared" si="128"/>
        <v>1156.367</v>
      </c>
      <c r="EF90" s="374">
        <f t="shared" si="128"/>
        <v>1163.376</v>
      </c>
    </row>
    <row r="91" spans="1:178">
      <c r="B91" s="374" t="s">
        <v>285</v>
      </c>
      <c r="BN91" s="139"/>
      <c r="BO91" s="139"/>
      <c r="BP91" s="139"/>
      <c r="BQ91" s="139"/>
      <c r="BR91" s="139"/>
      <c r="BS91" s="139"/>
      <c r="BT91" s="139"/>
      <c r="BU91" s="139"/>
      <c r="BV91" s="139"/>
      <c r="BW91" s="139"/>
      <c r="BX91" s="139"/>
      <c r="BY91" s="139"/>
      <c r="BZ91" s="139"/>
      <c r="CA91" s="139">
        <f>CA90/SUM(BX54:CA54)</f>
        <v>0.52928912316185373</v>
      </c>
      <c r="CB91" s="139">
        <f t="shared" ref="CB91:EF91" si="129">CB90/SUM(BY54:CB54)</f>
        <v>0.53758684010409907</v>
      </c>
      <c r="CC91" s="139">
        <f t="shared" si="129"/>
        <v>0.5471450952737944</v>
      </c>
      <c r="CD91" s="139">
        <f t="shared" si="129"/>
        <v>0.54698972431700721</v>
      </c>
      <c r="CE91" s="139">
        <f t="shared" si="129"/>
        <v>0.54759126632869293</v>
      </c>
      <c r="CF91" s="139">
        <f t="shared" si="129"/>
        <v>0.54796937883054131</v>
      </c>
      <c r="CG91" s="139">
        <f t="shared" si="129"/>
        <v>0.54773946926669748</v>
      </c>
      <c r="CH91" s="139">
        <f t="shared" si="129"/>
        <v>0.54400705717205378</v>
      </c>
      <c r="CI91" s="139">
        <f t="shared" si="129"/>
        <v>0.54270524737757275</v>
      </c>
      <c r="CJ91" s="139">
        <f t="shared" si="129"/>
        <v>0.54419827293661993</v>
      </c>
      <c r="CK91" s="139">
        <f t="shared" si="129"/>
        <v>0.54313621483841223</v>
      </c>
      <c r="CL91" s="139">
        <f t="shared" si="129"/>
        <v>0.54512483968287084</v>
      </c>
      <c r="CM91" s="139">
        <f t="shared" si="129"/>
        <v>0.5446042841037203</v>
      </c>
      <c r="CN91" s="139">
        <f t="shared" si="129"/>
        <v>0.54763370599601258</v>
      </c>
      <c r="CO91" s="139">
        <f t="shared" si="129"/>
        <v>0.55147934468307913</v>
      </c>
      <c r="CP91" s="139">
        <f t="shared" si="129"/>
        <v>0.55253253896401</v>
      </c>
      <c r="CQ91" s="139">
        <f t="shared" si="129"/>
        <v>0.55497822850348899</v>
      </c>
      <c r="CR91" s="139">
        <f t="shared" si="129"/>
        <v>0.56060920813713733</v>
      </c>
      <c r="CS91" s="139">
        <f t="shared" si="129"/>
        <v>0.56943133142469271</v>
      </c>
      <c r="CT91" s="139">
        <f t="shared" si="129"/>
        <v>0.57839048905475143</v>
      </c>
      <c r="CU91" s="139">
        <f t="shared" si="129"/>
        <v>0.58185908810641107</v>
      </c>
      <c r="CV91" s="139">
        <f t="shared" si="129"/>
        <v>0.59439926640452656</v>
      </c>
      <c r="CW91" s="139">
        <f t="shared" si="129"/>
        <v>0.5994326042929754</v>
      </c>
      <c r="CX91" s="139">
        <f t="shared" si="129"/>
        <v>0.60553890580164027</v>
      </c>
      <c r="CY91" s="139">
        <f t="shared" si="129"/>
        <v>0.61219560225542047</v>
      </c>
      <c r="CZ91" s="139">
        <f t="shared" si="129"/>
        <v>0.6282808036560189</v>
      </c>
      <c r="DA91" s="139">
        <f t="shared" si="129"/>
        <v>0.64090331243125886</v>
      </c>
      <c r="DB91" s="139">
        <f t="shared" si="129"/>
        <v>0.65624255246387742</v>
      </c>
      <c r="DC91" s="139">
        <f t="shared" si="129"/>
        <v>0.6645300853080901</v>
      </c>
      <c r="DD91" s="139">
        <f t="shared" si="129"/>
        <v>0.67795300407999526</v>
      </c>
      <c r="DE91" s="139">
        <f t="shared" si="129"/>
        <v>0.6857864645658821</v>
      </c>
      <c r="DF91" s="139">
        <f t="shared" si="129"/>
        <v>0.6940806909106304</v>
      </c>
      <c r="DG91" s="139">
        <f t="shared" si="129"/>
        <v>0.69953774781250444</v>
      </c>
      <c r="DH91" s="139">
        <f t="shared" si="129"/>
        <v>0.71121470139541942</v>
      </c>
      <c r="DI91" s="139">
        <f t="shared" si="129"/>
        <v>0.72005104793964769</v>
      </c>
      <c r="DJ91" s="139">
        <f t="shared" si="129"/>
        <v>0.72992839113830288</v>
      </c>
      <c r="DK91" s="139">
        <f t="shared" si="129"/>
        <v>0.73210528153256782</v>
      </c>
      <c r="DL91" s="139">
        <f t="shared" si="129"/>
        <v>0.73913771103875703</v>
      </c>
      <c r="DM91" s="139">
        <f t="shared" si="129"/>
        <v>0.7484129873335843</v>
      </c>
      <c r="DN91" s="139">
        <f t="shared" si="129"/>
        <v>0.75646314331093922</v>
      </c>
      <c r="DO91" s="139">
        <f t="shared" si="129"/>
        <v>0.76503794210108045</v>
      </c>
      <c r="DP91" s="139">
        <f t="shared" si="129"/>
        <v>0.77206070473765787</v>
      </c>
      <c r="DQ91" s="139">
        <f t="shared" si="129"/>
        <v>0.77760494508113021</v>
      </c>
      <c r="DR91" s="139">
        <f t="shared" si="129"/>
        <v>0.79421328374285483</v>
      </c>
      <c r="DS91" s="139">
        <f t="shared" si="129"/>
        <v>0.79469290746319587</v>
      </c>
      <c r="DT91" s="139">
        <f t="shared" si="129"/>
        <v>0.79959302670771859</v>
      </c>
      <c r="DU91" s="139">
        <f t="shared" si="129"/>
        <v>0.8039953430585437</v>
      </c>
      <c r="DV91" s="139">
        <f t="shared" si="129"/>
        <v>0.81710729385644665</v>
      </c>
      <c r="DW91" s="139">
        <f t="shared" si="129"/>
        <v>0.82392026075236457</v>
      </c>
      <c r="DX91" s="139">
        <f t="shared" si="129"/>
        <v>0.83303103867741635</v>
      </c>
      <c r="DY91" s="139">
        <f t="shared" si="129"/>
        <v>0.83652822111316549</v>
      </c>
      <c r="DZ91" s="139">
        <f t="shared" si="129"/>
        <v>0.8437910689296807</v>
      </c>
      <c r="EA91" s="139">
        <f t="shared" si="129"/>
        <v>0.8459294162513491</v>
      </c>
      <c r="EB91" s="139">
        <f t="shared" si="129"/>
        <v>0.84830680657442648</v>
      </c>
      <c r="EC91" s="139">
        <f t="shared" si="129"/>
        <v>0.84728184893983183</v>
      </c>
      <c r="ED91" s="139">
        <f t="shared" si="129"/>
        <v>0.85497738076612517</v>
      </c>
      <c r="EE91" s="139">
        <f t="shared" si="129"/>
        <v>0.85625355424969785</v>
      </c>
      <c r="EF91" s="139">
        <f t="shared" si="129"/>
        <v>0.86057622958641333</v>
      </c>
    </row>
    <row r="99" spans="100:139">
      <c r="CV99" s="554">
        <f t="shared" ref="CV99:EC99" si="130">CV43/CV47</f>
        <v>0.57207214377815618</v>
      </c>
      <c r="CW99" s="554">
        <f t="shared" si="130"/>
        <v>0.57125266398295049</v>
      </c>
      <c r="CX99" s="554">
        <f t="shared" si="130"/>
        <v>0.5785107430893307</v>
      </c>
      <c r="CY99" s="554">
        <f t="shared" si="130"/>
        <v>0.58719088759684157</v>
      </c>
      <c r="CZ99" s="554">
        <f t="shared" si="130"/>
        <v>0.57830928082243094</v>
      </c>
      <c r="DA99" s="554">
        <f t="shared" si="130"/>
        <v>0.57193435146569049</v>
      </c>
      <c r="DB99" s="554">
        <f t="shared" si="130"/>
        <v>0.56894990723562144</v>
      </c>
      <c r="DC99" s="554">
        <f t="shared" si="130"/>
        <v>0.58576523319872886</v>
      </c>
      <c r="DD99" s="554">
        <f t="shared" si="130"/>
        <v>0.57623220307892031</v>
      </c>
      <c r="DE99" s="554">
        <f t="shared" si="130"/>
        <v>0.55763950430752696</v>
      </c>
      <c r="DF99" s="554">
        <f t="shared" si="130"/>
        <v>0.56043138713276308</v>
      </c>
      <c r="DG99" s="554">
        <f t="shared" si="130"/>
        <v>0.57124277056756234</v>
      </c>
      <c r="DH99" s="554">
        <f t="shared" si="130"/>
        <v>0.56859620926623811</v>
      </c>
      <c r="DI99" s="554">
        <f t="shared" si="130"/>
        <v>0.57081568520289661</v>
      </c>
      <c r="DJ99" s="554">
        <f t="shared" si="130"/>
        <v>0.56849842011265284</v>
      </c>
      <c r="DK99" s="554">
        <f t="shared" si="130"/>
        <v>0.57039486164936726</v>
      </c>
      <c r="DL99" s="554">
        <f t="shared" si="130"/>
        <v>0.57099279724790375</v>
      </c>
      <c r="DM99" s="554">
        <f t="shared" si="130"/>
        <v>0.5855331880376049</v>
      </c>
      <c r="DN99" s="554">
        <f t="shared" si="130"/>
        <v>0.5855339430632488</v>
      </c>
      <c r="DO99" s="554">
        <f t="shared" si="130"/>
        <v>0.57118476840617582</v>
      </c>
      <c r="DP99" s="554">
        <f t="shared" si="130"/>
        <v>0.56665999599759853</v>
      </c>
      <c r="DQ99" s="554">
        <f t="shared" si="130"/>
        <v>0.55904764487349845</v>
      </c>
      <c r="DR99" s="554">
        <f t="shared" si="130"/>
        <v>0.56537480674956064</v>
      </c>
      <c r="DS99" s="554">
        <f t="shared" si="130"/>
        <v>0.56604095787302788</v>
      </c>
      <c r="DT99" s="554">
        <f t="shared" si="130"/>
        <v>0.56593701343730785</v>
      </c>
      <c r="DU99" s="554">
        <f t="shared" si="130"/>
        <v>0.56616187989556144</v>
      </c>
      <c r="DV99" s="554">
        <f t="shared" si="130"/>
        <v>0.56744818652849738</v>
      </c>
      <c r="DW99" s="554">
        <f t="shared" si="130"/>
        <v>0.56609991952275718</v>
      </c>
      <c r="DX99" s="554">
        <f t="shared" si="130"/>
        <v>0.56606679224151102</v>
      </c>
      <c r="DY99" s="554">
        <f t="shared" si="130"/>
        <v>0.57474236369709641</v>
      </c>
      <c r="DZ99" s="554">
        <f t="shared" si="130"/>
        <v>0.58181995703964062</v>
      </c>
      <c r="EA99" s="554">
        <f t="shared" si="130"/>
        <v>0.57786984249685958</v>
      </c>
      <c r="EB99" s="554">
        <f t="shared" si="130"/>
        <v>0.57533882540526182</v>
      </c>
      <c r="EC99" s="554">
        <f t="shared" si="130"/>
        <v>0.58431473446618398</v>
      </c>
      <c r="ED99" s="554">
        <f>ED43/ED47</f>
        <v>0.59751349438102819</v>
      </c>
      <c r="EI99" s="554"/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Y149"/>
  <sheetViews>
    <sheetView workbookViewId="0">
      <pane xSplit="3" ySplit="4" topLeftCell="EG22" activePane="bottomRight" state="frozen"/>
      <selection activeCell="AH281" sqref="AH281"/>
      <selection pane="topRight" activeCell="AH281" sqref="AH281"/>
      <selection pane="bottomLeft" activeCell="AH281" sqref="AH281"/>
      <selection pane="bottomRight" activeCell="AH281" sqref="AH281"/>
    </sheetView>
  </sheetViews>
  <sheetFormatPr defaultColWidth="11.42578125" defaultRowHeight="12.75"/>
  <cols>
    <col min="1" max="2" width="11.42578125" style="455"/>
    <col min="3" max="3" width="32.5703125" style="455" customWidth="1"/>
    <col min="4" max="16384" width="11.42578125" style="455"/>
  </cols>
  <sheetData>
    <row r="1" spans="1:233">
      <c r="EA1" s="555"/>
    </row>
    <row r="2" spans="1:233">
      <c r="C2" s="455" t="s">
        <v>286</v>
      </c>
      <c r="AW2" s="555"/>
    </row>
    <row r="3" spans="1:233">
      <c r="C3" s="455" t="s">
        <v>287</v>
      </c>
      <c r="D3" s="455">
        <v>0</v>
      </c>
      <c r="E3" s="455">
        <v>1</v>
      </c>
      <c r="F3" s="455">
        <v>2</v>
      </c>
      <c r="G3" s="455">
        <v>3</v>
      </c>
      <c r="H3" s="455">
        <v>4</v>
      </c>
      <c r="I3" s="455">
        <v>5</v>
      </c>
      <c r="J3" s="455">
        <v>6</v>
      </c>
      <c r="K3" s="455">
        <v>7</v>
      </c>
      <c r="L3" s="455">
        <v>8</v>
      </c>
      <c r="M3" s="455">
        <v>9</v>
      </c>
      <c r="N3" s="455">
        <v>10</v>
      </c>
      <c r="O3" s="455">
        <v>11</v>
      </c>
      <c r="P3" s="455">
        <v>12</v>
      </c>
      <c r="Q3" s="455">
        <v>13</v>
      </c>
      <c r="R3" s="455">
        <v>14</v>
      </c>
      <c r="S3" s="455">
        <v>15</v>
      </c>
      <c r="T3" s="455">
        <v>16</v>
      </c>
      <c r="U3" s="455">
        <v>17</v>
      </c>
      <c r="V3" s="455">
        <v>18</v>
      </c>
      <c r="W3" s="455">
        <v>19</v>
      </c>
      <c r="X3" s="455">
        <v>20</v>
      </c>
      <c r="Y3" s="455">
        <v>21</v>
      </c>
      <c r="Z3" s="455">
        <v>22</v>
      </c>
      <c r="AA3" s="455">
        <v>23</v>
      </c>
      <c r="AB3" s="455">
        <v>24</v>
      </c>
      <c r="AC3" s="455">
        <v>25</v>
      </c>
      <c r="AD3" s="455">
        <v>26</v>
      </c>
      <c r="AE3" s="455">
        <v>27</v>
      </c>
      <c r="AF3" s="455">
        <v>28</v>
      </c>
      <c r="AG3" s="455">
        <v>29</v>
      </c>
      <c r="AH3" s="455">
        <v>30</v>
      </c>
      <c r="AI3" s="455">
        <v>31</v>
      </c>
      <c r="AJ3" s="455">
        <v>32</v>
      </c>
      <c r="AK3" s="455">
        <v>33</v>
      </c>
      <c r="AL3" s="455">
        <v>34</v>
      </c>
      <c r="AM3" s="455">
        <v>35</v>
      </c>
      <c r="AN3" s="455">
        <v>36</v>
      </c>
      <c r="AO3" s="455">
        <v>37</v>
      </c>
      <c r="AP3" s="455">
        <v>38</v>
      </c>
      <c r="AQ3" s="455">
        <v>39</v>
      </c>
      <c r="AR3" s="455">
        <v>40</v>
      </c>
      <c r="AS3" s="455">
        <v>41</v>
      </c>
      <c r="AT3" s="455">
        <v>42</v>
      </c>
      <c r="AU3" s="455">
        <v>43</v>
      </c>
      <c r="AV3" s="455">
        <v>44</v>
      </c>
      <c r="AW3" s="455">
        <v>45</v>
      </c>
      <c r="AX3" s="455">
        <v>46</v>
      </c>
      <c r="AY3" s="455">
        <v>47</v>
      </c>
      <c r="AZ3" s="455">
        <v>48</v>
      </c>
      <c r="BA3" s="455">
        <v>49</v>
      </c>
      <c r="BB3" s="455">
        <v>50</v>
      </c>
      <c r="BC3" s="455">
        <v>51</v>
      </c>
      <c r="BD3" s="455">
        <v>52</v>
      </c>
      <c r="BE3" s="455">
        <v>53</v>
      </c>
      <c r="BF3" s="455">
        <v>54</v>
      </c>
      <c r="BG3" s="455">
        <v>55</v>
      </c>
      <c r="BH3" s="455">
        <v>56</v>
      </c>
      <c r="BI3" s="455">
        <v>57</v>
      </c>
      <c r="BJ3" s="455">
        <v>58</v>
      </c>
      <c r="BK3" s="455">
        <v>59</v>
      </c>
      <c r="BL3" s="455">
        <v>60</v>
      </c>
      <c r="BM3" s="455">
        <v>61</v>
      </c>
      <c r="BN3" s="455">
        <v>62</v>
      </c>
      <c r="BO3" s="455">
        <v>63</v>
      </c>
      <c r="BP3" s="455">
        <v>64</v>
      </c>
      <c r="BQ3" s="455">
        <v>65</v>
      </c>
      <c r="BR3" s="455">
        <v>66</v>
      </c>
      <c r="BS3" s="455">
        <v>67</v>
      </c>
      <c r="BT3" s="455">
        <v>68</v>
      </c>
      <c r="BU3" s="455">
        <v>69</v>
      </c>
      <c r="BV3" s="455">
        <v>70</v>
      </c>
      <c r="BW3" s="455">
        <v>71</v>
      </c>
      <c r="BX3" s="455">
        <v>72</v>
      </c>
      <c r="BY3" s="455">
        <v>73</v>
      </c>
      <c r="BZ3" s="455">
        <v>74</v>
      </c>
      <c r="CA3" s="455">
        <v>75</v>
      </c>
      <c r="CB3" s="455">
        <v>76</v>
      </c>
      <c r="CC3" s="455">
        <v>77</v>
      </c>
      <c r="CD3" s="455">
        <v>78</v>
      </c>
      <c r="CE3" s="455">
        <v>79</v>
      </c>
      <c r="CF3" s="455">
        <v>80</v>
      </c>
      <c r="CG3" s="455">
        <v>81</v>
      </c>
      <c r="CH3" s="455">
        <v>82</v>
      </c>
      <c r="CI3" s="455">
        <v>83</v>
      </c>
      <c r="CJ3" s="455">
        <v>84</v>
      </c>
      <c r="CK3" s="455">
        <v>85</v>
      </c>
      <c r="CL3" s="455">
        <v>86</v>
      </c>
      <c r="CM3" s="455">
        <v>87</v>
      </c>
      <c r="CN3" s="455">
        <v>88</v>
      </c>
      <c r="CO3" s="455">
        <v>89</v>
      </c>
      <c r="CP3" s="455">
        <v>90</v>
      </c>
      <c r="CQ3" s="455">
        <v>91</v>
      </c>
      <c r="CR3" s="455">
        <v>92</v>
      </c>
      <c r="CS3" s="455">
        <v>93</v>
      </c>
      <c r="CT3" s="455">
        <v>94</v>
      </c>
      <c r="CU3" s="455">
        <v>95</v>
      </c>
      <c r="CV3" s="455">
        <v>96</v>
      </c>
      <c r="CW3" s="455">
        <v>97</v>
      </c>
      <c r="CX3" s="455">
        <v>98</v>
      </c>
      <c r="CY3" s="455">
        <v>99</v>
      </c>
      <c r="CZ3" s="455">
        <v>100</v>
      </c>
      <c r="DA3" s="455">
        <v>101</v>
      </c>
      <c r="DB3" s="455">
        <v>102</v>
      </c>
      <c r="DC3" s="455">
        <v>103</v>
      </c>
      <c r="DD3" s="455">
        <v>104</v>
      </c>
      <c r="DE3" s="455">
        <v>105</v>
      </c>
      <c r="DF3" s="455">
        <v>106</v>
      </c>
      <c r="DG3" s="455">
        <v>107</v>
      </c>
      <c r="DH3" s="455">
        <v>108</v>
      </c>
      <c r="DI3" s="455">
        <v>109</v>
      </c>
      <c r="DJ3" s="455">
        <v>110</v>
      </c>
      <c r="DK3" s="455">
        <v>111</v>
      </c>
      <c r="DL3" s="455">
        <v>112</v>
      </c>
      <c r="DM3" s="455">
        <v>113</v>
      </c>
      <c r="DN3" s="455">
        <v>114</v>
      </c>
      <c r="DO3" s="455">
        <v>115</v>
      </c>
      <c r="DP3" s="455">
        <v>116</v>
      </c>
      <c r="DQ3" s="455">
        <v>117</v>
      </c>
      <c r="DR3" s="455">
        <v>118</v>
      </c>
      <c r="DS3" s="455">
        <v>119</v>
      </c>
      <c r="DT3" s="455">
        <v>120</v>
      </c>
      <c r="DU3" s="455">
        <v>121</v>
      </c>
      <c r="DV3" s="455">
        <v>122</v>
      </c>
      <c r="DW3" s="455">
        <v>123</v>
      </c>
      <c r="DX3" s="455">
        <v>124</v>
      </c>
      <c r="DY3" s="455">
        <v>125</v>
      </c>
      <c r="DZ3" s="455">
        <v>126</v>
      </c>
      <c r="EA3" s="455">
        <v>127</v>
      </c>
      <c r="EB3" s="455">
        <v>128</v>
      </c>
      <c r="EC3" s="455">
        <v>129</v>
      </c>
      <c r="ED3" s="455">
        <v>130</v>
      </c>
      <c r="EE3" s="455">
        <v>131</v>
      </c>
      <c r="EF3" s="455">
        <v>132</v>
      </c>
      <c r="EG3" s="455">
        <v>133</v>
      </c>
      <c r="EH3" s="455">
        <v>134</v>
      </c>
      <c r="EI3" s="455">
        <v>135</v>
      </c>
      <c r="EJ3" s="455">
        <v>136</v>
      </c>
      <c r="EK3" s="455">
        <v>137</v>
      </c>
      <c r="EL3" s="455">
        <v>138</v>
      </c>
      <c r="EM3" s="455">
        <v>139</v>
      </c>
      <c r="EN3" s="455">
        <v>140</v>
      </c>
      <c r="EO3" s="455">
        <v>141</v>
      </c>
      <c r="EP3" s="455">
        <v>142</v>
      </c>
      <c r="EQ3" s="455">
        <v>143</v>
      </c>
      <c r="ER3" s="455">
        <v>144</v>
      </c>
      <c r="ES3" s="455">
        <v>145</v>
      </c>
      <c r="ET3" s="455">
        <v>146</v>
      </c>
      <c r="EU3" s="455">
        <v>147</v>
      </c>
      <c r="EV3" s="455">
        <v>148</v>
      </c>
      <c r="EW3" s="455">
        <v>149</v>
      </c>
      <c r="EX3" s="455">
        <v>150</v>
      </c>
      <c r="EY3" s="455">
        <v>151</v>
      </c>
      <c r="EZ3" s="455">
        <v>152</v>
      </c>
      <c r="FA3" s="455">
        <v>153</v>
      </c>
      <c r="FB3" s="455">
        <v>154</v>
      </c>
      <c r="FC3" s="455">
        <v>155</v>
      </c>
      <c r="FD3" s="455">
        <v>156</v>
      </c>
      <c r="FE3" s="455">
        <v>157</v>
      </c>
      <c r="FF3" s="455">
        <v>158</v>
      </c>
      <c r="FG3" s="455">
        <v>159</v>
      </c>
    </row>
    <row r="4" spans="1:233" ht="13.5" thickBot="1">
      <c r="C4" s="455" t="s">
        <v>288</v>
      </c>
      <c r="D4" s="556">
        <v>29281</v>
      </c>
      <c r="E4" s="556">
        <v>29373</v>
      </c>
      <c r="F4" s="556">
        <v>29465</v>
      </c>
      <c r="G4" s="556">
        <v>29556</v>
      </c>
      <c r="H4" s="556">
        <v>29646</v>
      </c>
      <c r="I4" s="556">
        <v>29738</v>
      </c>
      <c r="J4" s="556">
        <v>29830</v>
      </c>
      <c r="K4" s="556">
        <v>29921</v>
      </c>
      <c r="L4" s="556">
        <v>30011</v>
      </c>
      <c r="M4" s="556">
        <v>30103</v>
      </c>
      <c r="N4" s="556">
        <v>30195</v>
      </c>
      <c r="O4" s="556">
        <v>30286</v>
      </c>
      <c r="P4" s="556">
        <v>30376</v>
      </c>
      <c r="Q4" s="556">
        <v>30468</v>
      </c>
      <c r="R4" s="556">
        <v>30560</v>
      </c>
      <c r="S4" s="556">
        <v>30651</v>
      </c>
      <c r="T4" s="556">
        <v>30742</v>
      </c>
      <c r="U4" s="556">
        <v>30834</v>
      </c>
      <c r="V4" s="556">
        <v>30926</v>
      </c>
      <c r="W4" s="556">
        <v>31017</v>
      </c>
      <c r="X4" s="556">
        <v>31107</v>
      </c>
      <c r="Y4" s="556">
        <v>31199</v>
      </c>
      <c r="Z4" s="556">
        <v>31291</v>
      </c>
      <c r="AA4" s="556">
        <v>31382</v>
      </c>
      <c r="AB4" s="556">
        <v>31472</v>
      </c>
      <c r="AC4" s="556">
        <v>31564</v>
      </c>
      <c r="AD4" s="556">
        <v>31656</v>
      </c>
      <c r="AE4" s="556">
        <v>31747</v>
      </c>
      <c r="AF4" s="556">
        <v>31837</v>
      </c>
      <c r="AG4" s="556">
        <v>31929</v>
      </c>
      <c r="AH4" s="556">
        <v>32021</v>
      </c>
      <c r="AI4" s="556">
        <v>32112</v>
      </c>
      <c r="AJ4" s="556">
        <v>32203</v>
      </c>
      <c r="AK4" s="556">
        <v>32295</v>
      </c>
      <c r="AL4" s="556">
        <v>32387</v>
      </c>
      <c r="AM4" s="556">
        <v>32478</v>
      </c>
      <c r="AN4" s="556">
        <v>32568</v>
      </c>
      <c r="AO4" s="556">
        <v>32660</v>
      </c>
      <c r="AP4" s="556">
        <v>32752</v>
      </c>
      <c r="AQ4" s="556">
        <v>32843</v>
      </c>
      <c r="AR4" s="556">
        <v>32933</v>
      </c>
      <c r="AS4" s="556">
        <v>33025</v>
      </c>
      <c r="AT4" s="556">
        <v>33117</v>
      </c>
      <c r="AU4" s="556">
        <v>33208</v>
      </c>
      <c r="AV4" s="556">
        <v>33298</v>
      </c>
      <c r="AW4" s="556">
        <v>33390</v>
      </c>
      <c r="AX4" s="556">
        <v>33482</v>
      </c>
      <c r="AY4" s="556">
        <v>33573</v>
      </c>
      <c r="AZ4" s="556">
        <v>33664</v>
      </c>
      <c r="BA4" s="556">
        <v>33756</v>
      </c>
      <c r="BB4" s="556">
        <v>33848</v>
      </c>
      <c r="BC4" s="556">
        <v>33939</v>
      </c>
      <c r="BD4" s="556">
        <v>34029</v>
      </c>
      <c r="BE4" s="556">
        <v>34121</v>
      </c>
      <c r="BF4" s="556">
        <v>34213</v>
      </c>
      <c r="BG4" s="556">
        <v>34304</v>
      </c>
      <c r="BH4" s="556">
        <v>34394</v>
      </c>
      <c r="BI4" s="556">
        <v>34486</v>
      </c>
      <c r="BJ4" s="556">
        <v>34578</v>
      </c>
      <c r="BK4" s="556">
        <v>34669</v>
      </c>
      <c r="BL4" s="556">
        <v>34759</v>
      </c>
      <c r="BM4" s="556">
        <v>34851</v>
      </c>
      <c r="BN4" s="556">
        <v>34943</v>
      </c>
      <c r="BO4" s="556">
        <v>35034</v>
      </c>
      <c r="BP4" s="556">
        <v>35125</v>
      </c>
      <c r="BQ4" s="556">
        <v>35217</v>
      </c>
      <c r="BR4" s="556">
        <v>35309</v>
      </c>
      <c r="BS4" s="556">
        <v>35400</v>
      </c>
      <c r="BT4" s="556">
        <v>35490</v>
      </c>
      <c r="BU4" s="556">
        <v>35582</v>
      </c>
      <c r="BV4" s="556">
        <v>35674</v>
      </c>
      <c r="BW4" s="556">
        <v>35765</v>
      </c>
      <c r="BX4" s="556">
        <v>35855</v>
      </c>
      <c r="BY4" s="556">
        <v>35947</v>
      </c>
      <c r="BZ4" s="556">
        <v>36039</v>
      </c>
      <c r="CA4" s="556">
        <v>36130</v>
      </c>
      <c r="CB4" s="556">
        <v>36220</v>
      </c>
      <c r="CC4" s="556">
        <v>36312</v>
      </c>
      <c r="CD4" s="556">
        <v>36404</v>
      </c>
      <c r="CE4" s="556">
        <v>36495</v>
      </c>
      <c r="CF4" s="556">
        <v>36586</v>
      </c>
      <c r="CG4" s="556">
        <v>36678</v>
      </c>
      <c r="CH4" s="556">
        <v>36770</v>
      </c>
      <c r="CI4" s="556">
        <v>36861</v>
      </c>
      <c r="CJ4" s="556">
        <v>36951</v>
      </c>
      <c r="CK4" s="556">
        <v>37043</v>
      </c>
      <c r="CL4" s="556">
        <v>37135</v>
      </c>
      <c r="CM4" s="556">
        <v>37226</v>
      </c>
      <c r="CN4" s="556">
        <v>37316</v>
      </c>
      <c r="CO4" s="556">
        <v>37408</v>
      </c>
      <c r="CP4" s="556">
        <v>37500</v>
      </c>
      <c r="CQ4" s="556">
        <v>37591</v>
      </c>
      <c r="CR4" s="556">
        <v>37681</v>
      </c>
      <c r="CS4" s="556">
        <v>37773</v>
      </c>
      <c r="CT4" s="556">
        <v>37865</v>
      </c>
      <c r="CU4" s="556">
        <v>37956</v>
      </c>
      <c r="CV4" s="556">
        <v>38047</v>
      </c>
      <c r="CW4" s="556">
        <v>38139</v>
      </c>
      <c r="CX4" s="556">
        <v>38231</v>
      </c>
      <c r="CY4" s="556">
        <v>38322</v>
      </c>
      <c r="CZ4" s="556">
        <v>38412</v>
      </c>
      <c r="DA4" s="556">
        <v>38504</v>
      </c>
      <c r="DB4" s="556">
        <v>38596</v>
      </c>
      <c r="DC4" s="556">
        <v>38687</v>
      </c>
      <c r="DD4" s="556">
        <v>38777</v>
      </c>
      <c r="DE4" s="556">
        <v>38869</v>
      </c>
      <c r="DF4" s="556">
        <v>38961</v>
      </c>
      <c r="DG4" s="556">
        <v>39052</v>
      </c>
      <c r="DH4" s="556">
        <v>39142</v>
      </c>
      <c r="DI4" s="556">
        <v>39234</v>
      </c>
      <c r="DJ4" s="556">
        <v>39326</v>
      </c>
      <c r="DK4" s="556">
        <v>39417</v>
      </c>
      <c r="DL4" s="556">
        <v>39508</v>
      </c>
      <c r="DM4" s="556">
        <v>39600</v>
      </c>
      <c r="DN4" s="556">
        <v>39692</v>
      </c>
      <c r="DO4" s="556">
        <v>39783</v>
      </c>
      <c r="DP4" s="556">
        <v>39873</v>
      </c>
      <c r="DQ4" s="556">
        <v>39965</v>
      </c>
      <c r="DR4" s="556">
        <v>40057</v>
      </c>
      <c r="DS4" s="556">
        <v>40148</v>
      </c>
      <c r="DT4" s="556">
        <v>40238</v>
      </c>
      <c r="DU4" s="556">
        <v>40330</v>
      </c>
      <c r="DV4" s="556">
        <v>40422</v>
      </c>
      <c r="DW4" s="556">
        <v>40513</v>
      </c>
      <c r="DX4" s="556">
        <v>40603</v>
      </c>
      <c r="DY4" s="556">
        <v>40695</v>
      </c>
      <c r="DZ4" s="556">
        <v>40787</v>
      </c>
      <c r="EA4" s="556">
        <v>40878</v>
      </c>
      <c r="EB4" s="556">
        <v>40969</v>
      </c>
      <c r="EC4" s="556">
        <v>41061</v>
      </c>
      <c r="ED4" s="556">
        <v>41153</v>
      </c>
      <c r="EE4" s="556">
        <v>41244</v>
      </c>
      <c r="EF4" s="556">
        <v>41334</v>
      </c>
      <c r="EG4" s="556">
        <v>41426</v>
      </c>
      <c r="EH4" s="556">
        <v>41518</v>
      </c>
      <c r="EI4" s="556">
        <v>41609</v>
      </c>
      <c r="EJ4" s="556">
        <v>41699</v>
      </c>
      <c r="EK4" s="556">
        <v>41791</v>
      </c>
      <c r="EL4" s="556">
        <v>41883</v>
      </c>
      <c r="EM4" s="556">
        <v>41974</v>
      </c>
      <c r="EN4" s="556">
        <v>42064</v>
      </c>
      <c r="EO4" s="556">
        <v>42156</v>
      </c>
      <c r="EP4" s="556">
        <v>42248</v>
      </c>
      <c r="EQ4" s="556">
        <v>42339</v>
      </c>
      <c r="ER4" s="556">
        <v>42430</v>
      </c>
      <c r="ES4" s="556">
        <v>42522</v>
      </c>
      <c r="ET4" s="556">
        <v>42614</v>
      </c>
      <c r="EU4" s="556">
        <v>42705</v>
      </c>
      <c r="EV4" s="556">
        <v>42795</v>
      </c>
      <c r="EW4" s="556">
        <v>42887</v>
      </c>
      <c r="EX4" s="556">
        <v>42979</v>
      </c>
      <c r="EY4" s="556">
        <v>43070</v>
      </c>
      <c r="EZ4" s="556">
        <v>43160</v>
      </c>
      <c r="FA4" s="556">
        <v>43252</v>
      </c>
      <c r="FB4" s="556">
        <v>43344</v>
      </c>
      <c r="FC4" s="556">
        <v>43435</v>
      </c>
      <c r="FD4" s="556">
        <v>43525</v>
      </c>
      <c r="FE4" s="556">
        <v>43617</v>
      </c>
      <c r="FF4" s="556">
        <v>43709</v>
      </c>
      <c r="FG4" s="556">
        <v>43800</v>
      </c>
    </row>
    <row r="5" spans="1:233" s="453" customFormat="1">
      <c r="A5" s="455"/>
      <c r="B5" s="455"/>
      <c r="C5" s="533" t="s">
        <v>289</v>
      </c>
      <c r="AY5" s="557">
        <v>480.74639999999999</v>
      </c>
      <c r="AZ5" s="557">
        <v>486.96051</v>
      </c>
      <c r="BA5" s="557">
        <v>490.87889999999999</v>
      </c>
      <c r="BB5" s="557">
        <v>498.31265999999999</v>
      </c>
      <c r="BC5" s="557">
        <v>503.14675</v>
      </c>
      <c r="BD5" s="557">
        <v>510.70871</v>
      </c>
      <c r="BE5" s="557">
        <v>520.21938</v>
      </c>
      <c r="BF5" s="557">
        <v>528.55466999999999</v>
      </c>
      <c r="BG5" s="557">
        <v>535.03016000000002</v>
      </c>
      <c r="BH5" s="557">
        <v>540.70420999999999</v>
      </c>
      <c r="BI5" s="557">
        <v>545.74729000000002</v>
      </c>
      <c r="BJ5" s="557">
        <v>553.35019999999997</v>
      </c>
      <c r="BK5" s="557">
        <v>560.77422999999999</v>
      </c>
      <c r="BL5" s="557">
        <v>565.39541999999994</v>
      </c>
      <c r="BM5" s="557">
        <v>571.72487999999998</v>
      </c>
      <c r="BN5" s="557">
        <v>578.27553</v>
      </c>
      <c r="BO5" s="557">
        <v>588.44946000000004</v>
      </c>
      <c r="BP5" s="557">
        <v>599.19106999999997</v>
      </c>
      <c r="BQ5" s="557">
        <v>608.12756999999999</v>
      </c>
      <c r="BR5" s="557">
        <v>617.15084000000002</v>
      </c>
      <c r="BS5" s="557">
        <v>625.46070999999995</v>
      </c>
      <c r="BT5" s="557">
        <v>626.94041000000004</v>
      </c>
      <c r="BU5" s="557">
        <v>630.77940000000001</v>
      </c>
      <c r="BV5" s="557">
        <v>630.58870000000002</v>
      </c>
      <c r="BW5" s="557">
        <v>638.37094000000002</v>
      </c>
      <c r="BX5" s="557">
        <v>634.05510000000004</v>
      </c>
      <c r="BY5" s="557">
        <v>637.14284999999995</v>
      </c>
      <c r="BZ5" s="557">
        <v>639.82690000000002</v>
      </c>
      <c r="CA5" s="557">
        <v>658.24735999999996</v>
      </c>
      <c r="CB5" s="557">
        <v>665.60672999999997</v>
      </c>
      <c r="CC5" s="557">
        <v>676.82257000000004</v>
      </c>
      <c r="CD5" s="557">
        <v>687.42890999999997</v>
      </c>
      <c r="CE5" s="557">
        <v>694.32399999999996</v>
      </c>
      <c r="CF5" s="557">
        <v>706.23299999999995</v>
      </c>
      <c r="CG5" s="557">
        <v>713.09500000000003</v>
      </c>
      <c r="CH5" s="557">
        <v>723.68</v>
      </c>
      <c r="CI5" s="557">
        <v>722.19500000000005</v>
      </c>
      <c r="CJ5" s="557">
        <v>723.66200000000003</v>
      </c>
      <c r="CK5" s="557">
        <v>734.072</v>
      </c>
      <c r="CL5" s="557">
        <v>738.12900000000002</v>
      </c>
      <c r="CM5" s="557">
        <v>747.91399999999999</v>
      </c>
      <c r="CN5" s="557">
        <v>753.36699999999996</v>
      </c>
      <c r="CO5" s="557">
        <v>756.76199999999994</v>
      </c>
      <c r="CP5" s="557">
        <v>763.08600000000001</v>
      </c>
      <c r="CQ5" s="557">
        <v>765.11699999999996</v>
      </c>
      <c r="CR5" s="557">
        <v>771.726</v>
      </c>
      <c r="CS5" s="557">
        <v>769.60299999999995</v>
      </c>
      <c r="CT5" s="557">
        <v>772.51300000000003</v>
      </c>
      <c r="CU5" s="557">
        <v>783.01199999999994</v>
      </c>
      <c r="CV5" s="557">
        <v>791.93799999999999</v>
      </c>
      <c r="CW5" s="557">
        <v>805.76099999999997</v>
      </c>
      <c r="CX5" s="557">
        <v>811.86800000000005</v>
      </c>
      <c r="CY5" s="557">
        <v>821.89300000000003</v>
      </c>
      <c r="CZ5" s="557">
        <v>833.74599999999998</v>
      </c>
      <c r="DA5" s="557">
        <v>846.904</v>
      </c>
      <c r="DB5" s="557">
        <v>860.41600000000005</v>
      </c>
      <c r="DC5" s="557">
        <v>869.39800000000002</v>
      </c>
      <c r="DD5" s="557">
        <v>880.13599999999997</v>
      </c>
      <c r="DE5" s="557">
        <v>888.57399999999996</v>
      </c>
      <c r="DF5" s="557">
        <v>894.27800000000002</v>
      </c>
      <c r="DG5" s="557">
        <v>909.83299999999997</v>
      </c>
      <c r="DH5" s="557">
        <v>912.90899999999999</v>
      </c>
      <c r="DI5" s="557">
        <v>926.09299999999996</v>
      </c>
      <c r="DJ5" s="557">
        <v>934.95600000000002</v>
      </c>
      <c r="DK5" s="557">
        <v>940.70799999999997</v>
      </c>
      <c r="DL5" s="557">
        <v>950.33500000000004</v>
      </c>
      <c r="DM5" s="557">
        <v>959.66099999999994</v>
      </c>
      <c r="DN5" s="557">
        <v>968.65300000000002</v>
      </c>
      <c r="DO5" s="557">
        <v>967.31399999999996</v>
      </c>
      <c r="DP5" s="557">
        <v>951.80200000000002</v>
      </c>
      <c r="DQ5" s="557">
        <v>940.947</v>
      </c>
      <c r="DR5" s="557">
        <v>926.90599999999995</v>
      </c>
      <c r="DS5" s="557">
        <v>928.28</v>
      </c>
      <c r="DT5" s="557">
        <v>935.846</v>
      </c>
      <c r="DU5" s="557">
        <v>941.74400000000003</v>
      </c>
      <c r="DV5" s="557">
        <v>956.86500000000001</v>
      </c>
      <c r="DW5" s="557">
        <v>959.13300000000004</v>
      </c>
      <c r="DX5" s="557">
        <v>973.56100000000004</v>
      </c>
      <c r="DY5" s="557">
        <v>987.95</v>
      </c>
      <c r="DZ5" s="557">
        <v>1000.616</v>
      </c>
      <c r="EA5" s="557">
        <v>1014.802</v>
      </c>
      <c r="EB5" s="557">
        <v>1023.212</v>
      </c>
      <c r="EC5" s="557">
        <v>1030.673</v>
      </c>
      <c r="ED5" s="557">
        <v>1036.463</v>
      </c>
      <c r="EE5" s="557">
        <v>1052.7070000000001</v>
      </c>
      <c r="EF5" s="557">
        <v>1060.0229999999999</v>
      </c>
      <c r="EG5" s="557">
        <v>1071.933</v>
      </c>
      <c r="EH5" s="557">
        <v>1082.373</v>
      </c>
      <c r="EI5" s="557">
        <v>1087.404</v>
      </c>
      <c r="EJ5" s="557">
        <v>1096.8040000000001</v>
      </c>
      <c r="EK5" s="558">
        <f>EG5*(1+EK6/100)</f>
        <v>1101.3037183336169</v>
      </c>
      <c r="EL5" s="558" t="e">
        <f>EH5*(1+EL6/100)</f>
        <v>#VALUE!</v>
      </c>
      <c r="EM5" s="558" t="e">
        <f>EI5*(1+EM6/100)</f>
        <v>#VALUE!</v>
      </c>
      <c r="EN5" s="558" t="e">
        <f t="shared" ref="EN5:FC5" si="0">EJ5*(1+EN6/100)</f>
        <v>#VALUE!</v>
      </c>
      <c r="EO5" s="558" t="e">
        <f t="shared" si="0"/>
        <v>#VALUE!</v>
      </c>
      <c r="EP5" s="558" t="e">
        <f t="shared" si="0"/>
        <v>#VALUE!</v>
      </c>
      <c r="EQ5" s="558" t="e">
        <f t="shared" si="0"/>
        <v>#VALUE!</v>
      </c>
      <c r="ER5" s="558" t="e">
        <f t="shared" si="0"/>
        <v>#VALUE!</v>
      </c>
      <c r="ES5" s="558" t="e">
        <f t="shared" si="0"/>
        <v>#VALUE!</v>
      </c>
      <c r="ET5" s="558" t="e">
        <f t="shared" si="0"/>
        <v>#VALUE!</v>
      </c>
      <c r="EU5" s="558" t="e">
        <f t="shared" si="0"/>
        <v>#VALUE!</v>
      </c>
      <c r="EV5" s="558" t="e">
        <f t="shared" si="0"/>
        <v>#VALUE!</v>
      </c>
      <c r="EW5" s="558" t="e">
        <f t="shared" si="0"/>
        <v>#VALUE!</v>
      </c>
      <c r="EX5" s="558" t="e">
        <f t="shared" si="0"/>
        <v>#VALUE!</v>
      </c>
      <c r="EY5" s="558" t="e">
        <f t="shared" si="0"/>
        <v>#VALUE!</v>
      </c>
      <c r="EZ5" s="558" t="e">
        <f t="shared" si="0"/>
        <v>#VALUE!</v>
      </c>
      <c r="FA5" s="558" t="e">
        <f t="shared" si="0"/>
        <v>#VALUE!</v>
      </c>
      <c r="FB5" s="558" t="e">
        <f t="shared" si="0"/>
        <v>#VALUE!</v>
      </c>
      <c r="FC5" s="558" t="e">
        <f t="shared" si="0"/>
        <v>#VALUE!</v>
      </c>
      <c r="FD5" s="558" t="e">
        <f>EZ5*(1+FD6/100)</f>
        <v>#VALUE!</v>
      </c>
      <c r="FE5" s="558" t="e">
        <f>FA5*(1+FE6/100)</f>
        <v>#VALUE!</v>
      </c>
      <c r="FF5" s="558" t="e">
        <f>FB5*(1+FF6/100)</f>
        <v>#VALUE!</v>
      </c>
      <c r="FG5" s="558" t="e">
        <f>FC5*(1+FG6/100)</f>
        <v>#VALUE!</v>
      </c>
      <c r="HY5" s="559"/>
    </row>
    <row r="6" spans="1:233">
      <c r="C6" s="506" t="s">
        <v>74</v>
      </c>
      <c r="AR6" s="556"/>
      <c r="AS6" s="556"/>
      <c r="AT6" s="556"/>
      <c r="AU6" s="556"/>
      <c r="AV6" s="556"/>
      <c r="AW6" s="556"/>
      <c r="AX6" s="556"/>
      <c r="AY6" s="490"/>
      <c r="AZ6" s="490"/>
      <c r="BA6" s="490"/>
      <c r="BB6" s="490"/>
      <c r="BC6" s="560">
        <f>(BC5/AY5-1)*100</f>
        <v>4.659494070054393</v>
      </c>
      <c r="BD6" s="560">
        <f t="shared" ref="BD6:DO6" si="1">(BD5/AZ5-1)*100</f>
        <v>4.8768225579523872</v>
      </c>
      <c r="BE6" s="560">
        <f t="shared" si="1"/>
        <v>5.9771320380647808</v>
      </c>
      <c r="BF6" s="560">
        <f t="shared" si="1"/>
        <v>6.0688825365183385</v>
      </c>
      <c r="BG6" s="560">
        <f t="shared" si="1"/>
        <v>6.3368013407619106</v>
      </c>
      <c r="BH6" s="560">
        <f t="shared" si="1"/>
        <v>5.8733088769917341</v>
      </c>
      <c r="BI6" s="560">
        <f t="shared" si="1"/>
        <v>4.9071432133112713</v>
      </c>
      <c r="BJ6" s="560">
        <f t="shared" si="1"/>
        <v>4.6911949524540253</v>
      </c>
      <c r="BK6" s="560">
        <f t="shared" si="1"/>
        <v>4.8117044467175463</v>
      </c>
      <c r="BL6" s="560">
        <f t="shared" si="1"/>
        <v>4.5664911689886623</v>
      </c>
      <c r="BM6" s="560">
        <f t="shared" si="1"/>
        <v>4.7600034807318892</v>
      </c>
      <c r="BN6" s="560">
        <f t="shared" si="1"/>
        <v>4.5044404068165234</v>
      </c>
      <c r="BO6" s="560">
        <f t="shared" si="1"/>
        <v>4.9351822033619541</v>
      </c>
      <c r="BP6" s="560">
        <f t="shared" si="1"/>
        <v>5.9773476764279465</v>
      </c>
      <c r="BQ6" s="560">
        <f t="shared" si="1"/>
        <v>6.367169118125493</v>
      </c>
      <c r="BR6" s="560">
        <f t="shared" si="1"/>
        <v>6.7226275336257135</v>
      </c>
      <c r="BS6" s="560">
        <f t="shared" si="1"/>
        <v>6.2896225616384971</v>
      </c>
      <c r="BT6" s="560">
        <f t="shared" si="1"/>
        <v>4.6311337717366285</v>
      </c>
      <c r="BU6" s="560">
        <f t="shared" si="1"/>
        <v>3.724848389952129</v>
      </c>
      <c r="BV6" s="560">
        <f t="shared" si="1"/>
        <v>2.1774028534093937</v>
      </c>
      <c r="BW6" s="560">
        <f t="shared" si="1"/>
        <v>2.0641152663290585</v>
      </c>
      <c r="BX6" s="560">
        <f t="shared" si="1"/>
        <v>1.1348271520733588</v>
      </c>
      <c r="BY6" s="560">
        <f t="shared" si="1"/>
        <v>1.0088233699451665</v>
      </c>
      <c r="BZ6" s="560">
        <f t="shared" si="1"/>
        <v>1.4650119800751371</v>
      </c>
      <c r="CA6" s="560">
        <f t="shared" si="1"/>
        <v>3.1136160427352788</v>
      </c>
      <c r="CB6" s="560">
        <f t="shared" si="1"/>
        <v>4.9761653206479961</v>
      </c>
      <c r="CC6" s="560">
        <f t="shared" si="1"/>
        <v>6.2277588142125584</v>
      </c>
      <c r="CD6" s="560">
        <f t="shared" si="1"/>
        <v>7.4398263030203804</v>
      </c>
      <c r="CE6" s="560">
        <f t="shared" si="1"/>
        <v>5.4807116886879781</v>
      </c>
      <c r="CF6" s="560">
        <f t="shared" si="1"/>
        <v>6.1036447152509998</v>
      </c>
      <c r="CG6" s="560">
        <f t="shared" si="1"/>
        <v>5.3592228757974203</v>
      </c>
      <c r="CH6" s="560">
        <f t="shared" si="1"/>
        <v>5.2734311101347187</v>
      </c>
      <c r="CI6" s="560">
        <f t="shared" si="1"/>
        <v>4.0141202090090644</v>
      </c>
      <c r="CJ6" s="560">
        <f t="shared" si="1"/>
        <v>2.467882412744804</v>
      </c>
      <c r="CK6" s="560">
        <f t="shared" si="1"/>
        <v>2.9416837868727175</v>
      </c>
      <c r="CL6" s="560">
        <f t="shared" si="1"/>
        <v>1.9966007074950332</v>
      </c>
      <c r="CM6" s="560">
        <f t="shared" si="1"/>
        <v>3.561226538538742</v>
      </c>
      <c r="CN6" s="560">
        <f t="shared" si="1"/>
        <v>4.1048168896528958</v>
      </c>
      <c r="CO6" s="560">
        <f t="shared" si="1"/>
        <v>3.0909774518030897</v>
      </c>
      <c r="CP6" s="560">
        <f t="shared" si="1"/>
        <v>3.3811163089378704</v>
      </c>
      <c r="CQ6" s="560">
        <f t="shared" si="1"/>
        <v>2.3001307636974166</v>
      </c>
      <c r="CR6" s="560">
        <f t="shared" si="1"/>
        <v>2.4369264913382205</v>
      </c>
      <c r="CS6" s="560">
        <f t="shared" si="1"/>
        <v>1.6968346719312022</v>
      </c>
      <c r="CT6" s="560">
        <f t="shared" si="1"/>
        <v>1.2353784501353715</v>
      </c>
      <c r="CU6" s="560">
        <f t="shared" si="1"/>
        <v>2.3388579785836638</v>
      </c>
      <c r="CV6" s="560">
        <f t="shared" si="1"/>
        <v>2.6190642792908392</v>
      </c>
      <c r="CW6" s="560">
        <f t="shared" si="1"/>
        <v>4.6982665088363795</v>
      </c>
      <c r="CX6" s="560">
        <f t="shared" si="1"/>
        <v>5.0944126506609066</v>
      </c>
      <c r="CY6" s="560">
        <f t="shared" si="1"/>
        <v>4.9655688546280441</v>
      </c>
      <c r="CZ6" s="560">
        <f t="shared" si="1"/>
        <v>5.2792011495849334</v>
      </c>
      <c r="DA6" s="560">
        <f t="shared" si="1"/>
        <v>5.1061046637898899</v>
      </c>
      <c r="DB6" s="560">
        <f t="shared" si="1"/>
        <v>5.9797898180492304</v>
      </c>
      <c r="DC6" s="560">
        <f t="shared" si="1"/>
        <v>5.7799494581411537</v>
      </c>
      <c r="DD6" s="560">
        <f t="shared" si="1"/>
        <v>5.5640446850719449</v>
      </c>
      <c r="DE6" s="560">
        <f t="shared" si="1"/>
        <v>4.9202743168056839</v>
      </c>
      <c r="DF6" s="560">
        <f t="shared" si="1"/>
        <v>3.9355381582862226</v>
      </c>
      <c r="DG6" s="560">
        <f t="shared" si="1"/>
        <v>4.6509193717951813</v>
      </c>
      <c r="DH6" s="560">
        <f t="shared" si="1"/>
        <v>3.7236290755065182</v>
      </c>
      <c r="DI6" s="560">
        <f t="shared" si="1"/>
        <v>4.2223832792766869</v>
      </c>
      <c r="DJ6" s="560">
        <f t="shared" si="1"/>
        <v>4.548697384929512</v>
      </c>
      <c r="DK6" s="560">
        <f t="shared" si="1"/>
        <v>3.3934799023557005</v>
      </c>
      <c r="DL6" s="560">
        <f t="shared" si="1"/>
        <v>4.0996419139257112</v>
      </c>
      <c r="DM6" s="560">
        <f t="shared" si="1"/>
        <v>3.6246899609434502</v>
      </c>
      <c r="DN6" s="560">
        <f t="shared" si="1"/>
        <v>3.6041268252195779</v>
      </c>
      <c r="DO6" s="560">
        <f t="shared" si="1"/>
        <v>2.8282952839775888</v>
      </c>
      <c r="DP6" s="560">
        <f t="shared" ref="DP6:EJ6" si="2">(DP5/DL5-1)*100</f>
        <v>0.15436661808729824</v>
      </c>
      <c r="DQ6" s="560">
        <f t="shared" si="2"/>
        <v>-1.9500636162144702</v>
      </c>
      <c r="DR6" s="560">
        <f t="shared" si="2"/>
        <v>-4.3097992779664196</v>
      </c>
      <c r="DS6" s="560">
        <f t="shared" si="2"/>
        <v>-4.0352977419948477</v>
      </c>
      <c r="DT6" s="560">
        <f t="shared" si="2"/>
        <v>-1.6763990830025555</v>
      </c>
      <c r="DU6" s="560">
        <f t="shared" si="2"/>
        <v>8.4701901382322475E-2</v>
      </c>
      <c r="DV6" s="560">
        <f t="shared" si="2"/>
        <v>3.2321508329863136</v>
      </c>
      <c r="DW6" s="560">
        <f t="shared" si="2"/>
        <v>3.3236738914982578</v>
      </c>
      <c r="DX6" s="560">
        <f t="shared" si="2"/>
        <v>4.0300434045772437</v>
      </c>
      <c r="DY6" s="560">
        <f t="shared" si="2"/>
        <v>4.9064289233592184</v>
      </c>
      <c r="DZ6" s="560">
        <f t="shared" si="2"/>
        <v>4.5723273398023734</v>
      </c>
      <c r="EA6" s="560">
        <f t="shared" si="2"/>
        <v>5.8040959908584044</v>
      </c>
      <c r="EB6" s="560">
        <f t="shared" si="2"/>
        <v>5.0999372407070531</v>
      </c>
      <c r="EC6" s="560">
        <f t="shared" si="2"/>
        <v>4.3244091300167042</v>
      </c>
      <c r="ED6" s="560">
        <f t="shared" si="2"/>
        <v>3.5824931841985208</v>
      </c>
      <c r="EE6" s="560">
        <f t="shared" si="2"/>
        <v>3.7352114008446957</v>
      </c>
      <c r="EF6" s="560">
        <f t="shared" si="2"/>
        <v>3.5975926787410462</v>
      </c>
      <c r="EG6" s="560">
        <f t="shared" si="2"/>
        <v>4.0032095533695022</v>
      </c>
      <c r="EH6" s="560">
        <f t="shared" si="2"/>
        <v>4.4294875938649225</v>
      </c>
      <c r="EI6" s="560">
        <f t="shared" si="2"/>
        <v>3.2959788431158765</v>
      </c>
      <c r="EJ6" s="560">
        <f t="shared" si="2"/>
        <v>3.4698303716051537</v>
      </c>
      <c r="EK6" s="561">
        <f>EK9-0.3</f>
        <v>2.7399770632695057</v>
      </c>
      <c r="EL6" s="561" t="e">
        <f t="shared" ref="EL6:EQ6" si="3">EL9-0.3</f>
        <v>#VALUE!</v>
      </c>
      <c r="EM6" s="561" t="e">
        <f t="shared" si="3"/>
        <v>#VALUE!</v>
      </c>
      <c r="EN6" s="561" t="e">
        <f t="shared" si="3"/>
        <v>#VALUE!</v>
      </c>
      <c r="EO6" s="561" t="e">
        <f t="shared" si="3"/>
        <v>#VALUE!</v>
      </c>
      <c r="EP6" s="561" t="e">
        <f t="shared" si="3"/>
        <v>#VALUE!</v>
      </c>
      <c r="EQ6" s="561" t="e">
        <f t="shared" si="3"/>
        <v>#VALUE!</v>
      </c>
      <c r="ER6" s="561" t="e">
        <f t="shared" ref="ER6:FC6" si="4">ER9-0.4</f>
        <v>#VALUE!</v>
      </c>
      <c r="ES6" s="561" t="e">
        <f t="shared" si="4"/>
        <v>#VALUE!</v>
      </c>
      <c r="ET6" s="561" t="e">
        <f t="shared" si="4"/>
        <v>#VALUE!</v>
      </c>
      <c r="EU6" s="561" t="e">
        <f t="shared" si="4"/>
        <v>#VALUE!</v>
      </c>
      <c r="EV6" s="561" t="e">
        <f t="shared" si="4"/>
        <v>#VALUE!</v>
      </c>
      <c r="EW6" s="561" t="e">
        <f t="shared" si="4"/>
        <v>#VALUE!</v>
      </c>
      <c r="EX6" s="561" t="e">
        <f t="shared" si="4"/>
        <v>#VALUE!</v>
      </c>
      <c r="EY6" s="561" t="e">
        <f t="shared" si="4"/>
        <v>#VALUE!</v>
      </c>
      <c r="EZ6" s="561" t="e">
        <f t="shared" si="4"/>
        <v>#VALUE!</v>
      </c>
      <c r="FA6" s="561" t="e">
        <f t="shared" si="4"/>
        <v>#VALUE!</v>
      </c>
      <c r="FB6" s="561" t="e">
        <f t="shared" si="4"/>
        <v>#VALUE!</v>
      </c>
      <c r="FC6" s="561" t="e">
        <f t="shared" si="4"/>
        <v>#VALUE!</v>
      </c>
      <c r="FD6" s="561" t="e">
        <f>FD9-0.4</f>
        <v>#VALUE!</v>
      </c>
      <c r="FE6" s="561" t="e">
        <f>FE9-0.4</f>
        <v>#VALUE!</v>
      </c>
      <c r="FF6" s="561" t="e">
        <f>FF9-0.4</f>
        <v>#VALUE!</v>
      </c>
      <c r="FG6" s="561" t="e">
        <f>FG9-0.4</f>
        <v>#VALUE!</v>
      </c>
      <c r="HY6" s="562"/>
    </row>
    <row r="7" spans="1:233">
      <c r="C7" s="563" t="s">
        <v>290</v>
      </c>
      <c r="D7" s="481"/>
      <c r="E7" s="481"/>
      <c r="F7" s="481"/>
      <c r="G7" s="481"/>
      <c r="H7" s="481"/>
      <c r="I7" s="481"/>
      <c r="J7" s="481"/>
      <c r="K7" s="481"/>
      <c r="L7" s="481"/>
      <c r="M7" s="481"/>
      <c r="N7" s="481"/>
      <c r="O7" s="481"/>
      <c r="P7" s="481"/>
      <c r="Q7" s="481"/>
      <c r="R7" s="481"/>
      <c r="S7" s="481"/>
      <c r="T7" s="481"/>
      <c r="U7" s="481"/>
      <c r="V7" s="481"/>
      <c r="W7" s="481"/>
      <c r="X7" s="481"/>
      <c r="Y7" s="481"/>
      <c r="Z7" s="481"/>
      <c r="AA7" s="481"/>
      <c r="AB7" s="481"/>
      <c r="AC7" s="481"/>
      <c r="AD7" s="481"/>
      <c r="AE7" s="481"/>
      <c r="AF7" s="481"/>
      <c r="AG7" s="481"/>
      <c r="AH7" s="481"/>
      <c r="AI7" s="481"/>
      <c r="AJ7" s="481"/>
      <c r="AK7" s="481"/>
      <c r="AL7" s="481"/>
      <c r="AM7" s="481"/>
      <c r="AN7" s="481"/>
      <c r="AO7" s="481"/>
      <c r="AP7" s="481"/>
      <c r="AQ7" s="481"/>
      <c r="AR7" s="556"/>
      <c r="AS7" s="556"/>
      <c r="AT7" s="556"/>
      <c r="AU7" s="541"/>
      <c r="AV7" s="541"/>
      <c r="AW7" s="541"/>
      <c r="AX7" s="541"/>
      <c r="AY7" s="541">
        <f>AY5/SUM('E&amp;R trim'!BF61:BI61)*100</f>
        <v>43.785380355039933</v>
      </c>
      <c r="AZ7" s="541">
        <f>AZ5/SUM('E&amp;R trim'!BG61:BJ61)*100</f>
        <v>43.815053985963651</v>
      </c>
      <c r="BA7" s="541">
        <f>BA5/SUM('E&amp;R trim'!BH61:BK61)*100</f>
        <v>43.762009662111382</v>
      </c>
      <c r="BB7" s="541">
        <f>BB5/SUM('E&amp;R trim'!BI61:BL61)*100</f>
        <v>44.072684916168505</v>
      </c>
      <c r="BC7" s="541">
        <f>BC5/SUM('E&amp;R trim'!BJ61:BM61)*100</f>
        <v>44.275614067970963</v>
      </c>
      <c r="BD7" s="541">
        <f>BD5/SUM('E&amp;R trim'!BK61:BN61)*100</f>
        <v>44.860515777333305</v>
      </c>
      <c r="BE7" s="541">
        <f>BE5/SUM('E&amp;R trim'!BL61:BO61)*100</f>
        <v>45.596641645835447</v>
      </c>
      <c r="BF7" s="541">
        <f>BF5/SUM('E&amp;R trim'!BM61:BP61)*100</f>
        <v>46.213925171786983</v>
      </c>
      <c r="BG7" s="541">
        <f>BG5/SUM('E&amp;R trim'!BN61:BQ61)*100</f>
        <v>46.599528805159629</v>
      </c>
      <c r="BH7" s="541">
        <f>BH5/SUM('E&amp;R trim'!BO61:BR61)*100</f>
        <v>46.849384776277944</v>
      </c>
      <c r="BI7" s="541">
        <f>BI5/SUM('E&amp;R trim'!BP61:BS61)*100</f>
        <v>46.921059600143757</v>
      </c>
      <c r="BJ7" s="541">
        <f>BJ5/SUM('E&amp;R trim'!BQ61:BT61)*100</f>
        <v>47.170793416976537</v>
      </c>
      <c r="BK7" s="541">
        <f>BK5/SUM('E&amp;R trim'!BR61:BU61)*100</f>
        <v>47.308227943676322</v>
      </c>
      <c r="BL7" s="541">
        <f>BL5/SUM('E&amp;R trim'!BS61:BV61)*100</f>
        <v>47.211100627092733</v>
      </c>
      <c r="BM7" s="541">
        <f>BM5/SUM('E&amp;R trim'!BT61:BW61)*100</f>
        <v>47.311964846513817</v>
      </c>
      <c r="BN7" s="541">
        <f>BN5/SUM('E&amp;R trim'!BU61:BX61)*100</f>
        <v>47.471424408223911</v>
      </c>
      <c r="BO7" s="541">
        <f>BO5/SUM('E&amp;R trim'!BV61:BY61)*100</f>
        <v>48.02214676208267</v>
      </c>
      <c r="BP7" s="541">
        <f>BP5/SUM('E&amp;R trim'!BW61:BZ61)*100</f>
        <v>48.531445881204718</v>
      </c>
      <c r="BQ7" s="541">
        <f>BQ5/SUM('E&amp;R trim'!BX61:CA61)*100</f>
        <v>48.937685137572146</v>
      </c>
      <c r="BR7" s="541">
        <f>BR5/SUM('E&amp;R trim'!BY61:CB61)*100</f>
        <v>49.315058991805479</v>
      </c>
      <c r="BS7" s="541">
        <f>BS5/SUM('E&amp;R trim'!BZ61:CC61)*100</f>
        <v>49.664097946453097</v>
      </c>
      <c r="BT7" s="541">
        <f>BT5/SUM('E&amp;R trim'!CA61:CD61)*100</f>
        <v>49.534858235459104</v>
      </c>
      <c r="BU7" s="541">
        <f>BU5/SUM('E&amp;R trim'!CB61:CE61)*100</f>
        <v>49.476464184082296</v>
      </c>
      <c r="BV7" s="541">
        <f>BV5/SUM('E&amp;R trim'!CC61:CF61)*100</f>
        <v>49.05762701843156</v>
      </c>
      <c r="BW7" s="541">
        <f>BW5/SUM('E&amp;R trim'!CD61:CG61)*100</f>
        <v>49.114448645213507</v>
      </c>
      <c r="BX7" s="541">
        <f>BX5/SUM('E&amp;R trim'!CE61:CH61)*100</f>
        <v>48.210848627288769</v>
      </c>
      <c r="BY7" s="541">
        <f>BY5/SUM('E&amp;R trim'!CF61:CI61)*100</f>
        <v>47.865313766794173</v>
      </c>
      <c r="BZ7" s="541">
        <f>BZ5/SUM('E&amp;R trim'!CG61:CJ61)*100</f>
        <v>47.530557788280248</v>
      </c>
      <c r="CA7" s="541">
        <f>CA5/SUM('E&amp;R trim'!CH61:CK61)*100</f>
        <v>48.429634567236334</v>
      </c>
      <c r="CB7" s="541">
        <f>CB5/SUM('E&amp;R trim'!CI61:CL61)*100</f>
        <v>48.549916336852476</v>
      </c>
      <c r="CC7" s="541">
        <f>CC5/SUM('E&amp;R trim'!CJ61:CM61)*100</f>
        <v>49.012367823816255</v>
      </c>
      <c r="CD7" s="541">
        <f>CD5/SUM('E&amp;R trim'!CK61:CN61)*100</f>
        <v>49.350190708856879</v>
      </c>
      <c r="CE7" s="541">
        <f>CE5/SUM('E&amp;R trim'!CL61:CO61)*100</f>
        <v>49.345061648990558</v>
      </c>
      <c r="CF7" s="541">
        <f>CF5/SUM('E&amp;R trim'!CM61:CP61)*100</f>
        <v>49.540012107344296</v>
      </c>
      <c r="CG7" s="541">
        <f>CG5/SUM('E&amp;R trim'!CN61:CQ61)*100</f>
        <v>49.315347962295725</v>
      </c>
      <c r="CH7" s="541">
        <f>CH5/SUM('E&amp;R trim'!CO61:CR61)*100</f>
        <v>49.360923102737253</v>
      </c>
      <c r="CI7" s="541">
        <f>CI5/SUM('E&amp;R trim'!CP61:CS61)*100</f>
        <v>48.580252145496914</v>
      </c>
      <c r="CJ7" s="541">
        <f>CJ5/SUM('E&amp;R trim'!CQ61:CT61)*100</f>
        <v>48.093983915548982</v>
      </c>
      <c r="CK7" s="541">
        <f>CK5/SUM('E&amp;R trim'!CR61:CU61)*100</f>
        <v>48.292717264663523</v>
      </c>
      <c r="CL7" s="541">
        <f>CL5/SUM('E&amp;R trim'!CS61:CV61)*100</f>
        <v>48.101370584309969</v>
      </c>
      <c r="CM7" s="541">
        <f>CM5/SUM('E&amp;R trim'!CT61:CW61)*100</f>
        <v>48.386343389749577</v>
      </c>
      <c r="CN7" s="541">
        <f>CN5/SUM('E&amp;R trim'!CU61:CX61)*100</f>
        <v>48.392457280576771</v>
      </c>
      <c r="CO7" s="541">
        <f>CO5/SUM('E&amp;R trim'!CV61:CY61)*100</f>
        <v>48.209231435679037</v>
      </c>
      <c r="CP7" s="541">
        <f>CP5/SUM('E&amp;R trim'!CW61:CZ61)*100</f>
        <v>48.226501236178301</v>
      </c>
      <c r="CQ7" s="541">
        <f>CQ5/SUM('E&amp;R trim'!CX61:DA61)*100</f>
        <v>47.954444603223543</v>
      </c>
      <c r="CR7" s="541">
        <f>CR5/SUM('E&amp;R trim'!CY61:DB61)*100</f>
        <v>48.049535989241051</v>
      </c>
      <c r="CS7" s="541">
        <f>CS5/SUM('E&amp;R trim'!CZ61:DC61)*100</f>
        <v>47.677998820444955</v>
      </c>
      <c r="CT7" s="541">
        <f>CT5/SUM('E&amp;R trim'!DA61:DD61)*100</f>
        <v>47.546313022423639</v>
      </c>
      <c r="CU7" s="541">
        <f>CU5/SUM('E&amp;R trim'!DB61:DE61)*100</f>
        <v>47.794993749511669</v>
      </c>
      <c r="CV7" s="541">
        <f>CV5/SUM('E&amp;R trim'!DC61:DF61)*100</f>
        <v>47.859393564341474</v>
      </c>
      <c r="CW7" s="541">
        <f>CW5/SUM('E&amp;R trim'!DD61:DG61)*100</f>
        <v>48.14321776928017</v>
      </c>
      <c r="CX7" s="541">
        <f>CX5/SUM('E&amp;R trim'!DE61:DH61)*100</f>
        <v>48.020233290884903</v>
      </c>
      <c r="CY7" s="541">
        <f>CY5/SUM('E&amp;R trim'!DF61:DI61)*100</f>
        <v>48.122340338328875</v>
      </c>
      <c r="CZ7" s="541">
        <f>CZ5/SUM('E&amp;R trim'!DG61:DJ61)*100</f>
        <v>48.373931852044386</v>
      </c>
      <c r="DA7" s="541">
        <f>DA5/SUM('E&amp;R trim'!DH61:DK61)*100</f>
        <v>48.725401526710534</v>
      </c>
      <c r="DB7" s="541">
        <f>DB5/SUM('E&amp;R trim'!DI61:DL61)*100</f>
        <v>49.076244151485582</v>
      </c>
      <c r="DC7" s="541">
        <f>DC5/SUM('E&amp;R trim'!DJ61:DM61)*100</f>
        <v>49.125913837898807</v>
      </c>
      <c r="DD7" s="541">
        <f>DD5/SUM('E&amp;R trim'!DK61:DN61)*100</f>
        <v>49.221112370653756</v>
      </c>
      <c r="DE7" s="541">
        <f>DE5/SUM('E&amp;R trim'!DL61:DO61)*100</f>
        <v>49.081693638636359</v>
      </c>
      <c r="DF7" s="541">
        <f>DF5/SUM('E&amp;R trim'!DM61:DP61)*100</f>
        <v>48.80822692372346</v>
      </c>
      <c r="DG7" s="541">
        <f>DG5/SUM('E&amp;R trim'!DN61:DQ61)*100</f>
        <v>49.054344397747393</v>
      </c>
      <c r="DH7" s="541">
        <f>DH5/SUM('E&amp;R trim'!DO61:DR61)*100</f>
        <v>48.598178105323228</v>
      </c>
      <c r="DI7" s="541">
        <f>DI5/SUM('E&amp;R trim'!DP61:DS61)*100</f>
        <v>48.718223888786305</v>
      </c>
      <c r="DJ7" s="541">
        <f>DJ5/SUM('E&amp;R trim'!DQ61:DT61)*100</f>
        <v>48.568032730680436</v>
      </c>
      <c r="DK7" s="541">
        <f>DK5/SUM('E&amp;R trim'!DR61:DU61)*100</f>
        <v>48.333865119502875</v>
      </c>
      <c r="DL7" s="541">
        <f>DL5/SUM('E&amp;R trim'!DS61:DV61)*100</f>
        <v>48.290656053920131</v>
      </c>
      <c r="DM7" s="541">
        <f>DM5/SUM('E&amp;R trim'!DT61:DW61)*100</f>
        <v>48.375618141215959</v>
      </c>
      <c r="DN7" s="541">
        <f>DN5/SUM('E&amp;R trim'!DU61:DX61)*100</f>
        <v>48.568447378871312</v>
      </c>
      <c r="DO7" s="541">
        <f>DO5/SUM('E&amp;R trim'!DV61:DY61)*100</f>
        <v>48.49963173303076</v>
      </c>
      <c r="DP7" s="541">
        <f>DP5/SUM('E&amp;R trim'!DW61:DZ61)*100</f>
        <v>48.087298624124131</v>
      </c>
      <c r="DQ7" s="541">
        <f>DQ5/SUM('E&amp;R trim'!DX61:EA61)*100</f>
        <v>47.957536077209348</v>
      </c>
      <c r="DR7" s="541">
        <f>DR5/SUM('E&amp;R trim'!DY61:EB61)*100</f>
        <v>47.657379133617169</v>
      </c>
      <c r="DS7" s="541">
        <f>DS5/SUM('E&amp;R trim'!DZ61:EC61)*100</f>
        <v>47.86887883441436</v>
      </c>
      <c r="DT7" s="541">
        <f>DT5/SUM('E&amp;R trim'!EA61:ED61)*100</f>
        <v>48.086351813657338</v>
      </c>
      <c r="DU7" s="541">
        <f>DU5/SUM('E&amp;R trim'!EB61:EE61)*100</f>
        <v>48.030960339715058</v>
      </c>
      <c r="DV7" s="541">
        <f>DV5/SUM('E&amp;R trim'!EC61:EF61)*100</f>
        <v>48.328614273145192</v>
      </c>
      <c r="DW7" s="541">
        <f>DW5/SUM('E&amp;R trim'!ED61:EG61)*100</f>
        <v>48.022464787991936</v>
      </c>
      <c r="DX7" s="541">
        <f>DX5/SUM('E&amp;R trim'!EE61:EH61)*100</f>
        <v>48.25643354015962</v>
      </c>
      <c r="DY7" s="541">
        <f>DY5/SUM('E&amp;R trim'!EF61:EI61)*100</f>
        <v>48.59956799290844</v>
      </c>
      <c r="DZ7" s="541">
        <f>DZ5/SUM('E&amp;R trim'!EG61:EJ61)*100</f>
        <v>48.914521700277952</v>
      </c>
      <c r="EA7" s="541">
        <f>EA5/SUM('E&amp;R trim'!EH61:EK61)*100</f>
        <v>49.308477659630292</v>
      </c>
      <c r="EB7" s="541">
        <f>EB5/SUM('E&amp;R trim'!EI61:EL61)*100</f>
        <v>49.503591048624912</v>
      </c>
      <c r="EC7" s="541">
        <f>EC5/SUM('E&amp;R trim'!EJ61:EM61)*100</f>
        <v>49.662180394031324</v>
      </c>
      <c r="ED7" s="541">
        <f>ED5/SUM('E&amp;R trim'!EK61:EN61)*100</f>
        <v>49.726792735263139</v>
      </c>
      <c r="EE7" s="541">
        <f>EE5/SUM('E&amp;R trim'!EL61:EO61)*100</f>
        <v>50.362177572020492</v>
      </c>
      <c r="EF7" s="541">
        <f>EF5/SUM('E&amp;R trim'!EM61:EP61)*100</f>
        <v>50.601307108422397</v>
      </c>
      <c r="EG7" s="541">
        <f>EG5/SUM('E&amp;R trim'!EN61:EQ61)*100</f>
        <v>50.969406459349599</v>
      </c>
      <c r="EH7" s="541">
        <f>EH5/SUM('E&amp;R trim'!EO61:ER61)*100</f>
        <v>51.344506323349428</v>
      </c>
      <c r="EI7" s="541">
        <f>EI5/SUM('E&amp;R trim'!EP61:ES61)*100</f>
        <v>51.417109720322962</v>
      </c>
      <c r="EJ7" s="541">
        <f>EJ5/SUM('E&amp;R trim'!EQ61:ET61)*100</f>
        <v>51.670596438001873</v>
      </c>
      <c r="EK7" s="535">
        <f>EK5/SUM('E&amp;R trim'!ER61:EU61)*100</f>
        <v>51.776327693430304</v>
      </c>
      <c r="EL7" s="535" t="e">
        <f>EL5/SUM('E&amp;R trim'!ES61:EV61)*100</f>
        <v>#VALUE!</v>
      </c>
      <c r="EM7" s="535" t="e">
        <f>EM5/SUM('E&amp;R trim'!ET61:EW61)*100</f>
        <v>#VALUE!</v>
      </c>
      <c r="EN7" s="535" t="e">
        <f>EN5/SUM('E&amp;R trim'!EU61:EX61)*100</f>
        <v>#VALUE!</v>
      </c>
      <c r="EO7" s="535" t="e">
        <f>EO5/SUM('E&amp;R trim'!EV61:EY61)*100</f>
        <v>#VALUE!</v>
      </c>
      <c r="EP7" s="535" t="e">
        <f>EP5/SUM('E&amp;R trim'!EW61:EZ61)*100</f>
        <v>#VALUE!</v>
      </c>
      <c r="EQ7" s="535" t="e">
        <f>EQ5/SUM('E&amp;R trim'!EX61:FA61)*100</f>
        <v>#VALUE!</v>
      </c>
      <c r="ER7" s="535" t="e">
        <f>ER5/SUM('E&amp;R trim'!EY61:FB61)*100</f>
        <v>#VALUE!</v>
      </c>
      <c r="ES7" s="535" t="e">
        <f>ES5/SUM('E&amp;R trim'!EZ61:FC61)*100</f>
        <v>#VALUE!</v>
      </c>
      <c r="ET7" s="535" t="e">
        <f>ET5/SUM('E&amp;R trim'!FA61:FD61)*100</f>
        <v>#VALUE!</v>
      </c>
      <c r="EU7" s="535" t="e">
        <f>EU5/SUM('E&amp;R trim'!FB61:FE61)*100</f>
        <v>#VALUE!</v>
      </c>
      <c r="EV7" s="535" t="e">
        <f>EV5/SUM('E&amp;R trim'!FC61:FF61)*100</f>
        <v>#VALUE!</v>
      </c>
      <c r="EW7" s="535" t="e">
        <f>EW5/SUM('E&amp;R trim'!FD61:FG61)*100</f>
        <v>#VALUE!</v>
      </c>
      <c r="EX7" s="535" t="e">
        <f>EX5/SUM('E&amp;R trim'!FE61:FH61)*100</f>
        <v>#VALUE!</v>
      </c>
      <c r="EY7" s="535" t="e">
        <f>EY5/SUM('E&amp;R trim'!FF61:FI61)*100</f>
        <v>#VALUE!</v>
      </c>
      <c r="EZ7" s="535" t="e">
        <f>EZ5/SUM('E&amp;R trim'!FG61:FJ61)*100</f>
        <v>#VALUE!</v>
      </c>
      <c r="FA7" s="535" t="e">
        <f>FA5/SUM('E&amp;R trim'!FH61:FK61)*100</f>
        <v>#VALUE!</v>
      </c>
      <c r="FB7" s="535" t="e">
        <f>FB5/SUM('E&amp;R trim'!FI61:FL61)*100</f>
        <v>#VALUE!</v>
      </c>
      <c r="FC7" s="535" t="e">
        <f>FC5/SUM('E&amp;R trim'!FJ61:FM61)*100</f>
        <v>#VALUE!</v>
      </c>
      <c r="FD7" s="535" t="e">
        <f>FD5/SUM('E&amp;R trim'!FK61:FN61)*100</f>
        <v>#VALUE!</v>
      </c>
      <c r="FE7" s="535" t="e">
        <f>FE5/SUM('E&amp;R trim'!FL61:FO61)*100</f>
        <v>#VALUE!</v>
      </c>
      <c r="FF7" s="535" t="e">
        <f>FF5/SUM('E&amp;R trim'!FM61:FP61)*100</f>
        <v>#VALUE!</v>
      </c>
      <c r="FG7" s="535" t="e">
        <f>FG5/SUM('E&amp;R trim'!FN61:FQ61)*100</f>
        <v>#VALUE!</v>
      </c>
      <c r="HY7" s="562"/>
    </row>
    <row r="8" spans="1:233" s="565" customFormat="1">
      <c r="A8" s="455"/>
      <c r="B8" s="455"/>
      <c r="C8" s="564" t="s">
        <v>291</v>
      </c>
      <c r="AR8" s="566"/>
      <c r="AS8" s="566"/>
      <c r="AT8" s="566"/>
      <c r="AU8" s="567"/>
      <c r="AV8" s="567"/>
      <c r="AW8" s="567"/>
      <c r="AX8" s="567"/>
      <c r="AY8" s="567" t="e">
        <f t="shared" ref="AY8:DJ8" si="5">AY10+AY14+AY16</f>
        <v>#VALUE!</v>
      </c>
      <c r="AZ8" s="567">
        <f t="shared" si="5"/>
        <v>415.26425999999998</v>
      </c>
      <c r="BA8" s="567">
        <f t="shared" si="5"/>
        <v>419.18842000000001</v>
      </c>
      <c r="BB8" s="567">
        <f t="shared" si="5"/>
        <v>426.60345999999998</v>
      </c>
      <c r="BC8" s="567">
        <f t="shared" si="5"/>
        <v>430.37464</v>
      </c>
      <c r="BD8" s="567">
        <f t="shared" si="5"/>
        <v>436.42234000000002</v>
      </c>
      <c r="BE8" s="567">
        <f t="shared" si="5"/>
        <v>444.17556000000002</v>
      </c>
      <c r="BF8" s="567">
        <f t="shared" si="5"/>
        <v>450.75225</v>
      </c>
      <c r="BG8" s="567">
        <f t="shared" si="5"/>
        <v>456.50518</v>
      </c>
      <c r="BH8" s="567">
        <f t="shared" si="5"/>
        <v>461.66179</v>
      </c>
      <c r="BI8" s="567">
        <f t="shared" si="5"/>
        <v>466.90757999999994</v>
      </c>
      <c r="BJ8" s="567">
        <f t="shared" si="5"/>
        <v>474.11453</v>
      </c>
      <c r="BK8" s="567">
        <f t="shared" si="5"/>
        <v>480.90364999999997</v>
      </c>
      <c r="BL8" s="567">
        <f t="shared" si="5"/>
        <v>484.84163999999998</v>
      </c>
      <c r="BM8" s="567">
        <f t="shared" si="5"/>
        <v>489.30144000000001</v>
      </c>
      <c r="BN8" s="567">
        <f t="shared" si="5"/>
        <v>494.72656999999998</v>
      </c>
      <c r="BO8" s="567">
        <f t="shared" si="5"/>
        <v>503.10226000000006</v>
      </c>
      <c r="BP8" s="567">
        <f t="shared" si="5"/>
        <v>512.16837999999996</v>
      </c>
      <c r="BQ8" s="567">
        <f t="shared" si="5"/>
        <v>521.15678000000003</v>
      </c>
      <c r="BR8" s="567">
        <f t="shared" si="5"/>
        <v>528.26732000000004</v>
      </c>
      <c r="BS8" s="567">
        <f t="shared" si="5"/>
        <v>534.69820000000004</v>
      </c>
      <c r="BT8" s="567">
        <f t="shared" si="5"/>
        <v>534.65246999999999</v>
      </c>
      <c r="BU8" s="567">
        <f t="shared" si="5"/>
        <v>537.88891999999998</v>
      </c>
      <c r="BV8" s="567">
        <f t="shared" si="5"/>
        <v>536.04965000000004</v>
      </c>
      <c r="BW8" s="567">
        <f t="shared" si="5"/>
        <v>543.57880999999998</v>
      </c>
      <c r="BX8" s="567">
        <f t="shared" si="5"/>
        <v>540.03704999999991</v>
      </c>
      <c r="BY8" s="567">
        <f t="shared" si="5"/>
        <v>545.09075999999993</v>
      </c>
      <c r="BZ8" s="567">
        <f t="shared" si="5"/>
        <v>549.00662999999997</v>
      </c>
      <c r="CA8" s="567">
        <f t="shared" si="5"/>
        <v>569.17294000000004</v>
      </c>
      <c r="CB8" s="567">
        <f t="shared" si="5"/>
        <v>577.01638000000003</v>
      </c>
      <c r="CC8" s="567">
        <f t="shared" si="5"/>
        <v>586.98669999999993</v>
      </c>
      <c r="CD8" s="567">
        <f t="shared" si="5"/>
        <v>597.83924000000002</v>
      </c>
      <c r="CE8" s="567">
        <f t="shared" si="5"/>
        <v>603.00400000000002</v>
      </c>
      <c r="CF8" s="567">
        <f t="shared" si="5"/>
        <v>612.96699999999998</v>
      </c>
      <c r="CG8" s="567">
        <f t="shared" si="5"/>
        <v>618.60400000000004</v>
      </c>
      <c r="CH8" s="567">
        <f t="shared" si="5"/>
        <v>627.22900000000004</v>
      </c>
      <c r="CI8" s="567">
        <f t="shared" si="5"/>
        <v>624.28800000000001</v>
      </c>
      <c r="CJ8" s="567">
        <f t="shared" si="5"/>
        <v>627.45100000000002</v>
      </c>
      <c r="CK8" s="567">
        <f t="shared" si="5"/>
        <v>635.56099999999992</v>
      </c>
      <c r="CL8" s="567">
        <f t="shared" si="5"/>
        <v>638.79999999999995</v>
      </c>
      <c r="CM8" s="567">
        <f t="shared" si="5"/>
        <v>644.43600000000004</v>
      </c>
      <c r="CN8" s="567">
        <f t="shared" si="5"/>
        <v>648.76900000000001</v>
      </c>
      <c r="CO8" s="567">
        <f t="shared" si="5"/>
        <v>649.31000000000006</v>
      </c>
      <c r="CP8" s="567">
        <f t="shared" si="5"/>
        <v>654.49599999999998</v>
      </c>
      <c r="CQ8" s="567">
        <f t="shared" si="5"/>
        <v>656.46299999999997</v>
      </c>
      <c r="CR8" s="567">
        <f t="shared" si="5"/>
        <v>660.24199999999996</v>
      </c>
      <c r="CS8" s="567">
        <f t="shared" si="5"/>
        <v>661.04399999999998</v>
      </c>
      <c r="CT8" s="567">
        <f t="shared" si="5"/>
        <v>663.26699999999994</v>
      </c>
      <c r="CU8" s="567">
        <f t="shared" si="5"/>
        <v>673.46400000000006</v>
      </c>
      <c r="CV8" s="567">
        <f t="shared" si="5"/>
        <v>681.43299999999999</v>
      </c>
      <c r="CW8" s="567">
        <f t="shared" si="5"/>
        <v>692.97799999999995</v>
      </c>
      <c r="CX8" s="567">
        <f t="shared" si="5"/>
        <v>699.02499999999998</v>
      </c>
      <c r="CY8" s="567">
        <f t="shared" si="5"/>
        <v>707.21900000000005</v>
      </c>
      <c r="CZ8" s="567">
        <f t="shared" si="5"/>
        <v>715.50399999999991</v>
      </c>
      <c r="DA8" s="567">
        <f t="shared" si="5"/>
        <v>724.24299999999994</v>
      </c>
      <c r="DB8" s="567">
        <f t="shared" si="5"/>
        <v>733.09199999999998</v>
      </c>
      <c r="DC8" s="567">
        <f t="shared" si="5"/>
        <v>740.94299999999998</v>
      </c>
      <c r="DD8" s="567">
        <f t="shared" si="5"/>
        <v>753.02499999999998</v>
      </c>
      <c r="DE8" s="567">
        <f t="shared" si="5"/>
        <v>762.11899999999991</v>
      </c>
      <c r="DF8" s="567">
        <f t="shared" si="5"/>
        <v>769.23299999999995</v>
      </c>
      <c r="DG8" s="567">
        <f t="shared" si="5"/>
        <v>783.16599999999994</v>
      </c>
      <c r="DH8" s="567">
        <f t="shared" si="5"/>
        <v>786.26299999999992</v>
      </c>
      <c r="DI8" s="567">
        <f t="shared" si="5"/>
        <v>796.3900000000001</v>
      </c>
      <c r="DJ8" s="567">
        <f t="shared" si="5"/>
        <v>804.24499999999989</v>
      </c>
      <c r="DK8" s="567">
        <f t="shared" ref="DK8:FC8" si="6">DK10+DK14+DK16</f>
        <v>809.04600000000005</v>
      </c>
      <c r="DL8" s="567">
        <f t="shared" si="6"/>
        <v>817.32400000000007</v>
      </c>
      <c r="DM8" s="567">
        <f t="shared" si="6"/>
        <v>823.74</v>
      </c>
      <c r="DN8" s="567">
        <f t="shared" si="6"/>
        <v>831.52100000000007</v>
      </c>
      <c r="DO8" s="567">
        <f t="shared" si="6"/>
        <v>829.27700000000004</v>
      </c>
      <c r="DP8" s="567">
        <f t="shared" si="6"/>
        <v>813.57600000000002</v>
      </c>
      <c r="DQ8" s="567">
        <f t="shared" si="6"/>
        <v>803.78899999999999</v>
      </c>
      <c r="DR8" s="567">
        <f t="shared" si="6"/>
        <v>789.42</v>
      </c>
      <c r="DS8" s="567">
        <f t="shared" si="6"/>
        <v>790.18299999999999</v>
      </c>
      <c r="DT8" s="567">
        <f t="shared" si="6"/>
        <v>797</v>
      </c>
      <c r="DU8" s="567">
        <f t="shared" si="6"/>
        <v>802.34500000000003</v>
      </c>
      <c r="DV8" s="567">
        <f t="shared" si="6"/>
        <v>816.56099999999992</v>
      </c>
      <c r="DW8" s="567">
        <f t="shared" si="6"/>
        <v>817.80399999999986</v>
      </c>
      <c r="DX8" s="567">
        <f t="shared" si="6"/>
        <v>831.06100000000015</v>
      </c>
      <c r="DY8" s="567">
        <f t="shared" si="6"/>
        <v>843.43200000000002</v>
      </c>
      <c r="DZ8" s="567">
        <f t="shared" si="6"/>
        <v>854.63800000000003</v>
      </c>
      <c r="EA8" s="567">
        <f>EA10+EA14+EA16</f>
        <v>867.64599999999996</v>
      </c>
      <c r="EB8" s="568">
        <f t="shared" si="6"/>
        <v>875.49099999999999</v>
      </c>
      <c r="EC8" s="568">
        <f t="shared" si="6"/>
        <v>883.721</v>
      </c>
      <c r="ED8" s="568">
        <f t="shared" si="6"/>
        <v>889.04899999999998</v>
      </c>
      <c r="EE8" s="568">
        <f t="shared" si="6"/>
        <v>904.53</v>
      </c>
      <c r="EF8" s="568">
        <f t="shared" si="6"/>
        <v>911.11199999999985</v>
      </c>
      <c r="EG8" s="568">
        <f t="shared" si="6"/>
        <v>922.97800000000007</v>
      </c>
      <c r="EH8" s="568">
        <f t="shared" si="6"/>
        <v>932.88499999999999</v>
      </c>
      <c r="EI8" s="568">
        <f>EI10+EI14+EI16</f>
        <v>937.17099999999994</v>
      </c>
      <c r="EJ8" s="568">
        <f>EJ10+EJ14+EJ16</f>
        <v>945.65000000000009</v>
      </c>
      <c r="EK8" s="569">
        <f t="shared" si="6"/>
        <v>951.03631949902365</v>
      </c>
      <c r="EL8" s="569" t="e">
        <f t="shared" si="6"/>
        <v>#VALUE!</v>
      </c>
      <c r="EM8" s="569" t="e">
        <f t="shared" si="6"/>
        <v>#VALUE!</v>
      </c>
      <c r="EN8" s="569" t="e">
        <f t="shared" si="6"/>
        <v>#VALUE!</v>
      </c>
      <c r="EO8" s="569" t="e">
        <f t="shared" si="6"/>
        <v>#VALUE!</v>
      </c>
      <c r="EP8" s="569" t="e">
        <f t="shared" si="6"/>
        <v>#VALUE!</v>
      </c>
      <c r="EQ8" s="569" t="e">
        <f t="shared" si="6"/>
        <v>#VALUE!</v>
      </c>
      <c r="ER8" s="569" t="e">
        <f t="shared" si="6"/>
        <v>#VALUE!</v>
      </c>
      <c r="ES8" s="569" t="e">
        <f t="shared" si="6"/>
        <v>#VALUE!</v>
      </c>
      <c r="ET8" s="569" t="e">
        <f t="shared" si="6"/>
        <v>#VALUE!</v>
      </c>
      <c r="EU8" s="569" t="e">
        <f t="shared" si="6"/>
        <v>#VALUE!</v>
      </c>
      <c r="EV8" s="569" t="e">
        <f t="shared" si="6"/>
        <v>#VALUE!</v>
      </c>
      <c r="EW8" s="569" t="e">
        <f t="shared" si="6"/>
        <v>#VALUE!</v>
      </c>
      <c r="EX8" s="569" t="e">
        <f t="shared" si="6"/>
        <v>#VALUE!</v>
      </c>
      <c r="EY8" s="569" t="e">
        <f t="shared" si="6"/>
        <v>#VALUE!</v>
      </c>
      <c r="EZ8" s="569" t="e">
        <f t="shared" si="6"/>
        <v>#VALUE!</v>
      </c>
      <c r="FA8" s="569" t="e">
        <f t="shared" si="6"/>
        <v>#VALUE!</v>
      </c>
      <c r="FB8" s="569" t="e">
        <f t="shared" si="6"/>
        <v>#VALUE!</v>
      </c>
      <c r="FC8" s="569" t="e">
        <f t="shared" si="6"/>
        <v>#VALUE!</v>
      </c>
      <c r="FD8" s="569" t="e">
        <f>FD10+FD14+FD16</f>
        <v>#VALUE!</v>
      </c>
      <c r="FE8" s="569" t="e">
        <f>FE10+FE14+FE16</f>
        <v>#VALUE!</v>
      </c>
      <c r="FF8" s="569" t="e">
        <f>FF10+FF14+FF16</f>
        <v>#VALUE!</v>
      </c>
      <c r="FG8" s="569" t="e">
        <f>FG10+FG14+FG16</f>
        <v>#VALUE!</v>
      </c>
      <c r="HY8" s="570"/>
    </row>
    <row r="9" spans="1:233">
      <c r="C9" s="506" t="s">
        <v>74</v>
      </c>
      <c r="AR9" s="556"/>
      <c r="AS9" s="556"/>
      <c r="AT9" s="556"/>
      <c r="AU9" s="556"/>
      <c r="AV9" s="556"/>
      <c r="AW9" s="556"/>
      <c r="AX9" s="556"/>
      <c r="AY9" s="490"/>
      <c r="AZ9" s="490"/>
      <c r="BA9" s="490"/>
      <c r="BB9" s="490"/>
      <c r="BC9" s="560"/>
      <c r="BD9" s="560">
        <f t="shared" ref="BD9:DO9" si="7">(BD8/AZ8-1)*100</f>
        <v>5.0950881253301272</v>
      </c>
      <c r="BE9" s="560">
        <f t="shared" si="7"/>
        <v>5.9608373723682551</v>
      </c>
      <c r="BF9" s="560">
        <f t="shared" si="7"/>
        <v>5.6607112375506752</v>
      </c>
      <c r="BG9" s="560">
        <f t="shared" si="7"/>
        <v>6.0715798681818312</v>
      </c>
      <c r="BH9" s="560">
        <f t="shared" si="7"/>
        <v>5.7832626075007942</v>
      </c>
      <c r="BI9" s="560">
        <f t="shared" si="7"/>
        <v>5.1178007182565155</v>
      </c>
      <c r="BJ9" s="560">
        <f t="shared" si="7"/>
        <v>5.1829536069980753</v>
      </c>
      <c r="BK9" s="560">
        <f t="shared" si="7"/>
        <v>5.34462062402008</v>
      </c>
      <c r="BL9" s="560">
        <f t="shared" si="7"/>
        <v>5.0209591744640569</v>
      </c>
      <c r="BM9" s="560">
        <f t="shared" si="7"/>
        <v>4.7962082774497095</v>
      </c>
      <c r="BN9" s="560">
        <f t="shared" si="7"/>
        <v>4.3474811877206143</v>
      </c>
      <c r="BO9" s="560">
        <f t="shared" si="7"/>
        <v>4.6160202776585502</v>
      </c>
      <c r="BP9" s="560">
        <f t="shared" si="7"/>
        <v>5.6362196943315235</v>
      </c>
      <c r="BQ9" s="560">
        <f t="shared" si="7"/>
        <v>6.5103711936756126</v>
      </c>
      <c r="BR9" s="560">
        <f t="shared" si="7"/>
        <v>6.7796540622429236</v>
      </c>
      <c r="BS9" s="560">
        <f t="shared" si="7"/>
        <v>6.2802222355351711</v>
      </c>
      <c r="BT9" s="560">
        <f t="shared" si="7"/>
        <v>4.389980107713809</v>
      </c>
      <c r="BU9" s="560">
        <f t="shared" si="7"/>
        <v>3.2105770551425827</v>
      </c>
      <c r="BV9" s="560">
        <f t="shared" si="7"/>
        <v>1.4731802830430629</v>
      </c>
      <c r="BW9" s="560">
        <f t="shared" si="7"/>
        <v>1.6608640163740862</v>
      </c>
      <c r="BX9" s="560">
        <f t="shared" si="7"/>
        <v>1.0071177638064421</v>
      </c>
      <c r="BY9" s="560">
        <f t="shared" si="7"/>
        <v>1.3389084125398965</v>
      </c>
      <c r="BZ9" s="560">
        <f t="shared" si="7"/>
        <v>2.417123115368125</v>
      </c>
      <c r="CA9" s="560">
        <f t="shared" si="7"/>
        <v>4.7084488080026743</v>
      </c>
      <c r="CB9" s="560">
        <f t="shared" si="7"/>
        <v>6.8475542557682179</v>
      </c>
      <c r="CC9" s="560">
        <f t="shared" si="7"/>
        <v>7.6860484664975859</v>
      </c>
      <c r="CD9" s="560">
        <f t="shared" si="7"/>
        <v>8.8947213624724455</v>
      </c>
      <c r="CE9" s="560">
        <f t="shared" si="7"/>
        <v>5.9438981761852583</v>
      </c>
      <c r="CF9" s="560">
        <f t="shared" si="7"/>
        <v>6.2304331811169567</v>
      </c>
      <c r="CG9" s="560">
        <f t="shared" si="7"/>
        <v>5.3863741716805746</v>
      </c>
      <c r="CH9" s="560">
        <f t="shared" si="7"/>
        <v>4.9159971500030819</v>
      </c>
      <c r="CI9" s="560">
        <f t="shared" si="7"/>
        <v>3.5296614947827765</v>
      </c>
      <c r="CJ9" s="560">
        <f t="shared" si="7"/>
        <v>2.362933077963425</v>
      </c>
      <c r="CK9" s="560">
        <f t="shared" si="7"/>
        <v>2.7411720583765842</v>
      </c>
      <c r="CL9" s="560">
        <f t="shared" si="7"/>
        <v>1.8447807738481314</v>
      </c>
      <c r="CM9" s="560">
        <f t="shared" si="7"/>
        <v>3.2273566046440161</v>
      </c>
      <c r="CN9" s="560">
        <f t="shared" si="7"/>
        <v>3.3975561438263746</v>
      </c>
      <c r="CO9" s="560">
        <f t="shared" si="7"/>
        <v>2.1632856641612852</v>
      </c>
      <c r="CP9" s="560">
        <f t="shared" si="7"/>
        <v>2.4571070757670732</v>
      </c>
      <c r="CQ9" s="560">
        <f t="shared" si="7"/>
        <v>1.8662830754333948</v>
      </c>
      <c r="CR9" s="560">
        <f t="shared" si="7"/>
        <v>1.7684260499499782</v>
      </c>
      <c r="CS9" s="560">
        <f t="shared" si="7"/>
        <v>1.8071491275353679</v>
      </c>
      <c r="CT9" s="560">
        <f t="shared" si="7"/>
        <v>1.3401151420329382</v>
      </c>
      <c r="CU9" s="560">
        <f t="shared" si="7"/>
        <v>2.5897880002376583</v>
      </c>
      <c r="CV9" s="560">
        <f t="shared" si="7"/>
        <v>3.2095807294900913</v>
      </c>
      <c r="CW9" s="560">
        <f t="shared" si="7"/>
        <v>4.8308433326677225</v>
      </c>
      <c r="CX9" s="560">
        <f t="shared" si="7"/>
        <v>5.3911923855702204</v>
      </c>
      <c r="CY9" s="560">
        <f t="shared" si="7"/>
        <v>5.0121461577753212</v>
      </c>
      <c r="CZ9" s="560">
        <f t="shared" si="7"/>
        <v>4.9999046127792379</v>
      </c>
      <c r="DA9" s="560">
        <f t="shared" si="7"/>
        <v>4.5116872397103602</v>
      </c>
      <c r="DB9" s="560">
        <f t="shared" si="7"/>
        <v>4.8735023783126552</v>
      </c>
      <c r="DC9" s="560">
        <f t="shared" si="7"/>
        <v>4.7685370443950159</v>
      </c>
      <c r="DD9" s="560">
        <f t="shared" si="7"/>
        <v>5.2439958406941267</v>
      </c>
      <c r="DE9" s="560">
        <f t="shared" si="7"/>
        <v>5.2297364282430037</v>
      </c>
      <c r="DF9" s="560">
        <f t="shared" si="7"/>
        <v>4.9299405804455576</v>
      </c>
      <c r="DG9" s="560">
        <f t="shared" si="7"/>
        <v>5.6985490111924886</v>
      </c>
      <c r="DH9" s="560">
        <f t="shared" si="7"/>
        <v>4.4139304803957335</v>
      </c>
      <c r="DI9" s="560">
        <f t="shared" si="7"/>
        <v>4.4968043048395634</v>
      </c>
      <c r="DJ9" s="560">
        <f t="shared" si="7"/>
        <v>4.5515468005142612</v>
      </c>
      <c r="DK9" s="560">
        <f t="shared" si="7"/>
        <v>3.3045356923053548</v>
      </c>
      <c r="DL9" s="560">
        <f t="shared" si="7"/>
        <v>3.950459324678901</v>
      </c>
      <c r="DM9" s="560">
        <f t="shared" si="7"/>
        <v>3.4342470397669356</v>
      </c>
      <c r="DN9" s="560">
        <f t="shared" si="7"/>
        <v>3.3915038327873015</v>
      </c>
      <c r="DO9" s="560">
        <f t="shared" si="7"/>
        <v>2.5005994714762725</v>
      </c>
      <c r="DP9" s="560">
        <f t="shared" ref="DP9:FC9" si="8">(DP8/DL8-1)*100</f>
        <v>-0.45856967371569191</v>
      </c>
      <c r="DQ9" s="560">
        <f t="shared" si="8"/>
        <v>-2.4220020880374893</v>
      </c>
      <c r="DR9" s="560">
        <f t="shared" si="8"/>
        <v>-5.0631312979467875</v>
      </c>
      <c r="DS9" s="560">
        <f t="shared" si="8"/>
        <v>-4.7142269712050489</v>
      </c>
      <c r="DT9" s="560">
        <f t="shared" si="8"/>
        <v>-2.0374248994562305</v>
      </c>
      <c r="DU9" s="560">
        <f t="shared" si="8"/>
        <v>-0.17964913677593897</v>
      </c>
      <c r="DV9" s="560">
        <f t="shared" si="8"/>
        <v>3.4380937903777387</v>
      </c>
      <c r="DW9" s="560">
        <f t="shared" si="8"/>
        <v>3.4955193923432715</v>
      </c>
      <c r="DX9" s="560">
        <f t="shared" si="8"/>
        <v>4.2736511919698961</v>
      </c>
      <c r="DY9" s="560">
        <f t="shared" si="8"/>
        <v>5.1208644660339475</v>
      </c>
      <c r="DZ9" s="560">
        <f t="shared" si="8"/>
        <v>4.6630931430720057</v>
      </c>
      <c r="EA9" s="560">
        <f t="shared" si="8"/>
        <v>6.094614357474426</v>
      </c>
      <c r="EB9" s="571">
        <f t="shared" si="8"/>
        <v>5.3461779580560087</v>
      </c>
      <c r="EC9" s="571">
        <f t="shared" si="8"/>
        <v>4.776792912765937</v>
      </c>
      <c r="ED9" s="571">
        <f t="shared" si="8"/>
        <v>4.0263831002131933</v>
      </c>
      <c r="EE9" s="571">
        <f t="shared" si="8"/>
        <v>4.2510424758484433</v>
      </c>
      <c r="EF9" s="571">
        <f t="shared" si="8"/>
        <v>4.0686883131865192</v>
      </c>
      <c r="EG9" s="571">
        <f t="shared" si="8"/>
        <v>4.4422391229811398</v>
      </c>
      <c r="EH9" s="571">
        <f t="shared" si="8"/>
        <v>4.9306618645316602</v>
      </c>
      <c r="EI9" s="571">
        <f t="shared" si="8"/>
        <v>3.6086144185377922</v>
      </c>
      <c r="EJ9" s="571">
        <f t="shared" si="8"/>
        <v>3.7907523992659842</v>
      </c>
      <c r="EK9" s="561">
        <f t="shared" si="8"/>
        <v>3.0399770632695056</v>
      </c>
      <c r="EL9" s="561" t="e">
        <f t="shared" si="8"/>
        <v>#VALUE!</v>
      </c>
      <c r="EM9" s="561" t="e">
        <f t="shared" si="8"/>
        <v>#VALUE!</v>
      </c>
      <c r="EN9" s="561" t="e">
        <f t="shared" si="8"/>
        <v>#VALUE!</v>
      </c>
      <c r="EO9" s="561" t="e">
        <f t="shared" si="8"/>
        <v>#VALUE!</v>
      </c>
      <c r="EP9" s="561" t="e">
        <f t="shared" si="8"/>
        <v>#VALUE!</v>
      </c>
      <c r="EQ9" s="561" t="e">
        <f t="shared" si="8"/>
        <v>#VALUE!</v>
      </c>
      <c r="ER9" s="561" t="e">
        <f t="shared" si="8"/>
        <v>#VALUE!</v>
      </c>
      <c r="ES9" s="561" t="e">
        <f t="shared" si="8"/>
        <v>#VALUE!</v>
      </c>
      <c r="ET9" s="561" t="e">
        <f t="shared" si="8"/>
        <v>#VALUE!</v>
      </c>
      <c r="EU9" s="561" t="e">
        <f t="shared" si="8"/>
        <v>#VALUE!</v>
      </c>
      <c r="EV9" s="561" t="e">
        <f t="shared" si="8"/>
        <v>#VALUE!</v>
      </c>
      <c r="EW9" s="561" t="e">
        <f t="shared" si="8"/>
        <v>#VALUE!</v>
      </c>
      <c r="EX9" s="561" t="e">
        <f t="shared" si="8"/>
        <v>#VALUE!</v>
      </c>
      <c r="EY9" s="561" t="e">
        <f t="shared" si="8"/>
        <v>#VALUE!</v>
      </c>
      <c r="EZ9" s="561" t="e">
        <f t="shared" si="8"/>
        <v>#VALUE!</v>
      </c>
      <c r="FA9" s="561" t="e">
        <f t="shared" si="8"/>
        <v>#VALUE!</v>
      </c>
      <c r="FB9" s="561" t="e">
        <f t="shared" si="8"/>
        <v>#VALUE!</v>
      </c>
      <c r="FC9" s="561" t="e">
        <f t="shared" si="8"/>
        <v>#VALUE!</v>
      </c>
      <c r="FD9" s="561" t="e">
        <f>(FD8/EZ8-1)*100</f>
        <v>#VALUE!</v>
      </c>
      <c r="FE9" s="561" t="e">
        <f>(FE8/FA8-1)*100</f>
        <v>#VALUE!</v>
      </c>
      <c r="FF9" s="561" t="e">
        <f>(FF8/FB8-1)*100</f>
        <v>#VALUE!</v>
      </c>
      <c r="FG9" s="561" t="e">
        <f>(FG8/FC8-1)*100</f>
        <v>#VALUE!</v>
      </c>
      <c r="HY9" s="562"/>
    </row>
    <row r="10" spans="1:233" s="481" customFormat="1">
      <c r="C10" s="563" t="s">
        <v>292</v>
      </c>
      <c r="D10" s="481" t="e">
        <v>#VALUE!</v>
      </c>
      <c r="E10" s="481" t="e">
        <v>#VALUE!</v>
      </c>
      <c r="F10" s="481" t="e">
        <v>#VALUE!</v>
      </c>
      <c r="G10" s="481" t="e">
        <v>#VALUE!</v>
      </c>
      <c r="H10" s="481" t="e">
        <v>#VALUE!</v>
      </c>
      <c r="I10" s="481" t="e">
        <v>#VALUE!</v>
      </c>
      <c r="J10" s="481" t="e">
        <v>#VALUE!</v>
      </c>
      <c r="K10" s="481" t="e">
        <v>#VALUE!</v>
      </c>
      <c r="L10" s="481" t="e">
        <v>#VALUE!</v>
      </c>
      <c r="M10" s="481" t="e">
        <v>#VALUE!</v>
      </c>
      <c r="N10" s="481" t="e">
        <v>#VALUE!</v>
      </c>
      <c r="O10" s="481" t="e">
        <v>#VALUE!</v>
      </c>
      <c r="P10" s="481" t="e">
        <v>#VALUE!</v>
      </c>
      <c r="Q10" s="481" t="e">
        <v>#VALUE!</v>
      </c>
      <c r="R10" s="481" t="e">
        <v>#VALUE!</v>
      </c>
      <c r="S10" s="481" t="e">
        <v>#VALUE!</v>
      </c>
      <c r="T10" s="481" t="e">
        <v>#VALUE!</v>
      </c>
      <c r="U10" s="481" t="e">
        <v>#VALUE!</v>
      </c>
      <c r="V10" s="481" t="e">
        <v>#VALUE!</v>
      </c>
      <c r="W10" s="481" t="e">
        <v>#VALUE!</v>
      </c>
      <c r="X10" s="481" t="e">
        <v>#VALUE!</v>
      </c>
      <c r="Y10" s="481" t="e">
        <v>#VALUE!</v>
      </c>
      <c r="Z10" s="481" t="e">
        <v>#VALUE!</v>
      </c>
      <c r="AA10" s="481" t="e">
        <v>#VALUE!</v>
      </c>
      <c r="AB10" s="481" t="e">
        <v>#VALUE!</v>
      </c>
      <c r="AC10" s="481" t="e">
        <v>#VALUE!</v>
      </c>
      <c r="AD10" s="481" t="e">
        <v>#VALUE!</v>
      </c>
      <c r="AE10" s="481" t="e">
        <v>#VALUE!</v>
      </c>
      <c r="AF10" s="481" t="e">
        <v>#VALUE!</v>
      </c>
      <c r="AG10" s="481" t="e">
        <v>#VALUE!</v>
      </c>
      <c r="AH10" s="481" t="e">
        <v>#VALUE!</v>
      </c>
      <c r="AI10" s="481" t="e">
        <v>#VALUE!</v>
      </c>
      <c r="AJ10" s="481" t="e">
        <v>#VALUE!</v>
      </c>
      <c r="AK10" s="481" t="e">
        <v>#VALUE!</v>
      </c>
      <c r="AL10" s="481" t="e">
        <v>#VALUE!</v>
      </c>
      <c r="AM10" s="481" t="e">
        <v>#VALUE!</v>
      </c>
      <c r="AN10" s="481" t="e">
        <v>#VALUE!</v>
      </c>
      <c r="AO10" s="481" t="e">
        <v>#VALUE!</v>
      </c>
      <c r="AP10" s="481" t="e">
        <v>#VALUE!</v>
      </c>
      <c r="AQ10" s="481" t="e">
        <v>#VALUE!</v>
      </c>
      <c r="AR10" s="481" t="e">
        <v>#VALUE!</v>
      </c>
      <c r="AS10" s="481" t="e">
        <v>#VALUE!</v>
      </c>
      <c r="AT10" s="481" t="e">
        <v>#VALUE!</v>
      </c>
      <c r="AU10" s="481" t="e">
        <v>#VALUE!</v>
      </c>
      <c r="AV10" s="481" t="e">
        <v>#VALUE!</v>
      </c>
      <c r="AW10" s="481" t="e">
        <v>#VALUE!</v>
      </c>
      <c r="AX10" s="481" t="e">
        <v>#VALUE!</v>
      </c>
      <c r="AY10" s="481" t="e">
        <v>#VALUE!</v>
      </c>
      <c r="AZ10" s="572">
        <v>189.86348000000001</v>
      </c>
      <c r="BA10" s="572">
        <v>191.96652</v>
      </c>
      <c r="BB10" s="572">
        <v>194.59906000000001</v>
      </c>
      <c r="BC10" s="572">
        <v>198.80402000000001</v>
      </c>
      <c r="BD10" s="572">
        <v>201.78558000000001</v>
      </c>
      <c r="BE10" s="572">
        <v>205.87877</v>
      </c>
      <c r="BF10" s="572">
        <v>207.93583000000001</v>
      </c>
      <c r="BG10" s="572">
        <v>208.61073999999999</v>
      </c>
      <c r="BH10" s="572">
        <v>209.49329</v>
      </c>
      <c r="BI10" s="572">
        <v>209.99413999999999</v>
      </c>
      <c r="BJ10" s="572">
        <v>212.14797999999999</v>
      </c>
      <c r="BK10" s="572">
        <v>215.15540999999999</v>
      </c>
      <c r="BL10" s="572">
        <v>216.79531</v>
      </c>
      <c r="BM10" s="572">
        <v>219.50166999999999</v>
      </c>
      <c r="BN10" s="572">
        <v>222.01490999999999</v>
      </c>
      <c r="BO10" s="572">
        <v>223.44407000000001</v>
      </c>
      <c r="BP10" s="572">
        <v>226.16454999999999</v>
      </c>
      <c r="BQ10" s="572">
        <v>228.38342</v>
      </c>
      <c r="BR10" s="572">
        <v>229.86019999999999</v>
      </c>
      <c r="BS10" s="572">
        <v>231.30525</v>
      </c>
      <c r="BT10" s="572">
        <v>231.31772000000001</v>
      </c>
      <c r="BU10" s="572">
        <v>230.63038</v>
      </c>
      <c r="BV10" s="572">
        <v>229.34914000000001</v>
      </c>
      <c r="BW10" s="572">
        <v>228.47872000000001</v>
      </c>
      <c r="BX10" s="572">
        <v>223.85258999999999</v>
      </c>
      <c r="BY10" s="572">
        <v>218.51779999999999</v>
      </c>
      <c r="BZ10" s="572">
        <v>214.3897</v>
      </c>
      <c r="CA10" s="572">
        <v>211.45319000000001</v>
      </c>
      <c r="CB10" s="572">
        <v>214.09059999999999</v>
      </c>
      <c r="CC10" s="572">
        <v>217.10847999999999</v>
      </c>
      <c r="CD10" s="572">
        <v>220.16255000000001</v>
      </c>
      <c r="CE10" s="572">
        <v>223.072</v>
      </c>
      <c r="CF10" s="572">
        <v>225.24199999999999</v>
      </c>
      <c r="CG10" s="572">
        <v>227.304</v>
      </c>
      <c r="CH10" s="572">
        <v>229.631</v>
      </c>
      <c r="CI10" s="572">
        <v>231.94800000000001</v>
      </c>
      <c r="CJ10" s="572">
        <v>232.94499999999999</v>
      </c>
      <c r="CK10" s="572">
        <v>236.17099999999999</v>
      </c>
      <c r="CL10" s="572">
        <v>238.69300000000001</v>
      </c>
      <c r="CM10" s="572">
        <v>241.25899999999999</v>
      </c>
      <c r="CN10" s="572">
        <v>244.76400000000001</v>
      </c>
      <c r="CO10" s="572">
        <v>246.63900000000001</v>
      </c>
      <c r="CP10" s="572">
        <v>248.625</v>
      </c>
      <c r="CQ10" s="572">
        <v>250.32300000000001</v>
      </c>
      <c r="CR10" s="572">
        <v>253.006</v>
      </c>
      <c r="CS10" s="572">
        <v>255.578</v>
      </c>
      <c r="CT10" s="572">
        <v>258.23</v>
      </c>
      <c r="CU10" s="572">
        <v>260.87700000000001</v>
      </c>
      <c r="CV10" s="572">
        <v>263.24</v>
      </c>
      <c r="CW10" s="572">
        <v>265.32600000000002</v>
      </c>
      <c r="CX10" s="572">
        <v>266.928</v>
      </c>
      <c r="CY10" s="572">
        <v>268.99700000000001</v>
      </c>
      <c r="CZ10" s="572">
        <v>271.46699999999998</v>
      </c>
      <c r="DA10" s="572">
        <v>274.137</v>
      </c>
      <c r="DB10" s="572">
        <v>277.31099999999998</v>
      </c>
      <c r="DC10" s="572">
        <v>280.97500000000002</v>
      </c>
      <c r="DD10" s="572">
        <v>284.89999999999998</v>
      </c>
      <c r="DE10" s="572">
        <v>288.48399999999998</v>
      </c>
      <c r="DF10" s="572">
        <v>292.26799999999997</v>
      </c>
      <c r="DG10" s="572">
        <v>296.25400000000002</v>
      </c>
      <c r="DH10" s="572">
        <v>299.245</v>
      </c>
      <c r="DI10" s="572">
        <v>302.13900000000001</v>
      </c>
      <c r="DJ10" s="572">
        <v>304.74799999999999</v>
      </c>
      <c r="DK10" s="572">
        <v>306.95</v>
      </c>
      <c r="DL10" s="572">
        <v>309.32799999999997</v>
      </c>
      <c r="DM10" s="572">
        <v>311.524</v>
      </c>
      <c r="DN10" s="572">
        <v>313.83100000000002</v>
      </c>
      <c r="DO10" s="572">
        <v>315.08199999999999</v>
      </c>
      <c r="DP10" s="572">
        <v>315.53399999999999</v>
      </c>
      <c r="DQ10" s="572">
        <v>316.012</v>
      </c>
      <c r="DR10" s="572">
        <v>316.14800000000002</v>
      </c>
      <c r="DS10" s="572">
        <v>317.56</v>
      </c>
      <c r="DT10" s="572">
        <v>319.137</v>
      </c>
      <c r="DU10" s="572">
        <v>320.72899999999998</v>
      </c>
      <c r="DV10" s="572">
        <v>322.42599999999999</v>
      </c>
      <c r="DW10" s="572">
        <v>323.81599999999997</v>
      </c>
      <c r="DX10" s="572">
        <v>326.59500000000003</v>
      </c>
      <c r="DY10" s="572">
        <v>329.68</v>
      </c>
      <c r="DZ10" s="572">
        <v>333.077</v>
      </c>
      <c r="EA10" s="572">
        <v>336.59500000000003</v>
      </c>
      <c r="EB10" s="572">
        <v>338.77800000000002</v>
      </c>
      <c r="EC10" s="572">
        <v>340.89800000000002</v>
      </c>
      <c r="ED10" s="572">
        <v>342.779</v>
      </c>
      <c r="EE10" s="572">
        <v>346.041</v>
      </c>
      <c r="EF10" s="572">
        <v>348.80099999999999</v>
      </c>
      <c r="EG10" s="572">
        <v>351.73599999999999</v>
      </c>
      <c r="EH10" s="572">
        <v>354.88</v>
      </c>
      <c r="EI10" s="572">
        <v>356.79399999999998</v>
      </c>
      <c r="EJ10" s="572">
        <v>359.12700000000001</v>
      </c>
      <c r="EK10" s="573">
        <f>EG10*(1+EK11/100)</f>
        <v>359.74667958396651</v>
      </c>
      <c r="EL10" s="573">
        <f>EH10*(1+EL11/100)</f>
        <v>361.58947532705702</v>
      </c>
      <c r="EM10" s="573">
        <f>EI10*(1+EM11/100)</f>
        <v>363.0125623961053</v>
      </c>
      <c r="EN10" s="573">
        <f t="shared" ref="EN10:FC10" si="9">EJ10*(1+EN11/100)</f>
        <v>362.32644779864421</v>
      </c>
      <c r="EO10" s="573">
        <f t="shared" si="9"/>
        <v>361.94482836367513</v>
      </c>
      <c r="EP10" s="573">
        <f t="shared" si="9"/>
        <v>363.78343596963026</v>
      </c>
      <c r="EQ10" s="573">
        <f t="shared" si="9"/>
        <v>365.99594744650096</v>
      </c>
      <c r="ER10" s="573">
        <f t="shared" si="9"/>
        <v>367.10102186400087</v>
      </c>
      <c r="ES10" s="573">
        <f t="shared" si="9"/>
        <v>368.33833286808016</v>
      </c>
      <c r="ET10" s="573">
        <f t="shared" si="9"/>
        <v>371.07228394325614</v>
      </c>
      <c r="EU10" s="573">
        <f t="shared" si="9"/>
        <v>373.86671229899588</v>
      </c>
      <c r="EV10" s="573">
        <f t="shared" si="9"/>
        <v>374.90368418254434</v>
      </c>
      <c r="EW10" s="573">
        <f t="shared" si="9"/>
        <v>376.07564936202851</v>
      </c>
      <c r="EX10" s="573">
        <f t="shared" si="9"/>
        <v>378.86702982442819</v>
      </c>
      <c r="EY10" s="573">
        <f t="shared" si="9"/>
        <v>381.72015795338916</v>
      </c>
      <c r="EZ10" s="573">
        <f t="shared" si="9"/>
        <v>382.7504655796721</v>
      </c>
      <c r="FA10" s="573">
        <f t="shared" si="9"/>
        <v>383.89005081686145</v>
      </c>
      <c r="FB10" s="573">
        <f t="shared" si="9"/>
        <v>386.65373114157677</v>
      </c>
      <c r="FC10" s="573">
        <f t="shared" si="9"/>
        <v>389.45088331214095</v>
      </c>
      <c r="FD10" s="573">
        <f>EZ10*(1+FD11/100)</f>
        <v>390.41588787456357</v>
      </c>
      <c r="FE10" s="573">
        <f>FA10*(1+FE11/100)</f>
        <v>391.5208387469259</v>
      </c>
      <c r="FF10" s="573">
        <f>FB10*(1+FF11/100)</f>
        <v>394.31061231073113</v>
      </c>
      <c r="FG10" s="573">
        <f>FC10*(1+FG11/100)</f>
        <v>397.1631563217382</v>
      </c>
      <c r="HY10" s="574"/>
    </row>
    <row r="11" spans="1:233">
      <c r="C11" s="506" t="s">
        <v>74</v>
      </c>
      <c r="AR11" s="556"/>
      <c r="AS11" s="556"/>
      <c r="AT11" s="556"/>
      <c r="AU11" s="556"/>
      <c r="AV11" s="556"/>
      <c r="AW11" s="556"/>
      <c r="AX11" s="556"/>
      <c r="AY11" s="490"/>
      <c r="AZ11" s="490"/>
      <c r="BA11" s="490"/>
      <c r="BB11" s="490"/>
      <c r="BC11" s="560" t="e">
        <f t="shared" ref="BC11:DN11" si="10">(BC10/AY10-1)*100</f>
        <v>#VALUE!</v>
      </c>
      <c r="BD11" s="560">
        <f t="shared" si="10"/>
        <v>6.279301316925201</v>
      </c>
      <c r="BE11" s="560">
        <f t="shared" si="10"/>
        <v>7.247227276923085</v>
      </c>
      <c r="BF11" s="560">
        <f t="shared" si="10"/>
        <v>6.8534606487821614</v>
      </c>
      <c r="BG11" s="560">
        <f t="shared" si="10"/>
        <v>4.932857997539486</v>
      </c>
      <c r="BH11" s="560">
        <f t="shared" si="10"/>
        <v>3.8197526304902363</v>
      </c>
      <c r="BI11" s="560">
        <f t="shared" si="10"/>
        <v>1.9989287870721073</v>
      </c>
      <c r="BJ11" s="560">
        <f t="shared" si="10"/>
        <v>2.0256970624062065</v>
      </c>
      <c r="BK11" s="560">
        <f t="shared" si="10"/>
        <v>3.1372641696204129</v>
      </c>
      <c r="BL11" s="560">
        <f t="shared" si="10"/>
        <v>3.4855627118176358</v>
      </c>
      <c r="BM11" s="560">
        <f t="shared" si="10"/>
        <v>4.5275215775068878</v>
      </c>
      <c r="BN11" s="560">
        <f t="shared" si="10"/>
        <v>4.6509658022668932</v>
      </c>
      <c r="BO11" s="560">
        <f t="shared" si="10"/>
        <v>3.8524060352468137</v>
      </c>
      <c r="BP11" s="560">
        <f t="shared" si="10"/>
        <v>4.3216986566729565</v>
      </c>
      <c r="BQ11" s="560">
        <f t="shared" si="10"/>
        <v>4.0463245678267645</v>
      </c>
      <c r="BR11" s="560">
        <f t="shared" si="10"/>
        <v>3.5336770850210142</v>
      </c>
      <c r="BS11" s="560">
        <f t="shared" si="10"/>
        <v>3.5181869001938537</v>
      </c>
      <c r="BT11" s="560">
        <f t="shared" si="10"/>
        <v>2.2785047435595063</v>
      </c>
      <c r="BU11" s="560">
        <f t="shared" si="10"/>
        <v>0.98385425702094409</v>
      </c>
      <c r="BV11" s="560">
        <f t="shared" si="10"/>
        <v>-0.22233514109880614</v>
      </c>
      <c r="BW11" s="560">
        <f t="shared" si="10"/>
        <v>-1.2219912864061655</v>
      </c>
      <c r="BX11" s="560">
        <f t="shared" si="10"/>
        <v>-3.2272192549710477</v>
      </c>
      <c r="BY11" s="560">
        <f t="shared" si="10"/>
        <v>-5.2519446917617785</v>
      </c>
      <c r="BZ11" s="560">
        <f t="shared" si="10"/>
        <v>-6.5225620641088948</v>
      </c>
      <c r="CA11" s="560">
        <f t="shared" si="10"/>
        <v>-7.4516917811864536</v>
      </c>
      <c r="CB11" s="560">
        <f t="shared" si="10"/>
        <v>-4.3609010733357989</v>
      </c>
      <c r="CC11" s="560">
        <f t="shared" si="10"/>
        <v>-0.6449451715146326</v>
      </c>
      <c r="CD11" s="560">
        <f t="shared" si="10"/>
        <v>2.6926899939689219</v>
      </c>
      <c r="CE11" s="560">
        <f t="shared" si="10"/>
        <v>5.4947433046529159</v>
      </c>
      <c r="CF11" s="560">
        <f t="shared" si="10"/>
        <v>5.2087293883991137</v>
      </c>
      <c r="CG11" s="560">
        <f t="shared" si="10"/>
        <v>4.6960487218187019</v>
      </c>
      <c r="CH11" s="560">
        <f t="shared" si="10"/>
        <v>4.3006633053623178</v>
      </c>
      <c r="CI11" s="560">
        <f t="shared" si="10"/>
        <v>3.9789843637928479</v>
      </c>
      <c r="CJ11" s="560">
        <f t="shared" si="10"/>
        <v>3.4198772875396299</v>
      </c>
      <c r="CK11" s="560">
        <f t="shared" si="10"/>
        <v>3.9009432302115288</v>
      </c>
      <c r="CL11" s="560">
        <f t="shared" si="10"/>
        <v>3.9463312880229529</v>
      </c>
      <c r="CM11" s="560">
        <f t="shared" si="10"/>
        <v>4.0142618173038658</v>
      </c>
      <c r="CN11" s="560">
        <f t="shared" si="10"/>
        <v>5.073729850393871</v>
      </c>
      <c r="CO11" s="560">
        <f t="shared" si="10"/>
        <v>4.4323816217910039</v>
      </c>
      <c r="CP11" s="560">
        <f t="shared" si="10"/>
        <v>4.1609934099449797</v>
      </c>
      <c r="CQ11" s="560">
        <f t="shared" si="10"/>
        <v>3.7569582896389342</v>
      </c>
      <c r="CR11" s="560">
        <f t="shared" si="10"/>
        <v>3.3673252602506754</v>
      </c>
      <c r="CS11" s="560">
        <f t="shared" si="10"/>
        <v>3.6243254310956541</v>
      </c>
      <c r="CT11" s="560">
        <f t="shared" si="10"/>
        <v>3.8632478632478762</v>
      </c>
      <c r="CU11" s="560">
        <f t="shared" si="10"/>
        <v>4.2161527306719737</v>
      </c>
      <c r="CV11" s="560">
        <f t="shared" si="10"/>
        <v>4.0449633605527113</v>
      </c>
      <c r="CW11" s="560">
        <f t="shared" si="10"/>
        <v>3.8140998051475528</v>
      </c>
      <c r="CX11" s="560">
        <f t="shared" si="10"/>
        <v>3.3683150679626683</v>
      </c>
      <c r="CY11" s="560">
        <f t="shared" si="10"/>
        <v>3.112577958194862</v>
      </c>
      <c r="CZ11" s="560">
        <f t="shared" si="10"/>
        <v>3.1252849111077285</v>
      </c>
      <c r="DA11" s="560">
        <f t="shared" si="10"/>
        <v>3.3208204246850892</v>
      </c>
      <c r="DB11" s="560">
        <f t="shared" si="10"/>
        <v>3.889812983276375</v>
      </c>
      <c r="DC11" s="560">
        <f t="shared" si="10"/>
        <v>4.4528377639899253</v>
      </c>
      <c r="DD11" s="560">
        <f t="shared" si="10"/>
        <v>4.9482994249761436</v>
      </c>
      <c r="DE11" s="560">
        <f t="shared" si="10"/>
        <v>5.2335146295465318</v>
      </c>
      <c r="DF11" s="560">
        <f t="shared" si="10"/>
        <v>5.3935833775075714</v>
      </c>
      <c r="DG11" s="560">
        <f t="shared" si="10"/>
        <v>5.4378503425571711</v>
      </c>
      <c r="DH11" s="560">
        <f t="shared" si="10"/>
        <v>5.0351000351000375</v>
      </c>
      <c r="DI11" s="560">
        <f t="shared" si="10"/>
        <v>4.7333647619972163</v>
      </c>
      <c r="DJ11" s="560">
        <f t="shared" si="10"/>
        <v>4.2700535125296035</v>
      </c>
      <c r="DK11" s="560">
        <f t="shared" si="10"/>
        <v>3.6104153867964506</v>
      </c>
      <c r="DL11" s="560">
        <f t="shared" si="10"/>
        <v>3.3694798576417107</v>
      </c>
      <c r="DM11" s="560">
        <f t="shared" si="10"/>
        <v>3.1061862255451933</v>
      </c>
      <c r="DN11" s="560">
        <f t="shared" si="10"/>
        <v>2.98049536010081</v>
      </c>
      <c r="DO11" s="560">
        <f t="shared" ref="DO11:EJ11" si="11">(DO10/DK10-1)*100</f>
        <v>2.6492914155400005</v>
      </c>
      <c r="DP11" s="560">
        <f t="shared" si="11"/>
        <v>2.0062845911136495</v>
      </c>
      <c r="DQ11" s="560">
        <f t="shared" si="11"/>
        <v>1.4406594676493523</v>
      </c>
      <c r="DR11" s="560">
        <f t="shared" si="11"/>
        <v>0.73829545201080649</v>
      </c>
      <c r="DS11" s="560">
        <f t="shared" si="11"/>
        <v>0.786461936892624</v>
      </c>
      <c r="DT11" s="560">
        <f t="shared" si="11"/>
        <v>1.1418737758846831</v>
      </c>
      <c r="DU11" s="560">
        <f t="shared" si="11"/>
        <v>1.4926648355125804</v>
      </c>
      <c r="DV11" s="560">
        <f t="shared" si="11"/>
        <v>1.9857788124549192</v>
      </c>
      <c r="DW11" s="560">
        <f t="shared" si="11"/>
        <v>1.9700214132762239</v>
      </c>
      <c r="DX11" s="560">
        <f t="shared" si="11"/>
        <v>2.3369274010847985</v>
      </c>
      <c r="DY11" s="560">
        <f t="shared" si="11"/>
        <v>2.7908296412235911</v>
      </c>
      <c r="DZ11" s="560">
        <f t="shared" si="11"/>
        <v>3.3033936469143432</v>
      </c>
      <c r="EA11" s="560">
        <f t="shared" si="11"/>
        <v>3.9463769548138572</v>
      </c>
      <c r="EB11" s="560">
        <f t="shared" si="11"/>
        <v>3.7303081798557791</v>
      </c>
      <c r="EC11" s="560">
        <f t="shared" si="11"/>
        <v>3.4026935209900522</v>
      </c>
      <c r="ED11" s="560">
        <f t="shared" si="11"/>
        <v>2.9128399739399624</v>
      </c>
      <c r="EE11" s="560">
        <f t="shared" si="11"/>
        <v>2.8063399634575603</v>
      </c>
      <c r="EF11" s="560">
        <f t="shared" si="11"/>
        <v>2.9585746418008263</v>
      </c>
      <c r="EG11" s="560">
        <f t="shared" si="11"/>
        <v>3.1792500982698479</v>
      </c>
      <c r="EH11" s="560">
        <f t="shared" si="11"/>
        <v>3.5302629390948637</v>
      </c>
      <c r="EI11" s="560">
        <f t="shared" si="11"/>
        <v>3.1074352461124555</v>
      </c>
      <c r="EJ11" s="560">
        <f t="shared" si="11"/>
        <v>2.9604272923529518</v>
      </c>
      <c r="EK11" s="561">
        <f>(SUM(comptes_menages!EG26:EJ26)/SUM(comptes_menages!EC26:EF26)-1)*100+1</f>
        <v>2.2774693474556287</v>
      </c>
      <c r="EL11" s="561">
        <f>(SUM(comptes_menages!EH26:EK26)/SUM(comptes_menages!ED26:EG26)-1)*100+0.5</f>
        <v>1.8906321367947116</v>
      </c>
      <c r="EM11" s="561">
        <f>(SUM(comptes_menages!EI26:EL26)/SUM(comptes_menages!EE26:EH26)-1)*100+0.5</f>
        <v>1.742899935566566</v>
      </c>
      <c r="EN11" s="561">
        <f>(SUM(comptes_menages!EJ26:EM26)/SUM(comptes_menages!EF26:EI26)-1)*100</f>
        <v>0.8908959222348134</v>
      </c>
      <c r="EO11" s="561">
        <f>(SUM(comptes_menages!EK26:EN26)/SUM(comptes_menages!EG26:EJ26)-1)*100</f>
        <v>0.6110268431805066</v>
      </c>
      <c r="EP11" s="561">
        <f>(SUM(comptes_menages!EL26:EO26)/SUM(comptes_menages!EH26:EK26)-1)*100</f>
        <v>0.60675456346974688</v>
      </c>
      <c r="EQ11" s="561">
        <f>(SUM(comptes_menages!EM26:EP26)/SUM(comptes_menages!EI26:EL26)-1)*100</f>
        <v>0.82184071832211991</v>
      </c>
      <c r="ER11" s="561">
        <f>(SUM(comptes_menages!EN26:EQ26)/SUM(comptes_menages!EJ26:EM26)-1)*100</f>
        <v>1.317754774558999</v>
      </c>
      <c r="ES11" s="561">
        <f>(SUM(comptes_menages!EO26:ER26)/SUM(comptes_menages!EK26:EN26)-1)*100</f>
        <v>1.7664306831816301</v>
      </c>
      <c r="ET11" s="561">
        <f>(SUM(comptes_menages!EP26:ES26)/SUM(comptes_menages!EL26:EO26)-1)*100</f>
        <v>2.0036228296646197</v>
      </c>
      <c r="EU11" s="561">
        <f>(SUM(comptes_menages!EQ26:ET26)/SUM(comptes_menages!EM26:EP26)-1)*100</f>
        <v>2.1505060117217312</v>
      </c>
      <c r="EV11" s="561">
        <f>(SUM(comptes_menages!ER26:EU26)/SUM(comptes_menages!EN26:EQ26)-1)*100</f>
        <v>2.1254809585994794</v>
      </c>
      <c r="EW11" s="561">
        <f>(SUM(comptes_menages!ES26:EV26)/SUM(comptes_menages!EO26:ER26)-1)*100</f>
        <v>2.100600400099939</v>
      </c>
      <c r="EX11" s="561">
        <f>(SUM(comptes_menages!ET26:EW26)/SUM(comptes_menages!EP26:ES26)-1)*100</f>
        <v>2.100600400099939</v>
      </c>
      <c r="EY11" s="561">
        <f>(SUM(comptes_menages!EU26:EX26)/SUM(comptes_menages!EQ26:ET26)-1)*100</f>
        <v>2.1006004000999612</v>
      </c>
      <c r="EZ11" s="561">
        <f>(SUM(comptes_menages!EV26:EY26)/SUM(comptes_menages!ER26:EU26)-1)*100</f>
        <v>2.0930126131561533</v>
      </c>
      <c r="FA11" s="561">
        <f>(SUM(comptes_menages!EW26:EZ26)/SUM(comptes_menages!ES26:EV26)-1)*100</f>
        <v>2.0778801999249863</v>
      </c>
      <c r="FB11" s="561">
        <f>(SUM(comptes_menages!EX26:FA26)/SUM(comptes_menages!ET26:EW26)-1)*100</f>
        <v>2.0552596832606573</v>
      </c>
      <c r="FC11" s="561">
        <f>(SUM(comptes_menages!EY26:FB26)/SUM(comptes_menages!EU26:EX26)-1)*100</f>
        <v>2.0252337210066251</v>
      </c>
      <c r="FD11" s="561">
        <f>(SUM(comptes_menages!EZ26:FC26)/SUM(comptes_menages!EV26:EY26)-1)*100</f>
        <v>2.0027205671147241</v>
      </c>
      <c r="FE11" s="561">
        <f>(SUM(comptes_menages!FA26:FD26)/SUM(comptes_menages!EW26:EZ26)-1)*100</f>
        <v>1.9877535022924553</v>
      </c>
      <c r="FF11" s="561">
        <f>(SUM(comptes_menages!FB26:FE26)/SUM(comptes_menages!EX26:FA26)-1)*100</f>
        <v>1.9802941372239591</v>
      </c>
      <c r="FG11" s="561">
        <f>(SUM(comptes_menages!FC26:FF26)/SUM(comptes_menages!EY26:FB26)-1)*100</f>
        <v>1.9802941372239591</v>
      </c>
      <c r="HY11" s="562"/>
    </row>
    <row r="12" spans="1:233">
      <c r="C12" s="563" t="s">
        <v>293</v>
      </c>
      <c r="AR12" s="556"/>
      <c r="AS12" s="556"/>
      <c r="AT12" s="556"/>
      <c r="AU12" s="541">
        <f>SUM(AU14,AU16)</f>
        <v>223.71716000000001</v>
      </c>
      <c r="AV12" s="541">
        <f t="shared" ref="AV12:DG12" si="12">SUM(AV14,AV16)</f>
        <v>225.40078</v>
      </c>
      <c r="AW12" s="541">
        <f t="shared" si="12"/>
        <v>227.22190000000001</v>
      </c>
      <c r="AX12" s="541">
        <f t="shared" si="12"/>
        <v>232.0044</v>
      </c>
      <c r="AY12" s="541">
        <f t="shared" si="12"/>
        <v>223.71716000000001</v>
      </c>
      <c r="AZ12" s="541">
        <f t="shared" si="12"/>
        <v>225.40078</v>
      </c>
      <c r="BA12" s="541">
        <f t="shared" si="12"/>
        <v>227.22190000000001</v>
      </c>
      <c r="BB12" s="541">
        <f t="shared" si="12"/>
        <v>232.0044</v>
      </c>
      <c r="BC12" s="541">
        <f t="shared" si="12"/>
        <v>231.57062000000002</v>
      </c>
      <c r="BD12" s="541">
        <f t="shared" si="12"/>
        <v>234.63675999999998</v>
      </c>
      <c r="BE12" s="541">
        <f t="shared" si="12"/>
        <v>238.29678999999999</v>
      </c>
      <c r="BF12" s="541">
        <f t="shared" si="12"/>
        <v>242.81641999999999</v>
      </c>
      <c r="BG12" s="541">
        <f t="shared" si="12"/>
        <v>247.89443999999997</v>
      </c>
      <c r="BH12" s="541">
        <f t="shared" si="12"/>
        <v>252.16849999999999</v>
      </c>
      <c r="BI12" s="541">
        <f t="shared" si="12"/>
        <v>256.91343999999998</v>
      </c>
      <c r="BJ12" s="541">
        <f t="shared" si="12"/>
        <v>261.96654999999998</v>
      </c>
      <c r="BK12" s="541">
        <f t="shared" si="12"/>
        <v>265.74824000000001</v>
      </c>
      <c r="BL12" s="541">
        <f t="shared" si="12"/>
        <v>268.04633000000001</v>
      </c>
      <c r="BM12" s="541">
        <f t="shared" si="12"/>
        <v>269.79976999999997</v>
      </c>
      <c r="BN12" s="541">
        <f t="shared" si="12"/>
        <v>272.71165999999999</v>
      </c>
      <c r="BO12" s="541">
        <f t="shared" si="12"/>
        <v>279.65818999999999</v>
      </c>
      <c r="BP12" s="541">
        <f t="shared" si="12"/>
        <v>286.00382999999999</v>
      </c>
      <c r="BQ12" s="541">
        <f t="shared" si="12"/>
        <v>292.77336000000003</v>
      </c>
      <c r="BR12" s="541">
        <f t="shared" si="12"/>
        <v>298.40712000000002</v>
      </c>
      <c r="BS12" s="541">
        <f t="shared" si="12"/>
        <v>303.39294999999998</v>
      </c>
      <c r="BT12" s="541">
        <f t="shared" si="12"/>
        <v>303.33474999999999</v>
      </c>
      <c r="BU12" s="541">
        <f t="shared" si="12"/>
        <v>307.25853999999998</v>
      </c>
      <c r="BV12" s="541">
        <f t="shared" si="12"/>
        <v>306.70051000000001</v>
      </c>
      <c r="BW12" s="541">
        <f t="shared" si="12"/>
        <v>315.10008999999997</v>
      </c>
      <c r="BX12" s="541">
        <f t="shared" si="12"/>
        <v>316.18446</v>
      </c>
      <c r="BY12" s="541">
        <f t="shared" si="12"/>
        <v>326.57295999999997</v>
      </c>
      <c r="BZ12" s="541">
        <f t="shared" si="12"/>
        <v>334.61693000000002</v>
      </c>
      <c r="CA12" s="541">
        <f t="shared" si="12"/>
        <v>357.71974999999998</v>
      </c>
      <c r="CB12" s="541">
        <f t="shared" si="12"/>
        <v>362.92578000000003</v>
      </c>
      <c r="CC12" s="541">
        <f t="shared" si="12"/>
        <v>369.87822</v>
      </c>
      <c r="CD12" s="541">
        <f t="shared" si="12"/>
        <v>377.67669000000001</v>
      </c>
      <c r="CE12" s="541">
        <f t="shared" si="12"/>
        <v>379.93200000000002</v>
      </c>
      <c r="CF12" s="541">
        <f t="shared" si="12"/>
        <v>387.72500000000002</v>
      </c>
      <c r="CG12" s="541">
        <f t="shared" si="12"/>
        <v>391.3</v>
      </c>
      <c r="CH12" s="541">
        <f t="shared" si="12"/>
        <v>397.59799999999996</v>
      </c>
      <c r="CI12" s="541">
        <f t="shared" si="12"/>
        <v>392.34</v>
      </c>
      <c r="CJ12" s="541">
        <f t="shared" si="12"/>
        <v>394.50599999999997</v>
      </c>
      <c r="CK12" s="541">
        <f t="shared" si="12"/>
        <v>399.39</v>
      </c>
      <c r="CL12" s="541">
        <f t="shared" si="12"/>
        <v>400.10699999999997</v>
      </c>
      <c r="CM12" s="541">
        <f t="shared" si="12"/>
        <v>403.17700000000002</v>
      </c>
      <c r="CN12" s="541">
        <f t="shared" si="12"/>
        <v>404.005</v>
      </c>
      <c r="CO12" s="541">
        <f t="shared" si="12"/>
        <v>402.67099999999999</v>
      </c>
      <c r="CP12" s="541">
        <f t="shared" si="12"/>
        <v>405.87099999999998</v>
      </c>
      <c r="CQ12" s="541">
        <f t="shared" si="12"/>
        <v>406.14</v>
      </c>
      <c r="CR12" s="541">
        <f t="shared" si="12"/>
        <v>407.23599999999999</v>
      </c>
      <c r="CS12" s="541">
        <f t="shared" si="12"/>
        <v>405.46600000000001</v>
      </c>
      <c r="CT12" s="541">
        <f t="shared" si="12"/>
        <v>405.03699999999998</v>
      </c>
      <c r="CU12" s="541">
        <f t="shared" si="12"/>
        <v>412.58699999999999</v>
      </c>
      <c r="CV12" s="541">
        <f t="shared" si="12"/>
        <v>418.19299999999998</v>
      </c>
      <c r="CW12" s="541">
        <f t="shared" si="12"/>
        <v>427.65199999999999</v>
      </c>
      <c r="CX12" s="541">
        <f t="shared" si="12"/>
        <v>432.09699999999998</v>
      </c>
      <c r="CY12" s="541">
        <f t="shared" si="12"/>
        <v>438.22199999999998</v>
      </c>
      <c r="CZ12" s="541">
        <f t="shared" si="12"/>
        <v>444.03700000000003</v>
      </c>
      <c r="DA12" s="541">
        <f t="shared" si="12"/>
        <v>450.10599999999999</v>
      </c>
      <c r="DB12" s="541">
        <f t="shared" si="12"/>
        <v>455.78099999999995</v>
      </c>
      <c r="DC12" s="541">
        <f t="shared" si="12"/>
        <v>459.96799999999996</v>
      </c>
      <c r="DD12" s="541">
        <f t="shared" si="12"/>
        <v>468.125</v>
      </c>
      <c r="DE12" s="541">
        <f t="shared" si="12"/>
        <v>473.63499999999999</v>
      </c>
      <c r="DF12" s="541">
        <f t="shared" si="12"/>
        <v>476.96500000000003</v>
      </c>
      <c r="DG12" s="541">
        <f t="shared" si="12"/>
        <v>486.91199999999998</v>
      </c>
      <c r="DH12" s="541">
        <f t="shared" ref="DH12:FC12" si="13">SUM(DH14,DH16)</f>
        <v>487.01800000000003</v>
      </c>
      <c r="DI12" s="541">
        <f t="shared" si="13"/>
        <v>494.25099999999998</v>
      </c>
      <c r="DJ12" s="541">
        <f t="shared" si="13"/>
        <v>499.49699999999996</v>
      </c>
      <c r="DK12" s="541">
        <f t="shared" si="13"/>
        <v>502.096</v>
      </c>
      <c r="DL12" s="541">
        <f t="shared" si="13"/>
        <v>507.99599999999998</v>
      </c>
      <c r="DM12" s="541">
        <f t="shared" si="13"/>
        <v>512.21600000000001</v>
      </c>
      <c r="DN12" s="541">
        <f t="shared" si="13"/>
        <v>517.69000000000005</v>
      </c>
      <c r="DO12" s="541">
        <f t="shared" si="13"/>
        <v>514.19499999999994</v>
      </c>
      <c r="DP12" s="541">
        <f t="shared" si="13"/>
        <v>498.04200000000003</v>
      </c>
      <c r="DQ12" s="541">
        <f t="shared" si="13"/>
        <v>487.77700000000004</v>
      </c>
      <c r="DR12" s="541">
        <f t="shared" si="13"/>
        <v>473.27199999999993</v>
      </c>
      <c r="DS12" s="541">
        <f t="shared" si="13"/>
        <v>472.62299999999999</v>
      </c>
      <c r="DT12" s="541">
        <f t="shared" si="13"/>
        <v>477.863</v>
      </c>
      <c r="DU12" s="541">
        <f t="shared" si="13"/>
        <v>481.61600000000004</v>
      </c>
      <c r="DV12" s="541">
        <f t="shared" si="13"/>
        <v>494.13499999999999</v>
      </c>
      <c r="DW12" s="541">
        <f t="shared" si="13"/>
        <v>493.98799999999994</v>
      </c>
      <c r="DX12" s="541">
        <f t="shared" si="13"/>
        <v>504.46600000000001</v>
      </c>
      <c r="DY12" s="541">
        <f t="shared" si="13"/>
        <v>513.75199999999995</v>
      </c>
      <c r="DZ12" s="541">
        <f t="shared" si="13"/>
        <v>521.56100000000004</v>
      </c>
      <c r="EA12" s="541">
        <f t="shared" si="13"/>
        <v>531.05100000000004</v>
      </c>
      <c r="EB12" s="541">
        <f t="shared" si="13"/>
        <v>536.71299999999997</v>
      </c>
      <c r="EC12" s="541">
        <f t="shared" si="13"/>
        <v>542.82299999999998</v>
      </c>
      <c r="ED12" s="541">
        <f t="shared" si="13"/>
        <v>546.27</v>
      </c>
      <c r="EE12" s="541">
        <f t="shared" si="13"/>
        <v>558.48900000000003</v>
      </c>
      <c r="EF12" s="541">
        <f t="shared" si="13"/>
        <v>562.31099999999992</v>
      </c>
      <c r="EG12" s="541">
        <f t="shared" si="13"/>
        <v>571.24199999999996</v>
      </c>
      <c r="EH12" s="541">
        <f t="shared" si="13"/>
        <v>578.005</v>
      </c>
      <c r="EI12" s="541">
        <f t="shared" si="13"/>
        <v>580.37699999999995</v>
      </c>
      <c r="EJ12" s="541">
        <f>SUM(EJ14,EJ16)</f>
        <v>586.52300000000002</v>
      </c>
      <c r="EK12" s="535">
        <f t="shared" si="13"/>
        <v>591.28963991505725</v>
      </c>
      <c r="EL12" s="535" t="e">
        <f t="shared" si="13"/>
        <v>#VALUE!</v>
      </c>
      <c r="EM12" s="535" t="e">
        <f t="shared" si="13"/>
        <v>#VALUE!</v>
      </c>
      <c r="EN12" s="535" t="e">
        <f t="shared" si="13"/>
        <v>#VALUE!</v>
      </c>
      <c r="EO12" s="535" t="e">
        <f t="shared" si="13"/>
        <v>#VALUE!</v>
      </c>
      <c r="EP12" s="535" t="e">
        <f t="shared" si="13"/>
        <v>#VALUE!</v>
      </c>
      <c r="EQ12" s="535" t="e">
        <f t="shared" si="13"/>
        <v>#VALUE!</v>
      </c>
      <c r="ER12" s="535" t="e">
        <f t="shared" si="13"/>
        <v>#VALUE!</v>
      </c>
      <c r="ES12" s="535" t="e">
        <f t="shared" si="13"/>
        <v>#VALUE!</v>
      </c>
      <c r="ET12" s="535" t="e">
        <f t="shared" si="13"/>
        <v>#VALUE!</v>
      </c>
      <c r="EU12" s="535" t="e">
        <f t="shared" si="13"/>
        <v>#VALUE!</v>
      </c>
      <c r="EV12" s="535" t="e">
        <f t="shared" si="13"/>
        <v>#VALUE!</v>
      </c>
      <c r="EW12" s="535" t="e">
        <f t="shared" si="13"/>
        <v>#VALUE!</v>
      </c>
      <c r="EX12" s="535" t="e">
        <f t="shared" si="13"/>
        <v>#VALUE!</v>
      </c>
      <c r="EY12" s="535" t="e">
        <f t="shared" si="13"/>
        <v>#VALUE!</v>
      </c>
      <c r="EZ12" s="535" t="e">
        <f t="shared" si="13"/>
        <v>#VALUE!</v>
      </c>
      <c r="FA12" s="535" t="e">
        <f t="shared" si="13"/>
        <v>#VALUE!</v>
      </c>
      <c r="FB12" s="535" t="e">
        <f t="shared" si="13"/>
        <v>#VALUE!</v>
      </c>
      <c r="FC12" s="535" t="e">
        <f t="shared" si="13"/>
        <v>#VALUE!</v>
      </c>
      <c r="FD12" s="535" t="e">
        <f>SUM(FD14,FD16)</f>
        <v>#VALUE!</v>
      </c>
      <c r="FE12" s="535" t="e">
        <f>SUM(FE14,FE16)</f>
        <v>#VALUE!</v>
      </c>
      <c r="FF12" s="535" t="e">
        <f>SUM(FF14,FF16)</f>
        <v>#VALUE!</v>
      </c>
      <c r="FG12" s="535" t="e">
        <f>SUM(FG14,FG16)</f>
        <v>#VALUE!</v>
      </c>
      <c r="HY12" s="562"/>
    </row>
    <row r="13" spans="1:233">
      <c r="C13" s="506" t="s">
        <v>74</v>
      </c>
      <c r="AR13" s="556"/>
      <c r="AS13" s="556"/>
      <c r="AT13" s="556"/>
      <c r="AU13" s="556"/>
      <c r="AV13" s="556"/>
      <c r="AW13" s="556"/>
      <c r="AX13" s="556"/>
      <c r="AY13" s="490"/>
      <c r="AZ13" s="490"/>
      <c r="BA13" s="490"/>
      <c r="BB13" s="490"/>
      <c r="BC13" s="560">
        <f t="shared" ref="BC13:DN13" si="14">(BC12/AY12-1)*100</f>
        <v>3.510441487814342</v>
      </c>
      <c r="BD13" s="560">
        <f t="shared" si="14"/>
        <v>4.097581206240708</v>
      </c>
      <c r="BE13" s="560">
        <f t="shared" si="14"/>
        <v>4.8740416306702672</v>
      </c>
      <c r="BF13" s="560">
        <f t="shared" si="14"/>
        <v>4.6602650639384402</v>
      </c>
      <c r="BG13" s="560">
        <f t="shared" si="14"/>
        <v>7.049175754679049</v>
      </c>
      <c r="BH13" s="560">
        <f t="shared" si="14"/>
        <v>7.471864169962128</v>
      </c>
      <c r="BI13" s="560">
        <f t="shared" si="14"/>
        <v>7.8123796799780543</v>
      </c>
      <c r="BJ13" s="560">
        <f t="shared" si="14"/>
        <v>7.8866701024584707</v>
      </c>
      <c r="BK13" s="560">
        <f t="shared" si="14"/>
        <v>7.2021784756447271</v>
      </c>
      <c r="BL13" s="560">
        <f t="shared" si="14"/>
        <v>6.2965160200421533</v>
      </c>
      <c r="BM13" s="560">
        <f t="shared" si="14"/>
        <v>5.0158255636606475</v>
      </c>
      <c r="BN13" s="560">
        <f t="shared" si="14"/>
        <v>4.1017106955067328</v>
      </c>
      <c r="BO13" s="560">
        <f t="shared" si="14"/>
        <v>5.2342585599061575</v>
      </c>
      <c r="BP13" s="560">
        <f t="shared" si="14"/>
        <v>6.6994015549475927</v>
      </c>
      <c r="BQ13" s="560">
        <f t="shared" si="14"/>
        <v>8.5150517363302711</v>
      </c>
      <c r="BR13" s="560">
        <f t="shared" si="14"/>
        <v>9.4222080566705557</v>
      </c>
      <c r="BS13" s="560">
        <f t="shared" si="14"/>
        <v>8.4870605792020548</v>
      </c>
      <c r="BT13" s="560">
        <f t="shared" si="14"/>
        <v>6.0596810888861041</v>
      </c>
      <c r="BU13" s="560">
        <f t="shared" si="14"/>
        <v>4.9475744651084286</v>
      </c>
      <c r="BV13" s="560">
        <f t="shared" si="14"/>
        <v>2.7792198792039535</v>
      </c>
      <c r="BW13" s="560">
        <f t="shared" si="14"/>
        <v>3.85873831280521</v>
      </c>
      <c r="BX13" s="560">
        <f t="shared" si="14"/>
        <v>4.2361483476588191</v>
      </c>
      <c r="BY13" s="560">
        <f t="shared" si="14"/>
        <v>6.2860482250550298</v>
      </c>
      <c r="BZ13" s="560">
        <f t="shared" si="14"/>
        <v>9.1021759305193193</v>
      </c>
      <c r="CA13" s="560">
        <f t="shared" si="14"/>
        <v>13.525753039296195</v>
      </c>
      <c r="CB13" s="560">
        <f t="shared" si="14"/>
        <v>14.782927661909762</v>
      </c>
      <c r="CC13" s="560">
        <f t="shared" si="14"/>
        <v>13.26051611866459</v>
      </c>
      <c r="CD13" s="560">
        <f t="shared" si="14"/>
        <v>12.868374591805608</v>
      </c>
      <c r="CE13" s="560">
        <f t="shared" si="14"/>
        <v>6.2093999562506719</v>
      </c>
      <c r="CF13" s="560">
        <f t="shared" si="14"/>
        <v>6.833138169462627</v>
      </c>
      <c r="CG13" s="560">
        <f t="shared" si="14"/>
        <v>5.7915764815781756</v>
      </c>
      <c r="CH13" s="560">
        <f t="shared" si="14"/>
        <v>5.2746993731596081</v>
      </c>
      <c r="CI13" s="560">
        <f t="shared" si="14"/>
        <v>3.2658475727235237</v>
      </c>
      <c r="CJ13" s="560">
        <f t="shared" si="14"/>
        <v>1.7489199819459511</v>
      </c>
      <c r="CK13" s="560">
        <f t="shared" si="14"/>
        <v>2.0674674163046136</v>
      </c>
      <c r="CL13" s="560">
        <f t="shared" si="14"/>
        <v>0.63103939154622868</v>
      </c>
      <c r="CM13" s="560">
        <f t="shared" si="14"/>
        <v>2.7621450782484791</v>
      </c>
      <c r="CN13" s="560">
        <f t="shared" si="14"/>
        <v>2.4078214273040244</v>
      </c>
      <c r="CO13" s="560">
        <f t="shared" si="14"/>
        <v>0.82150279175743357</v>
      </c>
      <c r="CP13" s="560">
        <f t="shared" si="14"/>
        <v>1.4406146355849803</v>
      </c>
      <c r="CQ13" s="560">
        <f t="shared" si="14"/>
        <v>0.73491295386391986</v>
      </c>
      <c r="CR13" s="560">
        <f t="shared" si="14"/>
        <v>0.79974257744335198</v>
      </c>
      <c r="CS13" s="560">
        <f t="shared" si="14"/>
        <v>0.69411504677516778</v>
      </c>
      <c r="CT13" s="560">
        <f t="shared" si="14"/>
        <v>-0.20548400846573944</v>
      </c>
      <c r="CU13" s="560">
        <f t="shared" si="14"/>
        <v>1.5873836608066183</v>
      </c>
      <c r="CV13" s="560">
        <f t="shared" si="14"/>
        <v>2.6905774538596772</v>
      </c>
      <c r="CW13" s="560">
        <f t="shared" si="14"/>
        <v>5.4717288255981877</v>
      </c>
      <c r="CX13" s="560">
        <f t="shared" si="14"/>
        <v>6.68087113029181</v>
      </c>
      <c r="CY13" s="560">
        <f t="shared" si="14"/>
        <v>6.2132350267943393</v>
      </c>
      <c r="CZ13" s="560">
        <f t="shared" si="14"/>
        <v>6.1799217107890492</v>
      </c>
      <c r="DA13" s="560">
        <f t="shared" si="14"/>
        <v>5.2505308054212385</v>
      </c>
      <c r="DB13" s="560">
        <f t="shared" si="14"/>
        <v>5.4811766802361328</v>
      </c>
      <c r="DC13" s="560">
        <f t="shared" si="14"/>
        <v>4.9623250316049861</v>
      </c>
      <c r="DD13" s="560">
        <f t="shared" si="14"/>
        <v>5.4247731607951488</v>
      </c>
      <c r="DE13" s="560">
        <f t="shared" si="14"/>
        <v>5.2274353152368613</v>
      </c>
      <c r="DF13" s="560">
        <f t="shared" si="14"/>
        <v>4.6478462243928709</v>
      </c>
      <c r="DG13" s="560">
        <f t="shared" si="14"/>
        <v>5.8577988033950312</v>
      </c>
      <c r="DH13" s="560">
        <f t="shared" si="14"/>
        <v>4.0358878504672901</v>
      </c>
      <c r="DI13" s="560">
        <f t="shared" si="14"/>
        <v>4.3527188657932703</v>
      </c>
      <c r="DJ13" s="560">
        <f t="shared" si="14"/>
        <v>4.7240363548687991</v>
      </c>
      <c r="DK13" s="560">
        <f t="shared" si="14"/>
        <v>3.1184279705573026</v>
      </c>
      <c r="DL13" s="560">
        <f t="shared" si="14"/>
        <v>4.3074383287681206</v>
      </c>
      <c r="DM13" s="560">
        <f t="shared" si="14"/>
        <v>3.6347928481682557</v>
      </c>
      <c r="DN13" s="560">
        <f t="shared" si="14"/>
        <v>3.6422641177024317</v>
      </c>
      <c r="DO13" s="560">
        <f t="shared" ref="DO13:FC13" si="15">(DO12/DK12-1)*100</f>
        <v>2.4096985437047858</v>
      </c>
      <c r="DP13" s="560">
        <f t="shared" si="15"/>
        <v>-1.9594642477499757</v>
      </c>
      <c r="DQ13" s="560">
        <f t="shared" si="15"/>
        <v>-4.7712293251284565</v>
      </c>
      <c r="DR13" s="560">
        <f t="shared" si="15"/>
        <v>-8.5800382468272716</v>
      </c>
      <c r="DS13" s="560">
        <f t="shared" si="15"/>
        <v>-8.0848705257732902</v>
      </c>
      <c r="DT13" s="560">
        <f t="shared" si="15"/>
        <v>-4.0516663253299949</v>
      </c>
      <c r="DU13" s="560">
        <f t="shared" si="15"/>
        <v>-1.2630771848611166</v>
      </c>
      <c r="DV13" s="560">
        <f t="shared" si="15"/>
        <v>4.4082472658429017</v>
      </c>
      <c r="DW13" s="560">
        <f t="shared" si="15"/>
        <v>4.5205163523569514</v>
      </c>
      <c r="DX13" s="560">
        <f t="shared" si="15"/>
        <v>5.5670767563088086</v>
      </c>
      <c r="DY13" s="560">
        <f t="shared" si="15"/>
        <v>6.672535796152923</v>
      </c>
      <c r="DZ13" s="560">
        <f t="shared" si="15"/>
        <v>5.5503050785716601</v>
      </c>
      <c r="EA13" s="560">
        <f t="shared" si="15"/>
        <v>7.5028138335344385</v>
      </c>
      <c r="EB13" s="560">
        <f t="shared" si="15"/>
        <v>6.3923039411972082</v>
      </c>
      <c r="EC13" s="575">
        <f t="shared" si="15"/>
        <v>5.6585667793020766</v>
      </c>
      <c r="ED13" s="575">
        <f t="shared" si="15"/>
        <v>4.7375091312425566</v>
      </c>
      <c r="EE13" s="575">
        <f t="shared" si="15"/>
        <v>5.1667353982950859</v>
      </c>
      <c r="EF13" s="575">
        <f t="shared" si="15"/>
        <v>4.7694018963580165</v>
      </c>
      <c r="EG13" s="575">
        <f t="shared" si="15"/>
        <v>5.2354082269911117</v>
      </c>
      <c r="EH13" s="575">
        <f t="shared" si="15"/>
        <v>5.809398282900391</v>
      </c>
      <c r="EI13" s="575">
        <f t="shared" si="15"/>
        <v>3.9191461246327108</v>
      </c>
      <c r="EJ13" s="575">
        <f t="shared" si="15"/>
        <v>4.3058023051300909</v>
      </c>
      <c r="EK13" s="561">
        <f t="shared" si="15"/>
        <v>3.5094828312794313</v>
      </c>
      <c r="EL13" s="561" t="e">
        <f t="shared" si="15"/>
        <v>#VALUE!</v>
      </c>
      <c r="EM13" s="561" t="e">
        <f t="shared" si="15"/>
        <v>#VALUE!</v>
      </c>
      <c r="EN13" s="561" t="e">
        <f t="shared" si="15"/>
        <v>#VALUE!</v>
      </c>
      <c r="EO13" s="561" t="e">
        <f t="shared" si="15"/>
        <v>#VALUE!</v>
      </c>
      <c r="EP13" s="561" t="e">
        <f t="shared" si="15"/>
        <v>#VALUE!</v>
      </c>
      <c r="EQ13" s="561" t="e">
        <f t="shared" si="15"/>
        <v>#VALUE!</v>
      </c>
      <c r="ER13" s="561" t="e">
        <f t="shared" si="15"/>
        <v>#VALUE!</v>
      </c>
      <c r="ES13" s="561" t="e">
        <f t="shared" si="15"/>
        <v>#VALUE!</v>
      </c>
      <c r="ET13" s="561" t="e">
        <f t="shared" si="15"/>
        <v>#VALUE!</v>
      </c>
      <c r="EU13" s="561" t="e">
        <f t="shared" si="15"/>
        <v>#VALUE!</v>
      </c>
      <c r="EV13" s="561" t="e">
        <f t="shared" si="15"/>
        <v>#VALUE!</v>
      </c>
      <c r="EW13" s="561" t="e">
        <f t="shared" si="15"/>
        <v>#VALUE!</v>
      </c>
      <c r="EX13" s="561" t="e">
        <f t="shared" si="15"/>
        <v>#VALUE!</v>
      </c>
      <c r="EY13" s="561" t="e">
        <f t="shared" si="15"/>
        <v>#VALUE!</v>
      </c>
      <c r="EZ13" s="561" t="e">
        <f t="shared" si="15"/>
        <v>#VALUE!</v>
      </c>
      <c r="FA13" s="561" t="e">
        <f t="shared" si="15"/>
        <v>#VALUE!</v>
      </c>
      <c r="FB13" s="561" t="e">
        <f t="shared" si="15"/>
        <v>#VALUE!</v>
      </c>
      <c r="FC13" s="561" t="e">
        <f t="shared" si="15"/>
        <v>#VALUE!</v>
      </c>
      <c r="FD13" s="561" t="e">
        <f>(FD12/EZ12-1)*100</f>
        <v>#VALUE!</v>
      </c>
      <c r="FE13" s="561" t="e">
        <f>(FE12/FA12-1)*100</f>
        <v>#VALUE!</v>
      </c>
      <c r="FF13" s="561" t="e">
        <f>(FF12/FB12-1)*100</f>
        <v>#VALUE!</v>
      </c>
      <c r="FG13" s="561" t="e">
        <f>(FG12/FC12-1)*100</f>
        <v>#VALUE!</v>
      </c>
      <c r="HY13" s="562"/>
    </row>
    <row r="14" spans="1:233" s="481" customFormat="1">
      <c r="C14" s="563" t="s">
        <v>294</v>
      </c>
      <c r="AU14" s="572">
        <v>80.524699999999996</v>
      </c>
      <c r="AV14" s="572">
        <v>80.528729999999996</v>
      </c>
      <c r="AW14" s="572">
        <v>80.584580000000003</v>
      </c>
      <c r="AX14" s="572">
        <v>83.705839999999995</v>
      </c>
      <c r="AY14" s="572">
        <v>80.524699999999996</v>
      </c>
      <c r="AZ14" s="572">
        <v>80.528729999999996</v>
      </c>
      <c r="BA14" s="572">
        <v>80.584580000000003</v>
      </c>
      <c r="BB14" s="572">
        <v>83.705839999999995</v>
      </c>
      <c r="BC14" s="572">
        <v>82.189959999999999</v>
      </c>
      <c r="BD14" s="572">
        <v>84.025649999999999</v>
      </c>
      <c r="BE14" s="572">
        <v>84.733940000000004</v>
      </c>
      <c r="BF14" s="572">
        <v>86.556820000000002</v>
      </c>
      <c r="BG14" s="572">
        <v>87.542739999999995</v>
      </c>
      <c r="BH14" s="572">
        <v>88.275559999999999</v>
      </c>
      <c r="BI14" s="572">
        <v>90.589420000000004</v>
      </c>
      <c r="BJ14" s="572">
        <v>92.761200000000002</v>
      </c>
      <c r="BK14" s="572">
        <v>93.016559999999998</v>
      </c>
      <c r="BL14" s="572">
        <v>94.150800000000004</v>
      </c>
      <c r="BM14" s="572">
        <v>93.559560000000005</v>
      </c>
      <c r="BN14" s="572">
        <v>93.907709999999994</v>
      </c>
      <c r="BO14" s="572">
        <v>96.927310000000006</v>
      </c>
      <c r="BP14" s="572">
        <v>98.674800000000005</v>
      </c>
      <c r="BQ14" s="572">
        <v>102.05840000000001</v>
      </c>
      <c r="BR14" s="572">
        <v>104.48499</v>
      </c>
      <c r="BS14" s="572">
        <v>106.90218</v>
      </c>
      <c r="BT14" s="572">
        <v>106.97615999999999</v>
      </c>
      <c r="BU14" s="572">
        <v>110.50315999999999</v>
      </c>
      <c r="BV14" s="572">
        <v>109.98211000000001</v>
      </c>
      <c r="BW14" s="572">
        <v>115.66137999999999</v>
      </c>
      <c r="BX14" s="572">
        <v>119.36279999999999</v>
      </c>
      <c r="BY14" s="572">
        <v>123.58389</v>
      </c>
      <c r="BZ14" s="572">
        <v>135.11940000000001</v>
      </c>
      <c r="CA14" s="572">
        <v>149.59354999999999</v>
      </c>
      <c r="CB14" s="572">
        <v>153.11877000000001</v>
      </c>
      <c r="CC14" s="572">
        <v>157.84321</v>
      </c>
      <c r="CD14" s="572">
        <v>162.40499</v>
      </c>
      <c r="CE14" s="572">
        <v>163.637</v>
      </c>
      <c r="CF14" s="572">
        <v>166.96600000000001</v>
      </c>
      <c r="CG14" s="572">
        <v>171.768</v>
      </c>
      <c r="CH14" s="572">
        <v>175.69499999999999</v>
      </c>
      <c r="CI14" s="572">
        <v>173.14</v>
      </c>
      <c r="CJ14" s="572">
        <v>175.30799999999999</v>
      </c>
      <c r="CK14" s="572">
        <v>180.12799999999999</v>
      </c>
      <c r="CL14" s="572">
        <v>180.352</v>
      </c>
      <c r="CM14" s="572">
        <v>181.85900000000001</v>
      </c>
      <c r="CN14" s="572">
        <v>181.84800000000001</v>
      </c>
      <c r="CO14" s="572">
        <v>179.00399999999999</v>
      </c>
      <c r="CP14" s="572">
        <v>178.476</v>
      </c>
      <c r="CQ14" s="572">
        <v>175.10599999999999</v>
      </c>
      <c r="CR14" s="572">
        <v>174.643</v>
      </c>
      <c r="CS14" s="572">
        <v>171.57599999999999</v>
      </c>
      <c r="CT14" s="572">
        <v>170.02099999999999</v>
      </c>
      <c r="CU14" s="572">
        <v>174.17400000000001</v>
      </c>
      <c r="CV14" s="572">
        <v>176.709</v>
      </c>
      <c r="CW14" s="572">
        <v>179.98699999999999</v>
      </c>
      <c r="CX14" s="572">
        <v>181.48</v>
      </c>
      <c r="CY14" s="572">
        <v>184.315</v>
      </c>
      <c r="CZ14" s="572">
        <v>186.89599999999999</v>
      </c>
      <c r="DA14" s="572">
        <v>188.21</v>
      </c>
      <c r="DB14" s="572">
        <v>191.77099999999999</v>
      </c>
      <c r="DC14" s="572">
        <v>194.667</v>
      </c>
      <c r="DD14" s="572">
        <v>200.02799999999999</v>
      </c>
      <c r="DE14" s="572">
        <v>203.35499999999999</v>
      </c>
      <c r="DF14" s="572">
        <v>204.95400000000001</v>
      </c>
      <c r="DG14" s="572">
        <v>211.65600000000001</v>
      </c>
      <c r="DH14" s="572">
        <v>210.905</v>
      </c>
      <c r="DI14" s="572">
        <v>215.44499999999999</v>
      </c>
      <c r="DJ14" s="572">
        <v>217.47499999999999</v>
      </c>
      <c r="DK14" s="572">
        <v>216.727</v>
      </c>
      <c r="DL14" s="572">
        <v>220.15700000000001</v>
      </c>
      <c r="DM14" s="572">
        <v>221.876</v>
      </c>
      <c r="DN14" s="572">
        <v>226.32900000000001</v>
      </c>
      <c r="DO14" s="572">
        <v>225.28399999999999</v>
      </c>
      <c r="DP14" s="572">
        <v>213.43100000000001</v>
      </c>
      <c r="DQ14" s="572">
        <v>204.33500000000001</v>
      </c>
      <c r="DR14" s="572">
        <v>189.71799999999999</v>
      </c>
      <c r="DS14" s="572">
        <v>185.41399999999999</v>
      </c>
      <c r="DT14" s="572">
        <v>189.142</v>
      </c>
      <c r="DU14" s="572">
        <v>191.74700000000001</v>
      </c>
      <c r="DV14" s="572">
        <v>199.30699999999999</v>
      </c>
      <c r="DW14" s="572">
        <v>203.196</v>
      </c>
      <c r="DX14" s="572">
        <v>209.315</v>
      </c>
      <c r="DY14" s="572">
        <v>213.45699999999999</v>
      </c>
      <c r="DZ14" s="572">
        <v>218.46600000000001</v>
      </c>
      <c r="EA14" s="572">
        <v>223.232</v>
      </c>
      <c r="EB14" s="572">
        <v>226.154</v>
      </c>
      <c r="EC14" s="572">
        <v>230.018</v>
      </c>
      <c r="ED14" s="572">
        <v>233.489</v>
      </c>
      <c r="EE14" s="572">
        <v>242.208</v>
      </c>
      <c r="EF14" s="572">
        <v>246.452</v>
      </c>
      <c r="EG14" s="572">
        <v>252.10499999999999</v>
      </c>
      <c r="EH14" s="572">
        <v>256.33600000000001</v>
      </c>
      <c r="EI14" s="572">
        <v>255.34399999999999</v>
      </c>
      <c r="EJ14" s="572">
        <v>258.69</v>
      </c>
      <c r="EK14" s="573">
        <f>EG14*(1+EK15/100)</f>
        <v>267.930814098403</v>
      </c>
      <c r="EL14" s="573">
        <f>EH14*(1+EL15/100)</f>
        <v>270.15413079417414</v>
      </c>
      <c r="EM14" s="573">
        <f>EI14*(1+EM15/100)</f>
        <v>268.73143041147307</v>
      </c>
      <c r="EN14" s="573">
        <f t="shared" ref="EN14:FC14" si="16">EJ14*(1+EN15/100)</f>
        <v>268.75535866122925</v>
      </c>
      <c r="EO14" s="573">
        <f t="shared" si="16"/>
        <v>277.60586771664839</v>
      </c>
      <c r="EP14" s="573">
        <f t="shared" si="16"/>
        <v>277.19638592705331</v>
      </c>
      <c r="EQ14" s="573">
        <f t="shared" si="16"/>
        <v>276.31460333775351</v>
      </c>
      <c r="ER14" s="573">
        <f t="shared" si="16"/>
        <v>274.98444881848303</v>
      </c>
      <c r="ES14" s="573">
        <f t="shared" si="16"/>
        <v>285.28564161947435</v>
      </c>
      <c r="ET14" s="573">
        <f t="shared" si="16"/>
        <v>285.52231985776353</v>
      </c>
      <c r="EU14" s="573">
        <f t="shared" si="16"/>
        <v>285.01991152717449</v>
      </c>
      <c r="EV14" s="573">
        <f t="shared" si="16"/>
        <v>283.57903540541446</v>
      </c>
      <c r="EW14" s="573">
        <f t="shared" si="16"/>
        <v>294.13120936495545</v>
      </c>
      <c r="EX14" s="573">
        <f t="shared" si="16"/>
        <v>294.37522604964801</v>
      </c>
      <c r="EY14" s="573">
        <f t="shared" si="16"/>
        <v>293.85724004435059</v>
      </c>
      <c r="EZ14" s="573">
        <f t="shared" si="16"/>
        <v>292.35017073877049</v>
      </c>
      <c r="FA14" s="573">
        <f t="shared" si="16"/>
        <v>303.18421561979932</v>
      </c>
      <c r="FB14" s="573">
        <f t="shared" si="16"/>
        <v>303.36915364865035</v>
      </c>
      <c r="FC14" s="573">
        <f t="shared" si="16"/>
        <v>302.74710836179167</v>
      </c>
      <c r="FD14" s="573">
        <f>EZ14*(1+FD15/100)</f>
        <v>301.12862944353856</v>
      </c>
      <c r="FE14" s="573">
        <f>FA14*(1+FE15/100)</f>
        <v>312.24261264037779</v>
      </c>
      <c r="FF14" s="573">
        <f>FB14*(1+FF15/100)</f>
        <v>312.410446748987</v>
      </c>
      <c r="FG14" s="573">
        <f>FC14*(1+FG15/100)</f>
        <v>311.76986268291324</v>
      </c>
      <c r="HY14" s="574"/>
    </row>
    <row r="15" spans="1:233">
      <c r="C15" s="506" t="s">
        <v>74</v>
      </c>
      <c r="AR15" s="556"/>
      <c r="AS15" s="556"/>
      <c r="AT15" s="556"/>
      <c r="AU15" s="556"/>
      <c r="AV15" s="556"/>
      <c r="AW15" s="556"/>
      <c r="AX15" s="556"/>
      <c r="AY15" s="490"/>
      <c r="AZ15" s="490"/>
      <c r="BA15" s="490"/>
      <c r="BB15" s="490"/>
      <c r="BC15" s="560">
        <f t="shared" ref="BC15:DN15" si="17">(BC14/AY14-1)*100</f>
        <v>2.0680114300332786</v>
      </c>
      <c r="BD15" s="560">
        <f t="shared" si="17"/>
        <v>4.3424502037968438</v>
      </c>
      <c r="BE15" s="560">
        <f t="shared" si="17"/>
        <v>5.1490744259013344</v>
      </c>
      <c r="BF15" s="560">
        <f t="shared" si="17"/>
        <v>3.405951125990736</v>
      </c>
      <c r="BG15" s="560">
        <f t="shared" si="17"/>
        <v>6.5126932778650781</v>
      </c>
      <c r="BH15" s="560">
        <f t="shared" si="17"/>
        <v>5.057872209259906</v>
      </c>
      <c r="BI15" s="560">
        <f t="shared" si="17"/>
        <v>6.9104304603326616</v>
      </c>
      <c r="BJ15" s="560">
        <f t="shared" si="17"/>
        <v>7.1679851454801602</v>
      </c>
      <c r="BK15" s="560">
        <f t="shared" si="17"/>
        <v>6.252740090154818</v>
      </c>
      <c r="BL15" s="560">
        <f t="shared" si="17"/>
        <v>6.6555680870220568</v>
      </c>
      <c r="BM15" s="560">
        <f t="shared" si="17"/>
        <v>3.2786830956639257</v>
      </c>
      <c r="BN15" s="560">
        <f t="shared" si="17"/>
        <v>1.2359801296231598</v>
      </c>
      <c r="BO15" s="560">
        <f t="shared" si="17"/>
        <v>4.204358879752168</v>
      </c>
      <c r="BP15" s="560">
        <f t="shared" si="17"/>
        <v>4.8050574185243278</v>
      </c>
      <c r="BQ15" s="560">
        <f t="shared" si="17"/>
        <v>9.0838819678074501</v>
      </c>
      <c r="BR15" s="560">
        <f t="shared" si="17"/>
        <v>11.263484116479905</v>
      </c>
      <c r="BS15" s="560">
        <f t="shared" si="17"/>
        <v>10.291083080712738</v>
      </c>
      <c r="BT15" s="560">
        <f t="shared" si="17"/>
        <v>8.4128470490945961</v>
      </c>
      <c r="BU15" s="560">
        <f t="shared" si="17"/>
        <v>8.2744389486803414</v>
      </c>
      <c r="BV15" s="560">
        <f t="shared" si="17"/>
        <v>5.2611576074228505</v>
      </c>
      <c r="BW15" s="560">
        <f t="shared" si="17"/>
        <v>8.1936589132232776</v>
      </c>
      <c r="BX15" s="560">
        <f t="shared" si="17"/>
        <v>11.578878882921195</v>
      </c>
      <c r="BY15" s="560">
        <f t="shared" si="17"/>
        <v>11.837426187631195</v>
      </c>
      <c r="BZ15" s="560">
        <f t="shared" si="17"/>
        <v>22.855799002219545</v>
      </c>
      <c r="CA15" s="560">
        <f t="shared" si="17"/>
        <v>29.337510930614876</v>
      </c>
      <c r="CB15" s="560">
        <f t="shared" si="17"/>
        <v>28.280142556977573</v>
      </c>
      <c r="CC15" s="560">
        <f t="shared" si="17"/>
        <v>27.721509656315234</v>
      </c>
      <c r="CD15" s="560">
        <f t="shared" si="17"/>
        <v>20.193687953025229</v>
      </c>
      <c r="CE15" s="560">
        <f t="shared" si="17"/>
        <v>9.3877376397578658</v>
      </c>
      <c r="CF15" s="560">
        <f t="shared" si="17"/>
        <v>9.0434569190962044</v>
      </c>
      <c r="CG15" s="560">
        <f t="shared" si="17"/>
        <v>8.8219125802117215</v>
      </c>
      <c r="CH15" s="560">
        <f t="shared" si="17"/>
        <v>8.1832522510546077</v>
      </c>
      <c r="CI15" s="560">
        <f t="shared" si="17"/>
        <v>5.8073663046865898</v>
      </c>
      <c r="CJ15" s="560">
        <f t="shared" si="17"/>
        <v>4.9962267767090118</v>
      </c>
      <c r="CK15" s="560">
        <f t="shared" si="17"/>
        <v>4.8670299473708711</v>
      </c>
      <c r="CL15" s="560">
        <f t="shared" si="17"/>
        <v>2.6506161245339888</v>
      </c>
      <c r="CM15" s="560">
        <f t="shared" si="17"/>
        <v>5.0358091717685349</v>
      </c>
      <c r="CN15" s="560">
        <f t="shared" si="17"/>
        <v>3.7305770415497319</v>
      </c>
      <c r="CO15" s="560">
        <f t="shared" si="17"/>
        <v>-0.62400071060578766</v>
      </c>
      <c r="CP15" s="560">
        <f t="shared" si="17"/>
        <v>-1.0401880766501059</v>
      </c>
      <c r="CQ15" s="560">
        <f t="shared" si="17"/>
        <v>-3.7133163604770814</v>
      </c>
      <c r="CR15" s="560">
        <f t="shared" si="17"/>
        <v>-3.9621002155646567</v>
      </c>
      <c r="CS15" s="560">
        <f t="shared" si="17"/>
        <v>-4.1496279412750585</v>
      </c>
      <c r="CT15" s="560">
        <f t="shared" si="17"/>
        <v>-4.737331630023089</v>
      </c>
      <c r="CU15" s="560">
        <f t="shared" si="17"/>
        <v>-0.5322490377257183</v>
      </c>
      <c r="CV15" s="560">
        <f t="shared" si="17"/>
        <v>1.1829847173949082</v>
      </c>
      <c r="CW15" s="560">
        <f t="shared" si="17"/>
        <v>4.9022007740010309</v>
      </c>
      <c r="CX15" s="560">
        <f t="shared" si="17"/>
        <v>6.7397556772398781</v>
      </c>
      <c r="CY15" s="560">
        <f t="shared" si="17"/>
        <v>5.8223385809592632</v>
      </c>
      <c r="CZ15" s="560">
        <f t="shared" si="17"/>
        <v>5.7648450277008934</v>
      </c>
      <c r="DA15" s="560">
        <f t="shared" si="17"/>
        <v>4.5686632923489068</v>
      </c>
      <c r="DB15" s="560">
        <f t="shared" si="17"/>
        <v>5.6705973109984598</v>
      </c>
      <c r="DC15" s="560">
        <f t="shared" si="17"/>
        <v>5.6164718009928727</v>
      </c>
      <c r="DD15" s="560">
        <f t="shared" si="17"/>
        <v>7.0263676055132285</v>
      </c>
      <c r="DE15" s="560">
        <f t="shared" si="17"/>
        <v>8.046862547154765</v>
      </c>
      <c r="DF15" s="560">
        <f t="shared" si="17"/>
        <v>6.8743449218077846</v>
      </c>
      <c r="DG15" s="560">
        <f t="shared" si="17"/>
        <v>8.7272110835426631</v>
      </c>
      <c r="DH15" s="560">
        <f t="shared" si="17"/>
        <v>5.4377387165796875</v>
      </c>
      <c r="DI15" s="560">
        <f t="shared" si="17"/>
        <v>5.9452681271667807</v>
      </c>
      <c r="DJ15" s="560">
        <f t="shared" si="17"/>
        <v>6.1091757174780659</v>
      </c>
      <c r="DK15" s="560">
        <f t="shared" si="17"/>
        <v>2.3958687681898905</v>
      </c>
      <c r="DL15" s="560">
        <f t="shared" si="17"/>
        <v>4.38680922690311</v>
      </c>
      <c r="DM15" s="560">
        <f t="shared" si="17"/>
        <v>2.9849845668268093</v>
      </c>
      <c r="DN15" s="560">
        <f t="shared" si="17"/>
        <v>4.0712725600643873</v>
      </c>
      <c r="DO15" s="560">
        <f t="shared" ref="DO15:EJ15" si="18">(DO14/DK14-1)*100</f>
        <v>3.9482851698219301</v>
      </c>
      <c r="DP15" s="560">
        <f t="shared" si="18"/>
        <v>-3.0550925021689102</v>
      </c>
      <c r="DQ15" s="560">
        <f t="shared" si="18"/>
        <v>-7.9057671852746587</v>
      </c>
      <c r="DR15" s="560">
        <f t="shared" si="18"/>
        <v>-16.176009260854784</v>
      </c>
      <c r="DS15" s="560">
        <f t="shared" si="18"/>
        <v>-17.697661618224114</v>
      </c>
      <c r="DT15" s="560">
        <f t="shared" si="18"/>
        <v>-11.380258725302328</v>
      </c>
      <c r="DU15" s="560">
        <f t="shared" si="18"/>
        <v>-6.1604717742922084</v>
      </c>
      <c r="DV15" s="560">
        <f t="shared" si="18"/>
        <v>5.0543438155578269</v>
      </c>
      <c r="DW15" s="560">
        <f t="shared" si="18"/>
        <v>9.5904300646121765</v>
      </c>
      <c r="DX15" s="560">
        <f t="shared" si="18"/>
        <v>10.665531716911115</v>
      </c>
      <c r="DY15" s="560">
        <f t="shared" si="18"/>
        <v>11.322211038503859</v>
      </c>
      <c r="DZ15" s="560">
        <f t="shared" si="18"/>
        <v>9.6128083810403062</v>
      </c>
      <c r="EA15" s="560">
        <f t="shared" si="18"/>
        <v>9.860430323431558</v>
      </c>
      <c r="EB15" s="560">
        <f t="shared" si="18"/>
        <v>8.0448128418890263</v>
      </c>
      <c r="EC15" s="560">
        <f t="shared" si="18"/>
        <v>7.7584712611907802</v>
      </c>
      <c r="ED15" s="560">
        <f t="shared" si="18"/>
        <v>6.8765849148151093</v>
      </c>
      <c r="EE15" s="560">
        <f t="shared" si="18"/>
        <v>8.5005733944954152</v>
      </c>
      <c r="EF15" s="560">
        <f t="shared" si="18"/>
        <v>8.9753000168027128</v>
      </c>
      <c r="EG15" s="560">
        <f t="shared" si="18"/>
        <v>9.6022919945395468</v>
      </c>
      <c r="EH15" s="560">
        <f t="shared" si="18"/>
        <v>9.7850434067557899</v>
      </c>
      <c r="EI15" s="560">
        <f t="shared" si="18"/>
        <v>5.4234377064341421</v>
      </c>
      <c r="EJ15" s="560">
        <f t="shared" si="18"/>
        <v>4.9656728287861274</v>
      </c>
      <c r="EK15" s="561">
        <f>(SUM(comptes_menages!EG26:EJ26)/SUM(comptes_menages!EC26:EF26)-1)*100+5</f>
        <v>6.2774693474556287</v>
      </c>
      <c r="EL15" s="561">
        <f>(SUM(comptes_menages!EH26:EK26)/SUM(comptes_menages!ED26:EG26)-1)*100+4</f>
        <v>5.3906321367947116</v>
      </c>
      <c r="EM15" s="561">
        <f>(SUM(comptes_menages!EI26:EL26)/SUM(comptes_menages!EE26:EH26)-1)*100+4</f>
        <v>5.242899935566566</v>
      </c>
      <c r="EN15" s="561">
        <f>(SUM(comptes_menages!EJ26:EM26)/SUM(comptes_menages!EF26:EI26)-1)*100+3</f>
        <v>3.8908959222348134</v>
      </c>
      <c r="EO15" s="561">
        <f>(SUM(comptes_menages!EK26:EN26)/SUM(comptes_menages!EG26:EJ26)-1)*100+3</f>
        <v>3.6110268431805066</v>
      </c>
      <c r="EP15" s="561">
        <f>(SUM(comptes_menages!EL26:EO26)/SUM(comptes_menages!EH26:EK26)-1)*100+2</f>
        <v>2.6067545634697469</v>
      </c>
      <c r="EQ15" s="561">
        <f>(SUM(comptes_menages!EM26:EP26)/SUM(comptes_menages!EI26:EL26)-1)*100+2</f>
        <v>2.8218407183221199</v>
      </c>
      <c r="ER15" s="561">
        <f>(SUM(comptes_menages!EN26:EQ26)/SUM(comptes_menages!EJ26:EM26)-1)*100+1</f>
        <v>2.317754774558999</v>
      </c>
      <c r="ES15" s="561">
        <f>(SUM(comptes_menages!EO26:ER26)/SUM(comptes_menages!EK26:EN26)-1)*100+1</f>
        <v>2.7664306831816301</v>
      </c>
      <c r="ET15" s="561">
        <f>(SUM(comptes_menages!EP26:ES26)/SUM(comptes_menages!EL26:EO26)-1)*100+1</f>
        <v>3.0036228296646197</v>
      </c>
      <c r="EU15" s="561">
        <f>(SUM(comptes_menages!EQ26:ET26)/SUM(comptes_menages!EM26:EP26)-1)*100+1</f>
        <v>3.1505060117217312</v>
      </c>
      <c r="EV15" s="561">
        <f>(SUM(comptes_menages!ER26:EU26)/SUM(comptes_menages!EN26:EQ26)-1)*100+1</f>
        <v>3.1254809585994794</v>
      </c>
      <c r="EW15" s="561">
        <f>(SUM(comptes_menages!ES26:EV26)/SUM(comptes_menages!EO26:ER26)-1)*100+1</f>
        <v>3.100600400099939</v>
      </c>
      <c r="EX15" s="561">
        <f>(SUM(comptes_menages!ET26:EW26)/SUM(comptes_menages!EP26:ES26)-1)*100+1</f>
        <v>3.100600400099939</v>
      </c>
      <c r="EY15" s="561">
        <f>(SUM(comptes_menages!EU26:EX26)/SUM(comptes_menages!EQ26:ET26)-1)*100+1</f>
        <v>3.1006004000999612</v>
      </c>
      <c r="EZ15" s="561">
        <f>(SUM(comptes_menages!EV26:EY26)/SUM(comptes_menages!ER26:EU26)-1)*100+1</f>
        <v>3.0930126131561533</v>
      </c>
      <c r="FA15" s="561">
        <f>(SUM(comptes_menages!EW26:EZ26)/SUM(comptes_menages!ES26:EV26)-1)*100+1</f>
        <v>3.0778801999249863</v>
      </c>
      <c r="FB15" s="561">
        <f>(SUM(comptes_menages!EX26:FA26)/SUM(comptes_menages!ET26:EW26)-1)*100+1</f>
        <v>3.0552596832606573</v>
      </c>
      <c r="FC15" s="561">
        <f>(SUM(comptes_menages!EY26:FB26)/SUM(comptes_menages!EU26:EX26)-1)*100+1</f>
        <v>3.0252337210066251</v>
      </c>
      <c r="FD15" s="561">
        <f>(SUM(comptes_menages!EZ26:FC26)/SUM(comptes_menages!EV26:EY26)-1)*100+1</f>
        <v>3.0027205671147241</v>
      </c>
      <c r="FE15" s="561">
        <f>(SUM(comptes_menages!FA26:FD26)/SUM(comptes_menages!EW26:EZ26)-1)*100+1</f>
        <v>2.9877535022924553</v>
      </c>
      <c r="FF15" s="561">
        <f>(SUM(comptes_menages!FB26:FE26)/SUM(comptes_menages!EX26:FA26)-1)*100+1</f>
        <v>2.9802941372239591</v>
      </c>
      <c r="FG15" s="561">
        <f>(SUM(comptes_menages!FC26:FF26)/SUM(comptes_menages!EY26:FB26)-1)*100+1</f>
        <v>2.9802941372239591</v>
      </c>
      <c r="HY15" s="562"/>
    </row>
    <row r="16" spans="1:233" s="481" customFormat="1">
      <c r="C16" s="563" t="s">
        <v>295</v>
      </c>
      <c r="AR16" s="541"/>
      <c r="AS16" s="541"/>
      <c r="AT16" s="541"/>
      <c r="AU16" s="572">
        <v>143.19246000000001</v>
      </c>
      <c r="AV16" s="572">
        <v>144.87205</v>
      </c>
      <c r="AW16" s="572">
        <v>146.63731999999999</v>
      </c>
      <c r="AX16" s="572">
        <v>148.29856000000001</v>
      </c>
      <c r="AY16" s="572">
        <v>143.19246000000001</v>
      </c>
      <c r="AZ16" s="572">
        <v>144.87205</v>
      </c>
      <c r="BA16" s="572">
        <v>146.63731999999999</v>
      </c>
      <c r="BB16" s="572">
        <v>148.29856000000001</v>
      </c>
      <c r="BC16" s="572">
        <v>149.38066000000001</v>
      </c>
      <c r="BD16" s="572">
        <v>150.61111</v>
      </c>
      <c r="BE16" s="572">
        <v>153.56285</v>
      </c>
      <c r="BF16" s="572">
        <v>156.25960000000001</v>
      </c>
      <c r="BG16" s="572">
        <v>160.35169999999999</v>
      </c>
      <c r="BH16" s="572">
        <v>163.89294000000001</v>
      </c>
      <c r="BI16" s="572">
        <v>166.32401999999999</v>
      </c>
      <c r="BJ16" s="572">
        <v>169.20535000000001</v>
      </c>
      <c r="BK16" s="572">
        <v>172.73168000000001</v>
      </c>
      <c r="BL16" s="572">
        <v>173.89553000000001</v>
      </c>
      <c r="BM16" s="572">
        <v>176.24020999999999</v>
      </c>
      <c r="BN16" s="572">
        <v>178.80394999999999</v>
      </c>
      <c r="BO16" s="572">
        <v>182.73088000000001</v>
      </c>
      <c r="BP16" s="572">
        <v>187.32902999999999</v>
      </c>
      <c r="BQ16" s="572">
        <v>190.71495999999999</v>
      </c>
      <c r="BR16" s="572">
        <v>193.92213000000001</v>
      </c>
      <c r="BS16" s="572">
        <v>196.49077</v>
      </c>
      <c r="BT16" s="572">
        <v>196.35858999999999</v>
      </c>
      <c r="BU16" s="572">
        <v>196.75538</v>
      </c>
      <c r="BV16" s="572">
        <v>196.7184</v>
      </c>
      <c r="BW16" s="572">
        <v>199.43870999999999</v>
      </c>
      <c r="BX16" s="572">
        <v>196.82166000000001</v>
      </c>
      <c r="BY16" s="572">
        <v>202.98907</v>
      </c>
      <c r="BZ16" s="572">
        <v>199.49753000000001</v>
      </c>
      <c r="CA16" s="572">
        <v>208.12620000000001</v>
      </c>
      <c r="CB16" s="572">
        <v>209.80700999999999</v>
      </c>
      <c r="CC16" s="572">
        <v>212.03501</v>
      </c>
      <c r="CD16" s="572">
        <v>215.27170000000001</v>
      </c>
      <c r="CE16" s="572">
        <v>216.29499999999999</v>
      </c>
      <c r="CF16" s="572">
        <v>220.75899999999999</v>
      </c>
      <c r="CG16" s="572">
        <v>219.53200000000001</v>
      </c>
      <c r="CH16" s="572">
        <v>221.90299999999999</v>
      </c>
      <c r="CI16" s="572">
        <v>219.2</v>
      </c>
      <c r="CJ16" s="572">
        <v>219.19800000000001</v>
      </c>
      <c r="CK16" s="572">
        <v>219.262</v>
      </c>
      <c r="CL16" s="572">
        <v>219.755</v>
      </c>
      <c r="CM16" s="572">
        <v>221.31800000000001</v>
      </c>
      <c r="CN16" s="572">
        <v>222.15700000000001</v>
      </c>
      <c r="CO16" s="572">
        <v>223.667</v>
      </c>
      <c r="CP16" s="572">
        <v>227.39500000000001</v>
      </c>
      <c r="CQ16" s="572">
        <v>231.03399999999999</v>
      </c>
      <c r="CR16" s="572">
        <v>232.59299999999999</v>
      </c>
      <c r="CS16" s="572">
        <v>233.89</v>
      </c>
      <c r="CT16" s="572">
        <v>235.01599999999999</v>
      </c>
      <c r="CU16" s="572">
        <v>238.41300000000001</v>
      </c>
      <c r="CV16" s="572">
        <v>241.48400000000001</v>
      </c>
      <c r="CW16" s="572">
        <v>247.66499999999999</v>
      </c>
      <c r="CX16" s="572">
        <v>250.61699999999999</v>
      </c>
      <c r="CY16" s="572">
        <v>253.90700000000001</v>
      </c>
      <c r="CZ16" s="572">
        <v>257.14100000000002</v>
      </c>
      <c r="DA16" s="572">
        <v>261.89600000000002</v>
      </c>
      <c r="DB16" s="572">
        <v>264.01</v>
      </c>
      <c r="DC16" s="572">
        <v>265.30099999999999</v>
      </c>
      <c r="DD16" s="572">
        <v>268.09699999999998</v>
      </c>
      <c r="DE16" s="572">
        <v>270.27999999999997</v>
      </c>
      <c r="DF16" s="572">
        <v>272.01100000000002</v>
      </c>
      <c r="DG16" s="572">
        <v>275.25599999999997</v>
      </c>
      <c r="DH16" s="572">
        <v>276.113</v>
      </c>
      <c r="DI16" s="572">
        <v>278.80599999999998</v>
      </c>
      <c r="DJ16" s="572">
        <v>282.02199999999999</v>
      </c>
      <c r="DK16" s="572">
        <v>285.36900000000003</v>
      </c>
      <c r="DL16" s="572">
        <v>287.839</v>
      </c>
      <c r="DM16" s="572">
        <v>290.33999999999997</v>
      </c>
      <c r="DN16" s="572">
        <v>291.36099999999999</v>
      </c>
      <c r="DO16" s="572">
        <v>288.911</v>
      </c>
      <c r="DP16" s="572">
        <v>284.61099999999999</v>
      </c>
      <c r="DQ16" s="572">
        <v>283.44200000000001</v>
      </c>
      <c r="DR16" s="572">
        <v>283.55399999999997</v>
      </c>
      <c r="DS16" s="572">
        <v>287.209</v>
      </c>
      <c r="DT16" s="572">
        <v>288.721</v>
      </c>
      <c r="DU16" s="572">
        <v>289.86900000000003</v>
      </c>
      <c r="DV16" s="572">
        <v>294.82799999999997</v>
      </c>
      <c r="DW16" s="572">
        <v>290.79199999999997</v>
      </c>
      <c r="DX16" s="572">
        <v>295.15100000000001</v>
      </c>
      <c r="DY16" s="572">
        <v>300.29500000000002</v>
      </c>
      <c r="DZ16" s="572">
        <v>303.09500000000003</v>
      </c>
      <c r="EA16" s="572">
        <v>307.81900000000002</v>
      </c>
      <c r="EB16" s="572">
        <v>310.55900000000003</v>
      </c>
      <c r="EC16" s="572">
        <v>312.80500000000001</v>
      </c>
      <c r="ED16" s="572">
        <v>312.78100000000001</v>
      </c>
      <c r="EE16" s="572">
        <v>316.28100000000001</v>
      </c>
      <c r="EF16" s="572">
        <v>315.85899999999998</v>
      </c>
      <c r="EG16" s="572">
        <v>319.137</v>
      </c>
      <c r="EH16" s="572">
        <v>321.66899999999998</v>
      </c>
      <c r="EI16" s="572">
        <v>325.03300000000002</v>
      </c>
      <c r="EJ16" s="572">
        <v>327.83300000000003</v>
      </c>
      <c r="EK16" s="573">
        <f>EG16*(1+EK17/100)</f>
        <v>323.35882581665419</v>
      </c>
      <c r="EL16" s="573" t="e">
        <f>EH16*(1+EL17/100)</f>
        <v>#VALUE!</v>
      </c>
      <c r="EM16" s="573" t="e">
        <f>EI16*(1+EM17/100)</f>
        <v>#VALUE!</v>
      </c>
      <c r="EN16" s="573" t="e">
        <f t="shared" ref="EN16:FC16" si="19">EJ16*(1+EN17/100)</f>
        <v>#VALUE!</v>
      </c>
      <c r="EO16" s="573" t="e">
        <f t="shared" si="19"/>
        <v>#VALUE!</v>
      </c>
      <c r="EP16" s="573" t="e">
        <f t="shared" si="19"/>
        <v>#VALUE!</v>
      </c>
      <c r="EQ16" s="573" t="e">
        <f t="shared" si="19"/>
        <v>#VALUE!</v>
      </c>
      <c r="ER16" s="573" t="e">
        <f t="shared" si="19"/>
        <v>#VALUE!</v>
      </c>
      <c r="ES16" s="573" t="e">
        <f t="shared" si="19"/>
        <v>#VALUE!</v>
      </c>
      <c r="ET16" s="573" t="e">
        <f t="shared" si="19"/>
        <v>#VALUE!</v>
      </c>
      <c r="EU16" s="573" t="e">
        <f t="shared" si="19"/>
        <v>#VALUE!</v>
      </c>
      <c r="EV16" s="573" t="e">
        <f t="shared" si="19"/>
        <v>#VALUE!</v>
      </c>
      <c r="EW16" s="573" t="e">
        <f t="shared" si="19"/>
        <v>#VALUE!</v>
      </c>
      <c r="EX16" s="573" t="e">
        <f t="shared" si="19"/>
        <v>#VALUE!</v>
      </c>
      <c r="EY16" s="573" t="e">
        <f t="shared" si="19"/>
        <v>#VALUE!</v>
      </c>
      <c r="EZ16" s="573" t="e">
        <f t="shared" si="19"/>
        <v>#VALUE!</v>
      </c>
      <c r="FA16" s="573" t="e">
        <f t="shared" si="19"/>
        <v>#VALUE!</v>
      </c>
      <c r="FB16" s="573" t="e">
        <f t="shared" si="19"/>
        <v>#VALUE!</v>
      </c>
      <c r="FC16" s="573" t="e">
        <f t="shared" si="19"/>
        <v>#VALUE!</v>
      </c>
      <c r="FD16" s="573" t="e">
        <f>EZ16*(1+FD17/100)</f>
        <v>#VALUE!</v>
      </c>
      <c r="FE16" s="573" t="e">
        <f>FA16*(1+FE17/100)</f>
        <v>#VALUE!</v>
      </c>
      <c r="FF16" s="573" t="e">
        <f>FB16*(1+FF17/100)</f>
        <v>#VALUE!</v>
      </c>
      <c r="FG16" s="573" t="e">
        <f>FC16*(1+FG17/100)</f>
        <v>#VALUE!</v>
      </c>
      <c r="HY16" s="574"/>
    </row>
    <row r="17" spans="1:233" ht="13.5" thickBot="1">
      <c r="C17" s="507" t="s">
        <v>74</v>
      </c>
      <c r="D17" s="495"/>
      <c r="E17" s="465"/>
      <c r="F17" s="465"/>
      <c r="G17" s="465"/>
      <c r="H17" s="465"/>
      <c r="I17" s="465"/>
      <c r="J17" s="465"/>
      <c r="K17" s="465"/>
      <c r="L17" s="465"/>
      <c r="M17" s="465"/>
      <c r="N17" s="465"/>
      <c r="O17" s="465"/>
      <c r="P17" s="465"/>
      <c r="Q17" s="465"/>
      <c r="R17" s="465"/>
      <c r="S17" s="465"/>
      <c r="T17" s="465"/>
      <c r="U17" s="465"/>
      <c r="V17" s="465"/>
      <c r="W17" s="465"/>
      <c r="X17" s="465"/>
      <c r="Y17" s="465"/>
      <c r="Z17" s="465"/>
      <c r="AA17" s="465"/>
      <c r="AB17" s="465"/>
      <c r="AC17" s="465"/>
      <c r="AD17" s="465"/>
      <c r="AE17" s="465"/>
      <c r="AF17" s="465"/>
      <c r="AG17" s="465"/>
      <c r="AH17" s="465"/>
      <c r="AI17" s="465"/>
      <c r="AJ17" s="465"/>
      <c r="AK17" s="465"/>
      <c r="AL17" s="465"/>
      <c r="AM17" s="465"/>
      <c r="AN17" s="465"/>
      <c r="AO17" s="465"/>
      <c r="AP17" s="465"/>
      <c r="AQ17" s="465"/>
      <c r="AR17" s="576"/>
      <c r="AS17" s="576"/>
      <c r="AT17" s="576"/>
      <c r="AU17" s="576"/>
      <c r="AV17" s="576"/>
      <c r="AW17" s="576"/>
      <c r="AX17" s="576"/>
      <c r="AY17" s="483"/>
      <c r="AZ17" s="483"/>
      <c r="BA17" s="483"/>
      <c r="BB17" s="483"/>
      <c r="BC17" s="577">
        <f t="shared" ref="BC17:DN17" si="20">(BC16/AY16-1)*100</f>
        <v>4.3215962628199822</v>
      </c>
      <c r="BD17" s="577">
        <f t="shared" si="20"/>
        <v>3.9614680678571101</v>
      </c>
      <c r="BE17" s="577">
        <f t="shared" si="20"/>
        <v>4.7228972815378745</v>
      </c>
      <c r="BF17" s="577">
        <f t="shared" si="20"/>
        <v>5.3682517213923031</v>
      </c>
      <c r="BG17" s="577">
        <f t="shared" si="20"/>
        <v>7.3443510023318836</v>
      </c>
      <c r="BH17" s="577">
        <f t="shared" si="20"/>
        <v>8.8186256644679162</v>
      </c>
      <c r="BI17" s="577">
        <f t="shared" si="20"/>
        <v>8.3100632737670654</v>
      </c>
      <c r="BJ17" s="577">
        <f t="shared" si="20"/>
        <v>8.284770983670775</v>
      </c>
      <c r="BK17" s="577">
        <f t="shared" si="20"/>
        <v>7.7205168389234524</v>
      </c>
      <c r="BL17" s="577">
        <f t="shared" si="20"/>
        <v>6.1031243932777146</v>
      </c>
      <c r="BM17" s="577">
        <f t="shared" si="20"/>
        <v>5.9619710971391848</v>
      </c>
      <c r="BN17" s="577">
        <f t="shared" si="20"/>
        <v>5.6727520731466141</v>
      </c>
      <c r="BO17" s="577">
        <f t="shared" si="20"/>
        <v>5.7888628189108005</v>
      </c>
      <c r="BP17" s="577">
        <f t="shared" si="20"/>
        <v>7.7250404308839782</v>
      </c>
      <c r="BQ17" s="577">
        <f t="shared" si="20"/>
        <v>8.2130803180500145</v>
      </c>
      <c r="BR17" s="577">
        <f t="shared" si="20"/>
        <v>8.4551711525388651</v>
      </c>
      <c r="BS17" s="577">
        <f t="shared" si="20"/>
        <v>7.5301394050091508</v>
      </c>
      <c r="BT17" s="577">
        <f t="shared" si="20"/>
        <v>4.8201605485278964</v>
      </c>
      <c r="BU17" s="577">
        <f t="shared" si="20"/>
        <v>3.1672502251527623</v>
      </c>
      <c r="BV17" s="577">
        <f t="shared" si="20"/>
        <v>1.4419550775355061</v>
      </c>
      <c r="BW17" s="577">
        <f t="shared" si="20"/>
        <v>1.5002943904184329</v>
      </c>
      <c r="BX17" s="577">
        <f t="shared" si="20"/>
        <v>0.23582874576559831</v>
      </c>
      <c r="BY17" s="577">
        <f t="shared" si="20"/>
        <v>3.1682437349362491</v>
      </c>
      <c r="BZ17" s="577">
        <f t="shared" si="20"/>
        <v>1.4127453252974931</v>
      </c>
      <c r="CA17" s="577">
        <f t="shared" si="20"/>
        <v>4.3559698114774337</v>
      </c>
      <c r="CB17" s="577">
        <f t="shared" si="20"/>
        <v>6.5975208216412673</v>
      </c>
      <c r="CC17" s="577">
        <f t="shared" si="20"/>
        <v>4.4563680202091671</v>
      </c>
      <c r="CD17" s="577">
        <f t="shared" si="20"/>
        <v>7.9069500258975633</v>
      </c>
      <c r="CE17" s="577">
        <f t="shared" si="20"/>
        <v>3.9249263187431271</v>
      </c>
      <c r="CF17" s="577">
        <f t="shared" si="20"/>
        <v>5.2200305414008774</v>
      </c>
      <c r="CG17" s="577">
        <f t="shared" si="20"/>
        <v>3.5357321415930398</v>
      </c>
      <c r="CH17" s="577">
        <f t="shared" si="20"/>
        <v>3.0804327740246329</v>
      </c>
      <c r="CI17" s="577">
        <f t="shared" si="20"/>
        <v>1.3430731177327182</v>
      </c>
      <c r="CJ17" s="577">
        <f t="shared" si="20"/>
        <v>-0.70710593905570773</v>
      </c>
      <c r="CK17" s="577">
        <f t="shared" si="20"/>
        <v>-0.1229889036678089</v>
      </c>
      <c r="CL17" s="577">
        <f t="shared" si="20"/>
        <v>-0.96799051837964667</v>
      </c>
      <c r="CM17" s="577">
        <f t="shared" si="20"/>
        <v>0.96624087591241636</v>
      </c>
      <c r="CN17" s="577">
        <f t="shared" si="20"/>
        <v>1.3499210759222224</v>
      </c>
      <c r="CO17" s="577">
        <f t="shared" si="20"/>
        <v>2.0090120495115382</v>
      </c>
      <c r="CP17" s="577">
        <f t="shared" si="20"/>
        <v>3.476598939728337</v>
      </c>
      <c r="CQ17" s="577">
        <f t="shared" si="20"/>
        <v>4.3900631670266144</v>
      </c>
      <c r="CR17" s="577">
        <f t="shared" si="20"/>
        <v>4.6975787393599866</v>
      </c>
      <c r="CS17" s="577">
        <f t="shared" si="20"/>
        <v>4.5706340229000997</v>
      </c>
      <c r="CT17" s="577">
        <f t="shared" si="20"/>
        <v>3.3514369269332933</v>
      </c>
      <c r="CU17" s="577">
        <f t="shared" si="20"/>
        <v>3.1939021962135605</v>
      </c>
      <c r="CV17" s="577">
        <f t="shared" si="20"/>
        <v>3.822556998705906</v>
      </c>
      <c r="CW17" s="577">
        <f t="shared" si="20"/>
        <v>5.8895207148659701</v>
      </c>
      <c r="CX17" s="577">
        <f t="shared" si="20"/>
        <v>6.63827143683835</v>
      </c>
      <c r="CY17" s="577">
        <f t="shared" si="20"/>
        <v>6.4988066925880661</v>
      </c>
      <c r="CZ17" s="577">
        <f t="shared" si="20"/>
        <v>6.4836593728777148</v>
      </c>
      <c r="DA17" s="577">
        <f t="shared" si="20"/>
        <v>5.7460682777138672</v>
      </c>
      <c r="DB17" s="577">
        <f t="shared" si="20"/>
        <v>5.3440109808991387</v>
      </c>
      <c r="DC17" s="577">
        <f t="shared" si="20"/>
        <v>4.4874698216275988</v>
      </c>
      <c r="DD17" s="577">
        <f t="shared" si="20"/>
        <v>4.2606974383703644</v>
      </c>
      <c r="DE17" s="577">
        <f t="shared" si="20"/>
        <v>3.2012707334208912</v>
      </c>
      <c r="DF17" s="577">
        <f t="shared" si="20"/>
        <v>3.0305670239763716</v>
      </c>
      <c r="DG17" s="577">
        <f t="shared" si="20"/>
        <v>3.7523416798278086</v>
      </c>
      <c r="DH17" s="577">
        <f t="shared" si="20"/>
        <v>2.9899625881677272</v>
      </c>
      <c r="DI17" s="577">
        <f t="shared" si="20"/>
        <v>3.1545064377682452</v>
      </c>
      <c r="DJ17" s="577">
        <f t="shared" si="20"/>
        <v>3.6803658675568229</v>
      </c>
      <c r="DK17" s="577">
        <f t="shared" si="20"/>
        <v>3.6740343534745978</v>
      </c>
      <c r="DL17" s="577">
        <f t="shared" si="20"/>
        <v>4.246811993640276</v>
      </c>
      <c r="DM17" s="577">
        <f t="shared" si="20"/>
        <v>4.1369267519350439</v>
      </c>
      <c r="DN17" s="577">
        <f t="shared" si="20"/>
        <v>3.311443788073265</v>
      </c>
      <c r="DO17" s="577">
        <f t="shared" ref="DO17:EJ17" si="21">(DO16/DK16-1)*100</f>
        <v>1.2411999901881243</v>
      </c>
      <c r="DP17" s="577">
        <f t="shared" si="21"/>
        <v>-1.1214602607707791</v>
      </c>
      <c r="DQ17" s="577">
        <f t="shared" si="21"/>
        <v>-2.3758352276641026</v>
      </c>
      <c r="DR17" s="577">
        <f t="shared" si="21"/>
        <v>-2.6794938238130728</v>
      </c>
      <c r="DS17" s="577">
        <f t="shared" si="21"/>
        <v>-0.58910875667592677</v>
      </c>
      <c r="DT17" s="577">
        <f t="shared" si="21"/>
        <v>1.4440763006349</v>
      </c>
      <c r="DU17" s="577">
        <f t="shared" si="21"/>
        <v>2.2674832946423029</v>
      </c>
      <c r="DV17" s="577">
        <f t="shared" si="21"/>
        <v>3.9759622505766146</v>
      </c>
      <c r="DW17" s="577">
        <f t="shared" si="21"/>
        <v>1.247523580389176</v>
      </c>
      <c r="DX17" s="577">
        <f t="shared" si="21"/>
        <v>2.227063497286319</v>
      </c>
      <c r="DY17" s="577">
        <f t="shared" si="21"/>
        <v>3.5967971738957827</v>
      </c>
      <c r="DZ17" s="577">
        <f t="shared" si="21"/>
        <v>2.8040077604569724</v>
      </c>
      <c r="EA17" s="577">
        <f t="shared" si="21"/>
        <v>5.8553880436875927</v>
      </c>
      <c r="EB17" s="577">
        <f t="shared" si="21"/>
        <v>5.2203787214002428</v>
      </c>
      <c r="EC17" s="577">
        <f t="shared" si="21"/>
        <v>4.1659035281972789</v>
      </c>
      <c r="ED17" s="577">
        <f t="shared" si="21"/>
        <v>3.1956977185370938</v>
      </c>
      <c r="EE17" s="577">
        <f t="shared" si="21"/>
        <v>2.7490180918007034</v>
      </c>
      <c r="EF17" s="577">
        <f t="shared" si="21"/>
        <v>1.7066000341319887</v>
      </c>
      <c r="EG17" s="577">
        <f t="shared" si="21"/>
        <v>2.0242643180256037</v>
      </c>
      <c r="EH17" s="577">
        <f t="shared" si="21"/>
        <v>2.8416048289378049</v>
      </c>
      <c r="EI17" s="577">
        <f t="shared" si="21"/>
        <v>2.7671595827760687</v>
      </c>
      <c r="EJ17" s="577">
        <f t="shared" si="21"/>
        <v>3.7909320297981219</v>
      </c>
      <c r="EK17" s="578">
        <f>+'E&amp;R trim'!EU64+0.5</f>
        <v>1.3228882319048614</v>
      </c>
      <c r="EL17" s="578" t="e">
        <f>+'E&amp;R trim'!EV64+0.5</f>
        <v>#VALUE!</v>
      </c>
      <c r="EM17" s="578" t="e">
        <f>+'E&amp;R trim'!EW64+0.5</f>
        <v>#VALUE!</v>
      </c>
      <c r="EN17" s="578" t="e">
        <f>+'E&amp;R trim'!EX64+0.5</f>
        <v>#VALUE!</v>
      </c>
      <c r="EO17" s="578" t="e">
        <f>+'E&amp;R trim'!EY64+0.5</f>
        <v>#VALUE!</v>
      </c>
      <c r="EP17" s="578" t="e">
        <f>+'E&amp;R trim'!EZ64+0.5</f>
        <v>#VALUE!</v>
      </c>
      <c r="EQ17" s="578" t="e">
        <f>+'E&amp;R trim'!FA64+0.5</f>
        <v>#VALUE!</v>
      </c>
      <c r="ER17" s="578" t="e">
        <f>+'E&amp;R trim'!FB64+0.5</f>
        <v>#VALUE!</v>
      </c>
      <c r="ES17" s="578" t="e">
        <f>+'E&amp;R trim'!FC64+0.5</f>
        <v>#VALUE!</v>
      </c>
      <c r="ET17" s="578" t="e">
        <f>+'E&amp;R trim'!FD64+0.5</f>
        <v>#VALUE!</v>
      </c>
      <c r="EU17" s="578" t="e">
        <f>+'E&amp;R trim'!FE64+0.5</f>
        <v>#VALUE!</v>
      </c>
      <c r="EV17" s="578" t="e">
        <f>+'E&amp;R trim'!FF64+0.5</f>
        <v>#VALUE!</v>
      </c>
      <c r="EW17" s="578" t="e">
        <f>+'E&amp;R trim'!FG64+0.5</f>
        <v>#VALUE!</v>
      </c>
      <c r="EX17" s="578" t="e">
        <f>+'E&amp;R trim'!FH64+0.5</f>
        <v>#VALUE!</v>
      </c>
      <c r="EY17" s="578" t="e">
        <f>+'E&amp;R trim'!FI64+0.5</f>
        <v>#VALUE!</v>
      </c>
      <c r="EZ17" s="578" t="e">
        <f>+'E&amp;R trim'!FJ64+0.5</f>
        <v>#VALUE!</v>
      </c>
      <c r="FA17" s="578" t="e">
        <f>+'E&amp;R trim'!FK64+0.5</f>
        <v>#VALUE!</v>
      </c>
      <c r="FB17" s="578" t="e">
        <f>+'E&amp;R trim'!FL64+0.5</f>
        <v>#VALUE!</v>
      </c>
      <c r="FC17" s="578" t="e">
        <f>+'E&amp;R trim'!FM64+0.5</f>
        <v>#VALUE!</v>
      </c>
      <c r="FD17" s="578" t="e">
        <f>+'E&amp;R trim'!FN64+0.5</f>
        <v>#VALUE!</v>
      </c>
      <c r="FE17" s="578" t="e">
        <f>+'E&amp;R trim'!FO64+0.5</f>
        <v>#VALUE!</v>
      </c>
      <c r="FF17" s="578" t="e">
        <f>+'E&amp;R trim'!FP64+0.5</f>
        <v>#VALUE!</v>
      </c>
      <c r="FG17" s="578" t="e">
        <f>+'E&amp;R trim'!FQ64+0.5</f>
        <v>#VALUE!</v>
      </c>
      <c r="FH17" s="465"/>
      <c r="FI17" s="465"/>
      <c r="FJ17" s="465"/>
      <c r="FK17" s="465"/>
      <c r="FL17" s="465"/>
      <c r="FM17" s="465"/>
      <c r="FN17" s="465"/>
      <c r="FO17" s="465"/>
      <c r="FP17" s="465"/>
      <c r="FQ17" s="465"/>
      <c r="FR17" s="465"/>
      <c r="FS17" s="465"/>
      <c r="FT17" s="465"/>
      <c r="FU17" s="465"/>
      <c r="FV17" s="465"/>
      <c r="FW17" s="465"/>
      <c r="FX17" s="465"/>
      <c r="FY17" s="465"/>
      <c r="FZ17" s="465"/>
      <c r="GA17" s="465"/>
      <c r="GB17" s="465"/>
      <c r="GC17" s="465"/>
      <c r="GD17" s="465"/>
      <c r="GE17" s="465"/>
      <c r="GF17" s="465"/>
      <c r="GG17" s="465"/>
      <c r="GH17" s="465"/>
      <c r="GI17" s="465"/>
      <c r="GJ17" s="465"/>
      <c r="GK17" s="465"/>
      <c r="GL17" s="465"/>
      <c r="GM17" s="465"/>
      <c r="GN17" s="465"/>
      <c r="GO17" s="465"/>
      <c r="GP17" s="465"/>
      <c r="GQ17" s="465"/>
      <c r="GR17" s="465"/>
      <c r="GS17" s="465"/>
      <c r="GT17" s="465"/>
      <c r="GU17" s="465"/>
      <c r="GV17" s="465"/>
      <c r="GW17" s="465"/>
      <c r="GX17" s="465"/>
      <c r="GY17" s="465"/>
      <c r="GZ17" s="465"/>
      <c r="HA17" s="465"/>
      <c r="HB17" s="465"/>
      <c r="HC17" s="465"/>
      <c r="HD17" s="465"/>
      <c r="HE17" s="465"/>
      <c r="HF17" s="465"/>
      <c r="HG17" s="465"/>
      <c r="HH17" s="465"/>
      <c r="HI17" s="465"/>
      <c r="HJ17" s="465"/>
      <c r="HK17" s="465"/>
      <c r="HL17" s="465"/>
      <c r="HM17" s="465"/>
      <c r="HN17" s="465"/>
      <c r="HO17" s="465"/>
      <c r="HP17" s="465"/>
      <c r="HQ17" s="465"/>
      <c r="HR17" s="465"/>
      <c r="HS17" s="465"/>
      <c r="HT17" s="465"/>
      <c r="HU17" s="465"/>
      <c r="HV17" s="465"/>
      <c r="HW17" s="465"/>
      <c r="HX17" s="465"/>
      <c r="HY17" s="579"/>
    </row>
    <row r="18" spans="1:233">
      <c r="AR18" s="556"/>
      <c r="AS18" s="556"/>
      <c r="AT18" s="556"/>
      <c r="AU18" s="556"/>
      <c r="AV18" s="556"/>
      <c r="AW18" s="556"/>
      <c r="AX18" s="556"/>
      <c r="AY18" s="490"/>
      <c r="AZ18" s="490"/>
      <c r="BA18" s="490"/>
      <c r="BB18" s="490"/>
      <c r="BC18" s="560"/>
      <c r="BD18" s="560"/>
      <c r="BE18" s="560"/>
      <c r="BF18" s="560"/>
      <c r="BG18" s="560"/>
      <c r="BH18" s="560"/>
      <c r="BI18" s="560"/>
      <c r="BJ18" s="560"/>
      <c r="BK18" s="560"/>
      <c r="BL18" s="560"/>
      <c r="BM18" s="560"/>
      <c r="BN18" s="560"/>
      <c r="BO18" s="560"/>
      <c r="BP18" s="560"/>
      <c r="BQ18" s="560"/>
      <c r="BR18" s="560"/>
      <c r="BS18" s="560"/>
      <c r="BT18" s="560"/>
      <c r="BU18" s="560"/>
      <c r="BV18" s="560"/>
      <c r="BW18" s="560"/>
      <c r="BX18" s="560"/>
      <c r="BY18" s="560"/>
      <c r="BZ18" s="560"/>
      <c r="CA18" s="560"/>
      <c r="CB18" s="560"/>
      <c r="CC18" s="560"/>
      <c r="CD18" s="560"/>
      <c r="CE18" s="560"/>
      <c r="CF18" s="560"/>
      <c r="CG18" s="560"/>
      <c r="CH18" s="560"/>
      <c r="CI18" s="560"/>
      <c r="CJ18" s="560"/>
      <c r="CK18" s="560"/>
      <c r="CL18" s="560"/>
      <c r="CM18" s="560"/>
      <c r="CN18" s="560"/>
      <c r="CO18" s="560"/>
      <c r="CP18" s="560"/>
      <c r="CQ18" s="560"/>
      <c r="CR18" s="560"/>
      <c r="CS18" s="560"/>
      <c r="CT18" s="560"/>
      <c r="CU18" s="560"/>
      <c r="CV18" s="560"/>
      <c r="CW18" s="560"/>
      <c r="CX18" s="560"/>
      <c r="CY18" s="560"/>
      <c r="CZ18" s="560"/>
      <c r="DA18" s="560"/>
      <c r="DB18" s="560"/>
      <c r="DC18" s="560"/>
      <c r="DD18" s="560"/>
      <c r="DE18" s="560"/>
      <c r="DF18" s="560"/>
      <c r="DG18" s="560"/>
      <c r="DH18" s="560"/>
      <c r="DI18" s="560"/>
      <c r="DJ18" s="560"/>
      <c r="DK18" s="560"/>
      <c r="DL18" s="560"/>
      <c r="DM18" s="560"/>
      <c r="DN18" s="560"/>
      <c r="DO18" s="560"/>
      <c r="DP18" s="560"/>
      <c r="DQ18" s="560"/>
      <c r="DR18" s="560"/>
      <c r="DS18" s="560"/>
      <c r="DT18" s="560"/>
      <c r="DU18" s="560"/>
      <c r="DV18" s="560"/>
      <c r="DW18" s="560"/>
      <c r="DX18" s="560"/>
      <c r="DY18" s="560"/>
      <c r="DZ18" s="560"/>
      <c r="EA18" s="560"/>
      <c r="EB18" s="560"/>
      <c r="EC18" s="560"/>
      <c r="ED18" s="575"/>
      <c r="EE18" s="575"/>
      <c r="EF18" s="575"/>
      <c r="EG18" s="575"/>
      <c r="EH18" s="575"/>
      <c r="EI18" s="575"/>
      <c r="EJ18" s="575"/>
      <c r="EK18" s="561"/>
      <c r="EL18" s="561"/>
      <c r="EM18" s="561"/>
      <c r="EN18" s="561"/>
      <c r="EO18" s="561"/>
      <c r="EP18" s="561"/>
      <c r="EQ18" s="561"/>
      <c r="ER18" s="561"/>
      <c r="ES18" s="561"/>
      <c r="ET18" s="561"/>
      <c r="EU18" s="561"/>
      <c r="EV18" s="561"/>
      <c r="EW18" s="561"/>
      <c r="EX18" s="561"/>
      <c r="EY18" s="561"/>
      <c r="EZ18" s="561"/>
      <c r="FA18" s="561"/>
      <c r="FB18" s="561"/>
      <c r="FC18" s="561"/>
      <c r="FD18" s="561"/>
      <c r="FE18" s="561"/>
      <c r="FF18" s="561"/>
      <c r="FG18" s="561"/>
    </row>
    <row r="19" spans="1:233">
      <c r="AR19" s="556"/>
      <c r="AS19" s="556"/>
      <c r="AT19" s="556"/>
      <c r="AU19" s="556"/>
      <c r="AV19" s="556"/>
      <c r="AW19" s="556"/>
      <c r="AX19" s="556"/>
      <c r="AY19" s="490"/>
      <c r="AZ19" s="490"/>
      <c r="BA19" s="490"/>
      <c r="BB19" s="490"/>
      <c r="BC19" s="560"/>
      <c r="BD19" s="560"/>
      <c r="BE19" s="560"/>
      <c r="BF19" s="560"/>
      <c r="BG19" s="560"/>
      <c r="BH19" s="560"/>
      <c r="BI19" s="560"/>
      <c r="BJ19" s="560"/>
      <c r="BK19" s="560"/>
      <c r="BL19" s="560"/>
      <c r="BM19" s="560"/>
      <c r="BN19" s="560"/>
      <c r="BO19" s="560"/>
      <c r="BP19" s="560"/>
      <c r="BQ19" s="560"/>
      <c r="BR19" s="560"/>
      <c r="BS19" s="560"/>
      <c r="BT19" s="560"/>
      <c r="BU19" s="560"/>
      <c r="BV19" s="560"/>
      <c r="BW19" s="560"/>
      <c r="BX19" s="560"/>
      <c r="BY19" s="560"/>
      <c r="BZ19" s="560"/>
      <c r="CA19" s="560"/>
      <c r="CB19" s="560"/>
      <c r="CC19" s="560"/>
      <c r="CD19" s="560"/>
      <c r="CE19" s="560"/>
      <c r="CF19" s="560"/>
      <c r="CG19" s="560"/>
      <c r="CH19" s="560"/>
      <c r="CI19" s="560"/>
      <c r="CJ19" s="560"/>
      <c r="CK19" s="560"/>
      <c r="CL19" s="560"/>
      <c r="CM19" s="560"/>
      <c r="CN19" s="560"/>
      <c r="CO19" s="560"/>
      <c r="CP19" s="560"/>
      <c r="CQ19" s="560"/>
      <c r="CR19" s="560"/>
      <c r="CS19" s="560"/>
      <c r="CT19" s="560"/>
      <c r="CU19" s="560"/>
      <c r="CV19" s="560"/>
      <c r="CW19" s="560"/>
      <c r="CX19" s="560"/>
      <c r="CY19" s="560"/>
      <c r="CZ19" s="560"/>
      <c r="DA19" s="560"/>
      <c r="DB19" s="560"/>
      <c r="DC19" s="560"/>
      <c r="DD19" s="560"/>
      <c r="DE19" s="560"/>
      <c r="DF19" s="560"/>
      <c r="DG19" s="560"/>
      <c r="DH19" s="560"/>
      <c r="DI19" s="560"/>
      <c r="DJ19" s="560"/>
      <c r="DK19" s="560"/>
      <c r="DL19" s="560"/>
      <c r="DM19" s="560"/>
      <c r="DN19" s="560"/>
      <c r="DO19" s="560"/>
      <c r="DP19" s="560"/>
      <c r="DQ19" s="560"/>
      <c r="DR19" s="560"/>
      <c r="DS19" s="560"/>
      <c r="DT19" s="560"/>
      <c r="DU19" s="560"/>
      <c r="DV19" s="560"/>
      <c r="DW19" s="560"/>
      <c r="DX19" s="560"/>
      <c r="DY19" s="560"/>
      <c r="DZ19" s="560"/>
      <c r="EA19" s="560"/>
      <c r="EB19" s="560"/>
      <c r="EC19" s="560"/>
      <c r="ED19" s="575"/>
      <c r="EE19" s="575"/>
      <c r="EF19" s="575"/>
      <c r="EG19" s="575"/>
      <c r="EH19" s="575"/>
      <c r="EI19" s="575"/>
      <c r="EJ19" s="575"/>
      <c r="EK19" s="561"/>
      <c r="EL19" s="561"/>
      <c r="EM19" s="561"/>
      <c r="EN19" s="561"/>
      <c r="EO19" s="561"/>
      <c r="EP19" s="561"/>
      <c r="EQ19" s="561"/>
      <c r="ER19" s="561"/>
      <c r="ES19" s="561"/>
      <c r="ET19" s="561"/>
      <c r="EU19" s="561"/>
      <c r="EV19" s="561"/>
      <c r="EW19" s="561"/>
      <c r="EX19" s="561"/>
      <c r="EY19" s="561"/>
      <c r="EZ19" s="561"/>
      <c r="FA19" s="561"/>
      <c r="FB19" s="561"/>
      <c r="FC19" s="561"/>
      <c r="FD19" s="561"/>
      <c r="FE19" s="561"/>
      <c r="FF19" s="561"/>
      <c r="FG19" s="561"/>
    </row>
    <row r="20" spans="1:233" ht="13.5" thickBot="1">
      <c r="C20" s="455" t="s">
        <v>288</v>
      </c>
      <c r="D20" s="576">
        <v>29281</v>
      </c>
      <c r="E20" s="556">
        <v>29373</v>
      </c>
      <c r="F20" s="556">
        <v>29465</v>
      </c>
      <c r="G20" s="556">
        <v>29556</v>
      </c>
      <c r="H20" s="556">
        <v>29646</v>
      </c>
      <c r="I20" s="556">
        <v>29738</v>
      </c>
      <c r="J20" s="556">
        <v>29830</v>
      </c>
      <c r="K20" s="556">
        <v>29921</v>
      </c>
      <c r="L20" s="556">
        <v>30011</v>
      </c>
      <c r="M20" s="556">
        <v>30103</v>
      </c>
      <c r="N20" s="556">
        <v>30195</v>
      </c>
      <c r="O20" s="556">
        <v>30286</v>
      </c>
      <c r="P20" s="556">
        <v>30376</v>
      </c>
      <c r="Q20" s="556">
        <v>30468</v>
      </c>
      <c r="R20" s="556">
        <v>30560</v>
      </c>
      <c r="S20" s="556">
        <v>30651</v>
      </c>
      <c r="T20" s="556">
        <v>30742</v>
      </c>
      <c r="U20" s="556">
        <v>30834</v>
      </c>
      <c r="V20" s="556">
        <v>30926</v>
      </c>
      <c r="W20" s="556">
        <v>31017</v>
      </c>
      <c r="X20" s="556">
        <v>31107</v>
      </c>
      <c r="Y20" s="556">
        <v>31199</v>
      </c>
      <c r="Z20" s="556">
        <v>31291</v>
      </c>
      <c r="AA20" s="556">
        <v>31382</v>
      </c>
      <c r="AB20" s="556">
        <v>31472</v>
      </c>
      <c r="AC20" s="556">
        <v>31564</v>
      </c>
      <c r="AD20" s="556">
        <v>31656</v>
      </c>
      <c r="AE20" s="556">
        <v>31747</v>
      </c>
      <c r="AF20" s="556">
        <v>31837</v>
      </c>
      <c r="AG20" s="556">
        <v>31929</v>
      </c>
      <c r="AH20" s="556">
        <v>32021</v>
      </c>
      <c r="AI20" s="556">
        <v>32112</v>
      </c>
      <c r="AJ20" s="556">
        <v>32203</v>
      </c>
      <c r="AK20" s="556">
        <v>32295</v>
      </c>
      <c r="AL20" s="556">
        <v>32387</v>
      </c>
      <c r="AM20" s="556">
        <v>32478</v>
      </c>
      <c r="AN20" s="556">
        <v>32568</v>
      </c>
      <c r="AO20" s="556">
        <v>32660</v>
      </c>
      <c r="AP20" s="556">
        <v>32752</v>
      </c>
      <c r="AQ20" s="556">
        <v>32843</v>
      </c>
      <c r="AR20" s="556">
        <v>32933</v>
      </c>
      <c r="AS20" s="556">
        <v>33025</v>
      </c>
      <c r="AT20" s="556">
        <v>33117</v>
      </c>
      <c r="AU20" s="556">
        <v>33208</v>
      </c>
      <c r="AV20" s="556">
        <v>33298</v>
      </c>
      <c r="AW20" s="556">
        <v>33390</v>
      </c>
      <c r="AX20" s="556">
        <v>33482</v>
      </c>
      <c r="AY20" s="556">
        <v>33573</v>
      </c>
      <c r="AZ20" s="556">
        <v>33664</v>
      </c>
      <c r="BA20" s="556">
        <v>33756</v>
      </c>
      <c r="BB20" s="556">
        <v>33848</v>
      </c>
      <c r="BC20" s="556">
        <v>33939</v>
      </c>
      <c r="BD20" s="556">
        <v>34029</v>
      </c>
      <c r="BE20" s="556">
        <v>34121</v>
      </c>
      <c r="BF20" s="556">
        <v>34213</v>
      </c>
      <c r="BG20" s="556">
        <v>34304</v>
      </c>
      <c r="BH20" s="556">
        <v>34394</v>
      </c>
      <c r="BI20" s="556">
        <v>34486</v>
      </c>
      <c r="BJ20" s="556">
        <v>34578</v>
      </c>
      <c r="BK20" s="556">
        <v>34669</v>
      </c>
      <c r="BL20" s="556">
        <v>34759</v>
      </c>
      <c r="BM20" s="556">
        <v>34851</v>
      </c>
      <c r="BN20" s="556">
        <v>34943</v>
      </c>
      <c r="BO20" s="556">
        <v>35034</v>
      </c>
      <c r="BP20" s="556">
        <v>35125</v>
      </c>
      <c r="BQ20" s="556">
        <v>35217</v>
      </c>
      <c r="BR20" s="556">
        <v>35309</v>
      </c>
      <c r="BS20" s="556">
        <v>35400</v>
      </c>
      <c r="BT20" s="556">
        <v>35490</v>
      </c>
      <c r="BU20" s="556">
        <v>35582</v>
      </c>
      <c r="BV20" s="556">
        <v>35674</v>
      </c>
      <c r="BW20" s="556">
        <v>35765</v>
      </c>
      <c r="BX20" s="556">
        <v>35855</v>
      </c>
      <c r="BY20" s="556">
        <v>35947</v>
      </c>
      <c r="BZ20" s="556">
        <v>36039</v>
      </c>
      <c r="CA20" s="556">
        <v>36130</v>
      </c>
      <c r="CB20" s="556">
        <v>36220</v>
      </c>
      <c r="CC20" s="556">
        <v>36312</v>
      </c>
      <c r="CD20" s="556">
        <v>36404</v>
      </c>
      <c r="CE20" s="556">
        <v>36495</v>
      </c>
      <c r="CF20" s="556">
        <v>36586</v>
      </c>
      <c r="CG20" s="556">
        <v>36678</v>
      </c>
      <c r="CH20" s="556">
        <v>36770</v>
      </c>
      <c r="CI20" s="556">
        <v>36861</v>
      </c>
      <c r="CJ20" s="556">
        <v>36951</v>
      </c>
      <c r="CK20" s="556">
        <v>37043</v>
      </c>
      <c r="CL20" s="556">
        <v>37135</v>
      </c>
      <c r="CM20" s="556">
        <v>37226</v>
      </c>
      <c r="CN20" s="556">
        <v>37316</v>
      </c>
      <c r="CO20" s="556">
        <v>37408</v>
      </c>
      <c r="CP20" s="556">
        <v>37500</v>
      </c>
      <c r="CQ20" s="556">
        <v>37591</v>
      </c>
      <c r="CR20" s="556">
        <v>37681</v>
      </c>
      <c r="CS20" s="556">
        <v>37773</v>
      </c>
      <c r="CT20" s="556">
        <v>37865</v>
      </c>
      <c r="CU20" s="556">
        <v>37956</v>
      </c>
      <c r="CV20" s="556">
        <v>38047</v>
      </c>
      <c r="CW20" s="556">
        <v>38139</v>
      </c>
      <c r="CX20" s="556">
        <v>38231</v>
      </c>
      <c r="CY20" s="556">
        <v>38322</v>
      </c>
      <c r="CZ20" s="556">
        <v>38412</v>
      </c>
      <c r="DA20" s="556">
        <v>38504</v>
      </c>
      <c r="DB20" s="556">
        <v>38596</v>
      </c>
      <c r="DC20" s="556">
        <v>38687</v>
      </c>
      <c r="DD20" s="556">
        <v>38777</v>
      </c>
      <c r="DE20" s="556">
        <v>38869</v>
      </c>
      <c r="DF20" s="556">
        <v>38961</v>
      </c>
      <c r="DG20" s="556">
        <v>39052</v>
      </c>
      <c r="DH20" s="556">
        <v>39142</v>
      </c>
      <c r="DI20" s="556">
        <v>39234</v>
      </c>
      <c r="DJ20" s="556">
        <v>39326</v>
      </c>
      <c r="DK20" s="556">
        <v>39417</v>
      </c>
      <c r="DL20" s="556">
        <v>39508</v>
      </c>
      <c r="DM20" s="556">
        <v>39600</v>
      </c>
      <c r="DN20" s="556">
        <v>39692</v>
      </c>
      <c r="DO20" s="556">
        <v>39783</v>
      </c>
      <c r="DP20" s="556">
        <v>39873</v>
      </c>
      <c r="DQ20" s="556">
        <v>39965</v>
      </c>
      <c r="DR20" s="556">
        <v>40057</v>
      </c>
      <c r="DS20" s="556">
        <v>40148</v>
      </c>
      <c r="DT20" s="556">
        <v>40238</v>
      </c>
      <c r="DU20" s="556">
        <v>40330</v>
      </c>
      <c r="DV20" s="556">
        <v>40422</v>
      </c>
      <c r="DW20" s="556">
        <v>40513</v>
      </c>
      <c r="DX20" s="556">
        <v>40603</v>
      </c>
      <c r="DY20" s="556">
        <v>40695</v>
      </c>
      <c r="DZ20" s="556">
        <v>40787</v>
      </c>
      <c r="EA20" s="556">
        <v>40878</v>
      </c>
      <c r="EB20" s="556">
        <v>40969</v>
      </c>
      <c r="EC20" s="576">
        <v>41061</v>
      </c>
      <c r="ED20" s="556">
        <v>41153</v>
      </c>
      <c r="EE20" s="556">
        <v>41244</v>
      </c>
      <c r="EF20" s="556">
        <v>41334</v>
      </c>
      <c r="EG20" s="556">
        <v>41426</v>
      </c>
      <c r="EH20" s="556">
        <v>41518</v>
      </c>
      <c r="EI20" s="556">
        <v>41609</v>
      </c>
      <c r="EJ20" s="556">
        <v>41699</v>
      </c>
      <c r="EK20" s="556">
        <v>41791</v>
      </c>
      <c r="EL20" s="556">
        <v>41883</v>
      </c>
      <c r="EM20" s="556">
        <v>41974</v>
      </c>
      <c r="EN20" s="556">
        <v>42064</v>
      </c>
      <c r="EO20" s="556">
        <v>42156</v>
      </c>
      <c r="EP20" s="556">
        <v>42248</v>
      </c>
      <c r="EQ20" s="556">
        <v>42339</v>
      </c>
      <c r="ER20" s="556">
        <v>42430</v>
      </c>
      <c r="ES20" s="556">
        <v>42522</v>
      </c>
      <c r="ET20" s="556">
        <v>42614</v>
      </c>
      <c r="EU20" s="556">
        <v>42705</v>
      </c>
      <c r="EV20" s="556">
        <v>42795</v>
      </c>
      <c r="EW20" s="556">
        <v>42887</v>
      </c>
      <c r="EX20" s="556">
        <v>42979</v>
      </c>
      <c r="EY20" s="556">
        <v>43070</v>
      </c>
      <c r="EZ20" s="556">
        <v>43160</v>
      </c>
      <c r="FA20" s="556">
        <v>43252</v>
      </c>
      <c r="FB20" s="556">
        <v>43344</v>
      </c>
      <c r="FC20" s="556">
        <v>43435</v>
      </c>
      <c r="FD20" s="556"/>
      <c r="FE20" s="556"/>
      <c r="FF20" s="556"/>
      <c r="FG20" s="556"/>
    </row>
    <row r="21" spans="1:233" s="453" customFormat="1">
      <c r="A21" s="455"/>
      <c r="B21" s="455"/>
      <c r="C21" s="476" t="s">
        <v>296</v>
      </c>
      <c r="D21" s="455"/>
      <c r="AR21" s="487"/>
      <c r="AS21" s="487"/>
      <c r="AT21" s="487"/>
      <c r="AU21" s="557"/>
      <c r="AV21" s="557"/>
      <c r="AW21" s="557"/>
      <c r="AX21" s="557"/>
      <c r="AY21" s="557">
        <v>510.78314999999998</v>
      </c>
      <c r="AZ21" s="557">
        <v>518.74278000000004</v>
      </c>
      <c r="BA21" s="557">
        <v>527.30775000000006</v>
      </c>
      <c r="BB21" s="557">
        <v>536.94458999999995</v>
      </c>
      <c r="BC21" s="557">
        <v>552.04737999999998</v>
      </c>
      <c r="BD21" s="557">
        <v>568.96780999999999</v>
      </c>
      <c r="BE21" s="557">
        <v>586.41799000000003</v>
      </c>
      <c r="BF21" s="557">
        <v>599.75383999999997</v>
      </c>
      <c r="BG21" s="557">
        <v>606.51835000000005</v>
      </c>
      <c r="BH21" s="557">
        <v>611.24415999999997</v>
      </c>
      <c r="BI21" s="557">
        <v>613.04019000000005</v>
      </c>
      <c r="BJ21" s="557">
        <v>617.96100999999999</v>
      </c>
      <c r="BK21" s="557">
        <v>623.82698000000005</v>
      </c>
      <c r="BL21" s="557">
        <v>629.20779000000005</v>
      </c>
      <c r="BM21" s="557">
        <v>637.17962999999997</v>
      </c>
      <c r="BN21" s="557">
        <v>645.45948999999996</v>
      </c>
      <c r="BO21" s="557">
        <v>654.07372999999995</v>
      </c>
      <c r="BP21" s="557">
        <v>661.90431999999998</v>
      </c>
      <c r="BQ21" s="557">
        <v>668.52180999999996</v>
      </c>
      <c r="BR21" s="557">
        <v>672.72835999999995</v>
      </c>
      <c r="BS21" s="557">
        <v>675.39396999999997</v>
      </c>
      <c r="BT21" s="557">
        <v>676.07187999999996</v>
      </c>
      <c r="BU21" s="557">
        <v>676.69890999999996</v>
      </c>
      <c r="BV21" s="557">
        <v>677.0865</v>
      </c>
      <c r="BW21" s="557">
        <v>679.89583000000005</v>
      </c>
      <c r="BX21" s="557">
        <v>683.35937999999999</v>
      </c>
      <c r="BY21" s="557">
        <v>684.93875000000003</v>
      </c>
      <c r="BZ21" s="557">
        <v>687.95416999999998</v>
      </c>
      <c r="CA21" s="557">
        <v>692.56745000000001</v>
      </c>
      <c r="CB21" s="557">
        <v>698.38071000000002</v>
      </c>
      <c r="CC21" s="557">
        <v>705.58928000000003</v>
      </c>
      <c r="CD21" s="557">
        <v>712.75431000000003</v>
      </c>
      <c r="CE21" s="557">
        <v>719.04600000000005</v>
      </c>
      <c r="CF21" s="557">
        <v>725.798</v>
      </c>
      <c r="CG21" s="557">
        <v>732.19200000000001</v>
      </c>
      <c r="CH21" s="557">
        <v>737.76099999999997</v>
      </c>
      <c r="CI21" s="557">
        <v>744.11800000000005</v>
      </c>
      <c r="CJ21" s="557">
        <v>745.12099999999998</v>
      </c>
      <c r="CK21" s="557">
        <v>752.84500000000003</v>
      </c>
      <c r="CL21" s="557">
        <v>761.053</v>
      </c>
      <c r="CM21" s="557">
        <v>772.649</v>
      </c>
      <c r="CN21" s="557">
        <v>782.90300000000002</v>
      </c>
      <c r="CO21" s="557">
        <v>794.88</v>
      </c>
      <c r="CP21" s="557">
        <v>805.79</v>
      </c>
      <c r="CQ21" s="557">
        <v>815.80600000000004</v>
      </c>
      <c r="CR21" s="557">
        <v>827.35199999999998</v>
      </c>
      <c r="CS21" s="557">
        <v>832.88499999999999</v>
      </c>
      <c r="CT21" s="557">
        <v>839.553</v>
      </c>
      <c r="CU21" s="557">
        <v>847.95500000000004</v>
      </c>
      <c r="CV21" s="557">
        <v>856.94600000000003</v>
      </c>
      <c r="CW21" s="557">
        <v>868.50300000000004</v>
      </c>
      <c r="CX21" s="557">
        <v>875.20799999999997</v>
      </c>
      <c r="CY21" s="557">
        <v>881.76900000000001</v>
      </c>
      <c r="CZ21" s="557">
        <v>892.67</v>
      </c>
      <c r="DA21" s="557">
        <v>903.90300000000002</v>
      </c>
      <c r="DB21" s="557">
        <v>912.68899999999996</v>
      </c>
      <c r="DC21" s="557">
        <v>920.351</v>
      </c>
      <c r="DD21" s="557">
        <v>923.75599999999997</v>
      </c>
      <c r="DE21" s="557">
        <v>928.27700000000004</v>
      </c>
      <c r="DF21" s="557">
        <v>938.49900000000002</v>
      </c>
      <c r="DG21" s="557">
        <v>952.56200000000001</v>
      </c>
      <c r="DH21" s="557">
        <v>960.99699999999996</v>
      </c>
      <c r="DI21" s="557">
        <v>971.57100000000003</v>
      </c>
      <c r="DJ21" s="557">
        <v>981.31700000000001</v>
      </c>
      <c r="DK21" s="557">
        <v>992.61900000000003</v>
      </c>
      <c r="DL21" s="557">
        <v>1001.662</v>
      </c>
      <c r="DM21" s="557">
        <v>1009.816</v>
      </c>
      <c r="DN21" s="557">
        <v>1020.5309999999999</v>
      </c>
      <c r="DO21" s="557">
        <v>1030.3969999999999</v>
      </c>
      <c r="DP21" s="557">
        <v>1036.5740000000001</v>
      </c>
      <c r="DQ21" s="557">
        <v>1048.019</v>
      </c>
      <c r="DR21" s="557">
        <v>1057.9380000000001</v>
      </c>
      <c r="DS21" s="557">
        <v>1069.3520000000001</v>
      </c>
      <c r="DT21" s="557">
        <v>1080.6659999999999</v>
      </c>
      <c r="DU21" s="557">
        <v>1087.325</v>
      </c>
      <c r="DV21" s="557">
        <v>1092.2470000000001</v>
      </c>
      <c r="DW21" s="557">
        <v>1095.424</v>
      </c>
      <c r="DX21" s="557">
        <v>1101.289</v>
      </c>
      <c r="DY21" s="557">
        <v>1107.5440000000001</v>
      </c>
      <c r="DZ21" s="557">
        <v>1112.7470000000001</v>
      </c>
      <c r="EA21" s="557">
        <v>1118.357</v>
      </c>
      <c r="EB21" s="557">
        <v>1122.97</v>
      </c>
      <c r="EC21" s="557">
        <v>1130.598</v>
      </c>
      <c r="ED21" s="557">
        <v>1138.8630000000001</v>
      </c>
      <c r="EE21" s="557">
        <v>1152.0619999999999</v>
      </c>
      <c r="EF21" s="557">
        <v>1159.942</v>
      </c>
      <c r="EG21" s="557">
        <v>1164.778</v>
      </c>
      <c r="EH21" s="557">
        <v>1172.1010000000001</v>
      </c>
      <c r="EI21" s="557">
        <v>1175.6400000000001</v>
      </c>
      <c r="EJ21" s="557">
        <v>1185.481</v>
      </c>
      <c r="EK21" s="558" t="e">
        <f>EG21*(1+EK22/100)</f>
        <v>#REF!</v>
      </c>
      <c r="EL21" s="558" t="e">
        <f>EH21*(1+EL22/100)</f>
        <v>#REF!</v>
      </c>
      <c r="EM21" s="558" t="e">
        <f>EI21*(1+EM22/100)</f>
        <v>#REF!</v>
      </c>
      <c r="EN21" s="558" t="e">
        <f t="shared" ref="EN21:FB21" si="22">EJ21*(1+EN22/100)</f>
        <v>#REF!</v>
      </c>
      <c r="EO21" s="558" t="e">
        <f t="shared" si="22"/>
        <v>#REF!</v>
      </c>
      <c r="EP21" s="558" t="e">
        <f t="shared" si="22"/>
        <v>#REF!</v>
      </c>
      <c r="EQ21" s="558" t="e">
        <f t="shared" si="22"/>
        <v>#REF!</v>
      </c>
      <c r="ER21" s="558" t="e">
        <f t="shared" si="22"/>
        <v>#REF!</v>
      </c>
      <c r="ES21" s="558" t="e">
        <f t="shared" si="22"/>
        <v>#REF!</v>
      </c>
      <c r="ET21" s="558" t="e">
        <f t="shared" si="22"/>
        <v>#REF!</v>
      </c>
      <c r="EU21" s="558" t="e">
        <f t="shared" si="22"/>
        <v>#REF!</v>
      </c>
      <c r="EV21" s="558" t="e">
        <f t="shared" si="22"/>
        <v>#REF!</v>
      </c>
      <c r="EW21" s="558" t="e">
        <f>ES21*(1+EW22/100)</f>
        <v>#REF!</v>
      </c>
      <c r="EX21" s="558" t="e">
        <f t="shared" si="22"/>
        <v>#REF!</v>
      </c>
      <c r="EY21" s="558" t="e">
        <f t="shared" si="22"/>
        <v>#REF!</v>
      </c>
      <c r="EZ21" s="558" t="e">
        <f t="shared" si="22"/>
        <v>#REF!</v>
      </c>
      <c r="FA21" s="558" t="e">
        <f t="shared" si="22"/>
        <v>#REF!</v>
      </c>
      <c r="FB21" s="558" t="e">
        <f t="shared" si="22"/>
        <v>#REF!</v>
      </c>
      <c r="FC21" s="558" t="e">
        <f>EY21*(1+FC22/100)</f>
        <v>#REF!</v>
      </c>
      <c r="FD21" s="558" t="e">
        <f>EZ21*(1+FD22/100)</f>
        <v>#REF!</v>
      </c>
      <c r="FE21" s="558" t="e">
        <f>FA21*(1+FE22/100)</f>
        <v>#REF!</v>
      </c>
      <c r="FF21" s="558" t="e">
        <f>FB21*(1+FF22/100)</f>
        <v>#REF!</v>
      </c>
      <c r="FG21" s="558" t="e">
        <f>FC21*(1+FG22/100)</f>
        <v>#REF!</v>
      </c>
    </row>
    <row r="22" spans="1:233">
      <c r="C22" s="454"/>
      <c r="AR22" s="490"/>
      <c r="AS22" s="490"/>
      <c r="AT22" s="490"/>
      <c r="AU22" s="556"/>
      <c r="AV22" s="556"/>
      <c r="AW22" s="556"/>
      <c r="AX22" s="556"/>
      <c r="AY22" s="490"/>
      <c r="AZ22" s="490"/>
      <c r="BA22" s="490"/>
      <c r="BB22" s="490"/>
      <c r="BC22" s="490">
        <f t="shared" ref="BC22:DN22" si="23">(BC21/AY21-1)*100</f>
        <v>8.0786200562802399</v>
      </c>
      <c r="BD22" s="490">
        <f t="shared" si="23"/>
        <v>9.6820682497017039</v>
      </c>
      <c r="BE22" s="490">
        <f t="shared" si="23"/>
        <v>11.20981817543929</v>
      </c>
      <c r="BF22" s="490">
        <f t="shared" si="23"/>
        <v>11.697529162180409</v>
      </c>
      <c r="BG22" s="490">
        <f t="shared" si="23"/>
        <v>9.8670824232514498</v>
      </c>
      <c r="BH22" s="490">
        <f t="shared" si="23"/>
        <v>7.4303588457842684</v>
      </c>
      <c r="BI22" s="490">
        <f t="shared" si="23"/>
        <v>4.5397993332366937</v>
      </c>
      <c r="BJ22" s="490">
        <f t="shared" si="23"/>
        <v>3.0357738101351783</v>
      </c>
      <c r="BK22" s="490">
        <f t="shared" si="23"/>
        <v>2.8537685628142961</v>
      </c>
      <c r="BL22" s="490">
        <f t="shared" si="23"/>
        <v>2.9388632522885816</v>
      </c>
      <c r="BM22" s="490">
        <f t="shared" si="23"/>
        <v>3.9376602698756091</v>
      </c>
      <c r="BN22" s="490">
        <f t="shared" si="23"/>
        <v>4.4498729782320723</v>
      </c>
      <c r="BO22" s="490">
        <f t="shared" si="23"/>
        <v>4.8485799700423104</v>
      </c>
      <c r="BP22" s="490">
        <f t="shared" si="23"/>
        <v>5.1964598213254609</v>
      </c>
      <c r="BQ22" s="490">
        <f t="shared" si="23"/>
        <v>4.9188923380993899</v>
      </c>
      <c r="BR22" s="490">
        <f t="shared" si="23"/>
        <v>4.2247221432905047</v>
      </c>
      <c r="BS22" s="490">
        <f t="shared" si="23"/>
        <v>3.2596080567247387</v>
      </c>
      <c r="BT22" s="490">
        <f t="shared" si="23"/>
        <v>2.1404241628155463</v>
      </c>
      <c r="BU22" s="490">
        <f t="shared" si="23"/>
        <v>1.223161290728858</v>
      </c>
      <c r="BV22" s="490">
        <f t="shared" si="23"/>
        <v>0.64783057458734916</v>
      </c>
      <c r="BW22" s="490">
        <f t="shared" si="23"/>
        <v>0.66655318228561189</v>
      </c>
      <c r="BX22" s="490">
        <f t="shared" si="23"/>
        <v>1.0779179278984419</v>
      </c>
      <c r="BY22" s="490">
        <f t="shared" si="23"/>
        <v>1.2176523233944803</v>
      </c>
      <c r="BZ22" s="490">
        <f t="shared" si="23"/>
        <v>1.605063754778735</v>
      </c>
      <c r="CA22" s="490">
        <f t="shared" si="23"/>
        <v>1.8637590408518756</v>
      </c>
      <c r="CB22" s="490">
        <f t="shared" si="23"/>
        <v>2.1981596272228066</v>
      </c>
      <c r="CC22" s="490">
        <f t="shared" si="23"/>
        <v>3.01494549695136</v>
      </c>
      <c r="CD22" s="490">
        <f t="shared" si="23"/>
        <v>3.6049116469488052</v>
      </c>
      <c r="CE22" s="490">
        <f t="shared" si="23"/>
        <v>3.8232449417020753</v>
      </c>
      <c r="CF22" s="490">
        <f t="shared" si="23"/>
        <v>3.9258372414094911</v>
      </c>
      <c r="CG22" s="490">
        <f t="shared" si="23"/>
        <v>3.7702840383289304</v>
      </c>
      <c r="CH22" s="490">
        <f t="shared" si="23"/>
        <v>3.5084586159850772</v>
      </c>
      <c r="CI22" s="490">
        <f t="shared" si="23"/>
        <v>3.486842288254155</v>
      </c>
      <c r="CJ22" s="490">
        <f t="shared" si="23"/>
        <v>2.6623110011325446</v>
      </c>
      <c r="CK22" s="490">
        <f t="shared" si="23"/>
        <v>2.820708229535418</v>
      </c>
      <c r="CL22" s="490">
        <f t="shared" si="23"/>
        <v>3.1571199887226342</v>
      </c>
      <c r="CM22" s="490">
        <f t="shared" si="23"/>
        <v>3.8342037150021824</v>
      </c>
      <c r="CN22" s="490">
        <f t="shared" si="23"/>
        <v>5.0705858511570723</v>
      </c>
      <c r="CO22" s="490">
        <f t="shared" si="23"/>
        <v>5.5834866406763606</v>
      </c>
      <c r="CP22" s="490">
        <f t="shared" si="23"/>
        <v>5.8783028251645941</v>
      </c>
      <c r="CQ22" s="490">
        <f t="shared" si="23"/>
        <v>5.5855893167531478</v>
      </c>
      <c r="CR22" s="490">
        <f t="shared" si="23"/>
        <v>5.6774594042940052</v>
      </c>
      <c r="CS22" s="490">
        <f t="shared" si="23"/>
        <v>4.7812248389694112</v>
      </c>
      <c r="CT22" s="490">
        <f t="shared" si="23"/>
        <v>4.1900495166234508</v>
      </c>
      <c r="CU22" s="490">
        <f t="shared" si="23"/>
        <v>3.9407653290120415</v>
      </c>
      <c r="CV22" s="490">
        <f t="shared" si="23"/>
        <v>3.576953944632999</v>
      </c>
      <c r="CW22" s="490">
        <f t="shared" si="23"/>
        <v>4.2764607358759088</v>
      </c>
      <c r="CX22" s="490">
        <f t="shared" si="23"/>
        <v>4.2469028161414402</v>
      </c>
      <c r="CY22" s="490">
        <f t="shared" si="23"/>
        <v>3.9877116120548894</v>
      </c>
      <c r="CZ22" s="490">
        <f t="shared" si="23"/>
        <v>4.1687574246218384</v>
      </c>
      <c r="DA22" s="490">
        <f t="shared" si="23"/>
        <v>4.0759790121623007</v>
      </c>
      <c r="DB22" s="490">
        <f t="shared" si="23"/>
        <v>4.2825248398095095</v>
      </c>
      <c r="DC22" s="490">
        <f t="shared" si="23"/>
        <v>4.3755223873826354</v>
      </c>
      <c r="DD22" s="490">
        <f t="shared" si="23"/>
        <v>3.4823619030548869</v>
      </c>
      <c r="DE22" s="490">
        <f t="shared" si="23"/>
        <v>2.6965282779236377</v>
      </c>
      <c r="DF22" s="490">
        <f t="shared" si="23"/>
        <v>2.8279074252018033</v>
      </c>
      <c r="DG22" s="490">
        <f t="shared" si="23"/>
        <v>3.4998603793552796</v>
      </c>
      <c r="DH22" s="490">
        <f t="shared" si="23"/>
        <v>4.0314758442705712</v>
      </c>
      <c r="DI22" s="490">
        <f t="shared" si="23"/>
        <v>4.6639095873322267</v>
      </c>
      <c r="DJ22" s="490">
        <f t="shared" si="23"/>
        <v>4.5623916487923744</v>
      </c>
      <c r="DK22" s="490">
        <f t="shared" si="23"/>
        <v>4.2051855942185412</v>
      </c>
      <c r="DL22" s="490">
        <f t="shared" si="23"/>
        <v>4.2315428664189358</v>
      </c>
      <c r="DM22" s="490">
        <f t="shared" si="23"/>
        <v>3.9364081472172296</v>
      </c>
      <c r="DN22" s="490">
        <f t="shared" si="23"/>
        <v>3.9960583583082743</v>
      </c>
      <c r="DO22" s="490">
        <f t="shared" ref="DO22:EJ22" si="24">(DO21/DK21-1)*100</f>
        <v>3.8058912835639669</v>
      </c>
      <c r="DP22" s="490">
        <f t="shared" si="24"/>
        <v>3.4854072531452784</v>
      </c>
      <c r="DQ22" s="490">
        <f t="shared" si="24"/>
        <v>3.7831644576833856</v>
      </c>
      <c r="DR22" s="490">
        <f t="shared" si="24"/>
        <v>3.6654447537605606</v>
      </c>
      <c r="DS22" s="490">
        <f t="shared" si="24"/>
        <v>3.7805816593021957</v>
      </c>
      <c r="DT22" s="490">
        <f t="shared" si="24"/>
        <v>4.2536278162485175</v>
      </c>
      <c r="DU22" s="490">
        <f t="shared" si="24"/>
        <v>3.7505045232958611</v>
      </c>
      <c r="DV22" s="490">
        <f t="shared" si="24"/>
        <v>3.2430066790303469</v>
      </c>
      <c r="DW22" s="490">
        <f t="shared" si="24"/>
        <v>2.4381120529068045</v>
      </c>
      <c r="DX22" s="490">
        <f t="shared" si="24"/>
        <v>1.9083602149045253</v>
      </c>
      <c r="DY22" s="490">
        <f t="shared" si="24"/>
        <v>1.8595176235256305</v>
      </c>
      <c r="DZ22" s="490">
        <f t="shared" si="24"/>
        <v>1.8768648483355799</v>
      </c>
      <c r="EA22" s="490">
        <f t="shared" si="24"/>
        <v>2.093527255199823</v>
      </c>
      <c r="EB22" s="490">
        <f t="shared" si="24"/>
        <v>1.9686930496899624</v>
      </c>
      <c r="EC22" s="490">
        <f t="shared" si="24"/>
        <v>2.0815425843126567</v>
      </c>
      <c r="ED22" s="490">
        <f t="shared" si="24"/>
        <v>2.3469845346695939</v>
      </c>
      <c r="EE22" s="490">
        <f t="shared" si="24"/>
        <v>3.013796131289026</v>
      </c>
      <c r="EF22" s="490">
        <f t="shared" si="24"/>
        <v>3.2923408461490444</v>
      </c>
      <c r="EG22" s="490">
        <f t="shared" si="24"/>
        <v>3.0231788840949791</v>
      </c>
      <c r="EH22" s="490">
        <f t="shared" si="24"/>
        <v>2.9185248796387286</v>
      </c>
      <c r="EI22" s="490">
        <f t="shared" si="24"/>
        <v>2.0465912424852295</v>
      </c>
      <c r="EJ22" s="490">
        <f t="shared" si="24"/>
        <v>2.201748018435401</v>
      </c>
      <c r="EK22" s="515" t="e">
        <f>EK25+0.35</f>
        <v>#REF!</v>
      </c>
      <c r="EL22" s="515" t="e">
        <f>EL25+0.35</f>
        <v>#REF!</v>
      </c>
      <c r="EM22" s="515" t="e">
        <f>EM25+0.35</f>
        <v>#REF!</v>
      </c>
      <c r="EN22" s="515" t="e">
        <f>EN25+0.45</f>
        <v>#REF!</v>
      </c>
      <c r="EO22" s="515" t="e">
        <f>EO25+0.45</f>
        <v>#REF!</v>
      </c>
      <c r="EP22" s="515" t="e">
        <f>EP25+0.45</f>
        <v>#REF!</v>
      </c>
      <c r="EQ22" s="515" t="e">
        <f>EQ25+0.45</f>
        <v>#REF!</v>
      </c>
      <c r="ER22" s="515" t="e">
        <f t="shared" ref="ER22:FC22" si="25">ER25-0.3</f>
        <v>#REF!</v>
      </c>
      <c r="ES22" s="515" t="e">
        <f t="shared" si="25"/>
        <v>#REF!</v>
      </c>
      <c r="ET22" s="515" t="e">
        <f t="shared" si="25"/>
        <v>#REF!</v>
      </c>
      <c r="EU22" s="515" t="e">
        <f t="shared" si="25"/>
        <v>#REF!</v>
      </c>
      <c r="EV22" s="515" t="e">
        <f t="shared" si="25"/>
        <v>#REF!</v>
      </c>
      <c r="EW22" s="515" t="e">
        <f t="shared" si="25"/>
        <v>#REF!</v>
      </c>
      <c r="EX22" s="515" t="e">
        <f t="shared" si="25"/>
        <v>#REF!</v>
      </c>
      <c r="EY22" s="515" t="e">
        <f t="shared" si="25"/>
        <v>#REF!</v>
      </c>
      <c r="EZ22" s="515" t="e">
        <f t="shared" si="25"/>
        <v>#REF!</v>
      </c>
      <c r="FA22" s="515" t="e">
        <f t="shared" si="25"/>
        <v>#REF!</v>
      </c>
      <c r="FB22" s="515" t="e">
        <f t="shared" si="25"/>
        <v>#REF!</v>
      </c>
      <c r="FC22" s="515" t="e">
        <f t="shared" si="25"/>
        <v>#REF!</v>
      </c>
      <c r="FD22" s="515" t="e">
        <f>FD25-0.3</f>
        <v>#REF!</v>
      </c>
      <c r="FE22" s="515" t="e">
        <f>FE25-0.3</f>
        <v>#REF!</v>
      </c>
      <c r="FF22" s="515" t="e">
        <f>FF25-0.3</f>
        <v>#REF!</v>
      </c>
      <c r="FG22" s="515" t="e">
        <f>FG25-0.3</f>
        <v>#REF!</v>
      </c>
    </row>
    <row r="23" spans="1:233">
      <c r="C23" s="522" t="s">
        <v>290</v>
      </c>
      <c r="D23" s="481"/>
      <c r="E23" s="481"/>
      <c r="F23" s="481"/>
      <c r="G23" s="481"/>
      <c r="H23" s="481"/>
      <c r="I23" s="481"/>
      <c r="J23" s="481"/>
      <c r="K23" s="481"/>
      <c r="L23" s="481"/>
      <c r="M23" s="481"/>
      <c r="N23" s="481"/>
      <c r="O23" s="481"/>
      <c r="P23" s="481"/>
      <c r="Q23" s="481"/>
      <c r="R23" s="481"/>
      <c r="S23" s="481"/>
      <c r="T23" s="481"/>
      <c r="U23" s="481"/>
      <c r="V23" s="481"/>
      <c r="W23" s="481"/>
      <c r="X23" s="481"/>
      <c r="Y23" s="481"/>
      <c r="Z23" s="481"/>
      <c r="AA23" s="481"/>
      <c r="AB23" s="481"/>
      <c r="AC23" s="481"/>
      <c r="AD23" s="481"/>
      <c r="AE23" s="481"/>
      <c r="AF23" s="481"/>
      <c r="AG23" s="481"/>
      <c r="AH23" s="481"/>
      <c r="AI23" s="481"/>
      <c r="AJ23" s="481"/>
      <c r="AK23" s="481"/>
      <c r="AL23" s="481"/>
      <c r="AM23" s="481"/>
      <c r="AN23" s="481"/>
      <c r="AO23" s="481"/>
      <c r="AP23" s="481"/>
      <c r="AQ23" s="481"/>
      <c r="AR23" s="481"/>
      <c r="AS23" s="481"/>
      <c r="AT23" s="481"/>
      <c r="AU23" s="541"/>
      <c r="AV23" s="541"/>
      <c r="AW23" s="541"/>
      <c r="AX23" s="541"/>
      <c r="AY23" s="541">
        <f>AY21/SUM('E&amp;R trim'!BF61:BI61)*100</f>
        <v>46.521064955859089</v>
      </c>
      <c r="AZ23" s="541">
        <f>AZ21/SUM('E&amp;R trim'!BG61:BJ61)*100</f>
        <v>46.674714774158723</v>
      </c>
      <c r="BA23" s="541">
        <f>BA21/SUM('E&amp;R trim'!BH61:BK61)*100</f>
        <v>47.009653196350904</v>
      </c>
      <c r="BB23" s="541">
        <f>BB21/SUM('E&amp;R trim'!BI61:BL61)*100</f>
        <v>47.489441132222652</v>
      </c>
      <c r="BC23" s="541">
        <f>BC21/SUM('E&amp;R trim'!BJ61:BM61)*100</f>
        <v>48.578743168100587</v>
      </c>
      <c r="BD23" s="541">
        <f>BD21/SUM('E&amp;R trim'!BK61:BN61)*100</f>
        <v>49.977979457800473</v>
      </c>
      <c r="BE23" s="541">
        <f>BE21/SUM('E&amp;R trim'!BL61:BO61)*100</f>
        <v>51.398875114381767</v>
      </c>
      <c r="BF23" s="541">
        <f>BF21/SUM('E&amp;R trim'!BM61:BP61)*100</f>
        <v>52.439190601138577</v>
      </c>
      <c r="BG23" s="541">
        <f>BG21/SUM('E&amp;R trim'!BN61:BQ61)*100</f>
        <v>52.825936619503643</v>
      </c>
      <c r="BH23" s="541">
        <f>BH21/SUM('E&amp;R trim'!BO61:BR61)*100</f>
        <v>52.961327680605265</v>
      </c>
      <c r="BI23" s="541">
        <f>BI21/SUM('E&amp;R trim'!BP61:BS61)*100</f>
        <v>52.706620480467173</v>
      </c>
      <c r="BJ23" s="541">
        <f>BJ21/SUM('E&amp;R trim'!BQ61:BT61)*100</f>
        <v>52.678595114732353</v>
      </c>
      <c r="BK23" s="541">
        <f>BK21/SUM('E&amp;R trim'!BR61:BU61)*100</f>
        <v>52.627505667040396</v>
      </c>
      <c r="BL23" s="541">
        <f>BL21/SUM('E&amp;R trim'!BS61:BV61)*100</f>
        <v>52.539499327816699</v>
      </c>
      <c r="BM23" s="541">
        <f>BM21/SUM('E&amp;R trim'!BT61:BW61)*100</f>
        <v>52.728543588088513</v>
      </c>
      <c r="BN23" s="541">
        <f>BN21/SUM('E&amp;R trim'!BU61:BX61)*100</f>
        <v>52.986647019467959</v>
      </c>
      <c r="BO23" s="541">
        <f>BO21/SUM('E&amp;R trim'!BV61:BY61)*100</f>
        <v>53.377608087673032</v>
      </c>
      <c r="BP23" s="541">
        <f>BP21/SUM('E&amp;R trim'!BW61:BZ61)*100</f>
        <v>53.610901919175149</v>
      </c>
      <c r="BQ23" s="541">
        <f>BQ21/SUM('E&amp;R trim'!BX61:CA61)*100</f>
        <v>53.797774446206795</v>
      </c>
      <c r="BR23" s="541">
        <f>BR21/SUM('E&amp;R trim'!BY61:CB61)*100</f>
        <v>53.756126717514555</v>
      </c>
      <c r="BS23" s="541">
        <f>BS21/SUM('E&amp;R trim'!BZ61:CC61)*100</f>
        <v>53.628999779256802</v>
      </c>
      <c r="BT23" s="541">
        <f>BT21/SUM('E&amp;R trim'!CA61:CD61)*100</f>
        <v>53.416758911393693</v>
      </c>
      <c r="BU23" s="541">
        <f>BU21/SUM('E&amp;R trim'!CB61:CE61)*100</f>
        <v>53.078254274033888</v>
      </c>
      <c r="BV23" s="541">
        <f>BV21/SUM('E&amp;R trim'!CC61:CF61)*100</f>
        <v>52.674995565596497</v>
      </c>
      <c r="BW23" s="541">
        <f>BW21/SUM('E&amp;R trim'!CD61:CG61)*100</f>
        <v>52.309255848378392</v>
      </c>
      <c r="BX23" s="541">
        <f>BX21/SUM('E&amp;R trim'!CE61:CH61)*100</f>
        <v>51.959736034325573</v>
      </c>
      <c r="BY23" s="541">
        <f>BY21/SUM('E&amp;R trim'!CF61:CI61)*100</f>
        <v>51.455977540650096</v>
      </c>
      <c r="BZ23" s="541">
        <f>BZ21/SUM('E&amp;R trim'!CG61:CJ61)*100</f>
        <v>51.105768502189221</v>
      </c>
      <c r="CA23" s="541">
        <f>CA21/SUM('E&amp;R trim'!CH61:CK61)*100</f>
        <v>50.954687485055352</v>
      </c>
      <c r="CB23" s="541">
        <f>CB21/SUM('E&amp;R trim'!CI61:CL61)*100</f>
        <v>50.940478083464747</v>
      </c>
      <c r="CC23" s="541">
        <f>CC21/SUM('E&amp;R trim'!CJ61:CM61)*100</f>
        <v>51.095520239376292</v>
      </c>
      <c r="CD23" s="541">
        <f>CD21/SUM('E&amp;R trim'!CK61:CN61)*100</f>
        <v>51.168288990144006</v>
      </c>
      <c r="CE23" s="541">
        <f>CE21/SUM('E&amp;R trim'!CL61:CO61)*100</f>
        <v>51.102034782695213</v>
      </c>
      <c r="CF23" s="541">
        <f>CF21/SUM('E&amp;R trim'!CM61:CP61)*100</f>
        <v>50.912435000185887</v>
      </c>
      <c r="CG23" s="541">
        <f>CG21/SUM('E&amp;R trim'!CN61:CQ61)*100</f>
        <v>50.636034827350109</v>
      </c>
      <c r="CH23" s="541">
        <f>CH21/SUM('E&amp;R trim'!CO61:CR61)*100</f>
        <v>50.321363018459188</v>
      </c>
      <c r="CI23" s="541">
        <f>CI21/SUM('E&amp;R trim'!CP61:CS61)*100</f>
        <v>50.054957547480761</v>
      </c>
      <c r="CJ23" s="541">
        <f>CJ21/SUM('E&amp;R trim'!CQ61:CT61)*100</f>
        <v>49.520131482843887</v>
      </c>
      <c r="CK23" s="541">
        <f>CK21/SUM('E&amp;R trim'!CR61:CU61)*100</f>
        <v>49.52774486578376</v>
      </c>
      <c r="CL23" s="541">
        <f>CL21/SUM('E&amp;R trim'!CS61:CV61)*100</f>
        <v>49.595250135546564</v>
      </c>
      <c r="CM23" s="541">
        <f>CM21/SUM('E&amp;R trim'!CT61:CW61)*100</f>
        <v>49.986575774416067</v>
      </c>
      <c r="CN23" s="541">
        <f>CN21/SUM('E&amp;R trim'!CU61:CX61)*100</f>
        <v>50.289699419187997</v>
      </c>
      <c r="CO23" s="541">
        <f>CO21/SUM('E&amp;R trim'!CV61:CY61)*100</f>
        <v>50.637523929045791</v>
      </c>
      <c r="CP23" s="541">
        <f>CP21/SUM('E&amp;R trim'!CW61:CZ61)*100</f>
        <v>50.925364154368069</v>
      </c>
      <c r="CQ23" s="541">
        <f>CQ21/SUM('E&amp;R trim'!CX61:DA61)*100</f>
        <v>51.131426479842148</v>
      </c>
      <c r="CR23" s="541">
        <f>CR21/SUM('E&amp;R trim'!CY61:DB61)*100</f>
        <v>51.512945915740247</v>
      </c>
      <c r="CS23" s="541">
        <f>CS21/SUM('E&amp;R trim'!CZ61:DC61)*100</f>
        <v>51.598408591918556</v>
      </c>
      <c r="CT23" s="541">
        <f>CT21/SUM('E&amp;R trim'!DA61:DD61)*100</f>
        <v>51.672463423806235</v>
      </c>
      <c r="CU23" s="541">
        <f>CU21/SUM('E&amp;R trim'!DB61:DE61)*100</f>
        <v>51.759109598406127</v>
      </c>
      <c r="CV23" s="541">
        <f>CV21/SUM('E&amp;R trim'!DC61:DF61)*100</f>
        <v>51.788038807821039</v>
      </c>
      <c r="CW23" s="541">
        <f>CW21/SUM('E&amp;R trim'!DD61:DG61)*100</f>
        <v>51.891974248285955</v>
      </c>
      <c r="CX23" s="541">
        <f>CX21/SUM('E&amp;R trim'!DE61:DH61)*100</f>
        <v>51.766657065001688</v>
      </c>
      <c r="CY23" s="541">
        <f>CY21/SUM('E&amp;R trim'!DF61:DI61)*100</f>
        <v>51.628116941971655</v>
      </c>
      <c r="CZ23" s="541">
        <f>CZ21/SUM('E&amp;R trim'!DG61:DJ61)*100</f>
        <v>51.792701549829879</v>
      </c>
      <c r="DA23" s="541">
        <f>DA21/SUM('E&amp;R trim'!DH61:DK61)*100</f>
        <v>52.004756874685008</v>
      </c>
      <c r="DB23" s="541">
        <f>DB21/SUM('E&amp;R trim'!DI61:DL61)*100</f>
        <v>52.057781582833442</v>
      </c>
      <c r="DC23" s="541">
        <f>DC21/SUM('E&amp;R trim'!DJ61:DM61)*100</f>
        <v>52.005047086172276</v>
      </c>
      <c r="DD23" s="541">
        <f>DD21/SUM('E&amp;R trim'!DK61:DN61)*100</f>
        <v>51.660536416037559</v>
      </c>
      <c r="DE23" s="541">
        <f>DE21/SUM('E&amp;R trim'!DL61:DO61)*100</f>
        <v>51.274747320754891</v>
      </c>
      <c r="DF23" s="541">
        <f>DF21/SUM('E&amp;R trim'!DM61:DP61)*100</f>
        <v>51.221736596100477</v>
      </c>
      <c r="DG23" s="541">
        <f>DG21/SUM('E&amp;R trim'!DN61:DQ61)*100</f>
        <v>51.358111222836555</v>
      </c>
      <c r="DH23" s="541">
        <f>DH21/SUM('E&amp;R trim'!DO61:DR61)*100</f>
        <v>51.158114735073603</v>
      </c>
      <c r="DI23" s="541">
        <f>DI21/SUM('E&amp;R trim'!DP61:DS61)*100</f>
        <v>51.110648176643167</v>
      </c>
      <c r="DJ23" s="541">
        <f>DJ21/SUM('E&amp;R trim'!DQ61:DT61)*100</f>
        <v>50.976341319990603</v>
      </c>
      <c r="DK23" s="541">
        <f>DK21/SUM('E&amp;R trim'!DR61:DU61)*100</f>
        <v>51.001068196566656</v>
      </c>
      <c r="DL23" s="541">
        <f>DL21/SUM('E&amp;R trim'!DS61:DV61)*100</f>
        <v>50.898804236697316</v>
      </c>
      <c r="DM23" s="541">
        <f>DM21/SUM('E&amp;R trim'!DT61:DW61)*100</f>
        <v>50.903885026994054</v>
      </c>
      <c r="DN23" s="541">
        <f>DN21/SUM('E&amp;R trim'!DU61:DX61)*100</f>
        <v>51.169620258242034</v>
      </c>
      <c r="DO23" s="541">
        <f>DO21/SUM('E&amp;R trim'!DV61:DY61)*100</f>
        <v>51.662516038039044</v>
      </c>
      <c r="DP23" s="541">
        <f>DP21/SUM('E&amp;R trim'!DW61:DZ61)*100</f>
        <v>52.370181491531689</v>
      </c>
      <c r="DQ23" s="541">
        <f>DQ21/SUM('E&amp;R trim'!DX61:EA61)*100</f>
        <v>53.414707738162583</v>
      </c>
      <c r="DR23" s="541">
        <f>DR21/SUM('E&amp;R trim'!DY61:EB61)*100</f>
        <v>54.394461105938127</v>
      </c>
      <c r="DS23" s="541">
        <f>DS21/SUM('E&amp;R trim'!DZ61:EC61)*100</f>
        <v>55.143578790169634</v>
      </c>
      <c r="DT23" s="541">
        <f>DT21/SUM('E&amp;R trim'!EA61:ED61)*100</f>
        <v>55.527603333302501</v>
      </c>
      <c r="DU23" s="541">
        <f>DU21/SUM('E&amp;R trim'!EB61:EE61)*100</f>
        <v>55.455903038809559</v>
      </c>
      <c r="DV23" s="541">
        <f>DV21/SUM('E&amp;R trim'!EC61:EF61)*100</f>
        <v>55.166386014746095</v>
      </c>
      <c r="DW23" s="541">
        <f>DW21/SUM('E&amp;R trim'!ED61:EG61)*100</f>
        <v>54.846366945899348</v>
      </c>
      <c r="DX23" s="541">
        <f>DX21/SUM('E&amp;R trim'!EE61:EH61)*100</f>
        <v>54.58751884782653</v>
      </c>
      <c r="DY23" s="541">
        <f>DY21/SUM('E&amp;R trim'!EF61:EI61)*100</f>
        <v>54.482676181120283</v>
      </c>
      <c r="DZ23" s="541">
        <f>DZ21/SUM('E&amp;R trim'!EG61:EJ61)*100</f>
        <v>54.395979355136426</v>
      </c>
      <c r="EA23" s="541">
        <f>EA21/SUM('E&amp;R trim'!EH61:EK61)*100</f>
        <v>54.340138421082287</v>
      </c>
      <c r="EB23" s="541">
        <f>EB21/SUM('E&amp;R trim'!EI61:EL61)*100</f>
        <v>54.329941048262057</v>
      </c>
      <c r="EC23" s="541">
        <f>EC21/SUM('E&amp;R trim'!EJ61:EM61)*100</f>
        <v>54.476989141202914</v>
      </c>
      <c r="ED23" s="541">
        <f>ED21/SUM('E&amp;R trim'!EK61:EN61)*100</f>
        <v>54.639677783828269</v>
      </c>
      <c r="EE23" s="541">
        <f>EE21/SUM('E&amp;R trim'!EL61:EO61)*100</f>
        <v>55.11538444978239</v>
      </c>
      <c r="EF23" s="541">
        <f>EF21/SUM('E&amp;R trim'!EM61:EP61)*100</f>
        <v>55.371045128226179</v>
      </c>
      <c r="EG23" s="541">
        <f>EG21/SUM('E&amp;R trim'!EN61:EQ61)*100</f>
        <v>55.384098928672131</v>
      </c>
      <c r="EH23" s="541">
        <f>EH21/SUM('E&amp;R trim'!EO61:ER61)*100</f>
        <v>55.600931662286648</v>
      </c>
      <c r="EI23" s="541">
        <f>EI21/SUM('E&amp;R trim'!EP61:ES61)*100</f>
        <v>55.58928500502158</v>
      </c>
      <c r="EJ23" s="541">
        <f>EJ21/SUM('E&amp;R trim'!EQ61:ET61)*100</f>
        <v>55.848182843898165</v>
      </c>
      <c r="EK23" s="535" t="e">
        <f>EK21/SUM('E&amp;R trim'!ER61:EU61)*100</f>
        <v>#REF!</v>
      </c>
      <c r="EL23" s="535" t="e">
        <f>EL21/SUM('E&amp;R trim'!ES61:EV61)*100</f>
        <v>#REF!</v>
      </c>
      <c r="EM23" s="535" t="e">
        <f>EM21/SUM('E&amp;R trim'!ET61:EW61)*100</f>
        <v>#REF!</v>
      </c>
      <c r="EN23" s="535" t="e">
        <f>EN21/SUM('E&amp;R trim'!EU61:EX61)*100</f>
        <v>#REF!</v>
      </c>
      <c r="EO23" s="535" t="e">
        <f>EO21/SUM('E&amp;R trim'!EV61:EY61)*100</f>
        <v>#REF!</v>
      </c>
      <c r="EP23" s="535" t="e">
        <f>EP21/SUM('E&amp;R trim'!EW61:EZ61)*100</f>
        <v>#REF!</v>
      </c>
      <c r="EQ23" s="535" t="e">
        <f>EQ21/SUM('E&amp;R trim'!EX61:FA61)*100</f>
        <v>#REF!</v>
      </c>
      <c r="ER23" s="535" t="e">
        <f>ER21/SUM('E&amp;R trim'!EY61:FB61)*100</f>
        <v>#REF!</v>
      </c>
      <c r="ES23" s="535" t="e">
        <f>ES21/SUM('E&amp;R trim'!EZ61:FC61)*100</f>
        <v>#REF!</v>
      </c>
      <c r="ET23" s="535" t="e">
        <f>ET21/SUM('E&amp;R trim'!FA61:FD61)*100</f>
        <v>#REF!</v>
      </c>
      <c r="EU23" s="535" t="e">
        <f>EU21/SUM('E&amp;R trim'!FB61:FE61)*100</f>
        <v>#REF!</v>
      </c>
      <c r="EV23" s="535" t="e">
        <f>EV21/SUM('E&amp;R trim'!FC61:FF61)*100</f>
        <v>#REF!</v>
      </c>
      <c r="EW23" s="535" t="e">
        <f>EW21/SUM('E&amp;R trim'!FD61:FG61)*100</f>
        <v>#REF!</v>
      </c>
      <c r="EX23" s="535" t="e">
        <f>EX21/SUM('E&amp;R trim'!FE61:FH61)*100</f>
        <v>#REF!</v>
      </c>
      <c r="EY23" s="535" t="e">
        <f>EY21/SUM('E&amp;R trim'!FF61:FI61)*100</f>
        <v>#REF!</v>
      </c>
      <c r="EZ23" s="535" t="e">
        <f>EZ21/SUM('E&amp;R trim'!FG61:FJ61)*100</f>
        <v>#REF!</v>
      </c>
      <c r="FA23" s="535" t="e">
        <f>FA21/SUM('E&amp;R trim'!FH61:FK61)*100</f>
        <v>#REF!</v>
      </c>
      <c r="FB23" s="535" t="e">
        <f>FB21/SUM('E&amp;R trim'!FI61:FL61)*100</f>
        <v>#REF!</v>
      </c>
      <c r="FC23" s="535" t="e">
        <f>FC21/SUM('E&amp;R trim'!FJ61:FM61)*100</f>
        <v>#REF!</v>
      </c>
      <c r="FD23" s="535" t="e">
        <f>FD21/SUM('E&amp;R trim'!FK61:FN61)*100</f>
        <v>#REF!</v>
      </c>
      <c r="FE23" s="535" t="e">
        <f>FE21/SUM('E&amp;R trim'!FL61:FO61)*100</f>
        <v>#REF!</v>
      </c>
      <c r="FF23" s="535" t="e">
        <f>FF21/SUM('E&amp;R trim'!FM61:FP61)*100</f>
        <v>#REF!</v>
      </c>
      <c r="FG23" s="535" t="e">
        <f>FG21/SUM('E&amp;R trim'!FN61:FQ61)*100</f>
        <v>#REF!</v>
      </c>
    </row>
    <row r="24" spans="1:233" s="565" customFormat="1">
      <c r="A24" s="455"/>
      <c r="B24" s="455"/>
      <c r="C24" s="580" t="s">
        <v>297</v>
      </c>
      <c r="D24" s="567" t="e">
        <f t="shared" ref="D24:BO24" si="26">D40+D26+D32</f>
        <v>#REF!</v>
      </c>
      <c r="E24" s="567" t="e">
        <f t="shared" si="26"/>
        <v>#REF!</v>
      </c>
      <c r="F24" s="567" t="e">
        <f t="shared" si="26"/>
        <v>#REF!</v>
      </c>
      <c r="G24" s="567" t="e">
        <f t="shared" si="26"/>
        <v>#REF!</v>
      </c>
      <c r="H24" s="567" t="e">
        <f t="shared" si="26"/>
        <v>#REF!</v>
      </c>
      <c r="I24" s="567" t="e">
        <f t="shared" si="26"/>
        <v>#REF!</v>
      </c>
      <c r="J24" s="567" t="e">
        <f t="shared" si="26"/>
        <v>#REF!</v>
      </c>
      <c r="K24" s="567" t="e">
        <f t="shared" si="26"/>
        <v>#REF!</v>
      </c>
      <c r="L24" s="567" t="e">
        <f t="shared" si="26"/>
        <v>#REF!</v>
      </c>
      <c r="M24" s="567" t="e">
        <f t="shared" si="26"/>
        <v>#REF!</v>
      </c>
      <c r="N24" s="567" t="e">
        <f t="shared" si="26"/>
        <v>#REF!</v>
      </c>
      <c r="O24" s="567" t="e">
        <f t="shared" si="26"/>
        <v>#REF!</v>
      </c>
      <c r="P24" s="567" t="e">
        <f t="shared" si="26"/>
        <v>#REF!</v>
      </c>
      <c r="Q24" s="567" t="e">
        <f t="shared" si="26"/>
        <v>#REF!</v>
      </c>
      <c r="R24" s="567" t="e">
        <f t="shared" si="26"/>
        <v>#REF!</v>
      </c>
      <c r="S24" s="567" t="e">
        <f t="shared" si="26"/>
        <v>#REF!</v>
      </c>
      <c r="T24" s="567" t="e">
        <f t="shared" si="26"/>
        <v>#REF!</v>
      </c>
      <c r="U24" s="567" t="e">
        <f t="shared" si="26"/>
        <v>#REF!</v>
      </c>
      <c r="V24" s="567" t="e">
        <f t="shared" si="26"/>
        <v>#REF!</v>
      </c>
      <c r="W24" s="567" t="e">
        <f t="shared" si="26"/>
        <v>#REF!</v>
      </c>
      <c r="X24" s="567" t="e">
        <f t="shared" si="26"/>
        <v>#REF!</v>
      </c>
      <c r="Y24" s="567" t="e">
        <f t="shared" si="26"/>
        <v>#REF!</v>
      </c>
      <c r="Z24" s="567" t="e">
        <f t="shared" si="26"/>
        <v>#REF!</v>
      </c>
      <c r="AA24" s="567" t="e">
        <f t="shared" si="26"/>
        <v>#REF!</v>
      </c>
      <c r="AB24" s="567" t="e">
        <f t="shared" si="26"/>
        <v>#REF!</v>
      </c>
      <c r="AC24" s="567" t="e">
        <f t="shared" si="26"/>
        <v>#REF!</v>
      </c>
      <c r="AD24" s="567" t="e">
        <f t="shared" si="26"/>
        <v>#REF!</v>
      </c>
      <c r="AE24" s="567" t="e">
        <f t="shared" si="26"/>
        <v>#REF!</v>
      </c>
      <c r="AF24" s="567" t="e">
        <f t="shared" si="26"/>
        <v>#REF!</v>
      </c>
      <c r="AG24" s="567" t="e">
        <f t="shared" si="26"/>
        <v>#REF!</v>
      </c>
      <c r="AH24" s="567" t="e">
        <f t="shared" si="26"/>
        <v>#REF!</v>
      </c>
      <c r="AI24" s="567" t="e">
        <f t="shared" si="26"/>
        <v>#REF!</v>
      </c>
      <c r="AJ24" s="567" t="e">
        <f t="shared" si="26"/>
        <v>#REF!</v>
      </c>
      <c r="AK24" s="567" t="e">
        <f t="shared" si="26"/>
        <v>#REF!</v>
      </c>
      <c r="AL24" s="567" t="e">
        <f t="shared" si="26"/>
        <v>#REF!</v>
      </c>
      <c r="AM24" s="567" t="e">
        <f t="shared" si="26"/>
        <v>#REF!</v>
      </c>
      <c r="AN24" s="567" t="e">
        <f t="shared" si="26"/>
        <v>#REF!</v>
      </c>
      <c r="AO24" s="567" t="e">
        <f t="shared" si="26"/>
        <v>#REF!</v>
      </c>
      <c r="AP24" s="567" t="e">
        <f t="shared" si="26"/>
        <v>#REF!</v>
      </c>
      <c r="AQ24" s="567" t="e">
        <f t="shared" si="26"/>
        <v>#REF!</v>
      </c>
      <c r="AR24" s="567" t="e">
        <f t="shared" si="26"/>
        <v>#REF!</v>
      </c>
      <c r="AS24" s="567" t="e">
        <f t="shared" si="26"/>
        <v>#REF!</v>
      </c>
      <c r="AT24" s="567" t="e">
        <f t="shared" si="26"/>
        <v>#REF!</v>
      </c>
      <c r="AU24" s="567" t="e">
        <f t="shared" si="26"/>
        <v>#REF!</v>
      </c>
      <c r="AV24" s="567" t="e">
        <f t="shared" si="26"/>
        <v>#REF!</v>
      </c>
      <c r="AW24" s="567" t="e">
        <f t="shared" si="26"/>
        <v>#REF!</v>
      </c>
      <c r="AX24" s="567" t="e">
        <f t="shared" si="26"/>
        <v>#REF!</v>
      </c>
      <c r="AY24" s="567" t="e">
        <f t="shared" si="26"/>
        <v>#REF!</v>
      </c>
      <c r="AZ24" s="567" t="e">
        <f t="shared" si="26"/>
        <v>#REF!</v>
      </c>
      <c r="BA24" s="567" t="e">
        <f t="shared" si="26"/>
        <v>#REF!</v>
      </c>
      <c r="BB24" s="567" t="e">
        <f t="shared" si="26"/>
        <v>#REF!</v>
      </c>
      <c r="BC24" s="567" t="e">
        <f t="shared" si="26"/>
        <v>#REF!</v>
      </c>
      <c r="BD24" s="567" t="e">
        <f t="shared" si="26"/>
        <v>#REF!</v>
      </c>
      <c r="BE24" s="567" t="e">
        <f t="shared" si="26"/>
        <v>#REF!</v>
      </c>
      <c r="BF24" s="567" t="e">
        <f t="shared" si="26"/>
        <v>#REF!</v>
      </c>
      <c r="BG24" s="567" t="e">
        <f t="shared" si="26"/>
        <v>#REF!</v>
      </c>
      <c r="BH24" s="567" t="e">
        <f t="shared" si="26"/>
        <v>#REF!</v>
      </c>
      <c r="BI24" s="567" t="e">
        <f t="shared" si="26"/>
        <v>#REF!</v>
      </c>
      <c r="BJ24" s="567" t="e">
        <f t="shared" si="26"/>
        <v>#REF!</v>
      </c>
      <c r="BK24" s="567" t="e">
        <f t="shared" si="26"/>
        <v>#REF!</v>
      </c>
      <c r="BL24" s="567" t="e">
        <f t="shared" si="26"/>
        <v>#REF!</v>
      </c>
      <c r="BM24" s="567" t="e">
        <f t="shared" si="26"/>
        <v>#REF!</v>
      </c>
      <c r="BN24" s="567" t="e">
        <f t="shared" si="26"/>
        <v>#REF!</v>
      </c>
      <c r="BO24" s="567" t="e">
        <f t="shared" si="26"/>
        <v>#REF!</v>
      </c>
      <c r="BP24" s="567" t="e">
        <f t="shared" ref="BP24:EA24" si="27">BP40+BP26+BP32</f>
        <v>#REF!</v>
      </c>
      <c r="BQ24" s="567" t="e">
        <f t="shared" si="27"/>
        <v>#REF!</v>
      </c>
      <c r="BR24" s="567" t="e">
        <f t="shared" si="27"/>
        <v>#REF!</v>
      </c>
      <c r="BS24" s="567" t="e">
        <f t="shared" si="27"/>
        <v>#REF!</v>
      </c>
      <c r="BT24" s="567" t="e">
        <f t="shared" si="27"/>
        <v>#REF!</v>
      </c>
      <c r="BU24" s="567" t="e">
        <f t="shared" si="27"/>
        <v>#REF!</v>
      </c>
      <c r="BV24" s="567" t="e">
        <f t="shared" si="27"/>
        <v>#REF!</v>
      </c>
      <c r="BW24" s="567" t="e">
        <f t="shared" si="27"/>
        <v>#REF!</v>
      </c>
      <c r="BX24" s="567" t="e">
        <f t="shared" si="27"/>
        <v>#REF!</v>
      </c>
      <c r="BY24" s="567" t="e">
        <f t="shared" si="27"/>
        <v>#REF!</v>
      </c>
      <c r="BZ24" s="567" t="e">
        <f t="shared" si="27"/>
        <v>#REF!</v>
      </c>
      <c r="CA24" s="567" t="e">
        <f t="shared" si="27"/>
        <v>#REF!</v>
      </c>
      <c r="CB24" s="567" t="e">
        <f t="shared" si="27"/>
        <v>#REF!</v>
      </c>
      <c r="CC24" s="567" t="e">
        <f t="shared" si="27"/>
        <v>#REF!</v>
      </c>
      <c r="CD24" s="567" t="e">
        <f t="shared" si="27"/>
        <v>#REF!</v>
      </c>
      <c r="CE24" s="567" t="e">
        <f t="shared" si="27"/>
        <v>#REF!</v>
      </c>
      <c r="CF24" s="567" t="e">
        <f t="shared" si="27"/>
        <v>#REF!</v>
      </c>
      <c r="CG24" s="567" t="e">
        <f t="shared" si="27"/>
        <v>#REF!</v>
      </c>
      <c r="CH24" s="567" t="e">
        <f t="shared" si="27"/>
        <v>#REF!</v>
      </c>
      <c r="CI24" s="567" t="e">
        <f t="shared" si="27"/>
        <v>#REF!</v>
      </c>
      <c r="CJ24" s="567" t="e">
        <f t="shared" si="27"/>
        <v>#REF!</v>
      </c>
      <c r="CK24" s="567" t="e">
        <f t="shared" si="27"/>
        <v>#REF!</v>
      </c>
      <c r="CL24" s="567" t="e">
        <f t="shared" si="27"/>
        <v>#REF!</v>
      </c>
      <c r="CM24" s="567" t="e">
        <f t="shared" si="27"/>
        <v>#REF!</v>
      </c>
      <c r="CN24" s="567" t="e">
        <f t="shared" si="27"/>
        <v>#REF!</v>
      </c>
      <c r="CO24" s="567" t="e">
        <f t="shared" si="27"/>
        <v>#REF!</v>
      </c>
      <c r="CP24" s="567" t="e">
        <f t="shared" si="27"/>
        <v>#REF!</v>
      </c>
      <c r="CQ24" s="567" t="e">
        <f t="shared" si="27"/>
        <v>#REF!</v>
      </c>
      <c r="CR24" s="567" t="e">
        <f t="shared" si="27"/>
        <v>#REF!</v>
      </c>
      <c r="CS24" s="567" t="e">
        <f t="shared" si="27"/>
        <v>#REF!</v>
      </c>
      <c r="CT24" s="567" t="e">
        <f t="shared" si="27"/>
        <v>#REF!</v>
      </c>
      <c r="CU24" s="567" t="e">
        <f t="shared" si="27"/>
        <v>#REF!</v>
      </c>
      <c r="CV24" s="567" t="e">
        <f t="shared" si="27"/>
        <v>#REF!</v>
      </c>
      <c r="CW24" s="567" t="e">
        <f t="shared" si="27"/>
        <v>#REF!</v>
      </c>
      <c r="CX24" s="567" t="e">
        <f t="shared" si="27"/>
        <v>#REF!</v>
      </c>
      <c r="CY24" s="567" t="e">
        <f t="shared" si="27"/>
        <v>#REF!</v>
      </c>
      <c r="CZ24" s="567" t="e">
        <f t="shared" si="27"/>
        <v>#REF!</v>
      </c>
      <c r="DA24" s="567" t="e">
        <f t="shared" si="27"/>
        <v>#REF!</v>
      </c>
      <c r="DB24" s="567" t="e">
        <f t="shared" si="27"/>
        <v>#REF!</v>
      </c>
      <c r="DC24" s="567" t="e">
        <f t="shared" si="27"/>
        <v>#REF!</v>
      </c>
      <c r="DD24" s="567" t="e">
        <f t="shared" si="27"/>
        <v>#REF!</v>
      </c>
      <c r="DE24" s="567" t="e">
        <f t="shared" si="27"/>
        <v>#REF!</v>
      </c>
      <c r="DF24" s="567" t="e">
        <f t="shared" si="27"/>
        <v>#REF!</v>
      </c>
      <c r="DG24" s="567" t="e">
        <f t="shared" si="27"/>
        <v>#REF!</v>
      </c>
      <c r="DH24" s="567" t="e">
        <f t="shared" si="27"/>
        <v>#REF!</v>
      </c>
      <c r="DI24" s="567" t="e">
        <f t="shared" si="27"/>
        <v>#REF!</v>
      </c>
      <c r="DJ24" s="567" t="e">
        <f t="shared" si="27"/>
        <v>#REF!</v>
      </c>
      <c r="DK24" s="567" t="e">
        <f t="shared" si="27"/>
        <v>#REF!</v>
      </c>
      <c r="DL24" s="567" t="e">
        <f t="shared" si="27"/>
        <v>#REF!</v>
      </c>
      <c r="DM24" s="567" t="e">
        <f t="shared" si="27"/>
        <v>#REF!</v>
      </c>
      <c r="DN24" s="567" t="e">
        <f t="shared" si="27"/>
        <v>#REF!</v>
      </c>
      <c r="DO24" s="567" t="e">
        <f t="shared" si="27"/>
        <v>#REF!</v>
      </c>
      <c r="DP24" s="567" t="e">
        <f t="shared" si="27"/>
        <v>#REF!</v>
      </c>
      <c r="DQ24" s="567" t="e">
        <f t="shared" si="27"/>
        <v>#REF!</v>
      </c>
      <c r="DR24" s="567" t="e">
        <f t="shared" si="27"/>
        <v>#REF!</v>
      </c>
      <c r="DS24" s="567" t="e">
        <f t="shared" si="27"/>
        <v>#REF!</v>
      </c>
      <c r="DT24" s="567" t="e">
        <f t="shared" si="27"/>
        <v>#REF!</v>
      </c>
      <c r="DU24" s="567" t="e">
        <f t="shared" si="27"/>
        <v>#REF!</v>
      </c>
      <c r="DV24" s="567" t="e">
        <f t="shared" si="27"/>
        <v>#REF!</v>
      </c>
      <c r="DW24" s="567" t="e">
        <f t="shared" si="27"/>
        <v>#REF!</v>
      </c>
      <c r="DX24" s="567" t="e">
        <f t="shared" si="27"/>
        <v>#REF!</v>
      </c>
      <c r="DY24" s="567" t="e">
        <f t="shared" si="27"/>
        <v>#REF!</v>
      </c>
      <c r="DZ24" s="567" t="e">
        <f t="shared" si="27"/>
        <v>#REF!</v>
      </c>
      <c r="EA24" s="567" t="e">
        <f t="shared" si="27"/>
        <v>#REF!</v>
      </c>
      <c r="EB24" s="567" t="e">
        <f t="shared" ref="EB24:EG24" si="28">EB40+EB26+EB32</f>
        <v>#REF!</v>
      </c>
      <c r="EC24" s="567" t="e">
        <f t="shared" si="28"/>
        <v>#REF!</v>
      </c>
      <c r="ED24" s="567" t="e">
        <f t="shared" si="28"/>
        <v>#REF!</v>
      </c>
      <c r="EE24" s="567" t="e">
        <f t="shared" si="28"/>
        <v>#REF!</v>
      </c>
      <c r="EF24" s="567" t="e">
        <f t="shared" si="28"/>
        <v>#REF!</v>
      </c>
      <c r="EG24" s="567" t="e">
        <f t="shared" si="28"/>
        <v>#REF!</v>
      </c>
      <c r="EH24" s="567" t="e">
        <f>EH40+EH26+EH32</f>
        <v>#REF!</v>
      </c>
      <c r="EI24" s="567" t="e">
        <f>EI40+EI26+EI32</f>
        <v>#REF!</v>
      </c>
      <c r="EJ24" s="567" t="e">
        <f>EJ40+EJ26+EJ32</f>
        <v>#REF!</v>
      </c>
      <c r="EK24" s="569" t="e">
        <f>EK40+EK26+EK32</f>
        <v>#REF!</v>
      </c>
      <c r="EL24" s="569" t="e">
        <f t="shared" ref="EL24:FC24" si="29">EL40+EL26+EL32</f>
        <v>#REF!</v>
      </c>
      <c r="EM24" s="569" t="e">
        <f t="shared" si="29"/>
        <v>#REF!</v>
      </c>
      <c r="EN24" s="569" t="e">
        <f t="shared" si="29"/>
        <v>#REF!</v>
      </c>
      <c r="EO24" s="569" t="e">
        <f t="shared" si="29"/>
        <v>#REF!</v>
      </c>
      <c r="EP24" s="569" t="e">
        <f t="shared" si="29"/>
        <v>#REF!</v>
      </c>
      <c r="EQ24" s="569" t="e">
        <f t="shared" si="29"/>
        <v>#REF!</v>
      </c>
      <c r="ER24" s="569" t="e">
        <f t="shared" si="29"/>
        <v>#REF!</v>
      </c>
      <c r="ES24" s="569" t="e">
        <f t="shared" si="29"/>
        <v>#REF!</v>
      </c>
      <c r="ET24" s="569" t="e">
        <f t="shared" si="29"/>
        <v>#REF!</v>
      </c>
      <c r="EU24" s="569" t="e">
        <f t="shared" si="29"/>
        <v>#REF!</v>
      </c>
      <c r="EV24" s="569" t="e">
        <f t="shared" si="29"/>
        <v>#REF!</v>
      </c>
      <c r="EW24" s="569" t="e">
        <f t="shared" si="29"/>
        <v>#REF!</v>
      </c>
      <c r="EX24" s="569" t="e">
        <f t="shared" si="29"/>
        <v>#REF!</v>
      </c>
      <c r="EY24" s="569" t="e">
        <f t="shared" si="29"/>
        <v>#REF!</v>
      </c>
      <c r="EZ24" s="569" t="e">
        <f t="shared" si="29"/>
        <v>#REF!</v>
      </c>
      <c r="FA24" s="569" t="e">
        <f t="shared" si="29"/>
        <v>#REF!</v>
      </c>
      <c r="FB24" s="569" t="e">
        <f t="shared" si="29"/>
        <v>#REF!</v>
      </c>
      <c r="FC24" s="569" t="e">
        <f t="shared" si="29"/>
        <v>#REF!</v>
      </c>
      <c r="FD24" s="569" t="e">
        <f>FD40+FD26+FD32</f>
        <v>#REF!</v>
      </c>
      <c r="FE24" s="569" t="e">
        <f>FE40+FE26+FE32</f>
        <v>#REF!</v>
      </c>
      <c r="FF24" s="569" t="e">
        <f>FF40+FF26+FF32</f>
        <v>#REF!</v>
      </c>
      <c r="FG24" s="569" t="e">
        <f>FG40+FG26+FG32</f>
        <v>#REF!</v>
      </c>
    </row>
    <row r="25" spans="1:233" s="565" customFormat="1">
      <c r="A25" s="455"/>
      <c r="B25" s="455"/>
      <c r="C25" s="580"/>
      <c r="AU25" s="567"/>
      <c r="AV25" s="567"/>
      <c r="AW25" s="567"/>
      <c r="AX25" s="567"/>
      <c r="AY25" s="567" t="e">
        <f t="shared" ref="AY25:DJ25" si="30">(AY24/AU24-1)*100</f>
        <v>#REF!</v>
      </c>
      <c r="AZ25" s="567" t="e">
        <f t="shared" si="30"/>
        <v>#REF!</v>
      </c>
      <c r="BA25" s="567" t="e">
        <f t="shared" si="30"/>
        <v>#REF!</v>
      </c>
      <c r="BB25" s="567" t="e">
        <f t="shared" si="30"/>
        <v>#REF!</v>
      </c>
      <c r="BC25" s="567" t="e">
        <f t="shared" si="30"/>
        <v>#REF!</v>
      </c>
      <c r="BD25" s="567" t="e">
        <f t="shared" si="30"/>
        <v>#REF!</v>
      </c>
      <c r="BE25" s="567" t="e">
        <f t="shared" si="30"/>
        <v>#REF!</v>
      </c>
      <c r="BF25" s="567" t="e">
        <f t="shared" si="30"/>
        <v>#REF!</v>
      </c>
      <c r="BG25" s="567" t="e">
        <f t="shared" si="30"/>
        <v>#REF!</v>
      </c>
      <c r="BH25" s="567" t="e">
        <f t="shared" si="30"/>
        <v>#REF!</v>
      </c>
      <c r="BI25" s="567" t="e">
        <f t="shared" si="30"/>
        <v>#REF!</v>
      </c>
      <c r="BJ25" s="567" t="e">
        <f t="shared" si="30"/>
        <v>#REF!</v>
      </c>
      <c r="BK25" s="567" t="e">
        <f t="shared" si="30"/>
        <v>#REF!</v>
      </c>
      <c r="BL25" s="567" t="e">
        <f t="shared" si="30"/>
        <v>#REF!</v>
      </c>
      <c r="BM25" s="567" t="e">
        <f t="shared" si="30"/>
        <v>#REF!</v>
      </c>
      <c r="BN25" s="567" t="e">
        <f t="shared" si="30"/>
        <v>#REF!</v>
      </c>
      <c r="BO25" s="567" t="e">
        <f t="shared" si="30"/>
        <v>#REF!</v>
      </c>
      <c r="BP25" s="567" t="e">
        <f t="shared" si="30"/>
        <v>#REF!</v>
      </c>
      <c r="BQ25" s="567" t="e">
        <f t="shared" si="30"/>
        <v>#REF!</v>
      </c>
      <c r="BR25" s="567" t="e">
        <f t="shared" si="30"/>
        <v>#REF!</v>
      </c>
      <c r="BS25" s="567" t="e">
        <f t="shared" si="30"/>
        <v>#REF!</v>
      </c>
      <c r="BT25" s="567" t="e">
        <f t="shared" si="30"/>
        <v>#REF!</v>
      </c>
      <c r="BU25" s="567" t="e">
        <f t="shared" si="30"/>
        <v>#REF!</v>
      </c>
      <c r="BV25" s="567" t="e">
        <f t="shared" si="30"/>
        <v>#REF!</v>
      </c>
      <c r="BW25" s="567" t="e">
        <f t="shared" si="30"/>
        <v>#REF!</v>
      </c>
      <c r="BX25" s="567" t="e">
        <f t="shared" si="30"/>
        <v>#REF!</v>
      </c>
      <c r="BY25" s="567" t="e">
        <f t="shared" si="30"/>
        <v>#REF!</v>
      </c>
      <c r="BZ25" s="567" t="e">
        <f t="shared" si="30"/>
        <v>#REF!</v>
      </c>
      <c r="CA25" s="567" t="e">
        <f t="shared" si="30"/>
        <v>#REF!</v>
      </c>
      <c r="CB25" s="567" t="e">
        <f t="shared" si="30"/>
        <v>#REF!</v>
      </c>
      <c r="CC25" s="567" t="e">
        <f t="shared" si="30"/>
        <v>#REF!</v>
      </c>
      <c r="CD25" s="567" t="e">
        <f t="shared" si="30"/>
        <v>#REF!</v>
      </c>
      <c r="CE25" s="567" t="e">
        <f t="shared" si="30"/>
        <v>#REF!</v>
      </c>
      <c r="CF25" s="567" t="e">
        <f t="shared" si="30"/>
        <v>#REF!</v>
      </c>
      <c r="CG25" s="567" t="e">
        <f t="shared" si="30"/>
        <v>#REF!</v>
      </c>
      <c r="CH25" s="567" t="e">
        <f t="shared" si="30"/>
        <v>#REF!</v>
      </c>
      <c r="CI25" s="567" t="e">
        <f t="shared" si="30"/>
        <v>#REF!</v>
      </c>
      <c r="CJ25" s="567" t="e">
        <f t="shared" si="30"/>
        <v>#REF!</v>
      </c>
      <c r="CK25" s="567" t="e">
        <f t="shared" si="30"/>
        <v>#REF!</v>
      </c>
      <c r="CL25" s="567" t="e">
        <f t="shared" si="30"/>
        <v>#REF!</v>
      </c>
      <c r="CM25" s="567" t="e">
        <f t="shared" si="30"/>
        <v>#REF!</v>
      </c>
      <c r="CN25" s="567" t="e">
        <f t="shared" si="30"/>
        <v>#REF!</v>
      </c>
      <c r="CO25" s="567" t="e">
        <f t="shared" si="30"/>
        <v>#REF!</v>
      </c>
      <c r="CP25" s="567" t="e">
        <f t="shared" si="30"/>
        <v>#REF!</v>
      </c>
      <c r="CQ25" s="567" t="e">
        <f t="shared" si="30"/>
        <v>#REF!</v>
      </c>
      <c r="CR25" s="567" t="e">
        <f t="shared" si="30"/>
        <v>#REF!</v>
      </c>
      <c r="CS25" s="567" t="e">
        <f t="shared" si="30"/>
        <v>#REF!</v>
      </c>
      <c r="CT25" s="567" t="e">
        <f t="shared" si="30"/>
        <v>#REF!</v>
      </c>
      <c r="CU25" s="567" t="e">
        <f t="shared" si="30"/>
        <v>#REF!</v>
      </c>
      <c r="CV25" s="567" t="e">
        <f t="shared" si="30"/>
        <v>#REF!</v>
      </c>
      <c r="CW25" s="567" t="e">
        <f t="shared" si="30"/>
        <v>#REF!</v>
      </c>
      <c r="CX25" s="567" t="e">
        <f t="shared" si="30"/>
        <v>#REF!</v>
      </c>
      <c r="CY25" s="567" t="e">
        <f t="shared" si="30"/>
        <v>#REF!</v>
      </c>
      <c r="CZ25" s="567" t="e">
        <f t="shared" si="30"/>
        <v>#REF!</v>
      </c>
      <c r="DA25" s="567" t="e">
        <f t="shared" si="30"/>
        <v>#REF!</v>
      </c>
      <c r="DB25" s="567" t="e">
        <f t="shared" si="30"/>
        <v>#REF!</v>
      </c>
      <c r="DC25" s="567" t="e">
        <f t="shared" si="30"/>
        <v>#REF!</v>
      </c>
      <c r="DD25" s="567" t="e">
        <f t="shared" si="30"/>
        <v>#REF!</v>
      </c>
      <c r="DE25" s="567" t="e">
        <f t="shared" si="30"/>
        <v>#REF!</v>
      </c>
      <c r="DF25" s="567" t="e">
        <f t="shared" si="30"/>
        <v>#REF!</v>
      </c>
      <c r="DG25" s="567" t="e">
        <f t="shared" si="30"/>
        <v>#REF!</v>
      </c>
      <c r="DH25" s="567" t="e">
        <f t="shared" si="30"/>
        <v>#REF!</v>
      </c>
      <c r="DI25" s="567" t="e">
        <f t="shared" si="30"/>
        <v>#REF!</v>
      </c>
      <c r="DJ25" s="567" t="e">
        <f t="shared" si="30"/>
        <v>#REF!</v>
      </c>
      <c r="DK25" s="567" t="e">
        <f t="shared" ref="DK25:FC25" si="31">(DK24/DG24-1)*100</f>
        <v>#REF!</v>
      </c>
      <c r="DL25" s="567" t="e">
        <f t="shared" si="31"/>
        <v>#REF!</v>
      </c>
      <c r="DM25" s="567" t="e">
        <f t="shared" si="31"/>
        <v>#REF!</v>
      </c>
      <c r="DN25" s="567" t="e">
        <f t="shared" si="31"/>
        <v>#REF!</v>
      </c>
      <c r="DO25" s="567" t="e">
        <f t="shared" si="31"/>
        <v>#REF!</v>
      </c>
      <c r="DP25" s="567" t="e">
        <f t="shared" si="31"/>
        <v>#REF!</v>
      </c>
      <c r="DQ25" s="567" t="e">
        <f t="shared" si="31"/>
        <v>#REF!</v>
      </c>
      <c r="DR25" s="567" t="e">
        <f t="shared" si="31"/>
        <v>#REF!</v>
      </c>
      <c r="DS25" s="567" t="e">
        <f t="shared" si="31"/>
        <v>#REF!</v>
      </c>
      <c r="DT25" s="567" t="e">
        <f t="shared" si="31"/>
        <v>#REF!</v>
      </c>
      <c r="DU25" s="567" t="e">
        <f t="shared" si="31"/>
        <v>#REF!</v>
      </c>
      <c r="DV25" s="567" t="e">
        <f t="shared" si="31"/>
        <v>#REF!</v>
      </c>
      <c r="DW25" s="567" t="e">
        <f t="shared" si="31"/>
        <v>#REF!</v>
      </c>
      <c r="DX25" s="567" t="e">
        <f t="shared" si="31"/>
        <v>#REF!</v>
      </c>
      <c r="DY25" s="567" t="e">
        <f t="shared" si="31"/>
        <v>#REF!</v>
      </c>
      <c r="DZ25" s="567" t="e">
        <f t="shared" si="31"/>
        <v>#REF!</v>
      </c>
      <c r="EA25" s="567" t="e">
        <f t="shared" si="31"/>
        <v>#REF!</v>
      </c>
      <c r="EB25" s="567" t="e">
        <f t="shared" si="31"/>
        <v>#REF!</v>
      </c>
      <c r="EC25" s="567" t="e">
        <f t="shared" si="31"/>
        <v>#REF!</v>
      </c>
      <c r="ED25" s="567" t="e">
        <f t="shared" si="31"/>
        <v>#REF!</v>
      </c>
      <c r="EE25" s="567" t="e">
        <f t="shared" si="31"/>
        <v>#REF!</v>
      </c>
      <c r="EF25" s="567" t="e">
        <f t="shared" si="31"/>
        <v>#REF!</v>
      </c>
      <c r="EG25" s="567" t="e">
        <f t="shared" si="31"/>
        <v>#REF!</v>
      </c>
      <c r="EH25" s="567" t="e">
        <f t="shared" si="31"/>
        <v>#REF!</v>
      </c>
      <c r="EI25" s="567" t="e">
        <f t="shared" si="31"/>
        <v>#REF!</v>
      </c>
      <c r="EJ25" s="567" t="e">
        <f t="shared" si="31"/>
        <v>#REF!</v>
      </c>
      <c r="EK25" s="569" t="e">
        <f>(EK24/EG24-1)*100</f>
        <v>#REF!</v>
      </c>
      <c r="EL25" s="569" t="e">
        <f t="shared" si="31"/>
        <v>#REF!</v>
      </c>
      <c r="EM25" s="569" t="e">
        <f t="shared" si="31"/>
        <v>#REF!</v>
      </c>
      <c r="EN25" s="569" t="e">
        <f t="shared" si="31"/>
        <v>#REF!</v>
      </c>
      <c r="EO25" s="569" t="e">
        <f t="shared" si="31"/>
        <v>#REF!</v>
      </c>
      <c r="EP25" s="569" t="e">
        <f t="shared" si="31"/>
        <v>#REF!</v>
      </c>
      <c r="EQ25" s="569" t="e">
        <f t="shared" si="31"/>
        <v>#REF!</v>
      </c>
      <c r="ER25" s="569" t="e">
        <f t="shared" si="31"/>
        <v>#REF!</v>
      </c>
      <c r="ES25" s="569" t="e">
        <f t="shared" si="31"/>
        <v>#REF!</v>
      </c>
      <c r="ET25" s="569" t="e">
        <f t="shared" si="31"/>
        <v>#REF!</v>
      </c>
      <c r="EU25" s="569" t="e">
        <f t="shared" si="31"/>
        <v>#REF!</v>
      </c>
      <c r="EV25" s="569" t="e">
        <f t="shared" si="31"/>
        <v>#REF!</v>
      </c>
      <c r="EW25" s="569" t="e">
        <f t="shared" si="31"/>
        <v>#REF!</v>
      </c>
      <c r="EX25" s="569" t="e">
        <f t="shared" si="31"/>
        <v>#REF!</v>
      </c>
      <c r="EY25" s="569" t="e">
        <f t="shared" si="31"/>
        <v>#REF!</v>
      </c>
      <c r="EZ25" s="569" t="e">
        <f t="shared" si="31"/>
        <v>#REF!</v>
      </c>
      <c r="FA25" s="569" t="e">
        <f t="shared" si="31"/>
        <v>#REF!</v>
      </c>
      <c r="FB25" s="569" t="e">
        <f t="shared" si="31"/>
        <v>#REF!</v>
      </c>
      <c r="FC25" s="569" t="e">
        <f t="shared" si="31"/>
        <v>#REF!</v>
      </c>
      <c r="FD25" s="569" t="e">
        <f>(FD24/EZ24-1)*100</f>
        <v>#REF!</v>
      </c>
      <c r="FE25" s="569" t="e">
        <f>(FE24/FA24-1)*100</f>
        <v>#REF!</v>
      </c>
      <c r="FF25" s="569" t="e">
        <f>(FF24/FB24-1)*100</f>
        <v>#REF!</v>
      </c>
      <c r="FG25" s="569" t="e">
        <f>(FG24/FC24-1)*100</f>
        <v>#REF!</v>
      </c>
    </row>
    <row r="26" spans="1:233" s="565" customFormat="1">
      <c r="A26" s="455"/>
      <c r="B26" s="455"/>
      <c r="C26" s="454" t="s">
        <v>298</v>
      </c>
      <c r="D26" s="455" t="e">
        <v>#REF!</v>
      </c>
      <c r="E26" s="455" t="e">
        <v>#REF!</v>
      </c>
      <c r="F26" s="455" t="e">
        <v>#REF!</v>
      </c>
      <c r="G26" s="455" t="e">
        <v>#REF!</v>
      </c>
      <c r="H26" s="455" t="e">
        <v>#REF!</v>
      </c>
      <c r="I26" s="455" t="e">
        <v>#REF!</v>
      </c>
      <c r="J26" s="455" t="e">
        <v>#REF!</v>
      </c>
      <c r="K26" s="455" t="e">
        <v>#REF!</v>
      </c>
      <c r="L26" s="455" t="e">
        <v>#REF!</v>
      </c>
      <c r="M26" s="455" t="e">
        <v>#REF!</v>
      </c>
      <c r="N26" s="455" t="e">
        <v>#REF!</v>
      </c>
      <c r="O26" s="455" t="e">
        <v>#REF!</v>
      </c>
      <c r="P26" s="455" t="e">
        <v>#REF!</v>
      </c>
      <c r="Q26" s="455" t="e">
        <v>#REF!</v>
      </c>
      <c r="R26" s="455" t="e">
        <v>#REF!</v>
      </c>
      <c r="S26" s="455" t="e">
        <v>#REF!</v>
      </c>
      <c r="T26" s="455" t="e">
        <v>#REF!</v>
      </c>
      <c r="U26" s="455" t="e">
        <v>#REF!</v>
      </c>
      <c r="V26" s="455" t="e">
        <v>#REF!</v>
      </c>
      <c r="W26" s="455" t="e">
        <v>#REF!</v>
      </c>
      <c r="X26" s="455" t="e">
        <v>#REF!</v>
      </c>
      <c r="Y26" s="455" t="e">
        <v>#REF!</v>
      </c>
      <c r="Z26" s="455" t="e">
        <v>#REF!</v>
      </c>
      <c r="AA26" s="455" t="e">
        <v>#REF!</v>
      </c>
      <c r="AB26" s="455" t="e">
        <v>#REF!</v>
      </c>
      <c r="AC26" s="455" t="e">
        <v>#REF!</v>
      </c>
      <c r="AD26" s="455" t="e">
        <v>#REF!</v>
      </c>
      <c r="AE26" s="455" t="e">
        <v>#REF!</v>
      </c>
      <c r="AF26" s="455" t="e">
        <v>#REF!</v>
      </c>
      <c r="AG26" s="455" t="e">
        <v>#REF!</v>
      </c>
      <c r="AH26" s="455" t="e">
        <v>#REF!</v>
      </c>
      <c r="AI26" s="455" t="e">
        <v>#REF!</v>
      </c>
      <c r="AJ26" s="455" t="e">
        <v>#REF!</v>
      </c>
      <c r="AK26" s="455" t="e">
        <v>#REF!</v>
      </c>
      <c r="AL26" s="455" t="e">
        <v>#REF!</v>
      </c>
      <c r="AM26" s="455" t="e">
        <v>#REF!</v>
      </c>
      <c r="AN26" s="455" t="e">
        <v>#REF!</v>
      </c>
      <c r="AO26" s="455" t="e">
        <v>#REF!</v>
      </c>
      <c r="AP26" s="455" t="e">
        <v>#REF!</v>
      </c>
      <c r="AQ26" s="455" t="e">
        <v>#REF!</v>
      </c>
      <c r="AR26" s="455" t="e">
        <v>#REF!</v>
      </c>
      <c r="AS26" s="455" t="e">
        <v>#REF!</v>
      </c>
      <c r="AT26" s="455" t="e">
        <v>#REF!</v>
      </c>
      <c r="AU26" s="455" t="e">
        <v>#REF!</v>
      </c>
      <c r="AV26" s="455" t="e">
        <v>#REF!</v>
      </c>
      <c r="AW26" s="455" t="e">
        <v>#REF!</v>
      </c>
      <c r="AX26" s="455" t="e">
        <v>#REF!</v>
      </c>
      <c r="AY26" s="455" t="e">
        <v>#REF!</v>
      </c>
      <c r="AZ26" s="455" t="e">
        <v>#REF!</v>
      </c>
      <c r="BA26" s="455" t="e">
        <v>#REF!</v>
      </c>
      <c r="BB26" s="455" t="e">
        <v>#REF!</v>
      </c>
      <c r="BC26" s="455" t="e">
        <v>#REF!</v>
      </c>
      <c r="BD26" s="455" t="e">
        <v>#REF!</v>
      </c>
      <c r="BE26" s="455" t="e">
        <v>#REF!</v>
      </c>
      <c r="BF26" s="455" t="e">
        <v>#REF!</v>
      </c>
      <c r="BG26" s="455" t="e">
        <v>#REF!</v>
      </c>
      <c r="BH26" s="455" t="e">
        <v>#REF!</v>
      </c>
      <c r="BI26" s="455" t="e">
        <v>#REF!</v>
      </c>
      <c r="BJ26" s="455" t="e">
        <v>#REF!</v>
      </c>
      <c r="BK26" s="455" t="e">
        <v>#REF!</v>
      </c>
      <c r="BL26" s="455" t="e">
        <v>#REF!</v>
      </c>
      <c r="BM26" s="455" t="e">
        <v>#REF!</v>
      </c>
      <c r="BN26" s="455" t="e">
        <v>#REF!</v>
      </c>
      <c r="BO26" s="455" t="e">
        <v>#REF!</v>
      </c>
      <c r="BP26" s="455" t="e">
        <v>#REF!</v>
      </c>
      <c r="BQ26" s="455" t="e">
        <v>#REF!</v>
      </c>
      <c r="BR26" s="455" t="e">
        <v>#REF!</v>
      </c>
      <c r="BS26" s="455" t="e">
        <v>#REF!</v>
      </c>
      <c r="BT26" s="455" t="e">
        <v>#REF!</v>
      </c>
      <c r="BU26" s="455" t="e">
        <v>#REF!</v>
      </c>
      <c r="BV26" s="455" t="e">
        <v>#REF!</v>
      </c>
      <c r="BW26" s="455" t="e">
        <v>#REF!</v>
      </c>
      <c r="BX26" s="455" t="e">
        <v>#REF!</v>
      </c>
      <c r="BY26" s="455" t="e">
        <v>#REF!</v>
      </c>
      <c r="BZ26" s="455" t="e">
        <v>#REF!</v>
      </c>
      <c r="CA26" s="455" t="e">
        <v>#REF!</v>
      </c>
      <c r="CB26" s="455" t="e">
        <v>#REF!</v>
      </c>
      <c r="CC26" s="455" t="e">
        <v>#REF!</v>
      </c>
      <c r="CD26" s="455" t="e">
        <v>#REF!</v>
      </c>
      <c r="CE26" s="455" t="e">
        <v>#REF!</v>
      </c>
      <c r="CF26" s="455" t="e">
        <v>#REF!</v>
      </c>
      <c r="CG26" s="455" t="e">
        <v>#REF!</v>
      </c>
      <c r="CH26" s="455" t="e">
        <v>#REF!</v>
      </c>
      <c r="CI26" s="455" t="e">
        <v>#REF!</v>
      </c>
      <c r="CJ26" s="455" t="e">
        <v>#REF!</v>
      </c>
      <c r="CK26" s="455" t="e">
        <v>#REF!</v>
      </c>
      <c r="CL26" s="455" t="e">
        <v>#REF!</v>
      </c>
      <c r="CM26" s="455" t="e">
        <v>#REF!</v>
      </c>
      <c r="CN26" s="455" t="e">
        <v>#REF!</v>
      </c>
      <c r="CO26" s="455" t="e">
        <v>#REF!</v>
      </c>
      <c r="CP26" s="455" t="e">
        <v>#REF!</v>
      </c>
      <c r="CQ26" s="455" t="e">
        <v>#REF!</v>
      </c>
      <c r="CR26" s="455" t="e">
        <v>#REF!</v>
      </c>
      <c r="CS26" s="455" t="e">
        <v>#REF!</v>
      </c>
      <c r="CT26" s="455" t="e">
        <v>#REF!</v>
      </c>
      <c r="CU26" s="455" t="e">
        <v>#REF!</v>
      </c>
      <c r="CV26" s="455" t="e">
        <v>#REF!</v>
      </c>
      <c r="CW26" s="455" t="e">
        <v>#REF!</v>
      </c>
      <c r="CX26" s="455" t="e">
        <v>#REF!</v>
      </c>
      <c r="CY26" s="455" t="e">
        <v>#REF!</v>
      </c>
      <c r="CZ26" s="455" t="e">
        <v>#REF!</v>
      </c>
      <c r="DA26" s="455" t="e">
        <v>#REF!</v>
      </c>
      <c r="DB26" s="455" t="e">
        <v>#REF!</v>
      </c>
      <c r="DC26" s="455" t="e">
        <v>#REF!</v>
      </c>
      <c r="DD26" s="455" t="e">
        <v>#REF!</v>
      </c>
      <c r="DE26" s="455" t="e">
        <v>#REF!</v>
      </c>
      <c r="DF26" s="455" t="e">
        <v>#REF!</v>
      </c>
      <c r="DG26" s="455" t="e">
        <v>#REF!</v>
      </c>
      <c r="DH26" s="455" t="e">
        <v>#REF!</v>
      </c>
      <c r="DI26" s="455" t="e">
        <v>#REF!</v>
      </c>
      <c r="DJ26" s="455" t="e">
        <v>#REF!</v>
      </c>
      <c r="DK26" s="455" t="e">
        <v>#REF!</v>
      </c>
      <c r="DL26" s="455" t="e">
        <v>#REF!</v>
      </c>
      <c r="DM26" s="455" t="e">
        <v>#REF!</v>
      </c>
      <c r="DN26" s="455" t="e">
        <v>#REF!</v>
      </c>
      <c r="DO26" s="455" t="e">
        <v>#REF!</v>
      </c>
      <c r="DP26" s="455" t="e">
        <v>#REF!</v>
      </c>
      <c r="DQ26" s="455" t="e">
        <v>#REF!</v>
      </c>
      <c r="DR26" s="455" t="e">
        <v>#REF!</v>
      </c>
      <c r="DS26" s="455" t="e">
        <v>#REF!</v>
      </c>
      <c r="DT26" s="455" t="e">
        <v>#REF!</v>
      </c>
      <c r="DU26" s="455" t="e">
        <v>#REF!</v>
      </c>
      <c r="DV26" s="455" t="e">
        <v>#REF!</v>
      </c>
      <c r="DW26" s="455" t="e">
        <v>#REF!</v>
      </c>
      <c r="DX26" s="455" t="e">
        <v>#REF!</v>
      </c>
      <c r="DY26" s="455" t="e">
        <v>#REF!</v>
      </c>
      <c r="DZ26" s="455" t="e">
        <v>#REF!</v>
      </c>
      <c r="EA26" s="455" t="e">
        <v>#REF!</v>
      </c>
      <c r="EB26" s="455" t="e">
        <v>#REF!</v>
      </c>
      <c r="EC26" s="455" t="e">
        <v>#REF!</v>
      </c>
      <c r="ED26" s="455" t="e">
        <v>#REF!</v>
      </c>
      <c r="EE26" s="455" t="e">
        <v>#REF!</v>
      </c>
      <c r="EF26" s="455" t="e">
        <v>#REF!</v>
      </c>
      <c r="EG26" s="455" t="e">
        <v>#REF!</v>
      </c>
      <c r="EH26" s="455" t="e">
        <v>#REF!</v>
      </c>
      <c r="EI26" s="455" t="e">
        <v>#REF!</v>
      </c>
      <c r="EJ26" s="455" t="e">
        <v>#REF!</v>
      </c>
      <c r="EK26" s="581" t="e">
        <f>EG26*(1+EK27/100)</f>
        <v>#REF!</v>
      </c>
      <c r="EL26" s="581" t="e">
        <f>EH26*(1+EL27/100)</f>
        <v>#REF!</v>
      </c>
      <c r="EM26" s="581" t="e">
        <f>EI26*(1+EM27/100)</f>
        <v>#REF!</v>
      </c>
      <c r="EN26" s="581" t="e">
        <f t="shared" ref="EN26:FC26" si="32">EJ26*(1+EN27/100)</f>
        <v>#REF!</v>
      </c>
      <c r="EO26" s="581" t="e">
        <f t="shared" si="32"/>
        <v>#REF!</v>
      </c>
      <c r="EP26" s="581" t="e">
        <f t="shared" si="32"/>
        <v>#REF!</v>
      </c>
      <c r="EQ26" s="581" t="e">
        <f t="shared" si="32"/>
        <v>#REF!</v>
      </c>
      <c r="ER26" s="581" t="e">
        <f t="shared" si="32"/>
        <v>#REF!</v>
      </c>
      <c r="ES26" s="581" t="e">
        <f t="shared" si="32"/>
        <v>#REF!</v>
      </c>
      <c r="ET26" s="581" t="e">
        <f t="shared" si="32"/>
        <v>#REF!</v>
      </c>
      <c r="EU26" s="581" t="e">
        <f t="shared" si="32"/>
        <v>#REF!</v>
      </c>
      <c r="EV26" s="581" t="e">
        <f t="shared" si="32"/>
        <v>#REF!</v>
      </c>
      <c r="EW26" s="581" t="e">
        <f t="shared" si="32"/>
        <v>#REF!</v>
      </c>
      <c r="EX26" s="581" t="e">
        <f t="shared" si="32"/>
        <v>#REF!</v>
      </c>
      <c r="EY26" s="581" t="e">
        <f t="shared" si="32"/>
        <v>#REF!</v>
      </c>
      <c r="EZ26" s="581" t="e">
        <f t="shared" si="32"/>
        <v>#REF!</v>
      </c>
      <c r="FA26" s="581" t="e">
        <f t="shared" si="32"/>
        <v>#REF!</v>
      </c>
      <c r="FB26" s="581" t="e">
        <f t="shared" si="32"/>
        <v>#REF!</v>
      </c>
      <c r="FC26" s="581" t="e">
        <f t="shared" si="32"/>
        <v>#REF!</v>
      </c>
      <c r="FD26" s="581" t="e">
        <f>EZ26*(1+FD27/100)</f>
        <v>#REF!</v>
      </c>
      <c r="FE26" s="581" t="e">
        <f>FA26*(1+FE27/100)</f>
        <v>#REF!</v>
      </c>
      <c r="FF26" s="581" t="e">
        <f>FB26*(1+FF27/100)</f>
        <v>#REF!</v>
      </c>
      <c r="FG26" s="581" t="e">
        <f>FC26*(1+FG27/100)</f>
        <v>#REF!</v>
      </c>
    </row>
    <row r="27" spans="1:233" s="565" customFormat="1" ht="13.5" thickBot="1">
      <c r="A27" s="455"/>
      <c r="B27" s="455"/>
      <c r="C27" s="580"/>
      <c r="AU27" s="567"/>
      <c r="AV27" s="567"/>
      <c r="AW27" s="567"/>
      <c r="AX27" s="567"/>
      <c r="AY27" s="567" t="e">
        <f t="shared" ref="AY27:DJ27" si="33">(AY26/AU26-1)*100</f>
        <v>#REF!</v>
      </c>
      <c r="AZ27" s="567" t="e">
        <f t="shared" si="33"/>
        <v>#REF!</v>
      </c>
      <c r="BA27" s="567" t="e">
        <f t="shared" si="33"/>
        <v>#REF!</v>
      </c>
      <c r="BB27" s="567" t="e">
        <f t="shared" si="33"/>
        <v>#REF!</v>
      </c>
      <c r="BC27" s="567" t="e">
        <f t="shared" si="33"/>
        <v>#REF!</v>
      </c>
      <c r="BD27" s="567" t="e">
        <f t="shared" si="33"/>
        <v>#REF!</v>
      </c>
      <c r="BE27" s="567" t="e">
        <f t="shared" si="33"/>
        <v>#REF!</v>
      </c>
      <c r="BF27" s="567" t="e">
        <f t="shared" si="33"/>
        <v>#REF!</v>
      </c>
      <c r="BG27" s="567" t="e">
        <f t="shared" si="33"/>
        <v>#REF!</v>
      </c>
      <c r="BH27" s="567" t="e">
        <f t="shared" si="33"/>
        <v>#REF!</v>
      </c>
      <c r="BI27" s="567" t="e">
        <f t="shared" si="33"/>
        <v>#REF!</v>
      </c>
      <c r="BJ27" s="567" t="e">
        <f t="shared" si="33"/>
        <v>#REF!</v>
      </c>
      <c r="BK27" s="567" t="e">
        <f t="shared" si="33"/>
        <v>#REF!</v>
      </c>
      <c r="BL27" s="567" t="e">
        <f t="shared" si="33"/>
        <v>#REF!</v>
      </c>
      <c r="BM27" s="567" t="e">
        <f t="shared" si="33"/>
        <v>#REF!</v>
      </c>
      <c r="BN27" s="567" t="e">
        <f t="shared" si="33"/>
        <v>#REF!</v>
      </c>
      <c r="BO27" s="567" t="e">
        <f t="shared" si="33"/>
        <v>#REF!</v>
      </c>
      <c r="BP27" s="567" t="e">
        <f t="shared" si="33"/>
        <v>#REF!</v>
      </c>
      <c r="BQ27" s="567" t="e">
        <f t="shared" si="33"/>
        <v>#REF!</v>
      </c>
      <c r="BR27" s="567" t="e">
        <f t="shared" si="33"/>
        <v>#REF!</v>
      </c>
      <c r="BS27" s="567" t="e">
        <f t="shared" si="33"/>
        <v>#REF!</v>
      </c>
      <c r="BT27" s="567" t="e">
        <f t="shared" si="33"/>
        <v>#REF!</v>
      </c>
      <c r="BU27" s="567" t="e">
        <f t="shared" si="33"/>
        <v>#REF!</v>
      </c>
      <c r="BV27" s="567" t="e">
        <f t="shared" si="33"/>
        <v>#REF!</v>
      </c>
      <c r="BW27" s="567" t="e">
        <f t="shared" si="33"/>
        <v>#REF!</v>
      </c>
      <c r="BX27" s="567" t="e">
        <f t="shared" si="33"/>
        <v>#REF!</v>
      </c>
      <c r="BY27" s="567" t="e">
        <f t="shared" si="33"/>
        <v>#REF!</v>
      </c>
      <c r="BZ27" s="567" t="e">
        <f t="shared" si="33"/>
        <v>#REF!</v>
      </c>
      <c r="CA27" s="567" t="e">
        <f t="shared" si="33"/>
        <v>#REF!</v>
      </c>
      <c r="CB27" s="567" t="e">
        <f t="shared" si="33"/>
        <v>#REF!</v>
      </c>
      <c r="CC27" s="567" t="e">
        <f t="shared" si="33"/>
        <v>#REF!</v>
      </c>
      <c r="CD27" s="567" t="e">
        <f t="shared" si="33"/>
        <v>#REF!</v>
      </c>
      <c r="CE27" s="567" t="e">
        <f t="shared" si="33"/>
        <v>#REF!</v>
      </c>
      <c r="CF27" s="567" t="e">
        <f t="shared" si="33"/>
        <v>#REF!</v>
      </c>
      <c r="CG27" s="567" t="e">
        <f t="shared" si="33"/>
        <v>#REF!</v>
      </c>
      <c r="CH27" s="567" t="e">
        <f t="shared" si="33"/>
        <v>#REF!</v>
      </c>
      <c r="CI27" s="567" t="e">
        <f t="shared" si="33"/>
        <v>#REF!</v>
      </c>
      <c r="CJ27" s="567" t="e">
        <f t="shared" si="33"/>
        <v>#REF!</v>
      </c>
      <c r="CK27" s="567" t="e">
        <f t="shared" si="33"/>
        <v>#REF!</v>
      </c>
      <c r="CL27" s="567" t="e">
        <f t="shared" si="33"/>
        <v>#REF!</v>
      </c>
      <c r="CM27" s="567" t="e">
        <f t="shared" si="33"/>
        <v>#REF!</v>
      </c>
      <c r="CN27" s="567" t="e">
        <f t="shared" si="33"/>
        <v>#REF!</v>
      </c>
      <c r="CO27" s="567" t="e">
        <f t="shared" si="33"/>
        <v>#REF!</v>
      </c>
      <c r="CP27" s="567" t="e">
        <f t="shared" si="33"/>
        <v>#REF!</v>
      </c>
      <c r="CQ27" s="567" t="e">
        <f t="shared" si="33"/>
        <v>#REF!</v>
      </c>
      <c r="CR27" s="567" t="e">
        <f t="shared" si="33"/>
        <v>#REF!</v>
      </c>
      <c r="CS27" s="567" t="e">
        <f t="shared" si="33"/>
        <v>#REF!</v>
      </c>
      <c r="CT27" s="567" t="e">
        <f t="shared" si="33"/>
        <v>#REF!</v>
      </c>
      <c r="CU27" s="567" t="e">
        <f t="shared" si="33"/>
        <v>#REF!</v>
      </c>
      <c r="CV27" s="567" t="e">
        <f t="shared" si="33"/>
        <v>#REF!</v>
      </c>
      <c r="CW27" s="567" t="e">
        <f t="shared" si="33"/>
        <v>#REF!</v>
      </c>
      <c r="CX27" s="567" t="e">
        <f t="shared" si="33"/>
        <v>#REF!</v>
      </c>
      <c r="CY27" s="567" t="e">
        <f t="shared" si="33"/>
        <v>#REF!</v>
      </c>
      <c r="CZ27" s="567" t="e">
        <f t="shared" si="33"/>
        <v>#REF!</v>
      </c>
      <c r="DA27" s="567" t="e">
        <f t="shared" si="33"/>
        <v>#REF!</v>
      </c>
      <c r="DB27" s="567" t="e">
        <f t="shared" si="33"/>
        <v>#REF!</v>
      </c>
      <c r="DC27" s="567" t="e">
        <f t="shared" si="33"/>
        <v>#REF!</v>
      </c>
      <c r="DD27" s="567" t="e">
        <f t="shared" si="33"/>
        <v>#REF!</v>
      </c>
      <c r="DE27" s="567" t="e">
        <f t="shared" si="33"/>
        <v>#REF!</v>
      </c>
      <c r="DF27" s="567" t="e">
        <f t="shared" si="33"/>
        <v>#REF!</v>
      </c>
      <c r="DG27" s="567" t="e">
        <f t="shared" si="33"/>
        <v>#REF!</v>
      </c>
      <c r="DH27" s="567" t="e">
        <f t="shared" si="33"/>
        <v>#REF!</v>
      </c>
      <c r="DI27" s="567" t="e">
        <f t="shared" si="33"/>
        <v>#REF!</v>
      </c>
      <c r="DJ27" s="567" t="e">
        <f t="shared" si="33"/>
        <v>#REF!</v>
      </c>
      <c r="DK27" s="567" t="e">
        <f t="shared" ref="DK27:EJ27" si="34">(DK26/DG26-1)*100</f>
        <v>#REF!</v>
      </c>
      <c r="DL27" s="567" t="e">
        <f t="shared" si="34"/>
        <v>#REF!</v>
      </c>
      <c r="DM27" s="567" t="e">
        <f t="shared" si="34"/>
        <v>#REF!</v>
      </c>
      <c r="DN27" s="567" t="e">
        <f t="shared" si="34"/>
        <v>#REF!</v>
      </c>
      <c r="DO27" s="567" t="e">
        <f t="shared" si="34"/>
        <v>#REF!</v>
      </c>
      <c r="DP27" s="567" t="e">
        <f t="shared" si="34"/>
        <v>#REF!</v>
      </c>
      <c r="DQ27" s="567" t="e">
        <f t="shared" si="34"/>
        <v>#REF!</v>
      </c>
      <c r="DR27" s="567" t="e">
        <f t="shared" si="34"/>
        <v>#REF!</v>
      </c>
      <c r="DS27" s="567" t="e">
        <f t="shared" si="34"/>
        <v>#REF!</v>
      </c>
      <c r="DT27" s="567" t="e">
        <f t="shared" si="34"/>
        <v>#REF!</v>
      </c>
      <c r="DU27" s="567" t="e">
        <f t="shared" si="34"/>
        <v>#REF!</v>
      </c>
      <c r="DV27" s="567" t="e">
        <f t="shared" si="34"/>
        <v>#REF!</v>
      </c>
      <c r="DW27" s="567" t="e">
        <f t="shared" si="34"/>
        <v>#REF!</v>
      </c>
      <c r="DX27" s="567" t="e">
        <f t="shared" si="34"/>
        <v>#REF!</v>
      </c>
      <c r="DY27" s="567" t="e">
        <f t="shared" si="34"/>
        <v>#REF!</v>
      </c>
      <c r="DZ27" s="567" t="e">
        <f t="shared" si="34"/>
        <v>#REF!</v>
      </c>
      <c r="EA27" s="567" t="e">
        <f t="shared" si="34"/>
        <v>#REF!</v>
      </c>
      <c r="EB27" s="567" t="e">
        <f t="shared" si="34"/>
        <v>#REF!</v>
      </c>
      <c r="EC27" s="567" t="e">
        <f t="shared" si="34"/>
        <v>#REF!</v>
      </c>
      <c r="ED27" s="567" t="e">
        <f t="shared" si="34"/>
        <v>#REF!</v>
      </c>
      <c r="EE27" s="567" t="e">
        <f t="shared" si="34"/>
        <v>#REF!</v>
      </c>
      <c r="EF27" s="567" t="e">
        <f t="shared" si="34"/>
        <v>#REF!</v>
      </c>
      <c r="EG27" s="567" t="e">
        <f t="shared" si="34"/>
        <v>#REF!</v>
      </c>
      <c r="EH27" s="567" t="e">
        <f t="shared" si="34"/>
        <v>#REF!</v>
      </c>
      <c r="EI27" s="567" t="e">
        <f t="shared" si="34"/>
        <v>#REF!</v>
      </c>
      <c r="EJ27" s="567" t="e">
        <f t="shared" si="34"/>
        <v>#REF!</v>
      </c>
      <c r="EK27" s="582">
        <v>3.5</v>
      </c>
      <c r="EL27" s="582">
        <v>3</v>
      </c>
      <c r="EM27" s="582">
        <v>3</v>
      </c>
      <c r="EN27" s="582">
        <v>3</v>
      </c>
      <c r="EO27" s="582">
        <v>2</v>
      </c>
      <c r="EP27" s="582">
        <v>2</v>
      </c>
      <c r="EQ27" s="582">
        <v>2</v>
      </c>
      <c r="ER27" s="582">
        <v>1.5</v>
      </c>
      <c r="ES27" s="582">
        <v>1.5</v>
      </c>
      <c r="ET27" s="582">
        <v>1.5</v>
      </c>
      <c r="EU27" s="582">
        <v>1.5</v>
      </c>
      <c r="EV27" s="582">
        <v>1.5</v>
      </c>
      <c r="EW27" s="582">
        <v>1.5</v>
      </c>
      <c r="EX27" s="582">
        <v>1.5</v>
      </c>
      <c r="EY27" s="582">
        <v>1.5</v>
      </c>
      <c r="EZ27" s="582">
        <v>1</v>
      </c>
      <c r="FA27" s="582">
        <v>1</v>
      </c>
      <c r="FB27" s="582">
        <v>1</v>
      </c>
      <c r="FC27" s="582">
        <v>1</v>
      </c>
      <c r="FD27" s="582">
        <v>1</v>
      </c>
      <c r="FE27" s="582">
        <v>1</v>
      </c>
      <c r="FF27" s="582">
        <v>1</v>
      </c>
      <c r="FG27" s="582">
        <v>1</v>
      </c>
    </row>
    <row r="28" spans="1:233" s="453" customFormat="1">
      <c r="A28" s="455"/>
      <c r="B28" s="455"/>
      <c r="C28" s="476" t="s">
        <v>299</v>
      </c>
      <c r="D28" s="453" t="e">
        <v>#REF!</v>
      </c>
      <c r="E28" s="453" t="e">
        <v>#REF!</v>
      </c>
      <c r="F28" s="453" t="e">
        <v>#REF!</v>
      </c>
      <c r="G28" s="453" t="e">
        <v>#REF!</v>
      </c>
      <c r="H28" s="453" t="e">
        <v>#REF!</v>
      </c>
      <c r="I28" s="453" t="e">
        <v>#REF!</v>
      </c>
      <c r="J28" s="453" t="e">
        <v>#REF!</v>
      </c>
      <c r="K28" s="453" t="e">
        <v>#REF!</v>
      </c>
      <c r="L28" s="453" t="e">
        <v>#REF!</v>
      </c>
      <c r="M28" s="453" t="e">
        <v>#REF!</v>
      </c>
      <c r="N28" s="453" t="e">
        <v>#REF!</v>
      </c>
      <c r="O28" s="453" t="e">
        <v>#REF!</v>
      </c>
      <c r="P28" s="453" t="e">
        <v>#REF!</v>
      </c>
      <c r="Q28" s="453" t="e">
        <v>#REF!</v>
      </c>
      <c r="R28" s="453" t="e">
        <v>#REF!</v>
      </c>
      <c r="S28" s="453" t="e">
        <v>#REF!</v>
      </c>
      <c r="T28" s="453" t="e">
        <v>#REF!</v>
      </c>
      <c r="U28" s="453" t="e">
        <v>#REF!</v>
      </c>
      <c r="V28" s="453" t="e">
        <v>#REF!</v>
      </c>
      <c r="W28" s="453" t="e">
        <v>#REF!</v>
      </c>
      <c r="X28" s="453" t="e">
        <v>#REF!</v>
      </c>
      <c r="Y28" s="453" t="e">
        <v>#REF!</v>
      </c>
      <c r="Z28" s="453" t="e">
        <v>#REF!</v>
      </c>
      <c r="AA28" s="453" t="e">
        <v>#REF!</v>
      </c>
      <c r="AB28" s="453" t="e">
        <v>#REF!</v>
      </c>
      <c r="AC28" s="453" t="e">
        <v>#REF!</v>
      </c>
      <c r="AD28" s="453" t="e">
        <v>#REF!</v>
      </c>
      <c r="AE28" s="453" t="e">
        <v>#REF!</v>
      </c>
      <c r="AF28" s="453" t="e">
        <v>#REF!</v>
      </c>
      <c r="AG28" s="453" t="e">
        <v>#REF!</v>
      </c>
      <c r="AH28" s="453" t="e">
        <v>#REF!</v>
      </c>
      <c r="AI28" s="453" t="e">
        <v>#REF!</v>
      </c>
      <c r="AJ28" s="453" t="e">
        <v>#REF!</v>
      </c>
      <c r="AK28" s="453" t="e">
        <v>#REF!</v>
      </c>
      <c r="AL28" s="453" t="e">
        <v>#REF!</v>
      </c>
      <c r="AM28" s="453" t="e">
        <v>#REF!</v>
      </c>
      <c r="AN28" s="453" t="e">
        <v>#REF!</v>
      </c>
      <c r="AO28" s="453" t="e">
        <v>#REF!</v>
      </c>
      <c r="AP28" s="453" t="e">
        <v>#REF!</v>
      </c>
      <c r="AQ28" s="453" t="e">
        <v>#REF!</v>
      </c>
      <c r="AR28" s="453" t="e">
        <v>#REF!</v>
      </c>
      <c r="AS28" s="453" t="e">
        <v>#REF!</v>
      </c>
      <c r="AT28" s="453" t="e">
        <v>#REF!</v>
      </c>
      <c r="AU28" s="453" t="e">
        <v>#REF!</v>
      </c>
      <c r="AV28" s="453" t="e">
        <v>#REF!</v>
      </c>
      <c r="AW28" s="453" t="e">
        <v>#REF!</v>
      </c>
      <c r="AX28" s="453" t="e">
        <v>#REF!</v>
      </c>
      <c r="AY28" s="453" t="e">
        <v>#REF!</v>
      </c>
      <c r="AZ28" s="453" t="e">
        <v>#REF!</v>
      </c>
      <c r="BA28" s="453" t="e">
        <v>#REF!</v>
      </c>
      <c r="BB28" s="453" t="e">
        <v>#REF!</v>
      </c>
      <c r="BC28" s="453" t="e">
        <v>#REF!</v>
      </c>
      <c r="BD28" s="453" t="e">
        <v>#REF!</v>
      </c>
      <c r="BE28" s="453" t="e">
        <v>#REF!</v>
      </c>
      <c r="BF28" s="453" t="e">
        <v>#REF!</v>
      </c>
      <c r="BG28" s="453" t="e">
        <v>#REF!</v>
      </c>
      <c r="BH28" s="453" t="e">
        <v>#REF!</v>
      </c>
      <c r="BI28" s="453" t="e">
        <v>#REF!</v>
      </c>
      <c r="BJ28" s="453" t="e">
        <v>#REF!</v>
      </c>
      <c r="BK28" s="453" t="e">
        <v>#REF!</v>
      </c>
      <c r="BL28" s="453" t="e">
        <v>#REF!</v>
      </c>
      <c r="BM28" s="453" t="e">
        <v>#REF!</v>
      </c>
      <c r="BN28" s="453" t="e">
        <v>#REF!</v>
      </c>
      <c r="BO28" s="453" t="e">
        <v>#REF!</v>
      </c>
      <c r="BP28" s="453" t="e">
        <v>#REF!</v>
      </c>
      <c r="BQ28" s="453" t="e">
        <v>#REF!</v>
      </c>
      <c r="BR28" s="453" t="e">
        <v>#REF!</v>
      </c>
      <c r="BS28" s="453" t="e">
        <v>#REF!</v>
      </c>
      <c r="BT28" s="453" t="e">
        <v>#REF!</v>
      </c>
      <c r="BU28" s="453" t="e">
        <v>#REF!</v>
      </c>
      <c r="BV28" s="453" t="e">
        <v>#REF!</v>
      </c>
      <c r="BW28" s="453" t="e">
        <v>#REF!</v>
      </c>
      <c r="BX28" s="453" t="e">
        <v>#REF!</v>
      </c>
      <c r="BY28" s="453" t="e">
        <v>#REF!</v>
      </c>
      <c r="BZ28" s="453" t="e">
        <v>#REF!</v>
      </c>
      <c r="CA28" s="453" t="e">
        <v>#REF!</v>
      </c>
      <c r="CB28" s="453" t="e">
        <v>#REF!</v>
      </c>
      <c r="CC28" s="453" t="e">
        <v>#REF!</v>
      </c>
      <c r="CD28" s="453" t="e">
        <v>#REF!</v>
      </c>
      <c r="CE28" s="453" t="e">
        <v>#REF!</v>
      </c>
      <c r="CF28" s="453" t="e">
        <v>#REF!</v>
      </c>
      <c r="CG28" s="453" t="e">
        <v>#REF!</v>
      </c>
      <c r="CH28" s="453" t="e">
        <v>#REF!</v>
      </c>
      <c r="CI28" s="453" t="e">
        <v>#REF!</v>
      </c>
      <c r="CJ28" s="453" t="e">
        <v>#REF!</v>
      </c>
      <c r="CK28" s="453" t="e">
        <v>#REF!</v>
      </c>
      <c r="CL28" s="453" t="e">
        <v>#REF!</v>
      </c>
      <c r="CM28" s="453" t="e">
        <v>#REF!</v>
      </c>
      <c r="CN28" s="453" t="e">
        <v>#REF!</v>
      </c>
      <c r="CO28" s="453" t="e">
        <v>#REF!</v>
      </c>
      <c r="CP28" s="453" t="e">
        <v>#REF!</v>
      </c>
      <c r="CQ28" s="453" t="e">
        <v>#REF!</v>
      </c>
      <c r="CR28" s="453" t="e">
        <v>#REF!</v>
      </c>
      <c r="CS28" s="453" t="e">
        <v>#REF!</v>
      </c>
      <c r="CT28" s="453" t="e">
        <v>#REF!</v>
      </c>
      <c r="CU28" s="453" t="e">
        <v>#REF!</v>
      </c>
      <c r="CV28" s="453" t="e">
        <v>#REF!</v>
      </c>
      <c r="CW28" s="453" t="e">
        <v>#REF!</v>
      </c>
      <c r="CX28" s="453" t="e">
        <v>#REF!</v>
      </c>
      <c r="CY28" s="453" t="e">
        <v>#REF!</v>
      </c>
      <c r="CZ28" s="453" t="e">
        <v>#REF!</v>
      </c>
      <c r="DA28" s="453" t="e">
        <v>#REF!</v>
      </c>
      <c r="DB28" s="453" t="e">
        <v>#REF!</v>
      </c>
      <c r="DC28" s="453" t="e">
        <v>#REF!</v>
      </c>
      <c r="DD28" s="453" t="e">
        <v>#REF!</v>
      </c>
      <c r="DE28" s="453" t="e">
        <v>#REF!</v>
      </c>
      <c r="DF28" s="453" t="e">
        <v>#REF!</v>
      </c>
      <c r="DG28" s="453" t="e">
        <v>#REF!</v>
      </c>
      <c r="DH28" s="453" t="e">
        <v>#REF!</v>
      </c>
      <c r="DI28" s="453" t="e">
        <v>#REF!</v>
      </c>
      <c r="DJ28" s="453" t="e">
        <v>#REF!</v>
      </c>
      <c r="DK28" s="453" t="e">
        <v>#REF!</v>
      </c>
      <c r="DL28" s="453" t="e">
        <v>#REF!</v>
      </c>
      <c r="DM28" s="453" t="e">
        <v>#REF!</v>
      </c>
      <c r="DN28" s="453" t="e">
        <v>#REF!</v>
      </c>
      <c r="DO28" s="453" t="e">
        <v>#REF!</v>
      </c>
      <c r="DP28" s="453" t="e">
        <v>#REF!</v>
      </c>
      <c r="DQ28" s="453" t="e">
        <v>#REF!</v>
      </c>
      <c r="DR28" s="453" t="e">
        <v>#REF!</v>
      </c>
      <c r="DS28" s="453" t="e">
        <v>#REF!</v>
      </c>
      <c r="DT28" s="453" t="e">
        <v>#REF!</v>
      </c>
      <c r="DU28" s="453" t="e">
        <v>#REF!</v>
      </c>
      <c r="DV28" s="453" t="e">
        <v>#REF!</v>
      </c>
      <c r="DW28" s="453" t="e">
        <v>#REF!</v>
      </c>
      <c r="DX28" s="453" t="e">
        <v>#REF!</v>
      </c>
      <c r="DY28" s="453" t="e">
        <v>#REF!</v>
      </c>
      <c r="DZ28" s="453" t="e">
        <v>#REF!</v>
      </c>
      <c r="EA28" s="453" t="e">
        <v>#REF!</v>
      </c>
      <c r="EB28" s="453" t="e">
        <v>#REF!</v>
      </c>
      <c r="EC28" s="453" t="e">
        <v>#REF!</v>
      </c>
      <c r="ED28" s="453" t="e">
        <v>#REF!</v>
      </c>
      <c r="EE28" s="453" t="e">
        <v>#REF!</v>
      </c>
      <c r="EF28" s="453" t="e">
        <v>#REF!</v>
      </c>
      <c r="EG28" s="453" t="e">
        <v>#REF!</v>
      </c>
      <c r="EH28" s="453" t="e">
        <v>#REF!</v>
      </c>
      <c r="EI28" s="453" t="e">
        <v>#REF!</v>
      </c>
      <c r="EJ28" s="453" t="e">
        <v>#REF!</v>
      </c>
      <c r="EK28" s="581"/>
      <c r="EL28" s="581"/>
      <c r="EM28" s="581"/>
      <c r="EN28" s="581"/>
      <c r="EO28" s="581"/>
      <c r="EP28" s="581"/>
      <c r="EQ28" s="581"/>
      <c r="ER28" s="581"/>
      <c r="ES28" s="581"/>
      <c r="ET28" s="581"/>
      <c r="EU28" s="581"/>
      <c r="EV28" s="581"/>
      <c r="EW28" s="581"/>
      <c r="EX28" s="581"/>
      <c r="EY28" s="581"/>
      <c r="EZ28" s="581"/>
      <c r="FA28" s="581"/>
      <c r="FB28" s="581"/>
      <c r="FC28" s="581"/>
      <c r="FD28" s="581"/>
      <c r="FE28" s="581"/>
      <c r="FF28" s="581"/>
      <c r="FG28" s="581"/>
    </row>
    <row r="29" spans="1:233">
      <c r="C29" s="454"/>
      <c r="H29" s="490" t="e">
        <f t="shared" ref="H29:BS29" si="35">(H28/D28-1)*100</f>
        <v>#REF!</v>
      </c>
      <c r="I29" s="490" t="e">
        <f t="shared" si="35"/>
        <v>#REF!</v>
      </c>
      <c r="J29" s="490" t="e">
        <f t="shared" si="35"/>
        <v>#REF!</v>
      </c>
      <c r="K29" s="490" t="e">
        <f t="shared" si="35"/>
        <v>#REF!</v>
      </c>
      <c r="L29" s="490" t="e">
        <f t="shared" si="35"/>
        <v>#REF!</v>
      </c>
      <c r="M29" s="490" t="e">
        <f t="shared" si="35"/>
        <v>#REF!</v>
      </c>
      <c r="N29" s="490" t="e">
        <f t="shared" si="35"/>
        <v>#REF!</v>
      </c>
      <c r="O29" s="490" t="e">
        <f t="shared" si="35"/>
        <v>#REF!</v>
      </c>
      <c r="P29" s="490" t="e">
        <f t="shared" si="35"/>
        <v>#REF!</v>
      </c>
      <c r="Q29" s="490" t="e">
        <f t="shared" si="35"/>
        <v>#REF!</v>
      </c>
      <c r="R29" s="490" t="e">
        <f t="shared" si="35"/>
        <v>#REF!</v>
      </c>
      <c r="S29" s="490" t="e">
        <f t="shared" si="35"/>
        <v>#REF!</v>
      </c>
      <c r="T29" s="490" t="e">
        <f t="shared" si="35"/>
        <v>#REF!</v>
      </c>
      <c r="U29" s="490" t="e">
        <f t="shared" si="35"/>
        <v>#REF!</v>
      </c>
      <c r="V29" s="490" t="e">
        <f t="shared" si="35"/>
        <v>#REF!</v>
      </c>
      <c r="W29" s="490" t="e">
        <f t="shared" si="35"/>
        <v>#REF!</v>
      </c>
      <c r="X29" s="490" t="e">
        <f t="shared" si="35"/>
        <v>#REF!</v>
      </c>
      <c r="Y29" s="490" t="e">
        <f t="shared" si="35"/>
        <v>#REF!</v>
      </c>
      <c r="Z29" s="490" t="e">
        <f t="shared" si="35"/>
        <v>#REF!</v>
      </c>
      <c r="AA29" s="490" t="e">
        <f t="shared" si="35"/>
        <v>#REF!</v>
      </c>
      <c r="AB29" s="490" t="e">
        <f t="shared" si="35"/>
        <v>#REF!</v>
      </c>
      <c r="AC29" s="490" t="e">
        <f t="shared" si="35"/>
        <v>#REF!</v>
      </c>
      <c r="AD29" s="490" t="e">
        <f t="shared" si="35"/>
        <v>#REF!</v>
      </c>
      <c r="AE29" s="490" t="e">
        <f t="shared" si="35"/>
        <v>#REF!</v>
      </c>
      <c r="AF29" s="490" t="e">
        <f t="shared" si="35"/>
        <v>#REF!</v>
      </c>
      <c r="AG29" s="490" t="e">
        <f t="shared" si="35"/>
        <v>#REF!</v>
      </c>
      <c r="AH29" s="490" t="e">
        <f t="shared" si="35"/>
        <v>#REF!</v>
      </c>
      <c r="AI29" s="490" t="e">
        <f t="shared" si="35"/>
        <v>#REF!</v>
      </c>
      <c r="AJ29" s="490" t="e">
        <f t="shared" si="35"/>
        <v>#REF!</v>
      </c>
      <c r="AK29" s="490" t="e">
        <f t="shared" si="35"/>
        <v>#REF!</v>
      </c>
      <c r="AL29" s="490" t="e">
        <f t="shared" si="35"/>
        <v>#REF!</v>
      </c>
      <c r="AM29" s="490" t="e">
        <f t="shared" si="35"/>
        <v>#REF!</v>
      </c>
      <c r="AN29" s="490" t="e">
        <f t="shared" si="35"/>
        <v>#REF!</v>
      </c>
      <c r="AO29" s="490" t="e">
        <f t="shared" si="35"/>
        <v>#REF!</v>
      </c>
      <c r="AP29" s="490" t="e">
        <f t="shared" si="35"/>
        <v>#REF!</v>
      </c>
      <c r="AQ29" s="490" t="e">
        <f t="shared" si="35"/>
        <v>#REF!</v>
      </c>
      <c r="AR29" s="490" t="e">
        <f t="shared" si="35"/>
        <v>#REF!</v>
      </c>
      <c r="AS29" s="490" t="e">
        <f t="shared" si="35"/>
        <v>#REF!</v>
      </c>
      <c r="AT29" s="490" t="e">
        <f t="shared" si="35"/>
        <v>#REF!</v>
      </c>
      <c r="AU29" s="490" t="e">
        <f t="shared" si="35"/>
        <v>#REF!</v>
      </c>
      <c r="AV29" s="490" t="e">
        <f t="shared" si="35"/>
        <v>#REF!</v>
      </c>
      <c r="AW29" s="490" t="e">
        <f t="shared" si="35"/>
        <v>#REF!</v>
      </c>
      <c r="AX29" s="490" t="e">
        <f t="shared" si="35"/>
        <v>#REF!</v>
      </c>
      <c r="AY29" s="490" t="e">
        <f t="shared" si="35"/>
        <v>#REF!</v>
      </c>
      <c r="AZ29" s="490" t="e">
        <f t="shared" si="35"/>
        <v>#REF!</v>
      </c>
      <c r="BA29" s="490" t="e">
        <f t="shared" si="35"/>
        <v>#REF!</v>
      </c>
      <c r="BB29" s="490" t="e">
        <f t="shared" si="35"/>
        <v>#REF!</v>
      </c>
      <c r="BC29" s="490" t="e">
        <f t="shared" si="35"/>
        <v>#REF!</v>
      </c>
      <c r="BD29" s="490" t="e">
        <f t="shared" si="35"/>
        <v>#REF!</v>
      </c>
      <c r="BE29" s="490" t="e">
        <f t="shared" si="35"/>
        <v>#REF!</v>
      </c>
      <c r="BF29" s="490" t="e">
        <f t="shared" si="35"/>
        <v>#REF!</v>
      </c>
      <c r="BG29" s="490" t="e">
        <f t="shared" si="35"/>
        <v>#REF!</v>
      </c>
      <c r="BH29" s="490" t="e">
        <f t="shared" si="35"/>
        <v>#REF!</v>
      </c>
      <c r="BI29" s="490" t="e">
        <f t="shared" si="35"/>
        <v>#REF!</v>
      </c>
      <c r="BJ29" s="490" t="e">
        <f t="shared" si="35"/>
        <v>#REF!</v>
      </c>
      <c r="BK29" s="490" t="e">
        <f t="shared" si="35"/>
        <v>#REF!</v>
      </c>
      <c r="BL29" s="490" t="e">
        <f t="shared" si="35"/>
        <v>#REF!</v>
      </c>
      <c r="BM29" s="490" t="e">
        <f t="shared" si="35"/>
        <v>#REF!</v>
      </c>
      <c r="BN29" s="490" t="e">
        <f t="shared" si="35"/>
        <v>#REF!</v>
      </c>
      <c r="BO29" s="490" t="e">
        <f t="shared" si="35"/>
        <v>#REF!</v>
      </c>
      <c r="BP29" s="490" t="e">
        <f t="shared" si="35"/>
        <v>#REF!</v>
      </c>
      <c r="BQ29" s="490" t="e">
        <f t="shared" si="35"/>
        <v>#REF!</v>
      </c>
      <c r="BR29" s="490" t="e">
        <f t="shared" si="35"/>
        <v>#REF!</v>
      </c>
      <c r="BS29" s="490" t="e">
        <f t="shared" si="35"/>
        <v>#REF!</v>
      </c>
      <c r="BT29" s="490" t="e">
        <f t="shared" ref="BT29:EE29" si="36">(BT28/BP28-1)*100</f>
        <v>#REF!</v>
      </c>
      <c r="BU29" s="490" t="e">
        <f t="shared" si="36"/>
        <v>#REF!</v>
      </c>
      <c r="BV29" s="490" t="e">
        <f t="shared" si="36"/>
        <v>#REF!</v>
      </c>
      <c r="BW29" s="490" t="e">
        <f t="shared" si="36"/>
        <v>#REF!</v>
      </c>
      <c r="BX29" s="490" t="e">
        <f t="shared" si="36"/>
        <v>#REF!</v>
      </c>
      <c r="BY29" s="490" t="e">
        <f t="shared" si="36"/>
        <v>#REF!</v>
      </c>
      <c r="BZ29" s="490" t="e">
        <f t="shared" si="36"/>
        <v>#REF!</v>
      </c>
      <c r="CA29" s="490" t="e">
        <f t="shared" si="36"/>
        <v>#REF!</v>
      </c>
      <c r="CB29" s="490" t="e">
        <f t="shared" si="36"/>
        <v>#REF!</v>
      </c>
      <c r="CC29" s="490" t="e">
        <f t="shared" si="36"/>
        <v>#REF!</v>
      </c>
      <c r="CD29" s="490" t="e">
        <f t="shared" si="36"/>
        <v>#REF!</v>
      </c>
      <c r="CE29" s="490" t="e">
        <f t="shared" si="36"/>
        <v>#REF!</v>
      </c>
      <c r="CF29" s="490" t="e">
        <f t="shared" si="36"/>
        <v>#REF!</v>
      </c>
      <c r="CG29" s="490" t="e">
        <f t="shared" si="36"/>
        <v>#REF!</v>
      </c>
      <c r="CH29" s="490" t="e">
        <f t="shared" si="36"/>
        <v>#REF!</v>
      </c>
      <c r="CI29" s="490" t="e">
        <f t="shared" si="36"/>
        <v>#REF!</v>
      </c>
      <c r="CJ29" s="490" t="e">
        <f t="shared" si="36"/>
        <v>#REF!</v>
      </c>
      <c r="CK29" s="490" t="e">
        <f t="shared" si="36"/>
        <v>#REF!</v>
      </c>
      <c r="CL29" s="490" t="e">
        <f t="shared" si="36"/>
        <v>#REF!</v>
      </c>
      <c r="CM29" s="490" t="e">
        <f t="shared" si="36"/>
        <v>#REF!</v>
      </c>
      <c r="CN29" s="490" t="e">
        <f t="shared" si="36"/>
        <v>#REF!</v>
      </c>
      <c r="CO29" s="490" t="e">
        <f t="shared" si="36"/>
        <v>#REF!</v>
      </c>
      <c r="CP29" s="490" t="e">
        <f t="shared" si="36"/>
        <v>#REF!</v>
      </c>
      <c r="CQ29" s="490" t="e">
        <f t="shared" si="36"/>
        <v>#REF!</v>
      </c>
      <c r="CR29" s="490" t="e">
        <f t="shared" si="36"/>
        <v>#REF!</v>
      </c>
      <c r="CS29" s="490" t="e">
        <f t="shared" si="36"/>
        <v>#REF!</v>
      </c>
      <c r="CT29" s="490" t="e">
        <f t="shared" si="36"/>
        <v>#REF!</v>
      </c>
      <c r="CU29" s="490" t="e">
        <f t="shared" si="36"/>
        <v>#REF!</v>
      </c>
      <c r="CV29" s="490" t="e">
        <f t="shared" si="36"/>
        <v>#REF!</v>
      </c>
      <c r="CW29" s="490" t="e">
        <f t="shared" si="36"/>
        <v>#REF!</v>
      </c>
      <c r="CX29" s="490" t="e">
        <f t="shared" si="36"/>
        <v>#REF!</v>
      </c>
      <c r="CY29" s="490" t="e">
        <f t="shared" si="36"/>
        <v>#REF!</v>
      </c>
      <c r="CZ29" s="490" t="e">
        <f t="shared" si="36"/>
        <v>#REF!</v>
      </c>
      <c r="DA29" s="490" t="e">
        <f t="shared" si="36"/>
        <v>#REF!</v>
      </c>
      <c r="DB29" s="490" t="e">
        <f t="shared" si="36"/>
        <v>#REF!</v>
      </c>
      <c r="DC29" s="490" t="e">
        <f t="shared" si="36"/>
        <v>#REF!</v>
      </c>
      <c r="DD29" s="490" t="e">
        <f t="shared" si="36"/>
        <v>#REF!</v>
      </c>
      <c r="DE29" s="490" t="e">
        <f t="shared" si="36"/>
        <v>#REF!</v>
      </c>
      <c r="DF29" s="490" t="e">
        <f t="shared" si="36"/>
        <v>#REF!</v>
      </c>
      <c r="DG29" s="490" t="e">
        <f t="shared" si="36"/>
        <v>#REF!</v>
      </c>
      <c r="DH29" s="490" t="e">
        <f t="shared" si="36"/>
        <v>#REF!</v>
      </c>
      <c r="DI29" s="490" t="e">
        <f t="shared" si="36"/>
        <v>#REF!</v>
      </c>
      <c r="DJ29" s="490" t="e">
        <f t="shared" si="36"/>
        <v>#REF!</v>
      </c>
      <c r="DK29" s="490" t="e">
        <f t="shared" si="36"/>
        <v>#REF!</v>
      </c>
      <c r="DL29" s="490" t="e">
        <f t="shared" si="36"/>
        <v>#REF!</v>
      </c>
      <c r="DM29" s="490" t="e">
        <f t="shared" si="36"/>
        <v>#REF!</v>
      </c>
      <c r="DN29" s="490" t="e">
        <f t="shared" si="36"/>
        <v>#REF!</v>
      </c>
      <c r="DO29" s="490" t="e">
        <f t="shared" si="36"/>
        <v>#REF!</v>
      </c>
      <c r="DP29" s="490" t="e">
        <f t="shared" si="36"/>
        <v>#REF!</v>
      </c>
      <c r="DQ29" s="490" t="e">
        <f t="shared" si="36"/>
        <v>#REF!</v>
      </c>
      <c r="DR29" s="490" t="e">
        <f t="shared" si="36"/>
        <v>#REF!</v>
      </c>
      <c r="DS29" s="490" t="e">
        <f t="shared" si="36"/>
        <v>#REF!</v>
      </c>
      <c r="DT29" s="490" t="e">
        <f t="shared" si="36"/>
        <v>#REF!</v>
      </c>
      <c r="DU29" s="490" t="e">
        <f t="shared" si="36"/>
        <v>#REF!</v>
      </c>
      <c r="DV29" s="490" t="e">
        <f t="shared" si="36"/>
        <v>#REF!</v>
      </c>
      <c r="DW29" s="490" t="e">
        <f t="shared" si="36"/>
        <v>#REF!</v>
      </c>
      <c r="DX29" s="490" t="e">
        <f t="shared" si="36"/>
        <v>#REF!</v>
      </c>
      <c r="DY29" s="490" t="e">
        <f t="shared" si="36"/>
        <v>#REF!</v>
      </c>
      <c r="DZ29" s="490" t="e">
        <f t="shared" si="36"/>
        <v>#REF!</v>
      </c>
      <c r="EA29" s="490" t="e">
        <f t="shared" si="36"/>
        <v>#REF!</v>
      </c>
      <c r="EB29" s="490" t="e">
        <f t="shared" si="36"/>
        <v>#REF!</v>
      </c>
      <c r="EC29" s="490" t="e">
        <f t="shared" si="36"/>
        <v>#REF!</v>
      </c>
      <c r="ED29" s="490" t="e">
        <f t="shared" si="36"/>
        <v>#REF!</v>
      </c>
      <c r="EE29" s="490" t="e">
        <f t="shared" si="36"/>
        <v>#REF!</v>
      </c>
      <c r="EF29" s="490" t="e">
        <f t="shared" ref="EF29:EJ29" si="37">(EF28/EB28-1)*100</f>
        <v>#REF!</v>
      </c>
      <c r="EG29" s="490" t="e">
        <f t="shared" si="37"/>
        <v>#REF!</v>
      </c>
      <c r="EH29" s="490" t="e">
        <f t="shared" si="37"/>
        <v>#REF!</v>
      </c>
      <c r="EI29" s="490" t="e">
        <f t="shared" si="37"/>
        <v>#REF!</v>
      </c>
      <c r="EJ29" s="490" t="e">
        <f t="shared" si="37"/>
        <v>#REF!</v>
      </c>
      <c r="EK29" s="569"/>
      <c r="EL29" s="569"/>
      <c r="EM29" s="569"/>
      <c r="EN29" s="569"/>
      <c r="EO29" s="569"/>
      <c r="EP29" s="569"/>
      <c r="EQ29" s="569"/>
      <c r="ER29" s="569"/>
      <c r="ES29" s="569"/>
      <c r="ET29" s="569"/>
      <c r="EU29" s="569"/>
      <c r="EV29" s="569"/>
      <c r="EW29" s="569"/>
      <c r="EX29" s="569"/>
      <c r="EY29" s="569"/>
      <c r="EZ29" s="569"/>
      <c r="FA29" s="569"/>
      <c r="FB29" s="569"/>
      <c r="FC29" s="569"/>
      <c r="FD29" s="569"/>
      <c r="FE29" s="569"/>
      <c r="FF29" s="569"/>
      <c r="FG29" s="569"/>
    </row>
    <row r="30" spans="1:233">
      <c r="C30" s="454" t="s">
        <v>300</v>
      </c>
      <c r="D30" s="455" t="e">
        <v>#REF!</v>
      </c>
      <c r="E30" s="455" t="e">
        <v>#REF!</v>
      </c>
      <c r="F30" s="455" t="e">
        <v>#REF!</v>
      </c>
      <c r="G30" s="455" t="e">
        <v>#REF!</v>
      </c>
      <c r="H30" s="455" t="e">
        <v>#REF!</v>
      </c>
      <c r="I30" s="455" t="e">
        <v>#REF!</v>
      </c>
      <c r="J30" s="455" t="e">
        <v>#REF!</v>
      </c>
      <c r="K30" s="455" t="e">
        <v>#REF!</v>
      </c>
      <c r="L30" s="455" t="e">
        <v>#REF!</v>
      </c>
      <c r="M30" s="455" t="e">
        <v>#REF!</v>
      </c>
      <c r="N30" s="455" t="e">
        <v>#REF!</v>
      </c>
      <c r="O30" s="455" t="e">
        <v>#REF!</v>
      </c>
      <c r="P30" s="455" t="e">
        <v>#REF!</v>
      </c>
      <c r="Q30" s="455" t="e">
        <v>#REF!</v>
      </c>
      <c r="R30" s="455" t="e">
        <v>#REF!</v>
      </c>
      <c r="S30" s="455" t="e">
        <v>#REF!</v>
      </c>
      <c r="T30" s="455" t="e">
        <v>#REF!</v>
      </c>
      <c r="U30" s="455" t="e">
        <v>#REF!</v>
      </c>
      <c r="V30" s="455" t="e">
        <v>#REF!</v>
      </c>
      <c r="W30" s="455" t="e">
        <v>#REF!</v>
      </c>
      <c r="X30" s="455" t="e">
        <v>#REF!</v>
      </c>
      <c r="Y30" s="455" t="e">
        <v>#REF!</v>
      </c>
      <c r="Z30" s="455" t="e">
        <v>#REF!</v>
      </c>
      <c r="AA30" s="455" t="e">
        <v>#REF!</v>
      </c>
      <c r="AB30" s="455" t="e">
        <v>#REF!</v>
      </c>
      <c r="AC30" s="455" t="e">
        <v>#REF!</v>
      </c>
      <c r="AD30" s="455" t="e">
        <v>#REF!</v>
      </c>
      <c r="AE30" s="455" t="e">
        <v>#REF!</v>
      </c>
      <c r="AF30" s="455" t="e">
        <v>#REF!</v>
      </c>
      <c r="AG30" s="455" t="e">
        <v>#REF!</v>
      </c>
      <c r="AH30" s="455" t="e">
        <v>#REF!</v>
      </c>
      <c r="AI30" s="455" t="e">
        <v>#REF!</v>
      </c>
      <c r="AJ30" s="455" t="e">
        <v>#REF!</v>
      </c>
      <c r="AK30" s="455" t="e">
        <v>#REF!</v>
      </c>
      <c r="AL30" s="455" t="e">
        <v>#REF!</v>
      </c>
      <c r="AM30" s="455" t="e">
        <v>#REF!</v>
      </c>
      <c r="AN30" s="455" t="e">
        <v>#REF!</v>
      </c>
      <c r="AO30" s="455" t="e">
        <v>#REF!</v>
      </c>
      <c r="AP30" s="455" t="e">
        <v>#REF!</v>
      </c>
      <c r="AQ30" s="455" t="e">
        <v>#REF!</v>
      </c>
      <c r="AR30" s="455" t="e">
        <v>#REF!</v>
      </c>
      <c r="AS30" s="455" t="e">
        <v>#REF!</v>
      </c>
      <c r="AT30" s="455" t="e">
        <v>#REF!</v>
      </c>
      <c r="AU30" s="455" t="e">
        <v>#REF!</v>
      </c>
      <c r="AV30" s="455" t="e">
        <v>#REF!</v>
      </c>
      <c r="AW30" s="455" t="e">
        <v>#REF!</v>
      </c>
      <c r="AX30" s="455" t="e">
        <v>#REF!</v>
      </c>
      <c r="AY30" s="455" t="e">
        <v>#REF!</v>
      </c>
      <c r="AZ30" s="455" t="e">
        <v>#REF!</v>
      </c>
      <c r="BA30" s="455" t="e">
        <v>#REF!</v>
      </c>
      <c r="BB30" s="455" t="e">
        <v>#REF!</v>
      </c>
      <c r="BC30" s="455" t="e">
        <v>#REF!</v>
      </c>
      <c r="BD30" s="455" t="e">
        <v>#REF!</v>
      </c>
      <c r="BE30" s="455" t="e">
        <v>#REF!</v>
      </c>
      <c r="BF30" s="455" t="e">
        <v>#REF!</v>
      </c>
      <c r="BG30" s="455" t="e">
        <v>#REF!</v>
      </c>
      <c r="BH30" s="455" t="e">
        <v>#REF!</v>
      </c>
      <c r="BI30" s="455" t="e">
        <v>#REF!</v>
      </c>
      <c r="BJ30" s="455" t="e">
        <v>#REF!</v>
      </c>
      <c r="BK30" s="455" t="e">
        <v>#REF!</v>
      </c>
      <c r="BL30" s="455" t="e">
        <v>#REF!</v>
      </c>
      <c r="BM30" s="455" t="e">
        <v>#REF!</v>
      </c>
      <c r="BN30" s="455" t="e">
        <v>#REF!</v>
      </c>
      <c r="BO30" s="455" t="e">
        <v>#REF!</v>
      </c>
      <c r="BP30" s="455" t="e">
        <v>#REF!</v>
      </c>
      <c r="BQ30" s="455" t="e">
        <v>#REF!</v>
      </c>
      <c r="BR30" s="455" t="e">
        <v>#REF!</v>
      </c>
      <c r="BS30" s="455" t="e">
        <v>#REF!</v>
      </c>
      <c r="BT30" s="455" t="e">
        <v>#REF!</v>
      </c>
      <c r="BU30" s="455" t="e">
        <v>#REF!</v>
      </c>
      <c r="BV30" s="455" t="e">
        <v>#REF!</v>
      </c>
      <c r="BW30" s="455" t="e">
        <v>#REF!</v>
      </c>
      <c r="BX30" s="455" t="e">
        <v>#REF!</v>
      </c>
      <c r="BY30" s="455" t="e">
        <v>#REF!</v>
      </c>
      <c r="BZ30" s="455" t="e">
        <v>#REF!</v>
      </c>
      <c r="CA30" s="455" t="e">
        <v>#REF!</v>
      </c>
      <c r="CB30" s="455" t="e">
        <v>#REF!</v>
      </c>
      <c r="CC30" s="455" t="e">
        <v>#REF!</v>
      </c>
      <c r="CD30" s="455" t="e">
        <v>#REF!</v>
      </c>
      <c r="CE30" s="455" t="e">
        <v>#REF!</v>
      </c>
      <c r="CF30" s="455" t="e">
        <v>#REF!</v>
      </c>
      <c r="CG30" s="455" t="e">
        <v>#REF!</v>
      </c>
      <c r="CH30" s="455" t="e">
        <v>#REF!</v>
      </c>
      <c r="CI30" s="455" t="e">
        <v>#REF!</v>
      </c>
      <c r="CJ30" s="455" t="e">
        <v>#REF!</v>
      </c>
      <c r="CK30" s="455" t="e">
        <v>#REF!</v>
      </c>
      <c r="CL30" s="455" t="e">
        <v>#REF!</v>
      </c>
      <c r="CM30" s="455" t="e">
        <v>#REF!</v>
      </c>
      <c r="CN30" s="455" t="e">
        <v>#REF!</v>
      </c>
      <c r="CO30" s="455" t="e">
        <v>#REF!</v>
      </c>
      <c r="CP30" s="455" t="e">
        <v>#REF!</v>
      </c>
      <c r="CQ30" s="455" t="e">
        <v>#REF!</v>
      </c>
      <c r="CR30" s="455" t="e">
        <v>#REF!</v>
      </c>
      <c r="CS30" s="455" t="e">
        <v>#REF!</v>
      </c>
      <c r="CT30" s="455" t="e">
        <v>#REF!</v>
      </c>
      <c r="CU30" s="455" t="e">
        <v>#REF!</v>
      </c>
      <c r="CV30" s="455" t="e">
        <v>#REF!</v>
      </c>
      <c r="CW30" s="455" t="e">
        <v>#REF!</v>
      </c>
      <c r="CX30" s="455" t="e">
        <v>#REF!</v>
      </c>
      <c r="CY30" s="455" t="e">
        <v>#REF!</v>
      </c>
      <c r="CZ30" s="455" t="e">
        <v>#REF!</v>
      </c>
      <c r="DA30" s="455" t="e">
        <v>#REF!</v>
      </c>
      <c r="DB30" s="455" t="e">
        <v>#REF!</v>
      </c>
      <c r="DC30" s="455" t="e">
        <v>#REF!</v>
      </c>
      <c r="DD30" s="455" t="e">
        <v>#REF!</v>
      </c>
      <c r="DE30" s="455" t="e">
        <v>#REF!</v>
      </c>
      <c r="DF30" s="455" t="e">
        <v>#REF!</v>
      </c>
      <c r="DG30" s="455" t="e">
        <v>#REF!</v>
      </c>
      <c r="DH30" s="455" t="e">
        <v>#REF!</v>
      </c>
      <c r="DI30" s="455" t="e">
        <v>#REF!</v>
      </c>
      <c r="DJ30" s="455" t="e">
        <v>#REF!</v>
      </c>
      <c r="DK30" s="455" t="e">
        <v>#REF!</v>
      </c>
      <c r="DL30" s="455" t="e">
        <v>#REF!</v>
      </c>
      <c r="DM30" s="455" t="e">
        <v>#REF!</v>
      </c>
      <c r="DN30" s="455" t="e">
        <v>#REF!</v>
      </c>
      <c r="DO30" s="455" t="e">
        <v>#REF!</v>
      </c>
      <c r="DP30" s="455" t="e">
        <v>#REF!</v>
      </c>
      <c r="DQ30" s="455" t="e">
        <v>#REF!</v>
      </c>
      <c r="DR30" s="455" t="e">
        <v>#REF!</v>
      </c>
      <c r="DS30" s="455" t="e">
        <v>#REF!</v>
      </c>
      <c r="DT30" s="455" t="e">
        <v>#REF!</v>
      </c>
      <c r="DU30" s="455" t="e">
        <v>#REF!</v>
      </c>
      <c r="DV30" s="455" t="e">
        <v>#REF!</v>
      </c>
      <c r="DW30" s="455" t="e">
        <v>#REF!</v>
      </c>
      <c r="DX30" s="455" t="e">
        <v>#REF!</v>
      </c>
      <c r="DY30" s="455" t="e">
        <v>#REF!</v>
      </c>
      <c r="DZ30" s="455" t="e">
        <v>#REF!</v>
      </c>
      <c r="EA30" s="455" t="e">
        <v>#REF!</v>
      </c>
      <c r="EB30" s="455" t="e">
        <v>#REF!</v>
      </c>
      <c r="EC30" s="455" t="e">
        <v>#REF!</v>
      </c>
      <c r="ED30" s="455" t="e">
        <v>#REF!</v>
      </c>
      <c r="EE30" s="455" t="e">
        <v>#REF!</v>
      </c>
      <c r="EF30" s="455" t="e">
        <v>#REF!</v>
      </c>
      <c r="EG30" s="455" t="e">
        <v>#REF!</v>
      </c>
      <c r="EH30" s="455" t="e">
        <v>#REF!</v>
      </c>
      <c r="EI30" s="455" t="e">
        <v>#REF!</v>
      </c>
      <c r="EJ30" s="455" t="e">
        <v>#REF!</v>
      </c>
      <c r="EK30" s="581"/>
      <c r="EL30" s="581"/>
      <c r="EM30" s="581"/>
      <c r="EN30" s="581"/>
      <c r="EO30" s="581"/>
      <c r="EP30" s="581"/>
      <c r="EQ30" s="581"/>
      <c r="ER30" s="581"/>
      <c r="ES30" s="581"/>
      <c r="ET30" s="581"/>
      <c r="EU30" s="581"/>
      <c r="EV30" s="581"/>
      <c r="EW30" s="581"/>
      <c r="EX30" s="581"/>
      <c r="EY30" s="581"/>
      <c r="EZ30" s="581"/>
      <c r="FA30" s="581"/>
      <c r="FB30" s="581"/>
      <c r="FC30" s="581"/>
      <c r="FD30" s="581"/>
      <c r="FE30" s="581"/>
      <c r="FF30" s="581"/>
      <c r="FG30" s="581"/>
    </row>
    <row r="31" spans="1:233" s="565" customFormat="1">
      <c r="C31" s="580"/>
      <c r="H31" s="567" t="e">
        <f t="shared" ref="H31:BS31" si="38">(H30/D30-1)*100</f>
        <v>#REF!</v>
      </c>
      <c r="I31" s="567" t="e">
        <f t="shared" si="38"/>
        <v>#REF!</v>
      </c>
      <c r="J31" s="567" t="e">
        <f t="shared" si="38"/>
        <v>#REF!</v>
      </c>
      <c r="K31" s="567" t="e">
        <f t="shared" si="38"/>
        <v>#REF!</v>
      </c>
      <c r="L31" s="567" t="e">
        <f t="shared" si="38"/>
        <v>#REF!</v>
      </c>
      <c r="M31" s="567" t="e">
        <f t="shared" si="38"/>
        <v>#REF!</v>
      </c>
      <c r="N31" s="567" t="e">
        <f t="shared" si="38"/>
        <v>#REF!</v>
      </c>
      <c r="O31" s="567" t="e">
        <f t="shared" si="38"/>
        <v>#REF!</v>
      </c>
      <c r="P31" s="567" t="e">
        <f t="shared" si="38"/>
        <v>#REF!</v>
      </c>
      <c r="Q31" s="567" t="e">
        <f t="shared" si="38"/>
        <v>#REF!</v>
      </c>
      <c r="R31" s="567" t="e">
        <f t="shared" si="38"/>
        <v>#REF!</v>
      </c>
      <c r="S31" s="567" t="e">
        <f t="shared" si="38"/>
        <v>#REF!</v>
      </c>
      <c r="T31" s="567" t="e">
        <f t="shared" si="38"/>
        <v>#REF!</v>
      </c>
      <c r="U31" s="567" t="e">
        <f t="shared" si="38"/>
        <v>#REF!</v>
      </c>
      <c r="V31" s="567" t="e">
        <f t="shared" si="38"/>
        <v>#REF!</v>
      </c>
      <c r="W31" s="567" t="e">
        <f t="shared" si="38"/>
        <v>#REF!</v>
      </c>
      <c r="X31" s="567" t="e">
        <f t="shared" si="38"/>
        <v>#REF!</v>
      </c>
      <c r="Y31" s="567" t="e">
        <f t="shared" si="38"/>
        <v>#REF!</v>
      </c>
      <c r="Z31" s="567" t="e">
        <f t="shared" si="38"/>
        <v>#REF!</v>
      </c>
      <c r="AA31" s="567" t="e">
        <f t="shared" si="38"/>
        <v>#REF!</v>
      </c>
      <c r="AB31" s="567" t="e">
        <f t="shared" si="38"/>
        <v>#REF!</v>
      </c>
      <c r="AC31" s="567" t="e">
        <f t="shared" si="38"/>
        <v>#REF!</v>
      </c>
      <c r="AD31" s="567" t="e">
        <f t="shared" si="38"/>
        <v>#REF!</v>
      </c>
      <c r="AE31" s="567" t="e">
        <f t="shared" si="38"/>
        <v>#REF!</v>
      </c>
      <c r="AF31" s="567" t="e">
        <f t="shared" si="38"/>
        <v>#REF!</v>
      </c>
      <c r="AG31" s="567" t="e">
        <f t="shared" si="38"/>
        <v>#REF!</v>
      </c>
      <c r="AH31" s="567" t="e">
        <f t="shared" si="38"/>
        <v>#REF!</v>
      </c>
      <c r="AI31" s="567" t="e">
        <f t="shared" si="38"/>
        <v>#REF!</v>
      </c>
      <c r="AJ31" s="567" t="e">
        <f t="shared" si="38"/>
        <v>#REF!</v>
      </c>
      <c r="AK31" s="567" t="e">
        <f t="shared" si="38"/>
        <v>#REF!</v>
      </c>
      <c r="AL31" s="567" t="e">
        <f t="shared" si="38"/>
        <v>#REF!</v>
      </c>
      <c r="AM31" s="567" t="e">
        <f t="shared" si="38"/>
        <v>#REF!</v>
      </c>
      <c r="AN31" s="567" t="e">
        <f t="shared" si="38"/>
        <v>#REF!</v>
      </c>
      <c r="AO31" s="567" t="e">
        <f t="shared" si="38"/>
        <v>#REF!</v>
      </c>
      <c r="AP31" s="567" t="e">
        <f t="shared" si="38"/>
        <v>#REF!</v>
      </c>
      <c r="AQ31" s="567" t="e">
        <f t="shared" si="38"/>
        <v>#REF!</v>
      </c>
      <c r="AR31" s="567" t="e">
        <f t="shared" si="38"/>
        <v>#REF!</v>
      </c>
      <c r="AS31" s="567" t="e">
        <f t="shared" si="38"/>
        <v>#REF!</v>
      </c>
      <c r="AT31" s="567" t="e">
        <f t="shared" si="38"/>
        <v>#REF!</v>
      </c>
      <c r="AU31" s="567" t="e">
        <f t="shared" si="38"/>
        <v>#REF!</v>
      </c>
      <c r="AV31" s="567" t="e">
        <f t="shared" si="38"/>
        <v>#REF!</v>
      </c>
      <c r="AW31" s="567" t="e">
        <f t="shared" si="38"/>
        <v>#REF!</v>
      </c>
      <c r="AX31" s="567" t="e">
        <f t="shared" si="38"/>
        <v>#REF!</v>
      </c>
      <c r="AY31" s="567" t="e">
        <f t="shared" si="38"/>
        <v>#REF!</v>
      </c>
      <c r="AZ31" s="567" t="e">
        <f t="shared" si="38"/>
        <v>#REF!</v>
      </c>
      <c r="BA31" s="567" t="e">
        <f t="shared" si="38"/>
        <v>#REF!</v>
      </c>
      <c r="BB31" s="567" t="e">
        <f t="shared" si="38"/>
        <v>#REF!</v>
      </c>
      <c r="BC31" s="567" t="e">
        <f t="shared" si="38"/>
        <v>#REF!</v>
      </c>
      <c r="BD31" s="567" t="e">
        <f t="shared" si="38"/>
        <v>#REF!</v>
      </c>
      <c r="BE31" s="567" t="e">
        <f t="shared" si="38"/>
        <v>#REF!</v>
      </c>
      <c r="BF31" s="567" t="e">
        <f t="shared" si="38"/>
        <v>#REF!</v>
      </c>
      <c r="BG31" s="567" t="e">
        <f t="shared" si="38"/>
        <v>#REF!</v>
      </c>
      <c r="BH31" s="567" t="e">
        <f t="shared" si="38"/>
        <v>#REF!</v>
      </c>
      <c r="BI31" s="567" t="e">
        <f t="shared" si="38"/>
        <v>#REF!</v>
      </c>
      <c r="BJ31" s="567" t="e">
        <f t="shared" si="38"/>
        <v>#REF!</v>
      </c>
      <c r="BK31" s="567" t="e">
        <f t="shared" si="38"/>
        <v>#REF!</v>
      </c>
      <c r="BL31" s="567" t="e">
        <f t="shared" si="38"/>
        <v>#REF!</v>
      </c>
      <c r="BM31" s="567" t="e">
        <f t="shared" si="38"/>
        <v>#REF!</v>
      </c>
      <c r="BN31" s="567" t="e">
        <f t="shared" si="38"/>
        <v>#REF!</v>
      </c>
      <c r="BO31" s="567" t="e">
        <f t="shared" si="38"/>
        <v>#REF!</v>
      </c>
      <c r="BP31" s="567" t="e">
        <f t="shared" si="38"/>
        <v>#REF!</v>
      </c>
      <c r="BQ31" s="567" t="e">
        <f t="shared" si="38"/>
        <v>#REF!</v>
      </c>
      <c r="BR31" s="567" t="e">
        <f t="shared" si="38"/>
        <v>#REF!</v>
      </c>
      <c r="BS31" s="567" t="e">
        <f t="shared" si="38"/>
        <v>#REF!</v>
      </c>
      <c r="BT31" s="567" t="e">
        <f t="shared" ref="BT31:EE31" si="39">(BT30/BP30-1)*100</f>
        <v>#REF!</v>
      </c>
      <c r="BU31" s="567" t="e">
        <f t="shared" si="39"/>
        <v>#REF!</v>
      </c>
      <c r="BV31" s="567" t="e">
        <f t="shared" si="39"/>
        <v>#REF!</v>
      </c>
      <c r="BW31" s="567" t="e">
        <f t="shared" si="39"/>
        <v>#REF!</v>
      </c>
      <c r="BX31" s="567" t="e">
        <f t="shared" si="39"/>
        <v>#REF!</v>
      </c>
      <c r="BY31" s="567" t="e">
        <f t="shared" si="39"/>
        <v>#REF!</v>
      </c>
      <c r="BZ31" s="567" t="e">
        <f t="shared" si="39"/>
        <v>#REF!</v>
      </c>
      <c r="CA31" s="567" t="e">
        <f t="shared" si="39"/>
        <v>#REF!</v>
      </c>
      <c r="CB31" s="567" t="e">
        <f t="shared" si="39"/>
        <v>#REF!</v>
      </c>
      <c r="CC31" s="567" t="e">
        <f t="shared" si="39"/>
        <v>#REF!</v>
      </c>
      <c r="CD31" s="567" t="e">
        <f t="shared" si="39"/>
        <v>#REF!</v>
      </c>
      <c r="CE31" s="567" t="e">
        <f t="shared" si="39"/>
        <v>#REF!</v>
      </c>
      <c r="CF31" s="567" t="e">
        <f t="shared" si="39"/>
        <v>#REF!</v>
      </c>
      <c r="CG31" s="567" t="e">
        <f t="shared" si="39"/>
        <v>#REF!</v>
      </c>
      <c r="CH31" s="567" t="e">
        <f t="shared" si="39"/>
        <v>#REF!</v>
      </c>
      <c r="CI31" s="567" t="e">
        <f t="shared" si="39"/>
        <v>#REF!</v>
      </c>
      <c r="CJ31" s="567" t="e">
        <f t="shared" si="39"/>
        <v>#REF!</v>
      </c>
      <c r="CK31" s="567" t="e">
        <f t="shared" si="39"/>
        <v>#REF!</v>
      </c>
      <c r="CL31" s="567" t="e">
        <f t="shared" si="39"/>
        <v>#REF!</v>
      </c>
      <c r="CM31" s="567" t="e">
        <f t="shared" si="39"/>
        <v>#REF!</v>
      </c>
      <c r="CN31" s="567" t="e">
        <f t="shared" si="39"/>
        <v>#REF!</v>
      </c>
      <c r="CO31" s="567" t="e">
        <f t="shared" si="39"/>
        <v>#REF!</v>
      </c>
      <c r="CP31" s="567" t="e">
        <f t="shared" si="39"/>
        <v>#REF!</v>
      </c>
      <c r="CQ31" s="567" t="e">
        <f t="shared" si="39"/>
        <v>#REF!</v>
      </c>
      <c r="CR31" s="567" t="e">
        <f t="shared" si="39"/>
        <v>#REF!</v>
      </c>
      <c r="CS31" s="567" t="e">
        <f t="shared" si="39"/>
        <v>#REF!</v>
      </c>
      <c r="CT31" s="567" t="e">
        <f t="shared" si="39"/>
        <v>#REF!</v>
      </c>
      <c r="CU31" s="567" t="e">
        <f t="shared" si="39"/>
        <v>#REF!</v>
      </c>
      <c r="CV31" s="567" t="e">
        <f t="shared" si="39"/>
        <v>#REF!</v>
      </c>
      <c r="CW31" s="567" t="e">
        <f t="shared" si="39"/>
        <v>#REF!</v>
      </c>
      <c r="CX31" s="567" t="e">
        <f t="shared" si="39"/>
        <v>#REF!</v>
      </c>
      <c r="CY31" s="567" t="e">
        <f t="shared" si="39"/>
        <v>#REF!</v>
      </c>
      <c r="CZ31" s="567" t="e">
        <f t="shared" si="39"/>
        <v>#REF!</v>
      </c>
      <c r="DA31" s="567" t="e">
        <f t="shared" si="39"/>
        <v>#REF!</v>
      </c>
      <c r="DB31" s="567" t="e">
        <f t="shared" si="39"/>
        <v>#REF!</v>
      </c>
      <c r="DC31" s="567" t="e">
        <f t="shared" si="39"/>
        <v>#REF!</v>
      </c>
      <c r="DD31" s="567" t="e">
        <f t="shared" si="39"/>
        <v>#REF!</v>
      </c>
      <c r="DE31" s="567" t="e">
        <f t="shared" si="39"/>
        <v>#REF!</v>
      </c>
      <c r="DF31" s="567" t="e">
        <f t="shared" si="39"/>
        <v>#REF!</v>
      </c>
      <c r="DG31" s="567" t="e">
        <f t="shared" si="39"/>
        <v>#REF!</v>
      </c>
      <c r="DH31" s="567" t="e">
        <f t="shared" si="39"/>
        <v>#REF!</v>
      </c>
      <c r="DI31" s="567" t="e">
        <f t="shared" si="39"/>
        <v>#REF!</v>
      </c>
      <c r="DJ31" s="567" t="e">
        <f t="shared" si="39"/>
        <v>#REF!</v>
      </c>
      <c r="DK31" s="567" t="e">
        <f t="shared" si="39"/>
        <v>#REF!</v>
      </c>
      <c r="DL31" s="567" t="e">
        <f t="shared" si="39"/>
        <v>#REF!</v>
      </c>
      <c r="DM31" s="567" t="e">
        <f t="shared" si="39"/>
        <v>#REF!</v>
      </c>
      <c r="DN31" s="567" t="e">
        <f t="shared" si="39"/>
        <v>#REF!</v>
      </c>
      <c r="DO31" s="567" t="e">
        <f t="shared" si="39"/>
        <v>#REF!</v>
      </c>
      <c r="DP31" s="567" t="e">
        <f t="shared" si="39"/>
        <v>#REF!</v>
      </c>
      <c r="DQ31" s="567" t="e">
        <f t="shared" si="39"/>
        <v>#REF!</v>
      </c>
      <c r="DR31" s="567" t="e">
        <f t="shared" si="39"/>
        <v>#REF!</v>
      </c>
      <c r="DS31" s="567" t="e">
        <f t="shared" si="39"/>
        <v>#REF!</v>
      </c>
      <c r="DT31" s="567" t="e">
        <f t="shared" si="39"/>
        <v>#REF!</v>
      </c>
      <c r="DU31" s="567" t="e">
        <f t="shared" si="39"/>
        <v>#REF!</v>
      </c>
      <c r="DV31" s="567" t="e">
        <f t="shared" si="39"/>
        <v>#REF!</v>
      </c>
      <c r="DW31" s="567" t="e">
        <f t="shared" si="39"/>
        <v>#REF!</v>
      </c>
      <c r="DX31" s="567" t="e">
        <f t="shared" si="39"/>
        <v>#REF!</v>
      </c>
      <c r="DY31" s="567" t="e">
        <f t="shared" si="39"/>
        <v>#REF!</v>
      </c>
      <c r="DZ31" s="567" t="e">
        <f t="shared" si="39"/>
        <v>#REF!</v>
      </c>
      <c r="EA31" s="567" t="e">
        <f t="shared" si="39"/>
        <v>#REF!</v>
      </c>
      <c r="EB31" s="567" t="e">
        <f t="shared" si="39"/>
        <v>#REF!</v>
      </c>
      <c r="EC31" s="567" t="e">
        <f t="shared" si="39"/>
        <v>#REF!</v>
      </c>
      <c r="ED31" s="567" t="e">
        <f t="shared" si="39"/>
        <v>#REF!</v>
      </c>
      <c r="EE31" s="567" t="e">
        <f t="shared" si="39"/>
        <v>#REF!</v>
      </c>
      <c r="EF31" s="567" t="e">
        <f t="shared" ref="EF31:EJ31" si="40">(EF30/EB30-1)*100</f>
        <v>#REF!</v>
      </c>
      <c r="EG31" s="567" t="e">
        <f t="shared" si="40"/>
        <v>#REF!</v>
      </c>
      <c r="EH31" s="567" t="e">
        <f t="shared" si="40"/>
        <v>#REF!</v>
      </c>
      <c r="EI31" s="567" t="e">
        <f t="shared" si="40"/>
        <v>#REF!</v>
      </c>
      <c r="EJ31" s="567" t="e">
        <f t="shared" si="40"/>
        <v>#REF!</v>
      </c>
      <c r="EK31" s="569"/>
      <c r="EL31" s="569"/>
      <c r="EM31" s="569"/>
      <c r="EN31" s="569"/>
      <c r="EO31" s="569"/>
      <c r="EP31" s="569"/>
      <c r="EQ31" s="569"/>
      <c r="ER31" s="569"/>
      <c r="ES31" s="569"/>
      <c r="ET31" s="569"/>
      <c r="EU31" s="569"/>
      <c r="EV31" s="569"/>
      <c r="EW31" s="569"/>
      <c r="EX31" s="569"/>
      <c r="EY31" s="569"/>
      <c r="EZ31" s="569"/>
      <c r="FA31" s="569"/>
      <c r="FB31" s="569"/>
      <c r="FC31" s="569"/>
      <c r="FD31" s="569"/>
      <c r="FE31" s="569"/>
      <c r="FF31" s="569"/>
      <c r="FG31" s="569"/>
    </row>
    <row r="32" spans="1:233" s="565" customFormat="1">
      <c r="C32" s="580" t="s">
        <v>301</v>
      </c>
      <c r="D32" s="565" t="e">
        <f>D28+D30</f>
        <v>#REF!</v>
      </c>
      <c r="E32" s="565" t="e">
        <f t="shared" ref="E32:BP32" si="41">E28+E30</f>
        <v>#REF!</v>
      </c>
      <c r="F32" s="565" t="e">
        <f t="shared" si="41"/>
        <v>#REF!</v>
      </c>
      <c r="G32" s="565" t="e">
        <f t="shared" si="41"/>
        <v>#REF!</v>
      </c>
      <c r="H32" s="565" t="e">
        <f t="shared" si="41"/>
        <v>#REF!</v>
      </c>
      <c r="I32" s="565" t="e">
        <f t="shared" si="41"/>
        <v>#REF!</v>
      </c>
      <c r="J32" s="565" t="e">
        <f t="shared" si="41"/>
        <v>#REF!</v>
      </c>
      <c r="K32" s="565" t="e">
        <f t="shared" si="41"/>
        <v>#REF!</v>
      </c>
      <c r="L32" s="565" t="e">
        <f t="shared" si="41"/>
        <v>#REF!</v>
      </c>
      <c r="M32" s="565" t="e">
        <f t="shared" si="41"/>
        <v>#REF!</v>
      </c>
      <c r="N32" s="565" t="e">
        <f t="shared" si="41"/>
        <v>#REF!</v>
      </c>
      <c r="O32" s="565" t="e">
        <f t="shared" si="41"/>
        <v>#REF!</v>
      </c>
      <c r="P32" s="565" t="e">
        <f t="shared" si="41"/>
        <v>#REF!</v>
      </c>
      <c r="Q32" s="565" t="e">
        <f t="shared" si="41"/>
        <v>#REF!</v>
      </c>
      <c r="R32" s="565" t="e">
        <f t="shared" si="41"/>
        <v>#REF!</v>
      </c>
      <c r="S32" s="565" t="e">
        <f t="shared" si="41"/>
        <v>#REF!</v>
      </c>
      <c r="T32" s="565" t="e">
        <f t="shared" si="41"/>
        <v>#REF!</v>
      </c>
      <c r="U32" s="565" t="e">
        <f t="shared" si="41"/>
        <v>#REF!</v>
      </c>
      <c r="V32" s="565" t="e">
        <f t="shared" si="41"/>
        <v>#REF!</v>
      </c>
      <c r="W32" s="565" t="e">
        <f t="shared" si="41"/>
        <v>#REF!</v>
      </c>
      <c r="X32" s="565" t="e">
        <f t="shared" si="41"/>
        <v>#REF!</v>
      </c>
      <c r="Y32" s="565" t="e">
        <f t="shared" si="41"/>
        <v>#REF!</v>
      </c>
      <c r="Z32" s="565" t="e">
        <f t="shared" si="41"/>
        <v>#REF!</v>
      </c>
      <c r="AA32" s="565" t="e">
        <f t="shared" si="41"/>
        <v>#REF!</v>
      </c>
      <c r="AB32" s="565" t="e">
        <f t="shared" si="41"/>
        <v>#REF!</v>
      </c>
      <c r="AC32" s="565" t="e">
        <f t="shared" si="41"/>
        <v>#REF!</v>
      </c>
      <c r="AD32" s="565" t="e">
        <f t="shared" si="41"/>
        <v>#REF!</v>
      </c>
      <c r="AE32" s="565" t="e">
        <f t="shared" si="41"/>
        <v>#REF!</v>
      </c>
      <c r="AF32" s="565" t="e">
        <f t="shared" si="41"/>
        <v>#REF!</v>
      </c>
      <c r="AG32" s="565" t="e">
        <f t="shared" si="41"/>
        <v>#REF!</v>
      </c>
      <c r="AH32" s="565" t="e">
        <f t="shared" si="41"/>
        <v>#REF!</v>
      </c>
      <c r="AI32" s="565" t="e">
        <f t="shared" si="41"/>
        <v>#REF!</v>
      </c>
      <c r="AJ32" s="565" t="e">
        <f t="shared" si="41"/>
        <v>#REF!</v>
      </c>
      <c r="AK32" s="565" t="e">
        <f t="shared" si="41"/>
        <v>#REF!</v>
      </c>
      <c r="AL32" s="565" t="e">
        <f t="shared" si="41"/>
        <v>#REF!</v>
      </c>
      <c r="AM32" s="565" t="e">
        <f t="shared" si="41"/>
        <v>#REF!</v>
      </c>
      <c r="AN32" s="565" t="e">
        <f t="shared" si="41"/>
        <v>#REF!</v>
      </c>
      <c r="AO32" s="565" t="e">
        <f t="shared" si="41"/>
        <v>#REF!</v>
      </c>
      <c r="AP32" s="565" t="e">
        <f t="shared" si="41"/>
        <v>#REF!</v>
      </c>
      <c r="AQ32" s="565" t="e">
        <f t="shared" si="41"/>
        <v>#REF!</v>
      </c>
      <c r="AR32" s="565" t="e">
        <f t="shared" si="41"/>
        <v>#REF!</v>
      </c>
      <c r="AS32" s="565" t="e">
        <f t="shared" si="41"/>
        <v>#REF!</v>
      </c>
      <c r="AT32" s="565" t="e">
        <f t="shared" si="41"/>
        <v>#REF!</v>
      </c>
      <c r="AU32" s="565" t="e">
        <f t="shared" si="41"/>
        <v>#REF!</v>
      </c>
      <c r="AV32" s="565" t="e">
        <f t="shared" si="41"/>
        <v>#REF!</v>
      </c>
      <c r="AW32" s="565" t="e">
        <f t="shared" si="41"/>
        <v>#REF!</v>
      </c>
      <c r="AX32" s="565" t="e">
        <f t="shared" si="41"/>
        <v>#REF!</v>
      </c>
      <c r="AY32" s="565" t="e">
        <f t="shared" si="41"/>
        <v>#REF!</v>
      </c>
      <c r="AZ32" s="565" t="e">
        <f t="shared" si="41"/>
        <v>#REF!</v>
      </c>
      <c r="BA32" s="565" t="e">
        <f t="shared" si="41"/>
        <v>#REF!</v>
      </c>
      <c r="BB32" s="565" t="e">
        <f t="shared" si="41"/>
        <v>#REF!</v>
      </c>
      <c r="BC32" s="565" t="e">
        <f t="shared" si="41"/>
        <v>#REF!</v>
      </c>
      <c r="BD32" s="565" t="e">
        <f t="shared" si="41"/>
        <v>#REF!</v>
      </c>
      <c r="BE32" s="565" t="e">
        <f t="shared" si="41"/>
        <v>#REF!</v>
      </c>
      <c r="BF32" s="565" t="e">
        <f t="shared" si="41"/>
        <v>#REF!</v>
      </c>
      <c r="BG32" s="565" t="e">
        <f t="shared" si="41"/>
        <v>#REF!</v>
      </c>
      <c r="BH32" s="565" t="e">
        <f t="shared" si="41"/>
        <v>#REF!</v>
      </c>
      <c r="BI32" s="565" t="e">
        <f t="shared" si="41"/>
        <v>#REF!</v>
      </c>
      <c r="BJ32" s="565" t="e">
        <f t="shared" si="41"/>
        <v>#REF!</v>
      </c>
      <c r="BK32" s="565" t="e">
        <f t="shared" si="41"/>
        <v>#REF!</v>
      </c>
      <c r="BL32" s="565" t="e">
        <f t="shared" si="41"/>
        <v>#REF!</v>
      </c>
      <c r="BM32" s="565" t="e">
        <f t="shared" si="41"/>
        <v>#REF!</v>
      </c>
      <c r="BN32" s="565" t="e">
        <f t="shared" si="41"/>
        <v>#REF!</v>
      </c>
      <c r="BO32" s="565" t="e">
        <f t="shared" si="41"/>
        <v>#REF!</v>
      </c>
      <c r="BP32" s="565" t="e">
        <f t="shared" si="41"/>
        <v>#REF!</v>
      </c>
      <c r="BQ32" s="565" t="e">
        <f t="shared" ref="BQ32:EB32" si="42">BQ28+BQ30</f>
        <v>#REF!</v>
      </c>
      <c r="BR32" s="565" t="e">
        <f t="shared" si="42"/>
        <v>#REF!</v>
      </c>
      <c r="BS32" s="565" t="e">
        <f t="shared" si="42"/>
        <v>#REF!</v>
      </c>
      <c r="BT32" s="565" t="e">
        <f t="shared" si="42"/>
        <v>#REF!</v>
      </c>
      <c r="BU32" s="565" t="e">
        <f t="shared" si="42"/>
        <v>#REF!</v>
      </c>
      <c r="BV32" s="565" t="e">
        <f t="shared" si="42"/>
        <v>#REF!</v>
      </c>
      <c r="BW32" s="565" t="e">
        <f t="shared" si="42"/>
        <v>#REF!</v>
      </c>
      <c r="BX32" s="565" t="e">
        <f t="shared" si="42"/>
        <v>#REF!</v>
      </c>
      <c r="BY32" s="565" t="e">
        <f t="shared" si="42"/>
        <v>#REF!</v>
      </c>
      <c r="BZ32" s="565" t="e">
        <f t="shared" si="42"/>
        <v>#REF!</v>
      </c>
      <c r="CA32" s="565" t="e">
        <f t="shared" si="42"/>
        <v>#REF!</v>
      </c>
      <c r="CB32" s="565" t="e">
        <f t="shared" si="42"/>
        <v>#REF!</v>
      </c>
      <c r="CC32" s="565" t="e">
        <f t="shared" si="42"/>
        <v>#REF!</v>
      </c>
      <c r="CD32" s="565" t="e">
        <f t="shared" si="42"/>
        <v>#REF!</v>
      </c>
      <c r="CE32" s="565" t="e">
        <f t="shared" si="42"/>
        <v>#REF!</v>
      </c>
      <c r="CF32" s="565" t="e">
        <f t="shared" si="42"/>
        <v>#REF!</v>
      </c>
      <c r="CG32" s="565" t="e">
        <f t="shared" si="42"/>
        <v>#REF!</v>
      </c>
      <c r="CH32" s="565" t="e">
        <f t="shared" si="42"/>
        <v>#REF!</v>
      </c>
      <c r="CI32" s="565" t="e">
        <f t="shared" si="42"/>
        <v>#REF!</v>
      </c>
      <c r="CJ32" s="565" t="e">
        <f t="shared" si="42"/>
        <v>#REF!</v>
      </c>
      <c r="CK32" s="565" t="e">
        <f t="shared" si="42"/>
        <v>#REF!</v>
      </c>
      <c r="CL32" s="565" t="e">
        <f t="shared" si="42"/>
        <v>#REF!</v>
      </c>
      <c r="CM32" s="565" t="e">
        <f t="shared" si="42"/>
        <v>#REF!</v>
      </c>
      <c r="CN32" s="565" t="e">
        <f t="shared" si="42"/>
        <v>#REF!</v>
      </c>
      <c r="CO32" s="565" t="e">
        <f t="shared" si="42"/>
        <v>#REF!</v>
      </c>
      <c r="CP32" s="565" t="e">
        <f t="shared" si="42"/>
        <v>#REF!</v>
      </c>
      <c r="CQ32" s="565" t="e">
        <f t="shared" si="42"/>
        <v>#REF!</v>
      </c>
      <c r="CR32" s="565" t="e">
        <f t="shared" si="42"/>
        <v>#REF!</v>
      </c>
      <c r="CS32" s="565" t="e">
        <f t="shared" si="42"/>
        <v>#REF!</v>
      </c>
      <c r="CT32" s="565" t="e">
        <f t="shared" si="42"/>
        <v>#REF!</v>
      </c>
      <c r="CU32" s="565" t="e">
        <f t="shared" si="42"/>
        <v>#REF!</v>
      </c>
      <c r="CV32" s="565" t="e">
        <f t="shared" si="42"/>
        <v>#REF!</v>
      </c>
      <c r="CW32" s="565" t="e">
        <f t="shared" si="42"/>
        <v>#REF!</v>
      </c>
      <c r="CX32" s="565" t="e">
        <f t="shared" si="42"/>
        <v>#REF!</v>
      </c>
      <c r="CY32" s="565" t="e">
        <f t="shared" si="42"/>
        <v>#REF!</v>
      </c>
      <c r="CZ32" s="565" t="e">
        <f t="shared" si="42"/>
        <v>#REF!</v>
      </c>
      <c r="DA32" s="565" t="e">
        <f t="shared" si="42"/>
        <v>#REF!</v>
      </c>
      <c r="DB32" s="565" t="e">
        <f t="shared" si="42"/>
        <v>#REF!</v>
      </c>
      <c r="DC32" s="565" t="e">
        <f t="shared" si="42"/>
        <v>#REF!</v>
      </c>
      <c r="DD32" s="565" t="e">
        <f t="shared" si="42"/>
        <v>#REF!</v>
      </c>
      <c r="DE32" s="565" t="e">
        <f t="shared" si="42"/>
        <v>#REF!</v>
      </c>
      <c r="DF32" s="565" t="e">
        <f t="shared" si="42"/>
        <v>#REF!</v>
      </c>
      <c r="DG32" s="565" t="e">
        <f t="shared" si="42"/>
        <v>#REF!</v>
      </c>
      <c r="DH32" s="565" t="e">
        <f t="shared" si="42"/>
        <v>#REF!</v>
      </c>
      <c r="DI32" s="565" t="e">
        <f t="shared" si="42"/>
        <v>#REF!</v>
      </c>
      <c r="DJ32" s="565" t="e">
        <f t="shared" si="42"/>
        <v>#REF!</v>
      </c>
      <c r="DK32" s="565" t="e">
        <f t="shared" si="42"/>
        <v>#REF!</v>
      </c>
      <c r="DL32" s="565" t="e">
        <f t="shared" si="42"/>
        <v>#REF!</v>
      </c>
      <c r="DM32" s="565" t="e">
        <f t="shared" si="42"/>
        <v>#REF!</v>
      </c>
      <c r="DN32" s="565" t="e">
        <f t="shared" si="42"/>
        <v>#REF!</v>
      </c>
      <c r="DO32" s="565" t="e">
        <f t="shared" si="42"/>
        <v>#REF!</v>
      </c>
      <c r="DP32" s="565" t="e">
        <f t="shared" si="42"/>
        <v>#REF!</v>
      </c>
      <c r="DQ32" s="565" t="e">
        <f t="shared" si="42"/>
        <v>#REF!</v>
      </c>
      <c r="DR32" s="565" t="e">
        <f t="shared" si="42"/>
        <v>#REF!</v>
      </c>
      <c r="DS32" s="565" t="e">
        <f t="shared" si="42"/>
        <v>#REF!</v>
      </c>
      <c r="DT32" s="565" t="e">
        <f t="shared" si="42"/>
        <v>#REF!</v>
      </c>
      <c r="DU32" s="565" t="e">
        <f t="shared" si="42"/>
        <v>#REF!</v>
      </c>
      <c r="DV32" s="565" t="e">
        <f t="shared" si="42"/>
        <v>#REF!</v>
      </c>
      <c r="DW32" s="565" t="e">
        <f t="shared" si="42"/>
        <v>#REF!</v>
      </c>
      <c r="DX32" s="565" t="e">
        <f t="shared" si="42"/>
        <v>#REF!</v>
      </c>
      <c r="DY32" s="565" t="e">
        <f t="shared" si="42"/>
        <v>#REF!</v>
      </c>
      <c r="DZ32" s="565" t="e">
        <f t="shared" si="42"/>
        <v>#REF!</v>
      </c>
      <c r="EA32" s="565" t="e">
        <f t="shared" si="42"/>
        <v>#REF!</v>
      </c>
      <c r="EB32" s="565" t="e">
        <f t="shared" si="42"/>
        <v>#REF!</v>
      </c>
      <c r="EC32" s="565" t="e">
        <f t="shared" ref="EC32:EH32" si="43">EC28+EC30</f>
        <v>#REF!</v>
      </c>
      <c r="ED32" s="565" t="e">
        <f t="shared" si="43"/>
        <v>#REF!</v>
      </c>
      <c r="EE32" s="565" t="e">
        <f t="shared" si="43"/>
        <v>#REF!</v>
      </c>
      <c r="EF32" s="565" t="e">
        <f t="shared" si="43"/>
        <v>#REF!</v>
      </c>
      <c r="EG32" s="565" t="e">
        <f t="shared" si="43"/>
        <v>#REF!</v>
      </c>
      <c r="EH32" s="565" t="e">
        <f t="shared" si="43"/>
        <v>#REF!</v>
      </c>
      <c r="EI32" s="565" t="e">
        <f>EI28+EI30</f>
        <v>#REF!</v>
      </c>
      <c r="EJ32" s="565" t="e">
        <f>EJ28+EJ30</f>
        <v>#REF!</v>
      </c>
      <c r="EK32" s="569" t="e">
        <f t="shared" ref="EK32:FC32" si="44">EG32*(1+EK33/100)</f>
        <v>#REF!</v>
      </c>
      <c r="EL32" s="569" t="e">
        <f t="shared" si="44"/>
        <v>#REF!</v>
      </c>
      <c r="EM32" s="569" t="e">
        <f t="shared" si="44"/>
        <v>#REF!</v>
      </c>
      <c r="EN32" s="569" t="e">
        <f t="shared" si="44"/>
        <v>#REF!</v>
      </c>
      <c r="EO32" s="569" t="e">
        <f t="shared" si="44"/>
        <v>#REF!</v>
      </c>
      <c r="EP32" s="569" t="e">
        <f t="shared" si="44"/>
        <v>#REF!</v>
      </c>
      <c r="EQ32" s="569" t="e">
        <f t="shared" si="44"/>
        <v>#REF!</v>
      </c>
      <c r="ER32" s="569" t="e">
        <f t="shared" si="44"/>
        <v>#REF!</v>
      </c>
      <c r="ES32" s="569" t="e">
        <f t="shared" si="44"/>
        <v>#REF!</v>
      </c>
      <c r="ET32" s="569" t="e">
        <f t="shared" si="44"/>
        <v>#REF!</v>
      </c>
      <c r="EU32" s="569" t="e">
        <f t="shared" si="44"/>
        <v>#REF!</v>
      </c>
      <c r="EV32" s="569" t="e">
        <f t="shared" si="44"/>
        <v>#REF!</v>
      </c>
      <c r="EW32" s="569" t="e">
        <f t="shared" si="44"/>
        <v>#REF!</v>
      </c>
      <c r="EX32" s="569" t="e">
        <f t="shared" si="44"/>
        <v>#REF!</v>
      </c>
      <c r="EY32" s="569" t="e">
        <f t="shared" si="44"/>
        <v>#REF!</v>
      </c>
      <c r="EZ32" s="569" t="e">
        <f t="shared" si="44"/>
        <v>#REF!</v>
      </c>
      <c r="FA32" s="569" t="e">
        <f t="shared" si="44"/>
        <v>#REF!</v>
      </c>
      <c r="FB32" s="569" t="e">
        <f t="shared" si="44"/>
        <v>#REF!</v>
      </c>
      <c r="FC32" s="569" t="e">
        <f t="shared" si="44"/>
        <v>#REF!</v>
      </c>
      <c r="FD32" s="569" t="e">
        <f>EZ32*(1+FD33/100)</f>
        <v>#REF!</v>
      </c>
      <c r="FE32" s="569" t="e">
        <f>FA32*(1+FE33/100)</f>
        <v>#REF!</v>
      </c>
      <c r="FF32" s="569" t="e">
        <f>FB32*(1+FF33/100)</f>
        <v>#REF!</v>
      </c>
      <c r="FG32" s="569" t="e">
        <f>FC32*(1+FG33/100)</f>
        <v>#REF!</v>
      </c>
    </row>
    <row r="33" spans="1:163" s="565" customFormat="1">
      <c r="C33" s="580"/>
      <c r="H33" s="567" t="e">
        <f t="shared" ref="H33:BS33" si="45">(H32/D32-1)*100</f>
        <v>#REF!</v>
      </c>
      <c r="I33" s="567" t="e">
        <f t="shared" si="45"/>
        <v>#REF!</v>
      </c>
      <c r="J33" s="567" t="e">
        <f t="shared" si="45"/>
        <v>#REF!</v>
      </c>
      <c r="K33" s="567" t="e">
        <f t="shared" si="45"/>
        <v>#REF!</v>
      </c>
      <c r="L33" s="567" t="e">
        <f t="shared" si="45"/>
        <v>#REF!</v>
      </c>
      <c r="M33" s="567" t="e">
        <f t="shared" si="45"/>
        <v>#REF!</v>
      </c>
      <c r="N33" s="567" t="e">
        <f t="shared" si="45"/>
        <v>#REF!</v>
      </c>
      <c r="O33" s="567" t="e">
        <f t="shared" si="45"/>
        <v>#REF!</v>
      </c>
      <c r="P33" s="567" t="e">
        <f t="shared" si="45"/>
        <v>#REF!</v>
      </c>
      <c r="Q33" s="567" t="e">
        <f t="shared" si="45"/>
        <v>#REF!</v>
      </c>
      <c r="R33" s="567" t="e">
        <f t="shared" si="45"/>
        <v>#REF!</v>
      </c>
      <c r="S33" s="567" t="e">
        <f t="shared" si="45"/>
        <v>#REF!</v>
      </c>
      <c r="T33" s="567" t="e">
        <f t="shared" si="45"/>
        <v>#REF!</v>
      </c>
      <c r="U33" s="567" t="e">
        <f t="shared" si="45"/>
        <v>#REF!</v>
      </c>
      <c r="V33" s="567" t="e">
        <f t="shared" si="45"/>
        <v>#REF!</v>
      </c>
      <c r="W33" s="567" t="e">
        <f t="shared" si="45"/>
        <v>#REF!</v>
      </c>
      <c r="X33" s="567" t="e">
        <f t="shared" si="45"/>
        <v>#REF!</v>
      </c>
      <c r="Y33" s="567" t="e">
        <f t="shared" si="45"/>
        <v>#REF!</v>
      </c>
      <c r="Z33" s="567" t="e">
        <f t="shared" si="45"/>
        <v>#REF!</v>
      </c>
      <c r="AA33" s="567" t="e">
        <f t="shared" si="45"/>
        <v>#REF!</v>
      </c>
      <c r="AB33" s="567" t="e">
        <f t="shared" si="45"/>
        <v>#REF!</v>
      </c>
      <c r="AC33" s="567" t="e">
        <f t="shared" si="45"/>
        <v>#REF!</v>
      </c>
      <c r="AD33" s="567" t="e">
        <f t="shared" si="45"/>
        <v>#REF!</v>
      </c>
      <c r="AE33" s="567" t="e">
        <f t="shared" si="45"/>
        <v>#REF!</v>
      </c>
      <c r="AF33" s="567" t="e">
        <f t="shared" si="45"/>
        <v>#REF!</v>
      </c>
      <c r="AG33" s="567" t="e">
        <f t="shared" si="45"/>
        <v>#REF!</v>
      </c>
      <c r="AH33" s="567" t="e">
        <f t="shared" si="45"/>
        <v>#REF!</v>
      </c>
      <c r="AI33" s="567" t="e">
        <f t="shared" si="45"/>
        <v>#REF!</v>
      </c>
      <c r="AJ33" s="567" t="e">
        <f t="shared" si="45"/>
        <v>#REF!</v>
      </c>
      <c r="AK33" s="567" t="e">
        <f t="shared" si="45"/>
        <v>#REF!</v>
      </c>
      <c r="AL33" s="567" t="e">
        <f t="shared" si="45"/>
        <v>#REF!</v>
      </c>
      <c r="AM33" s="567" t="e">
        <f t="shared" si="45"/>
        <v>#REF!</v>
      </c>
      <c r="AN33" s="567" t="e">
        <f t="shared" si="45"/>
        <v>#REF!</v>
      </c>
      <c r="AO33" s="567" t="e">
        <f t="shared" si="45"/>
        <v>#REF!</v>
      </c>
      <c r="AP33" s="567" t="e">
        <f t="shared" si="45"/>
        <v>#REF!</v>
      </c>
      <c r="AQ33" s="567" t="e">
        <f t="shared" si="45"/>
        <v>#REF!</v>
      </c>
      <c r="AR33" s="567" t="e">
        <f t="shared" si="45"/>
        <v>#REF!</v>
      </c>
      <c r="AS33" s="567" t="e">
        <f t="shared" si="45"/>
        <v>#REF!</v>
      </c>
      <c r="AT33" s="567" t="e">
        <f t="shared" si="45"/>
        <v>#REF!</v>
      </c>
      <c r="AU33" s="567" t="e">
        <f t="shared" si="45"/>
        <v>#REF!</v>
      </c>
      <c r="AV33" s="567" t="e">
        <f t="shared" si="45"/>
        <v>#REF!</v>
      </c>
      <c r="AW33" s="567" t="e">
        <f t="shared" si="45"/>
        <v>#REF!</v>
      </c>
      <c r="AX33" s="567" t="e">
        <f t="shared" si="45"/>
        <v>#REF!</v>
      </c>
      <c r="AY33" s="567" t="e">
        <f t="shared" si="45"/>
        <v>#REF!</v>
      </c>
      <c r="AZ33" s="567" t="e">
        <f t="shared" si="45"/>
        <v>#REF!</v>
      </c>
      <c r="BA33" s="567" t="e">
        <f t="shared" si="45"/>
        <v>#REF!</v>
      </c>
      <c r="BB33" s="567" t="e">
        <f t="shared" si="45"/>
        <v>#REF!</v>
      </c>
      <c r="BC33" s="567" t="e">
        <f t="shared" si="45"/>
        <v>#REF!</v>
      </c>
      <c r="BD33" s="567" t="e">
        <f t="shared" si="45"/>
        <v>#REF!</v>
      </c>
      <c r="BE33" s="567" t="e">
        <f t="shared" si="45"/>
        <v>#REF!</v>
      </c>
      <c r="BF33" s="567" t="e">
        <f t="shared" si="45"/>
        <v>#REF!</v>
      </c>
      <c r="BG33" s="567" t="e">
        <f t="shared" si="45"/>
        <v>#REF!</v>
      </c>
      <c r="BH33" s="567" t="e">
        <f t="shared" si="45"/>
        <v>#REF!</v>
      </c>
      <c r="BI33" s="567" t="e">
        <f t="shared" si="45"/>
        <v>#REF!</v>
      </c>
      <c r="BJ33" s="567" t="e">
        <f t="shared" si="45"/>
        <v>#REF!</v>
      </c>
      <c r="BK33" s="567" t="e">
        <f t="shared" si="45"/>
        <v>#REF!</v>
      </c>
      <c r="BL33" s="567" t="e">
        <f t="shared" si="45"/>
        <v>#REF!</v>
      </c>
      <c r="BM33" s="567" t="e">
        <f t="shared" si="45"/>
        <v>#REF!</v>
      </c>
      <c r="BN33" s="567" t="e">
        <f t="shared" si="45"/>
        <v>#REF!</v>
      </c>
      <c r="BO33" s="567" t="e">
        <f t="shared" si="45"/>
        <v>#REF!</v>
      </c>
      <c r="BP33" s="567" t="e">
        <f t="shared" si="45"/>
        <v>#REF!</v>
      </c>
      <c r="BQ33" s="567" t="e">
        <f t="shared" si="45"/>
        <v>#REF!</v>
      </c>
      <c r="BR33" s="567" t="e">
        <f t="shared" si="45"/>
        <v>#REF!</v>
      </c>
      <c r="BS33" s="567" t="e">
        <f t="shared" si="45"/>
        <v>#REF!</v>
      </c>
      <c r="BT33" s="567" t="e">
        <f t="shared" ref="BT33:EE33" si="46">(BT32/BP32-1)*100</f>
        <v>#REF!</v>
      </c>
      <c r="BU33" s="567" t="e">
        <f t="shared" si="46"/>
        <v>#REF!</v>
      </c>
      <c r="BV33" s="567" t="e">
        <f t="shared" si="46"/>
        <v>#REF!</v>
      </c>
      <c r="BW33" s="567" t="e">
        <f t="shared" si="46"/>
        <v>#REF!</v>
      </c>
      <c r="BX33" s="567" t="e">
        <f t="shared" si="46"/>
        <v>#REF!</v>
      </c>
      <c r="BY33" s="567" t="e">
        <f t="shared" si="46"/>
        <v>#REF!</v>
      </c>
      <c r="BZ33" s="567" t="e">
        <f t="shared" si="46"/>
        <v>#REF!</v>
      </c>
      <c r="CA33" s="567" t="e">
        <f t="shared" si="46"/>
        <v>#REF!</v>
      </c>
      <c r="CB33" s="567" t="e">
        <f t="shared" si="46"/>
        <v>#REF!</v>
      </c>
      <c r="CC33" s="567" t="e">
        <f t="shared" si="46"/>
        <v>#REF!</v>
      </c>
      <c r="CD33" s="567" t="e">
        <f t="shared" si="46"/>
        <v>#REF!</v>
      </c>
      <c r="CE33" s="567" t="e">
        <f t="shared" si="46"/>
        <v>#REF!</v>
      </c>
      <c r="CF33" s="567" t="e">
        <f t="shared" si="46"/>
        <v>#REF!</v>
      </c>
      <c r="CG33" s="567" t="e">
        <f t="shared" si="46"/>
        <v>#REF!</v>
      </c>
      <c r="CH33" s="567" t="e">
        <f t="shared" si="46"/>
        <v>#REF!</v>
      </c>
      <c r="CI33" s="567" t="e">
        <f t="shared" si="46"/>
        <v>#REF!</v>
      </c>
      <c r="CJ33" s="567" t="e">
        <f t="shared" si="46"/>
        <v>#REF!</v>
      </c>
      <c r="CK33" s="567" t="e">
        <f t="shared" si="46"/>
        <v>#REF!</v>
      </c>
      <c r="CL33" s="567" t="e">
        <f t="shared" si="46"/>
        <v>#REF!</v>
      </c>
      <c r="CM33" s="567" t="e">
        <f t="shared" si="46"/>
        <v>#REF!</v>
      </c>
      <c r="CN33" s="567" t="e">
        <f t="shared" si="46"/>
        <v>#REF!</v>
      </c>
      <c r="CO33" s="567" t="e">
        <f t="shared" si="46"/>
        <v>#REF!</v>
      </c>
      <c r="CP33" s="567" t="e">
        <f t="shared" si="46"/>
        <v>#REF!</v>
      </c>
      <c r="CQ33" s="567" t="e">
        <f t="shared" si="46"/>
        <v>#REF!</v>
      </c>
      <c r="CR33" s="567" t="e">
        <f t="shared" si="46"/>
        <v>#REF!</v>
      </c>
      <c r="CS33" s="567" t="e">
        <f t="shared" si="46"/>
        <v>#REF!</v>
      </c>
      <c r="CT33" s="567" t="e">
        <f t="shared" si="46"/>
        <v>#REF!</v>
      </c>
      <c r="CU33" s="567" t="e">
        <f t="shared" si="46"/>
        <v>#REF!</v>
      </c>
      <c r="CV33" s="567" t="e">
        <f t="shared" si="46"/>
        <v>#REF!</v>
      </c>
      <c r="CW33" s="567" t="e">
        <f t="shared" si="46"/>
        <v>#REF!</v>
      </c>
      <c r="CX33" s="567" t="e">
        <f t="shared" si="46"/>
        <v>#REF!</v>
      </c>
      <c r="CY33" s="567" t="e">
        <f t="shared" si="46"/>
        <v>#REF!</v>
      </c>
      <c r="CZ33" s="567" t="e">
        <f t="shared" si="46"/>
        <v>#REF!</v>
      </c>
      <c r="DA33" s="567" t="e">
        <f t="shared" si="46"/>
        <v>#REF!</v>
      </c>
      <c r="DB33" s="567" t="e">
        <f t="shared" si="46"/>
        <v>#REF!</v>
      </c>
      <c r="DC33" s="567" t="e">
        <f t="shared" si="46"/>
        <v>#REF!</v>
      </c>
      <c r="DD33" s="567" t="e">
        <f t="shared" si="46"/>
        <v>#REF!</v>
      </c>
      <c r="DE33" s="567" t="e">
        <f t="shared" si="46"/>
        <v>#REF!</v>
      </c>
      <c r="DF33" s="567" t="e">
        <f t="shared" si="46"/>
        <v>#REF!</v>
      </c>
      <c r="DG33" s="567" t="e">
        <f t="shared" si="46"/>
        <v>#REF!</v>
      </c>
      <c r="DH33" s="567" t="e">
        <f t="shared" si="46"/>
        <v>#REF!</v>
      </c>
      <c r="DI33" s="567" t="e">
        <f t="shared" si="46"/>
        <v>#REF!</v>
      </c>
      <c r="DJ33" s="567" t="e">
        <f t="shared" si="46"/>
        <v>#REF!</v>
      </c>
      <c r="DK33" s="567" t="e">
        <f t="shared" si="46"/>
        <v>#REF!</v>
      </c>
      <c r="DL33" s="567" t="e">
        <f t="shared" si="46"/>
        <v>#REF!</v>
      </c>
      <c r="DM33" s="567" t="e">
        <f t="shared" si="46"/>
        <v>#REF!</v>
      </c>
      <c r="DN33" s="567" t="e">
        <f t="shared" si="46"/>
        <v>#REF!</v>
      </c>
      <c r="DO33" s="567" t="e">
        <f t="shared" si="46"/>
        <v>#REF!</v>
      </c>
      <c r="DP33" s="567" t="e">
        <f t="shared" si="46"/>
        <v>#REF!</v>
      </c>
      <c r="DQ33" s="567" t="e">
        <f t="shared" si="46"/>
        <v>#REF!</v>
      </c>
      <c r="DR33" s="567" t="e">
        <f t="shared" si="46"/>
        <v>#REF!</v>
      </c>
      <c r="DS33" s="567" t="e">
        <f t="shared" si="46"/>
        <v>#REF!</v>
      </c>
      <c r="DT33" s="567" t="e">
        <f t="shared" si="46"/>
        <v>#REF!</v>
      </c>
      <c r="DU33" s="567" t="e">
        <f t="shared" si="46"/>
        <v>#REF!</v>
      </c>
      <c r="DV33" s="567" t="e">
        <f t="shared" si="46"/>
        <v>#REF!</v>
      </c>
      <c r="DW33" s="567" t="e">
        <f t="shared" si="46"/>
        <v>#REF!</v>
      </c>
      <c r="DX33" s="567" t="e">
        <f t="shared" si="46"/>
        <v>#REF!</v>
      </c>
      <c r="DY33" s="567" t="e">
        <f t="shared" si="46"/>
        <v>#REF!</v>
      </c>
      <c r="DZ33" s="567" t="e">
        <f t="shared" si="46"/>
        <v>#REF!</v>
      </c>
      <c r="EA33" s="567" t="e">
        <f t="shared" si="46"/>
        <v>#REF!</v>
      </c>
      <c r="EB33" s="567" t="e">
        <f t="shared" si="46"/>
        <v>#REF!</v>
      </c>
      <c r="EC33" s="567" t="e">
        <f t="shared" si="46"/>
        <v>#REF!</v>
      </c>
      <c r="ED33" s="567" t="e">
        <f t="shared" si="46"/>
        <v>#REF!</v>
      </c>
      <c r="EE33" s="567" t="e">
        <f t="shared" si="46"/>
        <v>#REF!</v>
      </c>
      <c r="EF33" s="567" t="e">
        <f t="shared" ref="EF33:EJ33" si="47">(EF32/EB32-1)*100</f>
        <v>#REF!</v>
      </c>
      <c r="EG33" s="567" t="e">
        <f t="shared" si="47"/>
        <v>#REF!</v>
      </c>
      <c r="EH33" s="567" t="e">
        <f t="shared" si="47"/>
        <v>#REF!</v>
      </c>
      <c r="EI33" s="567" t="e">
        <f t="shared" si="47"/>
        <v>#REF!</v>
      </c>
      <c r="EJ33" s="567" t="e">
        <f t="shared" si="47"/>
        <v>#REF!</v>
      </c>
      <c r="EK33" s="569">
        <f>100*(SUM('E&amp;R trim'!ER12:EU12)/SUM('E&amp;R trim'!EN12:EQ12)-1)+0.2</f>
        <v>2.2292949324344891</v>
      </c>
      <c r="EL33" s="569">
        <f>100*(SUM('E&amp;R trim'!ES12:EV12)/SUM('E&amp;R trim'!EO12:ER12)-1)+0.2</f>
        <v>2.1399322758147932</v>
      </c>
      <c r="EM33" s="569">
        <f>100*(SUM('E&amp;R trim'!ET12:EW12)/SUM('E&amp;R trim'!EP12:ES12)-1)+0.2</f>
        <v>1.915114425359232</v>
      </c>
      <c r="EN33" s="569">
        <f>100*(SUM('E&amp;R trim'!EU12:EX12)/SUM('E&amp;R trim'!EQ12:ET12)-1)+0.2</f>
        <v>1.6453234836601103</v>
      </c>
      <c r="EO33" s="569">
        <f>100*(SUM('E&amp;R trim'!EV12:EY12)/SUM('E&amp;R trim'!ER12:EU12)-1)+0.2</f>
        <v>1.3710410459706777</v>
      </c>
      <c r="EP33" s="569">
        <f>100*(SUM('E&amp;R trim'!EW12:EZ12)/SUM('E&amp;R trim'!ES12:EV12)-1)+0.2</f>
        <v>1.1084896681299747</v>
      </c>
      <c r="EQ33" s="569">
        <f>100*(SUM('E&amp;R trim'!EX12:FA12)/SUM('E&amp;R trim'!ET12:EW12)-1)+0.2</f>
        <v>0.91263377125025946</v>
      </c>
      <c r="ER33" s="569">
        <f>100*(SUM('E&amp;R trim'!EY12:FB12)/SUM('E&amp;R trim'!EU12:EX12)-1)+0.2</f>
        <v>0.75090032510023419</v>
      </c>
      <c r="ES33" s="569">
        <f>100*(SUM('E&amp;R trim'!EZ12:FC12)/SUM('E&amp;R trim'!EV12:EY12)-1)+0.2</f>
        <v>0.67569409234020639</v>
      </c>
      <c r="ET33" s="569">
        <f>100*(SUM('E&amp;R trim'!FA12:FD12)/SUM('E&amp;R trim'!EW12:EZ12)-1)+0.2</f>
        <v>0.62561913916676626</v>
      </c>
      <c r="EU33" s="569">
        <f>100*(SUM('E&amp;R trim'!FB12:FE12)/SUM('E&amp;R trim'!EX12:FA12)-1)+0.2</f>
        <v>0.60060040009997073</v>
      </c>
      <c r="EV33" s="569">
        <f>100*(SUM('E&amp;R trim'!FC12:FF12)/SUM('E&amp;R trim'!EY12:FB12)-1)+0.2</f>
        <v>0.58804405942027826</v>
      </c>
      <c r="EW33" s="569">
        <f>100*(SUM('E&amp;R trim'!FD12:FG12)/SUM('E&amp;R trim'!EZ12:FC12)-1)+0.2</f>
        <v>0.56295019375622846</v>
      </c>
      <c r="EX33" s="569">
        <f>100*(SUM('E&amp;R trim'!FE12:FH12)/SUM('E&amp;R trim'!FA12:FD12)-1)+0.2</f>
        <v>0.52533759687340953</v>
      </c>
      <c r="EY33" s="569">
        <f>100*(SUM('E&amp;R trim'!FF12:FI12)/SUM('E&amp;R trim'!FB12:FE12)-1)+0.2</f>
        <v>0.47522504063124399</v>
      </c>
      <c r="EZ33" s="569">
        <f>100*(SUM('E&amp;R trim'!FG12:FJ12)/SUM('E&amp;R trim'!FC12:FF12)-1)+0.2</f>
        <v>0.42514064101937238</v>
      </c>
      <c r="FA33" s="569">
        <f>100*(SUM('E&amp;R trim'!FH12:FK12)/SUM('E&amp;R trim'!FD12:FG12)-1)+0.2</f>
        <v>0.37507812617074682</v>
      </c>
      <c r="FB33" s="569">
        <f>100*(SUM('E&amp;R trim'!FI12:FL12)/SUM('E&amp;R trim'!FE12:FH12)-1)+0.2</f>
        <v>0.32503124218790075</v>
      </c>
      <c r="FC33" s="569">
        <f>100*(SUM('E&amp;R trim'!FJ12:FM12)/SUM('E&amp;R trim'!FF12:FI12)-1)+0.2</f>
        <v>0.27499374531523274</v>
      </c>
      <c r="FD33" s="569">
        <f>100*(SUM('E&amp;R trim'!FK12:FN12)/SUM('E&amp;R trim'!FG12:FJ12)-1)+0.2</f>
        <v>0.23748906464846603</v>
      </c>
      <c r="FE33" s="569">
        <f>100*(SUM('E&amp;R trim'!FL12:FO12)/SUM('E&amp;R trim'!FH12:FK12)-1)+0.2</f>
        <v>0.2124953142571549</v>
      </c>
      <c r="FF33" s="569">
        <f>100*(SUM('E&amp;R trim'!FM12:FP12)/SUM('E&amp;R trim'!FI12:FL12)-1)+0.2</f>
        <v>0.2</v>
      </c>
      <c r="FG33" s="569">
        <f>100*(SUM('E&amp;R trim'!FN12:FQ12)/SUM('E&amp;R trim'!FJ12:FM12)-1)+0.2</f>
        <v>0.2</v>
      </c>
    </row>
    <row r="34" spans="1:163" s="565" customFormat="1">
      <c r="C34" s="580"/>
      <c r="H34" s="567"/>
      <c r="I34" s="567"/>
      <c r="J34" s="567"/>
      <c r="K34" s="567"/>
      <c r="L34" s="567"/>
      <c r="M34" s="567"/>
      <c r="N34" s="567"/>
      <c r="O34" s="567"/>
      <c r="P34" s="567"/>
      <c r="Q34" s="567"/>
      <c r="R34" s="567"/>
      <c r="S34" s="567"/>
      <c r="T34" s="567"/>
      <c r="U34" s="567"/>
      <c r="V34" s="567"/>
      <c r="W34" s="567"/>
      <c r="X34" s="567"/>
      <c r="Y34" s="567"/>
      <c r="Z34" s="567"/>
      <c r="AA34" s="567"/>
      <c r="AB34" s="567"/>
      <c r="AC34" s="567"/>
      <c r="AD34" s="567"/>
      <c r="AE34" s="567"/>
      <c r="AF34" s="567"/>
      <c r="AG34" s="567"/>
      <c r="AH34" s="567"/>
      <c r="AI34" s="567"/>
      <c r="AJ34" s="567"/>
      <c r="AK34" s="567"/>
      <c r="AL34" s="567"/>
      <c r="AM34" s="567"/>
      <c r="AN34" s="567"/>
      <c r="AO34" s="567"/>
      <c r="AP34" s="567"/>
      <c r="AQ34" s="567"/>
      <c r="AR34" s="567"/>
      <c r="AS34" s="567"/>
      <c r="AT34" s="567"/>
      <c r="AU34" s="567"/>
      <c r="AV34" s="567"/>
      <c r="AW34" s="567"/>
      <c r="AX34" s="567"/>
      <c r="AY34" s="567"/>
      <c r="AZ34" s="567"/>
      <c r="BA34" s="567"/>
      <c r="BB34" s="567"/>
      <c r="BC34" s="567"/>
      <c r="BD34" s="567"/>
      <c r="BE34" s="567"/>
      <c r="BF34" s="567"/>
      <c r="BG34" s="567"/>
      <c r="BH34" s="567"/>
      <c r="BI34" s="567"/>
      <c r="BJ34" s="567"/>
      <c r="BK34" s="567"/>
      <c r="BL34" s="567"/>
      <c r="BM34" s="567"/>
      <c r="BN34" s="567"/>
      <c r="BO34" s="567"/>
      <c r="BP34" s="567"/>
      <c r="BQ34" s="567"/>
      <c r="BR34" s="567"/>
      <c r="BS34" s="567"/>
      <c r="BT34" s="567"/>
      <c r="BU34" s="567"/>
      <c r="BV34" s="567"/>
      <c r="BW34" s="567"/>
      <c r="BX34" s="567"/>
      <c r="BY34" s="567"/>
      <c r="BZ34" s="567"/>
      <c r="CA34" s="567"/>
      <c r="CB34" s="567"/>
      <c r="CC34" s="567"/>
      <c r="CD34" s="567"/>
      <c r="CE34" s="567"/>
      <c r="CF34" s="567"/>
      <c r="CG34" s="567"/>
      <c r="CH34" s="567"/>
      <c r="CI34" s="567"/>
      <c r="CJ34" s="567"/>
      <c r="CK34" s="567"/>
      <c r="CL34" s="567"/>
      <c r="CM34" s="567"/>
      <c r="CN34" s="567"/>
      <c r="CO34" s="567"/>
      <c r="CP34" s="567"/>
      <c r="CQ34" s="567"/>
      <c r="CR34" s="567"/>
      <c r="CS34" s="567"/>
      <c r="CT34" s="567"/>
      <c r="CU34" s="567"/>
      <c r="CV34" s="567"/>
      <c r="CW34" s="567"/>
      <c r="CX34" s="567"/>
      <c r="CY34" s="567"/>
      <c r="CZ34" s="567"/>
      <c r="DA34" s="567"/>
      <c r="DB34" s="567"/>
      <c r="DC34" s="567"/>
      <c r="DD34" s="567"/>
      <c r="DE34" s="567"/>
      <c r="DF34" s="567"/>
      <c r="DG34" s="567"/>
      <c r="DH34" s="567"/>
      <c r="DI34" s="567"/>
      <c r="DJ34" s="567"/>
      <c r="DK34" s="567"/>
      <c r="DL34" s="567"/>
      <c r="DM34" s="567"/>
      <c r="DN34" s="567"/>
      <c r="DO34" s="567"/>
      <c r="DP34" s="567"/>
      <c r="DQ34" s="567"/>
      <c r="DR34" s="567"/>
      <c r="DS34" s="567"/>
      <c r="DT34" s="567"/>
      <c r="DU34" s="567"/>
      <c r="DV34" s="567"/>
      <c r="DW34" s="567"/>
      <c r="DX34" s="567"/>
      <c r="DY34" s="567"/>
      <c r="DZ34" s="567"/>
      <c r="EA34" s="567"/>
      <c r="EB34" s="567"/>
      <c r="EC34" s="567"/>
      <c r="ED34" s="583"/>
      <c r="EE34" s="583"/>
      <c r="EF34" s="583"/>
      <c r="EG34" s="583"/>
      <c r="EH34" s="583"/>
      <c r="EI34" s="583"/>
      <c r="EJ34" s="583"/>
      <c r="EK34" s="569"/>
      <c r="EL34" s="569"/>
      <c r="EM34" s="569"/>
      <c r="EN34" s="569"/>
      <c r="EO34" s="569"/>
      <c r="EP34" s="569"/>
      <c r="EQ34" s="569"/>
      <c r="ER34" s="569"/>
      <c r="ES34" s="569"/>
      <c r="ET34" s="569"/>
      <c r="EU34" s="569"/>
      <c r="EV34" s="569"/>
      <c r="EW34" s="569"/>
      <c r="EX34" s="569"/>
      <c r="EY34" s="569"/>
      <c r="EZ34" s="569"/>
      <c r="FA34" s="569"/>
      <c r="FB34" s="569"/>
      <c r="FC34" s="569"/>
      <c r="FD34" s="569"/>
      <c r="FE34" s="569"/>
      <c r="FF34" s="569"/>
      <c r="FG34" s="569"/>
    </row>
    <row r="35" spans="1:163" s="465" customFormat="1" ht="13.5" thickBot="1">
      <c r="A35" s="455"/>
      <c r="B35" s="455"/>
      <c r="C35" s="526" t="s">
        <v>302</v>
      </c>
      <c r="D35" s="538" t="e">
        <f>D30/(D28)*100</f>
        <v>#REF!</v>
      </c>
      <c r="E35" s="538" t="e">
        <f t="shared" ref="E35:BP35" si="48">E30/(E28)*100</f>
        <v>#REF!</v>
      </c>
      <c r="F35" s="538" t="e">
        <f t="shared" si="48"/>
        <v>#REF!</v>
      </c>
      <c r="G35" s="538" t="e">
        <f t="shared" si="48"/>
        <v>#REF!</v>
      </c>
      <c r="H35" s="538" t="e">
        <f t="shared" si="48"/>
        <v>#REF!</v>
      </c>
      <c r="I35" s="538" t="e">
        <f t="shared" si="48"/>
        <v>#REF!</v>
      </c>
      <c r="J35" s="538" t="e">
        <f t="shared" si="48"/>
        <v>#REF!</v>
      </c>
      <c r="K35" s="538" t="e">
        <f t="shared" si="48"/>
        <v>#REF!</v>
      </c>
      <c r="L35" s="538" t="e">
        <f t="shared" si="48"/>
        <v>#REF!</v>
      </c>
      <c r="M35" s="538" t="e">
        <f t="shared" si="48"/>
        <v>#REF!</v>
      </c>
      <c r="N35" s="538" t="e">
        <f t="shared" si="48"/>
        <v>#REF!</v>
      </c>
      <c r="O35" s="538" t="e">
        <f t="shared" si="48"/>
        <v>#REF!</v>
      </c>
      <c r="P35" s="538" t="e">
        <f t="shared" si="48"/>
        <v>#REF!</v>
      </c>
      <c r="Q35" s="538" t="e">
        <f t="shared" si="48"/>
        <v>#REF!</v>
      </c>
      <c r="R35" s="538" t="e">
        <f t="shared" si="48"/>
        <v>#REF!</v>
      </c>
      <c r="S35" s="538" t="e">
        <f t="shared" si="48"/>
        <v>#REF!</v>
      </c>
      <c r="T35" s="538" t="e">
        <f t="shared" si="48"/>
        <v>#REF!</v>
      </c>
      <c r="U35" s="538" t="e">
        <f t="shared" si="48"/>
        <v>#REF!</v>
      </c>
      <c r="V35" s="538" t="e">
        <f t="shared" si="48"/>
        <v>#REF!</v>
      </c>
      <c r="W35" s="538" t="e">
        <f t="shared" si="48"/>
        <v>#REF!</v>
      </c>
      <c r="X35" s="538" t="e">
        <f t="shared" si="48"/>
        <v>#REF!</v>
      </c>
      <c r="Y35" s="538" t="e">
        <f t="shared" si="48"/>
        <v>#REF!</v>
      </c>
      <c r="Z35" s="538" t="e">
        <f t="shared" si="48"/>
        <v>#REF!</v>
      </c>
      <c r="AA35" s="538" t="e">
        <f t="shared" si="48"/>
        <v>#REF!</v>
      </c>
      <c r="AB35" s="538" t="e">
        <f t="shared" si="48"/>
        <v>#REF!</v>
      </c>
      <c r="AC35" s="538" t="e">
        <f t="shared" si="48"/>
        <v>#REF!</v>
      </c>
      <c r="AD35" s="538" t="e">
        <f t="shared" si="48"/>
        <v>#REF!</v>
      </c>
      <c r="AE35" s="538" t="e">
        <f t="shared" si="48"/>
        <v>#REF!</v>
      </c>
      <c r="AF35" s="538" t="e">
        <f t="shared" si="48"/>
        <v>#REF!</v>
      </c>
      <c r="AG35" s="538" t="e">
        <f t="shared" si="48"/>
        <v>#REF!</v>
      </c>
      <c r="AH35" s="538" t="e">
        <f t="shared" si="48"/>
        <v>#REF!</v>
      </c>
      <c r="AI35" s="538" t="e">
        <f t="shared" si="48"/>
        <v>#REF!</v>
      </c>
      <c r="AJ35" s="538" t="e">
        <f t="shared" si="48"/>
        <v>#REF!</v>
      </c>
      <c r="AK35" s="538" t="e">
        <f t="shared" si="48"/>
        <v>#REF!</v>
      </c>
      <c r="AL35" s="538" t="e">
        <f t="shared" si="48"/>
        <v>#REF!</v>
      </c>
      <c r="AM35" s="538" t="e">
        <f t="shared" si="48"/>
        <v>#REF!</v>
      </c>
      <c r="AN35" s="538" t="e">
        <f t="shared" si="48"/>
        <v>#REF!</v>
      </c>
      <c r="AO35" s="538" t="e">
        <f t="shared" si="48"/>
        <v>#REF!</v>
      </c>
      <c r="AP35" s="538" t="e">
        <f t="shared" si="48"/>
        <v>#REF!</v>
      </c>
      <c r="AQ35" s="538" t="e">
        <f t="shared" si="48"/>
        <v>#REF!</v>
      </c>
      <c r="AR35" s="538" t="e">
        <f t="shared" si="48"/>
        <v>#REF!</v>
      </c>
      <c r="AS35" s="538" t="e">
        <f t="shared" si="48"/>
        <v>#REF!</v>
      </c>
      <c r="AT35" s="538" t="e">
        <f t="shared" si="48"/>
        <v>#REF!</v>
      </c>
      <c r="AU35" s="538" t="e">
        <f t="shared" si="48"/>
        <v>#REF!</v>
      </c>
      <c r="AV35" s="538" t="e">
        <f t="shared" si="48"/>
        <v>#REF!</v>
      </c>
      <c r="AW35" s="538" t="e">
        <f t="shared" si="48"/>
        <v>#REF!</v>
      </c>
      <c r="AX35" s="538" t="e">
        <f t="shared" si="48"/>
        <v>#REF!</v>
      </c>
      <c r="AY35" s="538" t="e">
        <f t="shared" si="48"/>
        <v>#REF!</v>
      </c>
      <c r="AZ35" s="538" t="e">
        <f t="shared" si="48"/>
        <v>#REF!</v>
      </c>
      <c r="BA35" s="538" t="e">
        <f t="shared" si="48"/>
        <v>#REF!</v>
      </c>
      <c r="BB35" s="538" t="e">
        <f t="shared" si="48"/>
        <v>#REF!</v>
      </c>
      <c r="BC35" s="538" t="e">
        <f t="shared" si="48"/>
        <v>#REF!</v>
      </c>
      <c r="BD35" s="538" t="e">
        <f t="shared" si="48"/>
        <v>#REF!</v>
      </c>
      <c r="BE35" s="538" t="e">
        <f t="shared" si="48"/>
        <v>#REF!</v>
      </c>
      <c r="BF35" s="538" t="e">
        <f t="shared" si="48"/>
        <v>#REF!</v>
      </c>
      <c r="BG35" s="538" t="e">
        <f t="shared" si="48"/>
        <v>#REF!</v>
      </c>
      <c r="BH35" s="538" t="e">
        <f t="shared" si="48"/>
        <v>#REF!</v>
      </c>
      <c r="BI35" s="538" t="e">
        <f t="shared" si="48"/>
        <v>#REF!</v>
      </c>
      <c r="BJ35" s="538" t="e">
        <f t="shared" si="48"/>
        <v>#REF!</v>
      </c>
      <c r="BK35" s="538" t="e">
        <f t="shared" si="48"/>
        <v>#REF!</v>
      </c>
      <c r="BL35" s="538" t="e">
        <f t="shared" si="48"/>
        <v>#REF!</v>
      </c>
      <c r="BM35" s="538" t="e">
        <f t="shared" si="48"/>
        <v>#REF!</v>
      </c>
      <c r="BN35" s="538" t="e">
        <f t="shared" si="48"/>
        <v>#REF!</v>
      </c>
      <c r="BO35" s="538" t="e">
        <f t="shared" si="48"/>
        <v>#REF!</v>
      </c>
      <c r="BP35" s="538" t="e">
        <f t="shared" si="48"/>
        <v>#REF!</v>
      </c>
      <c r="BQ35" s="538" t="e">
        <f t="shared" ref="BQ35:EB35" si="49">BQ30/(BQ28)*100</f>
        <v>#REF!</v>
      </c>
      <c r="BR35" s="538" t="e">
        <f t="shared" si="49"/>
        <v>#REF!</v>
      </c>
      <c r="BS35" s="538" t="e">
        <f t="shared" si="49"/>
        <v>#REF!</v>
      </c>
      <c r="BT35" s="538" t="e">
        <f t="shared" si="49"/>
        <v>#REF!</v>
      </c>
      <c r="BU35" s="538" t="e">
        <f t="shared" si="49"/>
        <v>#REF!</v>
      </c>
      <c r="BV35" s="538" t="e">
        <f t="shared" si="49"/>
        <v>#REF!</v>
      </c>
      <c r="BW35" s="538" t="e">
        <f t="shared" si="49"/>
        <v>#REF!</v>
      </c>
      <c r="BX35" s="538" t="e">
        <f t="shared" si="49"/>
        <v>#REF!</v>
      </c>
      <c r="BY35" s="538" t="e">
        <f t="shared" si="49"/>
        <v>#REF!</v>
      </c>
      <c r="BZ35" s="538" t="e">
        <f t="shared" si="49"/>
        <v>#REF!</v>
      </c>
      <c r="CA35" s="538" t="e">
        <f t="shared" si="49"/>
        <v>#REF!</v>
      </c>
      <c r="CB35" s="538" t="e">
        <f t="shared" si="49"/>
        <v>#REF!</v>
      </c>
      <c r="CC35" s="538" t="e">
        <f t="shared" si="49"/>
        <v>#REF!</v>
      </c>
      <c r="CD35" s="538" t="e">
        <f t="shared" si="49"/>
        <v>#REF!</v>
      </c>
      <c r="CE35" s="538" t="e">
        <f t="shared" si="49"/>
        <v>#REF!</v>
      </c>
      <c r="CF35" s="538" t="e">
        <f t="shared" si="49"/>
        <v>#REF!</v>
      </c>
      <c r="CG35" s="538" t="e">
        <f t="shared" si="49"/>
        <v>#REF!</v>
      </c>
      <c r="CH35" s="538" t="e">
        <f t="shared" si="49"/>
        <v>#REF!</v>
      </c>
      <c r="CI35" s="538" t="e">
        <f t="shared" si="49"/>
        <v>#REF!</v>
      </c>
      <c r="CJ35" s="538" t="e">
        <f t="shared" si="49"/>
        <v>#REF!</v>
      </c>
      <c r="CK35" s="538" t="e">
        <f t="shared" si="49"/>
        <v>#REF!</v>
      </c>
      <c r="CL35" s="538" t="e">
        <f t="shared" si="49"/>
        <v>#REF!</v>
      </c>
      <c r="CM35" s="538" t="e">
        <f t="shared" si="49"/>
        <v>#REF!</v>
      </c>
      <c r="CN35" s="538" t="e">
        <f t="shared" si="49"/>
        <v>#REF!</v>
      </c>
      <c r="CO35" s="538" t="e">
        <f t="shared" si="49"/>
        <v>#REF!</v>
      </c>
      <c r="CP35" s="538" t="e">
        <f t="shared" si="49"/>
        <v>#REF!</v>
      </c>
      <c r="CQ35" s="538" t="e">
        <f t="shared" si="49"/>
        <v>#REF!</v>
      </c>
      <c r="CR35" s="538" t="e">
        <f t="shared" si="49"/>
        <v>#REF!</v>
      </c>
      <c r="CS35" s="538" t="e">
        <f t="shared" si="49"/>
        <v>#REF!</v>
      </c>
      <c r="CT35" s="538" t="e">
        <f t="shared" si="49"/>
        <v>#REF!</v>
      </c>
      <c r="CU35" s="538" t="e">
        <f t="shared" si="49"/>
        <v>#REF!</v>
      </c>
      <c r="CV35" s="538" t="e">
        <f t="shared" si="49"/>
        <v>#REF!</v>
      </c>
      <c r="CW35" s="538" t="e">
        <f t="shared" si="49"/>
        <v>#REF!</v>
      </c>
      <c r="CX35" s="538" t="e">
        <f t="shared" si="49"/>
        <v>#REF!</v>
      </c>
      <c r="CY35" s="538" t="e">
        <f t="shared" si="49"/>
        <v>#REF!</v>
      </c>
      <c r="CZ35" s="538" t="e">
        <f t="shared" si="49"/>
        <v>#REF!</v>
      </c>
      <c r="DA35" s="538" t="e">
        <f t="shared" si="49"/>
        <v>#REF!</v>
      </c>
      <c r="DB35" s="538" t="e">
        <f t="shared" si="49"/>
        <v>#REF!</v>
      </c>
      <c r="DC35" s="538" t="e">
        <f t="shared" si="49"/>
        <v>#REF!</v>
      </c>
      <c r="DD35" s="538" t="e">
        <f t="shared" si="49"/>
        <v>#REF!</v>
      </c>
      <c r="DE35" s="538" t="e">
        <f t="shared" si="49"/>
        <v>#REF!</v>
      </c>
      <c r="DF35" s="538" t="e">
        <f t="shared" si="49"/>
        <v>#REF!</v>
      </c>
      <c r="DG35" s="538" t="e">
        <f t="shared" si="49"/>
        <v>#REF!</v>
      </c>
      <c r="DH35" s="538" t="e">
        <f t="shared" si="49"/>
        <v>#REF!</v>
      </c>
      <c r="DI35" s="538" t="e">
        <f t="shared" si="49"/>
        <v>#REF!</v>
      </c>
      <c r="DJ35" s="538" t="e">
        <f t="shared" si="49"/>
        <v>#REF!</v>
      </c>
      <c r="DK35" s="538" t="e">
        <f t="shared" si="49"/>
        <v>#REF!</v>
      </c>
      <c r="DL35" s="538" t="e">
        <f t="shared" si="49"/>
        <v>#REF!</v>
      </c>
      <c r="DM35" s="538" t="e">
        <f t="shared" si="49"/>
        <v>#REF!</v>
      </c>
      <c r="DN35" s="538" t="e">
        <f t="shared" si="49"/>
        <v>#REF!</v>
      </c>
      <c r="DO35" s="538" t="e">
        <f t="shared" si="49"/>
        <v>#REF!</v>
      </c>
      <c r="DP35" s="538" t="e">
        <f t="shared" si="49"/>
        <v>#REF!</v>
      </c>
      <c r="DQ35" s="538" t="e">
        <f t="shared" si="49"/>
        <v>#REF!</v>
      </c>
      <c r="DR35" s="538" t="e">
        <f t="shared" si="49"/>
        <v>#REF!</v>
      </c>
      <c r="DS35" s="538" t="e">
        <f t="shared" si="49"/>
        <v>#REF!</v>
      </c>
      <c r="DT35" s="538" t="e">
        <f t="shared" si="49"/>
        <v>#REF!</v>
      </c>
      <c r="DU35" s="538" t="e">
        <f t="shared" si="49"/>
        <v>#REF!</v>
      </c>
      <c r="DV35" s="538" t="e">
        <f t="shared" si="49"/>
        <v>#REF!</v>
      </c>
      <c r="DW35" s="538" t="e">
        <f t="shared" si="49"/>
        <v>#REF!</v>
      </c>
      <c r="DX35" s="538" t="e">
        <f t="shared" si="49"/>
        <v>#REF!</v>
      </c>
      <c r="DY35" s="538" t="e">
        <f t="shared" si="49"/>
        <v>#REF!</v>
      </c>
      <c r="DZ35" s="538" t="e">
        <f t="shared" si="49"/>
        <v>#REF!</v>
      </c>
      <c r="EA35" s="538" t="e">
        <f t="shared" si="49"/>
        <v>#REF!</v>
      </c>
      <c r="EB35" s="538" t="e">
        <f t="shared" si="49"/>
        <v>#REF!</v>
      </c>
      <c r="EC35" s="538" t="e">
        <f t="shared" ref="EC35:EH35" si="50">EC30/(EC28)*100</f>
        <v>#REF!</v>
      </c>
      <c r="ED35" s="538" t="e">
        <f t="shared" si="50"/>
        <v>#REF!</v>
      </c>
      <c r="EE35" s="538" t="e">
        <f t="shared" si="50"/>
        <v>#REF!</v>
      </c>
      <c r="EF35" s="538" t="e">
        <f t="shared" si="50"/>
        <v>#REF!</v>
      </c>
      <c r="EG35" s="538" t="e">
        <f t="shared" si="50"/>
        <v>#REF!</v>
      </c>
      <c r="EH35" s="538" t="e">
        <f t="shared" si="50"/>
        <v>#REF!</v>
      </c>
      <c r="EI35" s="538" t="e">
        <f>EI30/(EI28)*100</f>
        <v>#REF!</v>
      </c>
      <c r="EJ35" s="538" t="e">
        <f>EJ30/(EJ28)*100</f>
        <v>#REF!</v>
      </c>
      <c r="EK35" s="497"/>
      <c r="EL35" s="497"/>
      <c r="EM35" s="497"/>
      <c r="EN35" s="497"/>
      <c r="EO35" s="497"/>
      <c r="EP35" s="497"/>
      <c r="EQ35" s="497"/>
      <c r="ER35" s="497"/>
      <c r="ES35" s="497"/>
      <c r="ET35" s="497"/>
      <c r="EU35" s="497"/>
      <c r="EV35" s="497"/>
      <c r="EW35" s="497"/>
      <c r="EX35" s="497"/>
      <c r="EY35" s="497"/>
      <c r="EZ35" s="497"/>
      <c r="FA35" s="497"/>
      <c r="FB35" s="497"/>
      <c r="FC35" s="497"/>
      <c r="FD35" s="497"/>
      <c r="FE35" s="497"/>
      <c r="FF35" s="497"/>
      <c r="FG35" s="497"/>
    </row>
    <row r="36" spans="1:163">
      <c r="C36" s="454" t="s">
        <v>303</v>
      </c>
      <c r="D36" s="453" t="e">
        <v>#REF!</v>
      </c>
      <c r="E36" s="453" t="e">
        <v>#REF!</v>
      </c>
      <c r="F36" s="453" t="e">
        <v>#REF!</v>
      </c>
      <c r="G36" s="453" t="e">
        <v>#REF!</v>
      </c>
      <c r="H36" s="453" t="e">
        <v>#REF!</v>
      </c>
      <c r="I36" s="453" t="e">
        <v>#REF!</v>
      </c>
      <c r="J36" s="453" t="e">
        <v>#REF!</v>
      </c>
      <c r="K36" s="453" t="e">
        <v>#REF!</v>
      </c>
      <c r="L36" s="453" t="e">
        <v>#REF!</v>
      </c>
      <c r="M36" s="453" t="e">
        <v>#REF!</v>
      </c>
      <c r="N36" s="453" t="e">
        <v>#REF!</v>
      </c>
      <c r="O36" s="453" t="e">
        <v>#REF!</v>
      </c>
      <c r="P36" s="453" t="e">
        <v>#REF!</v>
      </c>
      <c r="Q36" s="453" t="e">
        <v>#REF!</v>
      </c>
      <c r="R36" s="453" t="e">
        <v>#REF!</v>
      </c>
      <c r="S36" s="453" t="e">
        <v>#REF!</v>
      </c>
      <c r="T36" s="453" t="e">
        <v>#REF!</v>
      </c>
      <c r="U36" s="453" t="e">
        <v>#REF!</v>
      </c>
      <c r="V36" s="453" t="e">
        <v>#REF!</v>
      </c>
      <c r="W36" s="453" t="e">
        <v>#REF!</v>
      </c>
      <c r="X36" s="453" t="e">
        <v>#REF!</v>
      </c>
      <c r="Y36" s="453" t="e">
        <v>#REF!</v>
      </c>
      <c r="Z36" s="453" t="e">
        <v>#REF!</v>
      </c>
      <c r="AA36" s="453" t="e">
        <v>#REF!</v>
      </c>
      <c r="AB36" s="453" t="e">
        <v>#REF!</v>
      </c>
      <c r="AC36" s="453" t="e">
        <v>#REF!</v>
      </c>
      <c r="AD36" s="453" t="e">
        <v>#REF!</v>
      </c>
      <c r="AE36" s="453" t="e">
        <v>#REF!</v>
      </c>
      <c r="AF36" s="453" t="e">
        <v>#REF!</v>
      </c>
      <c r="AG36" s="453" t="e">
        <v>#REF!</v>
      </c>
      <c r="AH36" s="453" t="e">
        <v>#REF!</v>
      </c>
      <c r="AI36" s="453" t="e">
        <v>#REF!</v>
      </c>
      <c r="AJ36" s="453" t="e">
        <v>#REF!</v>
      </c>
      <c r="AK36" s="453" t="e">
        <v>#REF!</v>
      </c>
      <c r="AL36" s="453" t="e">
        <v>#REF!</v>
      </c>
      <c r="AM36" s="453" t="e">
        <v>#REF!</v>
      </c>
      <c r="AN36" s="453" t="e">
        <v>#REF!</v>
      </c>
      <c r="AO36" s="453" t="e">
        <v>#REF!</v>
      </c>
      <c r="AP36" s="453" t="e">
        <v>#REF!</v>
      </c>
      <c r="AQ36" s="453" t="e">
        <v>#REF!</v>
      </c>
      <c r="AR36" s="453" t="e">
        <v>#REF!</v>
      </c>
      <c r="AS36" s="453" t="e">
        <v>#REF!</v>
      </c>
      <c r="AT36" s="453" t="e">
        <v>#REF!</v>
      </c>
      <c r="AU36" s="453" t="e">
        <v>#REF!</v>
      </c>
      <c r="AV36" s="453" t="e">
        <v>#REF!</v>
      </c>
      <c r="AW36" s="453" t="e">
        <v>#REF!</v>
      </c>
      <c r="AX36" s="453" t="e">
        <v>#REF!</v>
      </c>
      <c r="AY36" s="453" t="e">
        <v>#REF!</v>
      </c>
      <c r="AZ36" s="453" t="e">
        <v>#REF!</v>
      </c>
      <c r="BA36" s="453" t="e">
        <v>#REF!</v>
      </c>
      <c r="BB36" s="453" t="e">
        <v>#REF!</v>
      </c>
      <c r="BC36" s="453" t="e">
        <v>#REF!</v>
      </c>
      <c r="BD36" s="453" t="e">
        <v>#REF!</v>
      </c>
      <c r="BE36" s="453" t="e">
        <v>#REF!</v>
      </c>
      <c r="BF36" s="453" t="e">
        <v>#REF!</v>
      </c>
      <c r="BG36" s="453" t="e">
        <v>#REF!</v>
      </c>
      <c r="BH36" s="453" t="e">
        <v>#REF!</v>
      </c>
      <c r="BI36" s="453" t="e">
        <v>#REF!</v>
      </c>
      <c r="BJ36" s="453" t="e">
        <v>#REF!</v>
      </c>
      <c r="BK36" s="453" t="e">
        <v>#REF!</v>
      </c>
      <c r="BL36" s="453" t="e">
        <v>#REF!</v>
      </c>
      <c r="BM36" s="453" t="e">
        <v>#REF!</v>
      </c>
      <c r="BN36" s="453" t="e">
        <v>#REF!</v>
      </c>
      <c r="BO36" s="453" t="e">
        <v>#REF!</v>
      </c>
      <c r="BP36" s="453" t="e">
        <v>#REF!</v>
      </c>
      <c r="BQ36" s="453" t="e">
        <v>#REF!</v>
      </c>
      <c r="BR36" s="453" t="e">
        <v>#REF!</v>
      </c>
      <c r="BS36" s="453" t="e">
        <v>#REF!</v>
      </c>
      <c r="BT36" s="453" t="e">
        <v>#REF!</v>
      </c>
      <c r="BU36" s="453" t="e">
        <v>#REF!</v>
      </c>
      <c r="BV36" s="453" t="e">
        <v>#REF!</v>
      </c>
      <c r="BW36" s="453" t="e">
        <v>#REF!</v>
      </c>
      <c r="BX36" s="453" t="e">
        <v>#REF!</v>
      </c>
      <c r="BY36" s="453" t="e">
        <v>#REF!</v>
      </c>
      <c r="BZ36" s="453" t="e">
        <v>#REF!</v>
      </c>
      <c r="CA36" s="453" t="e">
        <v>#REF!</v>
      </c>
      <c r="CB36" s="453" t="e">
        <v>#REF!</v>
      </c>
      <c r="CC36" s="453" t="e">
        <v>#REF!</v>
      </c>
      <c r="CD36" s="453" t="e">
        <v>#REF!</v>
      </c>
      <c r="CE36" s="453" t="e">
        <v>#REF!</v>
      </c>
      <c r="CF36" s="453" t="e">
        <v>#REF!</v>
      </c>
      <c r="CG36" s="453" t="e">
        <v>#REF!</v>
      </c>
      <c r="CH36" s="453" t="e">
        <v>#REF!</v>
      </c>
      <c r="CI36" s="453" t="e">
        <v>#REF!</v>
      </c>
      <c r="CJ36" s="453" t="e">
        <v>#REF!</v>
      </c>
      <c r="CK36" s="453" t="e">
        <v>#REF!</v>
      </c>
      <c r="CL36" s="453" t="e">
        <v>#REF!</v>
      </c>
      <c r="CM36" s="453" t="e">
        <v>#REF!</v>
      </c>
      <c r="CN36" s="453" t="e">
        <v>#REF!</v>
      </c>
      <c r="CO36" s="453" t="e">
        <v>#REF!</v>
      </c>
      <c r="CP36" s="453" t="e">
        <v>#REF!</v>
      </c>
      <c r="CQ36" s="453" t="e">
        <v>#REF!</v>
      </c>
      <c r="CR36" s="453" t="e">
        <v>#REF!</v>
      </c>
      <c r="CS36" s="453" t="e">
        <v>#REF!</v>
      </c>
      <c r="CT36" s="453" t="e">
        <v>#REF!</v>
      </c>
      <c r="CU36" s="453" t="e">
        <v>#REF!</v>
      </c>
      <c r="CV36" s="453" t="e">
        <v>#REF!</v>
      </c>
      <c r="CW36" s="453" t="e">
        <v>#REF!</v>
      </c>
      <c r="CX36" s="453" t="e">
        <v>#REF!</v>
      </c>
      <c r="CY36" s="453" t="e">
        <v>#REF!</v>
      </c>
      <c r="CZ36" s="453" t="e">
        <v>#REF!</v>
      </c>
      <c r="DA36" s="453" t="e">
        <v>#REF!</v>
      </c>
      <c r="DB36" s="453" t="e">
        <v>#REF!</v>
      </c>
      <c r="DC36" s="453" t="e">
        <v>#REF!</v>
      </c>
      <c r="DD36" s="453" t="e">
        <v>#REF!</v>
      </c>
      <c r="DE36" s="453" t="e">
        <v>#REF!</v>
      </c>
      <c r="DF36" s="453" t="e">
        <v>#REF!</v>
      </c>
      <c r="DG36" s="453" t="e">
        <v>#REF!</v>
      </c>
      <c r="DH36" s="453" t="e">
        <v>#REF!</v>
      </c>
      <c r="DI36" s="453" t="e">
        <v>#REF!</v>
      </c>
      <c r="DJ36" s="453" t="e">
        <v>#REF!</v>
      </c>
      <c r="DK36" s="453" t="e">
        <v>#REF!</v>
      </c>
      <c r="DL36" s="453" t="e">
        <v>#REF!</v>
      </c>
      <c r="DM36" s="453" t="e">
        <v>#REF!</v>
      </c>
      <c r="DN36" s="453" t="e">
        <v>#REF!</v>
      </c>
      <c r="DO36" s="453" t="e">
        <v>#REF!</v>
      </c>
      <c r="DP36" s="453" t="e">
        <v>#REF!</v>
      </c>
      <c r="DQ36" s="453" t="e">
        <v>#REF!</v>
      </c>
      <c r="DR36" s="453" t="e">
        <v>#REF!</v>
      </c>
      <c r="DS36" s="453" t="e">
        <v>#REF!</v>
      </c>
      <c r="DT36" s="453" t="e">
        <v>#REF!</v>
      </c>
      <c r="DU36" s="453" t="e">
        <v>#REF!</v>
      </c>
      <c r="DV36" s="453" t="e">
        <v>#REF!</v>
      </c>
      <c r="DW36" s="453" t="e">
        <v>#REF!</v>
      </c>
      <c r="DX36" s="453" t="e">
        <v>#REF!</v>
      </c>
      <c r="DY36" s="453" t="e">
        <v>#REF!</v>
      </c>
      <c r="DZ36" s="453" t="e">
        <v>#REF!</v>
      </c>
      <c r="EA36" s="453" t="e">
        <v>#REF!</v>
      </c>
      <c r="EB36" s="453" t="e">
        <v>#REF!</v>
      </c>
      <c r="EC36" s="453" t="e">
        <v>#REF!</v>
      </c>
      <c r="ED36" s="453" t="e">
        <v>#REF!</v>
      </c>
      <c r="EE36" s="453" t="e">
        <v>#REF!</v>
      </c>
      <c r="EF36" s="453" t="e">
        <v>#REF!</v>
      </c>
      <c r="EG36" s="453" t="e">
        <v>#REF!</v>
      </c>
      <c r="EH36" s="453" t="e">
        <v>#REF!</v>
      </c>
      <c r="EI36" s="453" t="e">
        <v>#REF!</v>
      </c>
      <c r="EJ36" s="453" t="e">
        <v>#REF!</v>
      </c>
      <c r="EK36" s="581"/>
      <c r="EL36" s="581"/>
      <c r="EM36" s="581"/>
      <c r="EN36" s="581"/>
      <c r="EO36" s="581"/>
      <c r="EP36" s="581"/>
      <c r="EQ36" s="581"/>
      <c r="ER36" s="581"/>
      <c r="ES36" s="581"/>
      <c r="ET36" s="581"/>
      <c r="EU36" s="581"/>
      <c r="EV36" s="581"/>
      <c r="EW36" s="581"/>
      <c r="EX36" s="581"/>
      <c r="EY36" s="581"/>
      <c r="EZ36" s="581"/>
      <c r="FA36" s="581"/>
      <c r="FB36" s="581"/>
      <c r="FC36" s="581"/>
      <c r="FD36" s="581"/>
      <c r="FE36" s="581"/>
      <c r="FF36" s="581"/>
      <c r="FG36" s="581"/>
    </row>
    <row r="37" spans="1:163" s="565" customFormat="1">
      <c r="C37" s="580"/>
      <c r="H37" s="567" t="e">
        <f>(H36/D36-1)*100</f>
        <v>#REF!</v>
      </c>
      <c r="I37" s="567" t="e">
        <f t="shared" ref="I37:BT37" si="51">(I36/E36-1)*100</f>
        <v>#REF!</v>
      </c>
      <c r="J37" s="567" t="e">
        <f t="shared" si="51"/>
        <v>#REF!</v>
      </c>
      <c r="K37" s="567" t="e">
        <f t="shared" si="51"/>
        <v>#REF!</v>
      </c>
      <c r="L37" s="567" t="e">
        <f t="shared" si="51"/>
        <v>#REF!</v>
      </c>
      <c r="M37" s="567" t="e">
        <f t="shared" si="51"/>
        <v>#REF!</v>
      </c>
      <c r="N37" s="567" t="e">
        <f t="shared" si="51"/>
        <v>#REF!</v>
      </c>
      <c r="O37" s="567" t="e">
        <f t="shared" si="51"/>
        <v>#REF!</v>
      </c>
      <c r="P37" s="567" t="e">
        <f t="shared" si="51"/>
        <v>#REF!</v>
      </c>
      <c r="Q37" s="567" t="e">
        <f t="shared" si="51"/>
        <v>#REF!</v>
      </c>
      <c r="R37" s="567" t="e">
        <f t="shared" si="51"/>
        <v>#REF!</v>
      </c>
      <c r="S37" s="567" t="e">
        <f t="shared" si="51"/>
        <v>#REF!</v>
      </c>
      <c r="T37" s="567" t="e">
        <f t="shared" si="51"/>
        <v>#REF!</v>
      </c>
      <c r="U37" s="567" t="e">
        <f t="shared" si="51"/>
        <v>#REF!</v>
      </c>
      <c r="V37" s="567" t="e">
        <f t="shared" si="51"/>
        <v>#REF!</v>
      </c>
      <c r="W37" s="567" t="e">
        <f t="shared" si="51"/>
        <v>#REF!</v>
      </c>
      <c r="X37" s="567" t="e">
        <f t="shared" si="51"/>
        <v>#REF!</v>
      </c>
      <c r="Y37" s="567" t="e">
        <f t="shared" si="51"/>
        <v>#REF!</v>
      </c>
      <c r="Z37" s="567" t="e">
        <f t="shared" si="51"/>
        <v>#REF!</v>
      </c>
      <c r="AA37" s="567" t="e">
        <f t="shared" si="51"/>
        <v>#REF!</v>
      </c>
      <c r="AB37" s="567" t="e">
        <f t="shared" si="51"/>
        <v>#REF!</v>
      </c>
      <c r="AC37" s="567" t="e">
        <f t="shared" si="51"/>
        <v>#REF!</v>
      </c>
      <c r="AD37" s="567" t="e">
        <f t="shared" si="51"/>
        <v>#REF!</v>
      </c>
      <c r="AE37" s="567" t="e">
        <f t="shared" si="51"/>
        <v>#REF!</v>
      </c>
      <c r="AF37" s="567" t="e">
        <f t="shared" si="51"/>
        <v>#REF!</v>
      </c>
      <c r="AG37" s="567" t="e">
        <f t="shared" si="51"/>
        <v>#REF!</v>
      </c>
      <c r="AH37" s="567" t="e">
        <f t="shared" si="51"/>
        <v>#REF!</v>
      </c>
      <c r="AI37" s="567" t="e">
        <f t="shared" si="51"/>
        <v>#REF!</v>
      </c>
      <c r="AJ37" s="567" t="e">
        <f t="shared" si="51"/>
        <v>#REF!</v>
      </c>
      <c r="AK37" s="567" t="e">
        <f t="shared" si="51"/>
        <v>#REF!</v>
      </c>
      <c r="AL37" s="567" t="e">
        <f t="shared" si="51"/>
        <v>#REF!</v>
      </c>
      <c r="AM37" s="567" t="e">
        <f t="shared" si="51"/>
        <v>#REF!</v>
      </c>
      <c r="AN37" s="567" t="e">
        <f t="shared" si="51"/>
        <v>#REF!</v>
      </c>
      <c r="AO37" s="567" t="e">
        <f t="shared" si="51"/>
        <v>#REF!</v>
      </c>
      <c r="AP37" s="567" t="e">
        <f t="shared" si="51"/>
        <v>#REF!</v>
      </c>
      <c r="AQ37" s="567" t="e">
        <f t="shared" si="51"/>
        <v>#REF!</v>
      </c>
      <c r="AR37" s="567" t="e">
        <f t="shared" si="51"/>
        <v>#REF!</v>
      </c>
      <c r="AS37" s="567" t="e">
        <f t="shared" si="51"/>
        <v>#REF!</v>
      </c>
      <c r="AT37" s="567" t="e">
        <f t="shared" si="51"/>
        <v>#REF!</v>
      </c>
      <c r="AU37" s="567" t="e">
        <f t="shared" si="51"/>
        <v>#REF!</v>
      </c>
      <c r="AV37" s="567" t="e">
        <f t="shared" si="51"/>
        <v>#REF!</v>
      </c>
      <c r="AW37" s="567" t="e">
        <f t="shared" si="51"/>
        <v>#REF!</v>
      </c>
      <c r="AX37" s="567" t="e">
        <f t="shared" si="51"/>
        <v>#REF!</v>
      </c>
      <c r="AY37" s="567" t="e">
        <f t="shared" si="51"/>
        <v>#REF!</v>
      </c>
      <c r="AZ37" s="567" t="e">
        <f t="shared" si="51"/>
        <v>#REF!</v>
      </c>
      <c r="BA37" s="567" t="e">
        <f t="shared" si="51"/>
        <v>#REF!</v>
      </c>
      <c r="BB37" s="567" t="e">
        <f t="shared" si="51"/>
        <v>#REF!</v>
      </c>
      <c r="BC37" s="567" t="e">
        <f t="shared" si="51"/>
        <v>#REF!</v>
      </c>
      <c r="BD37" s="567" t="e">
        <f t="shared" si="51"/>
        <v>#REF!</v>
      </c>
      <c r="BE37" s="567" t="e">
        <f t="shared" si="51"/>
        <v>#REF!</v>
      </c>
      <c r="BF37" s="567" t="e">
        <f t="shared" si="51"/>
        <v>#REF!</v>
      </c>
      <c r="BG37" s="567" t="e">
        <f t="shared" si="51"/>
        <v>#REF!</v>
      </c>
      <c r="BH37" s="567" t="e">
        <f t="shared" si="51"/>
        <v>#REF!</v>
      </c>
      <c r="BI37" s="567" t="e">
        <f t="shared" si="51"/>
        <v>#REF!</v>
      </c>
      <c r="BJ37" s="567" t="e">
        <f t="shared" si="51"/>
        <v>#REF!</v>
      </c>
      <c r="BK37" s="567" t="e">
        <f t="shared" si="51"/>
        <v>#REF!</v>
      </c>
      <c r="BL37" s="567" t="e">
        <f t="shared" si="51"/>
        <v>#REF!</v>
      </c>
      <c r="BM37" s="567" t="e">
        <f t="shared" si="51"/>
        <v>#REF!</v>
      </c>
      <c r="BN37" s="567" t="e">
        <f t="shared" si="51"/>
        <v>#REF!</v>
      </c>
      <c r="BO37" s="567" t="e">
        <f t="shared" si="51"/>
        <v>#REF!</v>
      </c>
      <c r="BP37" s="567" t="e">
        <f t="shared" si="51"/>
        <v>#REF!</v>
      </c>
      <c r="BQ37" s="567" t="e">
        <f t="shared" si="51"/>
        <v>#REF!</v>
      </c>
      <c r="BR37" s="567" t="e">
        <f t="shared" si="51"/>
        <v>#REF!</v>
      </c>
      <c r="BS37" s="567" t="e">
        <f t="shared" si="51"/>
        <v>#REF!</v>
      </c>
      <c r="BT37" s="567" t="e">
        <f t="shared" si="51"/>
        <v>#REF!</v>
      </c>
      <c r="BU37" s="567" t="e">
        <f t="shared" ref="BU37:EF37" si="52">(BU36/BQ36-1)*100</f>
        <v>#REF!</v>
      </c>
      <c r="BV37" s="567" t="e">
        <f t="shared" si="52"/>
        <v>#REF!</v>
      </c>
      <c r="BW37" s="567" t="e">
        <f t="shared" si="52"/>
        <v>#REF!</v>
      </c>
      <c r="BX37" s="567" t="e">
        <f t="shared" si="52"/>
        <v>#REF!</v>
      </c>
      <c r="BY37" s="567" t="e">
        <f t="shared" si="52"/>
        <v>#REF!</v>
      </c>
      <c r="BZ37" s="567" t="e">
        <f t="shared" si="52"/>
        <v>#REF!</v>
      </c>
      <c r="CA37" s="567" t="e">
        <f t="shared" si="52"/>
        <v>#REF!</v>
      </c>
      <c r="CB37" s="567" t="e">
        <f t="shared" si="52"/>
        <v>#REF!</v>
      </c>
      <c r="CC37" s="567" t="e">
        <f t="shared" si="52"/>
        <v>#REF!</v>
      </c>
      <c r="CD37" s="567" t="e">
        <f t="shared" si="52"/>
        <v>#REF!</v>
      </c>
      <c r="CE37" s="567" t="e">
        <f t="shared" si="52"/>
        <v>#REF!</v>
      </c>
      <c r="CF37" s="567" t="e">
        <f t="shared" si="52"/>
        <v>#REF!</v>
      </c>
      <c r="CG37" s="567" t="e">
        <f t="shared" si="52"/>
        <v>#REF!</v>
      </c>
      <c r="CH37" s="567" t="e">
        <f t="shared" si="52"/>
        <v>#REF!</v>
      </c>
      <c r="CI37" s="567" t="e">
        <f t="shared" si="52"/>
        <v>#REF!</v>
      </c>
      <c r="CJ37" s="567" t="e">
        <f t="shared" si="52"/>
        <v>#REF!</v>
      </c>
      <c r="CK37" s="567" t="e">
        <f t="shared" si="52"/>
        <v>#REF!</v>
      </c>
      <c r="CL37" s="567" t="e">
        <f t="shared" si="52"/>
        <v>#REF!</v>
      </c>
      <c r="CM37" s="567" t="e">
        <f t="shared" si="52"/>
        <v>#REF!</v>
      </c>
      <c r="CN37" s="567" t="e">
        <f t="shared" si="52"/>
        <v>#REF!</v>
      </c>
      <c r="CO37" s="567" t="e">
        <f t="shared" si="52"/>
        <v>#REF!</v>
      </c>
      <c r="CP37" s="567" t="e">
        <f t="shared" si="52"/>
        <v>#REF!</v>
      </c>
      <c r="CQ37" s="567" t="e">
        <f t="shared" si="52"/>
        <v>#REF!</v>
      </c>
      <c r="CR37" s="567" t="e">
        <f t="shared" si="52"/>
        <v>#REF!</v>
      </c>
      <c r="CS37" s="567" t="e">
        <f t="shared" si="52"/>
        <v>#REF!</v>
      </c>
      <c r="CT37" s="567" t="e">
        <f t="shared" si="52"/>
        <v>#REF!</v>
      </c>
      <c r="CU37" s="567" t="e">
        <f t="shared" si="52"/>
        <v>#REF!</v>
      </c>
      <c r="CV37" s="567" t="e">
        <f t="shared" si="52"/>
        <v>#REF!</v>
      </c>
      <c r="CW37" s="567" t="e">
        <f t="shared" si="52"/>
        <v>#REF!</v>
      </c>
      <c r="CX37" s="567" t="e">
        <f t="shared" si="52"/>
        <v>#REF!</v>
      </c>
      <c r="CY37" s="567" t="e">
        <f t="shared" si="52"/>
        <v>#REF!</v>
      </c>
      <c r="CZ37" s="567" t="e">
        <f t="shared" si="52"/>
        <v>#REF!</v>
      </c>
      <c r="DA37" s="567" t="e">
        <f t="shared" si="52"/>
        <v>#REF!</v>
      </c>
      <c r="DB37" s="567" t="e">
        <f t="shared" si="52"/>
        <v>#REF!</v>
      </c>
      <c r="DC37" s="567" t="e">
        <f t="shared" si="52"/>
        <v>#REF!</v>
      </c>
      <c r="DD37" s="567" t="e">
        <f t="shared" si="52"/>
        <v>#REF!</v>
      </c>
      <c r="DE37" s="567" t="e">
        <f t="shared" si="52"/>
        <v>#REF!</v>
      </c>
      <c r="DF37" s="567" t="e">
        <f t="shared" si="52"/>
        <v>#REF!</v>
      </c>
      <c r="DG37" s="567" t="e">
        <f t="shared" si="52"/>
        <v>#REF!</v>
      </c>
      <c r="DH37" s="567" t="e">
        <f t="shared" si="52"/>
        <v>#REF!</v>
      </c>
      <c r="DI37" s="567" t="e">
        <f t="shared" si="52"/>
        <v>#REF!</v>
      </c>
      <c r="DJ37" s="567" t="e">
        <f t="shared" si="52"/>
        <v>#REF!</v>
      </c>
      <c r="DK37" s="567" t="e">
        <f t="shared" si="52"/>
        <v>#REF!</v>
      </c>
      <c r="DL37" s="567" t="e">
        <f t="shared" si="52"/>
        <v>#REF!</v>
      </c>
      <c r="DM37" s="567" t="e">
        <f t="shared" si="52"/>
        <v>#REF!</v>
      </c>
      <c r="DN37" s="567" t="e">
        <f t="shared" si="52"/>
        <v>#REF!</v>
      </c>
      <c r="DO37" s="567" t="e">
        <f t="shared" si="52"/>
        <v>#REF!</v>
      </c>
      <c r="DP37" s="567" t="e">
        <f t="shared" si="52"/>
        <v>#REF!</v>
      </c>
      <c r="DQ37" s="567" t="e">
        <f t="shared" si="52"/>
        <v>#REF!</v>
      </c>
      <c r="DR37" s="567" t="e">
        <f t="shared" si="52"/>
        <v>#REF!</v>
      </c>
      <c r="DS37" s="567" t="e">
        <f t="shared" si="52"/>
        <v>#REF!</v>
      </c>
      <c r="DT37" s="567" t="e">
        <f t="shared" si="52"/>
        <v>#REF!</v>
      </c>
      <c r="DU37" s="567" t="e">
        <f t="shared" si="52"/>
        <v>#REF!</v>
      </c>
      <c r="DV37" s="567" t="e">
        <f t="shared" si="52"/>
        <v>#REF!</v>
      </c>
      <c r="DW37" s="567" t="e">
        <f t="shared" si="52"/>
        <v>#REF!</v>
      </c>
      <c r="DX37" s="567" t="e">
        <f t="shared" si="52"/>
        <v>#REF!</v>
      </c>
      <c r="DY37" s="567" t="e">
        <f t="shared" si="52"/>
        <v>#REF!</v>
      </c>
      <c r="DZ37" s="567" t="e">
        <f t="shared" si="52"/>
        <v>#REF!</v>
      </c>
      <c r="EA37" s="567" t="e">
        <f t="shared" si="52"/>
        <v>#REF!</v>
      </c>
      <c r="EB37" s="567" t="e">
        <f t="shared" si="52"/>
        <v>#REF!</v>
      </c>
      <c r="EC37" s="567" t="e">
        <f t="shared" si="52"/>
        <v>#REF!</v>
      </c>
      <c r="ED37" s="567" t="e">
        <f t="shared" si="52"/>
        <v>#REF!</v>
      </c>
      <c r="EE37" s="567" t="e">
        <f t="shared" si="52"/>
        <v>#REF!</v>
      </c>
      <c r="EF37" s="567" t="e">
        <f t="shared" si="52"/>
        <v>#REF!</v>
      </c>
      <c r="EG37" s="567" t="e">
        <f t="shared" ref="EG37:EJ37" si="53">(EG36/EC36-1)*100</f>
        <v>#REF!</v>
      </c>
      <c r="EH37" s="567" t="e">
        <f t="shared" si="53"/>
        <v>#REF!</v>
      </c>
      <c r="EI37" s="567" t="e">
        <f t="shared" si="53"/>
        <v>#REF!</v>
      </c>
      <c r="EJ37" s="567" t="e">
        <f t="shared" si="53"/>
        <v>#REF!</v>
      </c>
      <c r="EK37" s="569"/>
      <c r="EL37" s="569"/>
      <c r="EM37" s="569"/>
      <c r="EN37" s="569"/>
      <c r="EO37" s="569"/>
      <c r="EP37" s="569"/>
      <c r="EQ37" s="569"/>
      <c r="ER37" s="569"/>
      <c r="ES37" s="569"/>
      <c r="ET37" s="569"/>
      <c r="EU37" s="569"/>
      <c r="EV37" s="569"/>
      <c r="EW37" s="569"/>
      <c r="EX37" s="569"/>
      <c r="EY37" s="569"/>
      <c r="EZ37" s="569"/>
      <c r="FA37" s="569"/>
      <c r="FB37" s="569"/>
      <c r="FC37" s="569"/>
      <c r="FD37" s="569"/>
      <c r="FE37" s="569"/>
      <c r="FF37" s="569"/>
      <c r="FG37" s="569"/>
    </row>
    <row r="38" spans="1:163">
      <c r="C38" s="454" t="s">
        <v>304</v>
      </c>
      <c r="D38" s="455" t="e">
        <v>#REF!</v>
      </c>
      <c r="E38" s="455" t="e">
        <v>#REF!</v>
      </c>
      <c r="F38" s="455" t="e">
        <v>#REF!</v>
      </c>
      <c r="G38" s="455" t="e">
        <v>#REF!</v>
      </c>
      <c r="H38" s="455" t="e">
        <v>#REF!</v>
      </c>
      <c r="I38" s="455" t="e">
        <v>#REF!</v>
      </c>
      <c r="J38" s="455" t="e">
        <v>#REF!</v>
      </c>
      <c r="K38" s="455" t="e">
        <v>#REF!</v>
      </c>
      <c r="L38" s="455" t="e">
        <v>#REF!</v>
      </c>
      <c r="M38" s="455" t="e">
        <v>#REF!</v>
      </c>
      <c r="N38" s="455" t="e">
        <v>#REF!</v>
      </c>
      <c r="O38" s="455" t="e">
        <v>#REF!</v>
      </c>
      <c r="P38" s="455" t="e">
        <v>#REF!</v>
      </c>
      <c r="Q38" s="455" t="e">
        <v>#REF!</v>
      </c>
      <c r="R38" s="455" t="e">
        <v>#REF!</v>
      </c>
      <c r="S38" s="455" t="e">
        <v>#REF!</v>
      </c>
      <c r="T38" s="455" t="e">
        <v>#REF!</v>
      </c>
      <c r="U38" s="455" t="e">
        <v>#REF!</v>
      </c>
      <c r="V38" s="455" t="e">
        <v>#REF!</v>
      </c>
      <c r="W38" s="455" t="e">
        <v>#REF!</v>
      </c>
      <c r="X38" s="455" t="e">
        <v>#REF!</v>
      </c>
      <c r="Y38" s="455" t="e">
        <v>#REF!</v>
      </c>
      <c r="Z38" s="455" t="e">
        <v>#REF!</v>
      </c>
      <c r="AA38" s="455" t="e">
        <v>#REF!</v>
      </c>
      <c r="AB38" s="455" t="e">
        <v>#REF!</v>
      </c>
      <c r="AC38" s="455" t="e">
        <v>#REF!</v>
      </c>
      <c r="AD38" s="455" t="e">
        <v>#REF!</v>
      </c>
      <c r="AE38" s="455" t="e">
        <v>#REF!</v>
      </c>
      <c r="AF38" s="455" t="e">
        <v>#REF!</v>
      </c>
      <c r="AG38" s="455" t="e">
        <v>#REF!</v>
      </c>
      <c r="AH38" s="455" t="e">
        <v>#REF!</v>
      </c>
      <c r="AI38" s="455" t="e">
        <v>#REF!</v>
      </c>
      <c r="AJ38" s="455" t="e">
        <v>#REF!</v>
      </c>
      <c r="AK38" s="455" t="e">
        <v>#REF!</v>
      </c>
      <c r="AL38" s="455" t="e">
        <v>#REF!</v>
      </c>
      <c r="AM38" s="455" t="e">
        <v>#REF!</v>
      </c>
      <c r="AN38" s="455" t="e">
        <v>#REF!</v>
      </c>
      <c r="AO38" s="455" t="e">
        <v>#REF!</v>
      </c>
      <c r="AP38" s="455" t="e">
        <v>#REF!</v>
      </c>
      <c r="AQ38" s="455" t="e">
        <v>#REF!</v>
      </c>
      <c r="AR38" s="455" t="e">
        <v>#REF!</v>
      </c>
      <c r="AS38" s="455" t="e">
        <v>#REF!</v>
      </c>
      <c r="AT38" s="455" t="e">
        <v>#REF!</v>
      </c>
      <c r="AU38" s="455" t="e">
        <v>#REF!</v>
      </c>
      <c r="AV38" s="455" t="e">
        <v>#REF!</v>
      </c>
      <c r="AW38" s="455" t="e">
        <v>#REF!</v>
      </c>
      <c r="AX38" s="455" t="e">
        <v>#REF!</v>
      </c>
      <c r="AY38" s="455" t="e">
        <v>#REF!</v>
      </c>
      <c r="AZ38" s="455" t="e">
        <v>#REF!</v>
      </c>
      <c r="BA38" s="455" t="e">
        <v>#REF!</v>
      </c>
      <c r="BB38" s="455" t="e">
        <v>#REF!</v>
      </c>
      <c r="BC38" s="455" t="e">
        <v>#REF!</v>
      </c>
      <c r="BD38" s="455" t="e">
        <v>#REF!</v>
      </c>
      <c r="BE38" s="455" t="e">
        <v>#REF!</v>
      </c>
      <c r="BF38" s="455" t="e">
        <v>#REF!</v>
      </c>
      <c r="BG38" s="455" t="e">
        <v>#REF!</v>
      </c>
      <c r="BH38" s="455" t="e">
        <v>#REF!</v>
      </c>
      <c r="BI38" s="455" t="e">
        <v>#REF!</v>
      </c>
      <c r="BJ38" s="455" t="e">
        <v>#REF!</v>
      </c>
      <c r="BK38" s="455" t="e">
        <v>#REF!</v>
      </c>
      <c r="BL38" s="455" t="e">
        <v>#REF!</v>
      </c>
      <c r="BM38" s="455" t="e">
        <v>#REF!</v>
      </c>
      <c r="BN38" s="455" t="e">
        <v>#REF!</v>
      </c>
      <c r="BO38" s="455" t="e">
        <v>#REF!</v>
      </c>
      <c r="BP38" s="455" t="e">
        <v>#REF!</v>
      </c>
      <c r="BQ38" s="455" t="e">
        <v>#REF!</v>
      </c>
      <c r="BR38" s="455" t="e">
        <v>#REF!</v>
      </c>
      <c r="BS38" s="455" t="e">
        <v>#REF!</v>
      </c>
      <c r="BT38" s="455" t="e">
        <v>#REF!</v>
      </c>
      <c r="BU38" s="455" t="e">
        <v>#REF!</v>
      </c>
      <c r="BV38" s="455" t="e">
        <v>#REF!</v>
      </c>
      <c r="BW38" s="455" t="e">
        <v>#REF!</v>
      </c>
      <c r="BX38" s="455" t="e">
        <v>#REF!</v>
      </c>
      <c r="BY38" s="455" t="e">
        <v>#REF!</v>
      </c>
      <c r="BZ38" s="455" t="e">
        <v>#REF!</v>
      </c>
      <c r="CA38" s="455" t="e">
        <v>#REF!</v>
      </c>
      <c r="CB38" s="455" t="e">
        <v>#REF!</v>
      </c>
      <c r="CC38" s="455" t="e">
        <v>#REF!</v>
      </c>
      <c r="CD38" s="455" t="e">
        <v>#REF!</v>
      </c>
      <c r="CE38" s="455" t="e">
        <v>#REF!</v>
      </c>
      <c r="CF38" s="455" t="e">
        <v>#REF!</v>
      </c>
      <c r="CG38" s="455" t="e">
        <v>#REF!</v>
      </c>
      <c r="CH38" s="455" t="e">
        <v>#REF!</v>
      </c>
      <c r="CI38" s="455" t="e">
        <v>#REF!</v>
      </c>
      <c r="CJ38" s="455" t="e">
        <v>#REF!</v>
      </c>
      <c r="CK38" s="455" t="e">
        <v>#REF!</v>
      </c>
      <c r="CL38" s="455" t="e">
        <v>#REF!</v>
      </c>
      <c r="CM38" s="455" t="e">
        <v>#REF!</v>
      </c>
      <c r="CN38" s="455" t="e">
        <v>#REF!</v>
      </c>
      <c r="CO38" s="455" t="e">
        <v>#REF!</v>
      </c>
      <c r="CP38" s="455" t="e">
        <v>#REF!</v>
      </c>
      <c r="CQ38" s="455" t="e">
        <v>#REF!</v>
      </c>
      <c r="CR38" s="455" t="e">
        <v>#REF!</v>
      </c>
      <c r="CS38" s="455" t="e">
        <v>#REF!</v>
      </c>
      <c r="CT38" s="455" t="e">
        <v>#REF!</v>
      </c>
      <c r="CU38" s="455" t="e">
        <v>#REF!</v>
      </c>
      <c r="CV38" s="455" t="e">
        <v>#REF!</v>
      </c>
      <c r="CW38" s="455" t="e">
        <v>#REF!</v>
      </c>
      <c r="CX38" s="455" t="e">
        <v>#REF!</v>
      </c>
      <c r="CY38" s="455" t="e">
        <v>#REF!</v>
      </c>
      <c r="CZ38" s="455" t="e">
        <v>#REF!</v>
      </c>
      <c r="DA38" s="455" t="e">
        <v>#REF!</v>
      </c>
      <c r="DB38" s="455" t="e">
        <v>#REF!</v>
      </c>
      <c r="DC38" s="455" t="e">
        <v>#REF!</v>
      </c>
      <c r="DD38" s="455" t="e">
        <v>#REF!</v>
      </c>
      <c r="DE38" s="455" t="e">
        <v>#REF!</v>
      </c>
      <c r="DF38" s="455" t="e">
        <v>#REF!</v>
      </c>
      <c r="DG38" s="455" t="e">
        <v>#REF!</v>
      </c>
      <c r="DH38" s="455" t="e">
        <v>#REF!</v>
      </c>
      <c r="DI38" s="455" t="e">
        <v>#REF!</v>
      </c>
      <c r="DJ38" s="455" t="e">
        <v>#REF!</v>
      </c>
      <c r="DK38" s="455" t="e">
        <v>#REF!</v>
      </c>
      <c r="DL38" s="455" t="e">
        <v>#REF!</v>
      </c>
      <c r="DM38" s="455" t="e">
        <v>#REF!</v>
      </c>
      <c r="DN38" s="455" t="e">
        <v>#REF!</v>
      </c>
      <c r="DO38" s="455" t="e">
        <v>#REF!</v>
      </c>
      <c r="DP38" s="455" t="e">
        <v>#REF!</v>
      </c>
      <c r="DQ38" s="455" t="e">
        <v>#REF!</v>
      </c>
      <c r="DR38" s="455" t="e">
        <v>#REF!</v>
      </c>
      <c r="DS38" s="455" t="e">
        <v>#REF!</v>
      </c>
      <c r="DT38" s="455" t="e">
        <v>#REF!</v>
      </c>
      <c r="DU38" s="455" t="e">
        <v>#REF!</v>
      </c>
      <c r="DV38" s="455" t="e">
        <v>#REF!</v>
      </c>
      <c r="DW38" s="455" t="e">
        <v>#REF!</v>
      </c>
      <c r="DX38" s="455" t="e">
        <v>#REF!</v>
      </c>
      <c r="DY38" s="455" t="e">
        <v>#REF!</v>
      </c>
      <c r="DZ38" s="455" t="e">
        <v>#REF!</v>
      </c>
      <c r="EA38" s="455" t="e">
        <v>#REF!</v>
      </c>
      <c r="EB38" s="455" t="e">
        <v>#REF!</v>
      </c>
      <c r="EC38" s="455" t="e">
        <v>#REF!</v>
      </c>
      <c r="ED38" s="455" t="e">
        <v>#REF!</v>
      </c>
      <c r="EE38" s="455" t="e">
        <v>#REF!</v>
      </c>
      <c r="EF38" s="455" t="e">
        <v>#REF!</v>
      </c>
      <c r="EG38" s="455" t="e">
        <v>#REF!</v>
      </c>
      <c r="EH38" s="455" t="e">
        <v>#REF!</v>
      </c>
      <c r="EI38" s="455" t="e">
        <v>#REF!</v>
      </c>
      <c r="EJ38" s="455" t="e">
        <v>#REF!</v>
      </c>
      <c r="EK38" s="581"/>
      <c r="EL38" s="581"/>
      <c r="EM38" s="581"/>
      <c r="EN38" s="581"/>
      <c r="EO38" s="581"/>
      <c r="EP38" s="581"/>
      <c r="EQ38" s="581"/>
      <c r="ER38" s="581"/>
      <c r="ES38" s="581"/>
      <c r="ET38" s="581"/>
      <c r="EU38" s="581"/>
      <c r="EV38" s="581"/>
      <c r="EW38" s="581"/>
      <c r="EX38" s="581"/>
      <c r="EY38" s="581"/>
      <c r="EZ38" s="581"/>
      <c r="FA38" s="581"/>
      <c r="FB38" s="581"/>
      <c r="FC38" s="581"/>
      <c r="FD38" s="581"/>
      <c r="FE38" s="581"/>
      <c r="FF38" s="581"/>
      <c r="FG38" s="581"/>
    </row>
    <row r="39" spans="1:163" s="565" customFormat="1">
      <c r="C39" s="580"/>
      <c r="H39" s="567" t="e">
        <f t="shared" ref="H39:BS39" si="54">(H38/D38-1)*100</f>
        <v>#REF!</v>
      </c>
      <c r="I39" s="567" t="e">
        <f t="shared" si="54"/>
        <v>#REF!</v>
      </c>
      <c r="J39" s="567" t="e">
        <f t="shared" si="54"/>
        <v>#REF!</v>
      </c>
      <c r="K39" s="567" t="e">
        <f t="shared" si="54"/>
        <v>#REF!</v>
      </c>
      <c r="L39" s="567" t="e">
        <f t="shared" si="54"/>
        <v>#REF!</v>
      </c>
      <c r="M39" s="567" t="e">
        <f t="shared" si="54"/>
        <v>#REF!</v>
      </c>
      <c r="N39" s="567" t="e">
        <f t="shared" si="54"/>
        <v>#REF!</v>
      </c>
      <c r="O39" s="567" t="e">
        <f t="shared" si="54"/>
        <v>#REF!</v>
      </c>
      <c r="P39" s="567" t="e">
        <f t="shared" si="54"/>
        <v>#REF!</v>
      </c>
      <c r="Q39" s="567" t="e">
        <f t="shared" si="54"/>
        <v>#REF!</v>
      </c>
      <c r="R39" s="567" t="e">
        <f t="shared" si="54"/>
        <v>#REF!</v>
      </c>
      <c r="S39" s="567" t="e">
        <f t="shared" si="54"/>
        <v>#REF!</v>
      </c>
      <c r="T39" s="567" t="e">
        <f t="shared" si="54"/>
        <v>#REF!</v>
      </c>
      <c r="U39" s="567" t="e">
        <f t="shared" si="54"/>
        <v>#REF!</v>
      </c>
      <c r="V39" s="567" t="e">
        <f t="shared" si="54"/>
        <v>#REF!</v>
      </c>
      <c r="W39" s="567" t="e">
        <f t="shared" si="54"/>
        <v>#REF!</v>
      </c>
      <c r="X39" s="567" t="e">
        <f t="shared" si="54"/>
        <v>#REF!</v>
      </c>
      <c r="Y39" s="567" t="e">
        <f t="shared" si="54"/>
        <v>#REF!</v>
      </c>
      <c r="Z39" s="567" t="e">
        <f t="shared" si="54"/>
        <v>#REF!</v>
      </c>
      <c r="AA39" s="567" t="e">
        <f t="shared" si="54"/>
        <v>#REF!</v>
      </c>
      <c r="AB39" s="567" t="e">
        <f t="shared" si="54"/>
        <v>#REF!</v>
      </c>
      <c r="AC39" s="567" t="e">
        <f t="shared" si="54"/>
        <v>#REF!</v>
      </c>
      <c r="AD39" s="567" t="e">
        <f t="shared" si="54"/>
        <v>#REF!</v>
      </c>
      <c r="AE39" s="567" t="e">
        <f t="shared" si="54"/>
        <v>#REF!</v>
      </c>
      <c r="AF39" s="567" t="e">
        <f t="shared" si="54"/>
        <v>#REF!</v>
      </c>
      <c r="AG39" s="567" t="e">
        <f t="shared" si="54"/>
        <v>#REF!</v>
      </c>
      <c r="AH39" s="567" t="e">
        <f t="shared" si="54"/>
        <v>#REF!</v>
      </c>
      <c r="AI39" s="567" t="e">
        <f t="shared" si="54"/>
        <v>#REF!</v>
      </c>
      <c r="AJ39" s="567" t="e">
        <f t="shared" si="54"/>
        <v>#REF!</v>
      </c>
      <c r="AK39" s="567" t="e">
        <f t="shared" si="54"/>
        <v>#REF!</v>
      </c>
      <c r="AL39" s="567" t="e">
        <f t="shared" si="54"/>
        <v>#REF!</v>
      </c>
      <c r="AM39" s="567" t="e">
        <f t="shared" si="54"/>
        <v>#REF!</v>
      </c>
      <c r="AN39" s="567" t="e">
        <f t="shared" si="54"/>
        <v>#REF!</v>
      </c>
      <c r="AO39" s="567" t="e">
        <f t="shared" si="54"/>
        <v>#REF!</v>
      </c>
      <c r="AP39" s="567" t="e">
        <f t="shared" si="54"/>
        <v>#REF!</v>
      </c>
      <c r="AQ39" s="567" t="e">
        <f t="shared" si="54"/>
        <v>#REF!</v>
      </c>
      <c r="AR39" s="567" t="e">
        <f t="shared" si="54"/>
        <v>#REF!</v>
      </c>
      <c r="AS39" s="567" t="e">
        <f t="shared" si="54"/>
        <v>#REF!</v>
      </c>
      <c r="AT39" s="567" t="e">
        <f t="shared" si="54"/>
        <v>#REF!</v>
      </c>
      <c r="AU39" s="567" t="e">
        <f t="shared" si="54"/>
        <v>#REF!</v>
      </c>
      <c r="AV39" s="567" t="e">
        <f t="shared" si="54"/>
        <v>#REF!</v>
      </c>
      <c r="AW39" s="567" t="e">
        <f t="shared" si="54"/>
        <v>#REF!</v>
      </c>
      <c r="AX39" s="567" t="e">
        <f t="shared" si="54"/>
        <v>#REF!</v>
      </c>
      <c r="AY39" s="567" t="e">
        <f t="shared" si="54"/>
        <v>#REF!</v>
      </c>
      <c r="AZ39" s="567" t="e">
        <f t="shared" si="54"/>
        <v>#REF!</v>
      </c>
      <c r="BA39" s="567" t="e">
        <f t="shared" si="54"/>
        <v>#REF!</v>
      </c>
      <c r="BB39" s="567" t="e">
        <f t="shared" si="54"/>
        <v>#REF!</v>
      </c>
      <c r="BC39" s="567" t="e">
        <f t="shared" si="54"/>
        <v>#REF!</v>
      </c>
      <c r="BD39" s="567" t="e">
        <f t="shared" si="54"/>
        <v>#REF!</v>
      </c>
      <c r="BE39" s="567" t="e">
        <f t="shared" si="54"/>
        <v>#REF!</v>
      </c>
      <c r="BF39" s="567" t="e">
        <f t="shared" si="54"/>
        <v>#REF!</v>
      </c>
      <c r="BG39" s="567" t="e">
        <f t="shared" si="54"/>
        <v>#REF!</v>
      </c>
      <c r="BH39" s="567" t="e">
        <f t="shared" si="54"/>
        <v>#REF!</v>
      </c>
      <c r="BI39" s="567" t="e">
        <f t="shared" si="54"/>
        <v>#REF!</v>
      </c>
      <c r="BJ39" s="567" t="e">
        <f t="shared" si="54"/>
        <v>#REF!</v>
      </c>
      <c r="BK39" s="567" t="e">
        <f t="shared" si="54"/>
        <v>#REF!</v>
      </c>
      <c r="BL39" s="567" t="e">
        <f t="shared" si="54"/>
        <v>#REF!</v>
      </c>
      <c r="BM39" s="567" t="e">
        <f t="shared" si="54"/>
        <v>#REF!</v>
      </c>
      <c r="BN39" s="567" t="e">
        <f t="shared" si="54"/>
        <v>#REF!</v>
      </c>
      <c r="BO39" s="567" t="e">
        <f t="shared" si="54"/>
        <v>#REF!</v>
      </c>
      <c r="BP39" s="567" t="e">
        <f t="shared" si="54"/>
        <v>#REF!</v>
      </c>
      <c r="BQ39" s="567" t="e">
        <f t="shared" si="54"/>
        <v>#REF!</v>
      </c>
      <c r="BR39" s="567" t="e">
        <f t="shared" si="54"/>
        <v>#REF!</v>
      </c>
      <c r="BS39" s="567" t="e">
        <f t="shared" si="54"/>
        <v>#REF!</v>
      </c>
      <c r="BT39" s="567" t="e">
        <f t="shared" ref="BT39:EE39" si="55">(BT38/BP38-1)*100</f>
        <v>#REF!</v>
      </c>
      <c r="BU39" s="567" t="e">
        <f t="shared" si="55"/>
        <v>#REF!</v>
      </c>
      <c r="BV39" s="567" t="e">
        <f t="shared" si="55"/>
        <v>#REF!</v>
      </c>
      <c r="BW39" s="567" t="e">
        <f t="shared" si="55"/>
        <v>#REF!</v>
      </c>
      <c r="BX39" s="567" t="e">
        <f t="shared" si="55"/>
        <v>#REF!</v>
      </c>
      <c r="BY39" s="567" t="e">
        <f t="shared" si="55"/>
        <v>#REF!</v>
      </c>
      <c r="BZ39" s="567" t="e">
        <f t="shared" si="55"/>
        <v>#REF!</v>
      </c>
      <c r="CA39" s="567" t="e">
        <f t="shared" si="55"/>
        <v>#REF!</v>
      </c>
      <c r="CB39" s="567" t="e">
        <f t="shared" si="55"/>
        <v>#REF!</v>
      </c>
      <c r="CC39" s="567" t="e">
        <f t="shared" si="55"/>
        <v>#REF!</v>
      </c>
      <c r="CD39" s="567" t="e">
        <f t="shared" si="55"/>
        <v>#REF!</v>
      </c>
      <c r="CE39" s="567" t="e">
        <f t="shared" si="55"/>
        <v>#REF!</v>
      </c>
      <c r="CF39" s="567" t="e">
        <f t="shared" si="55"/>
        <v>#REF!</v>
      </c>
      <c r="CG39" s="567" t="e">
        <f t="shared" si="55"/>
        <v>#REF!</v>
      </c>
      <c r="CH39" s="567" t="e">
        <f t="shared" si="55"/>
        <v>#REF!</v>
      </c>
      <c r="CI39" s="567" t="e">
        <f t="shared" si="55"/>
        <v>#REF!</v>
      </c>
      <c r="CJ39" s="567" t="e">
        <f t="shared" si="55"/>
        <v>#REF!</v>
      </c>
      <c r="CK39" s="567" t="e">
        <f t="shared" si="55"/>
        <v>#REF!</v>
      </c>
      <c r="CL39" s="567" t="e">
        <f t="shared" si="55"/>
        <v>#REF!</v>
      </c>
      <c r="CM39" s="567" t="e">
        <f t="shared" si="55"/>
        <v>#REF!</v>
      </c>
      <c r="CN39" s="567" t="e">
        <f t="shared" si="55"/>
        <v>#REF!</v>
      </c>
      <c r="CO39" s="567" t="e">
        <f t="shared" si="55"/>
        <v>#REF!</v>
      </c>
      <c r="CP39" s="567" t="e">
        <f t="shared" si="55"/>
        <v>#REF!</v>
      </c>
      <c r="CQ39" s="567" t="e">
        <f t="shared" si="55"/>
        <v>#REF!</v>
      </c>
      <c r="CR39" s="567" t="e">
        <f t="shared" si="55"/>
        <v>#REF!</v>
      </c>
      <c r="CS39" s="567" t="e">
        <f t="shared" si="55"/>
        <v>#REF!</v>
      </c>
      <c r="CT39" s="567" t="e">
        <f t="shared" si="55"/>
        <v>#REF!</v>
      </c>
      <c r="CU39" s="567" t="e">
        <f t="shared" si="55"/>
        <v>#REF!</v>
      </c>
      <c r="CV39" s="567" t="e">
        <f t="shared" si="55"/>
        <v>#REF!</v>
      </c>
      <c r="CW39" s="567" t="e">
        <f t="shared" si="55"/>
        <v>#REF!</v>
      </c>
      <c r="CX39" s="567" t="e">
        <f t="shared" si="55"/>
        <v>#REF!</v>
      </c>
      <c r="CY39" s="567" t="e">
        <f t="shared" si="55"/>
        <v>#REF!</v>
      </c>
      <c r="CZ39" s="567" t="e">
        <f t="shared" si="55"/>
        <v>#REF!</v>
      </c>
      <c r="DA39" s="567" t="e">
        <f t="shared" si="55"/>
        <v>#REF!</v>
      </c>
      <c r="DB39" s="567" t="e">
        <f t="shared" si="55"/>
        <v>#REF!</v>
      </c>
      <c r="DC39" s="567" t="e">
        <f t="shared" si="55"/>
        <v>#REF!</v>
      </c>
      <c r="DD39" s="567" t="e">
        <f t="shared" si="55"/>
        <v>#REF!</v>
      </c>
      <c r="DE39" s="567" t="e">
        <f t="shared" si="55"/>
        <v>#REF!</v>
      </c>
      <c r="DF39" s="567" t="e">
        <f t="shared" si="55"/>
        <v>#REF!</v>
      </c>
      <c r="DG39" s="567" t="e">
        <f t="shared" si="55"/>
        <v>#REF!</v>
      </c>
      <c r="DH39" s="567" t="e">
        <f t="shared" si="55"/>
        <v>#REF!</v>
      </c>
      <c r="DI39" s="567" t="e">
        <f t="shared" si="55"/>
        <v>#REF!</v>
      </c>
      <c r="DJ39" s="567" t="e">
        <f t="shared" si="55"/>
        <v>#REF!</v>
      </c>
      <c r="DK39" s="567" t="e">
        <f t="shared" si="55"/>
        <v>#REF!</v>
      </c>
      <c r="DL39" s="567" t="e">
        <f t="shared" si="55"/>
        <v>#REF!</v>
      </c>
      <c r="DM39" s="567" t="e">
        <f t="shared" si="55"/>
        <v>#REF!</v>
      </c>
      <c r="DN39" s="567" t="e">
        <f t="shared" si="55"/>
        <v>#REF!</v>
      </c>
      <c r="DO39" s="567" t="e">
        <f t="shared" si="55"/>
        <v>#REF!</v>
      </c>
      <c r="DP39" s="567" t="e">
        <f t="shared" si="55"/>
        <v>#REF!</v>
      </c>
      <c r="DQ39" s="567" t="e">
        <f t="shared" si="55"/>
        <v>#REF!</v>
      </c>
      <c r="DR39" s="567" t="e">
        <f t="shared" si="55"/>
        <v>#REF!</v>
      </c>
      <c r="DS39" s="567" t="e">
        <f t="shared" si="55"/>
        <v>#REF!</v>
      </c>
      <c r="DT39" s="567" t="e">
        <f t="shared" si="55"/>
        <v>#REF!</v>
      </c>
      <c r="DU39" s="567" t="e">
        <f t="shared" si="55"/>
        <v>#REF!</v>
      </c>
      <c r="DV39" s="567" t="e">
        <f t="shared" si="55"/>
        <v>#REF!</v>
      </c>
      <c r="DW39" s="567" t="e">
        <f t="shared" si="55"/>
        <v>#REF!</v>
      </c>
      <c r="DX39" s="567" t="e">
        <f t="shared" si="55"/>
        <v>#REF!</v>
      </c>
      <c r="DY39" s="567" t="e">
        <f t="shared" si="55"/>
        <v>#REF!</v>
      </c>
      <c r="DZ39" s="567" t="e">
        <f t="shared" si="55"/>
        <v>#REF!</v>
      </c>
      <c r="EA39" s="567" t="e">
        <f t="shared" si="55"/>
        <v>#REF!</v>
      </c>
      <c r="EB39" s="567" t="e">
        <f t="shared" si="55"/>
        <v>#REF!</v>
      </c>
      <c r="EC39" s="567" t="e">
        <f t="shared" si="55"/>
        <v>#REF!</v>
      </c>
      <c r="ED39" s="567" t="e">
        <f t="shared" si="55"/>
        <v>#REF!</v>
      </c>
      <c r="EE39" s="567" t="e">
        <f t="shared" si="55"/>
        <v>#REF!</v>
      </c>
      <c r="EF39" s="567" t="e">
        <f t="shared" ref="EF39:EJ39" si="56">(EF38/EB38-1)*100</f>
        <v>#REF!</v>
      </c>
      <c r="EG39" s="567" t="e">
        <f t="shared" si="56"/>
        <v>#REF!</v>
      </c>
      <c r="EH39" s="567" t="e">
        <f t="shared" si="56"/>
        <v>#REF!</v>
      </c>
      <c r="EI39" s="567" t="e">
        <f t="shared" si="56"/>
        <v>#REF!</v>
      </c>
      <c r="EJ39" s="567" t="e">
        <f t="shared" si="56"/>
        <v>#REF!</v>
      </c>
      <c r="EK39" s="569"/>
      <c r="EL39" s="569"/>
      <c r="EM39" s="569"/>
      <c r="EN39" s="569"/>
      <c r="EO39" s="569"/>
      <c r="EP39" s="569"/>
      <c r="EQ39" s="569"/>
      <c r="ER39" s="569"/>
      <c r="ES39" s="569"/>
      <c r="ET39" s="569"/>
      <c r="EU39" s="569"/>
      <c r="EV39" s="569"/>
      <c r="EW39" s="569"/>
      <c r="EX39" s="569"/>
      <c r="EY39" s="569"/>
      <c r="EZ39" s="569"/>
      <c r="FA39" s="569"/>
      <c r="FB39" s="569"/>
      <c r="FC39" s="569"/>
      <c r="FD39" s="569"/>
      <c r="FE39" s="569"/>
      <c r="FF39" s="569"/>
      <c r="FG39" s="569"/>
    </row>
    <row r="40" spans="1:163" s="565" customFormat="1">
      <c r="C40" s="580" t="s">
        <v>305</v>
      </c>
      <c r="D40" s="565" t="e">
        <f>D36+D38</f>
        <v>#REF!</v>
      </c>
      <c r="E40" s="565" t="e">
        <f t="shared" ref="E40:BP40" si="57">E36+E38</f>
        <v>#REF!</v>
      </c>
      <c r="F40" s="565" t="e">
        <f t="shared" si="57"/>
        <v>#REF!</v>
      </c>
      <c r="G40" s="565" t="e">
        <f t="shared" si="57"/>
        <v>#REF!</v>
      </c>
      <c r="H40" s="565" t="e">
        <f t="shared" si="57"/>
        <v>#REF!</v>
      </c>
      <c r="I40" s="565" t="e">
        <f t="shared" si="57"/>
        <v>#REF!</v>
      </c>
      <c r="J40" s="565" t="e">
        <f t="shared" si="57"/>
        <v>#REF!</v>
      </c>
      <c r="K40" s="565" t="e">
        <f t="shared" si="57"/>
        <v>#REF!</v>
      </c>
      <c r="L40" s="565" t="e">
        <f t="shared" si="57"/>
        <v>#REF!</v>
      </c>
      <c r="M40" s="565" t="e">
        <f t="shared" si="57"/>
        <v>#REF!</v>
      </c>
      <c r="N40" s="565" t="e">
        <f t="shared" si="57"/>
        <v>#REF!</v>
      </c>
      <c r="O40" s="565" t="e">
        <f t="shared" si="57"/>
        <v>#REF!</v>
      </c>
      <c r="P40" s="565" t="e">
        <f t="shared" si="57"/>
        <v>#REF!</v>
      </c>
      <c r="Q40" s="565" t="e">
        <f t="shared" si="57"/>
        <v>#REF!</v>
      </c>
      <c r="R40" s="565" t="e">
        <f t="shared" si="57"/>
        <v>#REF!</v>
      </c>
      <c r="S40" s="565" t="e">
        <f t="shared" si="57"/>
        <v>#REF!</v>
      </c>
      <c r="T40" s="565" t="e">
        <f t="shared" si="57"/>
        <v>#REF!</v>
      </c>
      <c r="U40" s="565" t="e">
        <f t="shared" si="57"/>
        <v>#REF!</v>
      </c>
      <c r="V40" s="565" t="e">
        <f t="shared" si="57"/>
        <v>#REF!</v>
      </c>
      <c r="W40" s="565" t="e">
        <f t="shared" si="57"/>
        <v>#REF!</v>
      </c>
      <c r="X40" s="565" t="e">
        <f t="shared" si="57"/>
        <v>#REF!</v>
      </c>
      <c r="Y40" s="565" t="e">
        <f t="shared" si="57"/>
        <v>#REF!</v>
      </c>
      <c r="Z40" s="565" t="e">
        <f t="shared" si="57"/>
        <v>#REF!</v>
      </c>
      <c r="AA40" s="565" t="e">
        <f t="shared" si="57"/>
        <v>#REF!</v>
      </c>
      <c r="AB40" s="565" t="e">
        <f t="shared" si="57"/>
        <v>#REF!</v>
      </c>
      <c r="AC40" s="565" t="e">
        <f t="shared" si="57"/>
        <v>#REF!</v>
      </c>
      <c r="AD40" s="565" t="e">
        <f t="shared" si="57"/>
        <v>#REF!</v>
      </c>
      <c r="AE40" s="565" t="e">
        <f t="shared" si="57"/>
        <v>#REF!</v>
      </c>
      <c r="AF40" s="565" t="e">
        <f t="shared" si="57"/>
        <v>#REF!</v>
      </c>
      <c r="AG40" s="565" t="e">
        <f t="shared" si="57"/>
        <v>#REF!</v>
      </c>
      <c r="AH40" s="565" t="e">
        <f t="shared" si="57"/>
        <v>#REF!</v>
      </c>
      <c r="AI40" s="565" t="e">
        <f t="shared" si="57"/>
        <v>#REF!</v>
      </c>
      <c r="AJ40" s="565" t="e">
        <f t="shared" si="57"/>
        <v>#REF!</v>
      </c>
      <c r="AK40" s="565" t="e">
        <f t="shared" si="57"/>
        <v>#REF!</v>
      </c>
      <c r="AL40" s="565" t="e">
        <f t="shared" si="57"/>
        <v>#REF!</v>
      </c>
      <c r="AM40" s="565" t="e">
        <f t="shared" si="57"/>
        <v>#REF!</v>
      </c>
      <c r="AN40" s="565" t="e">
        <f t="shared" si="57"/>
        <v>#REF!</v>
      </c>
      <c r="AO40" s="565" t="e">
        <f t="shared" si="57"/>
        <v>#REF!</v>
      </c>
      <c r="AP40" s="565" t="e">
        <f t="shared" si="57"/>
        <v>#REF!</v>
      </c>
      <c r="AQ40" s="565" t="e">
        <f t="shared" si="57"/>
        <v>#REF!</v>
      </c>
      <c r="AR40" s="565" t="e">
        <f t="shared" si="57"/>
        <v>#REF!</v>
      </c>
      <c r="AS40" s="565" t="e">
        <f t="shared" si="57"/>
        <v>#REF!</v>
      </c>
      <c r="AT40" s="565" t="e">
        <f t="shared" si="57"/>
        <v>#REF!</v>
      </c>
      <c r="AU40" s="565" t="e">
        <f t="shared" si="57"/>
        <v>#REF!</v>
      </c>
      <c r="AV40" s="565" t="e">
        <f t="shared" si="57"/>
        <v>#REF!</v>
      </c>
      <c r="AW40" s="565" t="e">
        <f t="shared" si="57"/>
        <v>#REF!</v>
      </c>
      <c r="AX40" s="565" t="e">
        <f t="shared" si="57"/>
        <v>#REF!</v>
      </c>
      <c r="AY40" s="565" t="e">
        <f t="shared" si="57"/>
        <v>#REF!</v>
      </c>
      <c r="AZ40" s="565" t="e">
        <f t="shared" si="57"/>
        <v>#REF!</v>
      </c>
      <c r="BA40" s="565" t="e">
        <f t="shared" si="57"/>
        <v>#REF!</v>
      </c>
      <c r="BB40" s="565" t="e">
        <f t="shared" si="57"/>
        <v>#REF!</v>
      </c>
      <c r="BC40" s="565" t="e">
        <f t="shared" si="57"/>
        <v>#REF!</v>
      </c>
      <c r="BD40" s="565" t="e">
        <f t="shared" si="57"/>
        <v>#REF!</v>
      </c>
      <c r="BE40" s="565" t="e">
        <f t="shared" si="57"/>
        <v>#REF!</v>
      </c>
      <c r="BF40" s="565" t="e">
        <f t="shared" si="57"/>
        <v>#REF!</v>
      </c>
      <c r="BG40" s="565" t="e">
        <f t="shared" si="57"/>
        <v>#REF!</v>
      </c>
      <c r="BH40" s="565" t="e">
        <f t="shared" si="57"/>
        <v>#REF!</v>
      </c>
      <c r="BI40" s="565" t="e">
        <f t="shared" si="57"/>
        <v>#REF!</v>
      </c>
      <c r="BJ40" s="565" t="e">
        <f t="shared" si="57"/>
        <v>#REF!</v>
      </c>
      <c r="BK40" s="565" t="e">
        <f t="shared" si="57"/>
        <v>#REF!</v>
      </c>
      <c r="BL40" s="565" t="e">
        <f t="shared" si="57"/>
        <v>#REF!</v>
      </c>
      <c r="BM40" s="565" t="e">
        <f t="shared" si="57"/>
        <v>#REF!</v>
      </c>
      <c r="BN40" s="565" t="e">
        <f t="shared" si="57"/>
        <v>#REF!</v>
      </c>
      <c r="BO40" s="565" t="e">
        <f t="shared" si="57"/>
        <v>#REF!</v>
      </c>
      <c r="BP40" s="565" t="e">
        <f t="shared" si="57"/>
        <v>#REF!</v>
      </c>
      <c r="BQ40" s="565" t="e">
        <f t="shared" ref="BQ40:EB40" si="58">BQ36+BQ38</f>
        <v>#REF!</v>
      </c>
      <c r="BR40" s="565" t="e">
        <f t="shared" si="58"/>
        <v>#REF!</v>
      </c>
      <c r="BS40" s="565" t="e">
        <f t="shared" si="58"/>
        <v>#REF!</v>
      </c>
      <c r="BT40" s="565" t="e">
        <f t="shared" si="58"/>
        <v>#REF!</v>
      </c>
      <c r="BU40" s="565" t="e">
        <f t="shared" si="58"/>
        <v>#REF!</v>
      </c>
      <c r="BV40" s="565" t="e">
        <f t="shared" si="58"/>
        <v>#REF!</v>
      </c>
      <c r="BW40" s="565" t="e">
        <f t="shared" si="58"/>
        <v>#REF!</v>
      </c>
      <c r="BX40" s="565" t="e">
        <f t="shared" si="58"/>
        <v>#REF!</v>
      </c>
      <c r="BY40" s="565" t="e">
        <f t="shared" si="58"/>
        <v>#REF!</v>
      </c>
      <c r="BZ40" s="565" t="e">
        <f t="shared" si="58"/>
        <v>#REF!</v>
      </c>
      <c r="CA40" s="565" t="e">
        <f t="shared" si="58"/>
        <v>#REF!</v>
      </c>
      <c r="CB40" s="565" t="e">
        <f t="shared" si="58"/>
        <v>#REF!</v>
      </c>
      <c r="CC40" s="565" t="e">
        <f t="shared" si="58"/>
        <v>#REF!</v>
      </c>
      <c r="CD40" s="565" t="e">
        <f t="shared" si="58"/>
        <v>#REF!</v>
      </c>
      <c r="CE40" s="565" t="e">
        <f t="shared" si="58"/>
        <v>#REF!</v>
      </c>
      <c r="CF40" s="565" t="e">
        <f t="shared" si="58"/>
        <v>#REF!</v>
      </c>
      <c r="CG40" s="565" t="e">
        <f t="shared" si="58"/>
        <v>#REF!</v>
      </c>
      <c r="CH40" s="565" t="e">
        <f t="shared" si="58"/>
        <v>#REF!</v>
      </c>
      <c r="CI40" s="565" t="e">
        <f t="shared" si="58"/>
        <v>#REF!</v>
      </c>
      <c r="CJ40" s="565" t="e">
        <f t="shared" si="58"/>
        <v>#REF!</v>
      </c>
      <c r="CK40" s="565" t="e">
        <f t="shared" si="58"/>
        <v>#REF!</v>
      </c>
      <c r="CL40" s="565" t="e">
        <f t="shared" si="58"/>
        <v>#REF!</v>
      </c>
      <c r="CM40" s="565" t="e">
        <f t="shared" si="58"/>
        <v>#REF!</v>
      </c>
      <c r="CN40" s="565" t="e">
        <f t="shared" si="58"/>
        <v>#REF!</v>
      </c>
      <c r="CO40" s="565" t="e">
        <f t="shared" si="58"/>
        <v>#REF!</v>
      </c>
      <c r="CP40" s="565" t="e">
        <f t="shared" si="58"/>
        <v>#REF!</v>
      </c>
      <c r="CQ40" s="565" t="e">
        <f t="shared" si="58"/>
        <v>#REF!</v>
      </c>
      <c r="CR40" s="565" t="e">
        <f t="shared" si="58"/>
        <v>#REF!</v>
      </c>
      <c r="CS40" s="565" t="e">
        <f t="shared" si="58"/>
        <v>#REF!</v>
      </c>
      <c r="CT40" s="565" t="e">
        <f t="shared" si="58"/>
        <v>#REF!</v>
      </c>
      <c r="CU40" s="565" t="e">
        <f t="shared" si="58"/>
        <v>#REF!</v>
      </c>
      <c r="CV40" s="565" t="e">
        <f t="shared" si="58"/>
        <v>#REF!</v>
      </c>
      <c r="CW40" s="565" t="e">
        <f t="shared" si="58"/>
        <v>#REF!</v>
      </c>
      <c r="CX40" s="565" t="e">
        <f t="shared" si="58"/>
        <v>#REF!</v>
      </c>
      <c r="CY40" s="565" t="e">
        <f t="shared" si="58"/>
        <v>#REF!</v>
      </c>
      <c r="CZ40" s="565" t="e">
        <f t="shared" si="58"/>
        <v>#REF!</v>
      </c>
      <c r="DA40" s="565" t="e">
        <f t="shared" si="58"/>
        <v>#REF!</v>
      </c>
      <c r="DB40" s="565" t="e">
        <f t="shared" si="58"/>
        <v>#REF!</v>
      </c>
      <c r="DC40" s="565" t="e">
        <f t="shared" si="58"/>
        <v>#REF!</v>
      </c>
      <c r="DD40" s="565" t="e">
        <f t="shared" si="58"/>
        <v>#REF!</v>
      </c>
      <c r="DE40" s="565" t="e">
        <f t="shared" si="58"/>
        <v>#REF!</v>
      </c>
      <c r="DF40" s="565" t="e">
        <f t="shared" si="58"/>
        <v>#REF!</v>
      </c>
      <c r="DG40" s="565" t="e">
        <f t="shared" si="58"/>
        <v>#REF!</v>
      </c>
      <c r="DH40" s="565" t="e">
        <f t="shared" si="58"/>
        <v>#REF!</v>
      </c>
      <c r="DI40" s="565" t="e">
        <f t="shared" si="58"/>
        <v>#REF!</v>
      </c>
      <c r="DJ40" s="565" t="e">
        <f t="shared" si="58"/>
        <v>#REF!</v>
      </c>
      <c r="DK40" s="565" t="e">
        <f t="shared" si="58"/>
        <v>#REF!</v>
      </c>
      <c r="DL40" s="565" t="e">
        <f t="shared" si="58"/>
        <v>#REF!</v>
      </c>
      <c r="DM40" s="565" t="e">
        <f t="shared" si="58"/>
        <v>#REF!</v>
      </c>
      <c r="DN40" s="565" t="e">
        <f t="shared" si="58"/>
        <v>#REF!</v>
      </c>
      <c r="DO40" s="565" t="e">
        <f t="shared" si="58"/>
        <v>#REF!</v>
      </c>
      <c r="DP40" s="565" t="e">
        <f t="shared" si="58"/>
        <v>#REF!</v>
      </c>
      <c r="DQ40" s="565" t="e">
        <f t="shared" si="58"/>
        <v>#REF!</v>
      </c>
      <c r="DR40" s="565" t="e">
        <f t="shared" si="58"/>
        <v>#REF!</v>
      </c>
      <c r="DS40" s="565" t="e">
        <f t="shared" si="58"/>
        <v>#REF!</v>
      </c>
      <c r="DT40" s="565" t="e">
        <f t="shared" si="58"/>
        <v>#REF!</v>
      </c>
      <c r="DU40" s="565" t="e">
        <f t="shared" si="58"/>
        <v>#REF!</v>
      </c>
      <c r="DV40" s="565" t="e">
        <f t="shared" si="58"/>
        <v>#REF!</v>
      </c>
      <c r="DW40" s="565" t="e">
        <f t="shared" si="58"/>
        <v>#REF!</v>
      </c>
      <c r="DX40" s="565" t="e">
        <f t="shared" si="58"/>
        <v>#REF!</v>
      </c>
      <c r="DY40" s="565" t="e">
        <f t="shared" si="58"/>
        <v>#REF!</v>
      </c>
      <c r="DZ40" s="565" t="e">
        <f t="shared" si="58"/>
        <v>#REF!</v>
      </c>
      <c r="EA40" s="565" t="e">
        <f t="shared" si="58"/>
        <v>#REF!</v>
      </c>
      <c r="EB40" s="565" t="e">
        <f t="shared" si="58"/>
        <v>#REF!</v>
      </c>
      <c r="EC40" s="565" t="e">
        <f t="shared" ref="EC40:EI40" si="59">EC36+EC38</f>
        <v>#REF!</v>
      </c>
      <c r="ED40" s="565" t="e">
        <f t="shared" si="59"/>
        <v>#REF!</v>
      </c>
      <c r="EE40" s="565" t="e">
        <f t="shared" si="59"/>
        <v>#REF!</v>
      </c>
      <c r="EF40" s="565" t="e">
        <f t="shared" si="59"/>
        <v>#REF!</v>
      </c>
      <c r="EG40" s="565" t="e">
        <f t="shared" si="59"/>
        <v>#REF!</v>
      </c>
      <c r="EH40" s="565" t="e">
        <f t="shared" si="59"/>
        <v>#REF!</v>
      </c>
      <c r="EI40" s="565" t="e">
        <f t="shared" si="59"/>
        <v>#REF!</v>
      </c>
      <c r="EJ40" s="565" t="e">
        <f>EJ36+EJ38</f>
        <v>#REF!</v>
      </c>
      <c r="EK40" s="581" t="e">
        <f>EG40*(1+EK41/100)</f>
        <v>#REF!</v>
      </c>
      <c r="EL40" s="581" t="e">
        <f>EH40*(1+EL41/100)</f>
        <v>#REF!</v>
      </c>
      <c r="EM40" s="581" t="e">
        <f>EI40*(1+EM41/100)</f>
        <v>#REF!</v>
      </c>
      <c r="EN40" s="581" t="e">
        <f t="shared" ref="EN40:FC40" si="60">EJ40*(1+EN41/100)</f>
        <v>#REF!</v>
      </c>
      <c r="EO40" s="581" t="e">
        <f t="shared" si="60"/>
        <v>#REF!</v>
      </c>
      <c r="EP40" s="581" t="e">
        <f t="shared" si="60"/>
        <v>#REF!</v>
      </c>
      <c r="EQ40" s="581" t="e">
        <f t="shared" si="60"/>
        <v>#REF!</v>
      </c>
      <c r="ER40" s="581" t="e">
        <f t="shared" si="60"/>
        <v>#REF!</v>
      </c>
      <c r="ES40" s="581" t="e">
        <f t="shared" si="60"/>
        <v>#REF!</v>
      </c>
      <c r="ET40" s="581" t="e">
        <f t="shared" si="60"/>
        <v>#REF!</v>
      </c>
      <c r="EU40" s="581" t="e">
        <f t="shared" si="60"/>
        <v>#REF!</v>
      </c>
      <c r="EV40" s="581" t="e">
        <f t="shared" si="60"/>
        <v>#REF!</v>
      </c>
      <c r="EW40" s="581" t="e">
        <f t="shared" si="60"/>
        <v>#REF!</v>
      </c>
      <c r="EX40" s="581" t="e">
        <f t="shared" si="60"/>
        <v>#REF!</v>
      </c>
      <c r="EY40" s="581" t="e">
        <f t="shared" si="60"/>
        <v>#REF!</v>
      </c>
      <c r="EZ40" s="581" t="e">
        <f t="shared" si="60"/>
        <v>#REF!</v>
      </c>
      <c r="FA40" s="581" t="e">
        <f t="shared" si="60"/>
        <v>#REF!</v>
      </c>
      <c r="FB40" s="581" t="e">
        <f t="shared" si="60"/>
        <v>#REF!</v>
      </c>
      <c r="FC40" s="581" t="e">
        <f t="shared" si="60"/>
        <v>#REF!</v>
      </c>
      <c r="FD40" s="581" t="e">
        <f>EZ40*(1+FD41/100)</f>
        <v>#REF!</v>
      </c>
      <c r="FE40" s="581" t="e">
        <f>FA40*(1+FE41/100)</f>
        <v>#REF!</v>
      </c>
      <c r="FF40" s="581" t="e">
        <f>FB40*(1+FF41/100)</f>
        <v>#REF!</v>
      </c>
      <c r="FG40" s="581" t="e">
        <f>FC40*(1+FG41/100)</f>
        <v>#REF!</v>
      </c>
    </row>
    <row r="41" spans="1:163" s="565" customFormat="1">
      <c r="C41" s="580"/>
      <c r="H41" s="567" t="e">
        <f t="shared" ref="H41:BS41" si="61">(H40/D40-1)*100</f>
        <v>#REF!</v>
      </c>
      <c r="I41" s="567" t="e">
        <f t="shared" si="61"/>
        <v>#REF!</v>
      </c>
      <c r="J41" s="567" t="e">
        <f t="shared" si="61"/>
        <v>#REF!</v>
      </c>
      <c r="K41" s="567" t="e">
        <f t="shared" si="61"/>
        <v>#REF!</v>
      </c>
      <c r="L41" s="567" t="e">
        <f t="shared" si="61"/>
        <v>#REF!</v>
      </c>
      <c r="M41" s="567" t="e">
        <f t="shared" si="61"/>
        <v>#REF!</v>
      </c>
      <c r="N41" s="567" t="e">
        <f t="shared" si="61"/>
        <v>#REF!</v>
      </c>
      <c r="O41" s="567" t="e">
        <f t="shared" si="61"/>
        <v>#REF!</v>
      </c>
      <c r="P41" s="567" t="e">
        <f t="shared" si="61"/>
        <v>#REF!</v>
      </c>
      <c r="Q41" s="567" t="e">
        <f t="shared" si="61"/>
        <v>#REF!</v>
      </c>
      <c r="R41" s="567" t="e">
        <f t="shared" si="61"/>
        <v>#REF!</v>
      </c>
      <c r="S41" s="567" t="e">
        <f t="shared" si="61"/>
        <v>#REF!</v>
      </c>
      <c r="T41" s="567" t="e">
        <f t="shared" si="61"/>
        <v>#REF!</v>
      </c>
      <c r="U41" s="567" t="e">
        <f t="shared" si="61"/>
        <v>#REF!</v>
      </c>
      <c r="V41" s="567" t="e">
        <f t="shared" si="61"/>
        <v>#REF!</v>
      </c>
      <c r="W41" s="567" t="e">
        <f t="shared" si="61"/>
        <v>#REF!</v>
      </c>
      <c r="X41" s="567" t="e">
        <f t="shared" si="61"/>
        <v>#REF!</v>
      </c>
      <c r="Y41" s="567" t="e">
        <f t="shared" si="61"/>
        <v>#REF!</v>
      </c>
      <c r="Z41" s="567" t="e">
        <f t="shared" si="61"/>
        <v>#REF!</v>
      </c>
      <c r="AA41" s="567" t="e">
        <f t="shared" si="61"/>
        <v>#REF!</v>
      </c>
      <c r="AB41" s="567" t="e">
        <f t="shared" si="61"/>
        <v>#REF!</v>
      </c>
      <c r="AC41" s="567" t="e">
        <f t="shared" si="61"/>
        <v>#REF!</v>
      </c>
      <c r="AD41" s="567" t="e">
        <f t="shared" si="61"/>
        <v>#REF!</v>
      </c>
      <c r="AE41" s="567" t="e">
        <f t="shared" si="61"/>
        <v>#REF!</v>
      </c>
      <c r="AF41" s="567" t="e">
        <f t="shared" si="61"/>
        <v>#REF!</v>
      </c>
      <c r="AG41" s="567" t="e">
        <f t="shared" si="61"/>
        <v>#REF!</v>
      </c>
      <c r="AH41" s="567" t="e">
        <f t="shared" si="61"/>
        <v>#REF!</v>
      </c>
      <c r="AI41" s="567" t="e">
        <f t="shared" si="61"/>
        <v>#REF!</v>
      </c>
      <c r="AJ41" s="567" t="e">
        <f t="shared" si="61"/>
        <v>#REF!</v>
      </c>
      <c r="AK41" s="567" t="e">
        <f t="shared" si="61"/>
        <v>#REF!</v>
      </c>
      <c r="AL41" s="567" t="e">
        <f t="shared" si="61"/>
        <v>#REF!</v>
      </c>
      <c r="AM41" s="567" t="e">
        <f t="shared" si="61"/>
        <v>#REF!</v>
      </c>
      <c r="AN41" s="567" t="e">
        <f t="shared" si="61"/>
        <v>#REF!</v>
      </c>
      <c r="AO41" s="567" t="e">
        <f t="shared" si="61"/>
        <v>#REF!</v>
      </c>
      <c r="AP41" s="567" t="e">
        <f t="shared" si="61"/>
        <v>#REF!</v>
      </c>
      <c r="AQ41" s="567" t="e">
        <f t="shared" si="61"/>
        <v>#REF!</v>
      </c>
      <c r="AR41" s="567" t="e">
        <f t="shared" si="61"/>
        <v>#REF!</v>
      </c>
      <c r="AS41" s="567" t="e">
        <f t="shared" si="61"/>
        <v>#REF!</v>
      </c>
      <c r="AT41" s="567" t="e">
        <f t="shared" si="61"/>
        <v>#REF!</v>
      </c>
      <c r="AU41" s="567" t="e">
        <f t="shared" si="61"/>
        <v>#REF!</v>
      </c>
      <c r="AV41" s="567" t="e">
        <f t="shared" si="61"/>
        <v>#REF!</v>
      </c>
      <c r="AW41" s="567" t="e">
        <f t="shared" si="61"/>
        <v>#REF!</v>
      </c>
      <c r="AX41" s="567" t="e">
        <f t="shared" si="61"/>
        <v>#REF!</v>
      </c>
      <c r="AY41" s="567" t="e">
        <f t="shared" si="61"/>
        <v>#REF!</v>
      </c>
      <c r="AZ41" s="567" t="e">
        <f t="shared" si="61"/>
        <v>#REF!</v>
      </c>
      <c r="BA41" s="567" t="e">
        <f t="shared" si="61"/>
        <v>#REF!</v>
      </c>
      <c r="BB41" s="567" t="e">
        <f t="shared" si="61"/>
        <v>#REF!</v>
      </c>
      <c r="BC41" s="567" t="e">
        <f t="shared" si="61"/>
        <v>#REF!</v>
      </c>
      <c r="BD41" s="567" t="e">
        <f t="shared" si="61"/>
        <v>#REF!</v>
      </c>
      <c r="BE41" s="567" t="e">
        <f t="shared" si="61"/>
        <v>#REF!</v>
      </c>
      <c r="BF41" s="567" t="e">
        <f t="shared" si="61"/>
        <v>#REF!</v>
      </c>
      <c r="BG41" s="567" t="e">
        <f t="shared" si="61"/>
        <v>#REF!</v>
      </c>
      <c r="BH41" s="567" t="e">
        <f t="shared" si="61"/>
        <v>#REF!</v>
      </c>
      <c r="BI41" s="567" t="e">
        <f t="shared" si="61"/>
        <v>#REF!</v>
      </c>
      <c r="BJ41" s="567" t="e">
        <f t="shared" si="61"/>
        <v>#REF!</v>
      </c>
      <c r="BK41" s="567" t="e">
        <f t="shared" si="61"/>
        <v>#REF!</v>
      </c>
      <c r="BL41" s="567" t="e">
        <f t="shared" si="61"/>
        <v>#REF!</v>
      </c>
      <c r="BM41" s="567" t="e">
        <f t="shared" si="61"/>
        <v>#REF!</v>
      </c>
      <c r="BN41" s="567" t="e">
        <f t="shared" si="61"/>
        <v>#REF!</v>
      </c>
      <c r="BO41" s="567" t="e">
        <f t="shared" si="61"/>
        <v>#REF!</v>
      </c>
      <c r="BP41" s="567" t="e">
        <f t="shared" si="61"/>
        <v>#REF!</v>
      </c>
      <c r="BQ41" s="567" t="e">
        <f t="shared" si="61"/>
        <v>#REF!</v>
      </c>
      <c r="BR41" s="567" t="e">
        <f t="shared" si="61"/>
        <v>#REF!</v>
      </c>
      <c r="BS41" s="567" t="e">
        <f t="shared" si="61"/>
        <v>#REF!</v>
      </c>
      <c r="BT41" s="567" t="e">
        <f t="shared" ref="BT41:EE41" si="62">(BT40/BP40-1)*100</f>
        <v>#REF!</v>
      </c>
      <c r="BU41" s="567" t="e">
        <f t="shared" si="62"/>
        <v>#REF!</v>
      </c>
      <c r="BV41" s="567" t="e">
        <f t="shared" si="62"/>
        <v>#REF!</v>
      </c>
      <c r="BW41" s="567" t="e">
        <f t="shared" si="62"/>
        <v>#REF!</v>
      </c>
      <c r="BX41" s="567" t="e">
        <f t="shared" si="62"/>
        <v>#REF!</v>
      </c>
      <c r="BY41" s="567" t="e">
        <f t="shared" si="62"/>
        <v>#REF!</v>
      </c>
      <c r="BZ41" s="567" t="e">
        <f t="shared" si="62"/>
        <v>#REF!</v>
      </c>
      <c r="CA41" s="567" t="e">
        <f t="shared" si="62"/>
        <v>#REF!</v>
      </c>
      <c r="CB41" s="567" t="e">
        <f t="shared" si="62"/>
        <v>#REF!</v>
      </c>
      <c r="CC41" s="567" t="e">
        <f t="shared" si="62"/>
        <v>#REF!</v>
      </c>
      <c r="CD41" s="567" t="e">
        <f t="shared" si="62"/>
        <v>#REF!</v>
      </c>
      <c r="CE41" s="567" t="e">
        <f t="shared" si="62"/>
        <v>#REF!</v>
      </c>
      <c r="CF41" s="567" t="e">
        <f t="shared" si="62"/>
        <v>#REF!</v>
      </c>
      <c r="CG41" s="567" t="e">
        <f t="shared" si="62"/>
        <v>#REF!</v>
      </c>
      <c r="CH41" s="567" t="e">
        <f t="shared" si="62"/>
        <v>#REF!</v>
      </c>
      <c r="CI41" s="567" t="e">
        <f t="shared" si="62"/>
        <v>#REF!</v>
      </c>
      <c r="CJ41" s="567" t="e">
        <f t="shared" si="62"/>
        <v>#REF!</v>
      </c>
      <c r="CK41" s="567" t="e">
        <f t="shared" si="62"/>
        <v>#REF!</v>
      </c>
      <c r="CL41" s="567" t="e">
        <f t="shared" si="62"/>
        <v>#REF!</v>
      </c>
      <c r="CM41" s="567" t="e">
        <f t="shared" si="62"/>
        <v>#REF!</v>
      </c>
      <c r="CN41" s="567" t="e">
        <f t="shared" si="62"/>
        <v>#REF!</v>
      </c>
      <c r="CO41" s="567" t="e">
        <f t="shared" si="62"/>
        <v>#REF!</v>
      </c>
      <c r="CP41" s="567" t="e">
        <f t="shared" si="62"/>
        <v>#REF!</v>
      </c>
      <c r="CQ41" s="567" t="e">
        <f t="shared" si="62"/>
        <v>#REF!</v>
      </c>
      <c r="CR41" s="567" t="e">
        <f t="shared" si="62"/>
        <v>#REF!</v>
      </c>
      <c r="CS41" s="567" t="e">
        <f t="shared" si="62"/>
        <v>#REF!</v>
      </c>
      <c r="CT41" s="567" t="e">
        <f t="shared" si="62"/>
        <v>#REF!</v>
      </c>
      <c r="CU41" s="567" t="e">
        <f t="shared" si="62"/>
        <v>#REF!</v>
      </c>
      <c r="CV41" s="567" t="e">
        <f t="shared" si="62"/>
        <v>#REF!</v>
      </c>
      <c r="CW41" s="567" t="e">
        <f t="shared" si="62"/>
        <v>#REF!</v>
      </c>
      <c r="CX41" s="567" t="e">
        <f t="shared" si="62"/>
        <v>#REF!</v>
      </c>
      <c r="CY41" s="567" t="e">
        <f t="shared" si="62"/>
        <v>#REF!</v>
      </c>
      <c r="CZ41" s="567" t="e">
        <f t="shared" si="62"/>
        <v>#REF!</v>
      </c>
      <c r="DA41" s="567" t="e">
        <f t="shared" si="62"/>
        <v>#REF!</v>
      </c>
      <c r="DB41" s="567" t="e">
        <f t="shared" si="62"/>
        <v>#REF!</v>
      </c>
      <c r="DC41" s="567" t="e">
        <f t="shared" si="62"/>
        <v>#REF!</v>
      </c>
      <c r="DD41" s="567" t="e">
        <f t="shared" si="62"/>
        <v>#REF!</v>
      </c>
      <c r="DE41" s="567" t="e">
        <f t="shared" si="62"/>
        <v>#REF!</v>
      </c>
      <c r="DF41" s="567" t="e">
        <f t="shared" si="62"/>
        <v>#REF!</v>
      </c>
      <c r="DG41" s="567" t="e">
        <f t="shared" si="62"/>
        <v>#REF!</v>
      </c>
      <c r="DH41" s="567" t="e">
        <f t="shared" si="62"/>
        <v>#REF!</v>
      </c>
      <c r="DI41" s="567" t="e">
        <f t="shared" si="62"/>
        <v>#REF!</v>
      </c>
      <c r="DJ41" s="567" t="e">
        <f t="shared" si="62"/>
        <v>#REF!</v>
      </c>
      <c r="DK41" s="567" t="e">
        <f t="shared" si="62"/>
        <v>#REF!</v>
      </c>
      <c r="DL41" s="567" t="e">
        <f t="shared" si="62"/>
        <v>#REF!</v>
      </c>
      <c r="DM41" s="567" t="e">
        <f t="shared" si="62"/>
        <v>#REF!</v>
      </c>
      <c r="DN41" s="567" t="e">
        <f t="shared" si="62"/>
        <v>#REF!</v>
      </c>
      <c r="DO41" s="567" t="e">
        <f t="shared" si="62"/>
        <v>#REF!</v>
      </c>
      <c r="DP41" s="567" t="e">
        <f t="shared" si="62"/>
        <v>#REF!</v>
      </c>
      <c r="DQ41" s="567" t="e">
        <f t="shared" si="62"/>
        <v>#REF!</v>
      </c>
      <c r="DR41" s="567" t="e">
        <f t="shared" si="62"/>
        <v>#REF!</v>
      </c>
      <c r="DS41" s="567" t="e">
        <f t="shared" si="62"/>
        <v>#REF!</v>
      </c>
      <c r="DT41" s="567" t="e">
        <f t="shared" si="62"/>
        <v>#REF!</v>
      </c>
      <c r="DU41" s="567" t="e">
        <f t="shared" si="62"/>
        <v>#REF!</v>
      </c>
      <c r="DV41" s="567" t="e">
        <f t="shared" si="62"/>
        <v>#REF!</v>
      </c>
      <c r="DW41" s="567" t="e">
        <f t="shared" si="62"/>
        <v>#REF!</v>
      </c>
      <c r="DX41" s="567" t="e">
        <f t="shared" si="62"/>
        <v>#REF!</v>
      </c>
      <c r="DY41" s="567" t="e">
        <f t="shared" si="62"/>
        <v>#REF!</v>
      </c>
      <c r="DZ41" s="567" t="e">
        <f t="shared" si="62"/>
        <v>#REF!</v>
      </c>
      <c r="EA41" s="567" t="e">
        <f t="shared" si="62"/>
        <v>#REF!</v>
      </c>
      <c r="EB41" s="567" t="e">
        <f t="shared" si="62"/>
        <v>#REF!</v>
      </c>
      <c r="EC41" s="567" t="e">
        <f t="shared" si="62"/>
        <v>#REF!</v>
      </c>
      <c r="ED41" s="567" t="e">
        <f t="shared" si="62"/>
        <v>#REF!</v>
      </c>
      <c r="EE41" s="567" t="e">
        <f t="shared" si="62"/>
        <v>#REF!</v>
      </c>
      <c r="EF41" s="567" t="e">
        <f t="shared" ref="EF41:EJ41" si="63">(EF40/EB40-1)*100</f>
        <v>#REF!</v>
      </c>
      <c r="EG41" s="567" t="e">
        <f t="shared" si="63"/>
        <v>#REF!</v>
      </c>
      <c r="EH41" s="567" t="e">
        <f t="shared" si="63"/>
        <v>#REF!</v>
      </c>
      <c r="EI41" s="567" t="e">
        <f t="shared" si="63"/>
        <v>#REF!</v>
      </c>
      <c r="EJ41" s="567" t="e">
        <f t="shared" si="63"/>
        <v>#REF!</v>
      </c>
      <c r="EK41" s="569">
        <f>100*(SUM(comptes_menages!EF52:EI52)/SUM(comptes_menages!EB52:EE52)-1)-0.4</f>
        <v>2.2560528580154231</v>
      </c>
      <c r="EL41" s="569">
        <f>100*(SUM(comptes_menages!EG52:EJ52)/SUM(comptes_menages!EC52:EF52)-1)-0.4</f>
        <v>2.1296131373937714</v>
      </c>
      <c r="EM41" s="569">
        <f>100*(SUM(comptes_menages!EH52:EK52)/SUM(comptes_menages!ED52:EG52)-1)-0.4</f>
        <v>2.0441907763083305</v>
      </c>
      <c r="EN41" s="569">
        <f>100*(SUM(comptes_menages!EI52:EL52)/SUM(comptes_menages!EE52:EH52)-1)-0.4</f>
        <v>1.9581746210262101</v>
      </c>
      <c r="EO41" s="569">
        <f>100*(SUM(comptes_menages!EJ52:EM52)/SUM(comptes_menages!EF52:EI52)-1)-0.4</f>
        <v>1.8168398658540368</v>
      </c>
      <c r="EP41" s="569">
        <f>100*(SUM(comptes_menages!EK52:EN52)/SUM(comptes_menages!EG52:EJ52)-1)-0.4</f>
        <v>1.6655706013910758</v>
      </c>
      <c r="EQ41" s="569">
        <f>100*(SUM(comptes_menages!EL52:EO52)/SUM(comptes_menages!EH52:EK52)-1)-0.4</f>
        <v>1.5299875891221508</v>
      </c>
      <c r="ER41" s="569">
        <f>100*(SUM(comptes_menages!EM52:EP52)/SUM(comptes_menages!EI52:EL52)-1)-0.6</f>
        <v>1.1860078959403224</v>
      </c>
      <c r="ES41" s="569">
        <f>100*(SUM(comptes_menages!EN52:EQ52)/SUM(comptes_menages!EJ52:EM52)-1)-0.7</f>
        <v>1.0360754582996796</v>
      </c>
      <c r="ET41" s="569">
        <f>100*(SUM(comptes_menages!EO52:ER52)/SUM(comptes_menages!EK52:EN52)-1)-0.7</f>
        <v>1.0874104968501614</v>
      </c>
      <c r="EU41" s="569">
        <f>100*(SUM(comptes_menages!EP52:ES52)/SUM(comptes_menages!EL52:EO52)-1)-0.7</f>
        <v>1.2402099056071043</v>
      </c>
      <c r="EV41" s="569">
        <f>100*(SUM(comptes_menages!EQ52:ET52)/SUM(comptes_menages!EM52:EP52)-1)-0.7</f>
        <v>1.4943614282385893</v>
      </c>
      <c r="EW41" s="569">
        <f>100*(SUM(comptes_menages!ER52:EU52)/SUM(comptes_menages!EN52:EQ52)-1)-0.7</f>
        <v>1.7232096524418712</v>
      </c>
      <c r="EX41" s="569">
        <f>100*(SUM(comptes_menages!ES52:EV52)/SUM(comptes_menages!EO52:ER52)-1)-0.7</f>
        <v>1.9265783585008418</v>
      </c>
      <c r="EY41" s="569">
        <f>100*(SUM(comptes_menages!ET52:EW52)/SUM(comptes_menages!EP52:ES52)-1)-0.7</f>
        <v>2.0535296100206217</v>
      </c>
      <c r="EZ41" s="569">
        <f>100*(SUM(comptes_menages!EU52:EX52)/SUM(comptes_menages!EQ52:ET52)-1)-0.7</f>
        <v>2.1042563550102038</v>
      </c>
      <c r="FA41" s="569">
        <f>100*(SUM(comptes_menages!EV52:EY52)/SUM(comptes_menages!ER52:EU52)-1)-0.7</f>
        <v>2.1295374400999494</v>
      </c>
      <c r="FB41" s="569">
        <f>100*(SUM(comptes_menages!EW52:EZ52)/SUM(comptes_menages!ES52:EV52)-1)-0.7</f>
        <v>2.1295374400999494</v>
      </c>
      <c r="FC41" s="569">
        <f>100*(SUM(comptes_menages!EX52:FA52)/SUM(comptes_menages!ET52:EW52)-1)-0.7</f>
        <v>2.1295374400999494</v>
      </c>
      <c r="FD41" s="569">
        <f>100*(SUM(comptes_menages!EY52:FB52)/SUM(comptes_menages!EU52:EX52)-1)-0.7</f>
        <v>2.1295374400999716</v>
      </c>
      <c r="FE41" s="569">
        <f>100*(SUM(comptes_menages!EZ52:FC52)/SUM(comptes_menages!EV52:EY52)-1)-0.7</f>
        <v>2.1295374400999494</v>
      </c>
      <c r="FF41" s="569">
        <f>100*(SUM(comptes_menages!FA52:FD52)/SUM(comptes_menages!EW52:EZ52)-1)-0.7</f>
        <v>2.1295374400999716</v>
      </c>
      <c r="FG41" s="569">
        <f>100*(SUM(comptes_menages!FB52:FE52)/SUM(comptes_menages!EX52:FA52)-1)-0.7</f>
        <v>2.1295374400999716</v>
      </c>
    </row>
    <row r="42" spans="1:163">
      <c r="C42" s="454" t="s">
        <v>306</v>
      </c>
      <c r="D42" s="455" t="e">
        <v>#REF!</v>
      </c>
      <c r="E42" s="455" t="e">
        <v>#REF!</v>
      </c>
      <c r="F42" s="455" t="e">
        <v>#REF!</v>
      </c>
      <c r="G42" s="455" t="e">
        <v>#REF!</v>
      </c>
      <c r="H42" s="455" t="e">
        <v>#REF!</v>
      </c>
      <c r="I42" s="455" t="e">
        <v>#REF!</v>
      </c>
      <c r="J42" s="455" t="e">
        <v>#REF!</v>
      </c>
      <c r="K42" s="455" t="e">
        <v>#REF!</v>
      </c>
      <c r="L42" s="455" t="e">
        <v>#REF!</v>
      </c>
      <c r="M42" s="455" t="e">
        <v>#REF!</v>
      </c>
      <c r="N42" s="455" t="e">
        <v>#REF!</v>
      </c>
      <c r="O42" s="455" t="e">
        <v>#REF!</v>
      </c>
      <c r="P42" s="455" t="e">
        <v>#REF!</v>
      </c>
      <c r="Q42" s="455" t="e">
        <v>#REF!</v>
      </c>
      <c r="R42" s="455" t="e">
        <v>#REF!</v>
      </c>
      <c r="S42" s="455" t="e">
        <v>#REF!</v>
      </c>
      <c r="T42" s="455" t="e">
        <v>#REF!</v>
      </c>
      <c r="U42" s="455" t="e">
        <v>#REF!</v>
      </c>
      <c r="V42" s="455" t="e">
        <v>#REF!</v>
      </c>
      <c r="W42" s="455" t="e">
        <v>#REF!</v>
      </c>
      <c r="X42" s="455" t="e">
        <v>#REF!</v>
      </c>
      <c r="Y42" s="455" t="e">
        <v>#REF!</v>
      </c>
      <c r="Z42" s="455" t="e">
        <v>#REF!</v>
      </c>
      <c r="AA42" s="455" t="e">
        <v>#REF!</v>
      </c>
      <c r="AB42" s="455" t="e">
        <v>#REF!</v>
      </c>
      <c r="AC42" s="455" t="e">
        <v>#REF!</v>
      </c>
      <c r="AD42" s="455" t="e">
        <v>#REF!</v>
      </c>
      <c r="AE42" s="455" t="e">
        <v>#REF!</v>
      </c>
      <c r="AF42" s="455" t="e">
        <v>#REF!</v>
      </c>
      <c r="AG42" s="455" t="e">
        <v>#REF!</v>
      </c>
      <c r="AH42" s="455" t="e">
        <v>#REF!</v>
      </c>
      <c r="AI42" s="455" t="e">
        <v>#REF!</v>
      </c>
      <c r="AJ42" s="455" t="e">
        <v>#REF!</v>
      </c>
      <c r="AK42" s="455" t="e">
        <v>#REF!</v>
      </c>
      <c r="AL42" s="455" t="e">
        <v>#REF!</v>
      </c>
      <c r="AM42" s="455" t="e">
        <v>#REF!</v>
      </c>
      <c r="AN42" s="455" t="e">
        <v>#REF!</v>
      </c>
      <c r="AO42" s="455" t="e">
        <v>#REF!</v>
      </c>
      <c r="AP42" s="455" t="e">
        <v>#REF!</v>
      </c>
      <c r="AQ42" s="455" t="e">
        <v>#REF!</v>
      </c>
      <c r="AR42" s="455" t="e">
        <v>#REF!</v>
      </c>
      <c r="AS42" s="455" t="e">
        <v>#REF!</v>
      </c>
      <c r="AT42" s="455" t="e">
        <v>#REF!</v>
      </c>
      <c r="AU42" s="455" t="e">
        <v>#REF!</v>
      </c>
      <c r="AV42" s="455" t="e">
        <v>#REF!</v>
      </c>
      <c r="AW42" s="455" t="e">
        <v>#REF!</v>
      </c>
      <c r="AX42" s="455" t="e">
        <v>#REF!</v>
      </c>
      <c r="AY42" s="455" t="e">
        <v>#REF!</v>
      </c>
      <c r="AZ42" s="455" t="e">
        <v>#REF!</v>
      </c>
      <c r="BA42" s="455" t="e">
        <v>#REF!</v>
      </c>
      <c r="BB42" s="455" t="e">
        <v>#REF!</v>
      </c>
      <c r="BC42" s="455" t="e">
        <v>#REF!</v>
      </c>
      <c r="BD42" s="455" t="e">
        <v>#REF!</v>
      </c>
      <c r="BE42" s="455" t="e">
        <v>#REF!</v>
      </c>
      <c r="BF42" s="455" t="e">
        <v>#REF!</v>
      </c>
      <c r="BG42" s="455" t="e">
        <v>#REF!</v>
      </c>
      <c r="BH42" s="455" t="e">
        <v>#REF!</v>
      </c>
      <c r="BI42" s="455" t="e">
        <v>#REF!</v>
      </c>
      <c r="BJ42" s="455" t="e">
        <v>#REF!</v>
      </c>
      <c r="BK42" s="455" t="e">
        <v>#REF!</v>
      </c>
      <c r="BL42" s="455" t="e">
        <v>#REF!</v>
      </c>
      <c r="BM42" s="455" t="e">
        <v>#REF!</v>
      </c>
      <c r="BN42" s="455" t="e">
        <v>#REF!</v>
      </c>
      <c r="BO42" s="455" t="e">
        <v>#REF!</v>
      </c>
      <c r="BP42" s="455" t="e">
        <v>#REF!</v>
      </c>
      <c r="BQ42" s="455" t="e">
        <v>#REF!</v>
      </c>
      <c r="BR42" s="455" t="e">
        <v>#REF!</v>
      </c>
      <c r="BS42" s="455" t="e">
        <v>#REF!</v>
      </c>
      <c r="BT42" s="455" t="e">
        <v>#REF!</v>
      </c>
      <c r="BU42" s="455" t="e">
        <v>#REF!</v>
      </c>
      <c r="BV42" s="455" t="e">
        <v>#REF!</v>
      </c>
      <c r="BW42" s="455" t="e">
        <v>#REF!</v>
      </c>
      <c r="BX42" s="455" t="e">
        <v>#REF!</v>
      </c>
      <c r="BY42" s="455" t="e">
        <v>#REF!</v>
      </c>
      <c r="BZ42" s="455" t="e">
        <v>#REF!</v>
      </c>
      <c r="CA42" s="455" t="e">
        <v>#REF!</v>
      </c>
      <c r="CB42" s="455" t="e">
        <v>#REF!</v>
      </c>
      <c r="CC42" s="455" t="e">
        <v>#REF!</v>
      </c>
      <c r="CD42" s="455" t="e">
        <v>#REF!</v>
      </c>
      <c r="CE42" s="455" t="e">
        <v>#REF!</v>
      </c>
      <c r="CF42" s="455" t="e">
        <v>#REF!</v>
      </c>
      <c r="CG42" s="455" t="e">
        <v>#REF!</v>
      </c>
      <c r="CH42" s="455" t="e">
        <v>#REF!</v>
      </c>
      <c r="CI42" s="455" t="e">
        <v>#REF!</v>
      </c>
      <c r="CJ42" s="455" t="e">
        <v>#REF!</v>
      </c>
      <c r="CK42" s="455" t="e">
        <v>#REF!</v>
      </c>
      <c r="CL42" s="455" t="e">
        <v>#REF!</v>
      </c>
      <c r="CM42" s="455" t="e">
        <v>#REF!</v>
      </c>
      <c r="CN42" s="455" t="e">
        <v>#REF!</v>
      </c>
      <c r="CO42" s="455" t="e">
        <v>#REF!</v>
      </c>
      <c r="CP42" s="455" t="e">
        <v>#REF!</v>
      </c>
      <c r="CQ42" s="455" t="e">
        <v>#REF!</v>
      </c>
      <c r="CR42" s="455" t="e">
        <v>#REF!</v>
      </c>
      <c r="CS42" s="455" t="e">
        <v>#REF!</v>
      </c>
      <c r="CT42" s="455" t="e">
        <v>#REF!</v>
      </c>
      <c r="CU42" s="455" t="e">
        <v>#REF!</v>
      </c>
      <c r="CV42" s="455" t="e">
        <v>#REF!</v>
      </c>
      <c r="CW42" s="455" t="e">
        <v>#REF!</v>
      </c>
      <c r="CX42" s="455" t="e">
        <v>#REF!</v>
      </c>
      <c r="CY42" s="455" t="e">
        <v>#REF!</v>
      </c>
      <c r="CZ42" s="455" t="e">
        <v>#REF!</v>
      </c>
      <c r="DA42" s="455" t="e">
        <v>#REF!</v>
      </c>
      <c r="DB42" s="455" t="e">
        <v>#REF!</v>
      </c>
      <c r="DC42" s="455" t="e">
        <v>#REF!</v>
      </c>
      <c r="DD42" s="455" t="e">
        <v>#REF!</v>
      </c>
      <c r="DE42" s="455" t="e">
        <v>#REF!</v>
      </c>
      <c r="DF42" s="455" t="e">
        <v>#REF!</v>
      </c>
      <c r="DG42" s="455" t="e">
        <v>#REF!</v>
      </c>
      <c r="DH42" s="455" t="e">
        <v>#REF!</v>
      </c>
      <c r="DI42" s="455" t="e">
        <v>#REF!</v>
      </c>
      <c r="DJ42" s="455" t="e">
        <v>#REF!</v>
      </c>
      <c r="DK42" s="455" t="e">
        <v>#REF!</v>
      </c>
      <c r="DL42" s="455" t="e">
        <v>#REF!</v>
      </c>
      <c r="DM42" s="455" t="e">
        <v>#REF!</v>
      </c>
      <c r="DN42" s="455" t="e">
        <v>#REF!</v>
      </c>
      <c r="DO42" s="455" t="e">
        <v>#REF!</v>
      </c>
      <c r="DP42" s="455" t="e">
        <v>#REF!</v>
      </c>
      <c r="DQ42" s="455" t="e">
        <v>#REF!</v>
      </c>
      <c r="DR42" s="455" t="e">
        <v>#REF!</v>
      </c>
      <c r="DS42" s="455" t="e">
        <v>#REF!</v>
      </c>
      <c r="DT42" s="455" t="e">
        <v>#REF!</v>
      </c>
      <c r="DU42" s="455" t="e">
        <v>#REF!</v>
      </c>
      <c r="DV42" s="455" t="e">
        <v>#REF!</v>
      </c>
      <c r="DW42" s="455" t="e">
        <v>#REF!</v>
      </c>
      <c r="DX42" s="455" t="e">
        <v>#REF!</v>
      </c>
      <c r="DY42" s="455" t="e">
        <v>#REF!</v>
      </c>
      <c r="DZ42" s="455" t="e">
        <v>#REF!</v>
      </c>
      <c r="EA42" s="455" t="e">
        <v>#REF!</v>
      </c>
      <c r="EB42" s="455" t="e">
        <v>#REF!</v>
      </c>
      <c r="EC42" s="455" t="e">
        <v>#REF!</v>
      </c>
      <c r="ED42" s="455" t="e">
        <v>#REF!</v>
      </c>
      <c r="EE42" s="455" t="e">
        <v>#REF!</v>
      </c>
      <c r="EF42" s="455" t="e">
        <v>#REF!</v>
      </c>
      <c r="EG42" s="455" t="e">
        <v>#REF!</v>
      </c>
      <c r="EH42" s="455" t="e">
        <v>#REF!</v>
      </c>
      <c r="EI42" s="455" t="e">
        <v>#REF!</v>
      </c>
      <c r="EJ42" s="455" t="e">
        <v>#REF!</v>
      </c>
      <c r="EK42" s="581"/>
      <c r="EL42" s="581"/>
      <c r="EM42" s="581"/>
      <c r="EN42" s="581"/>
      <c r="EO42" s="581"/>
      <c r="EP42" s="581"/>
      <c r="EQ42" s="581"/>
      <c r="ER42" s="581"/>
      <c r="ES42" s="581"/>
      <c r="ET42" s="581"/>
      <c r="EU42" s="581"/>
      <c r="EV42" s="581"/>
      <c r="EW42" s="581"/>
      <c r="EX42" s="581"/>
      <c r="EY42" s="581"/>
      <c r="EZ42" s="581"/>
      <c r="FA42" s="581"/>
      <c r="FB42" s="581"/>
      <c r="FC42" s="581"/>
      <c r="FD42" s="581"/>
      <c r="FE42" s="581"/>
      <c r="FF42" s="581"/>
      <c r="FG42" s="581"/>
    </row>
    <row r="43" spans="1:163" s="565" customFormat="1">
      <c r="C43" s="580"/>
      <c r="H43" s="567" t="e">
        <f t="shared" ref="H43:BS43" si="64">(H42/D42-1)*100</f>
        <v>#REF!</v>
      </c>
      <c r="I43" s="567" t="e">
        <f t="shared" si="64"/>
        <v>#REF!</v>
      </c>
      <c r="J43" s="567" t="e">
        <f t="shared" si="64"/>
        <v>#REF!</v>
      </c>
      <c r="K43" s="567" t="e">
        <f t="shared" si="64"/>
        <v>#REF!</v>
      </c>
      <c r="L43" s="567" t="e">
        <f t="shared" si="64"/>
        <v>#REF!</v>
      </c>
      <c r="M43" s="567" t="e">
        <f t="shared" si="64"/>
        <v>#REF!</v>
      </c>
      <c r="N43" s="567" t="e">
        <f t="shared" si="64"/>
        <v>#REF!</v>
      </c>
      <c r="O43" s="567" t="e">
        <f t="shared" si="64"/>
        <v>#REF!</v>
      </c>
      <c r="P43" s="567" t="e">
        <f t="shared" si="64"/>
        <v>#REF!</v>
      </c>
      <c r="Q43" s="567" t="e">
        <f t="shared" si="64"/>
        <v>#REF!</v>
      </c>
      <c r="R43" s="567" t="e">
        <f t="shared" si="64"/>
        <v>#REF!</v>
      </c>
      <c r="S43" s="567" t="e">
        <f t="shared" si="64"/>
        <v>#REF!</v>
      </c>
      <c r="T43" s="567" t="e">
        <f t="shared" si="64"/>
        <v>#REF!</v>
      </c>
      <c r="U43" s="567" t="e">
        <f t="shared" si="64"/>
        <v>#REF!</v>
      </c>
      <c r="V43" s="567" t="e">
        <f t="shared" si="64"/>
        <v>#REF!</v>
      </c>
      <c r="W43" s="567" t="e">
        <f t="shared" si="64"/>
        <v>#REF!</v>
      </c>
      <c r="X43" s="567" t="e">
        <f t="shared" si="64"/>
        <v>#REF!</v>
      </c>
      <c r="Y43" s="567" t="e">
        <f t="shared" si="64"/>
        <v>#REF!</v>
      </c>
      <c r="Z43" s="567" t="e">
        <f t="shared" si="64"/>
        <v>#REF!</v>
      </c>
      <c r="AA43" s="567" t="e">
        <f t="shared" si="64"/>
        <v>#REF!</v>
      </c>
      <c r="AB43" s="567" t="e">
        <f t="shared" si="64"/>
        <v>#REF!</v>
      </c>
      <c r="AC43" s="567" t="e">
        <f t="shared" si="64"/>
        <v>#REF!</v>
      </c>
      <c r="AD43" s="567" t="e">
        <f t="shared" si="64"/>
        <v>#REF!</v>
      </c>
      <c r="AE43" s="567" t="e">
        <f t="shared" si="64"/>
        <v>#REF!</v>
      </c>
      <c r="AF43" s="567" t="e">
        <f t="shared" si="64"/>
        <v>#REF!</v>
      </c>
      <c r="AG43" s="567" t="e">
        <f t="shared" si="64"/>
        <v>#REF!</v>
      </c>
      <c r="AH43" s="567" t="e">
        <f t="shared" si="64"/>
        <v>#REF!</v>
      </c>
      <c r="AI43" s="567" t="e">
        <f t="shared" si="64"/>
        <v>#REF!</v>
      </c>
      <c r="AJ43" s="567" t="e">
        <f t="shared" si="64"/>
        <v>#REF!</v>
      </c>
      <c r="AK43" s="567" t="e">
        <f t="shared" si="64"/>
        <v>#REF!</v>
      </c>
      <c r="AL43" s="567" t="e">
        <f t="shared" si="64"/>
        <v>#REF!</v>
      </c>
      <c r="AM43" s="567" t="e">
        <f t="shared" si="64"/>
        <v>#REF!</v>
      </c>
      <c r="AN43" s="567" t="e">
        <f t="shared" si="64"/>
        <v>#REF!</v>
      </c>
      <c r="AO43" s="567" t="e">
        <f t="shared" si="64"/>
        <v>#REF!</v>
      </c>
      <c r="AP43" s="567" t="e">
        <f t="shared" si="64"/>
        <v>#REF!</v>
      </c>
      <c r="AQ43" s="567" t="e">
        <f t="shared" si="64"/>
        <v>#REF!</v>
      </c>
      <c r="AR43" s="567" t="e">
        <f t="shared" si="64"/>
        <v>#REF!</v>
      </c>
      <c r="AS43" s="567" t="e">
        <f t="shared" si="64"/>
        <v>#REF!</v>
      </c>
      <c r="AT43" s="567" t="e">
        <f t="shared" si="64"/>
        <v>#REF!</v>
      </c>
      <c r="AU43" s="567" t="e">
        <f t="shared" si="64"/>
        <v>#REF!</v>
      </c>
      <c r="AV43" s="567" t="e">
        <f t="shared" si="64"/>
        <v>#REF!</v>
      </c>
      <c r="AW43" s="567" t="e">
        <f t="shared" si="64"/>
        <v>#REF!</v>
      </c>
      <c r="AX43" s="567" t="e">
        <f t="shared" si="64"/>
        <v>#REF!</v>
      </c>
      <c r="AY43" s="567" t="e">
        <f t="shared" si="64"/>
        <v>#REF!</v>
      </c>
      <c r="AZ43" s="567" t="e">
        <f t="shared" si="64"/>
        <v>#REF!</v>
      </c>
      <c r="BA43" s="567" t="e">
        <f t="shared" si="64"/>
        <v>#REF!</v>
      </c>
      <c r="BB43" s="567" t="e">
        <f t="shared" si="64"/>
        <v>#REF!</v>
      </c>
      <c r="BC43" s="567" t="e">
        <f t="shared" si="64"/>
        <v>#REF!</v>
      </c>
      <c r="BD43" s="567" t="e">
        <f t="shared" si="64"/>
        <v>#REF!</v>
      </c>
      <c r="BE43" s="567" t="e">
        <f t="shared" si="64"/>
        <v>#REF!</v>
      </c>
      <c r="BF43" s="567" t="e">
        <f t="shared" si="64"/>
        <v>#REF!</v>
      </c>
      <c r="BG43" s="567" t="e">
        <f t="shared" si="64"/>
        <v>#REF!</v>
      </c>
      <c r="BH43" s="567" t="e">
        <f t="shared" si="64"/>
        <v>#REF!</v>
      </c>
      <c r="BI43" s="567" t="e">
        <f t="shared" si="64"/>
        <v>#REF!</v>
      </c>
      <c r="BJ43" s="567" t="e">
        <f t="shared" si="64"/>
        <v>#REF!</v>
      </c>
      <c r="BK43" s="567" t="e">
        <f t="shared" si="64"/>
        <v>#REF!</v>
      </c>
      <c r="BL43" s="567" t="e">
        <f t="shared" si="64"/>
        <v>#REF!</v>
      </c>
      <c r="BM43" s="567" t="e">
        <f t="shared" si="64"/>
        <v>#REF!</v>
      </c>
      <c r="BN43" s="567" t="e">
        <f t="shared" si="64"/>
        <v>#REF!</v>
      </c>
      <c r="BO43" s="567" t="e">
        <f t="shared" si="64"/>
        <v>#REF!</v>
      </c>
      <c r="BP43" s="567" t="e">
        <f t="shared" si="64"/>
        <v>#REF!</v>
      </c>
      <c r="BQ43" s="567" t="e">
        <f t="shared" si="64"/>
        <v>#REF!</v>
      </c>
      <c r="BR43" s="567" t="e">
        <f t="shared" si="64"/>
        <v>#REF!</v>
      </c>
      <c r="BS43" s="567" t="e">
        <f t="shared" si="64"/>
        <v>#REF!</v>
      </c>
      <c r="BT43" s="567" t="e">
        <f t="shared" ref="BT43:EE43" si="65">(BT42/BP42-1)*100</f>
        <v>#REF!</v>
      </c>
      <c r="BU43" s="567" t="e">
        <f t="shared" si="65"/>
        <v>#REF!</v>
      </c>
      <c r="BV43" s="567" t="e">
        <f t="shared" si="65"/>
        <v>#REF!</v>
      </c>
      <c r="BW43" s="567" t="e">
        <f t="shared" si="65"/>
        <v>#REF!</v>
      </c>
      <c r="BX43" s="567" t="e">
        <f t="shared" si="65"/>
        <v>#REF!</v>
      </c>
      <c r="BY43" s="567" t="e">
        <f t="shared" si="65"/>
        <v>#REF!</v>
      </c>
      <c r="BZ43" s="567" t="e">
        <f t="shared" si="65"/>
        <v>#REF!</v>
      </c>
      <c r="CA43" s="567" t="e">
        <f t="shared" si="65"/>
        <v>#REF!</v>
      </c>
      <c r="CB43" s="567" t="e">
        <f t="shared" si="65"/>
        <v>#REF!</v>
      </c>
      <c r="CC43" s="567" t="e">
        <f t="shared" si="65"/>
        <v>#REF!</v>
      </c>
      <c r="CD43" s="567" t="e">
        <f t="shared" si="65"/>
        <v>#REF!</v>
      </c>
      <c r="CE43" s="567" t="e">
        <f t="shared" si="65"/>
        <v>#REF!</v>
      </c>
      <c r="CF43" s="567" t="e">
        <f t="shared" si="65"/>
        <v>#REF!</v>
      </c>
      <c r="CG43" s="567" t="e">
        <f t="shared" si="65"/>
        <v>#REF!</v>
      </c>
      <c r="CH43" s="567" t="e">
        <f t="shared" si="65"/>
        <v>#REF!</v>
      </c>
      <c r="CI43" s="567" t="e">
        <f t="shared" si="65"/>
        <v>#REF!</v>
      </c>
      <c r="CJ43" s="567" t="e">
        <f t="shared" si="65"/>
        <v>#REF!</v>
      </c>
      <c r="CK43" s="567" t="e">
        <f t="shared" si="65"/>
        <v>#REF!</v>
      </c>
      <c r="CL43" s="567" t="e">
        <f t="shared" si="65"/>
        <v>#REF!</v>
      </c>
      <c r="CM43" s="567" t="e">
        <f t="shared" si="65"/>
        <v>#REF!</v>
      </c>
      <c r="CN43" s="567" t="e">
        <f t="shared" si="65"/>
        <v>#REF!</v>
      </c>
      <c r="CO43" s="567" t="e">
        <f t="shared" si="65"/>
        <v>#REF!</v>
      </c>
      <c r="CP43" s="567" t="e">
        <f t="shared" si="65"/>
        <v>#REF!</v>
      </c>
      <c r="CQ43" s="567" t="e">
        <f t="shared" si="65"/>
        <v>#REF!</v>
      </c>
      <c r="CR43" s="567" t="e">
        <f t="shared" si="65"/>
        <v>#REF!</v>
      </c>
      <c r="CS43" s="567" t="e">
        <f t="shared" si="65"/>
        <v>#REF!</v>
      </c>
      <c r="CT43" s="567" t="e">
        <f t="shared" si="65"/>
        <v>#REF!</v>
      </c>
      <c r="CU43" s="567" t="e">
        <f t="shared" si="65"/>
        <v>#REF!</v>
      </c>
      <c r="CV43" s="567" t="e">
        <f t="shared" si="65"/>
        <v>#REF!</v>
      </c>
      <c r="CW43" s="567" t="e">
        <f t="shared" si="65"/>
        <v>#REF!</v>
      </c>
      <c r="CX43" s="567" t="e">
        <f t="shared" si="65"/>
        <v>#REF!</v>
      </c>
      <c r="CY43" s="567" t="e">
        <f t="shared" si="65"/>
        <v>#REF!</v>
      </c>
      <c r="CZ43" s="567" t="e">
        <f t="shared" si="65"/>
        <v>#REF!</v>
      </c>
      <c r="DA43" s="567" t="e">
        <f t="shared" si="65"/>
        <v>#REF!</v>
      </c>
      <c r="DB43" s="567" t="e">
        <f t="shared" si="65"/>
        <v>#REF!</v>
      </c>
      <c r="DC43" s="567" t="e">
        <f t="shared" si="65"/>
        <v>#REF!</v>
      </c>
      <c r="DD43" s="567" t="e">
        <f t="shared" si="65"/>
        <v>#REF!</v>
      </c>
      <c r="DE43" s="567" t="e">
        <f t="shared" si="65"/>
        <v>#REF!</v>
      </c>
      <c r="DF43" s="567" t="e">
        <f t="shared" si="65"/>
        <v>#REF!</v>
      </c>
      <c r="DG43" s="567" t="e">
        <f t="shared" si="65"/>
        <v>#REF!</v>
      </c>
      <c r="DH43" s="567" t="e">
        <f t="shared" si="65"/>
        <v>#REF!</v>
      </c>
      <c r="DI43" s="567" t="e">
        <f t="shared" si="65"/>
        <v>#REF!</v>
      </c>
      <c r="DJ43" s="567" t="e">
        <f t="shared" si="65"/>
        <v>#REF!</v>
      </c>
      <c r="DK43" s="567" t="e">
        <f t="shared" si="65"/>
        <v>#REF!</v>
      </c>
      <c r="DL43" s="567" t="e">
        <f t="shared" si="65"/>
        <v>#REF!</v>
      </c>
      <c r="DM43" s="567" t="e">
        <f t="shared" si="65"/>
        <v>#REF!</v>
      </c>
      <c r="DN43" s="567" t="e">
        <f t="shared" si="65"/>
        <v>#REF!</v>
      </c>
      <c r="DO43" s="567" t="e">
        <f t="shared" si="65"/>
        <v>#REF!</v>
      </c>
      <c r="DP43" s="567" t="e">
        <f t="shared" si="65"/>
        <v>#REF!</v>
      </c>
      <c r="DQ43" s="567" t="e">
        <f t="shared" si="65"/>
        <v>#REF!</v>
      </c>
      <c r="DR43" s="567" t="e">
        <f t="shared" si="65"/>
        <v>#REF!</v>
      </c>
      <c r="DS43" s="567" t="e">
        <f t="shared" si="65"/>
        <v>#REF!</v>
      </c>
      <c r="DT43" s="567" t="e">
        <f t="shared" si="65"/>
        <v>#REF!</v>
      </c>
      <c r="DU43" s="567" t="e">
        <f t="shared" si="65"/>
        <v>#REF!</v>
      </c>
      <c r="DV43" s="567" t="e">
        <f t="shared" si="65"/>
        <v>#REF!</v>
      </c>
      <c r="DW43" s="567" t="e">
        <f t="shared" si="65"/>
        <v>#REF!</v>
      </c>
      <c r="DX43" s="567" t="e">
        <f t="shared" si="65"/>
        <v>#REF!</v>
      </c>
      <c r="DY43" s="567" t="e">
        <f t="shared" si="65"/>
        <v>#REF!</v>
      </c>
      <c r="DZ43" s="567" t="e">
        <f t="shared" si="65"/>
        <v>#REF!</v>
      </c>
      <c r="EA43" s="567" t="e">
        <f t="shared" si="65"/>
        <v>#REF!</v>
      </c>
      <c r="EB43" s="567" t="e">
        <f t="shared" si="65"/>
        <v>#REF!</v>
      </c>
      <c r="EC43" s="567" t="e">
        <f t="shared" si="65"/>
        <v>#REF!</v>
      </c>
      <c r="ED43" s="567" t="e">
        <f t="shared" si="65"/>
        <v>#REF!</v>
      </c>
      <c r="EE43" s="567" t="e">
        <f t="shared" si="65"/>
        <v>#REF!</v>
      </c>
      <c r="EF43" s="567" t="e">
        <f t="shared" ref="EF43:EJ43" si="66">(EF42/EB42-1)*100</f>
        <v>#REF!</v>
      </c>
      <c r="EG43" s="567" t="e">
        <f t="shared" si="66"/>
        <v>#REF!</v>
      </c>
      <c r="EH43" s="567" t="e">
        <f t="shared" si="66"/>
        <v>#REF!</v>
      </c>
      <c r="EI43" s="567" t="e">
        <f t="shared" si="66"/>
        <v>#REF!</v>
      </c>
      <c r="EJ43" s="567" t="e">
        <f t="shared" si="66"/>
        <v>#REF!</v>
      </c>
      <c r="EK43" s="569"/>
      <c r="EL43" s="569"/>
      <c r="EM43" s="569"/>
      <c r="EN43" s="569"/>
      <c r="EO43" s="569"/>
      <c r="EP43" s="569"/>
      <c r="EQ43" s="569"/>
      <c r="ER43" s="569"/>
      <c r="ES43" s="569"/>
      <c r="ET43" s="569"/>
      <c r="EU43" s="569"/>
      <c r="EV43" s="569"/>
      <c r="EW43" s="569"/>
      <c r="EX43" s="569"/>
      <c r="EY43" s="569"/>
      <c r="EZ43" s="569"/>
      <c r="FA43" s="569"/>
      <c r="FB43" s="569"/>
      <c r="FC43" s="569"/>
      <c r="FD43" s="569"/>
      <c r="FE43" s="569"/>
      <c r="FF43" s="569"/>
      <c r="FG43" s="569"/>
    </row>
    <row r="44" spans="1:163">
      <c r="C44" s="454" t="s">
        <v>307</v>
      </c>
      <c r="D44" s="455" t="e">
        <v>#REF!</v>
      </c>
      <c r="E44" s="455" t="e">
        <v>#REF!</v>
      </c>
      <c r="F44" s="455" t="e">
        <v>#REF!</v>
      </c>
      <c r="G44" s="455" t="e">
        <v>#REF!</v>
      </c>
      <c r="H44" s="455" t="e">
        <v>#REF!</v>
      </c>
      <c r="I44" s="455" t="e">
        <v>#REF!</v>
      </c>
      <c r="J44" s="455" t="e">
        <v>#REF!</v>
      </c>
      <c r="K44" s="455" t="e">
        <v>#REF!</v>
      </c>
      <c r="L44" s="455" t="e">
        <v>#REF!</v>
      </c>
      <c r="M44" s="455" t="e">
        <v>#REF!</v>
      </c>
      <c r="N44" s="455" t="e">
        <v>#REF!</v>
      </c>
      <c r="O44" s="455" t="e">
        <v>#REF!</v>
      </c>
      <c r="P44" s="455" t="e">
        <v>#REF!</v>
      </c>
      <c r="Q44" s="455" t="e">
        <v>#REF!</v>
      </c>
      <c r="R44" s="455" t="e">
        <v>#REF!</v>
      </c>
      <c r="S44" s="455" t="e">
        <v>#REF!</v>
      </c>
      <c r="T44" s="455" t="e">
        <v>#REF!</v>
      </c>
      <c r="U44" s="455" t="e">
        <v>#REF!</v>
      </c>
      <c r="V44" s="455" t="e">
        <v>#REF!</v>
      </c>
      <c r="W44" s="455" t="e">
        <v>#REF!</v>
      </c>
      <c r="X44" s="455" t="e">
        <v>#REF!</v>
      </c>
      <c r="Y44" s="455" t="e">
        <v>#REF!</v>
      </c>
      <c r="Z44" s="455" t="e">
        <v>#REF!</v>
      </c>
      <c r="AA44" s="455" t="e">
        <v>#REF!</v>
      </c>
      <c r="AB44" s="455" t="e">
        <v>#REF!</v>
      </c>
      <c r="AC44" s="455" t="e">
        <v>#REF!</v>
      </c>
      <c r="AD44" s="455" t="e">
        <v>#REF!</v>
      </c>
      <c r="AE44" s="455" t="e">
        <v>#REF!</v>
      </c>
      <c r="AF44" s="455" t="e">
        <v>#REF!</v>
      </c>
      <c r="AG44" s="455" t="e">
        <v>#REF!</v>
      </c>
      <c r="AH44" s="455" t="e">
        <v>#REF!</v>
      </c>
      <c r="AI44" s="455" t="e">
        <v>#REF!</v>
      </c>
      <c r="AJ44" s="455" t="e">
        <v>#REF!</v>
      </c>
      <c r="AK44" s="455" t="e">
        <v>#REF!</v>
      </c>
      <c r="AL44" s="455" t="e">
        <v>#REF!</v>
      </c>
      <c r="AM44" s="455" t="e">
        <v>#REF!</v>
      </c>
      <c r="AN44" s="455" t="e">
        <v>#REF!</v>
      </c>
      <c r="AO44" s="455" t="e">
        <v>#REF!</v>
      </c>
      <c r="AP44" s="455" t="e">
        <v>#REF!</v>
      </c>
      <c r="AQ44" s="455" t="e">
        <v>#REF!</v>
      </c>
      <c r="AR44" s="455" t="e">
        <v>#REF!</v>
      </c>
      <c r="AS44" s="455" t="e">
        <v>#REF!</v>
      </c>
      <c r="AT44" s="455" t="e">
        <v>#REF!</v>
      </c>
      <c r="AU44" s="455" t="e">
        <v>#REF!</v>
      </c>
      <c r="AV44" s="455" t="e">
        <v>#REF!</v>
      </c>
      <c r="AW44" s="455" t="e">
        <v>#REF!</v>
      </c>
      <c r="AX44" s="455" t="e">
        <v>#REF!</v>
      </c>
      <c r="AY44" s="455" t="e">
        <v>#REF!</v>
      </c>
      <c r="AZ44" s="455" t="e">
        <v>#REF!</v>
      </c>
      <c r="BA44" s="455" t="e">
        <v>#REF!</v>
      </c>
      <c r="BB44" s="455" t="e">
        <v>#REF!</v>
      </c>
      <c r="BC44" s="455" t="e">
        <v>#REF!</v>
      </c>
      <c r="BD44" s="455" t="e">
        <v>#REF!</v>
      </c>
      <c r="BE44" s="455" t="e">
        <v>#REF!</v>
      </c>
      <c r="BF44" s="455" t="e">
        <v>#REF!</v>
      </c>
      <c r="BG44" s="455" t="e">
        <v>#REF!</v>
      </c>
      <c r="BH44" s="455" t="e">
        <v>#REF!</v>
      </c>
      <c r="BI44" s="455" t="e">
        <v>#REF!</v>
      </c>
      <c r="BJ44" s="455" t="e">
        <v>#REF!</v>
      </c>
      <c r="BK44" s="455" t="e">
        <v>#REF!</v>
      </c>
      <c r="BL44" s="455" t="e">
        <v>#REF!</v>
      </c>
      <c r="BM44" s="455" t="e">
        <v>#REF!</v>
      </c>
      <c r="BN44" s="455" t="e">
        <v>#REF!</v>
      </c>
      <c r="BO44" s="455" t="e">
        <v>#REF!</v>
      </c>
      <c r="BP44" s="455" t="e">
        <v>#REF!</v>
      </c>
      <c r="BQ44" s="455" t="e">
        <v>#REF!</v>
      </c>
      <c r="BR44" s="455" t="e">
        <v>#REF!</v>
      </c>
      <c r="BS44" s="455" t="e">
        <v>#REF!</v>
      </c>
      <c r="BT44" s="455" t="e">
        <v>#REF!</v>
      </c>
      <c r="BU44" s="455" t="e">
        <v>#REF!</v>
      </c>
      <c r="BV44" s="455" t="e">
        <v>#REF!</v>
      </c>
      <c r="BW44" s="455" t="e">
        <v>#REF!</v>
      </c>
      <c r="BX44" s="455" t="e">
        <v>#REF!</v>
      </c>
      <c r="BY44" s="455" t="e">
        <v>#REF!</v>
      </c>
      <c r="BZ44" s="455" t="e">
        <v>#REF!</v>
      </c>
      <c r="CA44" s="455" t="e">
        <v>#REF!</v>
      </c>
      <c r="CB44" s="455" t="e">
        <v>#REF!</v>
      </c>
      <c r="CC44" s="455" t="e">
        <v>#REF!</v>
      </c>
      <c r="CD44" s="455" t="e">
        <v>#REF!</v>
      </c>
      <c r="CE44" s="455" t="e">
        <v>#REF!</v>
      </c>
      <c r="CF44" s="455" t="e">
        <v>#REF!</v>
      </c>
      <c r="CG44" s="455" t="e">
        <v>#REF!</v>
      </c>
      <c r="CH44" s="455" t="e">
        <v>#REF!</v>
      </c>
      <c r="CI44" s="455" t="e">
        <v>#REF!</v>
      </c>
      <c r="CJ44" s="455" t="e">
        <v>#REF!</v>
      </c>
      <c r="CK44" s="455" t="e">
        <v>#REF!</v>
      </c>
      <c r="CL44" s="455" t="e">
        <v>#REF!</v>
      </c>
      <c r="CM44" s="455" t="e">
        <v>#REF!</v>
      </c>
      <c r="CN44" s="455" t="e">
        <v>#REF!</v>
      </c>
      <c r="CO44" s="455" t="e">
        <v>#REF!</v>
      </c>
      <c r="CP44" s="455" t="e">
        <v>#REF!</v>
      </c>
      <c r="CQ44" s="455" t="e">
        <v>#REF!</v>
      </c>
      <c r="CR44" s="455" t="e">
        <v>#REF!</v>
      </c>
      <c r="CS44" s="455" t="e">
        <v>#REF!</v>
      </c>
      <c r="CT44" s="455" t="e">
        <v>#REF!</v>
      </c>
      <c r="CU44" s="455" t="e">
        <v>#REF!</v>
      </c>
      <c r="CV44" s="455" t="e">
        <v>#REF!</v>
      </c>
      <c r="CW44" s="455" t="e">
        <v>#REF!</v>
      </c>
      <c r="CX44" s="455" t="e">
        <v>#REF!</v>
      </c>
      <c r="CY44" s="455" t="e">
        <v>#REF!</v>
      </c>
      <c r="CZ44" s="455" t="e">
        <v>#REF!</v>
      </c>
      <c r="DA44" s="455" t="e">
        <v>#REF!</v>
      </c>
      <c r="DB44" s="455" t="e">
        <v>#REF!</v>
      </c>
      <c r="DC44" s="455" t="e">
        <v>#REF!</v>
      </c>
      <c r="DD44" s="455" t="e">
        <v>#REF!</v>
      </c>
      <c r="DE44" s="455" t="e">
        <v>#REF!</v>
      </c>
      <c r="DF44" s="455" t="e">
        <v>#REF!</v>
      </c>
      <c r="DG44" s="455" t="e">
        <v>#REF!</v>
      </c>
      <c r="DH44" s="455" t="e">
        <v>#REF!</v>
      </c>
      <c r="DI44" s="455" t="e">
        <v>#REF!</v>
      </c>
      <c r="DJ44" s="455" t="e">
        <v>#REF!</v>
      </c>
      <c r="DK44" s="455" t="e">
        <v>#REF!</v>
      </c>
      <c r="DL44" s="455" t="e">
        <v>#REF!</v>
      </c>
      <c r="DM44" s="455" t="e">
        <v>#REF!</v>
      </c>
      <c r="DN44" s="455" t="e">
        <v>#REF!</v>
      </c>
      <c r="DO44" s="455" t="e">
        <v>#REF!</v>
      </c>
      <c r="DP44" s="455" t="e">
        <v>#REF!</v>
      </c>
      <c r="DQ44" s="455" t="e">
        <v>#REF!</v>
      </c>
      <c r="DR44" s="455" t="e">
        <v>#REF!</v>
      </c>
      <c r="DS44" s="455" t="e">
        <v>#REF!</v>
      </c>
      <c r="DT44" s="455" t="e">
        <v>#REF!</v>
      </c>
      <c r="DU44" s="455" t="e">
        <v>#REF!</v>
      </c>
      <c r="DV44" s="455" t="e">
        <v>#REF!</v>
      </c>
      <c r="DW44" s="455" t="e">
        <v>#REF!</v>
      </c>
      <c r="DX44" s="455" t="e">
        <v>#REF!</v>
      </c>
      <c r="DY44" s="455" t="e">
        <v>#REF!</v>
      </c>
      <c r="DZ44" s="455" t="e">
        <v>#REF!</v>
      </c>
      <c r="EA44" s="455" t="e">
        <v>#REF!</v>
      </c>
      <c r="EB44" s="455" t="e">
        <v>#REF!</v>
      </c>
      <c r="EC44" s="455" t="e">
        <v>#REF!</v>
      </c>
      <c r="ED44" s="455" t="e">
        <v>#REF!</v>
      </c>
      <c r="EE44" s="455" t="e">
        <v>#REF!</v>
      </c>
      <c r="EF44" s="455" t="e">
        <v>#REF!</v>
      </c>
      <c r="EG44" s="455" t="e">
        <v>#REF!</v>
      </c>
      <c r="EH44" s="455" t="e">
        <v>#REF!</v>
      </c>
      <c r="EI44" s="455" t="e">
        <v>#REF!</v>
      </c>
      <c r="EJ44" s="455" t="e">
        <v>#REF!</v>
      </c>
      <c r="EK44" s="519"/>
      <c r="EL44" s="519"/>
      <c r="EM44" s="519"/>
      <c r="EN44" s="519"/>
      <c r="EO44" s="519"/>
      <c r="EP44" s="519"/>
      <c r="EQ44" s="519"/>
      <c r="ER44" s="519"/>
      <c r="ES44" s="519"/>
      <c r="ET44" s="519"/>
      <c r="EU44" s="519"/>
      <c r="EV44" s="519"/>
      <c r="EW44" s="519"/>
      <c r="EX44" s="519"/>
      <c r="EY44" s="519"/>
      <c r="EZ44" s="519"/>
      <c r="FA44" s="519"/>
      <c r="FB44" s="519"/>
      <c r="FC44" s="519"/>
      <c r="FD44" s="519"/>
      <c r="FE44" s="519"/>
      <c r="FF44" s="519"/>
      <c r="FG44" s="519"/>
    </row>
    <row r="45" spans="1:163" s="565" customFormat="1">
      <c r="C45" s="580"/>
      <c r="H45" s="567" t="e">
        <f t="shared" ref="H45:BS45" si="67">(H44/D44-1)*100</f>
        <v>#REF!</v>
      </c>
      <c r="I45" s="567" t="e">
        <f t="shared" si="67"/>
        <v>#REF!</v>
      </c>
      <c r="J45" s="567" t="e">
        <f t="shared" si="67"/>
        <v>#REF!</v>
      </c>
      <c r="K45" s="567" t="e">
        <f t="shared" si="67"/>
        <v>#REF!</v>
      </c>
      <c r="L45" s="567" t="e">
        <f t="shared" si="67"/>
        <v>#REF!</v>
      </c>
      <c r="M45" s="567" t="e">
        <f t="shared" si="67"/>
        <v>#REF!</v>
      </c>
      <c r="N45" s="567" t="e">
        <f t="shared" si="67"/>
        <v>#REF!</v>
      </c>
      <c r="O45" s="567" t="e">
        <f t="shared" si="67"/>
        <v>#REF!</v>
      </c>
      <c r="P45" s="567" t="e">
        <f t="shared" si="67"/>
        <v>#REF!</v>
      </c>
      <c r="Q45" s="567" t="e">
        <f t="shared" si="67"/>
        <v>#REF!</v>
      </c>
      <c r="R45" s="567" t="e">
        <f t="shared" si="67"/>
        <v>#REF!</v>
      </c>
      <c r="S45" s="567" t="e">
        <f t="shared" si="67"/>
        <v>#REF!</v>
      </c>
      <c r="T45" s="567" t="e">
        <f t="shared" si="67"/>
        <v>#REF!</v>
      </c>
      <c r="U45" s="567" t="e">
        <f t="shared" si="67"/>
        <v>#REF!</v>
      </c>
      <c r="V45" s="567" t="e">
        <f t="shared" si="67"/>
        <v>#REF!</v>
      </c>
      <c r="W45" s="567" t="e">
        <f t="shared" si="67"/>
        <v>#REF!</v>
      </c>
      <c r="X45" s="567" t="e">
        <f t="shared" si="67"/>
        <v>#REF!</v>
      </c>
      <c r="Y45" s="567" t="e">
        <f t="shared" si="67"/>
        <v>#REF!</v>
      </c>
      <c r="Z45" s="567" t="e">
        <f t="shared" si="67"/>
        <v>#REF!</v>
      </c>
      <c r="AA45" s="567" t="e">
        <f t="shared" si="67"/>
        <v>#REF!</v>
      </c>
      <c r="AB45" s="567" t="e">
        <f t="shared" si="67"/>
        <v>#REF!</v>
      </c>
      <c r="AC45" s="567" t="e">
        <f t="shared" si="67"/>
        <v>#REF!</v>
      </c>
      <c r="AD45" s="567" t="e">
        <f t="shared" si="67"/>
        <v>#REF!</v>
      </c>
      <c r="AE45" s="567" t="e">
        <f t="shared" si="67"/>
        <v>#REF!</v>
      </c>
      <c r="AF45" s="567" t="e">
        <f t="shared" si="67"/>
        <v>#REF!</v>
      </c>
      <c r="AG45" s="567" t="e">
        <f t="shared" si="67"/>
        <v>#REF!</v>
      </c>
      <c r="AH45" s="567" t="e">
        <f t="shared" si="67"/>
        <v>#REF!</v>
      </c>
      <c r="AI45" s="567" t="e">
        <f t="shared" si="67"/>
        <v>#REF!</v>
      </c>
      <c r="AJ45" s="567" t="e">
        <f t="shared" si="67"/>
        <v>#REF!</v>
      </c>
      <c r="AK45" s="567" t="e">
        <f t="shared" si="67"/>
        <v>#REF!</v>
      </c>
      <c r="AL45" s="567" t="e">
        <f t="shared" si="67"/>
        <v>#REF!</v>
      </c>
      <c r="AM45" s="567" t="e">
        <f t="shared" si="67"/>
        <v>#REF!</v>
      </c>
      <c r="AN45" s="567" t="e">
        <f t="shared" si="67"/>
        <v>#REF!</v>
      </c>
      <c r="AO45" s="567" t="e">
        <f t="shared" si="67"/>
        <v>#REF!</v>
      </c>
      <c r="AP45" s="567" t="e">
        <f t="shared" si="67"/>
        <v>#REF!</v>
      </c>
      <c r="AQ45" s="567" t="e">
        <f t="shared" si="67"/>
        <v>#REF!</v>
      </c>
      <c r="AR45" s="567" t="e">
        <f t="shared" si="67"/>
        <v>#REF!</v>
      </c>
      <c r="AS45" s="567" t="e">
        <f t="shared" si="67"/>
        <v>#REF!</v>
      </c>
      <c r="AT45" s="567" t="e">
        <f t="shared" si="67"/>
        <v>#REF!</v>
      </c>
      <c r="AU45" s="567" t="e">
        <f t="shared" si="67"/>
        <v>#REF!</v>
      </c>
      <c r="AV45" s="567" t="e">
        <f t="shared" si="67"/>
        <v>#REF!</v>
      </c>
      <c r="AW45" s="567" t="e">
        <f t="shared" si="67"/>
        <v>#REF!</v>
      </c>
      <c r="AX45" s="567" t="e">
        <f t="shared" si="67"/>
        <v>#REF!</v>
      </c>
      <c r="AY45" s="567" t="e">
        <f t="shared" si="67"/>
        <v>#REF!</v>
      </c>
      <c r="AZ45" s="567" t="e">
        <f t="shared" si="67"/>
        <v>#REF!</v>
      </c>
      <c r="BA45" s="567" t="e">
        <f t="shared" si="67"/>
        <v>#REF!</v>
      </c>
      <c r="BB45" s="567" t="e">
        <f t="shared" si="67"/>
        <v>#REF!</v>
      </c>
      <c r="BC45" s="567" t="e">
        <f t="shared" si="67"/>
        <v>#REF!</v>
      </c>
      <c r="BD45" s="567" t="e">
        <f t="shared" si="67"/>
        <v>#REF!</v>
      </c>
      <c r="BE45" s="567" t="e">
        <f t="shared" si="67"/>
        <v>#REF!</v>
      </c>
      <c r="BF45" s="567" t="e">
        <f t="shared" si="67"/>
        <v>#REF!</v>
      </c>
      <c r="BG45" s="567" t="e">
        <f t="shared" si="67"/>
        <v>#REF!</v>
      </c>
      <c r="BH45" s="567" t="e">
        <f t="shared" si="67"/>
        <v>#REF!</v>
      </c>
      <c r="BI45" s="567" t="e">
        <f t="shared" si="67"/>
        <v>#REF!</v>
      </c>
      <c r="BJ45" s="567" t="e">
        <f t="shared" si="67"/>
        <v>#REF!</v>
      </c>
      <c r="BK45" s="567" t="e">
        <f t="shared" si="67"/>
        <v>#REF!</v>
      </c>
      <c r="BL45" s="567" t="e">
        <f t="shared" si="67"/>
        <v>#REF!</v>
      </c>
      <c r="BM45" s="567" t="e">
        <f t="shared" si="67"/>
        <v>#REF!</v>
      </c>
      <c r="BN45" s="567" t="e">
        <f t="shared" si="67"/>
        <v>#REF!</v>
      </c>
      <c r="BO45" s="567" t="e">
        <f t="shared" si="67"/>
        <v>#REF!</v>
      </c>
      <c r="BP45" s="567" t="e">
        <f t="shared" si="67"/>
        <v>#REF!</v>
      </c>
      <c r="BQ45" s="567" t="e">
        <f t="shared" si="67"/>
        <v>#REF!</v>
      </c>
      <c r="BR45" s="567" t="e">
        <f t="shared" si="67"/>
        <v>#REF!</v>
      </c>
      <c r="BS45" s="567" t="e">
        <f t="shared" si="67"/>
        <v>#REF!</v>
      </c>
      <c r="BT45" s="567" t="e">
        <f t="shared" ref="BT45:EE45" si="68">(BT44/BP44-1)*100</f>
        <v>#REF!</v>
      </c>
      <c r="BU45" s="567" t="e">
        <f t="shared" si="68"/>
        <v>#REF!</v>
      </c>
      <c r="BV45" s="567" t="e">
        <f t="shared" si="68"/>
        <v>#REF!</v>
      </c>
      <c r="BW45" s="567" t="e">
        <f t="shared" si="68"/>
        <v>#REF!</v>
      </c>
      <c r="BX45" s="567" t="e">
        <f t="shared" si="68"/>
        <v>#REF!</v>
      </c>
      <c r="BY45" s="567" t="e">
        <f t="shared" si="68"/>
        <v>#REF!</v>
      </c>
      <c r="BZ45" s="567" t="e">
        <f t="shared" si="68"/>
        <v>#REF!</v>
      </c>
      <c r="CA45" s="567" t="e">
        <f t="shared" si="68"/>
        <v>#REF!</v>
      </c>
      <c r="CB45" s="567" t="e">
        <f t="shared" si="68"/>
        <v>#REF!</v>
      </c>
      <c r="CC45" s="567" t="e">
        <f t="shared" si="68"/>
        <v>#REF!</v>
      </c>
      <c r="CD45" s="567" t="e">
        <f t="shared" si="68"/>
        <v>#REF!</v>
      </c>
      <c r="CE45" s="567" t="e">
        <f t="shared" si="68"/>
        <v>#REF!</v>
      </c>
      <c r="CF45" s="567" t="e">
        <f t="shared" si="68"/>
        <v>#REF!</v>
      </c>
      <c r="CG45" s="567" t="e">
        <f t="shared" si="68"/>
        <v>#REF!</v>
      </c>
      <c r="CH45" s="567" t="e">
        <f t="shared" si="68"/>
        <v>#REF!</v>
      </c>
      <c r="CI45" s="567" t="e">
        <f t="shared" si="68"/>
        <v>#REF!</v>
      </c>
      <c r="CJ45" s="567" t="e">
        <f t="shared" si="68"/>
        <v>#REF!</v>
      </c>
      <c r="CK45" s="567" t="e">
        <f t="shared" si="68"/>
        <v>#REF!</v>
      </c>
      <c r="CL45" s="567" t="e">
        <f t="shared" si="68"/>
        <v>#REF!</v>
      </c>
      <c r="CM45" s="567" t="e">
        <f t="shared" si="68"/>
        <v>#REF!</v>
      </c>
      <c r="CN45" s="567" t="e">
        <f t="shared" si="68"/>
        <v>#REF!</v>
      </c>
      <c r="CO45" s="567" t="e">
        <f t="shared" si="68"/>
        <v>#REF!</v>
      </c>
      <c r="CP45" s="567" t="e">
        <f t="shared" si="68"/>
        <v>#REF!</v>
      </c>
      <c r="CQ45" s="567" t="e">
        <f t="shared" si="68"/>
        <v>#REF!</v>
      </c>
      <c r="CR45" s="567" t="e">
        <f t="shared" si="68"/>
        <v>#REF!</v>
      </c>
      <c r="CS45" s="567" t="e">
        <f t="shared" si="68"/>
        <v>#REF!</v>
      </c>
      <c r="CT45" s="567" t="e">
        <f t="shared" si="68"/>
        <v>#REF!</v>
      </c>
      <c r="CU45" s="567" t="e">
        <f t="shared" si="68"/>
        <v>#REF!</v>
      </c>
      <c r="CV45" s="567" t="e">
        <f t="shared" si="68"/>
        <v>#REF!</v>
      </c>
      <c r="CW45" s="567" t="e">
        <f t="shared" si="68"/>
        <v>#REF!</v>
      </c>
      <c r="CX45" s="567" t="e">
        <f t="shared" si="68"/>
        <v>#REF!</v>
      </c>
      <c r="CY45" s="567" t="e">
        <f t="shared" si="68"/>
        <v>#REF!</v>
      </c>
      <c r="CZ45" s="567" t="e">
        <f t="shared" si="68"/>
        <v>#REF!</v>
      </c>
      <c r="DA45" s="567" t="e">
        <f t="shared" si="68"/>
        <v>#REF!</v>
      </c>
      <c r="DB45" s="567" t="e">
        <f t="shared" si="68"/>
        <v>#REF!</v>
      </c>
      <c r="DC45" s="567" t="e">
        <f t="shared" si="68"/>
        <v>#REF!</v>
      </c>
      <c r="DD45" s="567" t="e">
        <f t="shared" si="68"/>
        <v>#REF!</v>
      </c>
      <c r="DE45" s="567" t="e">
        <f t="shared" si="68"/>
        <v>#REF!</v>
      </c>
      <c r="DF45" s="567" t="e">
        <f t="shared" si="68"/>
        <v>#REF!</v>
      </c>
      <c r="DG45" s="567" t="e">
        <f t="shared" si="68"/>
        <v>#REF!</v>
      </c>
      <c r="DH45" s="567" t="e">
        <f t="shared" si="68"/>
        <v>#REF!</v>
      </c>
      <c r="DI45" s="567" t="e">
        <f t="shared" si="68"/>
        <v>#REF!</v>
      </c>
      <c r="DJ45" s="567" t="e">
        <f t="shared" si="68"/>
        <v>#REF!</v>
      </c>
      <c r="DK45" s="567" t="e">
        <f t="shared" si="68"/>
        <v>#REF!</v>
      </c>
      <c r="DL45" s="567" t="e">
        <f t="shared" si="68"/>
        <v>#REF!</v>
      </c>
      <c r="DM45" s="567" t="e">
        <f t="shared" si="68"/>
        <v>#REF!</v>
      </c>
      <c r="DN45" s="567" t="e">
        <f t="shared" si="68"/>
        <v>#REF!</v>
      </c>
      <c r="DO45" s="567" t="e">
        <f t="shared" si="68"/>
        <v>#REF!</v>
      </c>
      <c r="DP45" s="567" t="e">
        <f t="shared" si="68"/>
        <v>#REF!</v>
      </c>
      <c r="DQ45" s="567" t="e">
        <f t="shared" si="68"/>
        <v>#REF!</v>
      </c>
      <c r="DR45" s="567" t="e">
        <f t="shared" si="68"/>
        <v>#REF!</v>
      </c>
      <c r="DS45" s="567" t="e">
        <f t="shared" si="68"/>
        <v>#REF!</v>
      </c>
      <c r="DT45" s="567" t="e">
        <f t="shared" si="68"/>
        <v>#REF!</v>
      </c>
      <c r="DU45" s="567" t="e">
        <f t="shared" si="68"/>
        <v>#REF!</v>
      </c>
      <c r="DV45" s="567" t="e">
        <f t="shared" si="68"/>
        <v>#REF!</v>
      </c>
      <c r="DW45" s="567" t="e">
        <f t="shared" si="68"/>
        <v>#REF!</v>
      </c>
      <c r="DX45" s="567" t="e">
        <f t="shared" si="68"/>
        <v>#REF!</v>
      </c>
      <c r="DY45" s="567" t="e">
        <f t="shared" si="68"/>
        <v>#REF!</v>
      </c>
      <c r="DZ45" s="567" t="e">
        <f t="shared" si="68"/>
        <v>#REF!</v>
      </c>
      <c r="EA45" s="567" t="e">
        <f t="shared" si="68"/>
        <v>#REF!</v>
      </c>
      <c r="EB45" s="567" t="e">
        <f t="shared" si="68"/>
        <v>#REF!</v>
      </c>
      <c r="EC45" s="567" t="e">
        <f t="shared" si="68"/>
        <v>#REF!</v>
      </c>
      <c r="ED45" s="567" t="e">
        <f t="shared" si="68"/>
        <v>#REF!</v>
      </c>
      <c r="EE45" s="567" t="e">
        <f t="shared" si="68"/>
        <v>#REF!</v>
      </c>
      <c r="EF45" s="567" t="e">
        <f t="shared" ref="EF45:EJ45" si="69">(EF44/EB44-1)*100</f>
        <v>#REF!</v>
      </c>
      <c r="EG45" s="567" t="e">
        <f t="shared" si="69"/>
        <v>#REF!</v>
      </c>
      <c r="EH45" s="567" t="e">
        <f t="shared" si="69"/>
        <v>#REF!</v>
      </c>
      <c r="EI45" s="567" t="e">
        <f t="shared" si="69"/>
        <v>#REF!</v>
      </c>
      <c r="EJ45" s="567" t="e">
        <f t="shared" si="69"/>
        <v>#REF!</v>
      </c>
      <c r="EK45" s="569"/>
      <c r="EL45" s="569"/>
      <c r="EM45" s="569"/>
      <c r="EN45" s="569"/>
      <c r="EO45" s="569"/>
      <c r="EP45" s="569"/>
      <c r="EQ45" s="569"/>
      <c r="ER45" s="569"/>
      <c r="ES45" s="569"/>
      <c r="ET45" s="569"/>
      <c r="EU45" s="569"/>
      <c r="EV45" s="569"/>
      <c r="EW45" s="569"/>
      <c r="EX45" s="569"/>
      <c r="EY45" s="569"/>
      <c r="EZ45" s="569"/>
      <c r="FA45" s="569"/>
      <c r="FB45" s="569"/>
      <c r="FC45" s="569"/>
      <c r="FD45" s="569"/>
      <c r="FE45" s="569"/>
      <c r="FF45" s="569"/>
      <c r="FG45" s="569"/>
    </row>
    <row r="46" spans="1:163">
      <c r="C46" s="454" t="s">
        <v>308</v>
      </c>
      <c r="ED46" s="468"/>
      <c r="EE46" s="468"/>
      <c r="EF46" s="468"/>
      <c r="EG46" s="468"/>
      <c r="EH46" s="468"/>
      <c r="EI46" s="468"/>
      <c r="EJ46" s="468"/>
      <c r="EK46" s="519"/>
      <c r="EL46" s="519"/>
      <c r="EM46" s="519"/>
      <c r="EN46" s="519"/>
      <c r="EO46" s="519"/>
      <c r="EP46" s="519"/>
      <c r="EQ46" s="519"/>
      <c r="ER46" s="519"/>
      <c r="ES46" s="519"/>
      <c r="ET46" s="519"/>
      <c r="EU46" s="519"/>
      <c r="EV46" s="519"/>
      <c r="EW46" s="519"/>
      <c r="EX46" s="519"/>
      <c r="EY46" s="519"/>
      <c r="EZ46" s="519"/>
      <c r="FA46" s="519"/>
      <c r="FB46" s="519"/>
      <c r="FC46" s="519"/>
      <c r="FD46" s="519"/>
      <c r="FE46" s="519"/>
      <c r="FF46" s="519"/>
      <c r="FG46" s="519"/>
    </row>
    <row r="47" spans="1:163">
      <c r="C47" s="454"/>
      <c r="ED47" s="468"/>
      <c r="EE47" s="468"/>
      <c r="EF47" s="468"/>
      <c r="EG47" s="468"/>
      <c r="EH47" s="468"/>
      <c r="EI47" s="468"/>
      <c r="EJ47" s="468"/>
      <c r="EK47" s="519"/>
      <c r="EL47" s="519"/>
      <c r="EM47" s="519"/>
      <c r="EN47" s="519"/>
      <c r="EO47" s="519"/>
      <c r="EP47" s="519"/>
      <c r="EQ47" s="519"/>
      <c r="ER47" s="519"/>
      <c r="ES47" s="519"/>
      <c r="ET47" s="519"/>
      <c r="EU47" s="519"/>
      <c r="EV47" s="519"/>
      <c r="EW47" s="519"/>
      <c r="EX47" s="519"/>
      <c r="EY47" s="519"/>
      <c r="EZ47" s="519"/>
      <c r="FA47" s="519"/>
      <c r="FB47" s="519"/>
      <c r="FC47" s="519"/>
      <c r="FD47" s="519"/>
      <c r="FE47" s="519"/>
      <c r="FF47" s="519"/>
      <c r="FG47" s="519"/>
    </row>
    <row r="48" spans="1:163">
      <c r="C48" s="454" t="s">
        <v>309</v>
      </c>
      <c r="ED48" s="468"/>
      <c r="EE48" s="468"/>
      <c r="EF48" s="468"/>
      <c r="EG48" s="468"/>
      <c r="EH48" s="468"/>
      <c r="EI48" s="468"/>
      <c r="EJ48" s="468"/>
      <c r="EK48" s="519"/>
      <c r="EL48" s="519"/>
      <c r="EM48" s="519"/>
      <c r="EN48" s="519"/>
      <c r="EO48" s="519"/>
      <c r="EP48" s="519"/>
      <c r="EQ48" s="519"/>
      <c r="ER48" s="519"/>
      <c r="ES48" s="519"/>
      <c r="ET48" s="519"/>
      <c r="EU48" s="519"/>
      <c r="EV48" s="519"/>
      <c r="EW48" s="519"/>
      <c r="EX48" s="519"/>
      <c r="EY48" s="519"/>
      <c r="EZ48" s="519"/>
      <c r="FA48" s="519"/>
      <c r="FB48" s="519"/>
      <c r="FC48" s="519"/>
      <c r="FD48" s="519"/>
      <c r="FE48" s="519"/>
      <c r="FF48" s="519"/>
      <c r="FG48" s="519"/>
    </row>
    <row r="49" spans="1:163">
      <c r="C49" s="454"/>
      <c r="ED49" s="468"/>
      <c r="EE49" s="468"/>
      <c r="EF49" s="468"/>
      <c r="EG49" s="468"/>
      <c r="EH49" s="468"/>
      <c r="EI49" s="468"/>
      <c r="EJ49" s="468"/>
      <c r="EK49" s="519"/>
      <c r="EL49" s="519"/>
      <c r="EM49" s="519"/>
      <c r="EN49" s="519"/>
      <c r="EO49" s="519"/>
      <c r="EP49" s="519"/>
      <c r="EQ49" s="519"/>
      <c r="ER49" s="519"/>
      <c r="ES49" s="519"/>
      <c r="ET49" s="519"/>
      <c r="EU49" s="519"/>
      <c r="EV49" s="519"/>
      <c r="EW49" s="519"/>
      <c r="EX49" s="519"/>
      <c r="EY49" s="519"/>
      <c r="EZ49" s="519"/>
      <c r="FA49" s="519"/>
      <c r="FB49" s="519"/>
      <c r="FC49" s="519"/>
      <c r="FD49" s="519"/>
      <c r="FE49" s="519"/>
      <c r="FF49" s="519"/>
      <c r="FG49" s="519"/>
    </row>
    <row r="50" spans="1:163">
      <c r="C50" s="454" t="s">
        <v>310</v>
      </c>
      <c r="D50" s="455" t="e">
        <v>#REF!</v>
      </c>
      <c r="E50" s="455" t="e">
        <v>#REF!</v>
      </c>
      <c r="F50" s="455" t="e">
        <v>#REF!</v>
      </c>
      <c r="G50" s="455" t="e">
        <v>#REF!</v>
      </c>
      <c r="H50" s="455" t="e">
        <v>#REF!</v>
      </c>
      <c r="I50" s="455" t="e">
        <v>#REF!</v>
      </c>
      <c r="J50" s="455" t="e">
        <v>#REF!</v>
      </c>
      <c r="K50" s="455" t="e">
        <v>#REF!</v>
      </c>
      <c r="L50" s="455" t="e">
        <v>#REF!</v>
      </c>
      <c r="M50" s="455" t="e">
        <v>#REF!</v>
      </c>
      <c r="N50" s="455" t="e">
        <v>#REF!</v>
      </c>
      <c r="O50" s="455" t="e">
        <v>#REF!</v>
      </c>
      <c r="P50" s="455" t="e">
        <v>#REF!</v>
      </c>
      <c r="Q50" s="455" t="e">
        <v>#REF!</v>
      </c>
      <c r="R50" s="455" t="e">
        <v>#REF!</v>
      </c>
      <c r="S50" s="455" t="e">
        <v>#REF!</v>
      </c>
      <c r="T50" s="455" t="e">
        <v>#REF!</v>
      </c>
      <c r="U50" s="455" t="e">
        <v>#REF!</v>
      </c>
      <c r="V50" s="455" t="e">
        <v>#REF!</v>
      </c>
      <c r="W50" s="455" t="e">
        <v>#REF!</v>
      </c>
      <c r="X50" s="455" t="e">
        <v>#REF!</v>
      </c>
      <c r="Y50" s="455" t="e">
        <v>#REF!</v>
      </c>
      <c r="Z50" s="455" t="e">
        <v>#REF!</v>
      </c>
      <c r="AA50" s="455" t="e">
        <v>#REF!</v>
      </c>
      <c r="AB50" s="455" t="e">
        <v>#REF!</v>
      </c>
      <c r="AC50" s="455" t="e">
        <v>#REF!</v>
      </c>
      <c r="AD50" s="455" t="e">
        <v>#REF!</v>
      </c>
      <c r="AE50" s="455" t="e">
        <v>#REF!</v>
      </c>
      <c r="AF50" s="455" t="e">
        <v>#REF!</v>
      </c>
      <c r="AG50" s="455" t="e">
        <v>#REF!</v>
      </c>
      <c r="AH50" s="455" t="e">
        <v>#REF!</v>
      </c>
      <c r="AI50" s="455" t="e">
        <v>#REF!</v>
      </c>
      <c r="AJ50" s="455" t="e">
        <v>#REF!</v>
      </c>
      <c r="AK50" s="455" t="e">
        <v>#REF!</v>
      </c>
      <c r="AL50" s="455" t="e">
        <v>#REF!</v>
      </c>
      <c r="AM50" s="455" t="e">
        <v>#REF!</v>
      </c>
      <c r="AN50" s="455" t="e">
        <v>#REF!</v>
      </c>
      <c r="AO50" s="455" t="e">
        <v>#REF!</v>
      </c>
      <c r="AP50" s="455" t="e">
        <v>#REF!</v>
      </c>
      <c r="AQ50" s="455" t="e">
        <v>#REF!</v>
      </c>
      <c r="AR50" s="455" t="e">
        <v>#REF!</v>
      </c>
      <c r="AS50" s="455" t="e">
        <v>#REF!</v>
      </c>
      <c r="AT50" s="455" t="e">
        <v>#REF!</v>
      </c>
      <c r="AU50" s="455" t="e">
        <v>#REF!</v>
      </c>
      <c r="AV50" s="455" t="e">
        <v>#REF!</v>
      </c>
      <c r="AW50" s="455" t="e">
        <v>#REF!</v>
      </c>
      <c r="AX50" s="455" t="e">
        <v>#REF!</v>
      </c>
      <c r="AY50" s="455" t="e">
        <v>#REF!</v>
      </c>
      <c r="AZ50" s="455" t="e">
        <v>#REF!</v>
      </c>
      <c r="BA50" s="455" t="e">
        <v>#REF!</v>
      </c>
      <c r="BB50" s="455" t="e">
        <v>#REF!</v>
      </c>
      <c r="BC50" s="455" t="e">
        <v>#REF!</v>
      </c>
      <c r="BD50" s="455" t="e">
        <v>#REF!</v>
      </c>
      <c r="BE50" s="455" t="e">
        <v>#REF!</v>
      </c>
      <c r="BF50" s="455" t="e">
        <v>#REF!</v>
      </c>
      <c r="BG50" s="455" t="e">
        <v>#REF!</v>
      </c>
      <c r="BH50" s="455" t="e">
        <v>#REF!</v>
      </c>
      <c r="BI50" s="455" t="e">
        <v>#REF!</v>
      </c>
      <c r="BJ50" s="455" t="e">
        <v>#REF!</v>
      </c>
      <c r="BK50" s="455" t="e">
        <v>#REF!</v>
      </c>
      <c r="BL50" s="455" t="e">
        <v>#REF!</v>
      </c>
      <c r="BM50" s="455" t="e">
        <v>#REF!</v>
      </c>
      <c r="BN50" s="455" t="e">
        <v>#REF!</v>
      </c>
      <c r="BO50" s="455" t="e">
        <v>#REF!</v>
      </c>
      <c r="BP50" s="455" t="e">
        <v>#REF!</v>
      </c>
      <c r="BQ50" s="455" t="e">
        <v>#REF!</v>
      </c>
      <c r="BR50" s="455" t="e">
        <v>#REF!</v>
      </c>
      <c r="BS50" s="455" t="e">
        <v>#REF!</v>
      </c>
      <c r="BT50" s="455" t="e">
        <v>#REF!</v>
      </c>
      <c r="BU50" s="455" t="e">
        <v>#REF!</v>
      </c>
      <c r="BV50" s="455" t="e">
        <v>#REF!</v>
      </c>
      <c r="BW50" s="455" t="e">
        <v>#REF!</v>
      </c>
      <c r="BX50" s="455" t="e">
        <v>#REF!</v>
      </c>
      <c r="BY50" s="455" t="e">
        <v>#REF!</v>
      </c>
      <c r="BZ50" s="455" t="e">
        <v>#REF!</v>
      </c>
      <c r="CA50" s="455" t="e">
        <v>#REF!</v>
      </c>
      <c r="CB50" s="455" t="e">
        <v>#REF!</v>
      </c>
      <c r="CC50" s="455" t="e">
        <v>#REF!</v>
      </c>
      <c r="CD50" s="455" t="e">
        <v>#REF!</v>
      </c>
      <c r="CE50" s="455" t="e">
        <v>#REF!</v>
      </c>
      <c r="CF50" s="455" t="e">
        <v>#REF!</v>
      </c>
      <c r="CG50" s="455" t="e">
        <v>#REF!</v>
      </c>
      <c r="CH50" s="455" t="e">
        <v>#REF!</v>
      </c>
      <c r="CI50" s="455" t="e">
        <v>#REF!</v>
      </c>
      <c r="CJ50" s="455" t="e">
        <v>#REF!</v>
      </c>
      <c r="CK50" s="455" t="e">
        <v>#REF!</v>
      </c>
      <c r="CL50" s="455" t="e">
        <v>#REF!</v>
      </c>
      <c r="CM50" s="455" t="e">
        <v>#REF!</v>
      </c>
      <c r="CN50" s="455" t="e">
        <v>#REF!</v>
      </c>
      <c r="CO50" s="455" t="e">
        <v>#REF!</v>
      </c>
      <c r="CP50" s="455" t="e">
        <v>#REF!</v>
      </c>
      <c r="CQ50" s="455" t="e">
        <v>#REF!</v>
      </c>
      <c r="CR50" s="455" t="e">
        <v>#REF!</v>
      </c>
      <c r="CS50" s="455" t="e">
        <v>#REF!</v>
      </c>
      <c r="CT50" s="455" t="e">
        <v>#REF!</v>
      </c>
      <c r="CU50" s="455" t="e">
        <v>#REF!</v>
      </c>
      <c r="CV50" s="455" t="e">
        <v>#REF!</v>
      </c>
      <c r="CW50" s="455" t="e">
        <v>#REF!</v>
      </c>
      <c r="CX50" s="455" t="e">
        <v>#REF!</v>
      </c>
      <c r="CY50" s="455" t="e">
        <v>#REF!</v>
      </c>
      <c r="CZ50" s="455" t="e">
        <v>#REF!</v>
      </c>
      <c r="DA50" s="455" t="e">
        <v>#REF!</v>
      </c>
      <c r="DB50" s="455" t="e">
        <v>#REF!</v>
      </c>
      <c r="DC50" s="455" t="e">
        <v>#REF!</v>
      </c>
      <c r="DD50" s="455" t="e">
        <v>#REF!</v>
      </c>
      <c r="DE50" s="455" t="e">
        <v>#REF!</v>
      </c>
      <c r="DF50" s="455" t="e">
        <v>#REF!</v>
      </c>
      <c r="DG50" s="455" t="e">
        <v>#REF!</v>
      </c>
      <c r="DH50" s="455" t="e">
        <v>#REF!</v>
      </c>
      <c r="DI50" s="455" t="e">
        <v>#REF!</v>
      </c>
      <c r="DJ50" s="455" t="e">
        <v>#REF!</v>
      </c>
      <c r="DK50" s="455" t="e">
        <v>#REF!</v>
      </c>
      <c r="DL50" s="455" t="e">
        <v>#REF!</v>
      </c>
      <c r="DM50" s="455" t="e">
        <v>#REF!</v>
      </c>
      <c r="DN50" s="455" t="e">
        <v>#REF!</v>
      </c>
      <c r="DO50" s="455" t="e">
        <v>#REF!</v>
      </c>
      <c r="DP50" s="455" t="e">
        <v>#REF!</v>
      </c>
      <c r="DQ50" s="455" t="e">
        <v>#REF!</v>
      </c>
      <c r="DR50" s="455" t="e">
        <v>#REF!</v>
      </c>
      <c r="DS50" s="455" t="e">
        <v>#REF!</v>
      </c>
      <c r="DT50" s="455" t="e">
        <v>#REF!</v>
      </c>
      <c r="DU50" s="455" t="e">
        <v>#REF!</v>
      </c>
      <c r="DV50" s="455" t="e">
        <v>#REF!</v>
      </c>
      <c r="DW50" s="455" t="e">
        <v>#REF!</v>
      </c>
      <c r="DX50" s="455" t="e">
        <v>#REF!</v>
      </c>
      <c r="DY50" s="455" t="e">
        <v>#REF!</v>
      </c>
      <c r="DZ50" s="455" t="e">
        <v>#REF!</v>
      </c>
      <c r="EA50" s="455" t="e">
        <v>#REF!</v>
      </c>
      <c r="EB50" s="455" t="e">
        <v>#REF!</v>
      </c>
      <c r="EC50" s="455" t="e">
        <v>#REF!</v>
      </c>
      <c r="ED50" s="455" t="e">
        <v>#REF!</v>
      </c>
      <c r="EE50" s="455" t="e">
        <v>#REF!</v>
      </c>
      <c r="EF50" s="455" t="e">
        <v>#REF!</v>
      </c>
      <c r="EG50" s="455" t="e">
        <v>#REF!</v>
      </c>
      <c r="EH50" s="455" t="e">
        <v>#REF!</v>
      </c>
      <c r="EI50" s="455" t="e">
        <v>#REF!</v>
      </c>
      <c r="EJ50" s="455" t="e">
        <v>#REF!</v>
      </c>
      <c r="EK50" s="515"/>
      <c r="EL50" s="515"/>
      <c r="EM50" s="515"/>
      <c r="EN50" s="515"/>
      <c r="EO50" s="515"/>
      <c r="EP50" s="515"/>
      <c r="EQ50" s="515"/>
      <c r="ER50" s="515"/>
      <c r="ES50" s="515"/>
      <c r="ET50" s="515"/>
      <c r="EU50" s="515"/>
      <c r="EV50" s="515"/>
      <c r="EW50" s="515"/>
      <c r="EX50" s="515"/>
      <c r="EY50" s="515"/>
      <c r="EZ50" s="515"/>
      <c r="FA50" s="515"/>
      <c r="FB50" s="515"/>
      <c r="FC50" s="515"/>
      <c r="FD50" s="515"/>
      <c r="FE50" s="515"/>
      <c r="FF50" s="515"/>
      <c r="FG50" s="515"/>
    </row>
    <row r="51" spans="1:163" s="585" customFormat="1" ht="13.5" thickBot="1">
      <c r="A51" s="565"/>
      <c r="B51" s="565"/>
      <c r="C51" s="584"/>
      <c r="H51" s="586" t="e">
        <f t="shared" ref="H51:BS51" si="70">(H50/D50-1)*100</f>
        <v>#REF!</v>
      </c>
      <c r="I51" s="586" t="e">
        <f t="shared" si="70"/>
        <v>#REF!</v>
      </c>
      <c r="J51" s="586" t="e">
        <f t="shared" si="70"/>
        <v>#REF!</v>
      </c>
      <c r="K51" s="586" t="e">
        <f t="shared" si="70"/>
        <v>#REF!</v>
      </c>
      <c r="L51" s="586" t="e">
        <f t="shared" si="70"/>
        <v>#REF!</v>
      </c>
      <c r="M51" s="586" t="e">
        <f t="shared" si="70"/>
        <v>#REF!</v>
      </c>
      <c r="N51" s="586" t="e">
        <f t="shared" si="70"/>
        <v>#REF!</v>
      </c>
      <c r="O51" s="586" t="e">
        <f t="shared" si="70"/>
        <v>#REF!</v>
      </c>
      <c r="P51" s="586" t="e">
        <f t="shared" si="70"/>
        <v>#REF!</v>
      </c>
      <c r="Q51" s="586" t="e">
        <f t="shared" si="70"/>
        <v>#REF!</v>
      </c>
      <c r="R51" s="586" t="e">
        <f t="shared" si="70"/>
        <v>#REF!</v>
      </c>
      <c r="S51" s="586" t="e">
        <f t="shared" si="70"/>
        <v>#REF!</v>
      </c>
      <c r="T51" s="586" t="e">
        <f t="shared" si="70"/>
        <v>#REF!</v>
      </c>
      <c r="U51" s="586" t="e">
        <f t="shared" si="70"/>
        <v>#REF!</v>
      </c>
      <c r="V51" s="586" t="e">
        <f t="shared" si="70"/>
        <v>#REF!</v>
      </c>
      <c r="W51" s="586" t="e">
        <f t="shared" si="70"/>
        <v>#REF!</v>
      </c>
      <c r="X51" s="586" t="e">
        <f t="shared" si="70"/>
        <v>#REF!</v>
      </c>
      <c r="Y51" s="586" t="e">
        <f t="shared" si="70"/>
        <v>#REF!</v>
      </c>
      <c r="Z51" s="586" t="e">
        <f t="shared" si="70"/>
        <v>#REF!</v>
      </c>
      <c r="AA51" s="586" t="e">
        <f t="shared" si="70"/>
        <v>#REF!</v>
      </c>
      <c r="AB51" s="586" t="e">
        <f t="shared" si="70"/>
        <v>#REF!</v>
      </c>
      <c r="AC51" s="586" t="e">
        <f t="shared" si="70"/>
        <v>#REF!</v>
      </c>
      <c r="AD51" s="586" t="e">
        <f t="shared" si="70"/>
        <v>#REF!</v>
      </c>
      <c r="AE51" s="586" t="e">
        <f t="shared" si="70"/>
        <v>#REF!</v>
      </c>
      <c r="AF51" s="586" t="e">
        <f t="shared" si="70"/>
        <v>#REF!</v>
      </c>
      <c r="AG51" s="586" t="e">
        <f t="shared" si="70"/>
        <v>#REF!</v>
      </c>
      <c r="AH51" s="586" t="e">
        <f t="shared" si="70"/>
        <v>#REF!</v>
      </c>
      <c r="AI51" s="586" t="e">
        <f t="shared" si="70"/>
        <v>#REF!</v>
      </c>
      <c r="AJ51" s="586" t="e">
        <f t="shared" si="70"/>
        <v>#REF!</v>
      </c>
      <c r="AK51" s="586" t="e">
        <f t="shared" si="70"/>
        <v>#REF!</v>
      </c>
      <c r="AL51" s="586" t="e">
        <f t="shared" si="70"/>
        <v>#REF!</v>
      </c>
      <c r="AM51" s="586" t="e">
        <f t="shared" si="70"/>
        <v>#REF!</v>
      </c>
      <c r="AN51" s="586" t="e">
        <f t="shared" si="70"/>
        <v>#REF!</v>
      </c>
      <c r="AO51" s="586" t="e">
        <f t="shared" si="70"/>
        <v>#REF!</v>
      </c>
      <c r="AP51" s="586" t="e">
        <f t="shared" si="70"/>
        <v>#REF!</v>
      </c>
      <c r="AQ51" s="586" t="e">
        <f t="shared" si="70"/>
        <v>#REF!</v>
      </c>
      <c r="AR51" s="586" t="e">
        <f t="shared" si="70"/>
        <v>#REF!</v>
      </c>
      <c r="AS51" s="586" t="e">
        <f t="shared" si="70"/>
        <v>#REF!</v>
      </c>
      <c r="AT51" s="586" t="e">
        <f t="shared" si="70"/>
        <v>#REF!</v>
      </c>
      <c r="AU51" s="586" t="e">
        <f t="shared" si="70"/>
        <v>#REF!</v>
      </c>
      <c r="AV51" s="586" t="e">
        <f t="shared" si="70"/>
        <v>#REF!</v>
      </c>
      <c r="AW51" s="586" t="e">
        <f t="shared" si="70"/>
        <v>#REF!</v>
      </c>
      <c r="AX51" s="586" t="e">
        <f t="shared" si="70"/>
        <v>#REF!</v>
      </c>
      <c r="AY51" s="586" t="e">
        <f t="shared" si="70"/>
        <v>#REF!</v>
      </c>
      <c r="AZ51" s="586" t="e">
        <f t="shared" si="70"/>
        <v>#REF!</v>
      </c>
      <c r="BA51" s="586" t="e">
        <f t="shared" si="70"/>
        <v>#REF!</v>
      </c>
      <c r="BB51" s="586" t="e">
        <f t="shared" si="70"/>
        <v>#REF!</v>
      </c>
      <c r="BC51" s="586" t="e">
        <f t="shared" si="70"/>
        <v>#REF!</v>
      </c>
      <c r="BD51" s="586" t="e">
        <f t="shared" si="70"/>
        <v>#REF!</v>
      </c>
      <c r="BE51" s="586" t="e">
        <f t="shared" si="70"/>
        <v>#REF!</v>
      </c>
      <c r="BF51" s="586" t="e">
        <f t="shared" si="70"/>
        <v>#REF!</v>
      </c>
      <c r="BG51" s="586" t="e">
        <f t="shared" si="70"/>
        <v>#REF!</v>
      </c>
      <c r="BH51" s="586" t="e">
        <f t="shared" si="70"/>
        <v>#REF!</v>
      </c>
      <c r="BI51" s="586" t="e">
        <f t="shared" si="70"/>
        <v>#REF!</v>
      </c>
      <c r="BJ51" s="586" t="e">
        <f t="shared" si="70"/>
        <v>#REF!</v>
      </c>
      <c r="BK51" s="586" t="e">
        <f t="shared" si="70"/>
        <v>#REF!</v>
      </c>
      <c r="BL51" s="586" t="e">
        <f t="shared" si="70"/>
        <v>#REF!</v>
      </c>
      <c r="BM51" s="586" t="e">
        <f t="shared" si="70"/>
        <v>#REF!</v>
      </c>
      <c r="BN51" s="586" t="e">
        <f t="shared" si="70"/>
        <v>#REF!</v>
      </c>
      <c r="BO51" s="586" t="e">
        <f t="shared" si="70"/>
        <v>#REF!</v>
      </c>
      <c r="BP51" s="586" t="e">
        <f t="shared" si="70"/>
        <v>#REF!</v>
      </c>
      <c r="BQ51" s="586" t="e">
        <f t="shared" si="70"/>
        <v>#REF!</v>
      </c>
      <c r="BR51" s="586" t="e">
        <f t="shared" si="70"/>
        <v>#REF!</v>
      </c>
      <c r="BS51" s="586" t="e">
        <f t="shared" si="70"/>
        <v>#REF!</v>
      </c>
      <c r="BT51" s="586" t="e">
        <f t="shared" ref="BT51:EE51" si="71">(BT50/BP50-1)*100</f>
        <v>#REF!</v>
      </c>
      <c r="BU51" s="586" t="e">
        <f t="shared" si="71"/>
        <v>#REF!</v>
      </c>
      <c r="BV51" s="586" t="e">
        <f t="shared" si="71"/>
        <v>#REF!</v>
      </c>
      <c r="BW51" s="586" t="e">
        <f t="shared" si="71"/>
        <v>#REF!</v>
      </c>
      <c r="BX51" s="586" t="e">
        <f t="shared" si="71"/>
        <v>#REF!</v>
      </c>
      <c r="BY51" s="586" t="e">
        <f t="shared" si="71"/>
        <v>#REF!</v>
      </c>
      <c r="BZ51" s="586" t="e">
        <f t="shared" si="71"/>
        <v>#REF!</v>
      </c>
      <c r="CA51" s="586" t="e">
        <f t="shared" si="71"/>
        <v>#REF!</v>
      </c>
      <c r="CB51" s="586" t="e">
        <f t="shared" si="71"/>
        <v>#REF!</v>
      </c>
      <c r="CC51" s="586" t="e">
        <f t="shared" si="71"/>
        <v>#REF!</v>
      </c>
      <c r="CD51" s="586" t="e">
        <f t="shared" si="71"/>
        <v>#REF!</v>
      </c>
      <c r="CE51" s="586" t="e">
        <f t="shared" si="71"/>
        <v>#REF!</v>
      </c>
      <c r="CF51" s="586" t="e">
        <f t="shared" si="71"/>
        <v>#REF!</v>
      </c>
      <c r="CG51" s="586" t="e">
        <f t="shared" si="71"/>
        <v>#REF!</v>
      </c>
      <c r="CH51" s="586" t="e">
        <f t="shared" si="71"/>
        <v>#REF!</v>
      </c>
      <c r="CI51" s="586" t="e">
        <f t="shared" si="71"/>
        <v>#REF!</v>
      </c>
      <c r="CJ51" s="586" t="e">
        <f t="shared" si="71"/>
        <v>#REF!</v>
      </c>
      <c r="CK51" s="586" t="e">
        <f t="shared" si="71"/>
        <v>#REF!</v>
      </c>
      <c r="CL51" s="586" t="e">
        <f t="shared" si="71"/>
        <v>#REF!</v>
      </c>
      <c r="CM51" s="586" t="e">
        <f t="shared" si="71"/>
        <v>#REF!</v>
      </c>
      <c r="CN51" s="586" t="e">
        <f t="shared" si="71"/>
        <v>#REF!</v>
      </c>
      <c r="CO51" s="586" t="e">
        <f t="shared" si="71"/>
        <v>#REF!</v>
      </c>
      <c r="CP51" s="586" t="e">
        <f t="shared" si="71"/>
        <v>#REF!</v>
      </c>
      <c r="CQ51" s="586" t="e">
        <f t="shared" si="71"/>
        <v>#REF!</v>
      </c>
      <c r="CR51" s="586" t="e">
        <f t="shared" si="71"/>
        <v>#REF!</v>
      </c>
      <c r="CS51" s="586" t="e">
        <f t="shared" si="71"/>
        <v>#REF!</v>
      </c>
      <c r="CT51" s="586" t="e">
        <f t="shared" si="71"/>
        <v>#REF!</v>
      </c>
      <c r="CU51" s="586" t="e">
        <f t="shared" si="71"/>
        <v>#REF!</v>
      </c>
      <c r="CV51" s="586" t="e">
        <f t="shared" si="71"/>
        <v>#REF!</v>
      </c>
      <c r="CW51" s="586" t="e">
        <f t="shared" si="71"/>
        <v>#REF!</v>
      </c>
      <c r="CX51" s="586" t="e">
        <f t="shared" si="71"/>
        <v>#REF!</v>
      </c>
      <c r="CY51" s="586" t="e">
        <f t="shared" si="71"/>
        <v>#REF!</v>
      </c>
      <c r="CZ51" s="586" t="e">
        <f t="shared" si="71"/>
        <v>#REF!</v>
      </c>
      <c r="DA51" s="586" t="e">
        <f t="shared" si="71"/>
        <v>#REF!</v>
      </c>
      <c r="DB51" s="586" t="e">
        <f t="shared" si="71"/>
        <v>#REF!</v>
      </c>
      <c r="DC51" s="586" t="e">
        <f t="shared" si="71"/>
        <v>#REF!</v>
      </c>
      <c r="DD51" s="586" t="e">
        <f t="shared" si="71"/>
        <v>#REF!</v>
      </c>
      <c r="DE51" s="586" t="e">
        <f t="shared" si="71"/>
        <v>#REF!</v>
      </c>
      <c r="DF51" s="586" t="e">
        <f t="shared" si="71"/>
        <v>#REF!</v>
      </c>
      <c r="DG51" s="586" t="e">
        <f t="shared" si="71"/>
        <v>#REF!</v>
      </c>
      <c r="DH51" s="586" t="e">
        <f t="shared" si="71"/>
        <v>#REF!</v>
      </c>
      <c r="DI51" s="586" t="e">
        <f t="shared" si="71"/>
        <v>#REF!</v>
      </c>
      <c r="DJ51" s="586" t="e">
        <f t="shared" si="71"/>
        <v>#REF!</v>
      </c>
      <c r="DK51" s="586" t="e">
        <f t="shared" si="71"/>
        <v>#REF!</v>
      </c>
      <c r="DL51" s="586" t="e">
        <f t="shared" si="71"/>
        <v>#REF!</v>
      </c>
      <c r="DM51" s="586" t="e">
        <f t="shared" si="71"/>
        <v>#REF!</v>
      </c>
      <c r="DN51" s="586" t="e">
        <f t="shared" si="71"/>
        <v>#REF!</v>
      </c>
      <c r="DO51" s="586" t="e">
        <f t="shared" si="71"/>
        <v>#REF!</v>
      </c>
      <c r="DP51" s="586" t="e">
        <f t="shared" si="71"/>
        <v>#REF!</v>
      </c>
      <c r="DQ51" s="586" t="e">
        <f t="shared" si="71"/>
        <v>#REF!</v>
      </c>
      <c r="DR51" s="586" t="e">
        <f t="shared" si="71"/>
        <v>#REF!</v>
      </c>
      <c r="DS51" s="586" t="e">
        <f t="shared" si="71"/>
        <v>#REF!</v>
      </c>
      <c r="DT51" s="586" t="e">
        <f t="shared" si="71"/>
        <v>#REF!</v>
      </c>
      <c r="DU51" s="586" t="e">
        <f t="shared" si="71"/>
        <v>#REF!</v>
      </c>
      <c r="DV51" s="586" t="e">
        <f t="shared" si="71"/>
        <v>#REF!</v>
      </c>
      <c r="DW51" s="586" t="e">
        <f t="shared" si="71"/>
        <v>#REF!</v>
      </c>
      <c r="DX51" s="586" t="e">
        <f t="shared" si="71"/>
        <v>#REF!</v>
      </c>
      <c r="DY51" s="586" t="e">
        <f t="shared" si="71"/>
        <v>#REF!</v>
      </c>
      <c r="DZ51" s="586" t="e">
        <f t="shared" si="71"/>
        <v>#REF!</v>
      </c>
      <c r="EA51" s="586" t="e">
        <f t="shared" si="71"/>
        <v>#REF!</v>
      </c>
      <c r="EB51" s="586" t="e">
        <f t="shared" si="71"/>
        <v>#REF!</v>
      </c>
      <c r="EC51" s="586" t="e">
        <f t="shared" si="71"/>
        <v>#REF!</v>
      </c>
      <c r="ED51" s="586" t="e">
        <f t="shared" si="71"/>
        <v>#REF!</v>
      </c>
      <c r="EE51" s="586" t="e">
        <f t="shared" si="71"/>
        <v>#REF!</v>
      </c>
      <c r="EF51" s="586" t="e">
        <f t="shared" ref="EF51:EJ51" si="72">(EF50/EB50-1)*100</f>
        <v>#REF!</v>
      </c>
      <c r="EG51" s="586" t="e">
        <f t="shared" si="72"/>
        <v>#REF!</v>
      </c>
      <c r="EH51" s="586" t="e">
        <f t="shared" si="72"/>
        <v>#REF!</v>
      </c>
      <c r="EI51" s="586" t="e">
        <f t="shared" si="72"/>
        <v>#REF!</v>
      </c>
      <c r="EJ51" s="586" t="e">
        <f t="shared" si="72"/>
        <v>#REF!</v>
      </c>
      <c r="EK51" s="582"/>
      <c r="EL51" s="582"/>
      <c r="EM51" s="582"/>
      <c r="EN51" s="582"/>
      <c r="EO51" s="582"/>
      <c r="EP51" s="582"/>
      <c r="EQ51" s="582"/>
      <c r="ER51" s="582"/>
      <c r="ES51" s="582"/>
      <c r="ET51" s="582"/>
      <c r="EU51" s="582"/>
      <c r="EV51" s="582"/>
      <c r="EW51" s="582"/>
      <c r="EX51" s="582"/>
      <c r="EY51" s="582"/>
      <c r="EZ51" s="582"/>
      <c r="FA51" s="582"/>
      <c r="FB51" s="582"/>
      <c r="FC51" s="582"/>
      <c r="FD51" s="582"/>
      <c r="FE51" s="582"/>
      <c r="FF51" s="582"/>
      <c r="FG51" s="582"/>
    </row>
    <row r="53" spans="1:163" ht="13.5" thickBot="1">
      <c r="C53" s="455" t="s">
        <v>288</v>
      </c>
      <c r="D53" s="556">
        <v>29281</v>
      </c>
      <c r="E53" s="556">
        <v>29373</v>
      </c>
      <c r="F53" s="556">
        <v>29465</v>
      </c>
      <c r="G53" s="556">
        <v>29556</v>
      </c>
      <c r="H53" s="556">
        <v>29646</v>
      </c>
      <c r="I53" s="556">
        <v>29738</v>
      </c>
      <c r="J53" s="556">
        <v>29830</v>
      </c>
      <c r="K53" s="556">
        <v>29921</v>
      </c>
      <c r="L53" s="556">
        <v>30011</v>
      </c>
      <c r="M53" s="556">
        <v>30103</v>
      </c>
      <c r="N53" s="556">
        <v>30195</v>
      </c>
      <c r="O53" s="556">
        <v>30286</v>
      </c>
      <c r="P53" s="556">
        <v>30376</v>
      </c>
      <c r="Q53" s="556">
        <v>30468</v>
      </c>
      <c r="R53" s="556">
        <v>30560</v>
      </c>
      <c r="S53" s="556">
        <v>30651</v>
      </c>
      <c r="T53" s="556">
        <v>30742</v>
      </c>
      <c r="U53" s="556">
        <v>30834</v>
      </c>
      <c r="V53" s="556">
        <v>30926</v>
      </c>
      <c r="W53" s="556">
        <v>31017</v>
      </c>
      <c r="X53" s="556">
        <v>31107</v>
      </c>
      <c r="Y53" s="556">
        <v>31199</v>
      </c>
      <c r="Z53" s="556">
        <v>31291</v>
      </c>
      <c r="AA53" s="556">
        <v>31382</v>
      </c>
      <c r="AB53" s="556">
        <v>31472</v>
      </c>
      <c r="AC53" s="556">
        <v>31564</v>
      </c>
      <c r="AD53" s="556">
        <v>31656</v>
      </c>
      <c r="AE53" s="556">
        <v>31747</v>
      </c>
      <c r="AF53" s="556">
        <v>31837</v>
      </c>
      <c r="AG53" s="556">
        <v>31929</v>
      </c>
      <c r="AH53" s="556">
        <v>32021</v>
      </c>
      <c r="AI53" s="556">
        <v>32112</v>
      </c>
      <c r="AJ53" s="556">
        <v>32203</v>
      </c>
      <c r="AK53" s="556">
        <v>32295</v>
      </c>
      <c r="AL53" s="556">
        <v>32387</v>
      </c>
      <c r="AM53" s="556">
        <v>32478</v>
      </c>
      <c r="AN53" s="556">
        <v>32568</v>
      </c>
      <c r="AO53" s="556">
        <v>32660</v>
      </c>
      <c r="AP53" s="556">
        <v>32752</v>
      </c>
      <c r="AQ53" s="556">
        <v>32843</v>
      </c>
      <c r="AR53" s="556">
        <v>32933</v>
      </c>
      <c r="AS53" s="556">
        <v>33025</v>
      </c>
      <c r="AT53" s="556">
        <v>33117</v>
      </c>
      <c r="AU53" s="556">
        <v>33208</v>
      </c>
      <c r="AV53" s="556">
        <v>33298</v>
      </c>
      <c r="AW53" s="556">
        <v>33390</v>
      </c>
      <c r="AX53" s="556">
        <v>33482</v>
      </c>
      <c r="AY53" s="556">
        <v>33573</v>
      </c>
      <c r="AZ53" s="556">
        <v>33664</v>
      </c>
      <c r="BA53" s="556">
        <v>33756</v>
      </c>
      <c r="BB53" s="556">
        <v>33848</v>
      </c>
      <c r="BC53" s="556">
        <v>33939</v>
      </c>
      <c r="BD53" s="556">
        <v>34029</v>
      </c>
      <c r="BE53" s="556">
        <v>34121</v>
      </c>
      <c r="BF53" s="556">
        <v>34213</v>
      </c>
      <c r="BG53" s="556">
        <v>34304</v>
      </c>
      <c r="BH53" s="556">
        <v>34394</v>
      </c>
      <c r="BI53" s="556">
        <v>34486</v>
      </c>
      <c r="BJ53" s="556">
        <v>34578</v>
      </c>
      <c r="BK53" s="556">
        <v>34669</v>
      </c>
      <c r="BL53" s="556">
        <v>34759</v>
      </c>
      <c r="BM53" s="556">
        <v>34851</v>
      </c>
      <c r="BN53" s="556">
        <v>34943</v>
      </c>
      <c r="BO53" s="556">
        <v>35034</v>
      </c>
      <c r="BP53" s="556">
        <v>35125</v>
      </c>
      <c r="BQ53" s="556">
        <v>35217</v>
      </c>
      <c r="BR53" s="556">
        <v>35309</v>
      </c>
      <c r="BS53" s="556">
        <v>35400</v>
      </c>
      <c r="BT53" s="556">
        <v>35490</v>
      </c>
      <c r="BU53" s="556">
        <v>35582</v>
      </c>
      <c r="BV53" s="556">
        <v>35674</v>
      </c>
      <c r="BW53" s="556">
        <v>35765</v>
      </c>
      <c r="BX53" s="556">
        <v>35855</v>
      </c>
      <c r="BY53" s="556">
        <v>35947</v>
      </c>
      <c r="BZ53" s="556">
        <v>36039</v>
      </c>
      <c r="CA53" s="556">
        <v>36130</v>
      </c>
      <c r="CB53" s="556">
        <v>36220</v>
      </c>
      <c r="CC53" s="556">
        <v>36312</v>
      </c>
      <c r="CD53" s="556">
        <v>36404</v>
      </c>
      <c r="CE53" s="556">
        <v>36495</v>
      </c>
      <c r="CF53" s="556">
        <v>36586</v>
      </c>
      <c r="CG53" s="556">
        <v>36678</v>
      </c>
      <c r="CH53" s="556">
        <v>36770</v>
      </c>
      <c r="CI53" s="556">
        <v>36861</v>
      </c>
      <c r="CJ53" s="556">
        <v>36951</v>
      </c>
      <c r="CK53" s="556">
        <v>37043</v>
      </c>
      <c r="CL53" s="556">
        <v>37135</v>
      </c>
      <c r="CM53" s="556">
        <v>37226</v>
      </c>
      <c r="CN53" s="556">
        <v>37316</v>
      </c>
      <c r="CO53" s="556">
        <v>37408</v>
      </c>
      <c r="CP53" s="556">
        <v>37500</v>
      </c>
      <c r="CQ53" s="556">
        <v>37591</v>
      </c>
      <c r="CR53" s="556">
        <v>37681</v>
      </c>
      <c r="CS53" s="556">
        <v>37773</v>
      </c>
      <c r="CT53" s="556">
        <v>37865</v>
      </c>
      <c r="CU53" s="556">
        <v>37956</v>
      </c>
      <c r="CV53" s="556">
        <v>38047</v>
      </c>
      <c r="CW53" s="556">
        <v>38139</v>
      </c>
      <c r="CX53" s="556">
        <v>38231</v>
      </c>
      <c r="CY53" s="556">
        <v>38322</v>
      </c>
      <c r="CZ53" s="556">
        <v>38412</v>
      </c>
      <c r="DA53" s="556">
        <v>38504</v>
      </c>
      <c r="DB53" s="556">
        <v>38596</v>
      </c>
      <c r="DC53" s="556">
        <v>38687</v>
      </c>
      <c r="DD53" s="556">
        <v>38777</v>
      </c>
      <c r="DE53" s="556">
        <v>38869</v>
      </c>
      <c r="DF53" s="556">
        <v>38961</v>
      </c>
      <c r="DG53" s="556">
        <v>39052</v>
      </c>
      <c r="DH53" s="556">
        <v>39142</v>
      </c>
      <c r="DI53" s="556">
        <v>39234</v>
      </c>
      <c r="DJ53" s="556">
        <v>39326</v>
      </c>
      <c r="DK53" s="556">
        <v>39417</v>
      </c>
      <c r="DL53" s="556">
        <v>39508</v>
      </c>
      <c r="DM53" s="556">
        <v>39600</v>
      </c>
      <c r="DN53" s="556">
        <v>39692</v>
      </c>
      <c r="DO53" s="556">
        <v>39783</v>
      </c>
      <c r="DP53" s="556">
        <v>39873</v>
      </c>
      <c r="DQ53" s="556">
        <v>39965</v>
      </c>
      <c r="DR53" s="556">
        <v>40057</v>
      </c>
      <c r="DS53" s="556">
        <v>40148</v>
      </c>
      <c r="DT53" s="556">
        <v>40238</v>
      </c>
      <c r="DU53" s="556">
        <v>40330</v>
      </c>
      <c r="DV53" s="556">
        <v>40422</v>
      </c>
      <c r="DW53" s="556">
        <v>40513</v>
      </c>
      <c r="DX53" s="556">
        <v>40603</v>
      </c>
      <c r="DY53" s="556">
        <v>40695</v>
      </c>
      <c r="DZ53" s="556">
        <v>40787</v>
      </c>
      <c r="EA53" s="556">
        <v>40878</v>
      </c>
      <c r="EB53" s="556">
        <v>40969</v>
      </c>
      <c r="EC53" s="556">
        <v>41061</v>
      </c>
      <c r="ED53" s="556">
        <v>41153</v>
      </c>
      <c r="EE53" s="556">
        <v>41244</v>
      </c>
      <c r="EF53" s="556">
        <v>41334</v>
      </c>
      <c r="EG53" s="556">
        <v>41426</v>
      </c>
      <c r="EH53" s="556">
        <v>41518</v>
      </c>
      <c r="EI53" s="556">
        <v>41609</v>
      </c>
      <c r="EJ53" s="556">
        <v>41699</v>
      </c>
      <c r="EK53" s="556">
        <v>41791</v>
      </c>
      <c r="EL53" s="556">
        <v>41883</v>
      </c>
      <c r="EM53" s="556">
        <v>41974</v>
      </c>
      <c r="EN53" s="556">
        <v>42064</v>
      </c>
      <c r="EO53" s="556">
        <v>42156</v>
      </c>
      <c r="EP53" s="556">
        <v>42248</v>
      </c>
      <c r="EQ53" s="556">
        <v>42339</v>
      </c>
      <c r="ER53" s="556">
        <v>42430</v>
      </c>
      <c r="ES53" s="556">
        <v>42522</v>
      </c>
      <c r="ET53" s="556">
        <v>42614</v>
      </c>
      <c r="EU53" s="556">
        <v>42705</v>
      </c>
      <c r="EV53" s="556">
        <v>42795</v>
      </c>
      <c r="EW53" s="556">
        <v>42887</v>
      </c>
      <c r="EX53" s="556">
        <v>42979</v>
      </c>
      <c r="EY53" s="556">
        <v>43070</v>
      </c>
      <c r="EZ53" s="556">
        <v>43160</v>
      </c>
      <c r="FA53" s="556">
        <v>43252</v>
      </c>
      <c r="FB53" s="556">
        <v>43344</v>
      </c>
      <c r="FC53" s="556">
        <v>43435</v>
      </c>
      <c r="FD53" s="556"/>
      <c r="FE53" s="556"/>
      <c r="FF53" s="556"/>
      <c r="FG53" s="556"/>
    </row>
    <row r="54" spans="1:163" s="453" customFormat="1">
      <c r="A54" s="455"/>
      <c r="B54" s="455"/>
      <c r="C54" s="499" t="s">
        <v>311</v>
      </c>
      <c r="D54" s="557" t="e">
        <f>D5-D21+D55</f>
        <v>#REF!</v>
      </c>
      <c r="E54" s="557" t="e">
        <f t="shared" ref="E54:BP54" si="73">E5-E21+E55</f>
        <v>#REF!</v>
      </c>
      <c r="F54" s="557" t="e">
        <f t="shared" si="73"/>
        <v>#REF!</v>
      </c>
      <c r="G54" s="557" t="e">
        <f t="shared" si="73"/>
        <v>#REF!</v>
      </c>
      <c r="H54" s="557" t="e">
        <f t="shared" si="73"/>
        <v>#REF!</v>
      </c>
      <c r="I54" s="557" t="e">
        <f t="shared" si="73"/>
        <v>#REF!</v>
      </c>
      <c r="J54" s="557" t="e">
        <f t="shared" si="73"/>
        <v>#REF!</v>
      </c>
      <c r="K54" s="557" t="e">
        <f t="shared" si="73"/>
        <v>#REF!</v>
      </c>
      <c r="L54" s="557" t="e">
        <f t="shared" si="73"/>
        <v>#REF!</v>
      </c>
      <c r="M54" s="557" t="e">
        <f t="shared" si="73"/>
        <v>#REF!</v>
      </c>
      <c r="N54" s="557" t="e">
        <f t="shared" si="73"/>
        <v>#REF!</v>
      </c>
      <c r="O54" s="557" t="e">
        <f t="shared" si="73"/>
        <v>#REF!</v>
      </c>
      <c r="P54" s="557" t="e">
        <f t="shared" si="73"/>
        <v>#REF!</v>
      </c>
      <c r="Q54" s="557" t="e">
        <f t="shared" si="73"/>
        <v>#REF!</v>
      </c>
      <c r="R54" s="557" t="e">
        <f t="shared" si="73"/>
        <v>#REF!</v>
      </c>
      <c r="S54" s="557" t="e">
        <f t="shared" si="73"/>
        <v>#REF!</v>
      </c>
      <c r="T54" s="557" t="e">
        <f t="shared" si="73"/>
        <v>#REF!</v>
      </c>
      <c r="U54" s="557" t="e">
        <f t="shared" si="73"/>
        <v>#REF!</v>
      </c>
      <c r="V54" s="557" t="e">
        <f t="shared" si="73"/>
        <v>#REF!</v>
      </c>
      <c r="W54" s="557" t="e">
        <f t="shared" si="73"/>
        <v>#REF!</v>
      </c>
      <c r="X54" s="557" t="e">
        <f t="shared" si="73"/>
        <v>#REF!</v>
      </c>
      <c r="Y54" s="557" t="e">
        <f t="shared" si="73"/>
        <v>#REF!</v>
      </c>
      <c r="Z54" s="557" t="e">
        <f t="shared" si="73"/>
        <v>#REF!</v>
      </c>
      <c r="AA54" s="557" t="e">
        <f t="shared" si="73"/>
        <v>#REF!</v>
      </c>
      <c r="AB54" s="557" t="e">
        <f t="shared" si="73"/>
        <v>#REF!</v>
      </c>
      <c r="AC54" s="557" t="e">
        <f t="shared" si="73"/>
        <v>#REF!</v>
      </c>
      <c r="AD54" s="557" t="e">
        <f t="shared" si="73"/>
        <v>#REF!</v>
      </c>
      <c r="AE54" s="557" t="e">
        <f t="shared" si="73"/>
        <v>#REF!</v>
      </c>
      <c r="AF54" s="557" t="e">
        <f t="shared" si="73"/>
        <v>#REF!</v>
      </c>
      <c r="AG54" s="557" t="e">
        <f t="shared" si="73"/>
        <v>#REF!</v>
      </c>
      <c r="AH54" s="557" t="e">
        <f t="shared" si="73"/>
        <v>#REF!</v>
      </c>
      <c r="AI54" s="557" t="e">
        <f t="shared" si="73"/>
        <v>#REF!</v>
      </c>
      <c r="AJ54" s="557" t="e">
        <f t="shared" si="73"/>
        <v>#REF!</v>
      </c>
      <c r="AK54" s="557" t="e">
        <f t="shared" si="73"/>
        <v>#REF!</v>
      </c>
      <c r="AL54" s="557" t="e">
        <f t="shared" si="73"/>
        <v>#REF!</v>
      </c>
      <c r="AM54" s="557" t="e">
        <f t="shared" si="73"/>
        <v>#REF!</v>
      </c>
      <c r="AN54" s="557" t="e">
        <f t="shared" si="73"/>
        <v>#REF!</v>
      </c>
      <c r="AO54" s="557" t="e">
        <f t="shared" si="73"/>
        <v>#REF!</v>
      </c>
      <c r="AP54" s="557" t="e">
        <f t="shared" si="73"/>
        <v>#REF!</v>
      </c>
      <c r="AQ54" s="557" t="e">
        <f t="shared" si="73"/>
        <v>#REF!</v>
      </c>
      <c r="AR54" s="557" t="e">
        <f t="shared" si="73"/>
        <v>#REF!</v>
      </c>
      <c r="AS54" s="557" t="e">
        <f t="shared" si="73"/>
        <v>#REF!</v>
      </c>
      <c r="AT54" s="557" t="e">
        <f t="shared" si="73"/>
        <v>#REF!</v>
      </c>
      <c r="AU54" s="557" t="e">
        <f t="shared" si="73"/>
        <v>#REF!</v>
      </c>
      <c r="AV54" s="557" t="e">
        <f t="shared" si="73"/>
        <v>#REF!</v>
      </c>
      <c r="AW54" s="557" t="e">
        <f t="shared" si="73"/>
        <v>#REF!</v>
      </c>
      <c r="AX54" s="557" t="e">
        <f t="shared" si="73"/>
        <v>#REF!</v>
      </c>
      <c r="AY54" s="557" t="e">
        <f t="shared" si="73"/>
        <v>#REF!</v>
      </c>
      <c r="AZ54" s="557" t="e">
        <f t="shared" si="73"/>
        <v>#REF!</v>
      </c>
      <c r="BA54" s="557" t="e">
        <f t="shared" si="73"/>
        <v>#REF!</v>
      </c>
      <c r="BB54" s="557" t="e">
        <f t="shared" si="73"/>
        <v>#REF!</v>
      </c>
      <c r="BC54" s="557" t="e">
        <f t="shared" si="73"/>
        <v>#REF!</v>
      </c>
      <c r="BD54" s="557" t="e">
        <f t="shared" si="73"/>
        <v>#REF!</v>
      </c>
      <c r="BE54" s="557" t="e">
        <f t="shared" si="73"/>
        <v>#REF!</v>
      </c>
      <c r="BF54" s="557" t="e">
        <f t="shared" si="73"/>
        <v>#REF!</v>
      </c>
      <c r="BG54" s="557" t="e">
        <f t="shared" si="73"/>
        <v>#REF!</v>
      </c>
      <c r="BH54" s="557" t="e">
        <f t="shared" si="73"/>
        <v>#REF!</v>
      </c>
      <c r="BI54" s="557" t="e">
        <f t="shared" si="73"/>
        <v>#REF!</v>
      </c>
      <c r="BJ54" s="557" t="e">
        <f t="shared" si="73"/>
        <v>#REF!</v>
      </c>
      <c r="BK54" s="557" t="e">
        <f t="shared" si="73"/>
        <v>#REF!</v>
      </c>
      <c r="BL54" s="557" t="e">
        <f t="shared" si="73"/>
        <v>#REF!</v>
      </c>
      <c r="BM54" s="557" t="e">
        <f t="shared" si="73"/>
        <v>#REF!</v>
      </c>
      <c r="BN54" s="557" t="e">
        <f t="shared" si="73"/>
        <v>#REF!</v>
      </c>
      <c r="BO54" s="557" t="e">
        <f t="shared" si="73"/>
        <v>#REF!</v>
      </c>
      <c r="BP54" s="557" t="e">
        <f t="shared" si="73"/>
        <v>#REF!</v>
      </c>
      <c r="BQ54" s="557" t="e">
        <f t="shared" ref="BQ54:EB54" si="74">BQ5-BQ21+BQ55</f>
        <v>#REF!</v>
      </c>
      <c r="BR54" s="557" t="e">
        <f t="shared" si="74"/>
        <v>#REF!</v>
      </c>
      <c r="BS54" s="557" t="e">
        <f t="shared" si="74"/>
        <v>#REF!</v>
      </c>
      <c r="BT54" s="557" t="e">
        <f t="shared" si="74"/>
        <v>#REF!</v>
      </c>
      <c r="BU54" s="557" t="e">
        <f t="shared" si="74"/>
        <v>#REF!</v>
      </c>
      <c r="BV54" s="557" t="e">
        <f t="shared" si="74"/>
        <v>#REF!</v>
      </c>
      <c r="BW54" s="557" t="e">
        <f t="shared" si="74"/>
        <v>#REF!</v>
      </c>
      <c r="BX54" s="557" t="e">
        <f t="shared" si="74"/>
        <v>#REF!</v>
      </c>
      <c r="BY54" s="557" t="e">
        <f t="shared" si="74"/>
        <v>#REF!</v>
      </c>
      <c r="BZ54" s="557" t="e">
        <f t="shared" si="74"/>
        <v>#REF!</v>
      </c>
      <c r="CA54" s="557" t="e">
        <f t="shared" si="74"/>
        <v>#REF!</v>
      </c>
      <c r="CB54" s="557" t="e">
        <f t="shared" si="74"/>
        <v>#REF!</v>
      </c>
      <c r="CC54" s="557" t="e">
        <f t="shared" si="74"/>
        <v>#REF!</v>
      </c>
      <c r="CD54" s="557" t="e">
        <f t="shared" si="74"/>
        <v>#REF!</v>
      </c>
      <c r="CE54" s="557" t="e">
        <f t="shared" si="74"/>
        <v>#REF!</v>
      </c>
      <c r="CF54" s="557" t="e">
        <f t="shared" si="74"/>
        <v>#REF!</v>
      </c>
      <c r="CG54" s="557" t="e">
        <f t="shared" si="74"/>
        <v>#REF!</v>
      </c>
      <c r="CH54" s="557" t="e">
        <f t="shared" si="74"/>
        <v>#REF!</v>
      </c>
      <c r="CI54" s="557" t="e">
        <f t="shared" si="74"/>
        <v>#REF!</v>
      </c>
      <c r="CJ54" s="557" t="e">
        <f t="shared" si="74"/>
        <v>#REF!</v>
      </c>
      <c r="CK54" s="557" t="e">
        <f t="shared" si="74"/>
        <v>#REF!</v>
      </c>
      <c r="CL54" s="557" t="e">
        <f t="shared" si="74"/>
        <v>#REF!</v>
      </c>
      <c r="CM54" s="557" t="e">
        <f t="shared" si="74"/>
        <v>#REF!</v>
      </c>
      <c r="CN54" s="557" t="e">
        <f t="shared" si="74"/>
        <v>#REF!</v>
      </c>
      <c r="CO54" s="557" t="e">
        <f t="shared" si="74"/>
        <v>#REF!</v>
      </c>
      <c r="CP54" s="557" t="e">
        <f t="shared" si="74"/>
        <v>#REF!</v>
      </c>
      <c r="CQ54" s="557" t="e">
        <f t="shared" si="74"/>
        <v>#REF!</v>
      </c>
      <c r="CR54" s="557" t="e">
        <f t="shared" si="74"/>
        <v>#REF!</v>
      </c>
      <c r="CS54" s="557" t="e">
        <f t="shared" si="74"/>
        <v>#REF!</v>
      </c>
      <c r="CT54" s="557" t="e">
        <f t="shared" si="74"/>
        <v>#REF!</v>
      </c>
      <c r="CU54" s="557" t="e">
        <f t="shared" si="74"/>
        <v>#REF!</v>
      </c>
      <c r="CV54" s="557" t="e">
        <f t="shared" si="74"/>
        <v>#REF!</v>
      </c>
      <c r="CW54" s="557" t="e">
        <f t="shared" si="74"/>
        <v>#REF!</v>
      </c>
      <c r="CX54" s="557" t="e">
        <f t="shared" si="74"/>
        <v>#REF!</v>
      </c>
      <c r="CY54" s="557" t="e">
        <f t="shared" si="74"/>
        <v>#REF!</v>
      </c>
      <c r="CZ54" s="557" t="e">
        <f t="shared" si="74"/>
        <v>#REF!</v>
      </c>
      <c r="DA54" s="557" t="e">
        <f t="shared" si="74"/>
        <v>#REF!</v>
      </c>
      <c r="DB54" s="557" t="e">
        <f t="shared" si="74"/>
        <v>#REF!</v>
      </c>
      <c r="DC54" s="557" t="e">
        <f t="shared" si="74"/>
        <v>#REF!</v>
      </c>
      <c r="DD54" s="557" t="e">
        <f t="shared" si="74"/>
        <v>#REF!</v>
      </c>
      <c r="DE54" s="557" t="e">
        <f t="shared" si="74"/>
        <v>#REF!</v>
      </c>
      <c r="DF54" s="557" t="e">
        <f t="shared" si="74"/>
        <v>#REF!</v>
      </c>
      <c r="DG54" s="557" t="e">
        <f t="shared" si="74"/>
        <v>#REF!</v>
      </c>
      <c r="DH54" s="557" t="e">
        <f t="shared" si="74"/>
        <v>#REF!</v>
      </c>
      <c r="DI54" s="557" t="e">
        <f t="shared" si="74"/>
        <v>#REF!</v>
      </c>
      <c r="DJ54" s="557" t="e">
        <f t="shared" si="74"/>
        <v>#REF!</v>
      </c>
      <c r="DK54" s="557" t="e">
        <f t="shared" si="74"/>
        <v>#REF!</v>
      </c>
      <c r="DL54" s="557" t="e">
        <f t="shared" si="74"/>
        <v>#REF!</v>
      </c>
      <c r="DM54" s="557" t="e">
        <f t="shared" si="74"/>
        <v>#REF!</v>
      </c>
      <c r="DN54" s="557" t="e">
        <f t="shared" si="74"/>
        <v>#REF!</v>
      </c>
      <c r="DO54" s="557" t="e">
        <f t="shared" si="74"/>
        <v>#REF!</v>
      </c>
      <c r="DP54" s="557" t="e">
        <f t="shared" si="74"/>
        <v>#REF!</v>
      </c>
      <c r="DQ54" s="557" t="e">
        <f t="shared" si="74"/>
        <v>#REF!</v>
      </c>
      <c r="DR54" s="557" t="e">
        <f t="shared" si="74"/>
        <v>#REF!</v>
      </c>
      <c r="DS54" s="557" t="e">
        <f t="shared" si="74"/>
        <v>#REF!</v>
      </c>
      <c r="DT54" s="557" t="e">
        <f t="shared" si="74"/>
        <v>#REF!</v>
      </c>
      <c r="DU54" s="557" t="e">
        <f t="shared" si="74"/>
        <v>#REF!</v>
      </c>
      <c r="DV54" s="557" t="e">
        <f t="shared" si="74"/>
        <v>#REF!</v>
      </c>
      <c r="DW54" s="557" t="e">
        <f t="shared" si="74"/>
        <v>#REF!</v>
      </c>
      <c r="DX54" s="557" t="e">
        <f t="shared" si="74"/>
        <v>#REF!</v>
      </c>
      <c r="DY54" s="557" t="e">
        <f t="shared" si="74"/>
        <v>#REF!</v>
      </c>
      <c r="DZ54" s="557" t="e">
        <f t="shared" si="74"/>
        <v>#REF!</v>
      </c>
      <c r="EA54" s="557" t="e">
        <f t="shared" si="74"/>
        <v>#REF!</v>
      </c>
      <c r="EB54" s="557" t="e">
        <f t="shared" si="74"/>
        <v>#REF!</v>
      </c>
      <c r="EC54" s="557" t="e">
        <f t="shared" ref="EC54:EI54" si="75">EC5-EC21+EC55</f>
        <v>#REF!</v>
      </c>
      <c r="ED54" s="557" t="e">
        <f t="shared" si="75"/>
        <v>#REF!</v>
      </c>
      <c r="EE54" s="557" t="e">
        <f t="shared" si="75"/>
        <v>#REF!</v>
      </c>
      <c r="EF54" s="557" t="e">
        <f t="shared" si="75"/>
        <v>#REF!</v>
      </c>
      <c r="EG54" s="557" t="e">
        <f t="shared" si="75"/>
        <v>#REF!</v>
      </c>
      <c r="EH54" s="557" t="e">
        <f t="shared" si="75"/>
        <v>#REF!</v>
      </c>
      <c r="EI54" s="557" t="e">
        <f t="shared" si="75"/>
        <v>#REF!</v>
      </c>
      <c r="EJ54" s="557" t="e">
        <f>EJ5-EJ21+EJ55</f>
        <v>#REF!</v>
      </c>
      <c r="EK54" s="558"/>
      <c r="EL54" s="558"/>
      <c r="EM54" s="558"/>
      <c r="EN54" s="558"/>
      <c r="EO54" s="558"/>
      <c r="EP54" s="558"/>
      <c r="EQ54" s="558"/>
      <c r="ER54" s="558"/>
      <c r="ES54" s="558"/>
      <c r="ET54" s="558"/>
      <c r="EU54" s="558"/>
      <c r="EV54" s="558"/>
      <c r="EW54" s="558"/>
      <c r="EX54" s="558"/>
      <c r="EY54" s="558"/>
      <c r="EZ54" s="558"/>
      <c r="FA54" s="558"/>
      <c r="FB54" s="558"/>
      <c r="FC54" s="558"/>
      <c r="FD54" s="558"/>
      <c r="FE54" s="558"/>
      <c r="FF54" s="558"/>
      <c r="FG54" s="558"/>
    </row>
    <row r="55" spans="1:163">
      <c r="C55" s="454" t="s">
        <v>44</v>
      </c>
      <c r="D55" s="455" t="e">
        <v>#REF!</v>
      </c>
      <c r="E55" s="455" t="e">
        <v>#REF!</v>
      </c>
      <c r="F55" s="455" t="e">
        <v>#REF!</v>
      </c>
      <c r="G55" s="455" t="e">
        <v>#REF!</v>
      </c>
      <c r="H55" s="455" t="e">
        <v>#REF!</v>
      </c>
      <c r="I55" s="455" t="e">
        <v>#REF!</v>
      </c>
      <c r="J55" s="455" t="e">
        <v>#REF!</v>
      </c>
      <c r="K55" s="455" t="e">
        <v>#REF!</v>
      </c>
      <c r="L55" s="455" t="e">
        <v>#REF!</v>
      </c>
      <c r="M55" s="455" t="e">
        <v>#REF!</v>
      </c>
      <c r="N55" s="455" t="e">
        <v>#REF!</v>
      </c>
      <c r="O55" s="455" t="e">
        <v>#REF!</v>
      </c>
      <c r="P55" s="455" t="e">
        <v>#REF!</v>
      </c>
      <c r="Q55" s="455" t="e">
        <v>#REF!</v>
      </c>
      <c r="R55" s="455" t="e">
        <v>#REF!</v>
      </c>
      <c r="S55" s="455" t="e">
        <v>#REF!</v>
      </c>
      <c r="T55" s="455" t="e">
        <v>#REF!</v>
      </c>
      <c r="U55" s="455" t="e">
        <v>#REF!</v>
      </c>
      <c r="V55" s="455" t="e">
        <v>#REF!</v>
      </c>
      <c r="W55" s="455" t="e">
        <v>#REF!</v>
      </c>
      <c r="X55" s="455" t="e">
        <v>#REF!</v>
      </c>
      <c r="Y55" s="455" t="e">
        <v>#REF!</v>
      </c>
      <c r="Z55" s="455" t="e">
        <v>#REF!</v>
      </c>
      <c r="AA55" s="455" t="e">
        <v>#REF!</v>
      </c>
      <c r="AB55" s="455" t="e">
        <v>#REF!</v>
      </c>
      <c r="AC55" s="455" t="e">
        <v>#REF!</v>
      </c>
      <c r="AD55" s="455" t="e">
        <v>#REF!</v>
      </c>
      <c r="AE55" s="455" t="e">
        <v>#REF!</v>
      </c>
      <c r="AF55" s="455" t="e">
        <v>#REF!</v>
      </c>
      <c r="AG55" s="455" t="e">
        <v>#REF!</v>
      </c>
      <c r="AH55" s="455" t="e">
        <v>#REF!</v>
      </c>
      <c r="AI55" s="455" t="e">
        <v>#REF!</v>
      </c>
      <c r="AJ55" s="455" t="e">
        <v>#REF!</v>
      </c>
      <c r="AK55" s="455" t="e">
        <v>#REF!</v>
      </c>
      <c r="AL55" s="455" t="e">
        <v>#REF!</v>
      </c>
      <c r="AM55" s="455" t="e">
        <v>#REF!</v>
      </c>
      <c r="AN55" s="455" t="e">
        <v>#REF!</v>
      </c>
      <c r="AO55" s="455" t="e">
        <v>#REF!</v>
      </c>
      <c r="AP55" s="455" t="e">
        <v>#REF!</v>
      </c>
      <c r="AQ55" s="455" t="e">
        <v>#REF!</v>
      </c>
      <c r="AR55" s="455" t="e">
        <v>#REF!</v>
      </c>
      <c r="AS55" s="455" t="e">
        <v>#REF!</v>
      </c>
      <c r="AT55" s="455" t="e">
        <v>#REF!</v>
      </c>
      <c r="AU55" s="455" t="e">
        <v>#REF!</v>
      </c>
      <c r="AV55" s="455" t="e">
        <v>#REF!</v>
      </c>
      <c r="AW55" s="455" t="e">
        <v>#REF!</v>
      </c>
      <c r="AX55" s="455" t="e">
        <v>#REF!</v>
      </c>
      <c r="AY55" s="455" t="e">
        <v>#REF!</v>
      </c>
      <c r="AZ55" s="455" t="e">
        <v>#REF!</v>
      </c>
      <c r="BA55" s="455" t="e">
        <v>#REF!</v>
      </c>
      <c r="BB55" s="455" t="e">
        <v>#REF!</v>
      </c>
      <c r="BC55" s="455" t="e">
        <v>#REF!</v>
      </c>
      <c r="BD55" s="455" t="e">
        <v>#REF!</v>
      </c>
      <c r="BE55" s="455" t="e">
        <v>#REF!</v>
      </c>
      <c r="BF55" s="455" t="e">
        <v>#REF!</v>
      </c>
      <c r="BG55" s="455" t="e">
        <v>#REF!</v>
      </c>
      <c r="BH55" s="455" t="e">
        <v>#REF!</v>
      </c>
      <c r="BI55" s="455" t="e">
        <v>#REF!</v>
      </c>
      <c r="BJ55" s="455" t="e">
        <v>#REF!</v>
      </c>
      <c r="BK55" s="455" t="e">
        <v>#REF!</v>
      </c>
      <c r="BL55" s="455" t="e">
        <v>#REF!</v>
      </c>
      <c r="BM55" s="455" t="e">
        <v>#REF!</v>
      </c>
      <c r="BN55" s="455" t="e">
        <v>#REF!</v>
      </c>
      <c r="BO55" s="455" t="e">
        <v>#REF!</v>
      </c>
      <c r="BP55" s="455" t="e">
        <v>#REF!</v>
      </c>
      <c r="BQ55" s="455" t="e">
        <v>#REF!</v>
      </c>
      <c r="BR55" s="455" t="e">
        <v>#REF!</v>
      </c>
      <c r="BS55" s="455" t="e">
        <v>#REF!</v>
      </c>
      <c r="BT55" s="455" t="e">
        <v>#REF!</v>
      </c>
      <c r="BU55" s="455" t="e">
        <v>#REF!</v>
      </c>
      <c r="BV55" s="455" t="e">
        <v>#REF!</v>
      </c>
      <c r="BW55" s="455" t="e">
        <v>#REF!</v>
      </c>
      <c r="BX55" s="455" t="e">
        <v>#REF!</v>
      </c>
      <c r="BY55" s="455" t="e">
        <v>#REF!</v>
      </c>
      <c r="BZ55" s="455" t="e">
        <v>#REF!</v>
      </c>
      <c r="CA55" s="455" t="e">
        <v>#REF!</v>
      </c>
      <c r="CB55" s="455" t="e">
        <v>#REF!</v>
      </c>
      <c r="CC55" s="455" t="e">
        <v>#REF!</v>
      </c>
      <c r="CD55" s="455" t="e">
        <v>#REF!</v>
      </c>
      <c r="CE55" s="455" t="e">
        <v>#REF!</v>
      </c>
      <c r="CF55" s="455" t="e">
        <v>#REF!</v>
      </c>
      <c r="CG55" s="455" t="e">
        <v>#REF!</v>
      </c>
      <c r="CH55" s="455" t="e">
        <v>#REF!</v>
      </c>
      <c r="CI55" s="455" t="e">
        <v>#REF!</v>
      </c>
      <c r="CJ55" s="455" t="e">
        <v>#REF!</v>
      </c>
      <c r="CK55" s="455" t="e">
        <v>#REF!</v>
      </c>
      <c r="CL55" s="455" t="e">
        <v>#REF!</v>
      </c>
      <c r="CM55" s="455" t="e">
        <v>#REF!</v>
      </c>
      <c r="CN55" s="455" t="e">
        <v>#REF!</v>
      </c>
      <c r="CO55" s="455" t="e">
        <v>#REF!</v>
      </c>
      <c r="CP55" s="455" t="e">
        <v>#REF!</v>
      </c>
      <c r="CQ55" s="455" t="e">
        <v>#REF!</v>
      </c>
      <c r="CR55" s="455" t="e">
        <v>#REF!</v>
      </c>
      <c r="CS55" s="455" t="e">
        <v>#REF!</v>
      </c>
      <c r="CT55" s="455" t="e">
        <v>#REF!</v>
      </c>
      <c r="CU55" s="455" t="e">
        <v>#REF!</v>
      </c>
      <c r="CV55" s="455" t="e">
        <v>#REF!</v>
      </c>
      <c r="CW55" s="455" t="e">
        <v>#REF!</v>
      </c>
      <c r="CX55" s="455" t="e">
        <v>#REF!</v>
      </c>
      <c r="CY55" s="455" t="e">
        <v>#REF!</v>
      </c>
      <c r="CZ55" s="455" t="e">
        <v>#REF!</v>
      </c>
      <c r="DA55" s="455" t="e">
        <v>#REF!</v>
      </c>
      <c r="DB55" s="455" t="e">
        <v>#REF!</v>
      </c>
      <c r="DC55" s="455" t="e">
        <v>#REF!</v>
      </c>
      <c r="DD55" s="455" t="e">
        <v>#REF!</v>
      </c>
      <c r="DE55" s="455" t="e">
        <v>#REF!</v>
      </c>
      <c r="DF55" s="455" t="e">
        <v>#REF!</v>
      </c>
      <c r="DG55" s="455" t="e">
        <v>#REF!</v>
      </c>
      <c r="DH55" s="455" t="e">
        <v>#REF!</v>
      </c>
      <c r="DI55" s="455" t="e">
        <v>#REF!</v>
      </c>
      <c r="DJ55" s="455" t="e">
        <v>#REF!</v>
      </c>
      <c r="DK55" s="455" t="e">
        <v>#REF!</v>
      </c>
      <c r="DL55" s="455" t="e">
        <v>#REF!</v>
      </c>
      <c r="DM55" s="455" t="e">
        <v>#REF!</v>
      </c>
      <c r="DN55" s="455" t="e">
        <v>#REF!</v>
      </c>
      <c r="DO55" s="455" t="e">
        <v>#REF!</v>
      </c>
      <c r="DP55" s="455" t="e">
        <v>#REF!</v>
      </c>
      <c r="DQ55" s="455" t="e">
        <v>#REF!</v>
      </c>
      <c r="DR55" s="455" t="e">
        <v>#REF!</v>
      </c>
      <c r="DS55" s="455" t="e">
        <v>#REF!</v>
      </c>
      <c r="DT55" s="455" t="e">
        <v>#REF!</v>
      </c>
      <c r="DU55" s="455" t="e">
        <v>#REF!</v>
      </c>
      <c r="DV55" s="455" t="e">
        <v>#REF!</v>
      </c>
      <c r="DW55" s="455" t="e">
        <v>#REF!</v>
      </c>
      <c r="DX55" s="455" t="e">
        <v>#REF!</v>
      </c>
      <c r="DY55" s="455" t="e">
        <v>#REF!</v>
      </c>
      <c r="DZ55" s="455" t="e">
        <v>#REF!</v>
      </c>
      <c r="EA55" s="455" t="e">
        <v>#REF!</v>
      </c>
      <c r="EB55" s="455" t="e">
        <v>#REF!</v>
      </c>
      <c r="EC55" s="455" t="e">
        <v>#REF!</v>
      </c>
      <c r="ED55" s="455" t="e">
        <v>#REF!</v>
      </c>
      <c r="EE55" s="455" t="e">
        <v>#REF!</v>
      </c>
      <c r="EF55" s="455" t="e">
        <v>#REF!</v>
      </c>
      <c r="EG55" s="455" t="e">
        <v>#REF!</v>
      </c>
      <c r="EH55" s="455" t="e">
        <v>#REF!</v>
      </c>
      <c r="EI55" s="455" t="e">
        <v>#REF!</v>
      </c>
      <c r="EJ55" s="455" t="e">
        <v>#REF!</v>
      </c>
      <c r="EK55" s="519"/>
      <c r="EL55" s="519"/>
      <c r="EM55" s="519"/>
      <c r="EN55" s="519"/>
      <c r="EO55" s="519"/>
      <c r="EP55" s="519"/>
      <c r="EQ55" s="519"/>
      <c r="ER55" s="519"/>
      <c r="ES55" s="519"/>
      <c r="ET55" s="519"/>
      <c r="EU55" s="519"/>
      <c r="EV55" s="519"/>
      <c r="EW55" s="519"/>
      <c r="EX55" s="519"/>
      <c r="EY55" s="519"/>
      <c r="EZ55" s="519"/>
      <c r="FA55" s="519"/>
      <c r="FB55" s="519"/>
      <c r="FC55" s="519"/>
      <c r="FD55" s="519"/>
      <c r="FE55" s="519"/>
      <c r="FF55" s="519"/>
      <c r="FG55" s="519"/>
    </row>
    <row r="56" spans="1:163">
      <c r="C56" s="454"/>
      <c r="AR56" s="490"/>
      <c r="AS56" s="490"/>
      <c r="AT56" s="490"/>
      <c r="AU56" s="555"/>
      <c r="AV56" s="490" t="e">
        <f t="shared" ref="AV56:DG56" si="76">100*((AV55/AU55)^4-1)</f>
        <v>#REF!</v>
      </c>
      <c r="AW56" s="490" t="e">
        <f t="shared" si="76"/>
        <v>#REF!</v>
      </c>
      <c r="AX56" s="490" t="e">
        <f t="shared" si="76"/>
        <v>#REF!</v>
      </c>
      <c r="AY56" s="490" t="e">
        <f t="shared" si="76"/>
        <v>#REF!</v>
      </c>
      <c r="AZ56" s="490" t="e">
        <f t="shared" si="76"/>
        <v>#REF!</v>
      </c>
      <c r="BA56" s="490" t="e">
        <f t="shared" si="76"/>
        <v>#REF!</v>
      </c>
      <c r="BB56" s="490" t="e">
        <f t="shared" si="76"/>
        <v>#REF!</v>
      </c>
      <c r="BC56" s="490" t="e">
        <f t="shared" si="76"/>
        <v>#REF!</v>
      </c>
      <c r="BD56" s="490" t="e">
        <f t="shared" si="76"/>
        <v>#REF!</v>
      </c>
      <c r="BE56" s="490" t="e">
        <f t="shared" si="76"/>
        <v>#REF!</v>
      </c>
      <c r="BF56" s="490" t="e">
        <f t="shared" si="76"/>
        <v>#REF!</v>
      </c>
      <c r="BG56" s="490" t="e">
        <f t="shared" si="76"/>
        <v>#REF!</v>
      </c>
      <c r="BH56" s="490" t="e">
        <f t="shared" si="76"/>
        <v>#REF!</v>
      </c>
      <c r="BI56" s="490" t="e">
        <f t="shared" si="76"/>
        <v>#REF!</v>
      </c>
      <c r="BJ56" s="490" t="e">
        <f t="shared" si="76"/>
        <v>#REF!</v>
      </c>
      <c r="BK56" s="490" t="e">
        <f t="shared" si="76"/>
        <v>#REF!</v>
      </c>
      <c r="BL56" s="490" t="e">
        <f t="shared" si="76"/>
        <v>#REF!</v>
      </c>
      <c r="BM56" s="490" t="e">
        <f t="shared" si="76"/>
        <v>#REF!</v>
      </c>
      <c r="BN56" s="490" t="e">
        <f t="shared" si="76"/>
        <v>#REF!</v>
      </c>
      <c r="BO56" s="490" t="e">
        <f t="shared" si="76"/>
        <v>#REF!</v>
      </c>
      <c r="BP56" s="490" t="e">
        <f t="shared" si="76"/>
        <v>#REF!</v>
      </c>
      <c r="BQ56" s="490" t="e">
        <f t="shared" si="76"/>
        <v>#REF!</v>
      </c>
      <c r="BR56" s="490" t="e">
        <f t="shared" si="76"/>
        <v>#REF!</v>
      </c>
      <c r="BS56" s="490" t="e">
        <f t="shared" si="76"/>
        <v>#REF!</v>
      </c>
      <c r="BT56" s="490" t="e">
        <f t="shared" si="76"/>
        <v>#REF!</v>
      </c>
      <c r="BU56" s="490" t="e">
        <f t="shared" si="76"/>
        <v>#REF!</v>
      </c>
      <c r="BV56" s="490" t="e">
        <f t="shared" si="76"/>
        <v>#REF!</v>
      </c>
      <c r="BW56" s="490" t="e">
        <f t="shared" si="76"/>
        <v>#REF!</v>
      </c>
      <c r="BX56" s="490" t="e">
        <f t="shared" si="76"/>
        <v>#REF!</v>
      </c>
      <c r="BY56" s="490" t="e">
        <f t="shared" si="76"/>
        <v>#REF!</v>
      </c>
      <c r="BZ56" s="490" t="e">
        <f t="shared" si="76"/>
        <v>#REF!</v>
      </c>
      <c r="CA56" s="490" t="e">
        <f t="shared" si="76"/>
        <v>#REF!</v>
      </c>
      <c r="CB56" s="490" t="e">
        <f t="shared" si="76"/>
        <v>#REF!</v>
      </c>
      <c r="CC56" s="490" t="e">
        <f t="shared" si="76"/>
        <v>#REF!</v>
      </c>
      <c r="CD56" s="490" t="e">
        <f t="shared" si="76"/>
        <v>#REF!</v>
      </c>
      <c r="CE56" s="490" t="e">
        <f t="shared" si="76"/>
        <v>#REF!</v>
      </c>
      <c r="CF56" s="490" t="e">
        <f t="shared" si="76"/>
        <v>#REF!</v>
      </c>
      <c r="CG56" s="490" t="e">
        <f t="shared" si="76"/>
        <v>#REF!</v>
      </c>
      <c r="CH56" s="490" t="e">
        <f t="shared" si="76"/>
        <v>#REF!</v>
      </c>
      <c r="CI56" s="490" t="e">
        <f t="shared" si="76"/>
        <v>#REF!</v>
      </c>
      <c r="CJ56" s="490" t="e">
        <f t="shared" si="76"/>
        <v>#REF!</v>
      </c>
      <c r="CK56" s="490" t="e">
        <f t="shared" si="76"/>
        <v>#REF!</v>
      </c>
      <c r="CL56" s="490" t="e">
        <f t="shared" si="76"/>
        <v>#REF!</v>
      </c>
      <c r="CM56" s="490" t="e">
        <f t="shared" si="76"/>
        <v>#REF!</v>
      </c>
      <c r="CN56" s="490" t="e">
        <f t="shared" si="76"/>
        <v>#REF!</v>
      </c>
      <c r="CO56" s="490" t="e">
        <f t="shared" si="76"/>
        <v>#REF!</v>
      </c>
      <c r="CP56" s="490" t="e">
        <f t="shared" si="76"/>
        <v>#REF!</v>
      </c>
      <c r="CQ56" s="490" t="e">
        <f t="shared" si="76"/>
        <v>#REF!</v>
      </c>
      <c r="CR56" s="490" t="e">
        <f t="shared" si="76"/>
        <v>#REF!</v>
      </c>
      <c r="CS56" s="490" t="e">
        <f t="shared" si="76"/>
        <v>#REF!</v>
      </c>
      <c r="CT56" s="490" t="e">
        <f t="shared" si="76"/>
        <v>#REF!</v>
      </c>
      <c r="CU56" s="490" t="e">
        <f t="shared" si="76"/>
        <v>#REF!</v>
      </c>
      <c r="CV56" s="490" t="e">
        <f t="shared" si="76"/>
        <v>#REF!</v>
      </c>
      <c r="CW56" s="490" t="e">
        <f t="shared" si="76"/>
        <v>#REF!</v>
      </c>
      <c r="CX56" s="490" t="e">
        <f t="shared" si="76"/>
        <v>#REF!</v>
      </c>
      <c r="CY56" s="490" t="e">
        <f t="shared" si="76"/>
        <v>#REF!</v>
      </c>
      <c r="CZ56" s="490" t="e">
        <f t="shared" si="76"/>
        <v>#REF!</v>
      </c>
      <c r="DA56" s="490" t="e">
        <f t="shared" si="76"/>
        <v>#REF!</v>
      </c>
      <c r="DB56" s="490" t="e">
        <f t="shared" si="76"/>
        <v>#REF!</v>
      </c>
      <c r="DC56" s="490" t="e">
        <f t="shared" si="76"/>
        <v>#REF!</v>
      </c>
      <c r="DD56" s="490" t="e">
        <f t="shared" si="76"/>
        <v>#REF!</v>
      </c>
      <c r="DE56" s="490" t="e">
        <f t="shared" si="76"/>
        <v>#REF!</v>
      </c>
      <c r="DF56" s="490" t="e">
        <f t="shared" si="76"/>
        <v>#REF!</v>
      </c>
      <c r="DG56" s="490" t="e">
        <f t="shared" si="76"/>
        <v>#REF!</v>
      </c>
      <c r="DH56" s="490" t="e">
        <f t="shared" ref="DH56:EE56" si="77">100*((DH55/DG55)^4-1)</f>
        <v>#REF!</v>
      </c>
      <c r="DI56" s="490" t="e">
        <f t="shared" si="77"/>
        <v>#REF!</v>
      </c>
      <c r="DJ56" s="490" t="e">
        <f t="shared" si="77"/>
        <v>#REF!</v>
      </c>
      <c r="DK56" s="490" t="e">
        <f t="shared" si="77"/>
        <v>#REF!</v>
      </c>
      <c r="DL56" s="490" t="e">
        <f t="shared" si="77"/>
        <v>#REF!</v>
      </c>
      <c r="DM56" s="490" t="e">
        <f t="shared" si="77"/>
        <v>#REF!</v>
      </c>
      <c r="DN56" s="490" t="e">
        <f t="shared" si="77"/>
        <v>#REF!</v>
      </c>
      <c r="DO56" s="490" t="e">
        <f t="shared" si="77"/>
        <v>#REF!</v>
      </c>
      <c r="DP56" s="490" t="e">
        <f t="shared" si="77"/>
        <v>#REF!</v>
      </c>
      <c r="DQ56" s="490" t="e">
        <f t="shared" si="77"/>
        <v>#REF!</v>
      </c>
      <c r="DR56" s="490" t="e">
        <f t="shared" si="77"/>
        <v>#REF!</v>
      </c>
      <c r="DS56" s="490" t="e">
        <f t="shared" si="77"/>
        <v>#REF!</v>
      </c>
      <c r="DT56" s="490" t="e">
        <f t="shared" si="77"/>
        <v>#REF!</v>
      </c>
      <c r="DU56" s="490" t="e">
        <f t="shared" si="77"/>
        <v>#REF!</v>
      </c>
      <c r="DV56" s="490" t="e">
        <f t="shared" si="77"/>
        <v>#REF!</v>
      </c>
      <c r="DW56" s="490" t="e">
        <f t="shared" si="77"/>
        <v>#REF!</v>
      </c>
      <c r="DX56" s="490" t="e">
        <f t="shared" si="77"/>
        <v>#REF!</v>
      </c>
      <c r="DY56" s="490" t="e">
        <f t="shared" si="77"/>
        <v>#REF!</v>
      </c>
      <c r="DZ56" s="490" t="e">
        <f t="shared" si="77"/>
        <v>#REF!</v>
      </c>
      <c r="EA56" s="490" t="e">
        <f t="shared" si="77"/>
        <v>#REF!</v>
      </c>
      <c r="EB56" s="490" t="e">
        <f t="shared" si="77"/>
        <v>#REF!</v>
      </c>
      <c r="EC56" s="490" t="e">
        <f t="shared" si="77"/>
        <v>#REF!</v>
      </c>
      <c r="ED56" s="490" t="e">
        <f t="shared" si="77"/>
        <v>#REF!</v>
      </c>
      <c r="EE56" s="490" t="e">
        <f t="shared" si="77"/>
        <v>#REF!</v>
      </c>
      <c r="EF56" s="490" t="e">
        <f>100*((EF55/EE55)^4-1)</f>
        <v>#REF!</v>
      </c>
      <c r="EG56" s="490" t="e">
        <f>100*((EG55/EF55)^4-1)</f>
        <v>#REF!</v>
      </c>
      <c r="EH56" s="490" t="e">
        <f>100*((EH55/EG55)^4-1)</f>
        <v>#REF!</v>
      </c>
      <c r="EI56" s="490" t="e">
        <f>100*((EI55/EH55)^4-1)</f>
        <v>#REF!</v>
      </c>
      <c r="EJ56" s="490" t="e">
        <f>100*((EJ55/EI55)^4-1)</f>
        <v>#REF!</v>
      </c>
      <c r="EK56" s="515"/>
      <c r="EL56" s="515"/>
      <c r="EM56" s="515"/>
      <c r="EN56" s="515"/>
      <c r="EO56" s="515"/>
      <c r="EP56" s="515"/>
      <c r="EQ56" s="515"/>
      <c r="ER56" s="515"/>
      <c r="ES56" s="515"/>
      <c r="ET56" s="515"/>
      <c r="EU56" s="515"/>
      <c r="EV56" s="515"/>
      <c r="EW56" s="515"/>
      <c r="EX56" s="515"/>
      <c r="EY56" s="515"/>
      <c r="EZ56" s="515"/>
      <c r="FA56" s="515"/>
      <c r="FB56" s="515"/>
      <c r="FC56" s="515"/>
      <c r="FD56" s="515"/>
      <c r="FE56" s="515"/>
      <c r="FF56" s="515"/>
      <c r="FG56" s="515"/>
    </row>
    <row r="57" spans="1:163">
      <c r="C57" s="454" t="s">
        <v>290</v>
      </c>
      <c r="AR57" s="541"/>
      <c r="AS57" s="541"/>
      <c r="AT57" s="541"/>
      <c r="AU57" s="490"/>
      <c r="AV57" s="490"/>
      <c r="AW57" s="490"/>
      <c r="AX57" s="490"/>
      <c r="AY57" s="490" t="e">
        <f>AY55/SUM('E&amp;R trim'!BF61:BI61)*100</f>
        <v>#REF!</v>
      </c>
      <c r="AZ57" s="490" t="e">
        <f>AZ55/SUM('E&amp;R trim'!BG61:BJ61)*100</f>
        <v>#REF!</v>
      </c>
      <c r="BA57" s="490" t="e">
        <f>BA55/SUM('E&amp;R trim'!BH61:BK61)*100</f>
        <v>#REF!</v>
      </c>
      <c r="BB57" s="490" t="e">
        <f>BB55/SUM('E&amp;R trim'!BI61:BL61)*100</f>
        <v>#REF!</v>
      </c>
      <c r="BC57" s="490" t="e">
        <f>BC55/SUM('E&amp;R trim'!BJ61:BM61)*100</f>
        <v>#REF!</v>
      </c>
      <c r="BD57" s="490" t="e">
        <f>BD55/SUM('E&amp;R trim'!BK61:BN61)*100</f>
        <v>#REF!</v>
      </c>
      <c r="BE57" s="490" t="e">
        <f>BE55/SUM('E&amp;R trim'!BL61:BO61)*100</f>
        <v>#REF!</v>
      </c>
      <c r="BF57" s="490" t="e">
        <f>BF55/SUM('E&amp;R trim'!BM61:BP61)*100</f>
        <v>#REF!</v>
      </c>
      <c r="BG57" s="490" t="e">
        <f>BG55/SUM('E&amp;R trim'!BN61:BQ61)*100</f>
        <v>#REF!</v>
      </c>
      <c r="BH57" s="490" t="e">
        <f>BH55/SUM('E&amp;R trim'!BO61:BR61)*100</f>
        <v>#REF!</v>
      </c>
      <c r="BI57" s="490" t="e">
        <f>BI55/SUM('E&amp;R trim'!BP61:BS61)*100</f>
        <v>#REF!</v>
      </c>
      <c r="BJ57" s="490" t="e">
        <f>BJ55/SUM('E&amp;R trim'!BQ61:BT61)*100</f>
        <v>#REF!</v>
      </c>
      <c r="BK57" s="490" t="e">
        <f>BK55/SUM('E&amp;R trim'!BR61:BU61)*100</f>
        <v>#REF!</v>
      </c>
      <c r="BL57" s="490" t="e">
        <f>BL55/SUM('E&amp;R trim'!BS61:BV61)*100</f>
        <v>#REF!</v>
      </c>
      <c r="BM57" s="490" t="e">
        <f>BM55/SUM('E&amp;R trim'!BT61:BW61)*100</f>
        <v>#REF!</v>
      </c>
      <c r="BN57" s="490" t="e">
        <f>BN55/SUM('E&amp;R trim'!BU61:BX61)*100</f>
        <v>#REF!</v>
      </c>
      <c r="BO57" s="490" t="e">
        <f>BO55/SUM('E&amp;R trim'!BV61:BY61)*100</f>
        <v>#REF!</v>
      </c>
      <c r="BP57" s="490" t="e">
        <f>BP55/SUM('E&amp;R trim'!BW61:BZ61)*100</f>
        <v>#REF!</v>
      </c>
      <c r="BQ57" s="490" t="e">
        <f>BQ55/SUM('E&amp;R trim'!BX61:CA61)*100</f>
        <v>#REF!</v>
      </c>
      <c r="BR57" s="490" t="e">
        <f>BR55/SUM('E&amp;R trim'!BY61:CB61)*100</f>
        <v>#REF!</v>
      </c>
      <c r="BS57" s="490" t="e">
        <f>BS55/SUM('E&amp;R trim'!BZ61:CC61)*100</f>
        <v>#REF!</v>
      </c>
      <c r="BT57" s="490" t="e">
        <f>BT55/SUM('E&amp;R trim'!CA61:CD61)*100</f>
        <v>#REF!</v>
      </c>
      <c r="BU57" s="490" t="e">
        <f>BU55/SUM('E&amp;R trim'!CB61:CE61)*100</f>
        <v>#REF!</v>
      </c>
      <c r="BV57" s="490" t="e">
        <f>BV55/SUM('E&amp;R trim'!CC61:CF61)*100</f>
        <v>#REF!</v>
      </c>
      <c r="BW57" s="490" t="e">
        <f>BW55/SUM('E&amp;R trim'!CD61:CG61)*100</f>
        <v>#REF!</v>
      </c>
      <c r="BX57" s="490" t="e">
        <f>BX55/SUM('E&amp;R trim'!CE61:CH61)*100</f>
        <v>#REF!</v>
      </c>
      <c r="BY57" s="490" t="e">
        <f>BY55/SUM('E&amp;R trim'!CF61:CI61)*100</f>
        <v>#REF!</v>
      </c>
      <c r="BZ57" s="490" t="e">
        <f>BZ55/SUM('E&amp;R trim'!CG61:CJ61)*100</f>
        <v>#REF!</v>
      </c>
      <c r="CA57" s="490" t="e">
        <f>CA55/SUM('E&amp;R trim'!CH61:CK61)*100</f>
        <v>#REF!</v>
      </c>
      <c r="CB57" s="490" t="e">
        <f>CB55/SUM('E&amp;R trim'!CI61:CL61)*100</f>
        <v>#REF!</v>
      </c>
      <c r="CC57" s="490" t="e">
        <f>CC55/SUM('E&amp;R trim'!CJ61:CM61)*100</f>
        <v>#REF!</v>
      </c>
      <c r="CD57" s="490" t="e">
        <f>CD55/SUM('E&amp;R trim'!CK61:CN61)*100</f>
        <v>#REF!</v>
      </c>
      <c r="CE57" s="490" t="e">
        <f>CE55/SUM('E&amp;R trim'!CL61:CO61)*100</f>
        <v>#REF!</v>
      </c>
      <c r="CF57" s="490" t="e">
        <f>CF55/SUM('E&amp;R trim'!CM61:CP61)*100</f>
        <v>#REF!</v>
      </c>
      <c r="CG57" s="490" t="e">
        <f>CG55/SUM('E&amp;R trim'!CN61:CQ61)*100</f>
        <v>#REF!</v>
      </c>
      <c r="CH57" s="490" t="e">
        <f>CH55/SUM('E&amp;R trim'!CO61:CR61)*100</f>
        <v>#REF!</v>
      </c>
      <c r="CI57" s="490" t="e">
        <f>CI55/SUM('E&amp;R trim'!CP61:CS61)*100</f>
        <v>#REF!</v>
      </c>
      <c r="CJ57" s="490" t="e">
        <f>CJ55/SUM('E&amp;R trim'!CQ61:CT61)*100</f>
        <v>#REF!</v>
      </c>
      <c r="CK57" s="490" t="e">
        <f>CK55/SUM('E&amp;R trim'!CR61:CU61)*100</f>
        <v>#REF!</v>
      </c>
      <c r="CL57" s="490" t="e">
        <f>CL55/SUM('E&amp;R trim'!CS61:CV61)*100</f>
        <v>#REF!</v>
      </c>
      <c r="CM57" s="490" t="e">
        <f>CM55/SUM('E&amp;R trim'!CT61:CW61)*100</f>
        <v>#REF!</v>
      </c>
      <c r="CN57" s="490" t="e">
        <f>CN55/SUM('E&amp;R trim'!CU61:CX61)*100</f>
        <v>#REF!</v>
      </c>
      <c r="CO57" s="490" t="e">
        <f>CO55/SUM('E&amp;R trim'!CV61:CY61)*100</f>
        <v>#REF!</v>
      </c>
      <c r="CP57" s="490" t="e">
        <f>CP55/SUM('E&amp;R trim'!CW61:CZ61)*100</f>
        <v>#REF!</v>
      </c>
      <c r="CQ57" s="490" t="e">
        <f>CQ55/SUM('E&amp;R trim'!CX61:DA61)*100</f>
        <v>#REF!</v>
      </c>
      <c r="CR57" s="490" t="e">
        <f>CR55/SUM('E&amp;R trim'!CY61:DB61)*100</f>
        <v>#REF!</v>
      </c>
      <c r="CS57" s="490" t="e">
        <f>CS55/SUM('E&amp;R trim'!CZ61:DC61)*100</f>
        <v>#REF!</v>
      </c>
      <c r="CT57" s="490" t="e">
        <f>CT55/SUM('E&amp;R trim'!DA61:DD61)*100</f>
        <v>#REF!</v>
      </c>
      <c r="CU57" s="490" t="e">
        <f>CU55/SUM('E&amp;R trim'!DB61:DE61)*100</f>
        <v>#REF!</v>
      </c>
      <c r="CV57" s="490" t="e">
        <f>CV55/SUM('E&amp;R trim'!DC61:DF61)*100</f>
        <v>#REF!</v>
      </c>
      <c r="CW57" s="490" t="e">
        <f>CW55/SUM('E&amp;R trim'!DD61:DG61)*100</f>
        <v>#REF!</v>
      </c>
      <c r="CX57" s="490" t="e">
        <f>CX55/SUM('E&amp;R trim'!DE61:DH61)*100</f>
        <v>#REF!</v>
      </c>
      <c r="CY57" s="490" t="e">
        <f>CY55/SUM('E&amp;R trim'!DF61:DI61)*100</f>
        <v>#REF!</v>
      </c>
      <c r="CZ57" s="490" t="e">
        <f>CZ55/SUM('E&amp;R trim'!DG61:DJ61)*100</f>
        <v>#REF!</v>
      </c>
      <c r="DA57" s="490" t="e">
        <f>DA55/SUM('E&amp;R trim'!DH61:DK61)*100</f>
        <v>#REF!</v>
      </c>
      <c r="DB57" s="490" t="e">
        <f>DB55/SUM('E&amp;R trim'!DI61:DL61)*100</f>
        <v>#REF!</v>
      </c>
      <c r="DC57" s="490" t="e">
        <f>DC55/SUM('E&amp;R trim'!DJ61:DM61)*100</f>
        <v>#REF!</v>
      </c>
      <c r="DD57" s="490" t="e">
        <f>DD55/SUM('E&amp;R trim'!DK61:DN61)*100</f>
        <v>#REF!</v>
      </c>
      <c r="DE57" s="490" t="e">
        <f>DE55/SUM('E&amp;R trim'!DL61:DO61)*100</f>
        <v>#REF!</v>
      </c>
      <c r="DF57" s="490" t="e">
        <f>DF55/SUM('E&amp;R trim'!DM61:DP61)*100</f>
        <v>#REF!</v>
      </c>
      <c r="DG57" s="490" t="e">
        <f>DG55/SUM('E&amp;R trim'!DN61:DQ61)*100</f>
        <v>#REF!</v>
      </c>
      <c r="DH57" s="490" t="e">
        <f>DH55/SUM('E&amp;R trim'!DO61:DR61)*100</f>
        <v>#REF!</v>
      </c>
      <c r="DI57" s="490" t="e">
        <f>DI55/SUM('E&amp;R trim'!DP61:DS61)*100</f>
        <v>#REF!</v>
      </c>
      <c r="DJ57" s="490" t="e">
        <f>DJ55/SUM('E&amp;R trim'!DQ61:DT61)*100</f>
        <v>#REF!</v>
      </c>
      <c r="DK57" s="490" t="e">
        <f>DK55/SUM('E&amp;R trim'!DR61:DU61)*100</f>
        <v>#REF!</v>
      </c>
      <c r="DL57" s="490" t="e">
        <f>DL55/SUM('E&amp;R trim'!DS61:DV61)*100</f>
        <v>#REF!</v>
      </c>
      <c r="DM57" s="490" t="e">
        <f>DM55/SUM('E&amp;R trim'!DT61:DW61)*100</f>
        <v>#REF!</v>
      </c>
      <c r="DN57" s="490" t="e">
        <f>DN55/SUM('E&amp;R trim'!DU61:DX61)*100</f>
        <v>#REF!</v>
      </c>
      <c r="DO57" s="490" t="e">
        <f>DO55/SUM('E&amp;R trim'!DV61:DY61)*100</f>
        <v>#REF!</v>
      </c>
      <c r="DP57" s="490" t="e">
        <f>DP55/SUM('E&amp;R trim'!DW61:DZ61)*100</f>
        <v>#REF!</v>
      </c>
      <c r="DQ57" s="490" t="e">
        <f>DQ55/SUM('E&amp;R trim'!DX61:EA61)*100</f>
        <v>#REF!</v>
      </c>
      <c r="DR57" s="490" t="e">
        <f>DR55/SUM('E&amp;R trim'!DY61:EB61)*100</f>
        <v>#REF!</v>
      </c>
      <c r="DS57" s="490" t="e">
        <f>DS55/SUM('E&amp;R trim'!DZ61:EC61)*100</f>
        <v>#REF!</v>
      </c>
      <c r="DT57" s="490" t="e">
        <f>DT55/SUM('E&amp;R trim'!EA61:ED61)*100</f>
        <v>#REF!</v>
      </c>
      <c r="DU57" s="490" t="e">
        <f>DU55/SUM('E&amp;R trim'!EB61:EE61)*100</f>
        <v>#REF!</v>
      </c>
      <c r="DV57" s="490" t="e">
        <f>DV55/SUM('E&amp;R trim'!EC61:EF61)*100</f>
        <v>#REF!</v>
      </c>
      <c r="DW57" s="490" t="e">
        <f>DW55/SUM('E&amp;R trim'!ED61:EG61)*100</f>
        <v>#REF!</v>
      </c>
      <c r="DX57" s="490" t="e">
        <f>DX55/SUM('E&amp;R trim'!EE61:EH61)*100</f>
        <v>#REF!</v>
      </c>
      <c r="DY57" s="490" t="e">
        <f>DY55/SUM('E&amp;R trim'!EF61:EI61)*100</f>
        <v>#REF!</v>
      </c>
      <c r="DZ57" s="490" t="e">
        <f>DZ55/SUM('E&amp;R trim'!EG61:EJ61)*100</f>
        <v>#REF!</v>
      </c>
      <c r="EA57" s="490" t="e">
        <f>EA55/SUM('E&amp;R trim'!EH61:EK61)*100</f>
        <v>#REF!</v>
      </c>
      <c r="EB57" s="490" t="e">
        <f>EB55/SUM('E&amp;R trim'!EI61:EL61)*100</f>
        <v>#REF!</v>
      </c>
      <c r="EC57" s="490" t="e">
        <f>EC55/SUM('E&amp;R trim'!EJ61:EM61)*100</f>
        <v>#REF!</v>
      </c>
      <c r="ED57" s="490" t="e">
        <f>ED55/SUM('E&amp;R trim'!EK61:EN61)*100</f>
        <v>#REF!</v>
      </c>
      <c r="EE57" s="490" t="e">
        <f>EE55/SUM('E&amp;R trim'!EL61:EO61)*100</f>
        <v>#REF!</v>
      </c>
      <c r="EF57" s="490" t="e">
        <f>EF55/SUM('E&amp;R trim'!EM61:EP61)*100</f>
        <v>#REF!</v>
      </c>
      <c r="EG57" s="490" t="e">
        <f>EG55/SUM('E&amp;R trim'!EN61:EQ61)*100</f>
        <v>#REF!</v>
      </c>
      <c r="EH57" s="490" t="e">
        <f>EH55/SUM('E&amp;R trim'!EO61:ER61)*100</f>
        <v>#REF!</v>
      </c>
      <c r="EI57" s="490" t="e">
        <f>EI55/SUM('E&amp;R trim'!EP61:ES61)*100</f>
        <v>#REF!</v>
      </c>
      <c r="EJ57" s="490" t="e">
        <f>EJ55/SUM('E&amp;R trim'!EQ61:ET61)*100</f>
        <v>#REF!</v>
      </c>
      <c r="EK57" s="515"/>
      <c r="EL57" s="515"/>
      <c r="EM57" s="515"/>
      <c r="EN57" s="515"/>
      <c r="EO57" s="515"/>
      <c r="EP57" s="515"/>
      <c r="EQ57" s="515"/>
      <c r="ER57" s="515"/>
      <c r="ES57" s="515"/>
      <c r="ET57" s="515"/>
      <c r="EU57" s="515"/>
      <c r="EV57" s="515"/>
      <c r="EW57" s="515"/>
      <c r="EX57" s="515"/>
      <c r="EY57" s="515"/>
      <c r="EZ57" s="515"/>
      <c r="FA57" s="515"/>
      <c r="FB57" s="515"/>
      <c r="FC57" s="515"/>
      <c r="FD57" s="515"/>
      <c r="FE57" s="515"/>
      <c r="FF57" s="515"/>
      <c r="FG57" s="515"/>
    </row>
    <row r="58" spans="1:163">
      <c r="C58" s="454" t="s">
        <v>312</v>
      </c>
      <c r="D58" s="490" t="e">
        <f>D60+D50</f>
        <v>#REF!</v>
      </c>
      <c r="E58" s="490" t="e">
        <f t="shared" ref="E58:BP58" si="78">E60+E50</f>
        <v>#REF!</v>
      </c>
      <c r="F58" s="490" t="e">
        <f t="shared" si="78"/>
        <v>#REF!</v>
      </c>
      <c r="G58" s="490" t="e">
        <f t="shared" si="78"/>
        <v>#REF!</v>
      </c>
      <c r="H58" s="490" t="e">
        <f t="shared" si="78"/>
        <v>#REF!</v>
      </c>
      <c r="I58" s="490" t="e">
        <f t="shared" si="78"/>
        <v>#REF!</v>
      </c>
      <c r="J58" s="490" t="e">
        <f t="shared" si="78"/>
        <v>#REF!</v>
      </c>
      <c r="K58" s="490" t="e">
        <f t="shared" si="78"/>
        <v>#REF!</v>
      </c>
      <c r="L58" s="490" t="e">
        <f t="shared" si="78"/>
        <v>#REF!</v>
      </c>
      <c r="M58" s="490" t="e">
        <f t="shared" si="78"/>
        <v>#REF!</v>
      </c>
      <c r="N58" s="490" t="e">
        <f t="shared" si="78"/>
        <v>#REF!</v>
      </c>
      <c r="O58" s="490" t="e">
        <f t="shared" si="78"/>
        <v>#REF!</v>
      </c>
      <c r="P58" s="490" t="e">
        <f t="shared" si="78"/>
        <v>#REF!</v>
      </c>
      <c r="Q58" s="490" t="e">
        <f t="shared" si="78"/>
        <v>#REF!</v>
      </c>
      <c r="R58" s="490" t="e">
        <f t="shared" si="78"/>
        <v>#REF!</v>
      </c>
      <c r="S58" s="490" t="e">
        <f t="shared" si="78"/>
        <v>#REF!</v>
      </c>
      <c r="T58" s="490" t="e">
        <f t="shared" si="78"/>
        <v>#REF!</v>
      </c>
      <c r="U58" s="490" t="e">
        <f t="shared" si="78"/>
        <v>#REF!</v>
      </c>
      <c r="V58" s="490" t="e">
        <f t="shared" si="78"/>
        <v>#REF!</v>
      </c>
      <c r="W58" s="490" t="e">
        <f t="shared" si="78"/>
        <v>#REF!</v>
      </c>
      <c r="X58" s="490" t="e">
        <f t="shared" si="78"/>
        <v>#REF!</v>
      </c>
      <c r="Y58" s="490" t="e">
        <f t="shared" si="78"/>
        <v>#REF!</v>
      </c>
      <c r="Z58" s="490" t="e">
        <f t="shared" si="78"/>
        <v>#REF!</v>
      </c>
      <c r="AA58" s="490" t="e">
        <f t="shared" si="78"/>
        <v>#REF!</v>
      </c>
      <c r="AB58" s="490" t="e">
        <f t="shared" si="78"/>
        <v>#REF!</v>
      </c>
      <c r="AC58" s="490" t="e">
        <f t="shared" si="78"/>
        <v>#REF!</v>
      </c>
      <c r="AD58" s="490" t="e">
        <f t="shared" si="78"/>
        <v>#REF!</v>
      </c>
      <c r="AE58" s="490" t="e">
        <f t="shared" si="78"/>
        <v>#REF!</v>
      </c>
      <c r="AF58" s="490" t="e">
        <f t="shared" si="78"/>
        <v>#REF!</v>
      </c>
      <c r="AG58" s="490" t="e">
        <f t="shared" si="78"/>
        <v>#REF!</v>
      </c>
      <c r="AH58" s="490" t="e">
        <f t="shared" si="78"/>
        <v>#REF!</v>
      </c>
      <c r="AI58" s="490" t="e">
        <f t="shared" si="78"/>
        <v>#REF!</v>
      </c>
      <c r="AJ58" s="490" t="e">
        <f t="shared" si="78"/>
        <v>#REF!</v>
      </c>
      <c r="AK58" s="490" t="e">
        <f t="shared" si="78"/>
        <v>#REF!</v>
      </c>
      <c r="AL58" s="490" t="e">
        <f t="shared" si="78"/>
        <v>#REF!</v>
      </c>
      <c r="AM58" s="490" t="e">
        <f t="shared" si="78"/>
        <v>#REF!</v>
      </c>
      <c r="AN58" s="490" t="e">
        <f t="shared" si="78"/>
        <v>#REF!</v>
      </c>
      <c r="AO58" s="490" t="e">
        <f t="shared" si="78"/>
        <v>#REF!</v>
      </c>
      <c r="AP58" s="490" t="e">
        <f t="shared" si="78"/>
        <v>#REF!</v>
      </c>
      <c r="AQ58" s="490" t="e">
        <f t="shared" si="78"/>
        <v>#REF!</v>
      </c>
      <c r="AR58" s="490" t="e">
        <f t="shared" si="78"/>
        <v>#REF!</v>
      </c>
      <c r="AS58" s="490" t="e">
        <f t="shared" si="78"/>
        <v>#REF!</v>
      </c>
      <c r="AT58" s="490" t="e">
        <f t="shared" si="78"/>
        <v>#REF!</v>
      </c>
      <c r="AU58" s="490" t="e">
        <f t="shared" si="78"/>
        <v>#REF!</v>
      </c>
      <c r="AV58" s="490" t="e">
        <f t="shared" si="78"/>
        <v>#REF!</v>
      </c>
      <c r="AW58" s="490" t="e">
        <f t="shared" si="78"/>
        <v>#REF!</v>
      </c>
      <c r="AX58" s="490" t="e">
        <f t="shared" si="78"/>
        <v>#REF!</v>
      </c>
      <c r="AY58" s="490" t="e">
        <f t="shared" si="78"/>
        <v>#REF!</v>
      </c>
      <c r="AZ58" s="490" t="e">
        <f t="shared" si="78"/>
        <v>#REF!</v>
      </c>
      <c r="BA58" s="490" t="e">
        <f t="shared" si="78"/>
        <v>#REF!</v>
      </c>
      <c r="BB58" s="490" t="e">
        <f t="shared" si="78"/>
        <v>#REF!</v>
      </c>
      <c r="BC58" s="490" t="e">
        <f t="shared" si="78"/>
        <v>#REF!</v>
      </c>
      <c r="BD58" s="490" t="e">
        <f t="shared" si="78"/>
        <v>#REF!</v>
      </c>
      <c r="BE58" s="490" t="e">
        <f t="shared" si="78"/>
        <v>#REF!</v>
      </c>
      <c r="BF58" s="490" t="e">
        <f t="shared" si="78"/>
        <v>#REF!</v>
      </c>
      <c r="BG58" s="490" t="e">
        <f t="shared" si="78"/>
        <v>#REF!</v>
      </c>
      <c r="BH58" s="490" t="e">
        <f t="shared" si="78"/>
        <v>#REF!</v>
      </c>
      <c r="BI58" s="490" t="e">
        <f t="shared" si="78"/>
        <v>#REF!</v>
      </c>
      <c r="BJ58" s="490" t="e">
        <f t="shared" si="78"/>
        <v>#REF!</v>
      </c>
      <c r="BK58" s="490" t="e">
        <f t="shared" si="78"/>
        <v>#REF!</v>
      </c>
      <c r="BL58" s="490" t="e">
        <f t="shared" si="78"/>
        <v>#REF!</v>
      </c>
      <c r="BM58" s="490" t="e">
        <f t="shared" si="78"/>
        <v>#REF!</v>
      </c>
      <c r="BN58" s="490" t="e">
        <f t="shared" si="78"/>
        <v>#REF!</v>
      </c>
      <c r="BO58" s="490" t="e">
        <f t="shared" si="78"/>
        <v>#REF!</v>
      </c>
      <c r="BP58" s="490" t="e">
        <f t="shared" si="78"/>
        <v>#REF!</v>
      </c>
      <c r="BQ58" s="490" t="e">
        <f t="shared" ref="BQ58:EB58" si="79">BQ60+BQ50</f>
        <v>#REF!</v>
      </c>
      <c r="BR58" s="490" t="e">
        <f t="shared" si="79"/>
        <v>#REF!</v>
      </c>
      <c r="BS58" s="490" t="e">
        <f t="shared" si="79"/>
        <v>#REF!</v>
      </c>
      <c r="BT58" s="490" t="e">
        <f t="shared" si="79"/>
        <v>#REF!</v>
      </c>
      <c r="BU58" s="490" t="e">
        <f t="shared" si="79"/>
        <v>#REF!</v>
      </c>
      <c r="BV58" s="490" t="e">
        <f t="shared" si="79"/>
        <v>#REF!</v>
      </c>
      <c r="BW58" s="490" t="e">
        <f t="shared" si="79"/>
        <v>#REF!</v>
      </c>
      <c r="BX58" s="490" t="e">
        <f t="shared" si="79"/>
        <v>#REF!</v>
      </c>
      <c r="BY58" s="490" t="e">
        <f t="shared" si="79"/>
        <v>#REF!</v>
      </c>
      <c r="BZ58" s="490" t="e">
        <f t="shared" si="79"/>
        <v>#REF!</v>
      </c>
      <c r="CA58" s="490" t="e">
        <f t="shared" si="79"/>
        <v>#REF!</v>
      </c>
      <c r="CB58" s="490" t="e">
        <f t="shared" si="79"/>
        <v>#REF!</v>
      </c>
      <c r="CC58" s="490" t="e">
        <f t="shared" si="79"/>
        <v>#REF!</v>
      </c>
      <c r="CD58" s="490" t="e">
        <f t="shared" si="79"/>
        <v>#REF!</v>
      </c>
      <c r="CE58" s="490" t="e">
        <f t="shared" si="79"/>
        <v>#REF!</v>
      </c>
      <c r="CF58" s="490" t="e">
        <f t="shared" si="79"/>
        <v>#REF!</v>
      </c>
      <c r="CG58" s="490" t="e">
        <f t="shared" si="79"/>
        <v>#REF!</v>
      </c>
      <c r="CH58" s="490" t="e">
        <f t="shared" si="79"/>
        <v>#REF!</v>
      </c>
      <c r="CI58" s="490" t="e">
        <f t="shared" si="79"/>
        <v>#REF!</v>
      </c>
      <c r="CJ58" s="490" t="e">
        <f t="shared" si="79"/>
        <v>#REF!</v>
      </c>
      <c r="CK58" s="490" t="e">
        <f t="shared" si="79"/>
        <v>#REF!</v>
      </c>
      <c r="CL58" s="490" t="e">
        <f t="shared" si="79"/>
        <v>#REF!</v>
      </c>
      <c r="CM58" s="490" t="e">
        <f t="shared" si="79"/>
        <v>#REF!</v>
      </c>
      <c r="CN58" s="490" t="e">
        <f t="shared" si="79"/>
        <v>#REF!</v>
      </c>
      <c r="CO58" s="490" t="e">
        <f t="shared" si="79"/>
        <v>#REF!</v>
      </c>
      <c r="CP58" s="490" t="e">
        <f t="shared" si="79"/>
        <v>#REF!</v>
      </c>
      <c r="CQ58" s="490" t="e">
        <f t="shared" si="79"/>
        <v>#REF!</v>
      </c>
      <c r="CR58" s="490" t="e">
        <f t="shared" si="79"/>
        <v>#REF!</v>
      </c>
      <c r="CS58" s="490" t="e">
        <f t="shared" si="79"/>
        <v>#REF!</v>
      </c>
      <c r="CT58" s="490" t="e">
        <f t="shared" si="79"/>
        <v>#REF!</v>
      </c>
      <c r="CU58" s="490" t="e">
        <f t="shared" si="79"/>
        <v>#REF!</v>
      </c>
      <c r="CV58" s="490" t="e">
        <f t="shared" si="79"/>
        <v>#REF!</v>
      </c>
      <c r="CW58" s="490" t="e">
        <f t="shared" si="79"/>
        <v>#REF!</v>
      </c>
      <c r="CX58" s="490" t="e">
        <f t="shared" si="79"/>
        <v>#REF!</v>
      </c>
      <c r="CY58" s="490" t="e">
        <f t="shared" si="79"/>
        <v>#REF!</v>
      </c>
      <c r="CZ58" s="490" t="e">
        <f t="shared" si="79"/>
        <v>#REF!</v>
      </c>
      <c r="DA58" s="490" t="e">
        <f t="shared" si="79"/>
        <v>#REF!</v>
      </c>
      <c r="DB58" s="490" t="e">
        <f t="shared" si="79"/>
        <v>#REF!</v>
      </c>
      <c r="DC58" s="490" t="e">
        <f t="shared" si="79"/>
        <v>#REF!</v>
      </c>
      <c r="DD58" s="490" t="e">
        <f t="shared" si="79"/>
        <v>#REF!</v>
      </c>
      <c r="DE58" s="490" t="e">
        <f t="shared" si="79"/>
        <v>#REF!</v>
      </c>
      <c r="DF58" s="490" t="e">
        <f t="shared" si="79"/>
        <v>#REF!</v>
      </c>
      <c r="DG58" s="490" t="e">
        <f t="shared" si="79"/>
        <v>#REF!</v>
      </c>
      <c r="DH58" s="490" t="e">
        <f t="shared" si="79"/>
        <v>#REF!</v>
      </c>
      <c r="DI58" s="490" t="e">
        <f t="shared" si="79"/>
        <v>#REF!</v>
      </c>
      <c r="DJ58" s="490" t="e">
        <f t="shared" si="79"/>
        <v>#REF!</v>
      </c>
      <c r="DK58" s="490" t="e">
        <f t="shared" si="79"/>
        <v>#REF!</v>
      </c>
      <c r="DL58" s="490" t="e">
        <f t="shared" si="79"/>
        <v>#REF!</v>
      </c>
      <c r="DM58" s="490" t="e">
        <f t="shared" si="79"/>
        <v>#REF!</v>
      </c>
      <c r="DN58" s="490" t="e">
        <f t="shared" si="79"/>
        <v>#REF!</v>
      </c>
      <c r="DO58" s="490" t="e">
        <f t="shared" si="79"/>
        <v>#REF!</v>
      </c>
      <c r="DP58" s="490" t="e">
        <f t="shared" si="79"/>
        <v>#REF!</v>
      </c>
      <c r="DQ58" s="490" t="e">
        <f t="shared" si="79"/>
        <v>#REF!</v>
      </c>
      <c r="DR58" s="490" t="e">
        <f t="shared" si="79"/>
        <v>#REF!</v>
      </c>
      <c r="DS58" s="490" t="e">
        <f t="shared" si="79"/>
        <v>#REF!</v>
      </c>
      <c r="DT58" s="490" t="e">
        <f t="shared" si="79"/>
        <v>#REF!</v>
      </c>
      <c r="DU58" s="490" t="e">
        <f t="shared" si="79"/>
        <v>#REF!</v>
      </c>
      <c r="DV58" s="490" t="e">
        <f t="shared" si="79"/>
        <v>#REF!</v>
      </c>
      <c r="DW58" s="490" t="e">
        <f t="shared" si="79"/>
        <v>#REF!</v>
      </c>
      <c r="DX58" s="490" t="e">
        <f t="shared" si="79"/>
        <v>#REF!</v>
      </c>
      <c r="DY58" s="490" t="e">
        <f t="shared" si="79"/>
        <v>#REF!</v>
      </c>
      <c r="DZ58" s="490" t="e">
        <f t="shared" si="79"/>
        <v>#REF!</v>
      </c>
      <c r="EA58" s="490" t="e">
        <f t="shared" si="79"/>
        <v>#REF!</v>
      </c>
      <c r="EB58" s="490" t="e">
        <f t="shared" si="79"/>
        <v>#REF!</v>
      </c>
      <c r="EC58" s="490" t="e">
        <f t="shared" ref="EC58:EE58" si="80">EC60+EC50</f>
        <v>#REF!</v>
      </c>
      <c r="ED58" s="490" t="e">
        <f t="shared" si="80"/>
        <v>#REF!</v>
      </c>
      <c r="EE58" s="490" t="e">
        <f t="shared" si="80"/>
        <v>#REF!</v>
      </c>
      <c r="EF58" s="490" t="e">
        <f>EF60+EF50</f>
        <v>#REF!</v>
      </c>
      <c r="EG58" s="490" t="e">
        <f>EG60+EG50</f>
        <v>#REF!</v>
      </c>
      <c r="EH58" s="490" t="e">
        <f>EH60+EH50</f>
        <v>#REF!</v>
      </c>
      <c r="EI58" s="490" t="e">
        <f>EI60+EI50</f>
        <v>#REF!</v>
      </c>
      <c r="EJ58" s="490" t="e">
        <f>EJ60+EJ50</f>
        <v>#REF!</v>
      </c>
      <c r="EK58" s="515"/>
      <c r="EL58" s="515"/>
      <c r="EM58" s="515"/>
      <c r="EN58" s="515"/>
      <c r="EO58" s="515"/>
      <c r="EP58" s="515"/>
      <c r="EQ58" s="515"/>
      <c r="ER58" s="515"/>
      <c r="ES58" s="515"/>
      <c r="ET58" s="515"/>
      <c r="EU58" s="515"/>
      <c r="EV58" s="515"/>
      <c r="EW58" s="515"/>
      <c r="EX58" s="515"/>
      <c r="EY58" s="515"/>
      <c r="EZ58" s="515"/>
      <c r="FA58" s="515"/>
      <c r="FB58" s="515"/>
      <c r="FC58" s="515"/>
      <c r="FD58" s="515"/>
      <c r="FE58" s="515"/>
      <c r="FF58" s="515"/>
      <c r="FG58" s="515"/>
    </row>
    <row r="59" spans="1:163">
      <c r="C59" s="454" t="s">
        <v>290</v>
      </c>
      <c r="D59" s="541"/>
      <c r="E59" s="541"/>
      <c r="F59" s="541"/>
      <c r="G59" s="541"/>
      <c r="H59" s="541"/>
      <c r="I59" s="541"/>
      <c r="J59" s="541"/>
      <c r="K59" s="541"/>
      <c r="L59" s="541"/>
      <c r="M59" s="541"/>
      <c r="N59" s="541"/>
      <c r="O59" s="541"/>
      <c r="P59" s="541"/>
      <c r="Q59" s="541"/>
      <c r="R59" s="541"/>
      <c r="S59" s="541"/>
      <c r="T59" s="541"/>
      <c r="U59" s="541"/>
      <c r="V59" s="541"/>
      <c r="W59" s="541"/>
      <c r="X59" s="541"/>
      <c r="Y59" s="541"/>
      <c r="Z59" s="541"/>
      <c r="AA59" s="541"/>
      <c r="AB59" s="541"/>
      <c r="AC59" s="541"/>
      <c r="AD59" s="541"/>
      <c r="AE59" s="541"/>
      <c r="AF59" s="541"/>
      <c r="AG59" s="541"/>
      <c r="AH59" s="541"/>
      <c r="AI59" s="541"/>
      <c r="AJ59" s="541"/>
      <c r="AK59" s="541"/>
      <c r="AL59" s="541"/>
      <c r="AM59" s="541"/>
      <c r="AN59" s="541"/>
      <c r="AO59" s="541"/>
      <c r="AP59" s="541"/>
      <c r="AQ59" s="541"/>
      <c r="AR59" s="541"/>
      <c r="AS59" s="541"/>
      <c r="AT59" s="541"/>
      <c r="AU59" s="541"/>
      <c r="AV59" s="541"/>
      <c r="AW59" s="541"/>
      <c r="AX59" s="541"/>
      <c r="AY59" s="541" t="e">
        <f>AY58/SUM('E&amp;R trim'!BF61:BI61)*100</f>
        <v>#REF!</v>
      </c>
      <c r="AZ59" s="541" t="e">
        <f>AZ58/SUM('E&amp;R trim'!BG61:BJ61)*100</f>
        <v>#REF!</v>
      </c>
      <c r="BA59" s="541" t="e">
        <f>BA58/SUM('E&amp;R trim'!BH61:BK61)*100</f>
        <v>#REF!</v>
      </c>
      <c r="BB59" s="541" t="e">
        <f>BB58/SUM('E&amp;R trim'!BI61:BL61)*100</f>
        <v>#REF!</v>
      </c>
      <c r="BC59" s="541" t="e">
        <f>BC58/SUM('E&amp;R trim'!BJ61:BM61)*100</f>
        <v>#REF!</v>
      </c>
      <c r="BD59" s="541" t="e">
        <f>BD58/SUM('E&amp;R trim'!BK61:BN61)*100</f>
        <v>#REF!</v>
      </c>
      <c r="BE59" s="541" t="e">
        <f>BE58/SUM('E&amp;R trim'!BL61:BO61)*100</f>
        <v>#REF!</v>
      </c>
      <c r="BF59" s="541" t="e">
        <f>BF58/SUM('E&amp;R trim'!BM61:BP61)*100</f>
        <v>#REF!</v>
      </c>
      <c r="BG59" s="541" t="e">
        <f>BG58/SUM('E&amp;R trim'!BN61:BQ61)*100</f>
        <v>#REF!</v>
      </c>
      <c r="BH59" s="541" t="e">
        <f>BH58/SUM('E&amp;R trim'!BO61:BR61)*100</f>
        <v>#REF!</v>
      </c>
      <c r="BI59" s="541" t="e">
        <f>BI58/SUM('E&amp;R trim'!BP61:BS61)*100</f>
        <v>#REF!</v>
      </c>
      <c r="BJ59" s="541" t="e">
        <f>BJ58/SUM('E&amp;R trim'!BQ61:BT61)*100</f>
        <v>#REF!</v>
      </c>
      <c r="BK59" s="541" t="e">
        <f>BK58/SUM('E&amp;R trim'!BR61:BU61)*100</f>
        <v>#REF!</v>
      </c>
      <c r="BL59" s="541" t="e">
        <f>BL58/SUM('E&amp;R trim'!BS61:BV61)*100</f>
        <v>#REF!</v>
      </c>
      <c r="BM59" s="541" t="e">
        <f>BM58/SUM('E&amp;R trim'!BT61:BW61)*100</f>
        <v>#REF!</v>
      </c>
      <c r="BN59" s="541" t="e">
        <f>BN58/SUM('E&amp;R trim'!BU61:BX61)*100</f>
        <v>#REF!</v>
      </c>
      <c r="BO59" s="541" t="e">
        <f>BO58/SUM('E&amp;R trim'!BV61:BY61)*100</f>
        <v>#REF!</v>
      </c>
      <c r="BP59" s="541" t="e">
        <f>BP58/SUM('E&amp;R trim'!BW61:BZ61)*100</f>
        <v>#REF!</v>
      </c>
      <c r="BQ59" s="541" t="e">
        <f>BQ58/SUM('E&amp;R trim'!BX61:CA61)*100</f>
        <v>#REF!</v>
      </c>
      <c r="BR59" s="541" t="e">
        <f>BR58/SUM('E&amp;R trim'!BY61:CB61)*100</f>
        <v>#REF!</v>
      </c>
      <c r="BS59" s="541" t="e">
        <f>BS58/SUM('E&amp;R trim'!BZ61:CC61)*100</f>
        <v>#REF!</v>
      </c>
      <c r="BT59" s="541" t="e">
        <f>BT58/SUM('E&amp;R trim'!CA61:CD61)*100</f>
        <v>#REF!</v>
      </c>
      <c r="BU59" s="541" t="e">
        <f>BU58/SUM('E&amp;R trim'!CB61:CE61)*100</f>
        <v>#REF!</v>
      </c>
      <c r="BV59" s="541" t="e">
        <f>BV58/SUM('E&amp;R trim'!CC61:CF61)*100</f>
        <v>#REF!</v>
      </c>
      <c r="BW59" s="541" t="e">
        <f>BW58/SUM('E&amp;R trim'!CD61:CG61)*100</f>
        <v>#REF!</v>
      </c>
      <c r="BX59" s="541" t="e">
        <f>BX58/SUM('E&amp;R trim'!CE61:CH61)*100</f>
        <v>#REF!</v>
      </c>
      <c r="BY59" s="541" t="e">
        <f>BY58/SUM('E&amp;R trim'!CF61:CI61)*100</f>
        <v>#REF!</v>
      </c>
      <c r="BZ59" s="541" t="e">
        <f>BZ58/SUM('E&amp;R trim'!CG61:CJ61)*100</f>
        <v>#REF!</v>
      </c>
      <c r="CA59" s="541" t="e">
        <f>CA58/SUM('E&amp;R trim'!CH61:CK61)*100</f>
        <v>#REF!</v>
      </c>
      <c r="CB59" s="541" t="e">
        <f>CB58/SUM('E&amp;R trim'!CI61:CL61)*100</f>
        <v>#REF!</v>
      </c>
      <c r="CC59" s="541" t="e">
        <f>CC58/SUM('E&amp;R trim'!CJ61:CM61)*100</f>
        <v>#REF!</v>
      </c>
      <c r="CD59" s="541" t="e">
        <f>CD58/SUM('E&amp;R trim'!CK61:CN61)*100</f>
        <v>#REF!</v>
      </c>
      <c r="CE59" s="541" t="e">
        <f>CE58/SUM('E&amp;R trim'!CL61:CO61)*100</f>
        <v>#REF!</v>
      </c>
      <c r="CF59" s="541" t="e">
        <f>CF58/SUM('E&amp;R trim'!CM61:CP61)*100</f>
        <v>#REF!</v>
      </c>
      <c r="CG59" s="541" t="e">
        <f>CG58/SUM('E&amp;R trim'!CN61:CQ61)*100</f>
        <v>#REF!</v>
      </c>
      <c r="CH59" s="541" t="e">
        <f>CH58/SUM('E&amp;R trim'!CO61:CR61)*100</f>
        <v>#REF!</v>
      </c>
      <c r="CI59" s="541" t="e">
        <f>CI58/SUM('E&amp;R trim'!CP61:CS61)*100</f>
        <v>#REF!</v>
      </c>
      <c r="CJ59" s="541" t="e">
        <f>CJ58/SUM('E&amp;R trim'!CQ61:CT61)*100</f>
        <v>#REF!</v>
      </c>
      <c r="CK59" s="541" t="e">
        <f>CK58/SUM('E&amp;R trim'!CR61:CU61)*100</f>
        <v>#REF!</v>
      </c>
      <c r="CL59" s="541" t="e">
        <f>CL58/SUM('E&amp;R trim'!CS61:CV61)*100</f>
        <v>#REF!</v>
      </c>
      <c r="CM59" s="541" t="e">
        <f>CM58/SUM('E&amp;R trim'!CT61:CW61)*100</f>
        <v>#REF!</v>
      </c>
      <c r="CN59" s="541" t="e">
        <f>CN58/SUM('E&amp;R trim'!CU61:CX61)*100</f>
        <v>#REF!</v>
      </c>
      <c r="CO59" s="541" t="e">
        <f>CO58/SUM('E&amp;R trim'!CV61:CY61)*100</f>
        <v>#REF!</v>
      </c>
      <c r="CP59" s="541" t="e">
        <f>CP58/SUM('E&amp;R trim'!CW61:CZ61)*100</f>
        <v>#REF!</v>
      </c>
      <c r="CQ59" s="541" t="e">
        <f>CQ58/SUM('E&amp;R trim'!CX61:DA61)*100</f>
        <v>#REF!</v>
      </c>
      <c r="CR59" s="541" t="e">
        <f>CR58/SUM('E&amp;R trim'!CY61:DB61)*100</f>
        <v>#REF!</v>
      </c>
      <c r="CS59" s="541" t="e">
        <f>CS58/SUM('E&amp;R trim'!CZ61:DC61)*100</f>
        <v>#REF!</v>
      </c>
      <c r="CT59" s="541" t="e">
        <f>CT58/SUM('E&amp;R trim'!DA61:DD61)*100</f>
        <v>#REF!</v>
      </c>
      <c r="CU59" s="541" t="e">
        <f>CU58/SUM('E&amp;R trim'!DB61:DE61)*100</f>
        <v>#REF!</v>
      </c>
      <c r="CV59" s="541" t="e">
        <f>CV58/SUM('E&amp;R trim'!DC61:DF61)*100</f>
        <v>#REF!</v>
      </c>
      <c r="CW59" s="541" t="e">
        <f>CW58/SUM('E&amp;R trim'!DD61:DG61)*100</f>
        <v>#REF!</v>
      </c>
      <c r="CX59" s="541" t="e">
        <f>CX58/SUM('E&amp;R trim'!DE61:DH61)*100</f>
        <v>#REF!</v>
      </c>
      <c r="CY59" s="541" t="e">
        <f>CY58/SUM('E&amp;R trim'!DF61:DI61)*100</f>
        <v>#REF!</v>
      </c>
      <c r="CZ59" s="541" t="e">
        <f>CZ58/SUM('E&amp;R trim'!DG61:DJ61)*100</f>
        <v>#REF!</v>
      </c>
      <c r="DA59" s="541" t="e">
        <f>DA58/SUM('E&amp;R trim'!DH61:DK61)*100</f>
        <v>#REF!</v>
      </c>
      <c r="DB59" s="541" t="e">
        <f>DB58/SUM('E&amp;R trim'!DI61:DL61)*100</f>
        <v>#REF!</v>
      </c>
      <c r="DC59" s="541" t="e">
        <f>DC58/SUM('E&amp;R trim'!DJ61:DM61)*100</f>
        <v>#REF!</v>
      </c>
      <c r="DD59" s="541" t="e">
        <f>DD58/SUM('E&amp;R trim'!DK61:DN61)*100</f>
        <v>#REF!</v>
      </c>
      <c r="DE59" s="541" t="e">
        <f>DE58/SUM('E&amp;R trim'!DL61:DO61)*100</f>
        <v>#REF!</v>
      </c>
      <c r="DF59" s="541" t="e">
        <f>DF58/SUM('E&amp;R trim'!DM61:DP61)*100</f>
        <v>#REF!</v>
      </c>
      <c r="DG59" s="541" t="e">
        <f>DG58/SUM('E&amp;R trim'!DN61:DQ61)*100</f>
        <v>#REF!</v>
      </c>
      <c r="DH59" s="541" t="e">
        <f>DH58/SUM('E&amp;R trim'!DO61:DR61)*100</f>
        <v>#REF!</v>
      </c>
      <c r="DI59" s="541" t="e">
        <f>DI58/SUM('E&amp;R trim'!DP61:DS61)*100</f>
        <v>#REF!</v>
      </c>
      <c r="DJ59" s="541" t="e">
        <f>DJ58/SUM('E&amp;R trim'!DQ61:DT61)*100</f>
        <v>#REF!</v>
      </c>
      <c r="DK59" s="541" t="e">
        <f>DK58/SUM('E&amp;R trim'!DR61:DU61)*100</f>
        <v>#REF!</v>
      </c>
      <c r="DL59" s="541" t="e">
        <f>DL58/SUM('E&amp;R trim'!DS61:DV61)*100</f>
        <v>#REF!</v>
      </c>
      <c r="DM59" s="541" t="e">
        <f>DM58/SUM('E&amp;R trim'!DT61:DW61)*100</f>
        <v>#REF!</v>
      </c>
      <c r="DN59" s="541" t="e">
        <f>DN58/SUM('E&amp;R trim'!DU61:DX61)*100</f>
        <v>#REF!</v>
      </c>
      <c r="DO59" s="541" t="e">
        <f>DO58/SUM('E&amp;R trim'!DV61:DY61)*100</f>
        <v>#REF!</v>
      </c>
      <c r="DP59" s="541" t="e">
        <f>DP58/SUM('E&amp;R trim'!DW61:DZ61)*100</f>
        <v>#REF!</v>
      </c>
      <c r="DQ59" s="541" t="e">
        <f>DQ58/SUM('E&amp;R trim'!DX61:EA61)*100</f>
        <v>#REF!</v>
      </c>
      <c r="DR59" s="541" t="e">
        <f>DR58/SUM('E&amp;R trim'!DY61:EB61)*100</f>
        <v>#REF!</v>
      </c>
      <c r="DS59" s="541" t="e">
        <f>DS58/SUM('E&amp;R trim'!DZ61:EC61)*100</f>
        <v>#REF!</v>
      </c>
      <c r="DT59" s="541" t="e">
        <f>DT58/SUM('E&amp;R trim'!EA61:ED61)*100</f>
        <v>#REF!</v>
      </c>
      <c r="DU59" s="541" t="e">
        <f>DU58/SUM('E&amp;R trim'!EB61:EE61)*100</f>
        <v>#REF!</v>
      </c>
      <c r="DV59" s="541" t="e">
        <f>DV58/SUM('E&amp;R trim'!EC61:EF61)*100</f>
        <v>#REF!</v>
      </c>
      <c r="DW59" s="541" t="e">
        <f>DW58/SUM('E&amp;R trim'!ED61:EG61)*100</f>
        <v>#REF!</v>
      </c>
      <c r="DX59" s="541" t="e">
        <f>DX58/SUM('E&amp;R trim'!EE61:EH61)*100</f>
        <v>#REF!</v>
      </c>
      <c r="DY59" s="541" t="e">
        <f>DY58/SUM('E&amp;R trim'!EF61:EI61)*100</f>
        <v>#REF!</v>
      </c>
      <c r="DZ59" s="541" t="e">
        <f>DZ58/SUM('E&amp;R trim'!EG61:EJ61)*100</f>
        <v>#REF!</v>
      </c>
      <c r="EA59" s="541" t="e">
        <f>EA58/SUM('E&amp;R trim'!EH61:EK61)*100</f>
        <v>#REF!</v>
      </c>
      <c r="EB59" s="541" t="e">
        <f>EB58/SUM('E&amp;R trim'!EI61:EL61)*100</f>
        <v>#REF!</v>
      </c>
      <c r="EC59" s="541" t="e">
        <f>EC58/SUM('E&amp;R trim'!EJ61:EM61)*100</f>
        <v>#REF!</v>
      </c>
      <c r="ED59" s="541" t="e">
        <f>ED58/SUM('E&amp;R trim'!EK61:EN61)*100</f>
        <v>#REF!</v>
      </c>
      <c r="EE59" s="541" t="e">
        <f>EE58/SUM('E&amp;R trim'!EL61:EO61)*100</f>
        <v>#REF!</v>
      </c>
      <c r="EF59" s="541" t="e">
        <f>EF58/SUM('E&amp;R trim'!EM61:EP61)*100</f>
        <v>#REF!</v>
      </c>
      <c r="EG59" s="541" t="e">
        <f>EG58/SUM('E&amp;R trim'!EN61:EQ61)*100</f>
        <v>#REF!</v>
      </c>
      <c r="EH59" s="541" t="e">
        <f>EH58/SUM('E&amp;R trim'!EO61:ER61)*100</f>
        <v>#REF!</v>
      </c>
      <c r="EI59" s="541" t="e">
        <f>EI58/SUM('E&amp;R trim'!EP61:ES61)*100</f>
        <v>#REF!</v>
      </c>
      <c r="EJ59" s="541" t="e">
        <f>EJ58/SUM('E&amp;R trim'!EQ61:ET61)*100</f>
        <v>#REF!</v>
      </c>
      <c r="EK59" s="535"/>
      <c r="EL59" s="535"/>
      <c r="EM59" s="535"/>
      <c r="EN59" s="535"/>
      <c r="EO59" s="535"/>
      <c r="EP59" s="535"/>
      <c r="EQ59" s="535"/>
      <c r="ER59" s="535"/>
      <c r="ES59" s="535"/>
      <c r="ET59" s="535"/>
      <c r="EU59" s="535"/>
      <c r="EV59" s="535"/>
      <c r="EW59" s="535"/>
      <c r="EX59" s="535"/>
      <c r="EY59" s="535"/>
      <c r="EZ59" s="535"/>
      <c r="FA59" s="535"/>
      <c r="FB59" s="535"/>
      <c r="FC59" s="535"/>
      <c r="FD59" s="535"/>
      <c r="FE59" s="535"/>
      <c r="FF59" s="535"/>
      <c r="FG59" s="535"/>
    </row>
    <row r="60" spans="1:163">
      <c r="C60" s="522" t="s">
        <v>313</v>
      </c>
      <c r="D60" s="541" t="e">
        <v>#REF!</v>
      </c>
      <c r="E60" s="541" t="e">
        <v>#REF!</v>
      </c>
      <c r="F60" s="541" t="e">
        <v>#REF!</v>
      </c>
      <c r="G60" s="541" t="e">
        <v>#REF!</v>
      </c>
      <c r="H60" s="541" t="e">
        <v>#REF!</v>
      </c>
      <c r="I60" s="541" t="e">
        <v>#REF!</v>
      </c>
      <c r="J60" s="541" t="e">
        <v>#REF!</v>
      </c>
      <c r="K60" s="541" t="e">
        <v>#REF!</v>
      </c>
      <c r="L60" s="541" t="e">
        <v>#REF!</v>
      </c>
      <c r="M60" s="541" t="e">
        <v>#REF!</v>
      </c>
      <c r="N60" s="541" t="e">
        <v>#REF!</v>
      </c>
      <c r="O60" s="541" t="e">
        <v>#REF!</v>
      </c>
      <c r="P60" s="541" t="e">
        <v>#REF!</v>
      </c>
      <c r="Q60" s="541" t="e">
        <v>#REF!</v>
      </c>
      <c r="R60" s="541" t="e">
        <v>#REF!</v>
      </c>
      <c r="S60" s="541" t="e">
        <v>#REF!</v>
      </c>
      <c r="T60" s="541" t="e">
        <v>#REF!</v>
      </c>
      <c r="U60" s="541" t="e">
        <v>#REF!</v>
      </c>
      <c r="V60" s="541" t="e">
        <v>#REF!</v>
      </c>
      <c r="W60" s="541" t="e">
        <v>#REF!</v>
      </c>
      <c r="X60" s="541" t="e">
        <v>#REF!</v>
      </c>
      <c r="Y60" s="541" t="e">
        <v>#REF!</v>
      </c>
      <c r="Z60" s="541" t="e">
        <v>#REF!</v>
      </c>
      <c r="AA60" s="541" t="e">
        <v>#REF!</v>
      </c>
      <c r="AB60" s="541" t="e">
        <v>#REF!</v>
      </c>
      <c r="AC60" s="541" t="e">
        <v>#REF!</v>
      </c>
      <c r="AD60" s="541" t="e">
        <v>#REF!</v>
      </c>
      <c r="AE60" s="541" t="e">
        <v>#REF!</v>
      </c>
      <c r="AF60" s="541" t="e">
        <v>#REF!</v>
      </c>
      <c r="AG60" s="541" t="e">
        <v>#REF!</v>
      </c>
      <c r="AH60" s="541" t="e">
        <v>#REF!</v>
      </c>
      <c r="AI60" s="541" t="e">
        <v>#REF!</v>
      </c>
      <c r="AJ60" s="541" t="e">
        <v>#REF!</v>
      </c>
      <c r="AK60" s="541" t="e">
        <v>#REF!</v>
      </c>
      <c r="AL60" s="541" t="e">
        <v>#REF!</v>
      </c>
      <c r="AM60" s="541" t="e">
        <v>#REF!</v>
      </c>
      <c r="AN60" s="541" t="e">
        <v>#REF!</v>
      </c>
      <c r="AO60" s="541" t="e">
        <v>#REF!</v>
      </c>
      <c r="AP60" s="541" t="e">
        <v>#REF!</v>
      </c>
      <c r="AQ60" s="541" t="e">
        <v>#REF!</v>
      </c>
      <c r="AR60" s="541" t="e">
        <v>#REF!</v>
      </c>
      <c r="AS60" s="541" t="e">
        <v>#REF!</v>
      </c>
      <c r="AT60" s="541" t="e">
        <v>#REF!</v>
      </c>
      <c r="AU60" s="541" t="e">
        <v>#REF!</v>
      </c>
      <c r="AV60" s="541" t="e">
        <v>#REF!</v>
      </c>
      <c r="AW60" s="541" t="e">
        <v>#REF!</v>
      </c>
      <c r="AX60" s="541" t="e">
        <v>#REF!</v>
      </c>
      <c r="AY60" s="541" t="e">
        <v>#REF!</v>
      </c>
      <c r="AZ60" s="541" t="e">
        <v>#REF!</v>
      </c>
      <c r="BA60" s="541" t="e">
        <v>#REF!</v>
      </c>
      <c r="BB60" s="541" t="e">
        <v>#REF!</v>
      </c>
      <c r="BC60" s="541" t="e">
        <v>#REF!</v>
      </c>
      <c r="BD60" s="541" t="e">
        <v>#REF!</v>
      </c>
      <c r="BE60" s="541" t="e">
        <v>#REF!</v>
      </c>
      <c r="BF60" s="541" t="e">
        <v>#REF!</v>
      </c>
      <c r="BG60" s="541" t="e">
        <v>#REF!</v>
      </c>
      <c r="BH60" s="541" t="e">
        <v>#REF!</v>
      </c>
      <c r="BI60" s="541" t="e">
        <v>#REF!</v>
      </c>
      <c r="BJ60" s="541" t="e">
        <v>#REF!</v>
      </c>
      <c r="BK60" s="541" t="e">
        <v>#REF!</v>
      </c>
      <c r="BL60" s="541" t="e">
        <v>#REF!</v>
      </c>
      <c r="BM60" s="541" t="e">
        <v>#REF!</v>
      </c>
      <c r="BN60" s="541" t="e">
        <v>#REF!</v>
      </c>
      <c r="BO60" s="541" t="e">
        <v>#REF!</v>
      </c>
      <c r="BP60" s="541" t="e">
        <v>#REF!</v>
      </c>
      <c r="BQ60" s="541" t="e">
        <v>#REF!</v>
      </c>
      <c r="BR60" s="541" t="e">
        <v>#REF!</v>
      </c>
      <c r="BS60" s="541" t="e">
        <v>#REF!</v>
      </c>
      <c r="BT60" s="541" t="e">
        <v>#REF!</v>
      </c>
      <c r="BU60" s="541" t="e">
        <v>#REF!</v>
      </c>
      <c r="BV60" s="541" t="e">
        <v>#REF!</v>
      </c>
      <c r="BW60" s="541" t="e">
        <v>#REF!</v>
      </c>
      <c r="BX60" s="541" t="e">
        <v>#REF!</v>
      </c>
      <c r="BY60" s="541" t="e">
        <v>#REF!</v>
      </c>
      <c r="BZ60" s="541" t="e">
        <v>#REF!</v>
      </c>
      <c r="CA60" s="541" t="e">
        <v>#REF!</v>
      </c>
      <c r="CB60" s="541" t="e">
        <v>#REF!</v>
      </c>
      <c r="CC60" s="541" t="e">
        <v>#REF!</v>
      </c>
      <c r="CD60" s="541" t="e">
        <v>#REF!</v>
      </c>
      <c r="CE60" s="541" t="e">
        <v>#REF!</v>
      </c>
      <c r="CF60" s="541" t="e">
        <v>#REF!</v>
      </c>
      <c r="CG60" s="541" t="e">
        <v>#REF!</v>
      </c>
      <c r="CH60" s="541" t="e">
        <v>#REF!</v>
      </c>
      <c r="CI60" s="541" t="e">
        <v>#REF!</v>
      </c>
      <c r="CJ60" s="541" t="e">
        <v>#REF!</v>
      </c>
      <c r="CK60" s="541" t="e">
        <v>#REF!</v>
      </c>
      <c r="CL60" s="541" t="e">
        <v>#REF!</v>
      </c>
      <c r="CM60" s="541" t="e">
        <v>#REF!</v>
      </c>
      <c r="CN60" s="541" t="e">
        <v>#REF!</v>
      </c>
      <c r="CO60" s="541" t="e">
        <v>#REF!</v>
      </c>
      <c r="CP60" s="541" t="e">
        <v>#REF!</v>
      </c>
      <c r="CQ60" s="541" t="e">
        <v>#REF!</v>
      </c>
      <c r="CR60" s="541" t="e">
        <v>#REF!</v>
      </c>
      <c r="CS60" s="541" t="e">
        <v>#REF!</v>
      </c>
      <c r="CT60" s="541" t="e">
        <v>#REF!</v>
      </c>
      <c r="CU60" s="541" t="e">
        <v>#REF!</v>
      </c>
      <c r="CV60" s="541" t="e">
        <v>#REF!</v>
      </c>
      <c r="CW60" s="541" t="e">
        <v>#REF!</v>
      </c>
      <c r="CX60" s="541" t="e">
        <v>#REF!</v>
      </c>
      <c r="CY60" s="541" t="e">
        <v>#REF!</v>
      </c>
      <c r="CZ60" s="541" t="e">
        <v>#REF!</v>
      </c>
      <c r="DA60" s="541" t="e">
        <v>#REF!</v>
      </c>
      <c r="DB60" s="541" t="e">
        <v>#REF!</v>
      </c>
      <c r="DC60" s="541" t="e">
        <v>#REF!</v>
      </c>
      <c r="DD60" s="541" t="e">
        <v>#REF!</v>
      </c>
      <c r="DE60" s="541" t="e">
        <v>#REF!</v>
      </c>
      <c r="DF60" s="541" t="e">
        <v>#REF!</v>
      </c>
      <c r="DG60" s="541" t="e">
        <v>#REF!</v>
      </c>
      <c r="DH60" s="541" t="e">
        <v>#REF!</v>
      </c>
      <c r="DI60" s="541" t="e">
        <v>#REF!</v>
      </c>
      <c r="DJ60" s="541" t="e">
        <v>#REF!</v>
      </c>
      <c r="DK60" s="541" t="e">
        <v>#REF!</v>
      </c>
      <c r="DL60" s="541" t="e">
        <v>#REF!</v>
      </c>
      <c r="DM60" s="541" t="e">
        <v>#REF!</v>
      </c>
      <c r="DN60" s="541" t="e">
        <v>#REF!</v>
      </c>
      <c r="DO60" s="541" t="e">
        <v>#REF!</v>
      </c>
      <c r="DP60" s="541" t="e">
        <v>#REF!</v>
      </c>
      <c r="DQ60" s="541" t="e">
        <v>#REF!</v>
      </c>
      <c r="DR60" s="541" t="e">
        <v>#REF!</v>
      </c>
      <c r="DS60" s="541" t="e">
        <v>#REF!</v>
      </c>
      <c r="DT60" s="541" t="e">
        <v>#REF!</v>
      </c>
      <c r="DU60" s="541" t="e">
        <v>#REF!</v>
      </c>
      <c r="DV60" s="541" t="e">
        <v>#REF!</v>
      </c>
      <c r="DW60" s="541" t="e">
        <v>#REF!</v>
      </c>
      <c r="DX60" s="541" t="e">
        <v>#REF!</v>
      </c>
      <c r="DY60" s="541" t="e">
        <v>#REF!</v>
      </c>
      <c r="DZ60" s="541" t="e">
        <v>#REF!</v>
      </c>
      <c r="EA60" s="541" t="e">
        <v>#REF!</v>
      </c>
      <c r="EB60" s="541" t="e">
        <v>#REF!</v>
      </c>
      <c r="EC60" s="541" t="e">
        <v>#REF!</v>
      </c>
      <c r="ED60" s="541" t="e">
        <v>#REF!</v>
      </c>
      <c r="EE60" s="541" t="e">
        <v>#REF!</v>
      </c>
      <c r="EF60" s="541" t="e">
        <v>#REF!</v>
      </c>
      <c r="EG60" s="541" t="e">
        <v>#REF!</v>
      </c>
      <c r="EH60" s="541" t="e">
        <v>#REF!</v>
      </c>
      <c r="EI60" s="541" t="e">
        <v>#REF!</v>
      </c>
      <c r="EJ60" s="541" t="e">
        <v>#REF!</v>
      </c>
      <c r="EK60" s="573" t="e">
        <f>EK5-EK21</f>
        <v>#REF!</v>
      </c>
      <c r="EL60" s="573" t="e">
        <f>EL5-EL21</f>
        <v>#VALUE!</v>
      </c>
      <c r="EM60" s="573" t="e">
        <f>EM5-EM21</f>
        <v>#VALUE!</v>
      </c>
      <c r="EN60" s="573" t="e">
        <f t="shared" ref="EN60:FC60" si="81">EN5-EN21</f>
        <v>#VALUE!</v>
      </c>
      <c r="EO60" s="573" t="e">
        <f t="shared" si="81"/>
        <v>#VALUE!</v>
      </c>
      <c r="EP60" s="573" t="e">
        <f t="shared" si="81"/>
        <v>#VALUE!</v>
      </c>
      <c r="EQ60" s="573" t="e">
        <f t="shared" si="81"/>
        <v>#VALUE!</v>
      </c>
      <c r="ER60" s="573" t="e">
        <f t="shared" si="81"/>
        <v>#VALUE!</v>
      </c>
      <c r="ES60" s="573" t="e">
        <f t="shared" si="81"/>
        <v>#VALUE!</v>
      </c>
      <c r="ET60" s="573" t="e">
        <f t="shared" si="81"/>
        <v>#VALUE!</v>
      </c>
      <c r="EU60" s="573" t="e">
        <f t="shared" si="81"/>
        <v>#VALUE!</v>
      </c>
      <c r="EV60" s="573" t="e">
        <f t="shared" si="81"/>
        <v>#VALUE!</v>
      </c>
      <c r="EW60" s="573" t="e">
        <f t="shared" si="81"/>
        <v>#VALUE!</v>
      </c>
      <c r="EX60" s="573" t="e">
        <f t="shared" si="81"/>
        <v>#VALUE!</v>
      </c>
      <c r="EY60" s="573" t="e">
        <f t="shared" si="81"/>
        <v>#VALUE!</v>
      </c>
      <c r="EZ60" s="573" t="e">
        <f>EZ5-EZ21</f>
        <v>#VALUE!</v>
      </c>
      <c r="FA60" s="573" t="e">
        <f t="shared" si="81"/>
        <v>#VALUE!</v>
      </c>
      <c r="FB60" s="573" t="e">
        <f t="shared" si="81"/>
        <v>#VALUE!</v>
      </c>
      <c r="FC60" s="573" t="e">
        <f t="shared" si="81"/>
        <v>#VALUE!</v>
      </c>
      <c r="FD60" s="573" t="e">
        <f>FD5-FD21</f>
        <v>#VALUE!</v>
      </c>
      <c r="FE60" s="573" t="e">
        <f>FE5-FE21</f>
        <v>#VALUE!</v>
      </c>
      <c r="FF60" s="573" t="e">
        <f>FF5-FF21</f>
        <v>#VALUE!</v>
      </c>
      <c r="FG60" s="573" t="e">
        <f>FG5-FG21</f>
        <v>#VALUE!</v>
      </c>
    </row>
    <row r="61" spans="1:163">
      <c r="C61" s="454" t="s">
        <v>290</v>
      </c>
      <c r="D61" s="541"/>
      <c r="E61" s="541"/>
      <c r="F61" s="541"/>
      <c r="G61" s="541"/>
      <c r="H61" s="541"/>
      <c r="I61" s="541"/>
      <c r="J61" s="541"/>
      <c r="K61" s="541"/>
      <c r="L61" s="541"/>
      <c r="M61" s="541"/>
      <c r="N61" s="541"/>
      <c r="O61" s="541"/>
      <c r="P61" s="541"/>
      <c r="Q61" s="541"/>
      <c r="R61" s="541"/>
      <c r="S61" s="541"/>
      <c r="T61" s="541"/>
      <c r="U61" s="541"/>
      <c r="V61" s="541"/>
      <c r="W61" s="541"/>
      <c r="X61" s="541"/>
      <c r="Y61" s="541"/>
      <c r="Z61" s="541"/>
      <c r="AA61" s="541"/>
      <c r="AB61" s="541"/>
      <c r="AC61" s="541"/>
      <c r="AD61" s="541"/>
      <c r="AE61" s="541"/>
      <c r="AF61" s="541"/>
      <c r="AG61" s="541"/>
      <c r="AH61" s="541"/>
      <c r="AI61" s="541"/>
      <c r="AJ61" s="541"/>
      <c r="AK61" s="541"/>
      <c r="AL61" s="541"/>
      <c r="AM61" s="541"/>
      <c r="AN61" s="541"/>
      <c r="AO61" s="541"/>
      <c r="AP61" s="541"/>
      <c r="AQ61" s="541"/>
      <c r="AR61" s="541"/>
      <c r="AS61" s="541"/>
      <c r="AT61" s="541"/>
      <c r="AU61" s="541"/>
      <c r="AV61" s="541"/>
      <c r="AW61" s="541"/>
      <c r="AX61" s="541"/>
      <c r="AY61" s="541" t="e">
        <f>AY60/SUM('E&amp;R trim'!BF61:BI61)*100</f>
        <v>#REF!</v>
      </c>
      <c r="AZ61" s="541" t="e">
        <f>AZ60/SUM('E&amp;R trim'!BG61:BJ61)*100</f>
        <v>#REF!</v>
      </c>
      <c r="BA61" s="541" t="e">
        <f>BA60/SUM('E&amp;R trim'!BH61:BK61)*100</f>
        <v>#REF!</v>
      </c>
      <c r="BB61" s="541" t="e">
        <f>BB60/SUM('E&amp;R trim'!BI61:BL61)*100</f>
        <v>#REF!</v>
      </c>
      <c r="BC61" s="541" t="e">
        <f>BC60/SUM('E&amp;R trim'!BJ61:BM61)*100</f>
        <v>#REF!</v>
      </c>
      <c r="BD61" s="541" t="e">
        <f>BD60/SUM('E&amp;R trim'!BK61:BN61)*100</f>
        <v>#REF!</v>
      </c>
      <c r="BE61" s="541" t="e">
        <f>BE60/SUM('E&amp;R trim'!BL61:BO61)*100</f>
        <v>#REF!</v>
      </c>
      <c r="BF61" s="541" t="e">
        <f>BF60/SUM('E&amp;R trim'!BM61:BP61)*100</f>
        <v>#REF!</v>
      </c>
      <c r="BG61" s="541" t="e">
        <f>BG60/SUM('E&amp;R trim'!BN61:BQ61)*100</f>
        <v>#REF!</v>
      </c>
      <c r="BH61" s="541" t="e">
        <f>BH60/SUM('E&amp;R trim'!BO61:BR61)*100</f>
        <v>#REF!</v>
      </c>
      <c r="BI61" s="541" t="e">
        <f>BI60/SUM('E&amp;R trim'!BP61:BS61)*100</f>
        <v>#REF!</v>
      </c>
      <c r="BJ61" s="541" t="e">
        <f>BJ60/SUM('E&amp;R trim'!BQ61:BT61)*100</f>
        <v>#REF!</v>
      </c>
      <c r="BK61" s="541" t="e">
        <f>BK60/SUM('E&amp;R trim'!BR61:BU61)*100</f>
        <v>#REF!</v>
      </c>
      <c r="BL61" s="541" t="e">
        <f>BL60/SUM('E&amp;R trim'!BS61:BV61)*100</f>
        <v>#REF!</v>
      </c>
      <c r="BM61" s="541" t="e">
        <f>BM60/SUM('E&amp;R trim'!BT61:BW61)*100</f>
        <v>#REF!</v>
      </c>
      <c r="BN61" s="541" t="e">
        <f>BN60/SUM('E&amp;R trim'!BU61:BX61)*100</f>
        <v>#REF!</v>
      </c>
      <c r="BO61" s="541" t="e">
        <f>BO60/SUM('E&amp;R trim'!BV61:BY61)*100</f>
        <v>#REF!</v>
      </c>
      <c r="BP61" s="541" t="e">
        <f>BP60/SUM('E&amp;R trim'!BW61:BZ61)*100</f>
        <v>#REF!</v>
      </c>
      <c r="BQ61" s="541" t="e">
        <f>BQ60/SUM('E&amp;R trim'!BX61:CA61)*100</f>
        <v>#REF!</v>
      </c>
      <c r="BR61" s="541" t="e">
        <f>BR60/SUM('E&amp;R trim'!BY61:CB61)*100</f>
        <v>#REF!</v>
      </c>
      <c r="BS61" s="541" t="e">
        <f>BS60/SUM('E&amp;R trim'!BZ61:CC61)*100</f>
        <v>#REF!</v>
      </c>
      <c r="BT61" s="541" t="e">
        <f>BT60/SUM('E&amp;R trim'!CA61:CD61)*100</f>
        <v>#REF!</v>
      </c>
      <c r="BU61" s="541" t="e">
        <f>BU60/SUM('E&amp;R trim'!CB61:CE61)*100</f>
        <v>#REF!</v>
      </c>
      <c r="BV61" s="541" t="e">
        <f>BV60/SUM('E&amp;R trim'!CC61:CF61)*100</f>
        <v>#REF!</v>
      </c>
      <c r="BW61" s="541" t="e">
        <f>BW60/SUM('E&amp;R trim'!CD61:CG61)*100</f>
        <v>#REF!</v>
      </c>
      <c r="BX61" s="541" t="e">
        <f>BX60/SUM('E&amp;R trim'!CE61:CH61)*100</f>
        <v>#REF!</v>
      </c>
      <c r="BY61" s="541" t="e">
        <f>BY60/SUM('E&amp;R trim'!CF61:CI61)*100</f>
        <v>#REF!</v>
      </c>
      <c r="BZ61" s="541" t="e">
        <f>BZ60/SUM('E&amp;R trim'!CG61:CJ61)*100</f>
        <v>#REF!</v>
      </c>
      <c r="CA61" s="541" t="e">
        <f>CA60/SUM('E&amp;R trim'!CH61:CK61)*100</f>
        <v>#REF!</v>
      </c>
      <c r="CB61" s="541" t="e">
        <f>CB60/SUM('E&amp;R trim'!CI61:CL61)*100</f>
        <v>#REF!</v>
      </c>
      <c r="CC61" s="541" t="e">
        <f>CC60/SUM('E&amp;R trim'!CJ61:CM61)*100</f>
        <v>#REF!</v>
      </c>
      <c r="CD61" s="541" t="e">
        <f>CD60/SUM('E&amp;R trim'!CK61:CN61)*100</f>
        <v>#REF!</v>
      </c>
      <c r="CE61" s="541" t="e">
        <f>CE60/SUM('E&amp;R trim'!CL61:CO61)*100</f>
        <v>#REF!</v>
      </c>
      <c r="CF61" s="541" t="e">
        <f>CF60/SUM('E&amp;R trim'!CM61:CP61)*100</f>
        <v>#REF!</v>
      </c>
      <c r="CG61" s="541" t="e">
        <f>CG60/SUM('E&amp;R trim'!CN61:CQ61)*100</f>
        <v>#REF!</v>
      </c>
      <c r="CH61" s="541" t="e">
        <f>CH60/SUM('E&amp;R trim'!CO61:CR61)*100</f>
        <v>#REF!</v>
      </c>
      <c r="CI61" s="541" t="e">
        <f>CI60/SUM('E&amp;R trim'!CP61:CS61)*100</f>
        <v>#REF!</v>
      </c>
      <c r="CJ61" s="541" t="e">
        <f>CJ60/SUM('E&amp;R trim'!CQ61:CT61)*100</f>
        <v>#REF!</v>
      </c>
      <c r="CK61" s="541" t="e">
        <f>CK60/SUM('E&amp;R trim'!CR61:CU61)*100</f>
        <v>#REF!</v>
      </c>
      <c r="CL61" s="541" t="e">
        <f>CL60/SUM('E&amp;R trim'!CS61:CV61)*100</f>
        <v>#REF!</v>
      </c>
      <c r="CM61" s="541" t="e">
        <f>CM60/SUM('E&amp;R trim'!CT61:CW61)*100</f>
        <v>#REF!</v>
      </c>
      <c r="CN61" s="541" t="e">
        <f>CN60/SUM('E&amp;R trim'!CU61:CX61)*100</f>
        <v>#REF!</v>
      </c>
      <c r="CO61" s="541" t="e">
        <f>CO60/SUM('E&amp;R trim'!CV61:CY61)*100</f>
        <v>#REF!</v>
      </c>
      <c r="CP61" s="541" t="e">
        <f>CP60/SUM('E&amp;R trim'!CW61:CZ61)*100</f>
        <v>#REF!</v>
      </c>
      <c r="CQ61" s="541" t="e">
        <f>CQ60/SUM('E&amp;R trim'!CX61:DA61)*100</f>
        <v>#REF!</v>
      </c>
      <c r="CR61" s="541" t="e">
        <f>CR60/SUM('E&amp;R trim'!CY61:DB61)*100</f>
        <v>#REF!</v>
      </c>
      <c r="CS61" s="541" t="e">
        <f>CS60/SUM('E&amp;R trim'!CZ61:DC61)*100</f>
        <v>#REF!</v>
      </c>
      <c r="CT61" s="541" t="e">
        <f>CT60/SUM('E&amp;R trim'!DA61:DD61)*100</f>
        <v>#REF!</v>
      </c>
      <c r="CU61" s="541" t="e">
        <f>CU60/SUM('E&amp;R trim'!DB61:DE61)*100</f>
        <v>#REF!</v>
      </c>
      <c r="CV61" s="541" t="e">
        <f>CV60/SUM('E&amp;R trim'!DC61:DF61)*100</f>
        <v>#REF!</v>
      </c>
      <c r="CW61" s="541" t="e">
        <f>CW60/SUM('E&amp;R trim'!DD61:DG61)*100</f>
        <v>#REF!</v>
      </c>
      <c r="CX61" s="541" t="e">
        <f>CX60/SUM('E&amp;R trim'!DE61:DH61)*100</f>
        <v>#REF!</v>
      </c>
      <c r="CY61" s="541" t="e">
        <f>CY60/SUM('E&amp;R trim'!DF61:DI61)*100</f>
        <v>#REF!</v>
      </c>
      <c r="CZ61" s="541" t="e">
        <f>CZ60/SUM('E&amp;R trim'!DG61:DJ61)*100</f>
        <v>#REF!</v>
      </c>
      <c r="DA61" s="541" t="e">
        <f>DA60/SUM('E&amp;R trim'!DH61:DK61)*100</f>
        <v>#REF!</v>
      </c>
      <c r="DB61" s="541" t="e">
        <f>DB60/SUM('E&amp;R trim'!DI61:DL61)*100</f>
        <v>#REF!</v>
      </c>
      <c r="DC61" s="541" t="e">
        <f>DC60/SUM('E&amp;R trim'!DJ61:DM61)*100</f>
        <v>#REF!</v>
      </c>
      <c r="DD61" s="541" t="e">
        <f>DD60/SUM('E&amp;R trim'!DK61:DN61)*100</f>
        <v>#REF!</v>
      </c>
      <c r="DE61" s="541" t="e">
        <f>DE60/SUM('E&amp;R trim'!DL61:DO61)*100</f>
        <v>#REF!</v>
      </c>
      <c r="DF61" s="541" t="e">
        <f>DF60/SUM('E&amp;R trim'!DM61:DP61)*100</f>
        <v>#REF!</v>
      </c>
      <c r="DG61" s="541" t="e">
        <f>DG60/SUM('E&amp;R trim'!DN61:DQ61)*100</f>
        <v>#REF!</v>
      </c>
      <c r="DH61" s="541" t="e">
        <f>DH60/SUM('E&amp;R trim'!DO61:DR61)*100</f>
        <v>#REF!</v>
      </c>
      <c r="DI61" s="541" t="e">
        <f>DI60/SUM('E&amp;R trim'!DP61:DS61)*100</f>
        <v>#REF!</v>
      </c>
      <c r="DJ61" s="541" t="e">
        <f>DJ60/SUM('E&amp;R trim'!DQ61:DT61)*100</f>
        <v>#REF!</v>
      </c>
      <c r="DK61" s="541" t="e">
        <f>DK60/SUM('E&amp;R trim'!DR61:DU61)*100</f>
        <v>#REF!</v>
      </c>
      <c r="DL61" s="541" t="e">
        <f>DL60/SUM('E&amp;R trim'!DS61:DV61)*100</f>
        <v>#REF!</v>
      </c>
      <c r="DM61" s="541" t="e">
        <f>DM60/SUM('E&amp;R trim'!DT61:DW61)*100</f>
        <v>#REF!</v>
      </c>
      <c r="DN61" s="541" t="e">
        <f>DN60/SUM('E&amp;R trim'!DU61:DX61)*100</f>
        <v>#REF!</v>
      </c>
      <c r="DO61" s="541" t="e">
        <f>DO60/SUM('E&amp;R trim'!DV61:DY61)*100</f>
        <v>#REF!</v>
      </c>
      <c r="DP61" s="541" t="e">
        <f>DP60/SUM('E&amp;R trim'!DW61:DZ61)*100</f>
        <v>#REF!</v>
      </c>
      <c r="DQ61" s="541" t="e">
        <f>DQ60/SUM('E&amp;R trim'!DX61:EA61)*100</f>
        <v>#REF!</v>
      </c>
      <c r="DR61" s="541" t="e">
        <f>DR60/SUM('E&amp;R trim'!DY61:EB61)*100</f>
        <v>#REF!</v>
      </c>
      <c r="DS61" s="541" t="e">
        <f>DS60/SUM('E&amp;R trim'!DZ61:EC61)*100</f>
        <v>#REF!</v>
      </c>
      <c r="DT61" s="541" t="e">
        <f>DT60/SUM('E&amp;R trim'!EA61:ED61)*100</f>
        <v>#REF!</v>
      </c>
      <c r="DU61" s="541" t="e">
        <f>DU60/SUM('E&amp;R trim'!EB61:EE61)*100</f>
        <v>#REF!</v>
      </c>
      <c r="DV61" s="541" t="e">
        <f>DV60/SUM('E&amp;R trim'!EC61:EF61)*100</f>
        <v>#REF!</v>
      </c>
      <c r="DW61" s="541" t="e">
        <f>DW60/SUM('E&amp;R trim'!ED61:EG61)*100</f>
        <v>#REF!</v>
      </c>
      <c r="DX61" s="541" t="e">
        <f>DX60/SUM('E&amp;R trim'!EE61:EH61)*100</f>
        <v>#REF!</v>
      </c>
      <c r="DY61" s="541" t="e">
        <f>DY60/SUM('E&amp;R trim'!EF61:EI61)*100</f>
        <v>#REF!</v>
      </c>
      <c r="DZ61" s="541" t="e">
        <f>DZ60/SUM('E&amp;R trim'!EG61:EJ61)*100</f>
        <v>#REF!</v>
      </c>
      <c r="EA61" s="541" t="e">
        <f>EA60/SUM('E&amp;R trim'!EH61:EK61)*100</f>
        <v>#REF!</v>
      </c>
      <c r="EB61" s="541" t="e">
        <f>EB60/SUM('E&amp;R trim'!EI61:EL61)*100</f>
        <v>#REF!</v>
      </c>
      <c r="EC61" s="541" t="e">
        <f>EC60/SUM('E&amp;R trim'!EJ61:EM61)*100</f>
        <v>#REF!</v>
      </c>
      <c r="ED61" s="541" t="e">
        <f>ED60/SUM('E&amp;R trim'!EK61:EN61)*100</f>
        <v>#REF!</v>
      </c>
      <c r="EE61" s="541" t="e">
        <f>EE60/SUM('E&amp;R trim'!EL61:EO61)*100</f>
        <v>#REF!</v>
      </c>
      <c r="EF61" s="541" t="e">
        <f>EF60/SUM('E&amp;R trim'!EM61:EP61)*100</f>
        <v>#REF!</v>
      </c>
      <c r="EG61" s="541" t="e">
        <f>EG60/SUM('E&amp;R trim'!EN61:EQ61)*100</f>
        <v>#REF!</v>
      </c>
      <c r="EH61" s="541" t="e">
        <f>EH60/SUM('E&amp;R trim'!EO61:ER61)*100</f>
        <v>#REF!</v>
      </c>
      <c r="EI61" s="541" t="e">
        <f>EI60/SUM('E&amp;R trim'!EP61:ES61)*100</f>
        <v>#REF!</v>
      </c>
      <c r="EJ61" s="541" t="e">
        <f>EJ60/SUM('E&amp;R trim'!EQ61:ET61)*100</f>
        <v>#REF!</v>
      </c>
      <c r="EK61" s="535" t="e">
        <f>EK60/SUM('E&amp;R trim'!ER61:EU61)*100</f>
        <v>#REF!</v>
      </c>
      <c r="EL61" s="535" t="e">
        <f>EL60/SUM('E&amp;R trim'!ES61:EV61)*100</f>
        <v>#VALUE!</v>
      </c>
      <c r="EM61" s="535" t="e">
        <f>EM60/SUM('E&amp;R trim'!ET61:EW61)*100</f>
        <v>#VALUE!</v>
      </c>
      <c r="EN61" s="535" t="e">
        <f>EN60/SUM('E&amp;R trim'!EU61:EX61)*100</f>
        <v>#VALUE!</v>
      </c>
      <c r="EO61" s="535" t="e">
        <f>EO60/SUM('E&amp;R trim'!EV61:EY61)*100</f>
        <v>#VALUE!</v>
      </c>
      <c r="EP61" s="535" t="e">
        <f>EP60/SUM('E&amp;R trim'!EW61:EZ61)*100</f>
        <v>#VALUE!</v>
      </c>
      <c r="EQ61" s="535" t="e">
        <f>EQ60/SUM('E&amp;R trim'!EX61:FA61)*100</f>
        <v>#VALUE!</v>
      </c>
      <c r="ER61" s="535" t="e">
        <f>ER60/SUM('E&amp;R trim'!EY61:FB61)*100</f>
        <v>#VALUE!</v>
      </c>
      <c r="ES61" s="535" t="e">
        <f>ES60/SUM('E&amp;R trim'!EZ61:FC61)*100</f>
        <v>#VALUE!</v>
      </c>
      <c r="ET61" s="535" t="e">
        <f>ET60/SUM('E&amp;R trim'!FA61:FD61)*100</f>
        <v>#VALUE!</v>
      </c>
      <c r="EU61" s="535" t="e">
        <f>EU60/SUM('E&amp;R trim'!FB61:FE61)*100</f>
        <v>#VALUE!</v>
      </c>
      <c r="EV61" s="535" t="e">
        <f>EV60/SUM('E&amp;R trim'!FC61:FF61)*100</f>
        <v>#VALUE!</v>
      </c>
      <c r="EW61" s="535" t="e">
        <f>EW60/SUM('E&amp;R trim'!FD61:FG61)*100</f>
        <v>#VALUE!</v>
      </c>
      <c r="EX61" s="535" t="e">
        <f>EX60/SUM('E&amp;R trim'!FE61:FH61)*100</f>
        <v>#VALUE!</v>
      </c>
      <c r="EY61" s="535" t="e">
        <f>EY60/SUM('E&amp;R trim'!FF61:FI61)*100</f>
        <v>#VALUE!</v>
      </c>
      <c r="EZ61" s="535" t="e">
        <f>EZ60/SUM('E&amp;R trim'!FG61:FJ61)*100</f>
        <v>#VALUE!</v>
      </c>
      <c r="FA61" s="535" t="e">
        <f>FA60/SUM('E&amp;R trim'!FH61:FK61)*100</f>
        <v>#VALUE!</v>
      </c>
      <c r="FB61" s="535" t="e">
        <f>FB60/SUM('E&amp;R trim'!FI61:FL61)*100</f>
        <v>#VALUE!</v>
      </c>
      <c r="FC61" s="535" t="e">
        <f>FC60/SUM('E&amp;R trim'!FJ61:FM61)*100</f>
        <v>#VALUE!</v>
      </c>
      <c r="FD61" s="535" t="e">
        <f>FD60/SUM('E&amp;R trim'!FK61:FN61)*100</f>
        <v>#VALUE!</v>
      </c>
      <c r="FE61" s="535" t="e">
        <f>FE60/SUM('E&amp;R trim'!FL61:FO61)*100</f>
        <v>#VALUE!</v>
      </c>
      <c r="FF61" s="535" t="e">
        <f>FF60/SUM('E&amp;R trim'!FM61:FP61)*100</f>
        <v>#VALUE!</v>
      </c>
      <c r="FG61" s="535" t="e">
        <f>FG60/SUM('E&amp;R trim'!FN61:FQ61)*100</f>
        <v>#VALUE!</v>
      </c>
    </row>
    <row r="62" spans="1:163">
      <c r="C62" s="454"/>
      <c r="AR62" s="490"/>
      <c r="AS62" s="490"/>
      <c r="AT62" s="490"/>
      <c r="AU62" s="541"/>
      <c r="AV62" s="541"/>
      <c r="AW62" s="541"/>
      <c r="AX62" s="541"/>
      <c r="AY62" s="541"/>
      <c r="AZ62" s="541"/>
      <c r="BA62" s="541"/>
      <c r="BB62" s="541"/>
      <c r="BC62" s="541"/>
      <c r="BD62" s="541"/>
      <c r="BE62" s="541"/>
      <c r="BF62" s="541"/>
      <c r="BG62" s="541"/>
      <c r="BH62" s="541"/>
      <c r="BI62" s="541"/>
      <c r="BJ62" s="541"/>
      <c r="BK62" s="541"/>
      <c r="BL62" s="541"/>
      <c r="BM62" s="541"/>
      <c r="BN62" s="541"/>
      <c r="BO62" s="541"/>
      <c r="BP62" s="541"/>
      <c r="BQ62" s="541"/>
      <c r="BR62" s="541"/>
      <c r="BS62" s="541"/>
      <c r="BT62" s="541"/>
      <c r="BU62" s="541"/>
      <c r="BV62" s="541"/>
      <c r="BW62" s="541"/>
      <c r="BX62" s="541"/>
      <c r="BY62" s="541"/>
      <c r="BZ62" s="541"/>
      <c r="CA62" s="541"/>
      <c r="CB62" s="541"/>
      <c r="CC62" s="541"/>
      <c r="CD62" s="541"/>
      <c r="CE62" s="541"/>
      <c r="CF62" s="541"/>
      <c r="CG62" s="541"/>
      <c r="CH62" s="541"/>
      <c r="CI62" s="541"/>
      <c r="CJ62" s="541"/>
      <c r="CK62" s="541"/>
      <c r="CL62" s="541"/>
      <c r="CM62" s="541"/>
      <c r="CN62" s="541"/>
      <c r="CO62" s="541"/>
      <c r="CP62" s="541"/>
      <c r="CQ62" s="541"/>
      <c r="CR62" s="541"/>
      <c r="CS62" s="541"/>
      <c r="CT62" s="541"/>
      <c r="CU62" s="541"/>
      <c r="CV62" s="541"/>
      <c r="CW62" s="541"/>
      <c r="CX62" s="541"/>
      <c r="CY62" s="541"/>
      <c r="CZ62" s="541"/>
      <c r="DA62" s="541"/>
      <c r="DB62" s="541"/>
      <c r="DC62" s="541"/>
      <c r="DD62" s="541"/>
      <c r="DE62" s="541"/>
      <c r="DF62" s="541"/>
      <c r="DG62" s="541"/>
      <c r="DH62" s="541"/>
      <c r="DI62" s="541"/>
      <c r="DJ62" s="541"/>
      <c r="DK62" s="541"/>
      <c r="DL62" s="541"/>
      <c r="DM62" s="541"/>
      <c r="DN62" s="541"/>
      <c r="DO62" s="541"/>
      <c r="DP62" s="541"/>
      <c r="DQ62" s="541"/>
      <c r="DR62" s="541"/>
      <c r="DS62" s="541"/>
      <c r="DT62" s="541"/>
      <c r="DU62" s="541"/>
      <c r="DV62" s="541"/>
      <c r="DW62" s="541"/>
      <c r="DX62" s="541"/>
      <c r="DY62" s="541"/>
      <c r="EK62" s="519"/>
      <c r="EL62" s="519"/>
      <c r="EM62" s="519"/>
      <c r="EN62" s="519"/>
      <c r="EO62" s="519"/>
      <c r="EP62" s="519"/>
      <c r="EQ62" s="519"/>
      <c r="ER62" s="519"/>
      <c r="ES62" s="519"/>
      <c r="ET62" s="519"/>
      <c r="EU62" s="519"/>
      <c r="EV62" s="519"/>
      <c r="EW62" s="519"/>
      <c r="EX62" s="519"/>
      <c r="EY62" s="519"/>
      <c r="EZ62" s="519"/>
      <c r="FA62" s="519"/>
      <c r="FB62" s="519"/>
      <c r="FC62" s="519"/>
      <c r="FD62" s="519"/>
      <c r="FE62" s="519"/>
      <c r="FF62" s="519"/>
      <c r="FG62" s="519"/>
    </row>
    <row r="63" spans="1:163">
      <c r="C63" s="454" t="s">
        <v>314</v>
      </c>
      <c r="AR63" s="490"/>
      <c r="AS63" s="490"/>
      <c r="AT63" s="490"/>
      <c r="AU63" s="490"/>
      <c r="AV63" s="490"/>
      <c r="AW63" s="490"/>
      <c r="AX63" s="490"/>
      <c r="AY63" s="490" t="e">
        <f>AY8/SUM('E&amp;R trim'!BF61:BI61)*100</f>
        <v>#VALUE!</v>
      </c>
      <c r="AZ63" s="490">
        <f>AZ8/SUM('E&amp;R trim'!BG61:BJ61)*100</f>
        <v>37.364068742127046</v>
      </c>
      <c r="BA63" s="490">
        <f>BA8/SUM('E&amp;R trim'!BH61:BK61)*100</f>
        <v>37.370780626922858</v>
      </c>
      <c r="BB63" s="490">
        <f>BB8/SUM('E&amp;R trim'!BI61:BL61)*100</f>
        <v>37.730447941513859</v>
      </c>
      <c r="BC63" s="490">
        <f>BC8/SUM('E&amp;R trim'!BJ61:BM61)*100</f>
        <v>37.871856402296025</v>
      </c>
      <c r="BD63" s="490">
        <f>BD8/SUM('E&amp;R trim'!BK61:BN61)*100</f>
        <v>38.335221009155532</v>
      </c>
      <c r="BE63" s="490">
        <f>BE8/SUM('E&amp;R trim'!BL61:BO61)*100</f>
        <v>38.931486630041121</v>
      </c>
      <c r="BF63" s="490">
        <f>BF8/SUM('E&amp;R trim'!BM61:BP61)*100</f>
        <v>39.411307731922257</v>
      </c>
      <c r="BG63" s="490">
        <f>BG8/SUM('E&amp;R trim'!BN61:BQ61)*100</f>
        <v>39.760237600651486</v>
      </c>
      <c r="BH63" s="490">
        <f>BH8/SUM('E&amp;R trim'!BO61:BR61)*100</f>
        <v>40.000744281638248</v>
      </c>
      <c r="BI63" s="490">
        <f>BI8/SUM('E&amp;R trim'!BP61:BS61)*100</f>
        <v>40.142752498026852</v>
      </c>
      <c r="BJ63" s="490">
        <f>BJ8/SUM('E&amp;R trim'!BQ61:BT61)*100</f>
        <v>40.416283486690567</v>
      </c>
      <c r="BK63" s="490">
        <f>BK8/SUM('E&amp;R trim'!BR61:BU61)*100</f>
        <v>40.570158677130969</v>
      </c>
      <c r="BL63" s="490">
        <f>BL8/SUM('E&amp;R trim'!BS61:BV61)*100</f>
        <v>40.484776926995039</v>
      </c>
      <c r="BM63" s="490">
        <f>BM8/SUM('E&amp;R trim'!BT61:BW61)*100</f>
        <v>40.491175630888385</v>
      </c>
      <c r="BN63" s="490">
        <f>BN8/SUM('E&amp;R trim'!BU61:BX61)*100</f>
        <v>40.612776699188522</v>
      </c>
      <c r="BO63" s="490">
        <f>BO8/SUM('E&amp;R trim'!BV61:BY61)*100</f>
        <v>41.057137797450736</v>
      </c>
      <c r="BP63" s="490">
        <f>BP8/SUM('E&amp;R trim'!BW61:BZ61)*100</f>
        <v>41.483048163642181</v>
      </c>
      <c r="BQ63" s="490">
        <f>BQ8/SUM('E&amp;R trim'!BX61:CA61)*100</f>
        <v>41.938908323052935</v>
      </c>
      <c r="BR63" s="490">
        <f>BR8/SUM('E&amp;R trim'!BY61:CB61)*100</f>
        <v>42.2125878484472</v>
      </c>
      <c r="BS63" s="490">
        <f>BS8/SUM('E&amp;R trim'!BZ61:CC61)*100</f>
        <v>42.457189319841007</v>
      </c>
      <c r="BT63" s="490">
        <f>BT8/SUM('E&amp;R trim'!CA61:CD61)*100</f>
        <v>42.243144458798007</v>
      </c>
      <c r="BU63" s="490">
        <f>BU8/SUM('E&amp;R trim'!CB61:CE61)*100</f>
        <v>42.190410602176783</v>
      </c>
      <c r="BV63" s="490">
        <f>BV8/SUM('E&amp;R trim'!CC61:CF61)*100</f>
        <v>41.702814834869038</v>
      </c>
      <c r="BW63" s="490">
        <f>BW8/SUM('E&amp;R trim'!CD61:CG61)*100</f>
        <v>41.821411150656807</v>
      </c>
      <c r="BX63" s="490">
        <f>BX8/SUM('E&amp;R trim'!CE61:CH61)*100</f>
        <v>41.062116637304193</v>
      </c>
      <c r="BY63" s="490">
        <f>BY8/SUM('E&amp;R trim'!CF61:CI61)*100</f>
        <v>40.949906694833501</v>
      </c>
      <c r="BZ63" s="490">
        <f>BZ8/SUM('E&amp;R trim'!CG61:CJ61)*100</f>
        <v>40.783829741081519</v>
      </c>
      <c r="CA63" s="490">
        <f>CA8/SUM('E&amp;R trim'!CH61:CK61)*100</f>
        <v>41.876107926600021</v>
      </c>
      <c r="CB63" s="490">
        <f>CB8/SUM('E&amp;R trim'!CI61:CL61)*100</f>
        <v>42.08806148037818</v>
      </c>
      <c r="CC63" s="490">
        <f>CC8/SUM('E&amp;R trim'!CJ61:CM61)*100</f>
        <v>42.506868599385037</v>
      </c>
      <c r="CD63" s="490">
        <f>CD8/SUM('E&amp;R trim'!CK61:CN61)*100</f>
        <v>42.918591403492265</v>
      </c>
      <c r="CE63" s="490">
        <f>CE8/SUM('E&amp;R trim'!CL61:CO61)*100</f>
        <v>42.855020933437281</v>
      </c>
      <c r="CF63" s="490">
        <f>CF8/SUM('E&amp;R trim'!CM61:CP61)*100</f>
        <v>42.997697079296088</v>
      </c>
      <c r="CG63" s="490">
        <f>CG8/SUM('E&amp;R trim'!CN61:CQ61)*100</f>
        <v>42.780655467880138</v>
      </c>
      <c r="CH63" s="490">
        <f>CH8/SUM('E&amp;R trim'!CO61:CR61)*100</f>
        <v>42.782172281680843</v>
      </c>
      <c r="CI63" s="490">
        <f>CI8/SUM('E&amp;R trim'!CP61:CS61)*100</f>
        <v>41.994293025301992</v>
      </c>
      <c r="CJ63" s="490">
        <f>CJ8/SUM('E&amp;R trim'!CQ61:CT61)*100</f>
        <v>41.699879642423014</v>
      </c>
      <c r="CK63" s="490">
        <f>CK8/SUM('E&amp;R trim'!CR61:CU61)*100</f>
        <v>41.811930815297153</v>
      </c>
      <c r="CL63" s="490">
        <f>CL8/SUM('E&amp;R trim'!CS61:CV61)*100</f>
        <v>41.628435584101425</v>
      </c>
      <c r="CM63" s="490">
        <f>CM8/SUM('E&amp;R trim'!CT61:CW61)*100</f>
        <v>41.691827654939821</v>
      </c>
      <c r="CN63" s="490">
        <f>CN8/SUM('E&amp;R trim'!CU61:CX61)*100</f>
        <v>41.673614742167516</v>
      </c>
      <c r="CO63" s="490">
        <f>CO8/SUM('E&amp;R trim'!CV61:CY61)*100</f>
        <v>41.36404320446951</v>
      </c>
      <c r="CP63" s="490">
        <f>CP8/SUM('E&amp;R trim'!CW61:CZ61)*100</f>
        <v>41.363689221232939</v>
      </c>
      <c r="CQ63" s="490">
        <f>CQ8/SUM('E&amp;R trim'!CX61:DA61)*100</f>
        <v>41.144450544904807</v>
      </c>
      <c r="CR63" s="490">
        <f>CR8/SUM('E&amp;R trim'!CY61:DB61)*100</f>
        <v>41.108271252502171</v>
      </c>
      <c r="CS63" s="490">
        <f>CS8/SUM('E&amp;R trim'!CZ61:DC61)*100</f>
        <v>40.952614597737039</v>
      </c>
      <c r="CT63" s="490">
        <f>CT8/SUM('E&amp;R trim'!DA61:DD61)*100</f>
        <v>40.82248505778395</v>
      </c>
      <c r="CU63" s="490">
        <f>CU8/SUM('E&amp;R trim'!DB61:DE61)*100</f>
        <v>41.108192046253613</v>
      </c>
      <c r="CV63" s="490">
        <f>CV8/SUM('E&amp;R trim'!DC61:DF61)*100</f>
        <v>41.181216376446017</v>
      </c>
      <c r="CW63" s="490">
        <f>CW8/SUM('E&amp;R trim'!DD61:DG61)*100</f>
        <v>41.404573767308463</v>
      </c>
      <c r="CX63" s="490">
        <f>CX8/SUM('E&amp;R trim'!DE61:DH61)*100</f>
        <v>41.345814314840368</v>
      </c>
      <c r="CY63" s="490">
        <f>CY8/SUM('E&amp;R trim'!DF61:DI61)*100</f>
        <v>41.408107152308887</v>
      </c>
      <c r="CZ63" s="490">
        <f>CZ8/SUM('E&amp;R trim'!DG61:DJ61)*100</f>
        <v>41.513532581703736</v>
      </c>
      <c r="DA63" s="490">
        <f>DA8/SUM('E&amp;R trim'!DH61:DK61)*100</f>
        <v>41.66827760632777</v>
      </c>
      <c r="DB63" s="490">
        <f>DB8/SUM('E&amp;R trim'!DI61:DL61)*100</f>
        <v>41.813962057308167</v>
      </c>
      <c r="DC63" s="490">
        <f>DC8/SUM('E&amp;R trim'!DJ61:DM61)*100</f>
        <v>41.867478389407673</v>
      </c>
      <c r="DD63" s="490">
        <f>DD8/SUM('E&amp;R trim'!DK61:DN61)*100</f>
        <v>42.112500957706018</v>
      </c>
      <c r="DE63" s="490">
        <f>DE8/SUM('E&amp;R trim'!DL61:DO61)*100</f>
        <v>42.096765462622024</v>
      </c>
      <c r="DF63" s="490">
        <f>DF8/SUM('E&amp;R trim'!DM61:DP61)*100</f>
        <v>41.983475855624945</v>
      </c>
      <c r="DG63" s="490">
        <f>DG8/SUM('E&amp;R trim'!DN61:DQ61)*100</f>
        <v>42.224995888922727</v>
      </c>
      <c r="DH63" s="490">
        <f>DH8/SUM('E&amp;R trim'!DO61:DR61)*100</f>
        <v>41.856252169302479</v>
      </c>
      <c r="DI63" s="490">
        <f>DI8/SUM('E&amp;R trim'!DP61:DS61)*100</f>
        <v>41.89504328700307</v>
      </c>
      <c r="DJ63" s="490">
        <f>DJ8/SUM('E&amp;R trim'!DQ61:DT61)*100</f>
        <v>41.778006113107018</v>
      </c>
      <c r="DK63" s="490">
        <f>DK8/SUM('E&amp;R trim'!DR61:DU61)*100</f>
        <v>41.569031239739992</v>
      </c>
      <c r="DL63" s="490">
        <f>DL8/SUM('E&amp;R trim'!DS61:DV61)*100</f>
        <v>41.531788441564522</v>
      </c>
      <c r="DM63" s="490">
        <f>DM8/SUM('E&amp;R trim'!DT61:DW61)*100</f>
        <v>41.523966992141219</v>
      </c>
      <c r="DN63" s="490">
        <f>DN8/SUM('E&amp;R trim'!DU61:DX61)*100</f>
        <v>41.692622572713297</v>
      </c>
      <c r="DO63" s="490">
        <f>DO8/SUM('E&amp;R trim'!DV61:DY61)*100</f>
        <v>41.57866949581269</v>
      </c>
      <c r="DP63" s="490">
        <f>DP8/SUM('E&amp;R trim'!DW61:DZ61)*100</f>
        <v>41.103792664252033</v>
      </c>
      <c r="DQ63" s="490">
        <f>DQ8/SUM('E&amp;R trim'!DX61:EA61)*100</f>
        <v>40.966961971252395</v>
      </c>
      <c r="DR63" s="490">
        <f>DR8/SUM('E&amp;R trim'!DY61:EB61)*100</f>
        <v>40.588461220080639</v>
      </c>
      <c r="DS63" s="490">
        <f>DS8/SUM('E&amp;R trim'!DZ61:EC61)*100</f>
        <v>40.747591549978495</v>
      </c>
      <c r="DT63" s="490">
        <f>DT8/SUM('E&amp;R trim'!EA61:ED61)*100</f>
        <v>40.952060911180787</v>
      </c>
      <c r="DU63" s="490">
        <f>DU8/SUM('E&amp;R trim'!EB61:EE61)*100</f>
        <v>40.921312876714559</v>
      </c>
      <c r="DV63" s="490">
        <f>DV8/SUM('E&amp;R trim'!EC61:EF61)*100</f>
        <v>41.242245875325892</v>
      </c>
      <c r="DW63" s="490">
        <f>DW8/SUM('E&amp;R trim'!ED61:EG61)*100</f>
        <v>40.946316927348917</v>
      </c>
      <c r="DX63" s="490">
        <f>DX8/SUM('E&amp;R trim'!EE61:EH61)*100</f>
        <v>41.193145487872464</v>
      </c>
      <c r="DY63" s="490">
        <f>DY8/SUM('E&amp;R trim'!EF61:EI61)*100</f>
        <v>41.490390031271566</v>
      </c>
      <c r="DZ63" s="490">
        <f>DZ8/SUM('E&amp;R trim'!EG61:EJ61)*100</f>
        <v>41.778473457232494</v>
      </c>
      <c r="EA63" s="490">
        <f>EA8/SUM('E&amp;R trim'!EH61:EK61)*100</f>
        <v>42.158276597274721</v>
      </c>
      <c r="EB63" s="490">
        <f>EB8/SUM('E&amp;R trim'!EI61:EL61)*100</f>
        <v>42.35676324236978</v>
      </c>
      <c r="EC63" s="490">
        <f>EC8/SUM('E&amp;R trim'!EJ61:EM61)*100</f>
        <v>42.581412067642944</v>
      </c>
      <c r="ED63" s="490">
        <f>ED8/SUM('E&amp;R trim'!EK61:EN61)*100</f>
        <v>42.654253315837579</v>
      </c>
      <c r="EE63" s="490">
        <f>EE8/SUM('E&amp;R trim'!EL61:EO61)*100</f>
        <v>43.273294923677433</v>
      </c>
      <c r="EF63" s="490">
        <f>EF8/SUM('E&amp;R trim'!EM61:EP61)*100</f>
        <v>43.492884703604496</v>
      </c>
      <c r="EG63" s="490">
        <f>EG8/SUM('E&amp;R trim'!EN61:EQ61)*100</f>
        <v>43.886736237281227</v>
      </c>
      <c r="EH63" s="490">
        <f>EH8/SUM('E&amp;R trim'!EO61:ER61)*100</f>
        <v>44.253247061279083</v>
      </c>
      <c r="EI63" s="490">
        <f>EI8/SUM('E&amp;R trim'!EP61:ES61)*100</f>
        <v>44.313451241401339</v>
      </c>
      <c r="EJ63" s="490">
        <f>EJ8/SUM('E&amp;R trim'!EQ61:ET61)*100</f>
        <v>44.5497094481753</v>
      </c>
      <c r="EK63" s="515">
        <f>EK8/SUM('E&amp;R trim'!ER61:EU61)*100</f>
        <v>44.711706050754245</v>
      </c>
      <c r="EL63" s="515" t="e">
        <f>EL8/SUM('E&amp;R trim'!ES61:EV61)*100</f>
        <v>#VALUE!</v>
      </c>
      <c r="EM63" s="515" t="e">
        <f>EM8/SUM('E&amp;R trim'!ET61:EW61)*100</f>
        <v>#VALUE!</v>
      </c>
      <c r="EN63" s="515" t="e">
        <f>EN8/SUM('E&amp;R trim'!EU61:EX61)*100</f>
        <v>#VALUE!</v>
      </c>
      <c r="EO63" s="515" t="e">
        <f>EO8/SUM('E&amp;R trim'!EV61:EY61)*100</f>
        <v>#VALUE!</v>
      </c>
      <c r="EP63" s="515" t="e">
        <f>EP8/SUM('E&amp;R trim'!EW61:EZ61)*100</f>
        <v>#VALUE!</v>
      </c>
      <c r="EQ63" s="515" t="e">
        <f>EQ8/SUM('E&amp;R trim'!EX61:FA61)*100</f>
        <v>#VALUE!</v>
      </c>
      <c r="ER63" s="515" t="e">
        <f>ER8/SUM('E&amp;R trim'!EY61:FB61)*100</f>
        <v>#VALUE!</v>
      </c>
      <c r="ES63" s="515" t="e">
        <f>ES8/SUM('E&amp;R trim'!EZ61:FC61)*100</f>
        <v>#VALUE!</v>
      </c>
      <c r="ET63" s="515" t="e">
        <f>ET8/SUM('E&amp;R trim'!FA61:FD61)*100</f>
        <v>#VALUE!</v>
      </c>
      <c r="EU63" s="515" t="e">
        <f>EU8/SUM('E&amp;R trim'!FB61:FE61)*100</f>
        <v>#VALUE!</v>
      </c>
      <c r="EV63" s="515" t="e">
        <f>EV8/SUM('E&amp;R trim'!FC61:FF61)*100</f>
        <v>#VALUE!</v>
      </c>
      <c r="EW63" s="515" t="e">
        <f>EW8/SUM('E&amp;R trim'!FD61:FG61)*100</f>
        <v>#VALUE!</v>
      </c>
      <c r="EX63" s="515" t="e">
        <f>EX8/SUM('E&amp;R trim'!FE61:FH61)*100</f>
        <v>#VALUE!</v>
      </c>
      <c r="EY63" s="515" t="e">
        <f>EY8/SUM('E&amp;R trim'!FF61:FI61)*100</f>
        <v>#VALUE!</v>
      </c>
      <c r="EZ63" s="515" t="e">
        <f>EZ8/SUM('E&amp;R trim'!FG61:FJ61)*100</f>
        <v>#VALUE!</v>
      </c>
      <c r="FA63" s="515" t="e">
        <f>FA8/SUM('E&amp;R trim'!FH61:FK61)*100</f>
        <v>#VALUE!</v>
      </c>
      <c r="FB63" s="515" t="e">
        <f>FB8/SUM('E&amp;R trim'!FI61:FL61)*100</f>
        <v>#VALUE!</v>
      </c>
      <c r="FC63" s="515" t="e">
        <f>FC8/SUM('E&amp;R trim'!FJ61:FM61)*100</f>
        <v>#VALUE!</v>
      </c>
      <c r="FD63" s="515" t="e">
        <f>FD8/SUM('E&amp;R trim'!FK61:FN61)*100</f>
        <v>#VALUE!</v>
      </c>
      <c r="FE63" s="515" t="e">
        <f>FE8/SUM('E&amp;R trim'!FL61:FO61)*100</f>
        <v>#VALUE!</v>
      </c>
      <c r="FF63" s="515" t="e">
        <f>FF8/SUM('E&amp;R trim'!FM61:FP61)*100</f>
        <v>#VALUE!</v>
      </c>
      <c r="FG63" s="515" t="e">
        <f>FG8/SUM('E&amp;R trim'!FN61:FQ61)*100</f>
        <v>#VALUE!</v>
      </c>
    </row>
    <row r="64" spans="1:163">
      <c r="C64" s="454" t="s">
        <v>315</v>
      </c>
      <c r="AR64" s="490"/>
      <c r="AS64" s="490"/>
      <c r="AT64" s="490"/>
      <c r="AU64" s="490"/>
      <c r="AV64" s="490"/>
      <c r="AW64" s="490"/>
      <c r="AX64" s="490"/>
      <c r="AY64" s="490" t="e">
        <f>AY40/SUM('E&amp;R trim'!BF61:BI61)*100</f>
        <v>#REF!</v>
      </c>
      <c r="AZ64" s="490" t="e">
        <f>AZ40/SUM('E&amp;R trim'!BG61:BJ61)*100</f>
        <v>#REF!</v>
      </c>
      <c r="BA64" s="490" t="e">
        <f>BA40/SUM('E&amp;R trim'!BH61:BK61)*100</f>
        <v>#REF!</v>
      </c>
      <c r="BB64" s="490" t="e">
        <f>BB40/SUM('E&amp;R trim'!BI61:BL61)*100</f>
        <v>#REF!</v>
      </c>
      <c r="BC64" s="490" t="e">
        <f>BC40/SUM('E&amp;R trim'!BJ61:BM61)*100</f>
        <v>#REF!</v>
      </c>
      <c r="BD64" s="490" t="e">
        <f>BD40/SUM('E&amp;R trim'!BK61:BN61)*100</f>
        <v>#REF!</v>
      </c>
      <c r="BE64" s="490" t="e">
        <f>BE40/SUM('E&amp;R trim'!BL61:BO61)*100</f>
        <v>#REF!</v>
      </c>
      <c r="BF64" s="490" t="e">
        <f>BF40/SUM('E&amp;R trim'!BM61:BP61)*100</f>
        <v>#REF!</v>
      </c>
      <c r="BG64" s="490" t="e">
        <f>BG40/SUM('E&amp;R trim'!BN61:BQ61)*100</f>
        <v>#REF!</v>
      </c>
      <c r="BH64" s="490" t="e">
        <f>BH40/SUM('E&amp;R trim'!BO61:BR61)*100</f>
        <v>#REF!</v>
      </c>
      <c r="BI64" s="490" t="e">
        <f>BI40/SUM('E&amp;R trim'!BP61:BS61)*100</f>
        <v>#REF!</v>
      </c>
      <c r="BJ64" s="490" t="e">
        <f>BJ40/SUM('E&amp;R trim'!BQ61:BT61)*100</f>
        <v>#REF!</v>
      </c>
      <c r="BK64" s="490" t="e">
        <f>BK40/SUM('E&amp;R trim'!BR61:BU61)*100</f>
        <v>#REF!</v>
      </c>
      <c r="BL64" s="490" t="e">
        <f>BL40/SUM('E&amp;R trim'!BS61:BV61)*100</f>
        <v>#REF!</v>
      </c>
      <c r="BM64" s="490" t="e">
        <f>BM40/SUM('E&amp;R trim'!BT61:BW61)*100</f>
        <v>#REF!</v>
      </c>
      <c r="BN64" s="490" t="e">
        <f>BN40/SUM('E&amp;R trim'!BU61:BX61)*100</f>
        <v>#REF!</v>
      </c>
      <c r="BO64" s="490" t="e">
        <f>BO40/SUM('E&amp;R trim'!BV61:BY61)*100</f>
        <v>#REF!</v>
      </c>
      <c r="BP64" s="490" t="e">
        <f>BP40/SUM('E&amp;R trim'!BW61:BZ61)*100</f>
        <v>#REF!</v>
      </c>
      <c r="BQ64" s="490" t="e">
        <f>BQ40/SUM('E&amp;R trim'!BX61:CA61)*100</f>
        <v>#REF!</v>
      </c>
      <c r="BR64" s="490" t="e">
        <f>BR40/SUM('E&amp;R trim'!BY61:CB61)*100</f>
        <v>#REF!</v>
      </c>
      <c r="BS64" s="490" t="e">
        <f>BS40/SUM('E&amp;R trim'!BZ61:CC61)*100</f>
        <v>#REF!</v>
      </c>
      <c r="BT64" s="490" t="e">
        <f>BT40/SUM('E&amp;R trim'!CA61:CD61)*100</f>
        <v>#REF!</v>
      </c>
      <c r="BU64" s="490" t="e">
        <f>BU40/SUM('E&amp;R trim'!CB61:CE61)*100</f>
        <v>#REF!</v>
      </c>
      <c r="BV64" s="490" t="e">
        <f>BV40/SUM('E&amp;R trim'!CC61:CF61)*100</f>
        <v>#REF!</v>
      </c>
      <c r="BW64" s="490" t="e">
        <f>BW40/SUM('E&amp;R trim'!CD61:CG61)*100</f>
        <v>#REF!</v>
      </c>
      <c r="BX64" s="490" t="e">
        <f>BX40/SUM('E&amp;R trim'!CE61:CH61)*100</f>
        <v>#REF!</v>
      </c>
      <c r="BY64" s="490" t="e">
        <f>BY40/SUM('E&amp;R trim'!CF61:CI61)*100</f>
        <v>#REF!</v>
      </c>
      <c r="BZ64" s="490" t="e">
        <f>BZ40/SUM('E&amp;R trim'!CG61:CJ61)*100</f>
        <v>#REF!</v>
      </c>
      <c r="CA64" s="490" t="e">
        <f>CA40/SUM('E&amp;R trim'!CH61:CK61)*100</f>
        <v>#REF!</v>
      </c>
      <c r="CB64" s="490" t="e">
        <f>CB40/SUM('E&amp;R trim'!CI61:CL61)*100</f>
        <v>#REF!</v>
      </c>
      <c r="CC64" s="490" t="e">
        <f>CC40/SUM('E&amp;R trim'!CJ61:CM61)*100</f>
        <v>#REF!</v>
      </c>
      <c r="CD64" s="490" t="e">
        <f>CD40/SUM('E&amp;R trim'!CK61:CN61)*100</f>
        <v>#REF!</v>
      </c>
      <c r="CE64" s="490" t="e">
        <f>CE40/SUM('E&amp;R trim'!CL61:CO61)*100</f>
        <v>#REF!</v>
      </c>
      <c r="CF64" s="490" t="e">
        <f>CF40/SUM('E&amp;R trim'!CM61:CP61)*100</f>
        <v>#REF!</v>
      </c>
      <c r="CG64" s="490" t="e">
        <f>CG40/SUM('E&amp;R trim'!CN61:CQ61)*100</f>
        <v>#REF!</v>
      </c>
      <c r="CH64" s="490" t="e">
        <f>CH40/SUM('E&amp;R trim'!CO61:CR61)*100</f>
        <v>#REF!</v>
      </c>
      <c r="CI64" s="490" t="e">
        <f>CI40/SUM('E&amp;R trim'!CP61:CS61)*100</f>
        <v>#REF!</v>
      </c>
      <c r="CJ64" s="490" t="e">
        <f>CJ40/SUM('E&amp;R trim'!CQ61:CT61)*100</f>
        <v>#REF!</v>
      </c>
      <c r="CK64" s="490" t="e">
        <f>CK40/SUM('E&amp;R trim'!CR61:CU61)*100</f>
        <v>#REF!</v>
      </c>
      <c r="CL64" s="490" t="e">
        <f>CL40/SUM('E&amp;R trim'!CS61:CV61)*100</f>
        <v>#REF!</v>
      </c>
      <c r="CM64" s="490" t="e">
        <f>CM40/SUM('E&amp;R trim'!CT61:CW61)*100</f>
        <v>#REF!</v>
      </c>
      <c r="CN64" s="490" t="e">
        <f>CN40/SUM('E&amp;R trim'!CU61:CX61)*100</f>
        <v>#REF!</v>
      </c>
      <c r="CO64" s="490" t="e">
        <f>CO40/SUM('E&amp;R trim'!CV61:CY61)*100</f>
        <v>#REF!</v>
      </c>
      <c r="CP64" s="490" t="e">
        <f>CP40/SUM('E&amp;R trim'!CW61:CZ61)*100</f>
        <v>#REF!</v>
      </c>
      <c r="CQ64" s="490" t="e">
        <f>CQ40/SUM('E&amp;R trim'!CX61:DA61)*100</f>
        <v>#REF!</v>
      </c>
      <c r="CR64" s="490" t="e">
        <f>CR40/SUM('E&amp;R trim'!CY61:DB61)*100</f>
        <v>#REF!</v>
      </c>
      <c r="CS64" s="490" t="e">
        <f>CS40/SUM('E&amp;R trim'!CZ61:DC61)*100</f>
        <v>#REF!</v>
      </c>
      <c r="CT64" s="490" t="e">
        <f>CT40/SUM('E&amp;R trim'!DA61:DD61)*100</f>
        <v>#REF!</v>
      </c>
      <c r="CU64" s="490" t="e">
        <f>CU40/SUM('E&amp;R trim'!DB61:DE61)*100</f>
        <v>#REF!</v>
      </c>
      <c r="CV64" s="490" t="e">
        <f>CV40/SUM('E&amp;R trim'!DC61:DF61)*100</f>
        <v>#REF!</v>
      </c>
      <c r="CW64" s="490" t="e">
        <f>CW40/SUM('E&amp;R trim'!DD61:DG61)*100</f>
        <v>#REF!</v>
      </c>
      <c r="CX64" s="490" t="e">
        <f>CX40/SUM('E&amp;R trim'!DE61:DH61)*100</f>
        <v>#REF!</v>
      </c>
      <c r="CY64" s="490" t="e">
        <f>CY40/SUM('E&amp;R trim'!DF61:DI61)*100</f>
        <v>#REF!</v>
      </c>
      <c r="CZ64" s="490" t="e">
        <f>CZ40/SUM('E&amp;R trim'!DG61:DJ61)*100</f>
        <v>#REF!</v>
      </c>
      <c r="DA64" s="490" t="e">
        <f>DA40/SUM('E&amp;R trim'!DH61:DK61)*100</f>
        <v>#REF!</v>
      </c>
      <c r="DB64" s="490" t="e">
        <f>DB40/SUM('E&amp;R trim'!DI61:DL61)*100</f>
        <v>#REF!</v>
      </c>
      <c r="DC64" s="490" t="e">
        <f>DC40/SUM('E&amp;R trim'!DJ61:DM61)*100</f>
        <v>#REF!</v>
      </c>
      <c r="DD64" s="490" t="e">
        <f>DD40/SUM('E&amp;R trim'!DK61:DN61)*100</f>
        <v>#REF!</v>
      </c>
      <c r="DE64" s="490" t="e">
        <f>DE40/SUM('E&amp;R trim'!DL61:DO61)*100</f>
        <v>#REF!</v>
      </c>
      <c r="DF64" s="490" t="e">
        <f>DF40/SUM('E&amp;R trim'!DM61:DP61)*100</f>
        <v>#REF!</v>
      </c>
      <c r="DG64" s="490" t="e">
        <f>DG40/SUM('E&amp;R trim'!DN61:DQ61)*100</f>
        <v>#REF!</v>
      </c>
      <c r="DH64" s="490" t="e">
        <f>DH40/SUM('E&amp;R trim'!DO61:DR61)*100</f>
        <v>#REF!</v>
      </c>
      <c r="DI64" s="490" t="e">
        <f>DI40/SUM('E&amp;R trim'!DP61:DS61)*100</f>
        <v>#REF!</v>
      </c>
      <c r="DJ64" s="490" t="e">
        <f>DJ40/SUM('E&amp;R trim'!DQ61:DT61)*100</f>
        <v>#REF!</v>
      </c>
      <c r="DK64" s="490" t="e">
        <f>DK40/SUM('E&amp;R trim'!DR61:DU61)*100</f>
        <v>#REF!</v>
      </c>
      <c r="DL64" s="490" t="e">
        <f>DL40/SUM('E&amp;R trim'!DS61:DV61)*100</f>
        <v>#REF!</v>
      </c>
      <c r="DM64" s="490" t="e">
        <f>DM40/SUM('E&amp;R trim'!DT61:DW61)*100</f>
        <v>#REF!</v>
      </c>
      <c r="DN64" s="490" t="e">
        <f>DN40/SUM('E&amp;R trim'!DU61:DX61)*100</f>
        <v>#REF!</v>
      </c>
      <c r="DO64" s="490" t="e">
        <f>DO40/SUM('E&amp;R trim'!DV61:DY61)*100</f>
        <v>#REF!</v>
      </c>
      <c r="DP64" s="490" t="e">
        <f>DP40/SUM('E&amp;R trim'!DW61:DZ61)*100</f>
        <v>#REF!</v>
      </c>
      <c r="DQ64" s="490" t="e">
        <f>DQ40/SUM('E&amp;R trim'!DX61:EA61)*100</f>
        <v>#REF!</v>
      </c>
      <c r="DR64" s="490" t="e">
        <f>DR40/SUM('E&amp;R trim'!DY61:EB61)*100</f>
        <v>#REF!</v>
      </c>
      <c r="DS64" s="490" t="e">
        <f>DS40/SUM('E&amp;R trim'!DZ61:EC61)*100</f>
        <v>#REF!</v>
      </c>
      <c r="DT64" s="490" t="e">
        <f>DT40/SUM('E&amp;R trim'!EA61:ED61)*100</f>
        <v>#REF!</v>
      </c>
      <c r="DU64" s="490" t="e">
        <f>DU40/SUM('E&amp;R trim'!EB61:EE61)*100</f>
        <v>#REF!</v>
      </c>
      <c r="DV64" s="490" t="e">
        <f>DV40/SUM('E&amp;R trim'!EC61:EF61)*100</f>
        <v>#REF!</v>
      </c>
      <c r="DW64" s="490" t="e">
        <f>DW40/SUM('E&amp;R trim'!ED61:EG61)*100</f>
        <v>#REF!</v>
      </c>
      <c r="DX64" s="490" t="e">
        <f>DX40/SUM('E&amp;R trim'!EE61:EH61)*100</f>
        <v>#REF!</v>
      </c>
      <c r="DY64" s="490" t="e">
        <f>DY40/SUM('E&amp;R trim'!EF61:EI61)*100</f>
        <v>#REF!</v>
      </c>
      <c r="DZ64" s="490" t="e">
        <f>DZ40/SUM('E&amp;R trim'!EG61:EJ61)*100</f>
        <v>#REF!</v>
      </c>
      <c r="EA64" s="490" t="e">
        <f>EA40/SUM('E&amp;R trim'!EH61:EK61)*100</f>
        <v>#REF!</v>
      </c>
      <c r="EB64" s="490" t="e">
        <f>EB40/SUM('E&amp;R trim'!EI61:EL61)*100</f>
        <v>#REF!</v>
      </c>
      <c r="EC64" s="490" t="e">
        <f>EC40/SUM('E&amp;R trim'!EJ61:EM61)*100</f>
        <v>#REF!</v>
      </c>
      <c r="ED64" s="490" t="e">
        <f>ED40/SUM('E&amp;R trim'!EK61:EN61)*100</f>
        <v>#REF!</v>
      </c>
      <c r="EE64" s="490" t="e">
        <f>EE40/SUM('E&amp;R trim'!EL61:EO61)*100</f>
        <v>#REF!</v>
      </c>
      <c r="EF64" s="490" t="e">
        <f>EF40/SUM('E&amp;R trim'!EM61:EP61)*100</f>
        <v>#REF!</v>
      </c>
      <c r="EG64" s="490" t="e">
        <f>EG40/SUM('E&amp;R trim'!EN61:EQ61)*100</f>
        <v>#REF!</v>
      </c>
      <c r="EH64" s="490" t="e">
        <f>EH40/SUM('E&amp;R trim'!EO61:ER61)*100</f>
        <v>#REF!</v>
      </c>
      <c r="EI64" s="490" t="e">
        <f>EI40/SUM('E&amp;R trim'!EP61:ES61)*100</f>
        <v>#REF!</v>
      </c>
      <c r="EJ64" s="490" t="e">
        <f>EJ40/SUM('E&amp;R trim'!EQ61:ET61)*100</f>
        <v>#REF!</v>
      </c>
      <c r="EK64" s="515" t="e">
        <f>EK40/SUM('E&amp;R trim'!ER61:EU61)*100</f>
        <v>#REF!</v>
      </c>
      <c r="EL64" s="515" t="e">
        <f>EL40/SUM('E&amp;R trim'!ES61:EV61)*100</f>
        <v>#REF!</v>
      </c>
      <c r="EM64" s="515" t="e">
        <f>EM40/SUM('E&amp;R trim'!ET61:EW61)*100</f>
        <v>#REF!</v>
      </c>
      <c r="EN64" s="515" t="e">
        <f>EN40/SUM('E&amp;R trim'!EU61:EX61)*100</f>
        <v>#REF!</v>
      </c>
      <c r="EO64" s="515" t="e">
        <f>EO40/SUM('E&amp;R trim'!EV61:EY61)*100</f>
        <v>#REF!</v>
      </c>
      <c r="EP64" s="515" t="e">
        <f>EP40/SUM('E&amp;R trim'!EW61:EZ61)*100</f>
        <v>#REF!</v>
      </c>
      <c r="EQ64" s="515" t="e">
        <f>EQ40/SUM('E&amp;R trim'!EX61:FA61)*100</f>
        <v>#REF!</v>
      </c>
      <c r="ER64" s="515" t="e">
        <f>ER40/SUM('E&amp;R trim'!EY61:FB61)*100</f>
        <v>#REF!</v>
      </c>
      <c r="ES64" s="515" t="e">
        <f>ES40/SUM('E&amp;R trim'!EZ61:FC61)*100</f>
        <v>#REF!</v>
      </c>
      <c r="ET64" s="515" t="e">
        <f>ET40/SUM('E&amp;R trim'!FA61:FD61)*100</f>
        <v>#REF!</v>
      </c>
      <c r="EU64" s="515" t="e">
        <f>EU40/SUM('E&amp;R trim'!FB61:FE61)*100</f>
        <v>#REF!</v>
      </c>
      <c r="EV64" s="515" t="e">
        <f>EV40/SUM('E&amp;R trim'!FC61:FF61)*100</f>
        <v>#REF!</v>
      </c>
      <c r="EW64" s="515" t="e">
        <f>EW40/SUM('E&amp;R trim'!FD61:FG61)*100</f>
        <v>#REF!</v>
      </c>
      <c r="EX64" s="515" t="e">
        <f>EX40/SUM('E&amp;R trim'!FE61:FH61)*100</f>
        <v>#REF!</v>
      </c>
      <c r="EY64" s="515" t="e">
        <f>EY40/SUM('E&amp;R trim'!FF61:FI61)*100</f>
        <v>#REF!</v>
      </c>
      <c r="EZ64" s="515" t="e">
        <f>EZ40/SUM('E&amp;R trim'!FG61:FJ61)*100</f>
        <v>#REF!</v>
      </c>
      <c r="FA64" s="515" t="e">
        <f>FA40/SUM('E&amp;R trim'!FH61:FK61)*100</f>
        <v>#REF!</v>
      </c>
      <c r="FB64" s="515" t="e">
        <f>FB40/SUM('E&amp;R trim'!FI61:FL61)*100</f>
        <v>#REF!</v>
      </c>
      <c r="FC64" s="515" t="e">
        <f>FC40/SUM('E&amp;R trim'!FJ61:FM61)*100</f>
        <v>#REF!</v>
      </c>
      <c r="FD64" s="515" t="e">
        <f>FD40/SUM('E&amp;R trim'!FK61:FN61)*100</f>
        <v>#REF!</v>
      </c>
      <c r="FE64" s="515" t="e">
        <f>FE40/SUM('E&amp;R trim'!FL61:FO61)*100</f>
        <v>#REF!</v>
      </c>
      <c r="FF64" s="515" t="e">
        <f>FF40/SUM('E&amp;R trim'!FM61:FP61)*100</f>
        <v>#REF!</v>
      </c>
      <c r="FG64" s="515" t="e">
        <f>FG40/SUM('E&amp;R trim'!FN61:FQ61)*100</f>
        <v>#REF!</v>
      </c>
    </row>
    <row r="65" spans="1:163" s="465" customFormat="1" ht="13.5" thickBot="1">
      <c r="A65" s="455"/>
      <c r="B65" s="455"/>
      <c r="C65" s="495" t="s">
        <v>316</v>
      </c>
      <c r="AR65" s="483"/>
      <c r="AS65" s="483"/>
      <c r="AT65" s="483"/>
      <c r="AU65" s="483"/>
      <c r="AV65" s="483"/>
      <c r="AW65" s="483"/>
      <c r="AX65" s="483"/>
      <c r="AY65" s="483" t="e">
        <f>AY50/SUM('E&amp;R trim'!BF61:BI61)*100</f>
        <v>#REF!</v>
      </c>
      <c r="AZ65" s="483" t="e">
        <f>AZ50/SUM('E&amp;R trim'!BG61:BJ61)*100</f>
        <v>#REF!</v>
      </c>
      <c r="BA65" s="483" t="e">
        <f>BA50/SUM('E&amp;R trim'!BH61:BK61)*100</f>
        <v>#REF!</v>
      </c>
      <c r="BB65" s="483" t="e">
        <f>BB50/SUM('E&amp;R trim'!BI61:BL61)*100</f>
        <v>#REF!</v>
      </c>
      <c r="BC65" s="483" t="e">
        <f>BC50/SUM('E&amp;R trim'!BJ61:BM61)*100</f>
        <v>#REF!</v>
      </c>
      <c r="BD65" s="483" t="e">
        <f>BD50/SUM('E&amp;R trim'!BK61:BN61)*100</f>
        <v>#REF!</v>
      </c>
      <c r="BE65" s="483" t="e">
        <f>BE50/SUM('E&amp;R trim'!BL61:BO61)*100</f>
        <v>#REF!</v>
      </c>
      <c r="BF65" s="483" t="e">
        <f>BF50/SUM('E&amp;R trim'!BM61:BP61)*100</f>
        <v>#REF!</v>
      </c>
      <c r="BG65" s="483" t="e">
        <f>BG50/SUM('E&amp;R trim'!BN61:BQ61)*100</f>
        <v>#REF!</v>
      </c>
      <c r="BH65" s="483" t="e">
        <f>BH50/SUM('E&amp;R trim'!BO61:BR61)*100</f>
        <v>#REF!</v>
      </c>
      <c r="BI65" s="483" t="e">
        <f>BI50/SUM('E&amp;R trim'!BP61:BS61)*100</f>
        <v>#REF!</v>
      </c>
      <c r="BJ65" s="483" t="e">
        <f>BJ50/SUM('E&amp;R trim'!BQ61:BT61)*100</f>
        <v>#REF!</v>
      </c>
      <c r="BK65" s="483" t="e">
        <f>BK50/SUM('E&amp;R trim'!BR61:BU61)*100</f>
        <v>#REF!</v>
      </c>
      <c r="BL65" s="483" t="e">
        <f>BL50/SUM('E&amp;R trim'!BS61:BV61)*100</f>
        <v>#REF!</v>
      </c>
      <c r="BM65" s="483" t="e">
        <f>BM50/SUM('E&amp;R trim'!BT61:BW61)*100</f>
        <v>#REF!</v>
      </c>
      <c r="BN65" s="483" t="e">
        <f>BN50/SUM('E&amp;R trim'!BU61:BX61)*100</f>
        <v>#REF!</v>
      </c>
      <c r="BO65" s="483" t="e">
        <f>BO50/SUM('E&amp;R trim'!BV61:BY61)*100</f>
        <v>#REF!</v>
      </c>
      <c r="BP65" s="483" t="e">
        <f>BP50/SUM('E&amp;R trim'!BW61:BZ61)*100</f>
        <v>#REF!</v>
      </c>
      <c r="BQ65" s="483" t="e">
        <f>BQ50/SUM('E&amp;R trim'!BX61:CA61)*100</f>
        <v>#REF!</v>
      </c>
      <c r="BR65" s="483" t="e">
        <f>BR50/SUM('E&amp;R trim'!BY61:CB61)*100</f>
        <v>#REF!</v>
      </c>
      <c r="BS65" s="483" t="e">
        <f>BS50/SUM('E&amp;R trim'!BZ61:CC61)*100</f>
        <v>#REF!</v>
      </c>
      <c r="BT65" s="483" t="e">
        <f>BT50/SUM('E&amp;R trim'!CA61:CD61)*100</f>
        <v>#REF!</v>
      </c>
      <c r="BU65" s="483" t="e">
        <f>BU50/SUM('E&amp;R trim'!CB61:CE61)*100</f>
        <v>#REF!</v>
      </c>
      <c r="BV65" s="483" t="e">
        <f>BV50/SUM('E&amp;R trim'!CC61:CF61)*100</f>
        <v>#REF!</v>
      </c>
      <c r="BW65" s="483" t="e">
        <f>BW50/SUM('E&amp;R trim'!CD61:CG61)*100</f>
        <v>#REF!</v>
      </c>
      <c r="BX65" s="483" t="e">
        <f>BX50/SUM('E&amp;R trim'!CE61:CH61)*100</f>
        <v>#REF!</v>
      </c>
      <c r="BY65" s="483" t="e">
        <f>BY50/SUM('E&amp;R trim'!CF61:CI61)*100</f>
        <v>#REF!</v>
      </c>
      <c r="BZ65" s="483" t="e">
        <f>BZ50/SUM('E&amp;R trim'!CG61:CJ61)*100</f>
        <v>#REF!</v>
      </c>
      <c r="CA65" s="483" t="e">
        <f>CA50/SUM('E&amp;R trim'!CH61:CK61)*100</f>
        <v>#REF!</v>
      </c>
      <c r="CB65" s="483" t="e">
        <f>CB50/SUM('E&amp;R trim'!CI61:CL61)*100</f>
        <v>#REF!</v>
      </c>
      <c r="CC65" s="483" t="e">
        <f>CC50/SUM('E&amp;R trim'!CJ61:CM61)*100</f>
        <v>#REF!</v>
      </c>
      <c r="CD65" s="483" t="e">
        <f>CD50/SUM('E&amp;R trim'!CK61:CN61)*100</f>
        <v>#REF!</v>
      </c>
      <c r="CE65" s="483" t="e">
        <f>CE50/SUM('E&amp;R trim'!CL61:CO61)*100</f>
        <v>#REF!</v>
      </c>
      <c r="CF65" s="483" t="e">
        <f>CF50/SUM('E&amp;R trim'!CM61:CP61)*100</f>
        <v>#REF!</v>
      </c>
      <c r="CG65" s="483" t="e">
        <f>CG50/SUM('E&amp;R trim'!CN61:CQ61)*100</f>
        <v>#REF!</v>
      </c>
      <c r="CH65" s="483" t="e">
        <f>CH50/SUM('E&amp;R trim'!CO61:CR61)*100</f>
        <v>#REF!</v>
      </c>
      <c r="CI65" s="483" t="e">
        <f>CI50/SUM('E&amp;R trim'!CP61:CS61)*100</f>
        <v>#REF!</v>
      </c>
      <c r="CJ65" s="483" t="e">
        <f>CJ50/SUM('E&amp;R trim'!CQ61:CT61)*100</f>
        <v>#REF!</v>
      </c>
      <c r="CK65" s="483" t="e">
        <f>CK50/SUM('E&amp;R trim'!CR61:CU61)*100</f>
        <v>#REF!</v>
      </c>
      <c r="CL65" s="483" t="e">
        <f>CL50/SUM('E&amp;R trim'!CS61:CV61)*100</f>
        <v>#REF!</v>
      </c>
      <c r="CM65" s="483" t="e">
        <f>CM50/SUM('E&amp;R trim'!CT61:CW61)*100</f>
        <v>#REF!</v>
      </c>
      <c r="CN65" s="483" t="e">
        <f>CN50/SUM('E&amp;R trim'!CU61:CX61)*100</f>
        <v>#REF!</v>
      </c>
      <c r="CO65" s="483" t="e">
        <f>CO50/SUM('E&amp;R trim'!CV61:CY61)*100</f>
        <v>#REF!</v>
      </c>
      <c r="CP65" s="483" t="e">
        <f>CP50/SUM('E&amp;R trim'!CW61:CZ61)*100</f>
        <v>#REF!</v>
      </c>
      <c r="CQ65" s="483" t="e">
        <f>CQ50/SUM('E&amp;R trim'!CX61:DA61)*100</f>
        <v>#REF!</v>
      </c>
      <c r="CR65" s="483" t="e">
        <f>CR50/SUM('E&amp;R trim'!CY61:DB61)*100</f>
        <v>#REF!</v>
      </c>
      <c r="CS65" s="483" t="e">
        <f>CS50/SUM('E&amp;R trim'!CZ61:DC61)*100</f>
        <v>#REF!</v>
      </c>
      <c r="CT65" s="483" t="e">
        <f>CT50/SUM('E&amp;R trim'!DA61:DD61)*100</f>
        <v>#REF!</v>
      </c>
      <c r="CU65" s="483" t="e">
        <f>CU50/SUM('E&amp;R trim'!DB61:DE61)*100</f>
        <v>#REF!</v>
      </c>
      <c r="CV65" s="483" t="e">
        <f>CV50/SUM('E&amp;R trim'!DC61:DF61)*100</f>
        <v>#REF!</v>
      </c>
      <c r="CW65" s="483" t="e">
        <f>CW50/SUM('E&amp;R trim'!DD61:DG61)*100</f>
        <v>#REF!</v>
      </c>
      <c r="CX65" s="483" t="e">
        <f>CX50/SUM('E&amp;R trim'!DE61:DH61)*100</f>
        <v>#REF!</v>
      </c>
      <c r="CY65" s="483" t="e">
        <f>CY50/SUM('E&amp;R trim'!DF61:DI61)*100</f>
        <v>#REF!</v>
      </c>
      <c r="CZ65" s="483" t="e">
        <f>CZ50/SUM('E&amp;R trim'!DG61:DJ61)*100</f>
        <v>#REF!</v>
      </c>
      <c r="DA65" s="483" t="e">
        <f>DA50/SUM('E&amp;R trim'!DH61:DK61)*100</f>
        <v>#REF!</v>
      </c>
      <c r="DB65" s="483" t="e">
        <f>DB50/SUM('E&amp;R trim'!DI61:DL61)*100</f>
        <v>#REF!</v>
      </c>
      <c r="DC65" s="483" t="e">
        <f>DC50/SUM('E&amp;R trim'!DJ61:DM61)*100</f>
        <v>#REF!</v>
      </c>
      <c r="DD65" s="483" t="e">
        <f>DD50/SUM('E&amp;R trim'!DK61:DN61)*100</f>
        <v>#REF!</v>
      </c>
      <c r="DE65" s="483" t="e">
        <f>DE50/SUM('E&amp;R trim'!DL61:DO61)*100</f>
        <v>#REF!</v>
      </c>
      <c r="DF65" s="483" t="e">
        <f>DF50/SUM('E&amp;R trim'!DM61:DP61)*100</f>
        <v>#REF!</v>
      </c>
      <c r="DG65" s="483" t="e">
        <f>DG50/SUM('E&amp;R trim'!DN61:DQ61)*100</f>
        <v>#REF!</v>
      </c>
      <c r="DH65" s="483" t="e">
        <f>DH50/SUM('E&amp;R trim'!DO61:DR61)*100</f>
        <v>#REF!</v>
      </c>
      <c r="DI65" s="483" t="e">
        <f>DI50/SUM('E&amp;R trim'!DP61:DS61)*100</f>
        <v>#REF!</v>
      </c>
      <c r="DJ65" s="483" t="e">
        <f>DJ50/SUM('E&amp;R trim'!DQ61:DT61)*100</f>
        <v>#REF!</v>
      </c>
      <c r="DK65" s="483" t="e">
        <f>DK50/SUM('E&amp;R trim'!DR61:DU61)*100</f>
        <v>#REF!</v>
      </c>
      <c r="DL65" s="483" t="e">
        <f>DL50/SUM('E&amp;R trim'!DS61:DV61)*100</f>
        <v>#REF!</v>
      </c>
      <c r="DM65" s="483" t="e">
        <f>DM50/SUM('E&amp;R trim'!DT61:DW61)*100</f>
        <v>#REF!</v>
      </c>
      <c r="DN65" s="483" t="e">
        <f>DN50/SUM('E&amp;R trim'!DU61:DX61)*100</f>
        <v>#REF!</v>
      </c>
      <c r="DO65" s="483" t="e">
        <f>DO50/SUM('E&amp;R trim'!DV61:DY61)*100</f>
        <v>#REF!</v>
      </c>
      <c r="DP65" s="483" t="e">
        <f>DP50/SUM('E&amp;R trim'!DW61:DZ61)*100</f>
        <v>#REF!</v>
      </c>
      <c r="DQ65" s="483" t="e">
        <f>DQ50/SUM('E&amp;R trim'!DX61:EA61)*100</f>
        <v>#REF!</v>
      </c>
      <c r="DR65" s="483" t="e">
        <f>DR50/SUM('E&amp;R trim'!DY61:EB61)*100</f>
        <v>#REF!</v>
      </c>
      <c r="DS65" s="483" t="e">
        <f>DS50/SUM('E&amp;R trim'!DZ61:EC61)*100</f>
        <v>#REF!</v>
      </c>
      <c r="DT65" s="483" t="e">
        <f>DT50/SUM('E&amp;R trim'!EA61:ED61)*100</f>
        <v>#REF!</v>
      </c>
      <c r="DU65" s="483" t="e">
        <f>DU50/SUM('E&amp;R trim'!EB61:EE61)*100</f>
        <v>#REF!</v>
      </c>
      <c r="DV65" s="483" t="e">
        <f>DV50/SUM('E&amp;R trim'!EC61:EF61)*100</f>
        <v>#REF!</v>
      </c>
      <c r="DW65" s="483" t="e">
        <f>DW50/SUM('E&amp;R trim'!ED61:EG61)*100</f>
        <v>#REF!</v>
      </c>
      <c r="DX65" s="483" t="e">
        <f>DX50/SUM('E&amp;R trim'!EE61:EH61)*100</f>
        <v>#REF!</v>
      </c>
      <c r="DY65" s="483" t="e">
        <f>DY50/SUM('E&amp;R trim'!EF61:EI61)*100</f>
        <v>#REF!</v>
      </c>
      <c r="DZ65" s="483" t="e">
        <f>DZ50/SUM('E&amp;R trim'!EG61:EJ61)*100</f>
        <v>#REF!</v>
      </c>
      <c r="EA65" s="483" t="e">
        <f>EA50/SUM('E&amp;R trim'!EH61:EK61)*100</f>
        <v>#REF!</v>
      </c>
      <c r="EB65" s="483" t="e">
        <f>EB50/SUM('E&amp;R trim'!EI61:EL61)*100</f>
        <v>#REF!</v>
      </c>
      <c r="EC65" s="483" t="e">
        <f>EC50/SUM('E&amp;R trim'!EJ61:EM61)*100</f>
        <v>#REF!</v>
      </c>
      <c r="ED65" s="483" t="e">
        <f>ED50/SUM('E&amp;R trim'!EK61:EN61)*100</f>
        <v>#REF!</v>
      </c>
      <c r="EE65" s="483" t="e">
        <f>EE50/SUM('E&amp;R trim'!EL61:EO61)*100</f>
        <v>#REF!</v>
      </c>
      <c r="EF65" s="483" t="e">
        <f>EF50/SUM('E&amp;R trim'!EM61:EP61)*100</f>
        <v>#REF!</v>
      </c>
      <c r="EG65" s="483" t="e">
        <f>EG50/SUM('E&amp;R trim'!EN61:EQ61)*100</f>
        <v>#REF!</v>
      </c>
      <c r="EH65" s="483" t="e">
        <f>EH50/SUM('E&amp;R trim'!EO61:ER61)*100</f>
        <v>#REF!</v>
      </c>
      <c r="EI65" s="483" t="e">
        <f>EI50/SUM('E&amp;R trim'!EP61:ES61)*100</f>
        <v>#REF!</v>
      </c>
      <c r="EJ65" s="483" t="e">
        <f>EJ50/SUM('E&amp;R trim'!EQ61:ET61)*100</f>
        <v>#REF!</v>
      </c>
      <c r="EK65" s="532">
        <f>EK50/SUM('E&amp;R trim'!ER61:EU61)*100</f>
        <v>0</v>
      </c>
      <c r="EL65" s="532" t="e">
        <f>EL50/SUM('E&amp;R trim'!ES61:EV61)*100</f>
        <v>#VALUE!</v>
      </c>
      <c r="EM65" s="532" t="e">
        <f>EM50/SUM('E&amp;R trim'!ET61:EW61)*100</f>
        <v>#VALUE!</v>
      </c>
      <c r="EN65" s="532" t="e">
        <f>EN50/SUM('E&amp;R trim'!EU61:EX61)*100</f>
        <v>#VALUE!</v>
      </c>
      <c r="EO65" s="532" t="e">
        <f>EO50/SUM('E&amp;R trim'!EV61:EY61)*100</f>
        <v>#VALUE!</v>
      </c>
      <c r="EP65" s="532" t="e">
        <f>EP50/SUM('E&amp;R trim'!EW61:EZ61)*100</f>
        <v>#VALUE!</v>
      </c>
      <c r="EQ65" s="532" t="e">
        <f>EQ50/SUM('E&amp;R trim'!EX61:FA61)*100</f>
        <v>#VALUE!</v>
      </c>
      <c r="ER65" s="532" t="e">
        <f>ER50/SUM('E&amp;R trim'!EY61:FB61)*100</f>
        <v>#VALUE!</v>
      </c>
      <c r="ES65" s="532" t="e">
        <f>ES50/SUM('E&amp;R trim'!EZ61:FC61)*100</f>
        <v>#VALUE!</v>
      </c>
      <c r="ET65" s="532" t="e">
        <f>ET50/SUM('E&amp;R trim'!FA61:FD61)*100</f>
        <v>#VALUE!</v>
      </c>
      <c r="EU65" s="532" t="e">
        <f>EU50/SUM('E&amp;R trim'!FB61:FE61)*100</f>
        <v>#VALUE!</v>
      </c>
      <c r="EV65" s="532" t="e">
        <f>EV50/SUM('E&amp;R trim'!FC61:FF61)*100</f>
        <v>#VALUE!</v>
      </c>
      <c r="EW65" s="532" t="e">
        <f>EW50/SUM('E&amp;R trim'!FD61:FG61)*100</f>
        <v>#VALUE!</v>
      </c>
      <c r="EX65" s="532" t="e">
        <f>EX50/SUM('E&amp;R trim'!FE61:FH61)*100</f>
        <v>#VALUE!</v>
      </c>
      <c r="EY65" s="532" t="e">
        <f>EY50/SUM('E&amp;R trim'!FF61:FI61)*100</f>
        <v>#VALUE!</v>
      </c>
      <c r="EZ65" s="532" t="e">
        <f>EZ50/SUM('E&amp;R trim'!FG61:FJ61)*100</f>
        <v>#VALUE!</v>
      </c>
      <c r="FA65" s="532" t="e">
        <f>FA50/SUM('E&amp;R trim'!FH61:FK61)*100</f>
        <v>#VALUE!</v>
      </c>
      <c r="FB65" s="532" t="e">
        <f>FB50/SUM('E&amp;R trim'!FI61:FL61)*100</f>
        <v>#VALUE!</v>
      </c>
      <c r="FC65" s="532" t="e">
        <f>FC50/SUM('E&amp;R trim'!FJ61:FM61)*100</f>
        <v>#VALUE!</v>
      </c>
      <c r="FD65" s="532" t="e">
        <f>FD50/SUM('E&amp;R trim'!FK61:FN61)*100</f>
        <v>#VALUE!</v>
      </c>
      <c r="FE65" s="532" t="e">
        <f>FE50/SUM('E&amp;R trim'!FL61:FO61)*100</f>
        <v>#VALUE!</v>
      </c>
      <c r="FF65" s="532" t="e">
        <f>FF50/SUM('E&amp;R trim'!FM61:FP61)*100</f>
        <v>#VALUE!</v>
      </c>
      <c r="FG65" s="532" t="e">
        <f>FG50/SUM('E&amp;R trim'!FN61:FQ61)*100</f>
        <v>#VALUE!</v>
      </c>
    </row>
    <row r="69" spans="1:163">
      <c r="C69" s="455" t="s">
        <v>317</v>
      </c>
      <c r="D69" s="455" t="e">
        <v>#VALUE!</v>
      </c>
      <c r="E69" s="455" t="e">
        <v>#VALUE!</v>
      </c>
      <c r="F69" s="455" t="e">
        <v>#VALUE!</v>
      </c>
      <c r="G69" s="455" t="e">
        <v>#VALUE!</v>
      </c>
      <c r="H69" s="455" t="e">
        <v>#VALUE!</v>
      </c>
      <c r="I69" s="455" t="e">
        <v>#VALUE!</v>
      </c>
      <c r="J69" s="455" t="e">
        <v>#VALUE!</v>
      </c>
      <c r="K69" s="455" t="e">
        <v>#VALUE!</v>
      </c>
      <c r="L69" s="455" t="e">
        <v>#VALUE!</v>
      </c>
      <c r="M69" s="455" t="e">
        <v>#VALUE!</v>
      </c>
      <c r="N69" s="455" t="e">
        <v>#VALUE!</v>
      </c>
      <c r="O69" s="455" t="e">
        <v>#VALUE!</v>
      </c>
      <c r="P69" s="455" t="e">
        <v>#VALUE!</v>
      </c>
      <c r="Q69" s="455" t="e">
        <v>#VALUE!</v>
      </c>
      <c r="R69" s="455" t="e">
        <v>#VALUE!</v>
      </c>
      <c r="S69" s="455" t="e">
        <v>#VALUE!</v>
      </c>
      <c r="T69" s="455" t="e">
        <v>#VALUE!</v>
      </c>
      <c r="U69" s="455" t="e">
        <v>#VALUE!</v>
      </c>
      <c r="V69" s="455" t="e">
        <v>#VALUE!</v>
      </c>
      <c r="W69" s="455" t="e">
        <v>#VALUE!</v>
      </c>
      <c r="X69" s="455" t="e">
        <v>#VALUE!</v>
      </c>
      <c r="Y69" s="455" t="e">
        <v>#VALUE!</v>
      </c>
      <c r="Z69" s="455" t="e">
        <v>#VALUE!</v>
      </c>
      <c r="AA69" s="455" t="e">
        <v>#VALUE!</v>
      </c>
      <c r="AB69" s="455" t="e">
        <v>#VALUE!</v>
      </c>
      <c r="AC69" s="455" t="e">
        <v>#VALUE!</v>
      </c>
      <c r="AD69" s="455" t="e">
        <v>#VALUE!</v>
      </c>
      <c r="AE69" s="455" t="e">
        <v>#VALUE!</v>
      </c>
      <c r="AF69" s="455" t="e">
        <v>#VALUE!</v>
      </c>
      <c r="AG69" s="455" t="e">
        <v>#VALUE!</v>
      </c>
      <c r="AH69" s="455" t="e">
        <v>#VALUE!</v>
      </c>
      <c r="AI69" s="455" t="e">
        <v>#VALUE!</v>
      </c>
      <c r="AJ69" s="455" t="e">
        <v>#VALUE!</v>
      </c>
      <c r="AK69" s="455" t="e">
        <v>#VALUE!</v>
      </c>
      <c r="AL69" s="455" t="e">
        <v>#VALUE!</v>
      </c>
      <c r="AM69" s="455" t="e">
        <v>#VALUE!</v>
      </c>
      <c r="AN69" s="455" t="e">
        <v>#VALUE!</v>
      </c>
      <c r="AO69" s="455" t="e">
        <v>#VALUE!</v>
      </c>
      <c r="AP69" s="455" t="e">
        <v>#VALUE!</v>
      </c>
      <c r="AQ69" s="455" t="e">
        <v>#VALUE!</v>
      </c>
      <c r="AR69" s="455" t="e">
        <v>#VALUE!</v>
      </c>
      <c r="AS69" s="455" t="e">
        <v>#VALUE!</v>
      </c>
      <c r="AT69" s="455" t="e">
        <v>#VALUE!</v>
      </c>
      <c r="AU69" s="455" t="e">
        <v>#VALUE!</v>
      </c>
      <c r="AV69" s="455" t="e">
        <v>#VALUE!</v>
      </c>
      <c r="AW69" s="455" t="e">
        <v>#VALUE!</v>
      </c>
      <c r="AX69" s="455" t="e">
        <v>#VALUE!</v>
      </c>
      <c r="AY69" s="455" t="e">
        <v>#VALUE!</v>
      </c>
      <c r="AZ69" s="455" t="e">
        <v>#VALUE!</v>
      </c>
      <c r="BA69" s="455" t="e">
        <v>#VALUE!</v>
      </c>
      <c r="BB69" s="455" t="e">
        <v>#VALUE!</v>
      </c>
      <c r="BC69" s="455" t="e">
        <v>#VALUE!</v>
      </c>
      <c r="BD69" s="455" t="e">
        <v>#VALUE!</v>
      </c>
      <c r="BE69" s="455" t="e">
        <v>#VALUE!</v>
      </c>
      <c r="BF69" s="455" t="e">
        <v>#VALUE!</v>
      </c>
      <c r="BG69" s="455" t="e">
        <v>#VALUE!</v>
      </c>
      <c r="BH69" s="455" t="e">
        <v>#VALUE!</v>
      </c>
      <c r="BI69" s="455" t="e">
        <v>#VALUE!</v>
      </c>
      <c r="BJ69" s="455" t="e">
        <v>#VALUE!</v>
      </c>
      <c r="BK69" s="455" t="e">
        <v>#VALUE!</v>
      </c>
      <c r="BL69" s="455" t="e">
        <v>#VALUE!</v>
      </c>
      <c r="BM69" s="455" t="e">
        <v>#VALUE!</v>
      </c>
      <c r="BN69" s="455" t="e">
        <v>#VALUE!</v>
      </c>
      <c r="BO69" s="455" t="e">
        <v>#VALUE!</v>
      </c>
      <c r="BP69" s="455" t="e">
        <v>#VALUE!</v>
      </c>
      <c r="BQ69" s="455" t="e">
        <v>#VALUE!</v>
      </c>
      <c r="BR69" s="455" t="e">
        <v>#VALUE!</v>
      </c>
      <c r="BS69" s="455" t="e">
        <v>#VALUE!</v>
      </c>
      <c r="BT69" s="455" t="e">
        <v>#VALUE!</v>
      </c>
      <c r="BU69" s="455" t="e">
        <v>#VALUE!</v>
      </c>
      <c r="BV69" s="455" t="e">
        <v>#VALUE!</v>
      </c>
      <c r="BW69" s="455" t="e">
        <v>#VALUE!</v>
      </c>
      <c r="BX69" s="455" t="e">
        <v>#VALUE!</v>
      </c>
      <c r="BY69" s="455" t="e">
        <v>#VALUE!</v>
      </c>
      <c r="BZ69" s="455" t="e">
        <v>#VALUE!</v>
      </c>
      <c r="CA69" s="455" t="e">
        <v>#VALUE!</v>
      </c>
      <c r="CB69" s="455" t="e">
        <v>#VALUE!</v>
      </c>
      <c r="CC69" s="455" t="e">
        <v>#VALUE!</v>
      </c>
      <c r="CD69" s="455" t="e">
        <v>#VALUE!</v>
      </c>
      <c r="CE69" s="455" t="e">
        <v>#VALUE!</v>
      </c>
      <c r="CF69" s="455" t="e">
        <v>#VALUE!</v>
      </c>
      <c r="CG69" s="455" t="e">
        <v>#VALUE!</v>
      </c>
      <c r="CH69" s="455" t="e">
        <v>#VALUE!</v>
      </c>
      <c r="CI69" s="455" t="e">
        <v>#VALUE!</v>
      </c>
      <c r="CJ69" s="455" t="e">
        <v>#VALUE!</v>
      </c>
      <c r="CK69" s="455" t="e">
        <v>#VALUE!</v>
      </c>
      <c r="CL69" s="455" t="e">
        <v>#VALUE!</v>
      </c>
      <c r="CM69" s="455" t="e">
        <v>#VALUE!</v>
      </c>
      <c r="CN69" s="455" t="e">
        <v>#VALUE!</v>
      </c>
      <c r="CO69" s="455" t="e">
        <v>#VALUE!</v>
      </c>
      <c r="CP69" s="455" t="e">
        <v>#VALUE!</v>
      </c>
      <c r="CQ69" s="455" t="e">
        <v>#VALUE!</v>
      </c>
      <c r="CR69" s="455" t="e">
        <v>#VALUE!</v>
      </c>
      <c r="CS69" s="455" t="e">
        <v>#VALUE!</v>
      </c>
      <c r="CT69" s="455" t="e">
        <v>#VALUE!</v>
      </c>
      <c r="CU69" s="455" t="e">
        <v>#VALUE!</v>
      </c>
      <c r="CV69" s="455" t="e">
        <v>#VALUE!</v>
      </c>
      <c r="CW69" s="455" t="e">
        <v>#VALUE!</v>
      </c>
      <c r="CX69" s="455" t="e">
        <v>#VALUE!</v>
      </c>
      <c r="CY69" s="455" t="e">
        <v>#VALUE!</v>
      </c>
      <c r="CZ69" s="455" t="e">
        <v>#VALUE!</v>
      </c>
      <c r="DA69" s="455" t="e">
        <v>#VALUE!</v>
      </c>
      <c r="DB69" s="455" t="e">
        <v>#VALUE!</v>
      </c>
      <c r="DC69" s="455" t="e">
        <v>#VALUE!</v>
      </c>
      <c r="DD69" s="455" t="e">
        <v>#VALUE!</v>
      </c>
      <c r="DE69" s="455" t="e">
        <v>#VALUE!</v>
      </c>
      <c r="DF69" s="455" t="e">
        <v>#VALUE!</v>
      </c>
      <c r="DG69" s="455" t="e">
        <v>#VALUE!</v>
      </c>
      <c r="DH69" s="455" t="e">
        <v>#VALUE!</v>
      </c>
      <c r="DI69" s="455" t="e">
        <v>#VALUE!</v>
      </c>
      <c r="DJ69" s="455" t="e">
        <v>#VALUE!</v>
      </c>
      <c r="DK69" s="455" t="e">
        <v>#VALUE!</v>
      </c>
      <c r="DL69" s="455" t="e">
        <v>#VALUE!</v>
      </c>
      <c r="DM69" s="455" t="e">
        <v>#VALUE!</v>
      </c>
      <c r="DN69" s="455" t="e">
        <v>#VALUE!</v>
      </c>
      <c r="DO69" s="455" t="e">
        <v>#VALUE!</v>
      </c>
      <c r="DP69" s="455" t="e">
        <v>#VALUE!</v>
      </c>
      <c r="DQ69" s="455" t="e">
        <v>#VALUE!</v>
      </c>
      <c r="DR69" s="455" t="e">
        <v>#VALUE!</v>
      </c>
      <c r="DS69" s="455" t="e">
        <v>#VALUE!</v>
      </c>
      <c r="DT69" s="455" t="e">
        <v>#VALUE!</v>
      </c>
      <c r="DU69" s="455" t="e">
        <v>#VALUE!</v>
      </c>
      <c r="DV69" s="455" t="e">
        <v>#VALUE!</v>
      </c>
      <c r="DW69" s="455" t="e">
        <v>#VALUE!</v>
      </c>
      <c r="DX69" s="455" t="e">
        <v>#VALUE!</v>
      </c>
      <c r="DY69" s="455" t="e">
        <v>#VALUE!</v>
      </c>
      <c r="DZ69" s="455" t="e">
        <v>#VALUE!</v>
      </c>
      <c r="EA69" s="455" t="e">
        <v>#VALUE!</v>
      </c>
      <c r="EB69" s="455" t="e">
        <v>#VALUE!</v>
      </c>
      <c r="EC69" s="455" t="e">
        <v>#VALUE!</v>
      </c>
    </row>
    <row r="70" spans="1:163">
      <c r="D70" s="490"/>
      <c r="E70" s="490"/>
      <c r="F70" s="490"/>
      <c r="G70" s="490"/>
      <c r="H70" s="490"/>
      <c r="I70" s="490"/>
      <c r="J70" s="490"/>
      <c r="K70" s="490"/>
      <c r="L70" s="490"/>
      <c r="M70" s="490"/>
      <c r="N70" s="490"/>
      <c r="O70" s="490"/>
      <c r="P70" s="490"/>
      <c r="Q70" s="490"/>
      <c r="R70" s="490"/>
      <c r="S70" s="490"/>
      <c r="T70" s="490"/>
      <c r="U70" s="490"/>
      <c r="V70" s="490"/>
      <c r="W70" s="490"/>
      <c r="X70" s="490"/>
      <c r="Y70" s="490"/>
      <c r="Z70" s="490"/>
      <c r="AA70" s="490"/>
      <c r="AB70" s="490"/>
      <c r="AC70" s="490"/>
      <c r="AD70" s="490"/>
      <c r="AE70" s="490"/>
      <c r="AF70" s="490"/>
      <c r="AG70" s="490"/>
      <c r="AH70" s="490"/>
      <c r="AI70" s="490"/>
      <c r="AJ70" s="490"/>
      <c r="AK70" s="490"/>
      <c r="AL70" s="490"/>
      <c r="AM70" s="490"/>
      <c r="AN70" s="490"/>
      <c r="AO70" s="490"/>
      <c r="AP70" s="490"/>
      <c r="AQ70" s="490"/>
      <c r="AR70" s="490"/>
      <c r="AS70" s="490"/>
      <c r="AT70" s="490"/>
      <c r="AU70" s="490"/>
      <c r="AV70" s="490"/>
      <c r="AW70" s="490"/>
      <c r="AX70" s="490"/>
      <c r="AY70" s="490"/>
      <c r="AZ70" s="490"/>
      <c r="BA70" s="490"/>
      <c r="BB70" s="490"/>
      <c r="BC70" s="490"/>
      <c r="BD70" s="490"/>
      <c r="BE70" s="490"/>
      <c r="BF70" s="490"/>
      <c r="BG70" s="490"/>
      <c r="BH70" s="490"/>
      <c r="BI70" s="490"/>
      <c r="BJ70" s="490"/>
      <c r="BK70" s="490"/>
      <c r="BL70" s="490"/>
      <c r="BM70" s="490"/>
      <c r="BN70" s="490"/>
      <c r="BO70" s="490"/>
      <c r="BP70" s="490"/>
      <c r="BQ70" s="490"/>
      <c r="BR70" s="490"/>
      <c r="BS70" s="490"/>
      <c r="BT70" s="490"/>
      <c r="BU70" s="490"/>
      <c r="BV70" s="490"/>
      <c r="BW70" s="490"/>
      <c r="BX70" s="490"/>
      <c r="BY70" s="490"/>
      <c r="BZ70" s="490"/>
      <c r="CA70" s="490"/>
      <c r="CB70" s="490"/>
      <c r="CC70" s="490"/>
      <c r="CD70" s="490"/>
      <c r="CE70" s="490"/>
      <c r="CF70" s="490"/>
      <c r="CG70" s="490"/>
      <c r="CH70" s="490" t="e">
        <f>(CH69/CD69-1)*100</f>
        <v>#VALUE!</v>
      </c>
    </row>
    <row r="72" spans="1:163">
      <c r="C72" s="455" t="s">
        <v>288</v>
      </c>
      <c r="D72" s="556">
        <v>29281</v>
      </c>
      <c r="E72" s="556">
        <v>29373</v>
      </c>
      <c r="F72" s="556">
        <v>29465</v>
      </c>
      <c r="G72" s="556">
        <v>29556</v>
      </c>
      <c r="H72" s="556">
        <v>29646</v>
      </c>
      <c r="I72" s="556">
        <v>29738</v>
      </c>
      <c r="J72" s="556">
        <v>29830</v>
      </c>
      <c r="K72" s="556">
        <v>29921</v>
      </c>
      <c r="L72" s="556">
        <v>30011</v>
      </c>
      <c r="M72" s="556">
        <v>30103</v>
      </c>
      <c r="N72" s="556">
        <v>30195</v>
      </c>
      <c r="O72" s="556">
        <v>30286</v>
      </c>
      <c r="P72" s="556">
        <v>30376</v>
      </c>
      <c r="Q72" s="556">
        <v>30468</v>
      </c>
      <c r="R72" s="556">
        <v>30560</v>
      </c>
      <c r="S72" s="556">
        <v>30651</v>
      </c>
      <c r="T72" s="556">
        <v>30742</v>
      </c>
      <c r="U72" s="556">
        <v>30834</v>
      </c>
      <c r="V72" s="556">
        <v>30926</v>
      </c>
      <c r="W72" s="556">
        <v>31017</v>
      </c>
      <c r="X72" s="556">
        <v>31107</v>
      </c>
      <c r="Y72" s="556">
        <v>31199</v>
      </c>
      <c r="Z72" s="556">
        <v>31291</v>
      </c>
      <c r="AA72" s="556">
        <v>31382</v>
      </c>
      <c r="AB72" s="556">
        <v>31472</v>
      </c>
      <c r="AC72" s="556">
        <v>31564</v>
      </c>
      <c r="AD72" s="556">
        <v>31656</v>
      </c>
      <c r="AE72" s="556">
        <v>31747</v>
      </c>
      <c r="AF72" s="556">
        <v>31837</v>
      </c>
      <c r="AG72" s="556">
        <v>31929</v>
      </c>
      <c r="AH72" s="556">
        <v>32021</v>
      </c>
      <c r="AI72" s="556">
        <v>32112</v>
      </c>
      <c r="AJ72" s="556">
        <v>32203</v>
      </c>
      <c r="AK72" s="556">
        <v>32295</v>
      </c>
      <c r="AL72" s="556">
        <v>32387</v>
      </c>
      <c r="AM72" s="556">
        <v>32478</v>
      </c>
      <c r="AN72" s="556">
        <v>32568</v>
      </c>
      <c r="AO72" s="556">
        <v>32660</v>
      </c>
      <c r="AP72" s="556">
        <v>32752</v>
      </c>
      <c r="AQ72" s="556">
        <v>32843</v>
      </c>
      <c r="AR72" s="556">
        <v>32933</v>
      </c>
      <c r="AS72" s="556">
        <v>33025</v>
      </c>
      <c r="AT72" s="556">
        <v>33117</v>
      </c>
      <c r="AU72" s="556">
        <v>33208</v>
      </c>
      <c r="AV72" s="556">
        <v>33298</v>
      </c>
      <c r="AW72" s="556">
        <v>33390</v>
      </c>
      <c r="AX72" s="556">
        <v>33482</v>
      </c>
      <c r="AY72" s="556">
        <v>33573</v>
      </c>
      <c r="AZ72" s="556">
        <v>33664</v>
      </c>
      <c r="BA72" s="556">
        <v>33756</v>
      </c>
      <c r="BB72" s="556">
        <v>33848</v>
      </c>
      <c r="BC72" s="556">
        <v>33939</v>
      </c>
      <c r="BD72" s="556">
        <v>34029</v>
      </c>
      <c r="BE72" s="556">
        <v>34121</v>
      </c>
      <c r="BF72" s="556">
        <v>34213</v>
      </c>
      <c r="BG72" s="556">
        <v>34304</v>
      </c>
      <c r="BH72" s="556">
        <v>34394</v>
      </c>
      <c r="BI72" s="556">
        <v>34486</v>
      </c>
      <c r="BJ72" s="556">
        <v>34578</v>
      </c>
      <c r="BK72" s="556">
        <v>34669</v>
      </c>
      <c r="BL72" s="556">
        <v>34759</v>
      </c>
      <c r="BM72" s="556">
        <v>34851</v>
      </c>
      <c r="BN72" s="556">
        <v>34943</v>
      </c>
      <c r="BO72" s="556">
        <v>35034</v>
      </c>
      <c r="BP72" s="556">
        <v>35125</v>
      </c>
      <c r="BQ72" s="556">
        <v>35217</v>
      </c>
      <c r="BR72" s="556">
        <v>35309</v>
      </c>
      <c r="BS72" s="556">
        <v>35400</v>
      </c>
      <c r="BT72" s="556">
        <v>35490</v>
      </c>
      <c r="BU72" s="556">
        <v>35582</v>
      </c>
      <c r="BV72" s="556">
        <v>35674</v>
      </c>
      <c r="BW72" s="556">
        <v>35765</v>
      </c>
      <c r="BX72" s="556">
        <v>35855</v>
      </c>
      <c r="BY72" s="556">
        <v>35947</v>
      </c>
      <c r="BZ72" s="556">
        <v>36039</v>
      </c>
      <c r="CA72" s="556">
        <v>36130</v>
      </c>
      <c r="CB72" s="556">
        <v>36220</v>
      </c>
      <c r="CC72" s="556">
        <v>36312</v>
      </c>
      <c r="CD72" s="556">
        <v>36404</v>
      </c>
      <c r="CE72" s="556">
        <v>36495</v>
      </c>
      <c r="CF72" s="556">
        <v>36586</v>
      </c>
      <c r="CG72" s="556">
        <v>36678</v>
      </c>
      <c r="CH72" s="556">
        <v>36770</v>
      </c>
      <c r="CI72" s="556">
        <v>36861</v>
      </c>
      <c r="CJ72" s="556">
        <v>36951</v>
      </c>
      <c r="CK72" s="556">
        <v>37043</v>
      </c>
      <c r="CL72" s="556">
        <v>37135</v>
      </c>
      <c r="CM72" s="556">
        <v>37226</v>
      </c>
      <c r="CN72" s="556">
        <v>37316</v>
      </c>
      <c r="CO72" s="556">
        <v>37408</v>
      </c>
      <c r="CP72" s="556">
        <v>37500</v>
      </c>
      <c r="CQ72" s="556">
        <v>37591</v>
      </c>
      <c r="CR72" s="556">
        <v>37681</v>
      </c>
      <c r="CS72" s="556">
        <v>37773</v>
      </c>
      <c r="CT72" s="556">
        <v>37865</v>
      </c>
      <c r="CU72" s="556">
        <v>37956</v>
      </c>
      <c r="CV72" s="556">
        <v>38047</v>
      </c>
      <c r="CW72" s="556">
        <v>38139</v>
      </c>
      <c r="CX72" s="556">
        <v>38231</v>
      </c>
      <c r="CY72" s="556">
        <v>38322</v>
      </c>
      <c r="CZ72" s="556">
        <v>38412</v>
      </c>
      <c r="DA72" s="556">
        <v>38504</v>
      </c>
      <c r="DB72" s="556">
        <v>38596</v>
      </c>
      <c r="DC72" s="556">
        <v>38687</v>
      </c>
      <c r="DD72" s="556">
        <v>38777</v>
      </c>
      <c r="DE72" s="556">
        <v>38869</v>
      </c>
      <c r="DF72" s="556">
        <v>38961</v>
      </c>
      <c r="DG72" s="556">
        <v>39052</v>
      </c>
      <c r="DH72" s="556">
        <v>39142</v>
      </c>
      <c r="DI72" s="556">
        <v>39234</v>
      </c>
      <c r="DJ72" s="556">
        <v>39326</v>
      </c>
      <c r="DK72" s="556">
        <v>39417</v>
      </c>
      <c r="DL72" s="556">
        <v>39508</v>
      </c>
      <c r="DM72" s="556">
        <v>39600</v>
      </c>
      <c r="DN72" s="556">
        <v>39692</v>
      </c>
      <c r="DO72" s="556">
        <v>39783</v>
      </c>
      <c r="DP72" s="556">
        <v>39873</v>
      </c>
      <c r="DQ72" s="556">
        <v>39965</v>
      </c>
      <c r="DR72" s="556">
        <v>40057</v>
      </c>
      <c r="DS72" s="556">
        <v>40148</v>
      </c>
      <c r="DT72" s="556">
        <v>40238</v>
      </c>
      <c r="DU72" s="556">
        <v>40330</v>
      </c>
      <c r="DV72" s="556">
        <v>40422</v>
      </c>
      <c r="DW72" s="556">
        <v>40513</v>
      </c>
      <c r="DX72" s="556">
        <v>40603</v>
      </c>
      <c r="DY72" s="556">
        <v>40695</v>
      </c>
      <c r="DZ72" s="556">
        <v>40787</v>
      </c>
      <c r="EA72" s="556">
        <v>40878</v>
      </c>
      <c r="EB72" s="556">
        <v>40969</v>
      </c>
      <c r="EC72" s="556">
        <v>41061</v>
      </c>
      <c r="ED72" s="556">
        <v>41153</v>
      </c>
      <c r="EE72" s="556">
        <v>41244</v>
      </c>
      <c r="EF72" s="556">
        <v>41334</v>
      </c>
      <c r="EG72" s="556">
        <v>41426</v>
      </c>
      <c r="EH72" s="556">
        <v>41518</v>
      </c>
      <c r="EI72" s="556">
        <v>41609</v>
      </c>
      <c r="EJ72" s="556">
        <v>41699</v>
      </c>
      <c r="EK72" s="556">
        <v>41791</v>
      </c>
      <c r="EL72" s="556">
        <v>41883</v>
      </c>
      <c r="EM72" s="556">
        <v>41974</v>
      </c>
      <c r="EN72" s="556">
        <v>42064</v>
      </c>
      <c r="EO72" s="556">
        <v>42156</v>
      </c>
      <c r="EP72" s="556">
        <v>42248</v>
      </c>
      <c r="EQ72" s="556">
        <v>42339</v>
      </c>
      <c r="ER72" s="556">
        <v>42430</v>
      </c>
      <c r="ES72" s="556">
        <v>42522</v>
      </c>
      <c r="ET72" s="556">
        <v>42614</v>
      </c>
      <c r="EU72" s="556">
        <v>42705</v>
      </c>
      <c r="EV72" s="556">
        <v>42795</v>
      </c>
      <c r="EW72" s="556">
        <v>42887</v>
      </c>
      <c r="EX72" s="556">
        <v>42979</v>
      </c>
      <c r="EY72" s="556">
        <v>43070</v>
      </c>
      <c r="EZ72" s="556">
        <v>43160</v>
      </c>
      <c r="FA72" s="556">
        <v>43252</v>
      </c>
      <c r="FB72" s="556">
        <v>43344</v>
      </c>
      <c r="FC72" s="556">
        <v>43435</v>
      </c>
      <c r="FD72" s="556"/>
      <c r="FE72" s="556"/>
      <c r="FF72" s="556"/>
      <c r="FG72" s="556"/>
    </row>
    <row r="73" spans="1:163">
      <c r="C73" s="481" t="s">
        <v>318</v>
      </c>
      <c r="D73" s="481"/>
      <c r="E73" s="481"/>
      <c r="F73" s="481"/>
      <c r="G73" s="481"/>
      <c r="H73" s="481"/>
      <c r="I73" s="481"/>
      <c r="J73" s="481"/>
      <c r="K73" s="481"/>
      <c r="L73" s="481"/>
      <c r="M73" s="481"/>
      <c r="N73" s="481"/>
      <c r="O73" s="481"/>
      <c r="P73" s="481"/>
      <c r="Q73" s="481"/>
      <c r="R73" s="481"/>
      <c r="S73" s="481"/>
      <c r="T73" s="481"/>
      <c r="U73" s="481"/>
      <c r="V73" s="481"/>
      <c r="W73" s="481"/>
      <c r="X73" s="481"/>
      <c r="Y73" s="481"/>
      <c r="Z73" s="481"/>
      <c r="AA73" s="481"/>
      <c r="AB73" s="481"/>
      <c r="AC73" s="481"/>
      <c r="AD73" s="481"/>
      <c r="AE73" s="481"/>
      <c r="AF73" s="481"/>
      <c r="AG73" s="481"/>
      <c r="AH73" s="481"/>
      <c r="AI73" s="481"/>
      <c r="AJ73" s="481"/>
      <c r="AK73" s="481"/>
      <c r="AL73" s="481"/>
      <c r="AM73" s="481"/>
      <c r="AN73" s="481"/>
      <c r="AO73" s="481"/>
      <c r="AP73" s="481"/>
      <c r="AQ73" s="481"/>
      <c r="AR73" s="481"/>
      <c r="AS73" s="481"/>
      <c r="AT73" s="481"/>
      <c r="AU73" s="572"/>
      <c r="AV73" s="572"/>
      <c r="AW73" s="572"/>
      <c r="AX73" s="572"/>
      <c r="AY73" s="572"/>
      <c r="AZ73" s="572"/>
      <c r="BA73" s="572"/>
      <c r="BB73" s="572"/>
      <c r="BC73" s="572"/>
      <c r="BD73" s="572"/>
      <c r="BE73" s="572"/>
      <c r="BF73" s="572"/>
      <c r="BG73" s="572"/>
      <c r="BO73" s="555">
        <v>32.411900000000003</v>
      </c>
      <c r="BP73" s="555">
        <v>7.6455000000000002</v>
      </c>
      <c r="BQ73" s="555">
        <v>11.0146</v>
      </c>
      <c r="BR73" s="555">
        <v>11.9983</v>
      </c>
      <c r="BS73" s="555">
        <v>16.2332</v>
      </c>
      <c r="BT73" s="555">
        <v>11.811500000000001</v>
      </c>
      <c r="BU73" s="555">
        <v>16.171900000000001</v>
      </c>
      <c r="BV73" s="555">
        <v>16.8918</v>
      </c>
      <c r="BW73" s="555">
        <v>20.707999999999998</v>
      </c>
      <c r="BX73" s="555">
        <v>7.3365999999999998</v>
      </c>
      <c r="BY73" s="555">
        <v>10.3954</v>
      </c>
      <c r="BZ73" s="555">
        <v>10.212</v>
      </c>
      <c r="CA73" s="555">
        <v>10.222</v>
      </c>
      <c r="CB73" s="555">
        <v>9.4930000000000003</v>
      </c>
      <c r="CC73" s="555">
        <v>12.867000000000001</v>
      </c>
      <c r="CD73" s="555">
        <v>13.01</v>
      </c>
      <c r="CE73" s="555">
        <v>10.673999999999999</v>
      </c>
      <c r="CF73" s="555">
        <v>11.55</v>
      </c>
      <c r="CG73" s="555">
        <v>14.122</v>
      </c>
      <c r="CH73" s="555">
        <v>14.407999999999999</v>
      </c>
      <c r="CI73" s="555">
        <v>10.53</v>
      </c>
      <c r="CJ73" s="555">
        <v>10.423999999999999</v>
      </c>
      <c r="CK73" s="555">
        <v>10.398999999999999</v>
      </c>
      <c r="CL73" s="555">
        <v>11.076000000000001</v>
      </c>
      <c r="CM73" s="555">
        <v>5.5090000000000003</v>
      </c>
      <c r="CN73" s="555">
        <v>6.7939999999999996</v>
      </c>
      <c r="CO73" s="555">
        <v>9.6319999999999997</v>
      </c>
      <c r="CP73" s="555">
        <v>10.733000000000001</v>
      </c>
      <c r="CQ73" s="555">
        <v>6.9260000000000002</v>
      </c>
      <c r="CR73" s="555">
        <v>14.944000000000001</v>
      </c>
      <c r="CS73" s="555">
        <v>16.606000000000002</v>
      </c>
      <c r="CT73" s="555">
        <v>17.754000000000001</v>
      </c>
      <c r="CU73" s="555">
        <v>18.530999999999999</v>
      </c>
      <c r="CV73" s="555">
        <v>26.821000000000002</v>
      </c>
      <c r="CW73" s="555">
        <v>32.368000000000002</v>
      </c>
      <c r="CX73" s="555">
        <v>30.545999999999999</v>
      </c>
      <c r="CY73" s="555">
        <v>16.684999999999999</v>
      </c>
      <c r="CZ73" s="555">
        <v>9.1609999999999996</v>
      </c>
      <c r="DA73" s="555">
        <v>13.243</v>
      </c>
      <c r="DB73" s="555">
        <v>18.18</v>
      </c>
      <c r="DC73" s="555">
        <v>16.085999999999999</v>
      </c>
      <c r="DD73" s="555">
        <v>20.687000000000001</v>
      </c>
      <c r="DE73" s="555">
        <v>24.693000000000001</v>
      </c>
      <c r="DF73" s="555">
        <v>28.428999999999998</v>
      </c>
      <c r="DG73" s="555">
        <v>15.754</v>
      </c>
      <c r="DH73" s="555">
        <v>27.213000000000001</v>
      </c>
      <c r="DI73" s="555">
        <v>31.648</v>
      </c>
      <c r="DJ73" s="555">
        <v>36.494999999999997</v>
      </c>
      <c r="DK73" s="555">
        <v>23.076000000000001</v>
      </c>
      <c r="DL73" s="555">
        <v>38.143000000000001</v>
      </c>
      <c r="DM73" s="555">
        <v>45.375</v>
      </c>
      <c r="DN73" s="555">
        <v>46.218000000000004</v>
      </c>
      <c r="DO73" s="555">
        <v>14.753</v>
      </c>
      <c r="DP73" s="555">
        <v>15.209</v>
      </c>
      <c r="DQ73" s="555">
        <v>21.349</v>
      </c>
      <c r="DR73" s="555">
        <v>23.771999999999998</v>
      </c>
      <c r="DS73" s="555">
        <v>21.135000000000002</v>
      </c>
      <c r="DT73" s="555">
        <v>36.255000000000003</v>
      </c>
      <c r="DU73" s="555">
        <v>44.822000000000003</v>
      </c>
      <c r="DV73" s="555">
        <v>34.154000000000003</v>
      </c>
      <c r="DW73" s="555">
        <v>29.672000000000001</v>
      </c>
      <c r="DX73" s="555">
        <v>28.620999999999999</v>
      </c>
      <c r="DY73" s="555">
        <v>11.555999999999999</v>
      </c>
      <c r="DZ73" s="555">
        <v>13.801</v>
      </c>
      <c r="EA73" s="555">
        <v>9.1240000000000006</v>
      </c>
      <c r="EB73" s="555">
        <v>10.616</v>
      </c>
      <c r="EC73" s="555">
        <v>12.365</v>
      </c>
      <c r="ED73" s="555">
        <v>9.6479999999999997</v>
      </c>
      <c r="EE73" s="555">
        <v>9.2569999999999997</v>
      </c>
      <c r="EF73" s="555">
        <v>9.77</v>
      </c>
      <c r="EG73" s="555">
        <v>7.9539999999999997</v>
      </c>
      <c r="EH73" s="555">
        <v>9.6110000000000007</v>
      </c>
      <c r="EI73" s="555">
        <v>9.1470000000000002</v>
      </c>
      <c r="EJ73" s="555">
        <v>11.138999999999999</v>
      </c>
    </row>
    <row r="74" spans="1:163">
      <c r="C74" s="455" t="s">
        <v>319</v>
      </c>
      <c r="AU74" s="555"/>
      <c r="AV74" s="555"/>
      <c r="AW74" s="555"/>
      <c r="AX74" s="555"/>
      <c r="AY74" s="555"/>
      <c r="AZ74" s="555"/>
      <c r="BA74" s="555"/>
      <c r="BB74" s="555"/>
      <c r="BC74" s="555"/>
      <c r="BD74" s="555"/>
      <c r="BE74" s="555"/>
      <c r="BF74" s="555"/>
      <c r="BG74" s="555"/>
      <c r="BO74" s="555">
        <v>154.41669999999999</v>
      </c>
      <c r="BP74" s="555">
        <v>154.58879999999999</v>
      </c>
      <c r="BQ74" s="555">
        <v>153.4443</v>
      </c>
      <c r="BR74" s="555">
        <v>150.09450000000001</v>
      </c>
      <c r="BS74" s="555">
        <v>152.14529999999999</v>
      </c>
      <c r="BT74" s="555">
        <v>146.01169999999999</v>
      </c>
      <c r="BU74" s="555">
        <v>144.35059999999999</v>
      </c>
      <c r="BV74" s="555">
        <v>146.3699</v>
      </c>
      <c r="BW74" s="555">
        <v>145.54750000000001</v>
      </c>
      <c r="BX74" s="555">
        <v>142.29150000000001</v>
      </c>
      <c r="BY74" s="555">
        <v>140.80410000000001</v>
      </c>
      <c r="BZ74" s="555">
        <v>141.43729999999999</v>
      </c>
      <c r="CA74" s="555">
        <v>143.76300000000001</v>
      </c>
      <c r="CB74" s="555">
        <v>138.67699999999999</v>
      </c>
      <c r="CC74" s="555">
        <v>135.02699999999999</v>
      </c>
      <c r="CD74" s="555">
        <v>129.45699999999999</v>
      </c>
      <c r="CE74" s="555">
        <v>137.756</v>
      </c>
      <c r="CF74" s="555">
        <v>150.97</v>
      </c>
      <c r="CG74" s="555">
        <v>150.16800000000001</v>
      </c>
      <c r="CH74" s="555">
        <v>148.78700000000001</v>
      </c>
      <c r="CI74" s="555">
        <v>155.90199999999999</v>
      </c>
      <c r="CJ74" s="555">
        <v>151.51900000000001</v>
      </c>
      <c r="CK74" s="555">
        <v>149.61799999999999</v>
      </c>
      <c r="CL74" s="555">
        <v>148.322</v>
      </c>
      <c r="CM74" s="555">
        <v>153.67699999999999</v>
      </c>
      <c r="CN74" s="555">
        <v>149.47900000000001</v>
      </c>
      <c r="CO74" s="555">
        <v>145.87</v>
      </c>
      <c r="CP74" s="555">
        <v>148.09200000000001</v>
      </c>
      <c r="CQ74" s="555">
        <v>154.46199999999999</v>
      </c>
      <c r="CR74" s="555">
        <v>149.953</v>
      </c>
      <c r="CS74" s="555">
        <v>149.024</v>
      </c>
      <c r="CT74" s="555">
        <v>148.99100000000001</v>
      </c>
      <c r="CU74" s="555">
        <v>157.709</v>
      </c>
      <c r="CV74" s="555">
        <v>149.54</v>
      </c>
      <c r="CW74" s="555">
        <v>148.422</v>
      </c>
      <c r="CX74" s="555">
        <v>150.108</v>
      </c>
      <c r="CY74" s="555">
        <v>163.328</v>
      </c>
      <c r="CZ74" s="555">
        <v>155.81800000000001</v>
      </c>
      <c r="DA74" s="555">
        <v>153.26400000000001</v>
      </c>
      <c r="DB74" s="555">
        <v>153.017</v>
      </c>
      <c r="DC74" s="555">
        <v>168.173</v>
      </c>
      <c r="DD74" s="555">
        <v>158.52699999999999</v>
      </c>
      <c r="DE74" s="555">
        <v>156.65899999999999</v>
      </c>
      <c r="DF74" s="555">
        <v>155.767</v>
      </c>
      <c r="DG74" s="555">
        <v>171.34200000000001</v>
      </c>
      <c r="DH74" s="555">
        <v>162.88</v>
      </c>
      <c r="DI74" s="555">
        <v>161.77000000000001</v>
      </c>
      <c r="DJ74" s="555">
        <v>163.66</v>
      </c>
      <c r="DK74" s="555">
        <v>179.126</v>
      </c>
      <c r="DL74" s="555">
        <v>171.654</v>
      </c>
      <c r="DM74" s="555">
        <v>169.221</v>
      </c>
      <c r="DN74" s="555">
        <v>170.857</v>
      </c>
      <c r="DO74" s="555">
        <v>187.803</v>
      </c>
      <c r="DP74" s="555">
        <v>179.87299999999999</v>
      </c>
      <c r="DQ74" s="555">
        <v>179.75899999999999</v>
      </c>
      <c r="DR74" s="555">
        <v>181.24700000000001</v>
      </c>
      <c r="DS74" s="555">
        <v>200.08199999999999</v>
      </c>
      <c r="DT74" s="555">
        <v>192.83</v>
      </c>
      <c r="DU74" s="555">
        <v>192.69399999999999</v>
      </c>
      <c r="DV74" s="555">
        <v>193.351</v>
      </c>
      <c r="DW74" s="555">
        <v>207.36799999999999</v>
      </c>
      <c r="DX74" s="555">
        <v>200.39099999999999</v>
      </c>
      <c r="DY74" s="555">
        <v>201.529</v>
      </c>
      <c r="DZ74" s="555">
        <v>202.435</v>
      </c>
      <c r="EA74" s="555">
        <v>218.31200000000001</v>
      </c>
      <c r="EB74" s="555">
        <v>218.792</v>
      </c>
      <c r="EC74" s="555">
        <v>229.84399999999999</v>
      </c>
      <c r="ED74" s="555">
        <v>231.71600000000001</v>
      </c>
      <c r="EE74" s="555">
        <v>253.96899999999999</v>
      </c>
      <c r="EF74" s="555">
        <v>253.16399999999999</v>
      </c>
      <c r="EG74" s="555">
        <v>257.76799999999997</v>
      </c>
      <c r="EH74" s="555">
        <v>257.52600000000001</v>
      </c>
      <c r="EI74" s="555">
        <v>267.97300000000001</v>
      </c>
      <c r="EJ74" s="555">
        <v>259.06799999999998</v>
      </c>
    </row>
    <row r="75" spans="1:163">
      <c r="C75" s="455" t="s">
        <v>320</v>
      </c>
      <c r="AR75" s="490"/>
      <c r="AS75" s="490"/>
      <c r="AT75" s="490"/>
      <c r="AU75" s="555"/>
      <c r="AV75" s="490"/>
      <c r="AW75" s="490"/>
      <c r="AX75" s="490"/>
      <c r="AY75" s="490"/>
      <c r="AZ75" s="490"/>
      <c r="BA75" s="490"/>
      <c r="BB75" s="490"/>
      <c r="BC75" s="490"/>
      <c r="BD75" s="490"/>
      <c r="BE75" s="490"/>
      <c r="BF75" s="490"/>
      <c r="BG75" s="490"/>
      <c r="BO75" s="555">
        <v>42.692599999999999</v>
      </c>
      <c r="BP75" s="555">
        <v>72.837800000000001</v>
      </c>
      <c r="BQ75" s="555">
        <v>67.268100000000004</v>
      </c>
      <c r="BR75" s="555">
        <v>66.248999999999995</v>
      </c>
      <c r="BS75" s="555">
        <v>50.792700000000004</v>
      </c>
      <c r="BT75" s="555">
        <v>48.266300000000001</v>
      </c>
      <c r="BU75" s="555">
        <v>56.895600000000002</v>
      </c>
      <c r="BV75" s="555">
        <v>60.172699999999999</v>
      </c>
      <c r="BW75" s="555">
        <v>52.635199999999998</v>
      </c>
      <c r="BX75" s="555">
        <v>52.221299999999999</v>
      </c>
      <c r="BY75" s="555">
        <v>54.957799999999999</v>
      </c>
      <c r="BZ75" s="555">
        <v>55.318899999999999</v>
      </c>
      <c r="CA75" s="555">
        <v>52.204999999999998</v>
      </c>
      <c r="CB75" s="555">
        <v>46.816000000000003</v>
      </c>
      <c r="CC75" s="555">
        <v>46.552999999999997</v>
      </c>
      <c r="CD75" s="555">
        <v>41.875</v>
      </c>
      <c r="CE75" s="555">
        <v>34.844999999999999</v>
      </c>
      <c r="CF75" s="555">
        <v>33.311</v>
      </c>
      <c r="CG75" s="555">
        <v>38.951000000000001</v>
      </c>
      <c r="CH75" s="555">
        <v>40.398000000000003</v>
      </c>
      <c r="CI75" s="555">
        <v>39.409999999999997</v>
      </c>
      <c r="CJ75" s="555">
        <v>43.188000000000002</v>
      </c>
      <c r="CK75" s="555">
        <v>41.582999999999998</v>
      </c>
      <c r="CL75" s="555">
        <v>46.801000000000002</v>
      </c>
      <c r="CM75" s="555">
        <v>45.024000000000001</v>
      </c>
      <c r="CN75" s="555">
        <v>56.984999999999999</v>
      </c>
      <c r="CO75" s="555">
        <v>68.308000000000007</v>
      </c>
      <c r="CP75" s="555">
        <v>71.89</v>
      </c>
      <c r="CQ75" s="555">
        <v>86.427999999999997</v>
      </c>
      <c r="CR75" s="555">
        <v>92.222999999999999</v>
      </c>
      <c r="CS75" s="555">
        <v>101.71899999999999</v>
      </c>
      <c r="CT75" s="555">
        <v>105.2</v>
      </c>
      <c r="CU75" s="555">
        <v>107.94799999999999</v>
      </c>
      <c r="CV75" s="555">
        <v>109.325</v>
      </c>
      <c r="CW75" s="555">
        <v>109.73399999999999</v>
      </c>
      <c r="CX75" s="555">
        <v>112.081</v>
      </c>
      <c r="CY75" s="555">
        <v>110.687</v>
      </c>
      <c r="CZ75" s="555">
        <v>109.083</v>
      </c>
      <c r="DA75" s="555">
        <v>106.874</v>
      </c>
      <c r="DB75" s="555">
        <v>105.04600000000001</v>
      </c>
      <c r="DC75" s="555">
        <v>108.14400000000001</v>
      </c>
      <c r="DD75" s="555">
        <v>98.896000000000001</v>
      </c>
      <c r="DE75" s="555">
        <v>90.492999999999995</v>
      </c>
      <c r="DF75" s="555">
        <v>87.558999999999997</v>
      </c>
      <c r="DG75" s="555">
        <v>68.216999999999999</v>
      </c>
      <c r="DH75" s="555">
        <v>84.210999999999999</v>
      </c>
      <c r="DI75" s="555">
        <v>96.009</v>
      </c>
      <c r="DJ75" s="555">
        <v>92.775000000000006</v>
      </c>
      <c r="DK75" s="555">
        <v>79.566999999999993</v>
      </c>
      <c r="DL75" s="555">
        <v>104.526</v>
      </c>
      <c r="DM75" s="555">
        <v>103.175</v>
      </c>
      <c r="DN75" s="555">
        <v>128.78299999999999</v>
      </c>
      <c r="DO75" s="555">
        <v>154.392</v>
      </c>
      <c r="DP75" s="555">
        <v>194.25899999999999</v>
      </c>
      <c r="DQ75" s="555">
        <v>204.65600000000001</v>
      </c>
      <c r="DR75" s="555">
        <v>241.095</v>
      </c>
      <c r="DS75" s="555">
        <v>233.85400000000001</v>
      </c>
      <c r="DT75" s="555">
        <v>231.85900000000001</v>
      </c>
      <c r="DU75" s="555">
        <v>238.94200000000001</v>
      </c>
      <c r="DV75" s="555">
        <v>235.81100000000001</v>
      </c>
      <c r="DW75" s="555">
        <v>212.26300000000001</v>
      </c>
      <c r="DX75" s="555">
        <v>217.46600000000001</v>
      </c>
      <c r="DY75" s="555">
        <v>228.19900000000001</v>
      </c>
      <c r="DZ75" s="555">
        <v>240.58799999999999</v>
      </c>
      <c r="EA75" s="555">
        <v>227.119</v>
      </c>
      <c r="EB75" s="555">
        <v>237.245</v>
      </c>
      <c r="EC75" s="555">
        <v>226.73599999999999</v>
      </c>
      <c r="ED75" s="555">
        <v>215.148</v>
      </c>
      <c r="EE75" s="555">
        <v>192.70699999999999</v>
      </c>
      <c r="EF75" s="555">
        <v>203.80600000000001</v>
      </c>
      <c r="EG75" s="555">
        <v>202.67</v>
      </c>
      <c r="EH75" s="555">
        <v>210.58099999999999</v>
      </c>
      <c r="EI75" s="555">
        <v>199.89599999999999</v>
      </c>
      <c r="EJ75" s="555">
        <v>214.124</v>
      </c>
    </row>
    <row r="76" spans="1:163">
      <c r="C76" s="455" t="s">
        <v>321</v>
      </c>
      <c r="AR76" s="541"/>
      <c r="AS76" s="541"/>
      <c r="AT76" s="541"/>
      <c r="AU76" s="490"/>
      <c r="AV76" s="490"/>
      <c r="AW76" s="490"/>
      <c r="AX76" s="490"/>
      <c r="AY76" s="490"/>
      <c r="AZ76" s="490"/>
      <c r="BA76" s="490"/>
      <c r="BB76" s="490"/>
      <c r="BC76" s="490"/>
      <c r="BD76" s="490"/>
      <c r="BE76" s="490"/>
      <c r="BF76" s="490"/>
      <c r="BG76" s="490"/>
      <c r="BO76" s="555">
        <v>403.04469999999998</v>
      </c>
      <c r="BP76" s="555">
        <v>413.79289999999997</v>
      </c>
      <c r="BQ76" s="555">
        <v>429.8057</v>
      </c>
      <c r="BR76" s="555">
        <v>448.14850000000001</v>
      </c>
      <c r="BS76" s="555">
        <v>449.99110000000002</v>
      </c>
      <c r="BT76" s="555">
        <v>467.9443</v>
      </c>
      <c r="BU76" s="555">
        <v>483.66030000000001</v>
      </c>
      <c r="BV76" s="555">
        <v>490.0521</v>
      </c>
      <c r="BW76" s="555">
        <v>487.89980000000003</v>
      </c>
      <c r="BX76" s="555">
        <v>500.17599999999999</v>
      </c>
      <c r="BY76" s="555">
        <v>509.21719999999999</v>
      </c>
      <c r="BZ76" s="555">
        <v>536.57560000000001</v>
      </c>
      <c r="CA76" s="555">
        <v>538.92200000000003</v>
      </c>
      <c r="CB76" s="555">
        <v>556.51599999999996</v>
      </c>
      <c r="CC76" s="555">
        <v>552.28200000000004</v>
      </c>
      <c r="CD76" s="555">
        <v>572.846</v>
      </c>
      <c r="CE76" s="555">
        <v>577.702</v>
      </c>
      <c r="CF76" s="555">
        <v>584.86800000000005</v>
      </c>
      <c r="CG76" s="555">
        <v>593.88599999999997</v>
      </c>
      <c r="CH76" s="555">
        <v>598.79899999999998</v>
      </c>
      <c r="CI76" s="555">
        <v>603.70000000000005</v>
      </c>
      <c r="CJ76" s="555">
        <v>604.41800000000001</v>
      </c>
      <c r="CK76" s="555">
        <v>630.78499999999997</v>
      </c>
      <c r="CL76" s="555">
        <v>636.93399999999997</v>
      </c>
      <c r="CM76" s="555">
        <v>637.75199999999995</v>
      </c>
      <c r="CN76" s="555">
        <v>647.29300000000001</v>
      </c>
      <c r="CO76" s="555">
        <v>663.37</v>
      </c>
      <c r="CP76" s="555">
        <v>660.00800000000004</v>
      </c>
      <c r="CQ76" s="555">
        <v>660.89099999999996</v>
      </c>
      <c r="CR76" s="555">
        <v>689.82399999999996</v>
      </c>
      <c r="CS76" s="555">
        <v>719.46799999999996</v>
      </c>
      <c r="CT76" s="555">
        <v>730.31799999999998</v>
      </c>
      <c r="CU76" s="555">
        <v>724.44500000000005</v>
      </c>
      <c r="CV76" s="555">
        <v>746.83399999999995</v>
      </c>
      <c r="CW76" s="555">
        <v>775.91300000000001</v>
      </c>
      <c r="CX76" s="555">
        <v>775.46100000000001</v>
      </c>
      <c r="CY76" s="555">
        <v>793.41</v>
      </c>
      <c r="CZ76" s="555">
        <v>833.48599999999999</v>
      </c>
      <c r="DA76" s="555">
        <v>853.625</v>
      </c>
      <c r="DB76" s="555">
        <v>856.66</v>
      </c>
      <c r="DC76" s="555">
        <v>858.54200000000003</v>
      </c>
      <c r="DD76" s="555">
        <v>881.03899999999999</v>
      </c>
      <c r="DE76" s="555">
        <v>883.71199999999999</v>
      </c>
      <c r="DF76" s="555">
        <v>894.029</v>
      </c>
      <c r="DG76" s="555">
        <v>894.82399999999996</v>
      </c>
      <c r="DH76" s="555">
        <v>913.49900000000002</v>
      </c>
      <c r="DI76" s="555">
        <v>929.19500000000005</v>
      </c>
      <c r="DJ76" s="555">
        <v>927.73900000000003</v>
      </c>
      <c r="DK76" s="555">
        <v>925.54300000000001</v>
      </c>
      <c r="DL76" s="555">
        <v>938.85599999999999</v>
      </c>
      <c r="DM76" s="555">
        <v>955.68799999999999</v>
      </c>
      <c r="DN76" s="555">
        <v>945.12800000000004</v>
      </c>
      <c r="DO76" s="555">
        <v>952.41499999999996</v>
      </c>
      <c r="DP76" s="555">
        <v>977.44200000000001</v>
      </c>
      <c r="DQ76" s="555">
        <v>1026.1759999999999</v>
      </c>
      <c r="DR76" s="555">
        <v>1015.716</v>
      </c>
      <c r="DS76" s="555">
        <v>1031.107</v>
      </c>
      <c r="DT76" s="555">
        <v>1071.374</v>
      </c>
      <c r="DU76" s="555">
        <v>1115.0719999999999</v>
      </c>
      <c r="DV76" s="555">
        <v>1107.748</v>
      </c>
      <c r="DW76" s="555">
        <v>1137.17</v>
      </c>
      <c r="DX76" s="555">
        <v>1192.1880000000001</v>
      </c>
      <c r="DY76" s="555">
        <v>1241.7950000000001</v>
      </c>
      <c r="DZ76" s="555">
        <v>1219.769</v>
      </c>
      <c r="EA76" s="555">
        <v>1247.3</v>
      </c>
      <c r="EB76" s="555">
        <v>1306.123</v>
      </c>
      <c r="EC76" s="555">
        <v>1347.798</v>
      </c>
      <c r="ED76" s="555">
        <v>1344.2950000000001</v>
      </c>
      <c r="EE76" s="555">
        <v>1358.277</v>
      </c>
      <c r="EF76" s="555">
        <v>1388.48</v>
      </c>
      <c r="EG76" s="555">
        <v>1429.848</v>
      </c>
      <c r="EH76" s="555">
        <v>1409.4960000000001</v>
      </c>
      <c r="EI76" s="555">
        <v>1423.117</v>
      </c>
      <c r="EJ76" s="555">
        <v>1462.434</v>
      </c>
    </row>
    <row r="77" spans="1:163">
      <c r="C77" s="481" t="s">
        <v>322</v>
      </c>
      <c r="D77" s="481"/>
      <c r="E77" s="481"/>
      <c r="F77" s="481"/>
      <c r="G77" s="481"/>
      <c r="H77" s="481"/>
      <c r="I77" s="481"/>
      <c r="J77" s="481"/>
      <c r="K77" s="481"/>
      <c r="L77" s="481"/>
      <c r="M77" s="481"/>
      <c r="N77" s="481"/>
      <c r="O77" s="481"/>
      <c r="P77" s="481"/>
      <c r="Q77" s="481"/>
      <c r="R77" s="481"/>
      <c r="S77" s="481"/>
      <c r="T77" s="481"/>
      <c r="U77" s="481"/>
      <c r="V77" s="481"/>
      <c r="W77" s="481"/>
      <c r="X77" s="481"/>
      <c r="Y77" s="481"/>
      <c r="Z77" s="481"/>
      <c r="AA77" s="481"/>
      <c r="AB77" s="481"/>
      <c r="AC77" s="481"/>
      <c r="AD77" s="481"/>
      <c r="AE77" s="481"/>
      <c r="AF77" s="481"/>
      <c r="AG77" s="481"/>
      <c r="AH77" s="481"/>
      <c r="AI77" s="481"/>
      <c r="AJ77" s="481"/>
      <c r="AK77" s="481"/>
      <c r="AL77" s="481"/>
      <c r="AM77" s="481"/>
      <c r="AN77" s="481"/>
      <c r="AO77" s="481"/>
      <c r="AP77" s="481"/>
      <c r="AQ77" s="481"/>
      <c r="AR77" s="481"/>
      <c r="AS77" s="481"/>
      <c r="AT77" s="481"/>
      <c r="AU77" s="572"/>
      <c r="AV77" s="572"/>
      <c r="AW77" s="572"/>
      <c r="AX77" s="572"/>
      <c r="AY77" s="572"/>
      <c r="AZ77" s="572"/>
      <c r="BA77" s="572"/>
      <c r="BB77" s="572"/>
      <c r="BC77" s="572"/>
      <c r="BD77" s="572"/>
      <c r="BE77" s="572"/>
      <c r="BF77" s="572"/>
      <c r="BG77" s="572"/>
      <c r="BH77" s="481"/>
      <c r="BI77" s="481"/>
      <c r="BJ77" s="481"/>
      <c r="BO77" s="572">
        <v>675.79930000000002</v>
      </c>
      <c r="BP77" s="572">
        <v>692.66390000000001</v>
      </c>
      <c r="BQ77" s="572">
        <v>705.85310000000004</v>
      </c>
      <c r="BR77" s="572">
        <v>721.15060000000005</v>
      </c>
      <c r="BS77" s="572">
        <v>712.4067</v>
      </c>
      <c r="BT77" s="572">
        <v>716.64620000000002</v>
      </c>
      <c r="BU77" s="572">
        <v>742.49639999999999</v>
      </c>
      <c r="BV77" s="572">
        <v>754.33259999999996</v>
      </c>
      <c r="BW77" s="572">
        <v>746.47550000000001</v>
      </c>
      <c r="BX77" s="572">
        <v>741.36440000000005</v>
      </c>
      <c r="BY77" s="572">
        <v>755.15959999999995</v>
      </c>
      <c r="BZ77" s="572">
        <v>784.5326</v>
      </c>
      <c r="CA77" s="572">
        <v>787.36099999999999</v>
      </c>
      <c r="CB77" s="572">
        <v>795.63300000000004</v>
      </c>
      <c r="CC77" s="572">
        <v>792.44299999999998</v>
      </c>
      <c r="CD77" s="572">
        <v>803.11400000000003</v>
      </c>
      <c r="CE77" s="572">
        <v>805.93600000000004</v>
      </c>
      <c r="CF77" s="572">
        <v>821.803</v>
      </c>
      <c r="CG77" s="572">
        <v>833.78800000000001</v>
      </c>
      <c r="CH77" s="572">
        <v>837.46900000000005</v>
      </c>
      <c r="CI77" s="572">
        <v>846.57899999999995</v>
      </c>
      <c r="CJ77" s="572">
        <v>841.77300000000002</v>
      </c>
      <c r="CK77" s="572">
        <v>864.58100000000002</v>
      </c>
      <c r="CL77" s="572">
        <v>874.19299999999998</v>
      </c>
      <c r="CM77" s="572">
        <v>873.16399999999999</v>
      </c>
      <c r="CN77" s="572">
        <v>885.23099999999999</v>
      </c>
      <c r="CO77" s="572">
        <v>912.10500000000002</v>
      </c>
      <c r="CP77" s="572">
        <v>915.70500000000004</v>
      </c>
      <c r="CQ77" s="572">
        <v>931.67600000000004</v>
      </c>
      <c r="CR77" s="572">
        <v>963.45799999999997</v>
      </c>
      <c r="CS77" s="572">
        <v>1003.355</v>
      </c>
      <c r="CT77" s="572">
        <v>1019.284</v>
      </c>
      <c r="CU77" s="572">
        <v>1025.432</v>
      </c>
      <c r="CV77" s="572">
        <v>1047.144</v>
      </c>
      <c r="CW77" s="572">
        <v>1081.567</v>
      </c>
      <c r="CX77" s="572">
        <v>1086.8019999999999</v>
      </c>
      <c r="CY77" s="572">
        <v>1099.673</v>
      </c>
      <c r="CZ77" s="572">
        <v>1122.9190000000001</v>
      </c>
      <c r="DA77" s="572">
        <v>1142.125</v>
      </c>
      <c r="DB77" s="572">
        <v>1148.2429999999999</v>
      </c>
      <c r="DC77" s="572">
        <v>1166.9670000000001</v>
      </c>
      <c r="DD77" s="572">
        <v>1175.751</v>
      </c>
      <c r="DE77" s="572">
        <v>1172.808</v>
      </c>
      <c r="DF77" s="572">
        <v>1184.8240000000001</v>
      </c>
      <c r="DG77" s="572">
        <v>1171.271</v>
      </c>
      <c r="DH77" s="572">
        <v>1208.001</v>
      </c>
      <c r="DI77" s="572">
        <v>1240.7550000000001</v>
      </c>
      <c r="DJ77" s="572">
        <v>1243.2139999999999</v>
      </c>
      <c r="DK77" s="572">
        <v>1230.771</v>
      </c>
      <c r="DL77" s="572">
        <v>1273.2909999999999</v>
      </c>
      <c r="DM77" s="572">
        <v>1294.028</v>
      </c>
      <c r="DN77" s="572">
        <v>1311.55</v>
      </c>
      <c r="DO77" s="572">
        <v>1337.681</v>
      </c>
      <c r="DP77" s="572">
        <v>1392.38</v>
      </c>
      <c r="DQ77" s="572">
        <v>1455.9280000000001</v>
      </c>
      <c r="DR77" s="572">
        <v>1486.4870000000001</v>
      </c>
      <c r="DS77" s="572">
        <v>1512.144</v>
      </c>
      <c r="DT77" s="572">
        <v>1557.116</v>
      </c>
      <c r="DU77" s="572">
        <v>1616.107</v>
      </c>
      <c r="DV77" s="572">
        <v>1595.9670000000001</v>
      </c>
      <c r="DW77" s="572">
        <v>1614.509</v>
      </c>
      <c r="DX77" s="572">
        <v>1670.1210000000001</v>
      </c>
      <c r="DY77" s="572">
        <v>1716.3389999999999</v>
      </c>
      <c r="DZ77" s="572">
        <v>1712.7139999999999</v>
      </c>
      <c r="EA77" s="572">
        <v>1737.8589999999999</v>
      </c>
      <c r="EB77" s="572">
        <v>1810.2260000000001</v>
      </c>
      <c r="EC77" s="572">
        <v>1853.45</v>
      </c>
      <c r="ED77" s="572">
        <v>1839.0619999999999</v>
      </c>
      <c r="EE77" s="572">
        <v>1855.4449999999999</v>
      </c>
      <c r="EF77" s="572">
        <v>1895.7850000000001</v>
      </c>
      <c r="EG77" s="572">
        <v>1937.6959999999999</v>
      </c>
      <c r="EH77" s="572">
        <v>1926.3320000000001</v>
      </c>
      <c r="EI77" s="572">
        <v>1940.384</v>
      </c>
      <c r="EJ77" s="572">
        <v>1985.9179999999999</v>
      </c>
      <c r="EK77" s="573" t="e">
        <f>EG77-EK60</f>
        <v>#REF!</v>
      </c>
      <c r="EL77" s="573" t="e">
        <f>EH77-EL60</f>
        <v>#VALUE!</v>
      </c>
      <c r="EM77" s="573" t="e">
        <f>EI77-EM60</f>
        <v>#VALUE!</v>
      </c>
      <c r="EN77" s="573" t="e">
        <f t="shared" ref="EN77:FC77" si="82">EJ77-EN60</f>
        <v>#VALUE!</v>
      </c>
      <c r="EO77" s="573" t="e">
        <f t="shared" si="82"/>
        <v>#REF!</v>
      </c>
      <c r="EP77" s="573" t="e">
        <f t="shared" si="82"/>
        <v>#VALUE!</v>
      </c>
      <c r="EQ77" s="573" t="e">
        <f t="shared" si="82"/>
        <v>#VALUE!</v>
      </c>
      <c r="ER77" s="573" t="e">
        <f t="shared" si="82"/>
        <v>#VALUE!</v>
      </c>
      <c r="ES77" s="573" t="e">
        <f t="shared" si="82"/>
        <v>#REF!</v>
      </c>
      <c r="ET77" s="573" t="e">
        <f t="shared" si="82"/>
        <v>#VALUE!</v>
      </c>
      <c r="EU77" s="573" t="e">
        <f t="shared" si="82"/>
        <v>#VALUE!</v>
      </c>
      <c r="EV77" s="573" t="e">
        <f t="shared" si="82"/>
        <v>#VALUE!</v>
      </c>
      <c r="EW77" s="573" t="e">
        <f t="shared" si="82"/>
        <v>#REF!</v>
      </c>
      <c r="EX77" s="573" t="e">
        <f t="shared" si="82"/>
        <v>#VALUE!</v>
      </c>
      <c r="EY77" s="573" t="e">
        <f t="shared" si="82"/>
        <v>#VALUE!</v>
      </c>
      <c r="EZ77" s="573" t="e">
        <f t="shared" si="82"/>
        <v>#VALUE!</v>
      </c>
      <c r="FA77" s="573" t="e">
        <f t="shared" si="82"/>
        <v>#REF!</v>
      </c>
      <c r="FB77" s="573" t="e">
        <f t="shared" si="82"/>
        <v>#VALUE!</v>
      </c>
      <c r="FC77" s="573" t="e">
        <f t="shared" si="82"/>
        <v>#VALUE!</v>
      </c>
      <c r="FD77" s="573" t="e">
        <f>EZ77-FD60</f>
        <v>#VALUE!</v>
      </c>
      <c r="FE77" s="573" t="e">
        <f>FA77-FE60</f>
        <v>#REF!</v>
      </c>
      <c r="FF77" s="573" t="e">
        <f>FB77-FF60</f>
        <v>#VALUE!</v>
      </c>
      <c r="FG77" s="573" t="e">
        <f>FC77-FG60</f>
        <v>#VALUE!</v>
      </c>
    </row>
    <row r="78" spans="1:163">
      <c r="C78" s="481" t="s">
        <v>290</v>
      </c>
      <c r="D78" s="481"/>
      <c r="E78" s="481"/>
      <c r="F78" s="481"/>
      <c r="G78" s="481"/>
      <c r="H78" s="481"/>
      <c r="I78" s="481"/>
      <c r="J78" s="481"/>
      <c r="K78" s="481"/>
      <c r="L78" s="481"/>
      <c r="M78" s="481"/>
      <c r="N78" s="481"/>
      <c r="O78" s="481"/>
      <c r="P78" s="481"/>
      <c r="Q78" s="481"/>
      <c r="R78" s="481"/>
      <c r="S78" s="481"/>
      <c r="T78" s="481"/>
      <c r="U78" s="481"/>
      <c r="V78" s="481"/>
      <c r="W78" s="481"/>
      <c r="X78" s="481"/>
      <c r="Y78" s="481"/>
      <c r="Z78" s="481"/>
      <c r="AA78" s="481"/>
      <c r="AB78" s="481"/>
      <c r="AC78" s="481"/>
      <c r="AD78" s="481"/>
      <c r="AE78" s="481"/>
      <c r="AF78" s="481"/>
      <c r="AG78" s="481"/>
      <c r="AH78" s="481"/>
      <c r="AI78" s="481"/>
      <c r="AJ78" s="481"/>
      <c r="AK78" s="481"/>
      <c r="AL78" s="481"/>
      <c r="AM78" s="481"/>
      <c r="AN78" s="481"/>
      <c r="AO78" s="481"/>
      <c r="AP78" s="481"/>
      <c r="AQ78" s="481"/>
      <c r="AR78" s="541"/>
      <c r="AS78" s="541"/>
      <c r="AT78" s="541"/>
      <c r="AU78" s="541"/>
      <c r="AV78" s="541"/>
      <c r="AW78" s="541"/>
      <c r="AX78" s="541"/>
      <c r="AY78" s="541"/>
      <c r="AZ78" s="541"/>
      <c r="BA78" s="541"/>
      <c r="BB78" s="541"/>
      <c r="BC78" s="541"/>
      <c r="BD78" s="541"/>
      <c r="BE78" s="541"/>
      <c r="BF78" s="541"/>
      <c r="BG78" s="541"/>
      <c r="BH78" s="481"/>
      <c r="BI78" s="481"/>
      <c r="BJ78" s="481"/>
      <c r="BO78" s="541">
        <f>BO77/SUM('E&amp;R trim'!BV61:BY61)*100</f>
        <v>55.150587046698504</v>
      </c>
      <c r="BP78" s="541">
        <f>BP77/SUM('E&amp;R trim'!BW61:BZ61)*100</f>
        <v>56.102272313094048</v>
      </c>
      <c r="BQ78" s="541">
        <f>BQ77/SUM('E&amp;R trim'!BX61:CA61)*100</f>
        <v>56.801925229568575</v>
      </c>
      <c r="BR78" s="541">
        <f>BR77/SUM('E&amp;R trim'!BY61:CB61)*100</f>
        <v>57.625432999452642</v>
      </c>
      <c r="BS78" s="541">
        <f>BS77/SUM('E&amp;R trim'!BZ61:CC61)*100</f>
        <v>56.567959523004141</v>
      </c>
      <c r="BT78" s="541">
        <f>BT77/SUM('E&amp;R trim'!CA61:CD61)*100</f>
        <v>56.62255511968111</v>
      </c>
      <c r="BU78" s="541">
        <f>BU77/SUM('E&amp;R trim'!CB61:CE61)*100</f>
        <v>58.239214123685777</v>
      </c>
      <c r="BV78" s="541">
        <f>BV77/SUM('E&amp;R trim'!CC61:CF61)*100</f>
        <v>58.68447585350598</v>
      </c>
      <c r="BW78" s="541">
        <f>BW77/SUM('E&amp;R trim'!CD61:CG61)*100</f>
        <v>57.431706727847086</v>
      </c>
      <c r="BX78" s="541">
        <f>BX77/SUM('E&amp;R trim'!CE61:CH61)*100</f>
        <v>56.370190644410499</v>
      </c>
      <c r="BY78" s="541">
        <f>BY77/SUM('E&amp;R trim'!CF61:CI61)*100</f>
        <v>56.731314175473813</v>
      </c>
      <c r="BZ78" s="541">
        <f>BZ77/SUM('E&amp;R trim'!CG61:CJ61)*100</f>
        <v>58.280250613235786</v>
      </c>
      <c r="CA78" s="541">
        <f>CA77/SUM('E&amp;R trim'!CH61:CK61)*100</f>
        <v>57.92899116601663</v>
      </c>
      <c r="CB78" s="541">
        <f>CB77/SUM('E&amp;R trim'!CI61:CL61)*100</f>
        <v>58.034142150033475</v>
      </c>
      <c r="CC78" s="541">
        <f>CC77/SUM('E&amp;R trim'!CJ61:CM61)*100</f>
        <v>57.385065919726088</v>
      </c>
      <c r="CD78" s="541">
        <f>CD77/SUM('E&amp;R trim'!CK61:CN61)*100</f>
        <v>57.655167660831843</v>
      </c>
      <c r="CE78" s="541">
        <f>CE77/SUM('E&amp;R trim'!CL61:CO61)*100</f>
        <v>57.277238875713444</v>
      </c>
      <c r="CF78" s="541">
        <f>CF77/SUM('E&amp;R trim'!CM61:CP61)*100</f>
        <v>57.646882218548079</v>
      </c>
      <c r="CG78" s="541">
        <f>CG77/SUM('E&amp;R trim'!CN61:CQ61)*100</f>
        <v>57.662086183168611</v>
      </c>
      <c r="CH78" s="541">
        <f>CH77/SUM('E&amp;R trim'!CO61:CR61)*100</f>
        <v>57.122268005093787</v>
      </c>
      <c r="CI78" s="541">
        <f>CI77/SUM('E&amp;R trim'!CP61:CS61)*100</f>
        <v>56.947252862568455</v>
      </c>
      <c r="CJ78" s="541">
        <f>CJ77/SUM('E&amp;R trim'!CQ61:CT61)*100</f>
        <v>55.943544254836397</v>
      </c>
      <c r="CK78" s="541">
        <f>CK77/SUM('E&amp;R trim'!CR61:CU61)*100</f>
        <v>56.878570202105593</v>
      </c>
      <c r="CL78" s="541">
        <f>CL77/SUM('E&amp;R trim'!CS61:CV61)*100</f>
        <v>56.968201297076362</v>
      </c>
      <c r="CM78" s="541">
        <f>CM77/SUM('E&amp;R trim'!CT61:CW61)*100</f>
        <v>56.489400037393736</v>
      </c>
      <c r="CN78" s="541">
        <f>CN77/SUM('E&amp;R trim'!CU61:CX61)*100</f>
        <v>56.86272872443611</v>
      </c>
      <c r="CO78" s="541">
        <f>CO77/SUM('E&amp;R trim'!CV61:CY61)*100</f>
        <v>58.10529735721407</v>
      </c>
      <c r="CP78" s="541">
        <f>CP77/SUM('E&amp;R trim'!CW61:CZ61)*100</f>
        <v>57.871915242154429</v>
      </c>
      <c r="CQ78" s="541">
        <f>CQ77/SUM('E&amp;R trim'!CX61:DA61)*100</f>
        <v>58.39369028547646</v>
      </c>
      <c r="CR78" s="541">
        <f>CR77/SUM('E&amp;R trim'!CY61:DB61)*100</f>
        <v>59.987236201867248</v>
      </c>
      <c r="CS78" s="541">
        <f>CS77/SUM('E&amp;R trim'!CZ61:DC61)*100</f>
        <v>62.159267189041032</v>
      </c>
      <c r="CT78" s="541">
        <f>CT77/SUM('E&amp;R trim'!DA61:DD61)*100</f>
        <v>62.734473235722952</v>
      </c>
      <c r="CU78" s="541">
        <f>CU77/SUM('E&amp;R trim'!DB61:DE61)*100</f>
        <v>62.592292366591138</v>
      </c>
      <c r="CV78" s="541">
        <f>CV77/SUM('E&amp;R trim'!DC61:DF61)*100</f>
        <v>63.282323634601177</v>
      </c>
      <c r="CW78" s="541">
        <f>CW77/SUM('E&amp;R trim'!DD61:DG61)*100</f>
        <v>64.622283298728831</v>
      </c>
      <c r="CX78" s="541">
        <f>CX77/SUM('E&amp;R trim'!DE61:DH61)*100</f>
        <v>64.281983747358296</v>
      </c>
      <c r="CY78" s="541">
        <f>CY77/SUM('E&amp;R trim'!DF61:DI61)*100</f>
        <v>64.386530079792777</v>
      </c>
      <c r="CZ78" s="541">
        <f>CZ77/SUM('E&amp;R trim'!DG61:DJ61)*100</f>
        <v>65.151745473280627</v>
      </c>
      <c r="DA78" s="541">
        <f>DA77/SUM('E&amp;R trim'!DH61:DK61)*100</f>
        <v>65.710516444241932</v>
      </c>
      <c r="DB78" s="541">
        <f>DB77/SUM('E&amp;R trim'!DI61:DL61)*100</f>
        <v>65.493265830986701</v>
      </c>
      <c r="DC78" s="541">
        <f>DC77/SUM('E&amp;R trim'!DJ61:DM61)*100</f>
        <v>65.940248647536876</v>
      </c>
      <c r="DD78" s="541">
        <f>DD77/SUM('E&amp;R trim'!DK61:DN61)*100</f>
        <v>65.753215515452752</v>
      </c>
      <c r="DE78" s="541">
        <f>DE77/SUM('E&amp;R trim'!DL61:DO61)*100</f>
        <v>64.781777266656277</v>
      </c>
      <c r="DF78" s="541">
        <f>DF77/SUM('E&amp;R trim'!DM61:DP61)*100</f>
        <v>64.665751205635971</v>
      </c>
      <c r="DG78" s="541">
        <f>DG77/SUM('E&amp;R trim'!DN61:DQ61)*100</f>
        <v>63.149974794378736</v>
      </c>
      <c r="DH78" s="541">
        <f>DH77/SUM('E&amp;R trim'!DO61:DR61)*100</f>
        <v>64.307228594973395</v>
      </c>
      <c r="DI78" s="541">
        <f>DI77/SUM('E&amp;R trim'!DP61:DS61)*100</f>
        <v>65.271392701522473</v>
      </c>
      <c r="DJ78" s="541">
        <f>DJ77/SUM('E&amp;R trim'!DQ61:DT61)*100</f>
        <v>64.581069315818226</v>
      </c>
      <c r="DK78" s="541">
        <f>DK77/SUM('E&amp;R trim'!DR61:DU61)*100</f>
        <v>63.237390887497156</v>
      </c>
      <c r="DL78" s="541">
        <f>DL77/SUM('E&amp;R trim'!DS61:DV61)*100</f>
        <v>64.701455526263913</v>
      </c>
      <c r="DM78" s="541">
        <f>DM77/SUM('E&amp;R trim'!DT61:DW61)*100</f>
        <v>65.230747516093089</v>
      </c>
      <c r="DN78" s="541">
        <f>DN77/SUM('E&amp;R trim'!DU61:DX61)*100</f>
        <v>65.761368787128788</v>
      </c>
      <c r="DO78" s="541">
        <f>DO77/SUM('E&amp;R trim'!DV61:DY61)*100</f>
        <v>67.069261766367831</v>
      </c>
      <c r="DP78" s="541">
        <f>DP77/SUM('E&amp;R trim'!DW61:DZ61)*100</f>
        <v>70.346346044931579</v>
      </c>
      <c r="DQ78" s="541">
        <f>DQ77/SUM('E&amp;R trim'!DX61:EA61)*100</f>
        <v>74.204731601056451</v>
      </c>
      <c r="DR78" s="541">
        <f>DR77/SUM('E&amp;R trim'!DY61:EB61)*100</f>
        <v>76.42854241551268</v>
      </c>
      <c r="DS78" s="541">
        <f>DS77/SUM('E&amp;R trim'!DZ61:EC61)*100</f>
        <v>77.977159818359397</v>
      </c>
      <c r="DT78" s="541">
        <f>DT77/SUM('E&amp;R trim'!EA61:ED61)*100</f>
        <v>80.008920047395463</v>
      </c>
      <c r="DU78" s="541">
        <f>DU77/SUM('E&amp;R trim'!EB61:EE61)*100</f>
        <v>82.424917198023962</v>
      </c>
      <c r="DV78" s="541">
        <f>DV77/SUM('E&amp;R trim'!EC61:EF61)*100</f>
        <v>80.607895090392816</v>
      </c>
      <c r="DW78" s="541">
        <f>DW77/SUM('E&amp;R trim'!ED61:EG61)*100</f>
        <v>80.8362360615223</v>
      </c>
      <c r="DX78" s="541">
        <f>DX77/SUM('E&amp;R trim'!EE61:EH61)*100</f>
        <v>82.782776878413301</v>
      </c>
      <c r="DY78" s="541">
        <f>DY77/SUM('E&amp;R trim'!EF61:EI61)*100</f>
        <v>84.430724155453689</v>
      </c>
      <c r="DZ78" s="541">
        <f>DZ77/SUM('E&amp;R trim'!EG61:EJ61)*100</f>
        <v>83.725011512278286</v>
      </c>
      <c r="EA78" s="541">
        <f>EA77/SUM('E&amp;R trim'!EH61:EK61)*100</f>
        <v>84.441281823535462</v>
      </c>
      <c r="EB78" s="541">
        <f>EB77/SUM('E&amp;R trim'!EI61:EL61)*100</f>
        <v>87.579785625645599</v>
      </c>
      <c r="EC78" s="541">
        <f>EC77/SUM('E&amp;R trim'!EJ61:EM61)*100</f>
        <v>89.307053014212428</v>
      </c>
      <c r="ED78" s="541">
        <f>ED77/SUM('E&amp;R trim'!EK61:EN61)*100</f>
        <v>88.233400421721271</v>
      </c>
      <c r="EE78" s="541">
        <f>EE77/SUM('E&amp;R trim'!EL61:EO61)*100</f>
        <v>88.765677976034695</v>
      </c>
      <c r="EF78" s="541">
        <f>EF77/SUM('E&amp;R trim'!EM61:EP61)*100</f>
        <v>90.497280716117075</v>
      </c>
      <c r="EG78" s="541">
        <f>EG77/SUM('E&amp;R trim'!EN61:EQ61)*100</f>
        <v>92.135623232660876</v>
      </c>
      <c r="EH78" s="541">
        <f>EH77/SUM('E&amp;R trim'!EO61:ER61)*100</f>
        <v>91.379372503628915</v>
      </c>
      <c r="EI78" s="541">
        <f>EI77/SUM('E&amp;R trim'!EP61:ES61)*100</f>
        <v>91.749650569208086</v>
      </c>
      <c r="EJ78" s="541">
        <f>EJ77/SUM('E&amp;R trim'!EQ61:ET61)*100</f>
        <v>93.556886678899573</v>
      </c>
      <c r="EK78" s="535" t="e">
        <f>EK77/SUM('E&amp;R trim'!ER61:EU61)*100</f>
        <v>#REF!</v>
      </c>
      <c r="EL78" s="535" t="e">
        <f>EL77/SUM('E&amp;R trim'!ES61:EV61)*100</f>
        <v>#VALUE!</v>
      </c>
      <c r="EM78" s="535" t="e">
        <f>EM77/SUM('E&amp;R trim'!ET61:EW61)*100</f>
        <v>#VALUE!</v>
      </c>
      <c r="EN78" s="535" t="e">
        <f>EN77/SUM('E&amp;R trim'!EU61:EX61)*100</f>
        <v>#VALUE!</v>
      </c>
      <c r="EO78" s="535" t="e">
        <f>EO77/SUM('E&amp;R trim'!EV61:EY61)*100</f>
        <v>#REF!</v>
      </c>
      <c r="EP78" s="535" t="e">
        <f>EP77/SUM('E&amp;R trim'!EW61:EZ61)*100</f>
        <v>#VALUE!</v>
      </c>
      <c r="EQ78" s="535" t="e">
        <f>EQ77/SUM('E&amp;R trim'!EX61:FA61)*100</f>
        <v>#VALUE!</v>
      </c>
      <c r="ER78" s="535" t="e">
        <f>ER77/SUM('E&amp;R trim'!EY61:FB61)*100</f>
        <v>#VALUE!</v>
      </c>
      <c r="ES78" s="535" t="e">
        <f>ES77/SUM('E&amp;R trim'!EZ61:FC61)*100</f>
        <v>#REF!</v>
      </c>
      <c r="ET78" s="535" t="e">
        <f>ET77/SUM('E&amp;R trim'!FA61:FD61)*100</f>
        <v>#VALUE!</v>
      </c>
      <c r="EU78" s="535" t="e">
        <f>EU77/SUM('E&amp;R trim'!FB61:FE61)*100</f>
        <v>#VALUE!</v>
      </c>
      <c r="EV78" s="535" t="e">
        <f>EV77/SUM('E&amp;R trim'!FC61:FF61)*100</f>
        <v>#VALUE!</v>
      </c>
      <c r="EW78" s="535" t="e">
        <f>EW77/SUM('E&amp;R trim'!FD61:FG61)*100</f>
        <v>#REF!</v>
      </c>
      <c r="EX78" s="535" t="e">
        <f>EX77/SUM('E&amp;R trim'!FE61:FH61)*100</f>
        <v>#VALUE!</v>
      </c>
      <c r="EY78" s="535" t="e">
        <f>EY77/SUM('E&amp;R trim'!FF61:FI61)*100</f>
        <v>#VALUE!</v>
      </c>
      <c r="EZ78" s="535" t="e">
        <f>EZ77/SUM('E&amp;R trim'!FG61:FJ61)*100</f>
        <v>#VALUE!</v>
      </c>
      <c r="FA78" s="535" t="e">
        <f>FA77/SUM('E&amp;R trim'!FH61:FK61)*100</f>
        <v>#REF!</v>
      </c>
      <c r="FB78" s="535" t="e">
        <f>FB77/SUM('E&amp;R trim'!FI61:FL61)*100</f>
        <v>#VALUE!</v>
      </c>
      <c r="FC78" s="535" t="e">
        <f>FC77/SUM('E&amp;R trim'!FJ61:FM61)*100</f>
        <v>#VALUE!</v>
      </c>
      <c r="FD78" s="535" t="e">
        <f>FD77/SUM('E&amp;R trim'!FK61:FN61)*100</f>
        <v>#VALUE!</v>
      </c>
      <c r="FE78" s="535" t="e">
        <f>FE77/SUM('E&amp;R trim'!FL61:FO61)*100</f>
        <v>#REF!</v>
      </c>
      <c r="FF78" s="535" t="e">
        <f>FF77/SUM('E&amp;R trim'!FM61:FP61)*100</f>
        <v>#VALUE!</v>
      </c>
      <c r="FG78" s="535" t="e">
        <f>FG77/SUM('E&amp;R trim'!FN61:FQ61)*100</f>
        <v>#VALUE!</v>
      </c>
    </row>
    <row r="79" spans="1:163" s="481" customFormat="1">
      <c r="A79" s="455"/>
      <c r="B79" s="455"/>
      <c r="C79" s="481" t="s">
        <v>323</v>
      </c>
      <c r="BO79" s="572">
        <v>55.5</v>
      </c>
      <c r="BP79" s="572">
        <v>56.6</v>
      </c>
      <c r="BQ79" s="572">
        <v>57.5</v>
      </c>
      <c r="BR79" s="572">
        <v>58.5</v>
      </c>
      <c r="BS79" s="572">
        <v>58.1</v>
      </c>
      <c r="BT79" s="572">
        <v>58.4</v>
      </c>
      <c r="BU79" s="572">
        <v>60.6</v>
      </c>
      <c r="BV79" s="572">
        <v>60.7</v>
      </c>
      <c r="BW79" s="572">
        <v>59.5</v>
      </c>
      <c r="BX79" s="572">
        <v>58.7</v>
      </c>
      <c r="BY79" s="572">
        <v>58.9</v>
      </c>
      <c r="BZ79" s="572">
        <v>60.1</v>
      </c>
      <c r="CA79" s="572">
        <v>59.6</v>
      </c>
      <c r="CB79" s="572">
        <v>59.8</v>
      </c>
      <c r="CC79" s="572">
        <v>59.1</v>
      </c>
      <c r="CD79" s="572">
        <v>59.4</v>
      </c>
      <c r="CE79" s="572">
        <v>59</v>
      </c>
      <c r="CF79" s="572">
        <v>59.3</v>
      </c>
      <c r="CG79" s="572">
        <v>59.3</v>
      </c>
      <c r="CH79" s="572">
        <v>58.9</v>
      </c>
      <c r="CI79" s="572">
        <v>58.8</v>
      </c>
      <c r="CJ79" s="572">
        <v>57.9</v>
      </c>
      <c r="CK79" s="572">
        <v>58.9</v>
      </c>
      <c r="CL79" s="572">
        <v>59</v>
      </c>
      <c r="CM79" s="572">
        <v>58.4</v>
      </c>
      <c r="CN79" s="572">
        <v>58.8</v>
      </c>
      <c r="CO79" s="572">
        <v>60.1</v>
      </c>
      <c r="CP79" s="572">
        <v>59.8</v>
      </c>
      <c r="CQ79" s="572">
        <v>60.4</v>
      </c>
      <c r="CR79" s="572">
        <v>62</v>
      </c>
      <c r="CS79" s="572">
        <v>64.2</v>
      </c>
      <c r="CT79" s="572">
        <v>64.8</v>
      </c>
      <c r="CU79" s="572">
        <v>64.599999999999994</v>
      </c>
      <c r="CV79" s="572">
        <v>65.3</v>
      </c>
      <c r="CW79" s="572">
        <v>66.599999999999994</v>
      </c>
      <c r="CX79" s="572">
        <v>66.3</v>
      </c>
      <c r="CY79" s="572">
        <v>66.400000000000006</v>
      </c>
      <c r="CZ79" s="572">
        <v>67.2</v>
      </c>
      <c r="DA79" s="572">
        <v>67.7</v>
      </c>
      <c r="DB79" s="572">
        <v>67.400000000000006</v>
      </c>
      <c r="DC79" s="572">
        <v>67.900000000000006</v>
      </c>
      <c r="DD79" s="572">
        <v>67.8</v>
      </c>
      <c r="DE79" s="572">
        <v>67</v>
      </c>
      <c r="DF79" s="572">
        <v>66.8</v>
      </c>
      <c r="DG79" s="572">
        <v>65.099999999999994</v>
      </c>
      <c r="DH79" s="572">
        <v>66.400000000000006</v>
      </c>
      <c r="DI79" s="572">
        <v>67.400000000000006</v>
      </c>
      <c r="DJ79" s="572">
        <v>66.7</v>
      </c>
      <c r="DK79" s="572">
        <v>65.2</v>
      </c>
      <c r="DL79" s="572">
        <v>66.8</v>
      </c>
      <c r="DM79" s="572">
        <v>67.3</v>
      </c>
      <c r="DN79" s="572">
        <v>67.8</v>
      </c>
      <c r="DO79" s="572">
        <v>69.099999999999994</v>
      </c>
      <c r="DP79" s="572">
        <v>72.5</v>
      </c>
      <c r="DQ79" s="572">
        <v>76.599999999999994</v>
      </c>
      <c r="DR79" s="572">
        <v>78.8</v>
      </c>
      <c r="DS79" s="572">
        <v>80.400000000000006</v>
      </c>
      <c r="DT79" s="572">
        <v>82.5</v>
      </c>
      <c r="DU79" s="572">
        <v>85</v>
      </c>
      <c r="DV79" s="572">
        <v>83.1</v>
      </c>
      <c r="DW79" s="572">
        <v>83.3</v>
      </c>
      <c r="DX79" s="572">
        <v>85.3</v>
      </c>
      <c r="DY79" s="572">
        <v>87</v>
      </c>
      <c r="DZ79" s="572">
        <v>86.3</v>
      </c>
      <c r="EA79" s="572">
        <v>87.1</v>
      </c>
      <c r="EB79" s="572">
        <v>90.2</v>
      </c>
      <c r="EC79" s="572">
        <v>92.1</v>
      </c>
      <c r="ED79" s="572">
        <v>91</v>
      </c>
      <c r="EE79" s="572">
        <v>91.5</v>
      </c>
      <c r="EF79" s="572">
        <v>93.4</v>
      </c>
      <c r="EG79" s="572">
        <v>95.1</v>
      </c>
      <c r="EH79" s="572">
        <v>94.3</v>
      </c>
      <c r="EI79" s="572">
        <v>94.7</v>
      </c>
      <c r="EJ79" s="572">
        <v>96.6</v>
      </c>
    </row>
    <row r="86" spans="3:127">
      <c r="C86" s="455" t="s">
        <v>324</v>
      </c>
      <c r="D86" s="455">
        <v>2005</v>
      </c>
      <c r="E86" s="455">
        <v>2006</v>
      </c>
      <c r="F86" s="455">
        <v>2007</v>
      </c>
      <c r="G86" s="455">
        <v>2008</v>
      </c>
      <c r="H86" s="455">
        <v>2009</v>
      </c>
      <c r="I86" s="455">
        <v>2010</v>
      </c>
      <c r="J86" s="455">
        <v>2011</v>
      </c>
    </row>
    <row r="87" spans="3:127">
      <c r="C87" s="455" t="s">
        <v>325</v>
      </c>
    </row>
    <row r="88" spans="3:127">
      <c r="C88" s="455" t="s">
        <v>326</v>
      </c>
      <c r="D88" s="455">
        <v>-47.7</v>
      </c>
      <c r="E88" s="455">
        <v>-41.2</v>
      </c>
      <c r="F88" s="455">
        <v>-48.5</v>
      </c>
      <c r="G88" s="455">
        <v>-68.400000000000006</v>
      </c>
      <c r="H88" s="455">
        <v>-121.4</v>
      </c>
      <c r="I88" s="455">
        <v>-112.3</v>
      </c>
      <c r="J88" s="455">
        <v>-89.9</v>
      </c>
      <c r="CE88" s="555"/>
      <c r="CF88" s="555"/>
      <c r="CG88" s="555"/>
      <c r="CH88" s="555"/>
      <c r="CI88" s="555"/>
      <c r="CJ88" s="555"/>
      <c r="CK88" s="555"/>
      <c r="CL88" s="555"/>
      <c r="CM88" s="555"/>
      <c r="CN88" s="555"/>
      <c r="CO88" s="555"/>
      <c r="CP88" s="555"/>
      <c r="CQ88" s="555"/>
      <c r="CR88" s="555"/>
      <c r="CS88" s="555"/>
      <c r="CT88" s="555"/>
      <c r="CU88" s="555"/>
      <c r="CV88" s="555"/>
      <c r="CW88" s="555"/>
      <c r="CX88" s="555"/>
      <c r="CY88" s="555"/>
      <c r="CZ88" s="555"/>
      <c r="DA88" s="555"/>
      <c r="DB88" s="555"/>
      <c r="DC88" s="555"/>
      <c r="DD88" s="555"/>
      <c r="DE88" s="555"/>
      <c r="DF88" s="555"/>
      <c r="DG88" s="555"/>
      <c r="DH88" s="555"/>
      <c r="DI88" s="555"/>
      <c r="DJ88" s="555"/>
      <c r="DK88" s="555"/>
      <c r="DL88" s="555"/>
      <c r="DM88" s="555"/>
      <c r="DN88" s="555"/>
      <c r="DO88" s="555"/>
      <c r="DP88" s="555"/>
      <c r="DQ88" s="555"/>
      <c r="DR88" s="555"/>
      <c r="DS88" s="555"/>
      <c r="DT88" s="555"/>
      <c r="DU88" s="555"/>
      <c r="DV88" s="555"/>
      <c r="DW88" s="555"/>
    </row>
    <row r="89" spans="3:127">
      <c r="C89" s="455" t="s">
        <v>327</v>
      </c>
      <c r="D89" s="455">
        <v>-51</v>
      </c>
      <c r="E89" s="455">
        <v>-47.9</v>
      </c>
      <c r="F89" s="455">
        <v>-39.6</v>
      </c>
      <c r="G89" s="455">
        <v>-63.3</v>
      </c>
      <c r="H89" s="455">
        <v>-116.8</v>
      </c>
      <c r="I89" s="455">
        <v>-121.4</v>
      </c>
      <c r="J89" s="455">
        <v>-87.2</v>
      </c>
    </row>
    <row r="90" spans="3:127">
      <c r="C90" s="455" t="s">
        <v>328</v>
      </c>
      <c r="D90" s="455">
        <v>3.3</v>
      </c>
      <c r="E90" s="455">
        <v>6.7</v>
      </c>
      <c r="F90" s="455">
        <v>-8.9</v>
      </c>
      <c r="G90" s="455">
        <v>-5.0999999999999996</v>
      </c>
      <c r="H90" s="455">
        <v>-4.5999999999999996</v>
      </c>
      <c r="I90" s="455">
        <v>9.1</v>
      </c>
      <c r="J90" s="455">
        <v>-2.7</v>
      </c>
    </row>
    <row r="91" spans="3:127">
      <c r="C91" s="455" t="s">
        <v>329</v>
      </c>
      <c r="D91" s="455">
        <v>-3</v>
      </c>
      <c r="E91" s="455">
        <v>-3.5</v>
      </c>
      <c r="F91" s="455">
        <v>-7.7</v>
      </c>
      <c r="G91" s="455">
        <v>-9.4</v>
      </c>
      <c r="H91" s="455">
        <v>-5.9</v>
      </c>
      <c r="I91" s="455">
        <v>-1.4</v>
      </c>
      <c r="J91" s="455">
        <v>-0.9</v>
      </c>
    </row>
    <row r="92" spans="3:127">
      <c r="C92" s="455" t="s">
        <v>330</v>
      </c>
      <c r="D92" s="455">
        <v>0.5</v>
      </c>
      <c r="E92" s="455">
        <v>2.8</v>
      </c>
      <c r="F92" s="455">
        <v>4.5999999999999996</v>
      </c>
      <c r="G92" s="455">
        <v>13.5</v>
      </c>
      <c r="H92" s="455">
        <v>-14.8</v>
      </c>
      <c r="I92" s="455">
        <v>-23.3</v>
      </c>
      <c r="J92" s="455">
        <v>-12.5</v>
      </c>
    </row>
    <row r="93" spans="3:127">
      <c r="C93" s="455" t="s">
        <v>331</v>
      </c>
      <c r="D93" s="455">
        <v>-50.2</v>
      </c>
      <c r="E93" s="455">
        <v>-41.9</v>
      </c>
      <c r="F93" s="455">
        <v>-51.6</v>
      </c>
      <c r="G93" s="455">
        <v>-64.3</v>
      </c>
      <c r="H93" s="455">
        <v>-142.19999999999999</v>
      </c>
      <c r="I93" s="455">
        <v>-137</v>
      </c>
      <c r="J93" s="455">
        <v>-103.3</v>
      </c>
    </row>
    <row r="94" spans="3:127">
      <c r="C94" s="455" t="s">
        <v>332</v>
      </c>
    </row>
    <row r="98" spans="3:10">
      <c r="C98" s="455" t="s">
        <v>324</v>
      </c>
      <c r="D98" s="455">
        <v>2005</v>
      </c>
      <c r="E98" s="455">
        <v>2006</v>
      </c>
      <c r="F98" s="455">
        <v>2007</v>
      </c>
      <c r="G98" s="455">
        <v>2008</v>
      </c>
      <c r="H98" s="455">
        <v>2009</v>
      </c>
      <c r="I98" s="455">
        <v>2010</v>
      </c>
      <c r="J98" s="455">
        <v>2011</v>
      </c>
    </row>
    <row r="99" spans="3:10">
      <c r="C99" s="455" t="s">
        <v>332</v>
      </c>
    </row>
    <row r="100" spans="3:10">
      <c r="C100" s="455" t="s">
        <v>333</v>
      </c>
      <c r="D100" s="455" t="s">
        <v>334</v>
      </c>
      <c r="E100" s="455" t="s">
        <v>334</v>
      </c>
      <c r="F100" s="455">
        <v>-34.6</v>
      </c>
      <c r="G100" s="455">
        <v>-56.3</v>
      </c>
      <c r="H100" s="455">
        <v>-138</v>
      </c>
      <c r="I100" s="455">
        <v>-148.80000000000001</v>
      </c>
      <c r="J100" s="455">
        <v>-90.7</v>
      </c>
    </row>
    <row r="101" spans="3:10">
      <c r="C101" s="455" t="s">
        <v>332</v>
      </c>
    </row>
    <row r="102" spans="3:10">
      <c r="C102" s="455" t="s">
        <v>335</v>
      </c>
      <c r="D102" s="455" t="s">
        <v>334</v>
      </c>
      <c r="E102" s="455" t="s">
        <v>334</v>
      </c>
      <c r="F102" s="455">
        <v>-1.2</v>
      </c>
      <c r="G102" s="455">
        <v>1.6</v>
      </c>
      <c r="H102" s="455">
        <v>7.5</v>
      </c>
      <c r="I102" s="455">
        <v>-3.1</v>
      </c>
      <c r="J102" s="455">
        <v>1.5</v>
      </c>
    </row>
    <row r="103" spans="3:10">
      <c r="C103" s="455" t="s">
        <v>332</v>
      </c>
    </row>
    <row r="104" spans="3:10">
      <c r="C104" s="455" t="s">
        <v>336</v>
      </c>
      <c r="D104" s="455" t="s">
        <v>334</v>
      </c>
      <c r="E104" s="455" t="s">
        <v>334</v>
      </c>
      <c r="F104" s="455">
        <v>-0.2</v>
      </c>
      <c r="G104" s="455">
        <v>0</v>
      </c>
      <c r="H104" s="455">
        <v>-0.1</v>
      </c>
      <c r="I104" s="455">
        <v>0.2</v>
      </c>
      <c r="J104" s="455">
        <v>0</v>
      </c>
    </row>
    <row r="105" spans="3:10">
      <c r="C105" s="455" t="s">
        <v>337</v>
      </c>
      <c r="D105" s="455" t="s">
        <v>334</v>
      </c>
      <c r="E105" s="455" t="s">
        <v>334</v>
      </c>
      <c r="F105" s="455">
        <v>2</v>
      </c>
      <c r="G105" s="455">
        <v>1.8</v>
      </c>
      <c r="H105" s="455">
        <v>2.7</v>
      </c>
      <c r="I105" s="455">
        <v>-2.1</v>
      </c>
      <c r="J105" s="455">
        <v>1.9</v>
      </c>
    </row>
    <row r="106" spans="3:10">
      <c r="C106" s="455" t="s">
        <v>338</v>
      </c>
      <c r="D106" s="455" t="s">
        <v>334</v>
      </c>
      <c r="E106" s="455" t="s">
        <v>334</v>
      </c>
      <c r="F106" s="455">
        <v>0.4</v>
      </c>
      <c r="G106" s="455">
        <v>0</v>
      </c>
      <c r="H106" s="455">
        <v>0</v>
      </c>
      <c r="I106" s="455">
        <v>-1.4</v>
      </c>
      <c r="J106" s="455">
        <v>0.9</v>
      </c>
    </row>
    <row r="107" spans="3:10">
      <c r="C107" s="455" t="s">
        <v>339</v>
      </c>
      <c r="D107" s="455" t="s">
        <v>334</v>
      </c>
      <c r="E107" s="455" t="s">
        <v>334</v>
      </c>
      <c r="F107" s="455">
        <v>-1.3</v>
      </c>
      <c r="G107" s="455">
        <v>-0.9</v>
      </c>
      <c r="H107" s="455">
        <v>2</v>
      </c>
      <c r="I107" s="455">
        <v>0.1</v>
      </c>
      <c r="J107" s="455">
        <v>0.1</v>
      </c>
    </row>
    <row r="108" spans="3:10">
      <c r="C108" s="455" t="s">
        <v>340</v>
      </c>
      <c r="D108" s="455" t="s">
        <v>334</v>
      </c>
      <c r="E108" s="455" t="s">
        <v>334</v>
      </c>
      <c r="F108" s="455">
        <v>-0.5</v>
      </c>
      <c r="G108" s="455">
        <v>-0.4</v>
      </c>
      <c r="H108" s="455">
        <v>4.0999999999999996</v>
      </c>
      <c r="I108" s="455">
        <v>0.1</v>
      </c>
      <c r="J108" s="455">
        <v>-1.1000000000000001</v>
      </c>
    </row>
    <row r="109" spans="3:10">
      <c r="C109" s="455" t="s">
        <v>341</v>
      </c>
      <c r="D109" s="455" t="s">
        <v>334</v>
      </c>
      <c r="E109" s="455" t="s">
        <v>334</v>
      </c>
      <c r="F109" s="455">
        <v>-0.7</v>
      </c>
      <c r="G109" s="455">
        <v>0.7</v>
      </c>
      <c r="H109" s="455">
        <v>-0.5</v>
      </c>
      <c r="I109" s="455">
        <v>-2.1</v>
      </c>
      <c r="J109" s="455">
        <v>-1.2</v>
      </c>
    </row>
    <row r="110" spans="3:10">
      <c r="C110" s="455" t="s">
        <v>342</v>
      </c>
      <c r="D110" s="455" t="s">
        <v>334</v>
      </c>
      <c r="E110" s="455" t="s">
        <v>334</v>
      </c>
      <c r="F110" s="455">
        <v>-0.9</v>
      </c>
      <c r="G110" s="455">
        <v>0.4</v>
      </c>
      <c r="H110" s="455">
        <v>-0.7</v>
      </c>
      <c r="I110" s="455">
        <v>2.1</v>
      </c>
      <c r="J110" s="455">
        <v>0.9</v>
      </c>
    </row>
    <row r="111" spans="3:10">
      <c r="C111" s="455" t="s">
        <v>332</v>
      </c>
    </row>
    <row r="112" spans="3:10">
      <c r="C112" s="455" t="s">
        <v>343</v>
      </c>
      <c r="D112" s="455" t="s">
        <v>334</v>
      </c>
      <c r="E112" s="455" t="s">
        <v>334</v>
      </c>
      <c r="F112" s="455">
        <v>-8.1999999999999993</v>
      </c>
      <c r="G112" s="455">
        <v>-1.3</v>
      </c>
      <c r="H112" s="455">
        <v>10.5</v>
      </c>
      <c r="I112" s="455">
        <v>28.5</v>
      </c>
      <c r="J112" s="455">
        <v>1.1000000000000001</v>
      </c>
    </row>
    <row r="113" spans="3:10">
      <c r="C113" s="455" t="s">
        <v>332</v>
      </c>
    </row>
    <row r="114" spans="3:10">
      <c r="C114" s="455" t="s">
        <v>344</v>
      </c>
      <c r="D114" s="455" t="s">
        <v>334</v>
      </c>
      <c r="E114" s="455" t="s">
        <v>334</v>
      </c>
      <c r="F114" s="455">
        <v>-2.4</v>
      </c>
      <c r="G114" s="455">
        <v>0.9</v>
      </c>
      <c r="H114" s="455">
        <v>1.3</v>
      </c>
      <c r="I114" s="455">
        <v>18.399999999999999</v>
      </c>
      <c r="J114" s="455">
        <v>0.4</v>
      </c>
    </row>
    <row r="115" spans="3:10">
      <c r="C115" s="455" t="s">
        <v>345</v>
      </c>
      <c r="D115" s="455" t="s">
        <v>334</v>
      </c>
      <c r="E115" s="455" t="s">
        <v>334</v>
      </c>
      <c r="F115" s="455">
        <v>0.1</v>
      </c>
      <c r="G115" s="455">
        <v>0.1</v>
      </c>
      <c r="H115" s="455">
        <v>0.1</v>
      </c>
      <c r="I115" s="455">
        <v>0.1</v>
      </c>
      <c r="J115" s="455">
        <v>0.1</v>
      </c>
    </row>
    <row r="116" spans="3:10">
      <c r="C116" s="455" t="s">
        <v>346</v>
      </c>
      <c r="D116" s="455" t="s">
        <v>334</v>
      </c>
      <c r="E116" s="455" t="s">
        <v>334</v>
      </c>
      <c r="F116" s="455">
        <v>0.6</v>
      </c>
      <c r="G116" s="455">
        <v>0.6</v>
      </c>
      <c r="H116" s="455">
        <v>0.6</v>
      </c>
      <c r="I116" s="455">
        <v>0.6</v>
      </c>
      <c r="J116" s="455">
        <v>0.6</v>
      </c>
    </row>
    <row r="117" spans="3:10">
      <c r="C117" s="455" t="s">
        <v>347</v>
      </c>
      <c r="D117" s="455" t="s">
        <v>334</v>
      </c>
      <c r="E117" s="455" t="s">
        <v>334</v>
      </c>
      <c r="F117" s="455">
        <v>-0.2</v>
      </c>
      <c r="G117" s="455">
        <v>-0.1</v>
      </c>
      <c r="H117" s="455">
        <v>-0.2</v>
      </c>
      <c r="I117" s="455">
        <v>0</v>
      </c>
      <c r="J117" s="455">
        <v>0</v>
      </c>
    </row>
    <row r="118" spans="3:10">
      <c r="C118" s="455" t="s">
        <v>348</v>
      </c>
      <c r="D118" s="455" t="s">
        <v>334</v>
      </c>
      <c r="E118" s="455" t="s">
        <v>334</v>
      </c>
      <c r="F118" s="455">
        <v>-0.6</v>
      </c>
      <c r="G118" s="455">
        <v>0</v>
      </c>
      <c r="H118" s="455">
        <v>0</v>
      </c>
      <c r="I118" s="455">
        <v>0</v>
      </c>
      <c r="J118" s="455">
        <v>0</v>
      </c>
    </row>
    <row r="119" spans="3:10">
      <c r="C119" s="455" t="s">
        <v>349</v>
      </c>
      <c r="D119" s="455" t="s">
        <v>334</v>
      </c>
      <c r="E119" s="455" t="s">
        <v>334</v>
      </c>
      <c r="F119" s="455">
        <v>0</v>
      </c>
      <c r="G119" s="455">
        <v>0</v>
      </c>
      <c r="H119" s="455">
        <v>0</v>
      </c>
      <c r="I119" s="455">
        <v>18.600000000000001</v>
      </c>
      <c r="J119" s="455">
        <v>0</v>
      </c>
    </row>
    <row r="120" spans="3:10">
      <c r="C120" s="455" t="s">
        <v>350</v>
      </c>
      <c r="D120" s="455" t="s">
        <v>334</v>
      </c>
      <c r="E120" s="455" t="s">
        <v>334</v>
      </c>
      <c r="F120" s="455">
        <v>-1.2</v>
      </c>
      <c r="G120" s="455">
        <v>0</v>
      </c>
      <c r="H120" s="455">
        <v>0</v>
      </c>
      <c r="I120" s="455">
        <v>-0.1</v>
      </c>
      <c r="J120" s="455">
        <v>0</v>
      </c>
    </row>
    <row r="121" spans="3:10">
      <c r="C121" s="455" t="s">
        <v>351</v>
      </c>
      <c r="D121" s="455" t="s">
        <v>334</v>
      </c>
      <c r="E121" s="455" t="s">
        <v>334</v>
      </c>
      <c r="F121" s="455">
        <v>-1.3</v>
      </c>
      <c r="G121" s="455">
        <v>-0.1</v>
      </c>
      <c r="H121" s="455">
        <v>0</v>
      </c>
      <c r="I121" s="455">
        <v>0</v>
      </c>
      <c r="J121" s="455">
        <v>0</v>
      </c>
    </row>
    <row r="122" spans="3:10">
      <c r="C122" s="455" t="s">
        <v>352</v>
      </c>
      <c r="D122" s="455" t="s">
        <v>334</v>
      </c>
      <c r="E122" s="455" t="s">
        <v>334</v>
      </c>
      <c r="F122" s="455">
        <v>0</v>
      </c>
      <c r="G122" s="455">
        <v>0</v>
      </c>
      <c r="H122" s="455">
        <v>0.8</v>
      </c>
      <c r="I122" s="455">
        <v>0</v>
      </c>
      <c r="J122" s="455">
        <v>0</v>
      </c>
    </row>
    <row r="123" spans="3:10">
      <c r="C123" s="455" t="s">
        <v>353</v>
      </c>
      <c r="D123" s="455" t="s">
        <v>334</v>
      </c>
      <c r="E123" s="455" t="s">
        <v>334</v>
      </c>
      <c r="F123" s="455">
        <v>0.2</v>
      </c>
      <c r="G123" s="455">
        <v>0.4</v>
      </c>
      <c r="H123" s="455">
        <v>0</v>
      </c>
      <c r="I123" s="455">
        <v>-0.8</v>
      </c>
      <c r="J123" s="455">
        <v>-0.3</v>
      </c>
    </row>
    <row r="124" spans="3:10">
      <c r="C124" s="455" t="s">
        <v>332</v>
      </c>
    </row>
    <row r="125" spans="3:10">
      <c r="C125" s="455" t="s">
        <v>354</v>
      </c>
      <c r="D125" s="455" t="s">
        <v>334</v>
      </c>
      <c r="E125" s="455" t="s">
        <v>334</v>
      </c>
      <c r="F125" s="455">
        <v>-5.7</v>
      </c>
      <c r="G125" s="455">
        <v>-2.1</v>
      </c>
      <c r="H125" s="455">
        <v>9.1999999999999993</v>
      </c>
      <c r="I125" s="455">
        <v>10</v>
      </c>
      <c r="J125" s="455">
        <v>0.6</v>
      </c>
    </row>
    <row r="126" spans="3:10">
      <c r="C126" s="455" t="s">
        <v>355</v>
      </c>
      <c r="D126" s="455" t="s">
        <v>334</v>
      </c>
      <c r="E126" s="455" t="s">
        <v>334</v>
      </c>
      <c r="F126" s="455">
        <v>-4.5999999999999996</v>
      </c>
      <c r="G126" s="455">
        <v>-1.2</v>
      </c>
      <c r="H126" s="455">
        <v>1.2</v>
      </c>
      <c r="I126" s="455">
        <v>6</v>
      </c>
      <c r="J126" s="455">
        <v>-0.8</v>
      </c>
    </row>
    <row r="127" spans="3:10">
      <c r="C127" s="455" t="s">
        <v>356</v>
      </c>
      <c r="D127" s="455" t="s">
        <v>334</v>
      </c>
      <c r="E127" s="455" t="s">
        <v>334</v>
      </c>
      <c r="F127" s="455">
        <v>-4.5999999999999996</v>
      </c>
      <c r="G127" s="455">
        <v>-1.2</v>
      </c>
      <c r="H127" s="455">
        <v>1.3</v>
      </c>
      <c r="I127" s="455">
        <v>5.9</v>
      </c>
      <c r="J127" s="455">
        <v>0.1</v>
      </c>
    </row>
    <row r="128" spans="3:10">
      <c r="C128" s="455" t="s">
        <v>357</v>
      </c>
      <c r="D128" s="455" t="s">
        <v>334</v>
      </c>
      <c r="E128" s="455" t="s">
        <v>334</v>
      </c>
      <c r="F128" s="455">
        <v>-0.7</v>
      </c>
      <c r="G128" s="455">
        <v>-0.6</v>
      </c>
      <c r="H128" s="455">
        <v>8.3000000000000007</v>
      </c>
      <c r="I128" s="455">
        <v>4.3</v>
      </c>
      <c r="J128" s="455">
        <v>1.9</v>
      </c>
    </row>
    <row r="129" spans="3:10">
      <c r="C129" s="455" t="s">
        <v>358</v>
      </c>
      <c r="D129" s="455" t="s">
        <v>334</v>
      </c>
      <c r="E129" s="455" t="s">
        <v>334</v>
      </c>
      <c r="F129" s="455">
        <v>-0.3</v>
      </c>
      <c r="G129" s="455">
        <v>-0.3</v>
      </c>
      <c r="H129" s="455">
        <v>-0.3</v>
      </c>
      <c r="I129" s="455">
        <v>-0.3</v>
      </c>
      <c r="J129" s="455">
        <v>-0.3</v>
      </c>
    </row>
    <row r="130" spans="3:10">
      <c r="C130" s="455" t="s">
        <v>359</v>
      </c>
      <c r="D130" s="455" t="s">
        <v>334</v>
      </c>
      <c r="E130" s="455" t="s">
        <v>334</v>
      </c>
      <c r="F130" s="455">
        <v>-0.1</v>
      </c>
      <c r="G130" s="455">
        <v>-0.1</v>
      </c>
      <c r="H130" s="455">
        <v>0.1</v>
      </c>
      <c r="I130" s="455">
        <v>-0.1</v>
      </c>
      <c r="J130" s="455">
        <v>-0.1</v>
      </c>
    </row>
    <row r="131" spans="3:10">
      <c r="C131" s="455" t="s">
        <v>332</v>
      </c>
    </row>
    <row r="132" spans="3:10">
      <c r="C132" s="455" t="s">
        <v>360</v>
      </c>
      <c r="D132" s="455" t="s">
        <v>334</v>
      </c>
      <c r="E132" s="455" t="s">
        <v>334</v>
      </c>
      <c r="F132" s="455">
        <v>-0.1</v>
      </c>
      <c r="G132" s="455">
        <v>-0.1</v>
      </c>
      <c r="H132" s="455">
        <v>0</v>
      </c>
      <c r="I132" s="455">
        <v>0.1</v>
      </c>
      <c r="J132" s="455">
        <v>0.1</v>
      </c>
    </row>
    <row r="133" spans="3:10">
      <c r="C133" s="455" t="s">
        <v>332</v>
      </c>
    </row>
    <row r="134" spans="3:10">
      <c r="C134" s="455" t="s">
        <v>361</v>
      </c>
      <c r="D134" s="455" t="s">
        <v>334</v>
      </c>
      <c r="E134" s="455" t="s">
        <v>334</v>
      </c>
      <c r="F134" s="455">
        <v>4.2</v>
      </c>
      <c r="G134" s="455">
        <v>-7.6</v>
      </c>
      <c r="H134" s="455">
        <v>2.9</v>
      </c>
      <c r="I134" s="455">
        <v>1.7</v>
      </c>
      <c r="J134" s="455">
        <v>0.6</v>
      </c>
    </row>
    <row r="135" spans="3:10">
      <c r="C135" s="455" t="s">
        <v>332</v>
      </c>
    </row>
    <row r="136" spans="3:10">
      <c r="C136" s="455" t="s">
        <v>362</v>
      </c>
      <c r="D136" s="455" t="s">
        <v>334</v>
      </c>
      <c r="E136" s="455" t="s">
        <v>334</v>
      </c>
      <c r="F136" s="455">
        <v>-0.1</v>
      </c>
      <c r="G136" s="455">
        <v>-0.3</v>
      </c>
      <c r="H136" s="455">
        <v>-0.3</v>
      </c>
      <c r="I136" s="455">
        <v>-0.6</v>
      </c>
      <c r="J136" s="455">
        <v>-0.8</v>
      </c>
    </row>
    <row r="137" spans="3:10">
      <c r="C137" s="455" t="s">
        <v>363</v>
      </c>
      <c r="D137" s="455" t="s">
        <v>334</v>
      </c>
      <c r="E137" s="455" t="s">
        <v>334</v>
      </c>
      <c r="F137" s="455">
        <v>4.3</v>
      </c>
      <c r="G137" s="455">
        <v>-7.2</v>
      </c>
      <c r="H137" s="455">
        <v>0.2</v>
      </c>
      <c r="I137" s="455">
        <v>1.4</v>
      </c>
      <c r="J137" s="455">
        <v>0</v>
      </c>
    </row>
    <row r="138" spans="3:10">
      <c r="C138" s="455" t="s">
        <v>364</v>
      </c>
      <c r="D138" s="455" t="s">
        <v>334</v>
      </c>
      <c r="E138" s="455" t="s">
        <v>334</v>
      </c>
      <c r="F138" s="455">
        <v>0</v>
      </c>
      <c r="G138" s="455">
        <v>0</v>
      </c>
      <c r="H138" s="455">
        <v>1.3</v>
      </c>
      <c r="I138" s="455">
        <v>0</v>
      </c>
      <c r="J138" s="455">
        <v>0</v>
      </c>
    </row>
    <row r="139" spans="3:10">
      <c r="C139" s="455" t="s">
        <v>365</v>
      </c>
      <c r="D139" s="455" t="s">
        <v>334</v>
      </c>
      <c r="E139" s="455" t="s">
        <v>334</v>
      </c>
      <c r="F139" s="455">
        <v>0</v>
      </c>
      <c r="G139" s="455">
        <v>0</v>
      </c>
      <c r="H139" s="455">
        <v>1.8</v>
      </c>
      <c r="I139" s="455">
        <v>0</v>
      </c>
      <c r="J139" s="455">
        <v>0</v>
      </c>
    </row>
    <row r="140" spans="3:10">
      <c r="C140" s="455" t="s">
        <v>366</v>
      </c>
      <c r="D140" s="455" t="s">
        <v>334</v>
      </c>
      <c r="E140" s="455" t="s">
        <v>334</v>
      </c>
      <c r="F140" s="455">
        <v>0</v>
      </c>
      <c r="G140" s="455">
        <v>-0.3</v>
      </c>
      <c r="H140" s="455">
        <v>-0.1</v>
      </c>
      <c r="I140" s="455">
        <v>1.2</v>
      </c>
      <c r="J140" s="455">
        <v>1.8</v>
      </c>
    </row>
    <row r="141" spans="3:10">
      <c r="C141" s="455" t="s">
        <v>367</v>
      </c>
      <c r="D141" s="455" t="s">
        <v>334</v>
      </c>
      <c r="E141" s="455" t="s">
        <v>334</v>
      </c>
      <c r="F141" s="455">
        <v>0</v>
      </c>
      <c r="G141" s="455">
        <v>0.2</v>
      </c>
      <c r="H141" s="455">
        <v>0</v>
      </c>
      <c r="I141" s="455">
        <v>-0.3</v>
      </c>
      <c r="J141" s="455">
        <v>-0.4</v>
      </c>
    </row>
    <row r="142" spans="3:10">
      <c r="C142" s="455" t="s">
        <v>332</v>
      </c>
    </row>
    <row r="143" spans="3:10">
      <c r="C143" s="455" t="s">
        <v>368</v>
      </c>
      <c r="D143" s="455" t="s">
        <v>334</v>
      </c>
      <c r="E143" s="455" t="s">
        <v>334</v>
      </c>
      <c r="F143" s="455">
        <v>-0.1</v>
      </c>
      <c r="G143" s="455">
        <v>0</v>
      </c>
      <c r="H143" s="455">
        <v>0</v>
      </c>
      <c r="I143" s="455">
        <v>0</v>
      </c>
      <c r="J143" s="455">
        <v>0</v>
      </c>
    </row>
    <row r="144" spans="3:10">
      <c r="C144" s="455" t="s">
        <v>332</v>
      </c>
    </row>
    <row r="145" spans="3:10">
      <c r="C145" s="455" t="s">
        <v>369</v>
      </c>
      <c r="D145" s="455" t="s">
        <v>334</v>
      </c>
      <c r="E145" s="455" t="s">
        <v>334</v>
      </c>
      <c r="F145" s="455">
        <v>-39.9</v>
      </c>
      <c r="G145" s="455">
        <v>-63.6</v>
      </c>
      <c r="H145" s="455">
        <v>-117.1</v>
      </c>
      <c r="I145" s="455">
        <v>-121.8</v>
      </c>
      <c r="J145" s="455">
        <v>-87.5</v>
      </c>
    </row>
    <row r="146" spans="3:10">
      <c r="C146" s="455" t="s">
        <v>332</v>
      </c>
    </row>
    <row r="147" spans="3:10">
      <c r="C147" s="455" t="s">
        <v>370</v>
      </c>
      <c r="D147" s="455" t="s">
        <v>334</v>
      </c>
      <c r="E147" s="455" t="s">
        <v>334</v>
      </c>
      <c r="F147" s="455">
        <v>0.3</v>
      </c>
      <c r="G147" s="455">
        <v>0.3</v>
      </c>
      <c r="H147" s="455">
        <v>0.4</v>
      </c>
      <c r="I147" s="455">
        <v>0.4</v>
      </c>
      <c r="J147" s="455">
        <v>0.3</v>
      </c>
    </row>
    <row r="148" spans="3:10">
      <c r="C148" s="455" t="s">
        <v>332</v>
      </c>
    </row>
    <row r="149" spans="3:10">
      <c r="C149" s="455" t="s">
        <v>371</v>
      </c>
      <c r="D149" s="455" t="s">
        <v>334</v>
      </c>
      <c r="E149" s="455" t="s">
        <v>334</v>
      </c>
      <c r="F149" s="455">
        <v>-39.6</v>
      </c>
      <c r="G149" s="455">
        <v>-63.3</v>
      </c>
      <c r="H149" s="455">
        <v>-116.8</v>
      </c>
      <c r="I149" s="455">
        <v>-121.4</v>
      </c>
      <c r="J149" s="455">
        <v>-87.2</v>
      </c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2"/>
  <sheetViews>
    <sheetView zoomScale="80" zoomScaleNormal="80" workbookViewId="0">
      <pane xSplit="2" ySplit="3" topLeftCell="EI61" activePane="bottomRight" state="frozen"/>
      <selection activeCell="AH281" sqref="AH281"/>
      <selection pane="topRight" activeCell="AH281" sqref="AH281"/>
      <selection pane="bottomLeft" activeCell="AH281" sqref="AH281"/>
      <selection pane="bottomRight" activeCell="AH281" sqref="AH281"/>
    </sheetView>
  </sheetViews>
  <sheetFormatPr defaultColWidth="11.42578125" defaultRowHeight="12.75"/>
  <cols>
    <col min="1" max="1" width="11.42578125" style="374"/>
    <col min="2" max="2" width="37.140625" style="374" bestFit="1" customWidth="1"/>
    <col min="3" max="131" width="11.42578125" style="374"/>
    <col min="132" max="158" width="11.5703125" style="374" bestFit="1" customWidth="1"/>
    <col min="159" max="16384" width="11.42578125" style="374"/>
  </cols>
  <sheetData>
    <row r="1" spans="1:166" ht="15.75">
      <c r="A1" s="587" t="s">
        <v>372</v>
      </c>
      <c r="B1" s="355"/>
      <c r="F1" s="75"/>
      <c r="EB1" s="447"/>
    </row>
    <row r="2" spans="1:166" ht="15.75">
      <c r="B2" s="355" t="s">
        <v>373</v>
      </c>
      <c r="C2" s="447"/>
      <c r="D2" s="447"/>
      <c r="E2" s="447"/>
      <c r="F2" s="447"/>
      <c r="G2" s="447" t="e">
        <f t="shared" ref="G2:BR2" si="0">G5/G32</f>
        <v>#VALUE!</v>
      </c>
      <c r="H2" s="447" t="e">
        <f t="shared" si="0"/>
        <v>#VALUE!</v>
      </c>
      <c r="I2" s="447" t="e">
        <f t="shared" si="0"/>
        <v>#VALUE!</v>
      </c>
      <c r="J2" s="447" t="e">
        <f t="shared" si="0"/>
        <v>#VALUE!</v>
      </c>
      <c r="K2" s="447" t="e">
        <f t="shared" si="0"/>
        <v>#VALUE!</v>
      </c>
      <c r="L2" s="447" t="e">
        <f t="shared" si="0"/>
        <v>#VALUE!</v>
      </c>
      <c r="M2" s="447" t="e">
        <f t="shared" si="0"/>
        <v>#VALUE!</v>
      </c>
      <c r="N2" s="447" t="e">
        <f t="shared" si="0"/>
        <v>#VALUE!</v>
      </c>
      <c r="O2" s="447" t="e">
        <f t="shared" si="0"/>
        <v>#VALUE!</v>
      </c>
      <c r="P2" s="447" t="e">
        <f t="shared" si="0"/>
        <v>#VALUE!</v>
      </c>
      <c r="Q2" s="447" t="e">
        <f t="shared" si="0"/>
        <v>#VALUE!</v>
      </c>
      <c r="R2" s="447" t="e">
        <f t="shared" si="0"/>
        <v>#VALUE!</v>
      </c>
      <c r="S2" s="447" t="e">
        <f t="shared" si="0"/>
        <v>#VALUE!</v>
      </c>
      <c r="T2" s="447" t="e">
        <f t="shared" si="0"/>
        <v>#VALUE!</v>
      </c>
      <c r="U2" s="447" t="e">
        <f t="shared" si="0"/>
        <v>#VALUE!</v>
      </c>
      <c r="V2" s="447" t="e">
        <f t="shared" si="0"/>
        <v>#VALUE!</v>
      </c>
      <c r="W2" s="447" t="e">
        <f t="shared" si="0"/>
        <v>#VALUE!</v>
      </c>
      <c r="X2" s="447" t="e">
        <f t="shared" si="0"/>
        <v>#VALUE!</v>
      </c>
      <c r="Y2" s="447" t="e">
        <f t="shared" si="0"/>
        <v>#VALUE!</v>
      </c>
      <c r="Z2" s="447" t="e">
        <f t="shared" si="0"/>
        <v>#VALUE!</v>
      </c>
      <c r="AA2" s="447" t="e">
        <f t="shared" si="0"/>
        <v>#VALUE!</v>
      </c>
      <c r="AB2" s="447" t="e">
        <f t="shared" si="0"/>
        <v>#VALUE!</v>
      </c>
      <c r="AC2" s="447" t="e">
        <f t="shared" si="0"/>
        <v>#VALUE!</v>
      </c>
      <c r="AD2" s="447" t="e">
        <f t="shared" si="0"/>
        <v>#VALUE!</v>
      </c>
      <c r="AE2" s="447" t="e">
        <f t="shared" si="0"/>
        <v>#VALUE!</v>
      </c>
      <c r="AF2" s="447" t="e">
        <f t="shared" si="0"/>
        <v>#VALUE!</v>
      </c>
      <c r="AG2" s="447" t="e">
        <f t="shared" si="0"/>
        <v>#VALUE!</v>
      </c>
      <c r="AH2" s="447" t="e">
        <f t="shared" si="0"/>
        <v>#VALUE!</v>
      </c>
      <c r="AI2" s="447" t="e">
        <f t="shared" si="0"/>
        <v>#VALUE!</v>
      </c>
      <c r="AJ2" s="447" t="e">
        <f t="shared" si="0"/>
        <v>#VALUE!</v>
      </c>
      <c r="AK2" s="447" t="e">
        <f t="shared" si="0"/>
        <v>#VALUE!</v>
      </c>
      <c r="AL2" s="447" t="e">
        <f t="shared" si="0"/>
        <v>#VALUE!</v>
      </c>
      <c r="AM2" s="447" t="e">
        <f t="shared" si="0"/>
        <v>#VALUE!</v>
      </c>
      <c r="AN2" s="447" t="e">
        <f t="shared" si="0"/>
        <v>#VALUE!</v>
      </c>
      <c r="AO2" s="447" t="e">
        <f t="shared" si="0"/>
        <v>#VALUE!</v>
      </c>
      <c r="AP2" s="447" t="e">
        <f t="shared" si="0"/>
        <v>#VALUE!</v>
      </c>
      <c r="AQ2" s="447" t="e">
        <f t="shared" si="0"/>
        <v>#VALUE!</v>
      </c>
      <c r="AR2" s="447" t="e">
        <f t="shared" si="0"/>
        <v>#VALUE!</v>
      </c>
      <c r="AS2" s="447" t="e">
        <f t="shared" si="0"/>
        <v>#VALUE!</v>
      </c>
      <c r="AT2" s="447" t="e">
        <f t="shared" si="0"/>
        <v>#VALUE!</v>
      </c>
      <c r="AU2" s="447" t="e">
        <f t="shared" si="0"/>
        <v>#VALUE!</v>
      </c>
      <c r="AV2" s="447" t="e">
        <f t="shared" si="0"/>
        <v>#VALUE!</v>
      </c>
      <c r="AW2" s="447" t="e">
        <f t="shared" si="0"/>
        <v>#VALUE!</v>
      </c>
      <c r="AX2" s="447" t="e">
        <f t="shared" si="0"/>
        <v>#VALUE!</v>
      </c>
      <c r="AY2" s="447" t="e">
        <f t="shared" si="0"/>
        <v>#VALUE!</v>
      </c>
      <c r="AZ2" s="447" t="e">
        <f t="shared" si="0"/>
        <v>#VALUE!</v>
      </c>
      <c r="BA2" s="447" t="e">
        <f t="shared" si="0"/>
        <v>#VALUE!</v>
      </c>
      <c r="BB2" s="447" t="e">
        <f t="shared" si="0"/>
        <v>#VALUE!</v>
      </c>
      <c r="BC2" s="447" t="e">
        <f t="shared" si="0"/>
        <v>#VALUE!</v>
      </c>
      <c r="BD2" s="447" t="e">
        <f t="shared" si="0"/>
        <v>#VALUE!</v>
      </c>
      <c r="BE2" s="447" t="e">
        <f t="shared" si="0"/>
        <v>#VALUE!</v>
      </c>
      <c r="BF2" s="447" t="e">
        <f t="shared" si="0"/>
        <v>#VALUE!</v>
      </c>
      <c r="BG2" s="447" t="e">
        <f t="shared" si="0"/>
        <v>#VALUE!</v>
      </c>
      <c r="BH2" s="447" t="e">
        <f t="shared" si="0"/>
        <v>#VALUE!</v>
      </c>
      <c r="BI2" s="447" t="e">
        <f t="shared" si="0"/>
        <v>#VALUE!</v>
      </c>
      <c r="BJ2" s="447" t="e">
        <f t="shared" si="0"/>
        <v>#VALUE!</v>
      </c>
      <c r="BK2" s="447" t="e">
        <f t="shared" si="0"/>
        <v>#VALUE!</v>
      </c>
      <c r="BL2" s="447" t="e">
        <f t="shared" si="0"/>
        <v>#VALUE!</v>
      </c>
      <c r="BM2" s="447" t="e">
        <f t="shared" si="0"/>
        <v>#VALUE!</v>
      </c>
      <c r="BN2" s="447" t="e">
        <f t="shared" si="0"/>
        <v>#VALUE!</v>
      </c>
      <c r="BO2" s="447" t="e">
        <f t="shared" si="0"/>
        <v>#VALUE!</v>
      </c>
      <c r="BP2" s="447" t="e">
        <f t="shared" si="0"/>
        <v>#VALUE!</v>
      </c>
      <c r="BQ2" s="447" t="e">
        <f t="shared" si="0"/>
        <v>#VALUE!</v>
      </c>
      <c r="BR2" s="447" t="e">
        <f t="shared" si="0"/>
        <v>#VALUE!</v>
      </c>
      <c r="BS2" s="447" t="e">
        <f t="shared" ref="BS2:DZ2" si="1">BS5/BS32</f>
        <v>#VALUE!</v>
      </c>
      <c r="BT2" s="447" t="e">
        <f t="shared" si="1"/>
        <v>#VALUE!</v>
      </c>
      <c r="BU2" s="447" t="e">
        <f t="shared" si="1"/>
        <v>#VALUE!</v>
      </c>
      <c r="BV2" s="447" t="e">
        <f t="shared" si="1"/>
        <v>#VALUE!</v>
      </c>
      <c r="BW2" s="447" t="e">
        <f t="shared" si="1"/>
        <v>#VALUE!</v>
      </c>
      <c r="BX2" s="447" t="e">
        <f t="shared" si="1"/>
        <v>#VALUE!</v>
      </c>
      <c r="BY2" s="447" t="e">
        <f t="shared" si="1"/>
        <v>#VALUE!</v>
      </c>
      <c r="BZ2" s="447" t="e">
        <f t="shared" si="1"/>
        <v>#VALUE!</v>
      </c>
      <c r="CA2" s="447" t="e">
        <f t="shared" si="1"/>
        <v>#VALUE!</v>
      </c>
      <c r="CB2" s="447" t="e">
        <f t="shared" si="1"/>
        <v>#VALUE!</v>
      </c>
      <c r="CC2" s="447" t="e">
        <f t="shared" si="1"/>
        <v>#VALUE!</v>
      </c>
      <c r="CD2" s="447" t="e">
        <f t="shared" si="1"/>
        <v>#VALUE!</v>
      </c>
      <c r="CE2" s="447" t="e">
        <f t="shared" si="1"/>
        <v>#VALUE!</v>
      </c>
      <c r="CF2" s="447" t="e">
        <f t="shared" si="1"/>
        <v>#VALUE!</v>
      </c>
      <c r="CG2" s="447" t="e">
        <f t="shared" si="1"/>
        <v>#VALUE!</v>
      </c>
      <c r="CH2" s="447" t="e">
        <f t="shared" si="1"/>
        <v>#VALUE!</v>
      </c>
      <c r="CI2" s="447" t="e">
        <f t="shared" si="1"/>
        <v>#VALUE!</v>
      </c>
      <c r="CJ2" s="447" t="e">
        <f t="shared" si="1"/>
        <v>#VALUE!</v>
      </c>
      <c r="CK2" s="447" t="e">
        <f t="shared" si="1"/>
        <v>#VALUE!</v>
      </c>
      <c r="CL2" s="447" t="e">
        <f t="shared" si="1"/>
        <v>#VALUE!</v>
      </c>
      <c r="CM2" s="447" t="e">
        <f t="shared" si="1"/>
        <v>#VALUE!</v>
      </c>
      <c r="CN2" s="447" t="e">
        <f t="shared" si="1"/>
        <v>#VALUE!</v>
      </c>
      <c r="CO2" s="447" t="e">
        <f t="shared" si="1"/>
        <v>#VALUE!</v>
      </c>
      <c r="CP2" s="447" t="e">
        <f t="shared" si="1"/>
        <v>#VALUE!</v>
      </c>
      <c r="CQ2" s="447" t="e">
        <f t="shared" si="1"/>
        <v>#VALUE!</v>
      </c>
      <c r="CR2" s="447" t="e">
        <f t="shared" si="1"/>
        <v>#VALUE!</v>
      </c>
      <c r="CS2" s="447" t="e">
        <f t="shared" si="1"/>
        <v>#VALUE!</v>
      </c>
      <c r="CT2" s="447" t="e">
        <f t="shared" si="1"/>
        <v>#VALUE!</v>
      </c>
      <c r="CU2" s="447" t="e">
        <f t="shared" si="1"/>
        <v>#VALUE!</v>
      </c>
      <c r="CV2" s="447" t="e">
        <f t="shared" si="1"/>
        <v>#VALUE!</v>
      </c>
      <c r="CW2" s="447" t="e">
        <f t="shared" si="1"/>
        <v>#VALUE!</v>
      </c>
      <c r="CX2" s="447" t="e">
        <f t="shared" si="1"/>
        <v>#VALUE!</v>
      </c>
      <c r="CY2" s="447" t="e">
        <f t="shared" si="1"/>
        <v>#VALUE!</v>
      </c>
      <c r="CZ2" s="447" t="e">
        <f t="shared" si="1"/>
        <v>#VALUE!</v>
      </c>
      <c r="DA2" s="447" t="e">
        <f t="shared" si="1"/>
        <v>#VALUE!</v>
      </c>
      <c r="DB2" s="447" t="e">
        <f t="shared" si="1"/>
        <v>#VALUE!</v>
      </c>
      <c r="DC2" s="447" t="e">
        <f t="shared" si="1"/>
        <v>#VALUE!</v>
      </c>
      <c r="DD2" s="447" t="e">
        <f t="shared" si="1"/>
        <v>#VALUE!</v>
      </c>
      <c r="DE2" s="447" t="e">
        <f t="shared" si="1"/>
        <v>#VALUE!</v>
      </c>
      <c r="DF2" s="447" t="e">
        <f t="shared" si="1"/>
        <v>#VALUE!</v>
      </c>
      <c r="DG2" s="447" t="e">
        <f t="shared" si="1"/>
        <v>#VALUE!</v>
      </c>
      <c r="DH2" s="447" t="e">
        <f t="shared" si="1"/>
        <v>#VALUE!</v>
      </c>
      <c r="DI2" s="447" t="e">
        <f t="shared" si="1"/>
        <v>#VALUE!</v>
      </c>
      <c r="DJ2" s="447" t="e">
        <f t="shared" si="1"/>
        <v>#VALUE!</v>
      </c>
      <c r="DK2" s="447" t="e">
        <f t="shared" si="1"/>
        <v>#VALUE!</v>
      </c>
      <c r="DL2" s="447" t="e">
        <f t="shared" si="1"/>
        <v>#VALUE!</v>
      </c>
      <c r="DM2" s="447" t="e">
        <f t="shared" si="1"/>
        <v>#VALUE!</v>
      </c>
      <c r="DN2" s="447" t="e">
        <f t="shared" si="1"/>
        <v>#VALUE!</v>
      </c>
      <c r="DO2" s="447" t="e">
        <f t="shared" si="1"/>
        <v>#VALUE!</v>
      </c>
      <c r="DP2" s="447" t="e">
        <f t="shared" si="1"/>
        <v>#VALUE!</v>
      </c>
      <c r="DQ2" s="447" t="e">
        <f t="shared" si="1"/>
        <v>#VALUE!</v>
      </c>
      <c r="DR2" s="447" t="e">
        <f t="shared" si="1"/>
        <v>#VALUE!</v>
      </c>
      <c r="DS2" s="447" t="e">
        <f t="shared" si="1"/>
        <v>#VALUE!</v>
      </c>
      <c r="DT2" s="447" t="e">
        <f t="shared" si="1"/>
        <v>#VALUE!</v>
      </c>
      <c r="DU2" s="447" t="e">
        <f t="shared" si="1"/>
        <v>#VALUE!</v>
      </c>
      <c r="DV2" s="447" t="e">
        <f t="shared" si="1"/>
        <v>#VALUE!</v>
      </c>
      <c r="DW2" s="447" t="e">
        <f t="shared" si="1"/>
        <v>#VALUE!</v>
      </c>
      <c r="DX2" s="447" t="e">
        <f t="shared" si="1"/>
        <v>#VALUE!</v>
      </c>
      <c r="DY2" s="447" t="e">
        <f t="shared" si="1"/>
        <v>#VALUE!</v>
      </c>
      <c r="DZ2" s="447" t="e">
        <f t="shared" si="1"/>
        <v>#VALUE!</v>
      </c>
      <c r="EA2" s="447" t="e">
        <f>EA5/EA32</f>
        <v>#VALUE!</v>
      </c>
      <c r="EB2" s="447" t="e">
        <f>EB5/EB32</f>
        <v>#VALUE!</v>
      </c>
    </row>
    <row r="3" spans="1:166" ht="13.5" thickBot="1">
      <c r="B3" s="374" t="s">
        <v>374</v>
      </c>
      <c r="C3" s="449">
        <v>29281</v>
      </c>
      <c r="D3" s="449">
        <v>29373</v>
      </c>
      <c r="E3" s="449">
        <v>29465</v>
      </c>
      <c r="F3" s="449">
        <v>29556</v>
      </c>
      <c r="G3" s="449">
        <v>29646</v>
      </c>
      <c r="H3" s="449">
        <v>29738</v>
      </c>
      <c r="I3" s="449">
        <v>29830</v>
      </c>
      <c r="J3" s="449">
        <v>29921</v>
      </c>
      <c r="K3" s="449">
        <v>30011</v>
      </c>
      <c r="L3" s="449">
        <v>30103</v>
      </c>
      <c r="M3" s="449">
        <v>30195</v>
      </c>
      <c r="N3" s="449">
        <v>30286</v>
      </c>
      <c r="O3" s="449">
        <v>30376</v>
      </c>
      <c r="P3" s="449">
        <v>30468</v>
      </c>
      <c r="Q3" s="449">
        <v>30560</v>
      </c>
      <c r="R3" s="449">
        <v>30651</v>
      </c>
      <c r="S3" s="449">
        <v>30742</v>
      </c>
      <c r="T3" s="449">
        <v>30834</v>
      </c>
      <c r="U3" s="449">
        <v>30926</v>
      </c>
      <c r="V3" s="449">
        <v>31017</v>
      </c>
      <c r="W3" s="449">
        <v>31107</v>
      </c>
      <c r="X3" s="449">
        <v>31199</v>
      </c>
      <c r="Y3" s="449">
        <v>31291</v>
      </c>
      <c r="Z3" s="449">
        <v>31382</v>
      </c>
      <c r="AA3" s="449">
        <v>31472</v>
      </c>
      <c r="AB3" s="449">
        <v>31564</v>
      </c>
      <c r="AC3" s="449">
        <v>31656</v>
      </c>
      <c r="AD3" s="449">
        <v>31747</v>
      </c>
      <c r="AE3" s="449">
        <v>31837</v>
      </c>
      <c r="AF3" s="449">
        <v>31929</v>
      </c>
      <c r="AG3" s="449">
        <v>32021</v>
      </c>
      <c r="AH3" s="449">
        <v>32112</v>
      </c>
      <c r="AI3" s="449">
        <v>32203</v>
      </c>
      <c r="AJ3" s="449">
        <v>32295</v>
      </c>
      <c r="AK3" s="449">
        <v>32387</v>
      </c>
      <c r="AL3" s="449">
        <v>32478</v>
      </c>
      <c r="AM3" s="449">
        <v>32568</v>
      </c>
      <c r="AN3" s="449">
        <v>32660</v>
      </c>
      <c r="AO3" s="449">
        <v>32752</v>
      </c>
      <c r="AP3" s="449">
        <v>32843</v>
      </c>
      <c r="AQ3" s="449">
        <v>32933</v>
      </c>
      <c r="AR3" s="449">
        <v>33025</v>
      </c>
      <c r="AS3" s="449">
        <v>33117</v>
      </c>
      <c r="AT3" s="449">
        <v>33208</v>
      </c>
      <c r="AU3" s="449">
        <v>33298</v>
      </c>
      <c r="AV3" s="449">
        <v>33390</v>
      </c>
      <c r="AW3" s="449">
        <v>33482</v>
      </c>
      <c r="AX3" s="449">
        <v>33573</v>
      </c>
      <c r="AY3" s="449">
        <v>33664</v>
      </c>
      <c r="AZ3" s="449">
        <v>33756</v>
      </c>
      <c r="BA3" s="449">
        <v>33848</v>
      </c>
      <c r="BB3" s="449">
        <v>33939</v>
      </c>
      <c r="BC3" s="449">
        <v>34029</v>
      </c>
      <c r="BD3" s="449">
        <v>34121</v>
      </c>
      <c r="BE3" s="449">
        <v>34213</v>
      </c>
      <c r="BF3" s="449">
        <v>34304</v>
      </c>
      <c r="BG3" s="449">
        <v>34394</v>
      </c>
      <c r="BH3" s="449">
        <v>34486</v>
      </c>
      <c r="BI3" s="449">
        <v>34578</v>
      </c>
      <c r="BJ3" s="449">
        <v>34669</v>
      </c>
      <c r="BK3" s="449">
        <v>34759</v>
      </c>
      <c r="BL3" s="449">
        <v>34851</v>
      </c>
      <c r="BM3" s="449">
        <v>34943</v>
      </c>
      <c r="BN3" s="449">
        <v>35034</v>
      </c>
      <c r="BO3" s="449">
        <v>35125</v>
      </c>
      <c r="BP3" s="449">
        <v>35217</v>
      </c>
      <c r="BQ3" s="449">
        <v>35309</v>
      </c>
      <c r="BR3" s="449">
        <v>35400</v>
      </c>
      <c r="BS3" s="449">
        <v>35490</v>
      </c>
      <c r="BT3" s="449">
        <v>35582</v>
      </c>
      <c r="BU3" s="449">
        <v>35674</v>
      </c>
      <c r="BV3" s="449">
        <v>35765</v>
      </c>
      <c r="BW3" s="449">
        <v>35855</v>
      </c>
      <c r="BX3" s="449">
        <v>35947</v>
      </c>
      <c r="BY3" s="449">
        <v>36039</v>
      </c>
      <c r="BZ3" s="449">
        <v>36130</v>
      </c>
      <c r="CA3" s="449">
        <v>36220</v>
      </c>
      <c r="CB3" s="449">
        <v>36312</v>
      </c>
      <c r="CC3" s="449">
        <v>36404</v>
      </c>
      <c r="CD3" s="449">
        <v>36495</v>
      </c>
      <c r="CE3" s="449">
        <v>36586</v>
      </c>
      <c r="CF3" s="449">
        <v>36678</v>
      </c>
      <c r="CG3" s="449">
        <v>36770</v>
      </c>
      <c r="CH3" s="449">
        <v>36861</v>
      </c>
      <c r="CI3" s="449">
        <v>36951</v>
      </c>
      <c r="CJ3" s="449">
        <v>37043</v>
      </c>
      <c r="CK3" s="449">
        <v>37135</v>
      </c>
      <c r="CL3" s="449">
        <v>37226</v>
      </c>
      <c r="CM3" s="449">
        <v>37316</v>
      </c>
      <c r="CN3" s="449">
        <v>37408</v>
      </c>
      <c r="CO3" s="449">
        <v>37500</v>
      </c>
      <c r="CP3" s="449">
        <v>37591</v>
      </c>
      <c r="CQ3" s="449">
        <v>37681</v>
      </c>
      <c r="CR3" s="449">
        <v>37773</v>
      </c>
      <c r="CS3" s="449">
        <v>37865</v>
      </c>
      <c r="CT3" s="449">
        <v>37956</v>
      </c>
      <c r="CU3" s="449">
        <v>38047</v>
      </c>
      <c r="CV3" s="449">
        <v>38139</v>
      </c>
      <c r="CW3" s="449">
        <v>38231</v>
      </c>
      <c r="CX3" s="449">
        <v>38322</v>
      </c>
      <c r="CY3" s="449">
        <v>38412</v>
      </c>
      <c r="CZ3" s="449">
        <v>38504</v>
      </c>
      <c r="DA3" s="449">
        <v>38596</v>
      </c>
      <c r="DB3" s="449">
        <v>38687</v>
      </c>
      <c r="DC3" s="449">
        <v>38777</v>
      </c>
      <c r="DD3" s="449">
        <v>38869</v>
      </c>
      <c r="DE3" s="449">
        <v>38961</v>
      </c>
      <c r="DF3" s="449">
        <v>39052</v>
      </c>
      <c r="DG3" s="449">
        <v>39142</v>
      </c>
      <c r="DH3" s="449">
        <v>39234</v>
      </c>
      <c r="DI3" s="449">
        <v>39326</v>
      </c>
      <c r="DJ3" s="449">
        <v>39417</v>
      </c>
      <c r="DK3" s="449">
        <v>39508</v>
      </c>
      <c r="DL3" s="449">
        <v>39600</v>
      </c>
      <c r="DM3" s="449">
        <v>39692</v>
      </c>
      <c r="DN3" s="449">
        <v>39783</v>
      </c>
      <c r="DO3" s="449">
        <v>39873</v>
      </c>
      <c r="DP3" s="449">
        <v>39965</v>
      </c>
      <c r="DQ3" s="449">
        <v>40057</v>
      </c>
      <c r="DR3" s="449">
        <v>40148</v>
      </c>
      <c r="DS3" s="449">
        <v>40238</v>
      </c>
      <c r="DT3" s="449">
        <v>40330</v>
      </c>
      <c r="DU3" s="449">
        <v>40422</v>
      </c>
      <c r="DV3" s="449">
        <v>40513</v>
      </c>
      <c r="DW3" s="449">
        <v>40603</v>
      </c>
      <c r="DX3" s="449">
        <v>40695</v>
      </c>
      <c r="DY3" s="449">
        <v>40787</v>
      </c>
      <c r="DZ3" s="449">
        <v>40878</v>
      </c>
      <c r="EA3" s="449">
        <v>40969</v>
      </c>
      <c r="EB3" s="449">
        <v>41061</v>
      </c>
      <c r="EC3" s="449">
        <v>41153</v>
      </c>
      <c r="ED3" s="449">
        <v>41244</v>
      </c>
      <c r="EE3" s="588">
        <v>41334</v>
      </c>
      <c r="EF3" s="588">
        <v>41426</v>
      </c>
      <c r="EG3" s="588">
        <v>41518</v>
      </c>
      <c r="EH3" s="588">
        <v>41609</v>
      </c>
      <c r="EI3" s="588">
        <v>41699</v>
      </c>
      <c r="EJ3" s="589">
        <v>41791</v>
      </c>
      <c r="EK3" s="589">
        <v>41883</v>
      </c>
      <c r="EL3" s="589">
        <v>41974</v>
      </c>
      <c r="EM3" s="589">
        <v>42064</v>
      </c>
      <c r="EN3" s="589">
        <v>42156</v>
      </c>
      <c r="EO3" s="589">
        <v>42248</v>
      </c>
      <c r="EP3" s="589">
        <v>42339</v>
      </c>
      <c r="EQ3" s="589">
        <v>42430</v>
      </c>
      <c r="ER3" s="589">
        <v>42522</v>
      </c>
      <c r="ES3" s="589">
        <v>42614</v>
      </c>
      <c r="ET3" s="589">
        <v>42705</v>
      </c>
      <c r="EU3" s="589">
        <v>42795</v>
      </c>
      <c r="EV3" s="589">
        <v>42887</v>
      </c>
      <c r="EW3" s="589">
        <v>42979</v>
      </c>
      <c r="EX3" s="589">
        <v>43070</v>
      </c>
      <c r="EY3" s="589">
        <v>43160</v>
      </c>
      <c r="EZ3" s="589">
        <v>43252</v>
      </c>
      <c r="FA3" s="589">
        <v>43344</v>
      </c>
      <c r="FB3" s="589">
        <v>43435</v>
      </c>
      <c r="FC3" s="589">
        <v>43525</v>
      </c>
      <c r="FD3" s="589">
        <v>43617</v>
      </c>
      <c r="FE3" s="589">
        <v>43709</v>
      </c>
      <c r="FF3" s="589">
        <v>43800</v>
      </c>
      <c r="FG3" s="589">
        <v>43891</v>
      </c>
      <c r="FH3" s="589">
        <v>43983</v>
      </c>
      <c r="FI3" s="589">
        <v>44075</v>
      </c>
      <c r="FJ3" s="589">
        <v>44166</v>
      </c>
    </row>
    <row r="4" spans="1:166" s="453" customFormat="1">
      <c r="A4" s="374"/>
      <c r="B4" s="590" t="s">
        <v>375</v>
      </c>
      <c r="C4" s="453" t="e">
        <v>#VALUE!</v>
      </c>
      <c r="D4" s="453" t="e">
        <v>#VALUE!</v>
      </c>
      <c r="E4" s="453" t="e">
        <v>#VALUE!</v>
      </c>
      <c r="F4" s="453" t="e">
        <v>#VALUE!</v>
      </c>
      <c r="G4" s="453" t="e">
        <v>#VALUE!</v>
      </c>
      <c r="H4" s="453" t="e">
        <v>#VALUE!</v>
      </c>
      <c r="I4" s="453" t="e">
        <v>#VALUE!</v>
      </c>
      <c r="J4" s="453" t="e">
        <v>#VALUE!</v>
      </c>
      <c r="K4" s="453" t="e">
        <v>#VALUE!</v>
      </c>
      <c r="L4" s="453" t="e">
        <v>#VALUE!</v>
      </c>
      <c r="M4" s="453" t="e">
        <v>#VALUE!</v>
      </c>
      <c r="N4" s="453" t="e">
        <v>#VALUE!</v>
      </c>
      <c r="O4" s="453" t="e">
        <v>#VALUE!</v>
      </c>
      <c r="P4" s="453" t="e">
        <v>#VALUE!</v>
      </c>
      <c r="Q4" s="453" t="e">
        <v>#VALUE!</v>
      </c>
      <c r="R4" s="453" t="e">
        <v>#VALUE!</v>
      </c>
      <c r="S4" s="453" t="e">
        <v>#VALUE!</v>
      </c>
      <c r="T4" s="453" t="e">
        <v>#VALUE!</v>
      </c>
      <c r="U4" s="453" t="e">
        <v>#VALUE!</v>
      </c>
      <c r="V4" s="453" t="e">
        <v>#VALUE!</v>
      </c>
      <c r="W4" s="453" t="e">
        <v>#VALUE!</v>
      </c>
      <c r="X4" s="453" t="e">
        <v>#VALUE!</v>
      </c>
      <c r="Y4" s="453" t="e">
        <v>#VALUE!</v>
      </c>
      <c r="Z4" s="453" t="e">
        <v>#VALUE!</v>
      </c>
      <c r="AA4" s="453" t="e">
        <v>#VALUE!</v>
      </c>
      <c r="AB4" s="453" t="e">
        <v>#VALUE!</v>
      </c>
      <c r="AC4" s="453" t="e">
        <v>#VALUE!</v>
      </c>
      <c r="AD4" s="453" t="e">
        <v>#VALUE!</v>
      </c>
      <c r="AE4" s="453" t="e">
        <v>#VALUE!</v>
      </c>
      <c r="AF4" s="453" t="e">
        <v>#VALUE!</v>
      </c>
      <c r="AG4" s="453" t="e">
        <v>#VALUE!</v>
      </c>
      <c r="AH4" s="453" t="e">
        <v>#VALUE!</v>
      </c>
      <c r="AI4" s="453" t="e">
        <v>#VALUE!</v>
      </c>
      <c r="AJ4" s="453" t="e">
        <v>#VALUE!</v>
      </c>
      <c r="AK4" s="453" t="e">
        <v>#VALUE!</v>
      </c>
      <c r="AL4" s="453" t="e">
        <v>#VALUE!</v>
      </c>
      <c r="AM4" s="453" t="e">
        <v>#VALUE!</v>
      </c>
      <c r="AN4" s="453" t="e">
        <v>#VALUE!</v>
      </c>
      <c r="AO4" s="453" t="e">
        <v>#VALUE!</v>
      </c>
      <c r="AP4" s="453" t="e">
        <v>#VALUE!</v>
      </c>
      <c r="AQ4" s="453" t="e">
        <v>#VALUE!</v>
      </c>
      <c r="AR4" s="453" t="e">
        <v>#VALUE!</v>
      </c>
      <c r="AS4" s="453" t="e">
        <v>#VALUE!</v>
      </c>
      <c r="AT4" s="453" t="e">
        <v>#VALUE!</v>
      </c>
      <c r="AU4" s="453" t="e">
        <v>#VALUE!</v>
      </c>
      <c r="AV4" s="453" t="e">
        <v>#VALUE!</v>
      </c>
      <c r="AW4" s="453" t="e">
        <v>#VALUE!</v>
      </c>
      <c r="AX4" s="453" t="e">
        <v>#VALUE!</v>
      </c>
      <c r="AY4" s="453" t="e">
        <v>#VALUE!</v>
      </c>
      <c r="AZ4" s="453" t="e">
        <v>#VALUE!</v>
      </c>
      <c r="BA4" s="453" t="e">
        <v>#VALUE!</v>
      </c>
      <c r="BB4" s="453" t="e">
        <v>#VALUE!</v>
      </c>
      <c r="BC4" s="453" t="e">
        <v>#VALUE!</v>
      </c>
      <c r="BD4" s="453" t="e">
        <v>#VALUE!</v>
      </c>
      <c r="BE4" s="453" t="e">
        <v>#VALUE!</v>
      </c>
      <c r="BF4" s="453" t="e">
        <v>#VALUE!</v>
      </c>
      <c r="BG4" s="453" t="e">
        <v>#VALUE!</v>
      </c>
      <c r="BH4" s="453" t="e">
        <v>#VALUE!</v>
      </c>
      <c r="BI4" s="453" t="e">
        <v>#VALUE!</v>
      </c>
      <c r="BJ4" s="453" t="e">
        <v>#VALUE!</v>
      </c>
      <c r="BK4" s="453" t="e">
        <v>#VALUE!</v>
      </c>
      <c r="BL4" s="453" t="e">
        <v>#VALUE!</v>
      </c>
      <c r="BM4" s="453" t="e">
        <v>#VALUE!</v>
      </c>
      <c r="BN4" s="453" t="e">
        <v>#VALUE!</v>
      </c>
      <c r="BO4" s="453" t="e">
        <v>#VALUE!</v>
      </c>
      <c r="BP4" s="453" t="e">
        <v>#VALUE!</v>
      </c>
      <c r="BQ4" s="453" t="e">
        <v>#VALUE!</v>
      </c>
      <c r="BR4" s="453" t="e">
        <v>#VALUE!</v>
      </c>
      <c r="BS4" s="453" t="e">
        <v>#VALUE!</v>
      </c>
      <c r="BT4" s="453" t="e">
        <v>#VALUE!</v>
      </c>
      <c r="BU4" s="453" t="e">
        <v>#VALUE!</v>
      </c>
      <c r="BV4" s="453" t="e">
        <v>#VALUE!</v>
      </c>
      <c r="BW4" s="453" t="e">
        <v>#VALUE!</v>
      </c>
      <c r="BX4" s="453" t="e">
        <v>#VALUE!</v>
      </c>
      <c r="BY4" s="453" t="e">
        <v>#VALUE!</v>
      </c>
      <c r="BZ4" s="453" t="e">
        <v>#VALUE!</v>
      </c>
      <c r="CA4" s="453" t="e">
        <v>#VALUE!</v>
      </c>
      <c r="CB4" s="453" t="e">
        <v>#VALUE!</v>
      </c>
      <c r="CC4" s="453" t="e">
        <v>#VALUE!</v>
      </c>
      <c r="CD4" s="453" t="e">
        <v>#VALUE!</v>
      </c>
      <c r="CE4" s="453" t="e">
        <v>#VALUE!</v>
      </c>
      <c r="CF4" s="453" t="e">
        <v>#VALUE!</v>
      </c>
      <c r="CG4" s="453" t="e">
        <v>#VALUE!</v>
      </c>
      <c r="CH4" s="453" t="e">
        <v>#VALUE!</v>
      </c>
      <c r="CI4" s="453" t="e">
        <v>#VALUE!</v>
      </c>
      <c r="CJ4" s="453" t="e">
        <v>#VALUE!</v>
      </c>
      <c r="CK4" s="453" t="e">
        <v>#VALUE!</v>
      </c>
      <c r="CL4" s="453" t="e">
        <v>#VALUE!</v>
      </c>
      <c r="CM4" s="453" t="e">
        <v>#VALUE!</v>
      </c>
      <c r="CN4" s="453" t="e">
        <v>#VALUE!</v>
      </c>
      <c r="CO4" s="453" t="e">
        <v>#VALUE!</v>
      </c>
      <c r="CP4" s="453" t="e">
        <v>#VALUE!</v>
      </c>
      <c r="CQ4" s="453" t="e">
        <v>#VALUE!</v>
      </c>
      <c r="CR4" s="453" t="e">
        <v>#VALUE!</v>
      </c>
      <c r="CS4" s="453" t="e">
        <v>#VALUE!</v>
      </c>
      <c r="CT4" s="453" t="e">
        <v>#VALUE!</v>
      </c>
      <c r="CU4" s="453" t="e">
        <v>#VALUE!</v>
      </c>
      <c r="CV4" s="453" t="e">
        <v>#VALUE!</v>
      </c>
      <c r="CW4" s="453" t="e">
        <v>#VALUE!</v>
      </c>
      <c r="CX4" s="453" t="e">
        <v>#VALUE!</v>
      </c>
      <c r="CY4" s="453" t="e">
        <v>#VALUE!</v>
      </c>
      <c r="CZ4" s="453" t="e">
        <v>#VALUE!</v>
      </c>
      <c r="DA4" s="453" t="e">
        <v>#VALUE!</v>
      </c>
      <c r="DB4" s="453" t="e">
        <v>#VALUE!</v>
      </c>
      <c r="DC4" s="453" t="e">
        <v>#VALUE!</v>
      </c>
      <c r="DD4" s="453" t="e">
        <v>#VALUE!</v>
      </c>
      <c r="DE4" s="453" t="e">
        <v>#VALUE!</v>
      </c>
      <c r="DF4" s="453" t="e">
        <v>#VALUE!</v>
      </c>
      <c r="DG4" s="453" t="e">
        <v>#VALUE!</v>
      </c>
      <c r="DH4" s="453" t="e">
        <v>#VALUE!</v>
      </c>
      <c r="DI4" s="453" t="e">
        <v>#VALUE!</v>
      </c>
      <c r="DJ4" s="453" t="e">
        <v>#VALUE!</v>
      </c>
      <c r="DK4" s="453" t="e">
        <v>#VALUE!</v>
      </c>
      <c r="DL4" s="453" t="e">
        <v>#VALUE!</v>
      </c>
      <c r="DM4" s="453" t="e">
        <v>#VALUE!</v>
      </c>
      <c r="DN4" s="453" t="e">
        <v>#VALUE!</v>
      </c>
      <c r="DO4" s="453" t="e">
        <v>#VALUE!</v>
      </c>
      <c r="DP4" s="453" t="e">
        <v>#VALUE!</v>
      </c>
      <c r="DQ4" s="453" t="e">
        <v>#VALUE!</v>
      </c>
      <c r="DR4" s="453" t="e">
        <v>#VALUE!</v>
      </c>
      <c r="DS4" s="453" t="e">
        <v>#VALUE!</v>
      </c>
      <c r="DT4" s="453" t="e">
        <v>#VALUE!</v>
      </c>
      <c r="DU4" s="453" t="e">
        <v>#VALUE!</v>
      </c>
      <c r="DV4" s="453" t="e">
        <v>#VALUE!</v>
      </c>
      <c r="DW4" s="453" t="e">
        <v>#VALUE!</v>
      </c>
      <c r="DX4" s="453" t="e">
        <v>#VALUE!</v>
      </c>
      <c r="DY4" s="453" t="e">
        <v>#VALUE!</v>
      </c>
      <c r="DZ4" s="453" t="e">
        <v>#VALUE!</v>
      </c>
      <c r="EA4" s="453" t="e">
        <v>#VALUE!</v>
      </c>
      <c r="EB4" s="453" t="e">
        <v>#VALUE!</v>
      </c>
      <c r="EC4" s="513" t="e">
        <v>#VALUE!</v>
      </c>
      <c r="ED4" s="513" t="e">
        <v>#VALUE!</v>
      </c>
      <c r="EE4" s="513" t="e">
        <v>#VALUE!</v>
      </c>
      <c r="EF4" s="513" t="e">
        <v>#VALUE!</v>
      </c>
      <c r="EG4" s="513" t="e">
        <v>#VALUE!</v>
      </c>
      <c r="EH4" s="513" t="e">
        <v>#VALUE!</v>
      </c>
      <c r="EI4" s="513" t="e">
        <v>#VALUE!</v>
      </c>
      <c r="EJ4" s="591" t="e">
        <f t="shared" ref="EJ4:FB4" si="2">EF4*(1+EJ5%)</f>
        <v>#VALUE!</v>
      </c>
      <c r="EK4" s="591" t="e">
        <f t="shared" si="2"/>
        <v>#VALUE!</v>
      </c>
      <c r="EL4" s="591" t="e">
        <f t="shared" si="2"/>
        <v>#VALUE!</v>
      </c>
      <c r="EM4" s="591" t="e">
        <f t="shared" si="2"/>
        <v>#VALUE!</v>
      </c>
      <c r="EN4" s="591" t="e">
        <f t="shared" si="2"/>
        <v>#VALUE!</v>
      </c>
      <c r="EO4" s="591" t="e">
        <f t="shared" si="2"/>
        <v>#VALUE!</v>
      </c>
      <c r="EP4" s="591" t="e">
        <f t="shared" si="2"/>
        <v>#VALUE!</v>
      </c>
      <c r="EQ4" s="591" t="e">
        <f t="shared" si="2"/>
        <v>#VALUE!</v>
      </c>
      <c r="ER4" s="591" t="e">
        <f t="shared" si="2"/>
        <v>#VALUE!</v>
      </c>
      <c r="ES4" s="591" t="e">
        <f t="shared" si="2"/>
        <v>#VALUE!</v>
      </c>
      <c r="ET4" s="591" t="e">
        <f t="shared" si="2"/>
        <v>#VALUE!</v>
      </c>
      <c r="EU4" s="591" t="e">
        <f t="shared" si="2"/>
        <v>#VALUE!</v>
      </c>
      <c r="EV4" s="591" t="e">
        <f t="shared" si="2"/>
        <v>#VALUE!</v>
      </c>
      <c r="EW4" s="591" t="e">
        <f t="shared" si="2"/>
        <v>#VALUE!</v>
      </c>
      <c r="EX4" s="591" t="e">
        <f t="shared" si="2"/>
        <v>#VALUE!</v>
      </c>
      <c r="EY4" s="591" t="e">
        <f t="shared" si="2"/>
        <v>#VALUE!</v>
      </c>
      <c r="EZ4" s="591" t="e">
        <f t="shared" si="2"/>
        <v>#VALUE!</v>
      </c>
      <c r="FA4" s="591" t="e">
        <f t="shared" si="2"/>
        <v>#VALUE!</v>
      </c>
      <c r="FB4" s="591" t="e">
        <f t="shared" si="2"/>
        <v>#VALUE!</v>
      </c>
      <c r="FC4" s="592"/>
      <c r="FD4" s="592"/>
      <c r="FE4" s="592"/>
      <c r="FF4" s="592"/>
      <c r="FG4" s="592"/>
      <c r="FH4" s="592"/>
      <c r="FI4" s="592"/>
      <c r="FJ4" s="592"/>
    </row>
    <row r="5" spans="1:166" s="455" customFormat="1">
      <c r="A5" s="374"/>
      <c r="B5" s="506" t="s">
        <v>376</v>
      </c>
      <c r="F5" s="456"/>
      <c r="G5" s="457" t="e">
        <f>100*(G4/C4-1)</f>
        <v>#VALUE!</v>
      </c>
      <c r="H5" s="457" t="e">
        <f t="shared" ref="H5:BS5" si="3">100*(H4/D4-1)</f>
        <v>#VALUE!</v>
      </c>
      <c r="I5" s="457" t="e">
        <f t="shared" si="3"/>
        <v>#VALUE!</v>
      </c>
      <c r="J5" s="457" t="e">
        <f t="shared" si="3"/>
        <v>#VALUE!</v>
      </c>
      <c r="K5" s="457" t="e">
        <f t="shared" si="3"/>
        <v>#VALUE!</v>
      </c>
      <c r="L5" s="457" t="e">
        <f t="shared" si="3"/>
        <v>#VALUE!</v>
      </c>
      <c r="M5" s="457" t="e">
        <f t="shared" si="3"/>
        <v>#VALUE!</v>
      </c>
      <c r="N5" s="457" t="e">
        <f t="shared" si="3"/>
        <v>#VALUE!</v>
      </c>
      <c r="O5" s="457" t="e">
        <f t="shared" si="3"/>
        <v>#VALUE!</v>
      </c>
      <c r="P5" s="457" t="e">
        <f t="shared" si="3"/>
        <v>#VALUE!</v>
      </c>
      <c r="Q5" s="457" t="e">
        <f t="shared" si="3"/>
        <v>#VALUE!</v>
      </c>
      <c r="R5" s="457" t="e">
        <f t="shared" si="3"/>
        <v>#VALUE!</v>
      </c>
      <c r="S5" s="457" t="e">
        <f t="shared" si="3"/>
        <v>#VALUE!</v>
      </c>
      <c r="T5" s="457" t="e">
        <f t="shared" si="3"/>
        <v>#VALUE!</v>
      </c>
      <c r="U5" s="457" t="e">
        <f t="shared" si="3"/>
        <v>#VALUE!</v>
      </c>
      <c r="V5" s="457" t="e">
        <f t="shared" si="3"/>
        <v>#VALUE!</v>
      </c>
      <c r="W5" s="457" t="e">
        <f t="shared" si="3"/>
        <v>#VALUE!</v>
      </c>
      <c r="X5" s="457" t="e">
        <f t="shared" si="3"/>
        <v>#VALUE!</v>
      </c>
      <c r="Y5" s="457" t="e">
        <f t="shared" si="3"/>
        <v>#VALUE!</v>
      </c>
      <c r="Z5" s="457" t="e">
        <f t="shared" si="3"/>
        <v>#VALUE!</v>
      </c>
      <c r="AA5" s="457" t="e">
        <f t="shared" si="3"/>
        <v>#VALUE!</v>
      </c>
      <c r="AB5" s="457" t="e">
        <f t="shared" si="3"/>
        <v>#VALUE!</v>
      </c>
      <c r="AC5" s="457" t="e">
        <f t="shared" si="3"/>
        <v>#VALUE!</v>
      </c>
      <c r="AD5" s="457" t="e">
        <f t="shared" si="3"/>
        <v>#VALUE!</v>
      </c>
      <c r="AE5" s="457" t="e">
        <f t="shared" si="3"/>
        <v>#VALUE!</v>
      </c>
      <c r="AF5" s="457" t="e">
        <f t="shared" si="3"/>
        <v>#VALUE!</v>
      </c>
      <c r="AG5" s="457" t="e">
        <f t="shared" si="3"/>
        <v>#VALUE!</v>
      </c>
      <c r="AH5" s="457" t="e">
        <f t="shared" si="3"/>
        <v>#VALUE!</v>
      </c>
      <c r="AI5" s="457" t="e">
        <f t="shared" si="3"/>
        <v>#VALUE!</v>
      </c>
      <c r="AJ5" s="457" t="e">
        <f t="shared" si="3"/>
        <v>#VALUE!</v>
      </c>
      <c r="AK5" s="457" t="e">
        <f t="shared" si="3"/>
        <v>#VALUE!</v>
      </c>
      <c r="AL5" s="457" t="e">
        <f t="shared" si="3"/>
        <v>#VALUE!</v>
      </c>
      <c r="AM5" s="457" t="e">
        <f t="shared" si="3"/>
        <v>#VALUE!</v>
      </c>
      <c r="AN5" s="457" t="e">
        <f t="shared" si="3"/>
        <v>#VALUE!</v>
      </c>
      <c r="AO5" s="457" t="e">
        <f t="shared" si="3"/>
        <v>#VALUE!</v>
      </c>
      <c r="AP5" s="457" t="e">
        <f t="shared" si="3"/>
        <v>#VALUE!</v>
      </c>
      <c r="AQ5" s="457" t="e">
        <f t="shared" si="3"/>
        <v>#VALUE!</v>
      </c>
      <c r="AR5" s="457" t="e">
        <f t="shared" si="3"/>
        <v>#VALUE!</v>
      </c>
      <c r="AS5" s="457" t="e">
        <f t="shared" si="3"/>
        <v>#VALUE!</v>
      </c>
      <c r="AT5" s="457" t="e">
        <f t="shared" si="3"/>
        <v>#VALUE!</v>
      </c>
      <c r="AU5" s="457" t="e">
        <f t="shared" si="3"/>
        <v>#VALUE!</v>
      </c>
      <c r="AV5" s="457" t="e">
        <f t="shared" si="3"/>
        <v>#VALUE!</v>
      </c>
      <c r="AW5" s="457" t="e">
        <f t="shared" si="3"/>
        <v>#VALUE!</v>
      </c>
      <c r="AX5" s="457" t="e">
        <f t="shared" si="3"/>
        <v>#VALUE!</v>
      </c>
      <c r="AY5" s="457" t="e">
        <f t="shared" si="3"/>
        <v>#VALUE!</v>
      </c>
      <c r="AZ5" s="457" t="e">
        <f t="shared" si="3"/>
        <v>#VALUE!</v>
      </c>
      <c r="BA5" s="457" t="e">
        <f t="shared" si="3"/>
        <v>#VALUE!</v>
      </c>
      <c r="BB5" s="457" t="e">
        <f t="shared" si="3"/>
        <v>#VALUE!</v>
      </c>
      <c r="BC5" s="457" t="e">
        <f t="shared" si="3"/>
        <v>#VALUE!</v>
      </c>
      <c r="BD5" s="457" t="e">
        <f t="shared" si="3"/>
        <v>#VALUE!</v>
      </c>
      <c r="BE5" s="457" t="e">
        <f t="shared" si="3"/>
        <v>#VALUE!</v>
      </c>
      <c r="BF5" s="457" t="e">
        <f t="shared" si="3"/>
        <v>#VALUE!</v>
      </c>
      <c r="BG5" s="457" t="e">
        <f t="shared" si="3"/>
        <v>#VALUE!</v>
      </c>
      <c r="BH5" s="457" t="e">
        <f t="shared" si="3"/>
        <v>#VALUE!</v>
      </c>
      <c r="BI5" s="457" t="e">
        <f t="shared" si="3"/>
        <v>#VALUE!</v>
      </c>
      <c r="BJ5" s="457" t="e">
        <f t="shared" si="3"/>
        <v>#VALUE!</v>
      </c>
      <c r="BK5" s="457" t="e">
        <f t="shared" si="3"/>
        <v>#VALUE!</v>
      </c>
      <c r="BL5" s="457" t="e">
        <f t="shared" si="3"/>
        <v>#VALUE!</v>
      </c>
      <c r="BM5" s="457" t="e">
        <f t="shared" si="3"/>
        <v>#VALUE!</v>
      </c>
      <c r="BN5" s="457" t="e">
        <f t="shared" si="3"/>
        <v>#VALUE!</v>
      </c>
      <c r="BO5" s="457" t="e">
        <f t="shared" si="3"/>
        <v>#VALUE!</v>
      </c>
      <c r="BP5" s="457" t="e">
        <f t="shared" si="3"/>
        <v>#VALUE!</v>
      </c>
      <c r="BQ5" s="457" t="e">
        <f t="shared" si="3"/>
        <v>#VALUE!</v>
      </c>
      <c r="BR5" s="457" t="e">
        <f t="shared" si="3"/>
        <v>#VALUE!</v>
      </c>
      <c r="BS5" s="457" t="e">
        <f t="shared" si="3"/>
        <v>#VALUE!</v>
      </c>
      <c r="BT5" s="457" t="e">
        <f t="shared" ref="BT5:EE5" si="4">100*(BT4/BP4-1)</f>
        <v>#VALUE!</v>
      </c>
      <c r="BU5" s="457" t="e">
        <f t="shared" si="4"/>
        <v>#VALUE!</v>
      </c>
      <c r="BV5" s="457" t="e">
        <f t="shared" si="4"/>
        <v>#VALUE!</v>
      </c>
      <c r="BW5" s="457" t="e">
        <f t="shared" si="4"/>
        <v>#VALUE!</v>
      </c>
      <c r="BX5" s="457" t="e">
        <f t="shared" si="4"/>
        <v>#VALUE!</v>
      </c>
      <c r="BY5" s="457" t="e">
        <f t="shared" si="4"/>
        <v>#VALUE!</v>
      </c>
      <c r="BZ5" s="457" t="e">
        <f t="shared" si="4"/>
        <v>#VALUE!</v>
      </c>
      <c r="CA5" s="457" t="e">
        <f t="shared" si="4"/>
        <v>#VALUE!</v>
      </c>
      <c r="CB5" s="457" t="e">
        <f t="shared" si="4"/>
        <v>#VALUE!</v>
      </c>
      <c r="CC5" s="457" t="e">
        <f t="shared" si="4"/>
        <v>#VALUE!</v>
      </c>
      <c r="CD5" s="457" t="e">
        <f t="shared" si="4"/>
        <v>#VALUE!</v>
      </c>
      <c r="CE5" s="457" t="e">
        <f t="shared" si="4"/>
        <v>#VALUE!</v>
      </c>
      <c r="CF5" s="457" t="e">
        <f t="shared" si="4"/>
        <v>#VALUE!</v>
      </c>
      <c r="CG5" s="457" t="e">
        <f t="shared" si="4"/>
        <v>#VALUE!</v>
      </c>
      <c r="CH5" s="457" t="e">
        <f t="shared" si="4"/>
        <v>#VALUE!</v>
      </c>
      <c r="CI5" s="457" t="e">
        <f t="shared" si="4"/>
        <v>#VALUE!</v>
      </c>
      <c r="CJ5" s="457" t="e">
        <f t="shared" si="4"/>
        <v>#VALUE!</v>
      </c>
      <c r="CK5" s="457" t="e">
        <f t="shared" si="4"/>
        <v>#VALUE!</v>
      </c>
      <c r="CL5" s="457" t="e">
        <f t="shared" si="4"/>
        <v>#VALUE!</v>
      </c>
      <c r="CM5" s="457" t="e">
        <f t="shared" si="4"/>
        <v>#VALUE!</v>
      </c>
      <c r="CN5" s="457" t="e">
        <f t="shared" si="4"/>
        <v>#VALUE!</v>
      </c>
      <c r="CO5" s="457" t="e">
        <f t="shared" si="4"/>
        <v>#VALUE!</v>
      </c>
      <c r="CP5" s="457" t="e">
        <f t="shared" si="4"/>
        <v>#VALUE!</v>
      </c>
      <c r="CQ5" s="457" t="e">
        <f t="shared" si="4"/>
        <v>#VALUE!</v>
      </c>
      <c r="CR5" s="457" t="e">
        <f t="shared" si="4"/>
        <v>#VALUE!</v>
      </c>
      <c r="CS5" s="457" t="e">
        <f t="shared" si="4"/>
        <v>#VALUE!</v>
      </c>
      <c r="CT5" s="457" t="e">
        <f t="shared" si="4"/>
        <v>#VALUE!</v>
      </c>
      <c r="CU5" s="457" t="e">
        <f t="shared" si="4"/>
        <v>#VALUE!</v>
      </c>
      <c r="CV5" s="457" t="e">
        <f t="shared" si="4"/>
        <v>#VALUE!</v>
      </c>
      <c r="CW5" s="457" t="e">
        <f t="shared" si="4"/>
        <v>#VALUE!</v>
      </c>
      <c r="CX5" s="457" t="e">
        <f t="shared" si="4"/>
        <v>#VALUE!</v>
      </c>
      <c r="CY5" s="457" t="e">
        <f t="shared" si="4"/>
        <v>#VALUE!</v>
      </c>
      <c r="CZ5" s="457" t="e">
        <f t="shared" si="4"/>
        <v>#VALUE!</v>
      </c>
      <c r="DA5" s="457" t="e">
        <f t="shared" si="4"/>
        <v>#VALUE!</v>
      </c>
      <c r="DB5" s="457" t="e">
        <f t="shared" si="4"/>
        <v>#VALUE!</v>
      </c>
      <c r="DC5" s="457" t="e">
        <f t="shared" si="4"/>
        <v>#VALUE!</v>
      </c>
      <c r="DD5" s="457" t="e">
        <f t="shared" si="4"/>
        <v>#VALUE!</v>
      </c>
      <c r="DE5" s="457" t="e">
        <f t="shared" si="4"/>
        <v>#VALUE!</v>
      </c>
      <c r="DF5" s="457" t="e">
        <f t="shared" si="4"/>
        <v>#VALUE!</v>
      </c>
      <c r="DG5" s="457" t="e">
        <f t="shared" si="4"/>
        <v>#VALUE!</v>
      </c>
      <c r="DH5" s="457" t="e">
        <f t="shared" si="4"/>
        <v>#VALUE!</v>
      </c>
      <c r="DI5" s="457" t="e">
        <f t="shared" si="4"/>
        <v>#VALUE!</v>
      </c>
      <c r="DJ5" s="457" t="e">
        <f t="shared" si="4"/>
        <v>#VALUE!</v>
      </c>
      <c r="DK5" s="457" t="e">
        <f t="shared" si="4"/>
        <v>#VALUE!</v>
      </c>
      <c r="DL5" s="457" t="e">
        <f t="shared" si="4"/>
        <v>#VALUE!</v>
      </c>
      <c r="DM5" s="457" t="e">
        <f t="shared" si="4"/>
        <v>#VALUE!</v>
      </c>
      <c r="DN5" s="457" t="e">
        <f t="shared" si="4"/>
        <v>#VALUE!</v>
      </c>
      <c r="DO5" s="457" t="e">
        <f t="shared" si="4"/>
        <v>#VALUE!</v>
      </c>
      <c r="DP5" s="457" t="e">
        <f t="shared" si="4"/>
        <v>#VALUE!</v>
      </c>
      <c r="DQ5" s="457" t="e">
        <f t="shared" si="4"/>
        <v>#VALUE!</v>
      </c>
      <c r="DR5" s="457" t="e">
        <f t="shared" si="4"/>
        <v>#VALUE!</v>
      </c>
      <c r="DS5" s="457" t="e">
        <f t="shared" si="4"/>
        <v>#VALUE!</v>
      </c>
      <c r="DT5" s="457" t="e">
        <f t="shared" si="4"/>
        <v>#VALUE!</v>
      </c>
      <c r="DU5" s="457" t="e">
        <f t="shared" si="4"/>
        <v>#VALUE!</v>
      </c>
      <c r="DV5" s="457" t="e">
        <f t="shared" si="4"/>
        <v>#VALUE!</v>
      </c>
      <c r="DW5" s="457" t="e">
        <f t="shared" si="4"/>
        <v>#VALUE!</v>
      </c>
      <c r="DX5" s="457" t="e">
        <f t="shared" si="4"/>
        <v>#VALUE!</v>
      </c>
      <c r="DY5" s="457" t="e">
        <f t="shared" si="4"/>
        <v>#VALUE!</v>
      </c>
      <c r="DZ5" s="457" t="e">
        <f t="shared" si="4"/>
        <v>#VALUE!</v>
      </c>
      <c r="EA5" s="457" t="e">
        <f t="shared" si="4"/>
        <v>#VALUE!</v>
      </c>
      <c r="EB5" s="457" t="e">
        <f t="shared" si="4"/>
        <v>#VALUE!</v>
      </c>
      <c r="EC5" s="457" t="e">
        <f t="shared" si="4"/>
        <v>#VALUE!</v>
      </c>
      <c r="ED5" s="457" t="e">
        <f t="shared" si="4"/>
        <v>#VALUE!</v>
      </c>
      <c r="EE5" s="457" t="e">
        <f t="shared" si="4"/>
        <v>#VALUE!</v>
      </c>
      <c r="EF5" s="457" t="e">
        <f t="shared" ref="EF5:EI5" si="5">100*(EF4/EB4-1)</f>
        <v>#VALUE!</v>
      </c>
      <c r="EG5" s="457" t="e">
        <f t="shared" si="5"/>
        <v>#VALUE!</v>
      </c>
      <c r="EH5" s="457" t="e">
        <f t="shared" si="5"/>
        <v>#VALUE!</v>
      </c>
      <c r="EI5" s="457" t="e">
        <f t="shared" si="5"/>
        <v>#VALUE!</v>
      </c>
      <c r="EJ5" s="593">
        <f>EJ32+1</f>
        <v>1.8228882319048614</v>
      </c>
      <c r="EK5" s="593" t="e">
        <f>EK32+1</f>
        <v>#VALUE!</v>
      </c>
      <c r="EL5" s="593" t="e">
        <f>EL32+1</f>
        <v>#VALUE!</v>
      </c>
      <c r="EM5" s="593" t="e">
        <f t="shared" ref="EM5:FB5" si="6">EM32+1</f>
        <v>#VALUE!</v>
      </c>
      <c r="EN5" s="593" t="e">
        <f t="shared" si="6"/>
        <v>#VALUE!</v>
      </c>
      <c r="EO5" s="593" t="e">
        <f t="shared" si="6"/>
        <v>#VALUE!</v>
      </c>
      <c r="EP5" s="593" t="e">
        <f t="shared" si="6"/>
        <v>#VALUE!</v>
      </c>
      <c r="EQ5" s="593" t="e">
        <f t="shared" si="6"/>
        <v>#VALUE!</v>
      </c>
      <c r="ER5" s="593" t="e">
        <f t="shared" si="6"/>
        <v>#VALUE!</v>
      </c>
      <c r="ES5" s="593" t="e">
        <f t="shared" si="6"/>
        <v>#VALUE!</v>
      </c>
      <c r="ET5" s="593" t="e">
        <f t="shared" si="6"/>
        <v>#VALUE!</v>
      </c>
      <c r="EU5" s="593" t="e">
        <f t="shared" si="6"/>
        <v>#VALUE!</v>
      </c>
      <c r="EV5" s="593" t="e">
        <f t="shared" si="6"/>
        <v>#VALUE!</v>
      </c>
      <c r="EW5" s="593" t="e">
        <f t="shared" si="6"/>
        <v>#VALUE!</v>
      </c>
      <c r="EX5" s="593" t="e">
        <f t="shared" si="6"/>
        <v>#VALUE!</v>
      </c>
      <c r="EY5" s="593" t="e">
        <f t="shared" si="6"/>
        <v>#VALUE!</v>
      </c>
      <c r="EZ5" s="593" t="e">
        <f t="shared" si="6"/>
        <v>#VALUE!</v>
      </c>
      <c r="FA5" s="593" t="e">
        <f t="shared" si="6"/>
        <v>#VALUE!</v>
      </c>
      <c r="FB5" s="593" t="e">
        <f t="shared" si="6"/>
        <v>#VALUE!</v>
      </c>
      <c r="FC5" s="594"/>
      <c r="FD5" s="594"/>
      <c r="FE5" s="594"/>
      <c r="FF5" s="594"/>
      <c r="FG5" s="594"/>
      <c r="FH5" s="594"/>
      <c r="FI5" s="594"/>
      <c r="FJ5" s="594"/>
    </row>
    <row r="6" spans="1:166" s="455" customFormat="1">
      <c r="A6" s="374"/>
      <c r="B6" s="506" t="s">
        <v>113</v>
      </c>
      <c r="C6" s="455" t="e">
        <v>#VALUE!</v>
      </c>
      <c r="D6" s="455" t="e">
        <v>#VALUE!</v>
      </c>
      <c r="E6" s="455" t="e">
        <v>#VALUE!</v>
      </c>
      <c r="F6" s="455" t="e">
        <v>#VALUE!</v>
      </c>
      <c r="G6" s="455" t="e">
        <v>#VALUE!</v>
      </c>
      <c r="H6" s="455" t="e">
        <v>#VALUE!</v>
      </c>
      <c r="I6" s="455" t="e">
        <v>#VALUE!</v>
      </c>
      <c r="J6" s="455" t="e">
        <v>#VALUE!</v>
      </c>
      <c r="K6" s="455" t="e">
        <v>#VALUE!</v>
      </c>
      <c r="L6" s="455" t="e">
        <v>#VALUE!</v>
      </c>
      <c r="M6" s="455" t="e">
        <v>#VALUE!</v>
      </c>
      <c r="N6" s="455" t="e">
        <v>#VALUE!</v>
      </c>
      <c r="O6" s="455" t="e">
        <v>#VALUE!</v>
      </c>
      <c r="P6" s="455" t="e">
        <v>#VALUE!</v>
      </c>
      <c r="Q6" s="455" t="e">
        <v>#VALUE!</v>
      </c>
      <c r="R6" s="455" t="e">
        <v>#VALUE!</v>
      </c>
      <c r="S6" s="455" t="e">
        <v>#VALUE!</v>
      </c>
      <c r="T6" s="455" t="e">
        <v>#VALUE!</v>
      </c>
      <c r="U6" s="455" t="e">
        <v>#VALUE!</v>
      </c>
      <c r="V6" s="455" t="e">
        <v>#VALUE!</v>
      </c>
      <c r="W6" s="455" t="e">
        <v>#VALUE!</v>
      </c>
      <c r="X6" s="455" t="e">
        <v>#VALUE!</v>
      </c>
      <c r="Y6" s="455" t="e">
        <v>#VALUE!</v>
      </c>
      <c r="Z6" s="455" t="e">
        <v>#VALUE!</v>
      </c>
      <c r="AA6" s="455" t="e">
        <v>#VALUE!</v>
      </c>
      <c r="AB6" s="455" t="e">
        <v>#VALUE!</v>
      </c>
      <c r="AC6" s="455" t="e">
        <v>#VALUE!</v>
      </c>
      <c r="AD6" s="455" t="e">
        <v>#VALUE!</v>
      </c>
      <c r="AE6" s="455" t="e">
        <v>#VALUE!</v>
      </c>
      <c r="AF6" s="455" t="e">
        <v>#VALUE!</v>
      </c>
      <c r="AG6" s="455" t="e">
        <v>#VALUE!</v>
      </c>
      <c r="AH6" s="455" t="e">
        <v>#VALUE!</v>
      </c>
      <c r="AI6" s="455" t="e">
        <v>#VALUE!</v>
      </c>
      <c r="AJ6" s="455" t="e">
        <v>#VALUE!</v>
      </c>
      <c r="AK6" s="455" t="e">
        <v>#VALUE!</v>
      </c>
      <c r="AL6" s="455" t="e">
        <v>#VALUE!</v>
      </c>
      <c r="AM6" s="455" t="e">
        <v>#VALUE!</v>
      </c>
      <c r="AN6" s="455" t="e">
        <v>#VALUE!</v>
      </c>
      <c r="AO6" s="455" t="e">
        <v>#VALUE!</v>
      </c>
      <c r="AP6" s="455" t="e">
        <v>#VALUE!</v>
      </c>
      <c r="AQ6" s="455" t="e">
        <v>#VALUE!</v>
      </c>
      <c r="AR6" s="455" t="e">
        <v>#VALUE!</v>
      </c>
      <c r="AS6" s="455" t="e">
        <v>#VALUE!</v>
      </c>
      <c r="AT6" s="455" t="e">
        <v>#VALUE!</v>
      </c>
      <c r="AU6" s="455" t="e">
        <v>#VALUE!</v>
      </c>
      <c r="AV6" s="455" t="e">
        <v>#VALUE!</v>
      </c>
      <c r="AW6" s="455" t="e">
        <v>#VALUE!</v>
      </c>
      <c r="AX6" s="455" t="e">
        <v>#VALUE!</v>
      </c>
      <c r="AY6" s="455" t="e">
        <v>#VALUE!</v>
      </c>
      <c r="AZ6" s="455" t="e">
        <v>#VALUE!</v>
      </c>
      <c r="BA6" s="455" t="e">
        <v>#VALUE!</v>
      </c>
      <c r="BB6" s="455" t="e">
        <v>#VALUE!</v>
      </c>
      <c r="BC6" s="455" t="e">
        <v>#VALUE!</v>
      </c>
      <c r="BD6" s="455" t="e">
        <v>#VALUE!</v>
      </c>
      <c r="BE6" s="455" t="e">
        <v>#VALUE!</v>
      </c>
      <c r="BF6" s="455" t="e">
        <v>#VALUE!</v>
      </c>
      <c r="BG6" s="455" t="e">
        <v>#VALUE!</v>
      </c>
      <c r="BH6" s="455" t="e">
        <v>#VALUE!</v>
      </c>
      <c r="BI6" s="455" t="e">
        <v>#VALUE!</v>
      </c>
      <c r="BJ6" s="455" t="e">
        <v>#VALUE!</v>
      </c>
      <c r="BK6" s="455" t="e">
        <v>#VALUE!</v>
      </c>
      <c r="BL6" s="455" t="e">
        <v>#VALUE!</v>
      </c>
      <c r="BM6" s="455" t="e">
        <v>#VALUE!</v>
      </c>
      <c r="BN6" s="455" t="e">
        <v>#VALUE!</v>
      </c>
      <c r="BO6" s="455" t="e">
        <v>#VALUE!</v>
      </c>
      <c r="BP6" s="455" t="e">
        <v>#VALUE!</v>
      </c>
      <c r="BQ6" s="455" t="e">
        <v>#VALUE!</v>
      </c>
      <c r="BR6" s="455" t="e">
        <v>#VALUE!</v>
      </c>
      <c r="BS6" s="455" t="e">
        <v>#VALUE!</v>
      </c>
      <c r="BT6" s="455" t="e">
        <v>#VALUE!</v>
      </c>
      <c r="BU6" s="455" t="e">
        <v>#VALUE!</v>
      </c>
      <c r="BV6" s="455" t="e">
        <v>#VALUE!</v>
      </c>
      <c r="BW6" s="455" t="e">
        <v>#VALUE!</v>
      </c>
      <c r="BX6" s="455" t="e">
        <v>#VALUE!</v>
      </c>
      <c r="BY6" s="455" t="e">
        <v>#VALUE!</v>
      </c>
      <c r="BZ6" s="455" t="e">
        <v>#VALUE!</v>
      </c>
      <c r="CA6" s="455" t="e">
        <v>#VALUE!</v>
      </c>
      <c r="CB6" s="455" t="e">
        <v>#VALUE!</v>
      </c>
      <c r="CC6" s="455" t="e">
        <v>#VALUE!</v>
      </c>
      <c r="CD6" s="455" t="e">
        <v>#VALUE!</v>
      </c>
      <c r="CE6" s="455" t="e">
        <v>#VALUE!</v>
      </c>
      <c r="CF6" s="455" t="e">
        <v>#VALUE!</v>
      </c>
      <c r="CG6" s="455" t="e">
        <v>#VALUE!</v>
      </c>
      <c r="CH6" s="455" t="e">
        <v>#VALUE!</v>
      </c>
      <c r="CI6" s="455" t="e">
        <v>#VALUE!</v>
      </c>
      <c r="CJ6" s="455" t="e">
        <v>#VALUE!</v>
      </c>
      <c r="CK6" s="455" t="e">
        <v>#VALUE!</v>
      </c>
      <c r="CL6" s="455" t="e">
        <v>#VALUE!</v>
      </c>
      <c r="CM6" s="455" t="e">
        <v>#VALUE!</v>
      </c>
      <c r="CN6" s="455" t="e">
        <v>#VALUE!</v>
      </c>
      <c r="CO6" s="455" t="e">
        <v>#VALUE!</v>
      </c>
      <c r="CP6" s="455" t="e">
        <v>#VALUE!</v>
      </c>
      <c r="CQ6" s="455" t="e">
        <v>#VALUE!</v>
      </c>
      <c r="CR6" s="455" t="e">
        <v>#VALUE!</v>
      </c>
      <c r="CS6" s="455" t="e">
        <v>#VALUE!</v>
      </c>
      <c r="CT6" s="455" t="e">
        <v>#VALUE!</v>
      </c>
      <c r="CU6" s="455" t="e">
        <v>#VALUE!</v>
      </c>
      <c r="CV6" s="455" t="e">
        <v>#VALUE!</v>
      </c>
      <c r="CW6" s="455" t="e">
        <v>#VALUE!</v>
      </c>
      <c r="CX6" s="455" t="e">
        <v>#VALUE!</v>
      </c>
      <c r="CY6" s="455" t="e">
        <v>#VALUE!</v>
      </c>
      <c r="CZ6" s="455" t="e">
        <v>#VALUE!</v>
      </c>
      <c r="DA6" s="455" t="e">
        <v>#VALUE!</v>
      </c>
      <c r="DB6" s="455" t="e">
        <v>#VALUE!</v>
      </c>
      <c r="DC6" s="455" t="e">
        <v>#VALUE!</v>
      </c>
      <c r="DD6" s="455" t="e">
        <v>#VALUE!</v>
      </c>
      <c r="DE6" s="455" t="e">
        <v>#VALUE!</v>
      </c>
      <c r="DF6" s="455" t="e">
        <v>#VALUE!</v>
      </c>
      <c r="DG6" s="455" t="e">
        <v>#VALUE!</v>
      </c>
      <c r="DH6" s="455" t="e">
        <v>#VALUE!</v>
      </c>
      <c r="DI6" s="455" t="e">
        <v>#VALUE!</v>
      </c>
      <c r="DJ6" s="455" t="e">
        <v>#VALUE!</v>
      </c>
      <c r="DK6" s="455" t="e">
        <v>#VALUE!</v>
      </c>
      <c r="DL6" s="455" t="e">
        <v>#VALUE!</v>
      </c>
      <c r="DM6" s="455" t="e">
        <v>#VALUE!</v>
      </c>
      <c r="DN6" s="455" t="e">
        <v>#VALUE!</v>
      </c>
      <c r="DO6" s="455" t="e">
        <v>#VALUE!</v>
      </c>
      <c r="DP6" s="455" t="e">
        <v>#VALUE!</v>
      </c>
      <c r="DQ6" s="455" t="e">
        <v>#VALUE!</v>
      </c>
      <c r="DR6" s="455" t="e">
        <v>#VALUE!</v>
      </c>
      <c r="DS6" s="455" t="e">
        <v>#VALUE!</v>
      </c>
      <c r="DT6" s="455" t="e">
        <v>#VALUE!</v>
      </c>
      <c r="DU6" s="455" t="e">
        <v>#VALUE!</v>
      </c>
      <c r="DV6" s="455" t="e">
        <v>#VALUE!</v>
      </c>
      <c r="DW6" s="455" t="e">
        <v>#VALUE!</v>
      </c>
      <c r="DX6" s="455" t="e">
        <v>#VALUE!</v>
      </c>
      <c r="DY6" s="455" t="e">
        <v>#VALUE!</v>
      </c>
      <c r="DZ6" s="455" t="e">
        <v>#VALUE!</v>
      </c>
      <c r="EA6" s="455" t="e">
        <v>#VALUE!</v>
      </c>
      <c r="EB6" s="455" t="e">
        <v>#VALUE!</v>
      </c>
      <c r="EC6" s="457" t="e">
        <v>#VALUE!</v>
      </c>
      <c r="ED6" s="457" t="e">
        <v>#VALUE!</v>
      </c>
      <c r="EE6" s="457" t="e">
        <v>#VALUE!</v>
      </c>
      <c r="EF6" s="457" t="e">
        <v>#VALUE!</v>
      </c>
      <c r="EG6" s="457" t="e">
        <v>#VALUE!</v>
      </c>
      <c r="EH6" s="457" t="e">
        <v>#VALUE!</v>
      </c>
      <c r="EI6" s="457" t="e">
        <v>#VALUE!</v>
      </c>
      <c r="EJ6" s="595" t="e">
        <f>EE6*(1+EJ7%)</f>
        <v>#VALUE!</v>
      </c>
      <c r="EK6" s="595" t="e">
        <f>EF6*(1+EK7%)</f>
        <v>#VALUE!</v>
      </c>
      <c r="EL6" s="595" t="e">
        <f>EG6*(1+EL7%)</f>
        <v>#VALUE!</v>
      </c>
      <c r="EM6" s="595" t="e">
        <f t="shared" ref="EM6:FB6" si="7">EH6*(1+EM7%)</f>
        <v>#VALUE!</v>
      </c>
      <c r="EN6" s="595" t="e">
        <f t="shared" si="7"/>
        <v>#VALUE!</v>
      </c>
      <c r="EO6" s="595" t="e">
        <f t="shared" si="7"/>
        <v>#VALUE!</v>
      </c>
      <c r="EP6" s="595" t="e">
        <f t="shared" si="7"/>
        <v>#VALUE!</v>
      </c>
      <c r="EQ6" s="595" t="e">
        <f t="shared" si="7"/>
        <v>#VALUE!</v>
      </c>
      <c r="ER6" s="595" t="e">
        <f t="shared" si="7"/>
        <v>#VALUE!</v>
      </c>
      <c r="ES6" s="595" t="e">
        <f t="shared" si="7"/>
        <v>#VALUE!</v>
      </c>
      <c r="ET6" s="595" t="e">
        <f t="shared" si="7"/>
        <v>#VALUE!</v>
      </c>
      <c r="EU6" s="595" t="e">
        <f t="shared" si="7"/>
        <v>#VALUE!</v>
      </c>
      <c r="EV6" s="595" t="e">
        <f t="shared" si="7"/>
        <v>#VALUE!</v>
      </c>
      <c r="EW6" s="595" t="e">
        <f t="shared" si="7"/>
        <v>#VALUE!</v>
      </c>
      <c r="EX6" s="595" t="e">
        <f t="shared" si="7"/>
        <v>#VALUE!</v>
      </c>
      <c r="EY6" s="595" t="e">
        <f t="shared" si="7"/>
        <v>#VALUE!</v>
      </c>
      <c r="EZ6" s="595" t="e">
        <f t="shared" si="7"/>
        <v>#VALUE!</v>
      </c>
      <c r="FA6" s="595" t="e">
        <f t="shared" si="7"/>
        <v>#VALUE!</v>
      </c>
      <c r="FB6" s="595" t="e">
        <f t="shared" si="7"/>
        <v>#VALUE!</v>
      </c>
      <c r="FC6" s="596"/>
      <c r="FD6" s="596"/>
      <c r="FE6" s="596"/>
      <c r="FF6" s="596"/>
      <c r="FG6" s="596"/>
      <c r="FH6" s="596"/>
      <c r="FI6" s="596"/>
      <c r="FJ6" s="596"/>
    </row>
    <row r="7" spans="1:166" s="455" customFormat="1">
      <c r="A7" s="374"/>
      <c r="B7" s="506" t="s">
        <v>376</v>
      </c>
      <c r="D7" s="457"/>
      <c r="E7" s="457"/>
      <c r="F7" s="457"/>
      <c r="G7" s="457" t="e">
        <f t="shared" ref="G7:BR7" si="8">100*(G6/C6-1)</f>
        <v>#VALUE!</v>
      </c>
      <c r="H7" s="457" t="e">
        <f t="shared" si="8"/>
        <v>#VALUE!</v>
      </c>
      <c r="I7" s="457" t="e">
        <f t="shared" si="8"/>
        <v>#VALUE!</v>
      </c>
      <c r="J7" s="457" t="e">
        <f t="shared" si="8"/>
        <v>#VALUE!</v>
      </c>
      <c r="K7" s="457" t="e">
        <f t="shared" si="8"/>
        <v>#VALUE!</v>
      </c>
      <c r="L7" s="457" t="e">
        <f t="shared" si="8"/>
        <v>#VALUE!</v>
      </c>
      <c r="M7" s="457" t="e">
        <f t="shared" si="8"/>
        <v>#VALUE!</v>
      </c>
      <c r="N7" s="457" t="e">
        <f t="shared" si="8"/>
        <v>#VALUE!</v>
      </c>
      <c r="O7" s="457" t="e">
        <f t="shared" si="8"/>
        <v>#VALUE!</v>
      </c>
      <c r="P7" s="457" t="e">
        <f t="shared" si="8"/>
        <v>#VALUE!</v>
      </c>
      <c r="Q7" s="457" t="e">
        <f t="shared" si="8"/>
        <v>#VALUE!</v>
      </c>
      <c r="R7" s="457" t="e">
        <f t="shared" si="8"/>
        <v>#VALUE!</v>
      </c>
      <c r="S7" s="457" t="e">
        <f t="shared" si="8"/>
        <v>#VALUE!</v>
      </c>
      <c r="T7" s="457" t="e">
        <f t="shared" si="8"/>
        <v>#VALUE!</v>
      </c>
      <c r="U7" s="457" t="e">
        <f t="shared" si="8"/>
        <v>#VALUE!</v>
      </c>
      <c r="V7" s="457" t="e">
        <f t="shared" si="8"/>
        <v>#VALUE!</v>
      </c>
      <c r="W7" s="457" t="e">
        <f t="shared" si="8"/>
        <v>#VALUE!</v>
      </c>
      <c r="X7" s="457" t="e">
        <f t="shared" si="8"/>
        <v>#VALUE!</v>
      </c>
      <c r="Y7" s="457" t="e">
        <f t="shared" si="8"/>
        <v>#VALUE!</v>
      </c>
      <c r="Z7" s="457" t="e">
        <f t="shared" si="8"/>
        <v>#VALUE!</v>
      </c>
      <c r="AA7" s="457" t="e">
        <f t="shared" si="8"/>
        <v>#VALUE!</v>
      </c>
      <c r="AB7" s="457" t="e">
        <f t="shared" si="8"/>
        <v>#VALUE!</v>
      </c>
      <c r="AC7" s="457" t="e">
        <f t="shared" si="8"/>
        <v>#VALUE!</v>
      </c>
      <c r="AD7" s="457" t="e">
        <f t="shared" si="8"/>
        <v>#VALUE!</v>
      </c>
      <c r="AE7" s="457" t="e">
        <f t="shared" si="8"/>
        <v>#VALUE!</v>
      </c>
      <c r="AF7" s="457" t="e">
        <f t="shared" si="8"/>
        <v>#VALUE!</v>
      </c>
      <c r="AG7" s="457" t="e">
        <f t="shared" si="8"/>
        <v>#VALUE!</v>
      </c>
      <c r="AH7" s="457" t="e">
        <f t="shared" si="8"/>
        <v>#VALUE!</v>
      </c>
      <c r="AI7" s="457" t="e">
        <f t="shared" si="8"/>
        <v>#VALUE!</v>
      </c>
      <c r="AJ7" s="457" t="e">
        <f t="shared" si="8"/>
        <v>#VALUE!</v>
      </c>
      <c r="AK7" s="457" t="e">
        <f t="shared" si="8"/>
        <v>#VALUE!</v>
      </c>
      <c r="AL7" s="457" t="e">
        <f t="shared" si="8"/>
        <v>#VALUE!</v>
      </c>
      <c r="AM7" s="457" t="e">
        <f t="shared" si="8"/>
        <v>#VALUE!</v>
      </c>
      <c r="AN7" s="457" t="e">
        <f t="shared" si="8"/>
        <v>#VALUE!</v>
      </c>
      <c r="AO7" s="457" t="e">
        <f t="shared" si="8"/>
        <v>#VALUE!</v>
      </c>
      <c r="AP7" s="457" t="e">
        <f t="shared" si="8"/>
        <v>#VALUE!</v>
      </c>
      <c r="AQ7" s="457" t="e">
        <f t="shared" si="8"/>
        <v>#VALUE!</v>
      </c>
      <c r="AR7" s="457" t="e">
        <f t="shared" si="8"/>
        <v>#VALUE!</v>
      </c>
      <c r="AS7" s="457" t="e">
        <f t="shared" si="8"/>
        <v>#VALUE!</v>
      </c>
      <c r="AT7" s="457" t="e">
        <f t="shared" si="8"/>
        <v>#VALUE!</v>
      </c>
      <c r="AU7" s="457" t="e">
        <f t="shared" si="8"/>
        <v>#VALUE!</v>
      </c>
      <c r="AV7" s="457" t="e">
        <f t="shared" si="8"/>
        <v>#VALUE!</v>
      </c>
      <c r="AW7" s="457" t="e">
        <f t="shared" si="8"/>
        <v>#VALUE!</v>
      </c>
      <c r="AX7" s="457" t="e">
        <f t="shared" si="8"/>
        <v>#VALUE!</v>
      </c>
      <c r="AY7" s="457" t="e">
        <f t="shared" si="8"/>
        <v>#VALUE!</v>
      </c>
      <c r="AZ7" s="457" t="e">
        <f t="shared" si="8"/>
        <v>#VALUE!</v>
      </c>
      <c r="BA7" s="457" t="e">
        <f t="shared" si="8"/>
        <v>#VALUE!</v>
      </c>
      <c r="BB7" s="457" t="e">
        <f t="shared" si="8"/>
        <v>#VALUE!</v>
      </c>
      <c r="BC7" s="457" t="e">
        <f t="shared" si="8"/>
        <v>#VALUE!</v>
      </c>
      <c r="BD7" s="457" t="e">
        <f t="shared" si="8"/>
        <v>#VALUE!</v>
      </c>
      <c r="BE7" s="457" t="e">
        <f t="shared" si="8"/>
        <v>#VALUE!</v>
      </c>
      <c r="BF7" s="457" t="e">
        <f t="shared" si="8"/>
        <v>#VALUE!</v>
      </c>
      <c r="BG7" s="457" t="e">
        <f t="shared" si="8"/>
        <v>#VALUE!</v>
      </c>
      <c r="BH7" s="457" t="e">
        <f t="shared" si="8"/>
        <v>#VALUE!</v>
      </c>
      <c r="BI7" s="457" t="e">
        <f t="shared" si="8"/>
        <v>#VALUE!</v>
      </c>
      <c r="BJ7" s="457" t="e">
        <f t="shared" si="8"/>
        <v>#VALUE!</v>
      </c>
      <c r="BK7" s="457" t="e">
        <f t="shared" si="8"/>
        <v>#VALUE!</v>
      </c>
      <c r="BL7" s="457" t="e">
        <f t="shared" si="8"/>
        <v>#VALUE!</v>
      </c>
      <c r="BM7" s="457" t="e">
        <f t="shared" si="8"/>
        <v>#VALUE!</v>
      </c>
      <c r="BN7" s="457" t="e">
        <f t="shared" si="8"/>
        <v>#VALUE!</v>
      </c>
      <c r="BO7" s="457" t="e">
        <f t="shared" si="8"/>
        <v>#VALUE!</v>
      </c>
      <c r="BP7" s="457" t="e">
        <f t="shared" si="8"/>
        <v>#VALUE!</v>
      </c>
      <c r="BQ7" s="457" t="e">
        <f t="shared" si="8"/>
        <v>#VALUE!</v>
      </c>
      <c r="BR7" s="457" t="e">
        <f t="shared" si="8"/>
        <v>#VALUE!</v>
      </c>
      <c r="BS7" s="457" t="e">
        <f t="shared" ref="BS7:ED7" si="9">100*(BS6/BO6-1)</f>
        <v>#VALUE!</v>
      </c>
      <c r="BT7" s="457" t="e">
        <f t="shared" si="9"/>
        <v>#VALUE!</v>
      </c>
      <c r="BU7" s="457" t="e">
        <f t="shared" si="9"/>
        <v>#VALUE!</v>
      </c>
      <c r="BV7" s="457" t="e">
        <f t="shared" si="9"/>
        <v>#VALUE!</v>
      </c>
      <c r="BW7" s="457" t="e">
        <f t="shared" si="9"/>
        <v>#VALUE!</v>
      </c>
      <c r="BX7" s="457" t="e">
        <f t="shared" si="9"/>
        <v>#VALUE!</v>
      </c>
      <c r="BY7" s="457" t="e">
        <f t="shared" si="9"/>
        <v>#VALUE!</v>
      </c>
      <c r="BZ7" s="457" t="e">
        <f t="shared" si="9"/>
        <v>#VALUE!</v>
      </c>
      <c r="CA7" s="457" t="e">
        <f t="shared" si="9"/>
        <v>#VALUE!</v>
      </c>
      <c r="CB7" s="457" t="e">
        <f t="shared" si="9"/>
        <v>#VALUE!</v>
      </c>
      <c r="CC7" s="457" t="e">
        <f t="shared" si="9"/>
        <v>#VALUE!</v>
      </c>
      <c r="CD7" s="457" t="e">
        <f t="shared" si="9"/>
        <v>#VALUE!</v>
      </c>
      <c r="CE7" s="457" t="e">
        <f t="shared" si="9"/>
        <v>#VALUE!</v>
      </c>
      <c r="CF7" s="457" t="e">
        <f t="shared" si="9"/>
        <v>#VALUE!</v>
      </c>
      <c r="CG7" s="457" t="e">
        <f t="shared" si="9"/>
        <v>#VALUE!</v>
      </c>
      <c r="CH7" s="457" t="e">
        <f t="shared" si="9"/>
        <v>#VALUE!</v>
      </c>
      <c r="CI7" s="457" t="e">
        <f t="shared" si="9"/>
        <v>#VALUE!</v>
      </c>
      <c r="CJ7" s="457" t="e">
        <f t="shared" si="9"/>
        <v>#VALUE!</v>
      </c>
      <c r="CK7" s="457" t="e">
        <f t="shared" si="9"/>
        <v>#VALUE!</v>
      </c>
      <c r="CL7" s="457" t="e">
        <f t="shared" si="9"/>
        <v>#VALUE!</v>
      </c>
      <c r="CM7" s="457" t="e">
        <f t="shared" si="9"/>
        <v>#VALUE!</v>
      </c>
      <c r="CN7" s="457" t="e">
        <f t="shared" si="9"/>
        <v>#VALUE!</v>
      </c>
      <c r="CO7" s="457" t="e">
        <f t="shared" si="9"/>
        <v>#VALUE!</v>
      </c>
      <c r="CP7" s="457" t="e">
        <f t="shared" si="9"/>
        <v>#VALUE!</v>
      </c>
      <c r="CQ7" s="457" t="e">
        <f t="shared" si="9"/>
        <v>#VALUE!</v>
      </c>
      <c r="CR7" s="457" t="e">
        <f t="shared" si="9"/>
        <v>#VALUE!</v>
      </c>
      <c r="CS7" s="457" t="e">
        <f t="shared" si="9"/>
        <v>#VALUE!</v>
      </c>
      <c r="CT7" s="457" t="e">
        <f t="shared" si="9"/>
        <v>#VALUE!</v>
      </c>
      <c r="CU7" s="457" t="e">
        <f t="shared" si="9"/>
        <v>#VALUE!</v>
      </c>
      <c r="CV7" s="457" t="e">
        <f t="shared" si="9"/>
        <v>#VALUE!</v>
      </c>
      <c r="CW7" s="457" t="e">
        <f t="shared" si="9"/>
        <v>#VALUE!</v>
      </c>
      <c r="CX7" s="457" t="e">
        <f t="shared" si="9"/>
        <v>#VALUE!</v>
      </c>
      <c r="CY7" s="457" t="e">
        <f t="shared" si="9"/>
        <v>#VALUE!</v>
      </c>
      <c r="CZ7" s="457" t="e">
        <f t="shared" si="9"/>
        <v>#VALUE!</v>
      </c>
      <c r="DA7" s="457" t="e">
        <f t="shared" si="9"/>
        <v>#VALUE!</v>
      </c>
      <c r="DB7" s="457" t="e">
        <f t="shared" si="9"/>
        <v>#VALUE!</v>
      </c>
      <c r="DC7" s="457" t="e">
        <f t="shared" si="9"/>
        <v>#VALUE!</v>
      </c>
      <c r="DD7" s="457" t="e">
        <f t="shared" si="9"/>
        <v>#VALUE!</v>
      </c>
      <c r="DE7" s="457" t="e">
        <f t="shared" si="9"/>
        <v>#VALUE!</v>
      </c>
      <c r="DF7" s="457" t="e">
        <f t="shared" si="9"/>
        <v>#VALUE!</v>
      </c>
      <c r="DG7" s="457" t="e">
        <f t="shared" si="9"/>
        <v>#VALUE!</v>
      </c>
      <c r="DH7" s="457" t="e">
        <f t="shared" si="9"/>
        <v>#VALUE!</v>
      </c>
      <c r="DI7" s="457" t="e">
        <f t="shared" si="9"/>
        <v>#VALUE!</v>
      </c>
      <c r="DJ7" s="457" t="e">
        <f t="shared" si="9"/>
        <v>#VALUE!</v>
      </c>
      <c r="DK7" s="457" t="e">
        <f t="shared" si="9"/>
        <v>#VALUE!</v>
      </c>
      <c r="DL7" s="457" t="e">
        <f t="shared" si="9"/>
        <v>#VALUE!</v>
      </c>
      <c r="DM7" s="457" t="e">
        <f t="shared" si="9"/>
        <v>#VALUE!</v>
      </c>
      <c r="DN7" s="457" t="e">
        <f t="shared" si="9"/>
        <v>#VALUE!</v>
      </c>
      <c r="DO7" s="457" t="e">
        <f t="shared" si="9"/>
        <v>#VALUE!</v>
      </c>
      <c r="DP7" s="457" t="e">
        <f t="shared" si="9"/>
        <v>#VALUE!</v>
      </c>
      <c r="DQ7" s="457" t="e">
        <f t="shared" si="9"/>
        <v>#VALUE!</v>
      </c>
      <c r="DR7" s="457" t="e">
        <f t="shared" si="9"/>
        <v>#VALUE!</v>
      </c>
      <c r="DS7" s="457" t="e">
        <f t="shared" si="9"/>
        <v>#VALUE!</v>
      </c>
      <c r="DT7" s="457" t="e">
        <f t="shared" si="9"/>
        <v>#VALUE!</v>
      </c>
      <c r="DU7" s="457" t="e">
        <f t="shared" si="9"/>
        <v>#VALUE!</v>
      </c>
      <c r="DV7" s="457" t="e">
        <f t="shared" si="9"/>
        <v>#VALUE!</v>
      </c>
      <c r="DW7" s="457" t="e">
        <f t="shared" si="9"/>
        <v>#VALUE!</v>
      </c>
      <c r="DX7" s="457" t="e">
        <f t="shared" si="9"/>
        <v>#VALUE!</v>
      </c>
      <c r="DY7" s="457" t="e">
        <f t="shared" si="9"/>
        <v>#VALUE!</v>
      </c>
      <c r="DZ7" s="457" t="e">
        <f t="shared" si="9"/>
        <v>#VALUE!</v>
      </c>
      <c r="EA7" s="457" t="e">
        <f t="shared" si="9"/>
        <v>#VALUE!</v>
      </c>
      <c r="EB7" s="457" t="e">
        <f t="shared" si="9"/>
        <v>#VALUE!</v>
      </c>
      <c r="EC7" s="457" t="e">
        <f t="shared" si="9"/>
        <v>#VALUE!</v>
      </c>
      <c r="ED7" s="457" t="e">
        <f t="shared" si="9"/>
        <v>#VALUE!</v>
      </c>
      <c r="EE7" s="457" t="e">
        <f t="shared" ref="EE7:EI7" si="10">100*(EE6/EA6-1)</f>
        <v>#VALUE!</v>
      </c>
      <c r="EF7" s="457" t="e">
        <f t="shared" si="10"/>
        <v>#VALUE!</v>
      </c>
      <c r="EG7" s="457" t="e">
        <f t="shared" si="10"/>
        <v>#VALUE!</v>
      </c>
      <c r="EH7" s="457" t="e">
        <f t="shared" si="10"/>
        <v>#VALUE!</v>
      </c>
      <c r="EI7" s="457" t="e">
        <f t="shared" si="10"/>
        <v>#VALUE!</v>
      </c>
      <c r="EJ7" s="594">
        <f>EJ34</f>
        <v>1.6920125609448888</v>
      </c>
      <c r="EK7" s="594">
        <f>EK34</f>
        <v>1.5876281534502601</v>
      </c>
      <c r="EL7" s="594">
        <f>EL34</f>
        <v>1.5698886808631185</v>
      </c>
      <c r="EM7" s="594">
        <f t="shared" ref="EM7:FB7" si="11">EM34</f>
        <v>1.8005196724182104</v>
      </c>
      <c r="EN7" s="594">
        <f t="shared" si="11"/>
        <v>2.1950825649091898</v>
      </c>
      <c r="EO7" s="594">
        <f t="shared" si="11"/>
        <v>2.5767371899464653</v>
      </c>
      <c r="EP7" s="594">
        <f t="shared" si="11"/>
        <v>2.8013322469220503</v>
      </c>
      <c r="EQ7" s="594">
        <f t="shared" si="11"/>
        <v>2.200900700199969</v>
      </c>
      <c r="ER7" s="594">
        <f t="shared" si="11"/>
        <v>2.200900700199969</v>
      </c>
      <c r="ES7" s="594">
        <f t="shared" si="11"/>
        <v>2.1006004000999488</v>
      </c>
      <c r="ET7" s="594">
        <f t="shared" si="11"/>
        <v>2.1006004000999488</v>
      </c>
      <c r="EU7" s="594">
        <f t="shared" si="11"/>
        <v>2.1006004000999488</v>
      </c>
      <c r="EV7" s="594">
        <f t="shared" si="11"/>
        <v>2.100600400099971</v>
      </c>
      <c r="EW7" s="594">
        <f t="shared" si="11"/>
        <v>2.100600400099971</v>
      </c>
      <c r="EX7" s="594">
        <f t="shared" si="11"/>
        <v>2.100600400099971</v>
      </c>
      <c r="EY7" s="594">
        <f t="shared" si="11"/>
        <v>2.0705103100699827</v>
      </c>
      <c r="EZ7" s="594">
        <f t="shared" si="11"/>
        <v>2.0404292380489784</v>
      </c>
      <c r="FA7" s="594">
        <f t="shared" si="11"/>
        <v>2.0103571813342755</v>
      </c>
      <c r="FB7" s="594">
        <f t="shared" si="11"/>
        <v>1.9802941372239686</v>
      </c>
      <c r="FC7" s="594"/>
      <c r="FD7" s="594"/>
      <c r="FE7" s="594"/>
      <c r="FF7" s="594"/>
      <c r="FG7" s="594"/>
      <c r="FH7" s="594"/>
      <c r="FI7" s="594"/>
      <c r="FJ7" s="594"/>
    </row>
    <row r="8" spans="1:166" s="455" customFormat="1">
      <c r="A8" s="374"/>
      <c r="B8" s="506" t="s">
        <v>377</v>
      </c>
      <c r="C8" s="455" t="e">
        <v>#VALUE!</v>
      </c>
      <c r="D8" s="455" t="e">
        <v>#VALUE!</v>
      </c>
      <c r="E8" s="455" t="e">
        <v>#VALUE!</v>
      </c>
      <c r="F8" s="455" t="e">
        <v>#VALUE!</v>
      </c>
      <c r="G8" s="455" t="e">
        <v>#VALUE!</v>
      </c>
      <c r="H8" s="455" t="e">
        <v>#VALUE!</v>
      </c>
      <c r="I8" s="455" t="e">
        <v>#VALUE!</v>
      </c>
      <c r="J8" s="455" t="e">
        <v>#VALUE!</v>
      </c>
      <c r="K8" s="455" t="e">
        <v>#VALUE!</v>
      </c>
      <c r="L8" s="455" t="e">
        <v>#VALUE!</v>
      </c>
      <c r="M8" s="455" t="e">
        <v>#VALUE!</v>
      </c>
      <c r="N8" s="455" t="e">
        <v>#VALUE!</v>
      </c>
      <c r="O8" s="455" t="e">
        <v>#VALUE!</v>
      </c>
      <c r="P8" s="455" t="e">
        <v>#VALUE!</v>
      </c>
      <c r="Q8" s="455" t="e">
        <v>#VALUE!</v>
      </c>
      <c r="R8" s="455" t="e">
        <v>#VALUE!</v>
      </c>
      <c r="S8" s="455" t="e">
        <v>#VALUE!</v>
      </c>
      <c r="T8" s="455" t="e">
        <v>#VALUE!</v>
      </c>
      <c r="U8" s="455" t="e">
        <v>#VALUE!</v>
      </c>
      <c r="V8" s="455" t="e">
        <v>#VALUE!</v>
      </c>
      <c r="W8" s="455" t="e">
        <v>#VALUE!</v>
      </c>
      <c r="X8" s="455" t="e">
        <v>#VALUE!</v>
      </c>
      <c r="Y8" s="455" t="e">
        <v>#VALUE!</v>
      </c>
      <c r="Z8" s="455" t="e">
        <v>#VALUE!</v>
      </c>
      <c r="AA8" s="455" t="e">
        <v>#VALUE!</v>
      </c>
      <c r="AB8" s="455" t="e">
        <v>#VALUE!</v>
      </c>
      <c r="AC8" s="455" t="e">
        <v>#VALUE!</v>
      </c>
      <c r="AD8" s="455" t="e">
        <v>#VALUE!</v>
      </c>
      <c r="AE8" s="455" t="e">
        <v>#VALUE!</v>
      </c>
      <c r="AF8" s="455" t="e">
        <v>#VALUE!</v>
      </c>
      <c r="AG8" s="455" t="e">
        <v>#VALUE!</v>
      </c>
      <c r="AH8" s="455" t="e">
        <v>#VALUE!</v>
      </c>
      <c r="AI8" s="455" t="e">
        <v>#VALUE!</v>
      </c>
      <c r="AJ8" s="455" t="e">
        <v>#VALUE!</v>
      </c>
      <c r="AK8" s="455" t="e">
        <v>#VALUE!</v>
      </c>
      <c r="AL8" s="455" t="e">
        <v>#VALUE!</v>
      </c>
      <c r="AM8" s="455" t="e">
        <v>#VALUE!</v>
      </c>
      <c r="AN8" s="455" t="e">
        <v>#VALUE!</v>
      </c>
      <c r="AO8" s="455" t="e">
        <v>#VALUE!</v>
      </c>
      <c r="AP8" s="455" t="e">
        <v>#VALUE!</v>
      </c>
      <c r="AQ8" s="455" t="e">
        <v>#VALUE!</v>
      </c>
      <c r="AR8" s="455" t="e">
        <v>#VALUE!</v>
      </c>
      <c r="AS8" s="455" t="e">
        <v>#VALUE!</v>
      </c>
      <c r="AT8" s="455" t="e">
        <v>#VALUE!</v>
      </c>
      <c r="AU8" s="455" t="e">
        <v>#VALUE!</v>
      </c>
      <c r="AV8" s="455" t="e">
        <v>#VALUE!</v>
      </c>
      <c r="AW8" s="455" t="e">
        <v>#VALUE!</v>
      </c>
      <c r="AX8" s="455" t="e">
        <v>#VALUE!</v>
      </c>
      <c r="AY8" s="455" t="e">
        <v>#VALUE!</v>
      </c>
      <c r="AZ8" s="455" t="e">
        <v>#VALUE!</v>
      </c>
      <c r="BA8" s="455" t="e">
        <v>#VALUE!</v>
      </c>
      <c r="BB8" s="455" t="e">
        <v>#VALUE!</v>
      </c>
      <c r="BC8" s="455" t="e">
        <v>#VALUE!</v>
      </c>
      <c r="BD8" s="455" t="e">
        <v>#VALUE!</v>
      </c>
      <c r="BE8" s="455" t="e">
        <v>#VALUE!</v>
      </c>
      <c r="BF8" s="455" t="e">
        <v>#VALUE!</v>
      </c>
      <c r="BG8" s="455" t="e">
        <v>#VALUE!</v>
      </c>
      <c r="BH8" s="455" t="e">
        <v>#VALUE!</v>
      </c>
      <c r="BI8" s="455" t="e">
        <v>#VALUE!</v>
      </c>
      <c r="BJ8" s="455" t="e">
        <v>#VALUE!</v>
      </c>
      <c r="BK8" s="455" t="e">
        <v>#VALUE!</v>
      </c>
      <c r="BL8" s="455" t="e">
        <v>#VALUE!</v>
      </c>
      <c r="BM8" s="455" t="e">
        <v>#VALUE!</v>
      </c>
      <c r="BN8" s="455" t="e">
        <v>#VALUE!</v>
      </c>
      <c r="BO8" s="455" t="e">
        <v>#VALUE!</v>
      </c>
      <c r="BP8" s="455" t="e">
        <v>#VALUE!</v>
      </c>
      <c r="BQ8" s="455" t="e">
        <v>#VALUE!</v>
      </c>
      <c r="BR8" s="455" t="e">
        <v>#VALUE!</v>
      </c>
      <c r="BS8" s="455" t="e">
        <v>#VALUE!</v>
      </c>
      <c r="BT8" s="455" t="e">
        <v>#VALUE!</v>
      </c>
      <c r="BU8" s="455" t="e">
        <v>#VALUE!</v>
      </c>
      <c r="BV8" s="455" t="e">
        <v>#VALUE!</v>
      </c>
      <c r="BW8" s="455" t="e">
        <v>#VALUE!</v>
      </c>
      <c r="BX8" s="455" t="e">
        <v>#VALUE!</v>
      </c>
      <c r="BY8" s="455" t="e">
        <v>#VALUE!</v>
      </c>
      <c r="BZ8" s="455" t="e">
        <v>#VALUE!</v>
      </c>
      <c r="CA8" s="455" t="e">
        <v>#VALUE!</v>
      </c>
      <c r="CB8" s="455" t="e">
        <v>#VALUE!</v>
      </c>
      <c r="CC8" s="455" t="e">
        <v>#VALUE!</v>
      </c>
      <c r="CD8" s="455" t="e">
        <v>#VALUE!</v>
      </c>
      <c r="CE8" s="455" t="e">
        <v>#VALUE!</v>
      </c>
      <c r="CF8" s="455" t="e">
        <v>#VALUE!</v>
      </c>
      <c r="CG8" s="455" t="e">
        <v>#VALUE!</v>
      </c>
      <c r="CH8" s="455" t="e">
        <v>#VALUE!</v>
      </c>
      <c r="CI8" s="455" t="e">
        <v>#VALUE!</v>
      </c>
      <c r="CJ8" s="455" t="e">
        <v>#VALUE!</v>
      </c>
      <c r="CK8" s="455" t="e">
        <v>#VALUE!</v>
      </c>
      <c r="CL8" s="455" t="e">
        <v>#VALUE!</v>
      </c>
      <c r="CM8" s="455" t="e">
        <v>#VALUE!</v>
      </c>
      <c r="CN8" s="455" t="e">
        <v>#VALUE!</v>
      </c>
      <c r="CO8" s="455" t="e">
        <v>#VALUE!</v>
      </c>
      <c r="CP8" s="455" t="e">
        <v>#VALUE!</v>
      </c>
      <c r="CQ8" s="455" t="e">
        <v>#VALUE!</v>
      </c>
      <c r="CR8" s="455" t="e">
        <v>#VALUE!</v>
      </c>
      <c r="CS8" s="455" t="e">
        <v>#VALUE!</v>
      </c>
      <c r="CT8" s="455" t="e">
        <v>#VALUE!</v>
      </c>
      <c r="CU8" s="455" t="e">
        <v>#VALUE!</v>
      </c>
      <c r="CV8" s="455" t="e">
        <v>#VALUE!</v>
      </c>
      <c r="CW8" s="455" t="e">
        <v>#VALUE!</v>
      </c>
      <c r="CX8" s="455" t="e">
        <v>#VALUE!</v>
      </c>
      <c r="CY8" s="455" t="e">
        <v>#VALUE!</v>
      </c>
      <c r="CZ8" s="455" t="e">
        <v>#VALUE!</v>
      </c>
      <c r="DA8" s="455" t="e">
        <v>#VALUE!</v>
      </c>
      <c r="DB8" s="455" t="e">
        <v>#VALUE!</v>
      </c>
      <c r="DC8" s="455" t="e">
        <v>#VALUE!</v>
      </c>
      <c r="DD8" s="455" t="e">
        <v>#VALUE!</v>
      </c>
      <c r="DE8" s="455" t="e">
        <v>#VALUE!</v>
      </c>
      <c r="DF8" s="455" t="e">
        <v>#VALUE!</v>
      </c>
      <c r="DG8" s="455" t="e">
        <v>#VALUE!</v>
      </c>
      <c r="DH8" s="455" t="e">
        <v>#VALUE!</v>
      </c>
      <c r="DI8" s="455" t="e">
        <v>#VALUE!</v>
      </c>
      <c r="DJ8" s="455" t="e">
        <v>#VALUE!</v>
      </c>
      <c r="DK8" s="455" t="e">
        <v>#VALUE!</v>
      </c>
      <c r="DL8" s="455" t="e">
        <v>#VALUE!</v>
      </c>
      <c r="DM8" s="455" t="e">
        <v>#VALUE!</v>
      </c>
      <c r="DN8" s="455" t="e">
        <v>#VALUE!</v>
      </c>
      <c r="DO8" s="455" t="e">
        <v>#VALUE!</v>
      </c>
      <c r="DP8" s="455" t="e">
        <v>#VALUE!</v>
      </c>
      <c r="DQ8" s="455" t="e">
        <v>#VALUE!</v>
      </c>
      <c r="DR8" s="455" t="e">
        <v>#VALUE!</v>
      </c>
      <c r="DS8" s="455" t="e">
        <v>#VALUE!</v>
      </c>
      <c r="DT8" s="455" t="e">
        <v>#VALUE!</v>
      </c>
      <c r="DU8" s="455" t="e">
        <v>#VALUE!</v>
      </c>
      <c r="DV8" s="455" t="e">
        <v>#VALUE!</v>
      </c>
      <c r="DW8" s="455" t="e">
        <v>#VALUE!</v>
      </c>
      <c r="DX8" s="455" t="e">
        <v>#VALUE!</v>
      </c>
      <c r="DY8" s="455" t="e">
        <v>#VALUE!</v>
      </c>
      <c r="DZ8" s="455" t="e">
        <v>#VALUE!</v>
      </c>
      <c r="EA8" s="455" t="e">
        <v>#VALUE!</v>
      </c>
      <c r="EB8" s="455" t="e">
        <v>#VALUE!</v>
      </c>
      <c r="EC8" s="457" t="e">
        <v>#VALUE!</v>
      </c>
      <c r="ED8" s="457" t="e">
        <v>#VALUE!</v>
      </c>
      <c r="EE8" s="457" t="e">
        <v>#VALUE!</v>
      </c>
      <c r="EF8" s="457" t="e">
        <v>#VALUE!</v>
      </c>
      <c r="EG8" s="457" t="e">
        <v>#VALUE!</v>
      </c>
      <c r="EH8" s="457" t="e">
        <v>#VALUE!</v>
      </c>
      <c r="EI8" s="457" t="e">
        <v>#VALUE!</v>
      </c>
      <c r="EJ8" s="595" t="e">
        <f>EE8*(1+EJ9%)</f>
        <v>#VALUE!</v>
      </c>
      <c r="EK8" s="595" t="e">
        <f>EF8*(1+EK9%)</f>
        <v>#VALUE!</v>
      </c>
      <c r="EL8" s="595" t="e">
        <f>EG8*(1+EL9%)</f>
        <v>#VALUE!</v>
      </c>
      <c r="EM8" s="595" t="e">
        <f t="shared" ref="EM8:FB8" si="12">EH8*(1+EM9%)</f>
        <v>#VALUE!</v>
      </c>
      <c r="EN8" s="595" t="e">
        <f t="shared" si="12"/>
        <v>#VALUE!</v>
      </c>
      <c r="EO8" s="595" t="e">
        <f t="shared" si="12"/>
        <v>#VALUE!</v>
      </c>
      <c r="EP8" s="595" t="e">
        <f t="shared" si="12"/>
        <v>#VALUE!</v>
      </c>
      <c r="EQ8" s="595" t="e">
        <f t="shared" si="12"/>
        <v>#VALUE!</v>
      </c>
      <c r="ER8" s="595" t="e">
        <f t="shared" si="12"/>
        <v>#VALUE!</v>
      </c>
      <c r="ES8" s="595" t="e">
        <f t="shared" si="12"/>
        <v>#VALUE!</v>
      </c>
      <c r="ET8" s="595" t="e">
        <f t="shared" si="12"/>
        <v>#VALUE!</v>
      </c>
      <c r="EU8" s="595" t="e">
        <f t="shared" si="12"/>
        <v>#VALUE!</v>
      </c>
      <c r="EV8" s="595" t="e">
        <f t="shared" si="12"/>
        <v>#VALUE!</v>
      </c>
      <c r="EW8" s="595" t="e">
        <f t="shared" si="12"/>
        <v>#VALUE!</v>
      </c>
      <c r="EX8" s="595" t="e">
        <f t="shared" si="12"/>
        <v>#VALUE!</v>
      </c>
      <c r="EY8" s="595" t="e">
        <f t="shared" si="12"/>
        <v>#VALUE!</v>
      </c>
      <c r="EZ8" s="595" t="e">
        <f t="shared" si="12"/>
        <v>#VALUE!</v>
      </c>
      <c r="FA8" s="595" t="e">
        <f t="shared" si="12"/>
        <v>#VALUE!</v>
      </c>
      <c r="FB8" s="595" t="e">
        <f t="shared" si="12"/>
        <v>#VALUE!</v>
      </c>
      <c r="FC8" s="596"/>
      <c r="FD8" s="596"/>
      <c r="FE8" s="596"/>
      <c r="FF8" s="596"/>
      <c r="FG8" s="596"/>
      <c r="FH8" s="596"/>
      <c r="FI8" s="596"/>
      <c r="FJ8" s="596"/>
    </row>
    <row r="9" spans="1:166" s="455" customFormat="1">
      <c r="A9" s="374"/>
      <c r="B9" s="506" t="s">
        <v>376</v>
      </c>
      <c r="G9" s="457" t="e">
        <f t="shared" ref="G9:BR9" si="13">100*(G8/C8-1)</f>
        <v>#VALUE!</v>
      </c>
      <c r="H9" s="457" t="e">
        <f t="shared" si="13"/>
        <v>#VALUE!</v>
      </c>
      <c r="I9" s="457" t="e">
        <f t="shared" si="13"/>
        <v>#VALUE!</v>
      </c>
      <c r="J9" s="457" t="e">
        <f t="shared" si="13"/>
        <v>#VALUE!</v>
      </c>
      <c r="K9" s="457" t="e">
        <f t="shared" si="13"/>
        <v>#VALUE!</v>
      </c>
      <c r="L9" s="457" t="e">
        <f t="shared" si="13"/>
        <v>#VALUE!</v>
      </c>
      <c r="M9" s="457" t="e">
        <f t="shared" si="13"/>
        <v>#VALUE!</v>
      </c>
      <c r="N9" s="457" t="e">
        <f t="shared" si="13"/>
        <v>#VALUE!</v>
      </c>
      <c r="O9" s="457" t="e">
        <f t="shared" si="13"/>
        <v>#VALUE!</v>
      </c>
      <c r="P9" s="457" t="e">
        <f t="shared" si="13"/>
        <v>#VALUE!</v>
      </c>
      <c r="Q9" s="457" t="e">
        <f t="shared" si="13"/>
        <v>#VALUE!</v>
      </c>
      <c r="R9" s="457" t="e">
        <f t="shared" si="13"/>
        <v>#VALUE!</v>
      </c>
      <c r="S9" s="457" t="e">
        <f t="shared" si="13"/>
        <v>#VALUE!</v>
      </c>
      <c r="T9" s="457" t="e">
        <f t="shared" si="13"/>
        <v>#VALUE!</v>
      </c>
      <c r="U9" s="457" t="e">
        <f t="shared" si="13"/>
        <v>#VALUE!</v>
      </c>
      <c r="V9" s="457" t="e">
        <f t="shared" si="13"/>
        <v>#VALUE!</v>
      </c>
      <c r="W9" s="457" t="e">
        <f t="shared" si="13"/>
        <v>#VALUE!</v>
      </c>
      <c r="X9" s="457" t="e">
        <f t="shared" si="13"/>
        <v>#VALUE!</v>
      </c>
      <c r="Y9" s="457" t="e">
        <f t="shared" si="13"/>
        <v>#VALUE!</v>
      </c>
      <c r="Z9" s="457" t="e">
        <f t="shared" si="13"/>
        <v>#VALUE!</v>
      </c>
      <c r="AA9" s="457" t="e">
        <f t="shared" si="13"/>
        <v>#VALUE!</v>
      </c>
      <c r="AB9" s="457" t="e">
        <f t="shared" si="13"/>
        <v>#VALUE!</v>
      </c>
      <c r="AC9" s="457" t="e">
        <f t="shared" si="13"/>
        <v>#VALUE!</v>
      </c>
      <c r="AD9" s="457" t="e">
        <f t="shared" si="13"/>
        <v>#VALUE!</v>
      </c>
      <c r="AE9" s="457" t="e">
        <f t="shared" si="13"/>
        <v>#VALUE!</v>
      </c>
      <c r="AF9" s="457" t="e">
        <f t="shared" si="13"/>
        <v>#VALUE!</v>
      </c>
      <c r="AG9" s="457" t="e">
        <f t="shared" si="13"/>
        <v>#VALUE!</v>
      </c>
      <c r="AH9" s="457" t="e">
        <f t="shared" si="13"/>
        <v>#VALUE!</v>
      </c>
      <c r="AI9" s="457" t="e">
        <f t="shared" si="13"/>
        <v>#VALUE!</v>
      </c>
      <c r="AJ9" s="457" t="e">
        <f t="shared" si="13"/>
        <v>#VALUE!</v>
      </c>
      <c r="AK9" s="457" t="e">
        <f t="shared" si="13"/>
        <v>#VALUE!</v>
      </c>
      <c r="AL9" s="457" t="e">
        <f t="shared" si="13"/>
        <v>#VALUE!</v>
      </c>
      <c r="AM9" s="457" t="e">
        <f t="shared" si="13"/>
        <v>#VALUE!</v>
      </c>
      <c r="AN9" s="457" t="e">
        <f t="shared" si="13"/>
        <v>#VALUE!</v>
      </c>
      <c r="AO9" s="457" t="e">
        <f t="shared" si="13"/>
        <v>#VALUE!</v>
      </c>
      <c r="AP9" s="457" t="e">
        <f t="shared" si="13"/>
        <v>#VALUE!</v>
      </c>
      <c r="AQ9" s="457" t="e">
        <f t="shared" si="13"/>
        <v>#VALUE!</v>
      </c>
      <c r="AR9" s="457" t="e">
        <f t="shared" si="13"/>
        <v>#VALUE!</v>
      </c>
      <c r="AS9" s="457" t="e">
        <f t="shared" si="13"/>
        <v>#VALUE!</v>
      </c>
      <c r="AT9" s="457" t="e">
        <f t="shared" si="13"/>
        <v>#VALUE!</v>
      </c>
      <c r="AU9" s="457" t="e">
        <f t="shared" si="13"/>
        <v>#VALUE!</v>
      </c>
      <c r="AV9" s="457" t="e">
        <f t="shared" si="13"/>
        <v>#VALUE!</v>
      </c>
      <c r="AW9" s="457" t="e">
        <f t="shared" si="13"/>
        <v>#VALUE!</v>
      </c>
      <c r="AX9" s="457" t="e">
        <f t="shared" si="13"/>
        <v>#VALUE!</v>
      </c>
      <c r="AY9" s="457" t="e">
        <f t="shared" si="13"/>
        <v>#VALUE!</v>
      </c>
      <c r="AZ9" s="457" t="e">
        <f t="shared" si="13"/>
        <v>#VALUE!</v>
      </c>
      <c r="BA9" s="457" t="e">
        <f t="shared" si="13"/>
        <v>#VALUE!</v>
      </c>
      <c r="BB9" s="457" t="e">
        <f t="shared" si="13"/>
        <v>#VALUE!</v>
      </c>
      <c r="BC9" s="457" t="e">
        <f t="shared" si="13"/>
        <v>#VALUE!</v>
      </c>
      <c r="BD9" s="457" t="e">
        <f t="shared" si="13"/>
        <v>#VALUE!</v>
      </c>
      <c r="BE9" s="457" t="e">
        <f t="shared" si="13"/>
        <v>#VALUE!</v>
      </c>
      <c r="BF9" s="457" t="e">
        <f t="shared" si="13"/>
        <v>#VALUE!</v>
      </c>
      <c r="BG9" s="457" t="e">
        <f t="shared" si="13"/>
        <v>#VALUE!</v>
      </c>
      <c r="BH9" s="457" t="e">
        <f t="shared" si="13"/>
        <v>#VALUE!</v>
      </c>
      <c r="BI9" s="457" t="e">
        <f t="shared" si="13"/>
        <v>#VALUE!</v>
      </c>
      <c r="BJ9" s="457" t="e">
        <f t="shared" si="13"/>
        <v>#VALUE!</v>
      </c>
      <c r="BK9" s="457" t="e">
        <f t="shared" si="13"/>
        <v>#VALUE!</v>
      </c>
      <c r="BL9" s="457" t="e">
        <f t="shared" si="13"/>
        <v>#VALUE!</v>
      </c>
      <c r="BM9" s="457" t="e">
        <f t="shared" si="13"/>
        <v>#VALUE!</v>
      </c>
      <c r="BN9" s="457" t="e">
        <f t="shared" si="13"/>
        <v>#VALUE!</v>
      </c>
      <c r="BO9" s="457" t="e">
        <f t="shared" si="13"/>
        <v>#VALUE!</v>
      </c>
      <c r="BP9" s="457" t="e">
        <f t="shared" si="13"/>
        <v>#VALUE!</v>
      </c>
      <c r="BQ9" s="457" t="e">
        <f t="shared" si="13"/>
        <v>#VALUE!</v>
      </c>
      <c r="BR9" s="457" t="e">
        <f t="shared" si="13"/>
        <v>#VALUE!</v>
      </c>
      <c r="BS9" s="457" t="e">
        <f t="shared" ref="BS9:ED9" si="14">100*(BS8/BO8-1)</f>
        <v>#VALUE!</v>
      </c>
      <c r="BT9" s="457" t="e">
        <f t="shared" si="14"/>
        <v>#VALUE!</v>
      </c>
      <c r="BU9" s="457" t="e">
        <f t="shared" si="14"/>
        <v>#VALUE!</v>
      </c>
      <c r="BV9" s="457" t="e">
        <f t="shared" si="14"/>
        <v>#VALUE!</v>
      </c>
      <c r="BW9" s="457" t="e">
        <f t="shared" si="14"/>
        <v>#VALUE!</v>
      </c>
      <c r="BX9" s="457" t="e">
        <f t="shared" si="14"/>
        <v>#VALUE!</v>
      </c>
      <c r="BY9" s="457" t="e">
        <f t="shared" si="14"/>
        <v>#VALUE!</v>
      </c>
      <c r="BZ9" s="457" t="e">
        <f t="shared" si="14"/>
        <v>#VALUE!</v>
      </c>
      <c r="CA9" s="457" t="e">
        <f t="shared" si="14"/>
        <v>#VALUE!</v>
      </c>
      <c r="CB9" s="457" t="e">
        <f t="shared" si="14"/>
        <v>#VALUE!</v>
      </c>
      <c r="CC9" s="457" t="e">
        <f t="shared" si="14"/>
        <v>#VALUE!</v>
      </c>
      <c r="CD9" s="457" t="e">
        <f t="shared" si="14"/>
        <v>#VALUE!</v>
      </c>
      <c r="CE9" s="457" t="e">
        <f t="shared" si="14"/>
        <v>#VALUE!</v>
      </c>
      <c r="CF9" s="457" t="e">
        <f t="shared" si="14"/>
        <v>#VALUE!</v>
      </c>
      <c r="CG9" s="457" t="e">
        <f t="shared" si="14"/>
        <v>#VALUE!</v>
      </c>
      <c r="CH9" s="457" t="e">
        <f t="shared" si="14"/>
        <v>#VALUE!</v>
      </c>
      <c r="CI9" s="457" t="e">
        <f t="shared" si="14"/>
        <v>#VALUE!</v>
      </c>
      <c r="CJ9" s="457" t="e">
        <f t="shared" si="14"/>
        <v>#VALUE!</v>
      </c>
      <c r="CK9" s="457" t="e">
        <f t="shared" si="14"/>
        <v>#VALUE!</v>
      </c>
      <c r="CL9" s="457" t="e">
        <f t="shared" si="14"/>
        <v>#VALUE!</v>
      </c>
      <c r="CM9" s="457" t="e">
        <f t="shared" si="14"/>
        <v>#VALUE!</v>
      </c>
      <c r="CN9" s="457" t="e">
        <f t="shared" si="14"/>
        <v>#VALUE!</v>
      </c>
      <c r="CO9" s="457" t="e">
        <f t="shared" si="14"/>
        <v>#VALUE!</v>
      </c>
      <c r="CP9" s="457" t="e">
        <f t="shared" si="14"/>
        <v>#VALUE!</v>
      </c>
      <c r="CQ9" s="457" t="e">
        <f t="shared" si="14"/>
        <v>#VALUE!</v>
      </c>
      <c r="CR9" s="457" t="e">
        <f t="shared" si="14"/>
        <v>#VALUE!</v>
      </c>
      <c r="CS9" s="457" t="e">
        <f t="shared" si="14"/>
        <v>#VALUE!</v>
      </c>
      <c r="CT9" s="457" t="e">
        <f t="shared" si="14"/>
        <v>#VALUE!</v>
      </c>
      <c r="CU9" s="457" t="e">
        <f t="shared" si="14"/>
        <v>#VALUE!</v>
      </c>
      <c r="CV9" s="457" t="e">
        <f t="shared" si="14"/>
        <v>#VALUE!</v>
      </c>
      <c r="CW9" s="457" t="e">
        <f t="shared" si="14"/>
        <v>#VALUE!</v>
      </c>
      <c r="CX9" s="457" t="e">
        <f t="shared" si="14"/>
        <v>#VALUE!</v>
      </c>
      <c r="CY9" s="457" t="e">
        <f t="shared" si="14"/>
        <v>#VALUE!</v>
      </c>
      <c r="CZ9" s="457" t="e">
        <f t="shared" si="14"/>
        <v>#VALUE!</v>
      </c>
      <c r="DA9" s="457" t="e">
        <f t="shared" si="14"/>
        <v>#VALUE!</v>
      </c>
      <c r="DB9" s="457" t="e">
        <f t="shared" si="14"/>
        <v>#VALUE!</v>
      </c>
      <c r="DC9" s="457" t="e">
        <f t="shared" si="14"/>
        <v>#VALUE!</v>
      </c>
      <c r="DD9" s="457" t="e">
        <f t="shared" si="14"/>
        <v>#VALUE!</v>
      </c>
      <c r="DE9" s="457" t="e">
        <f t="shared" si="14"/>
        <v>#VALUE!</v>
      </c>
      <c r="DF9" s="457" t="e">
        <f t="shared" si="14"/>
        <v>#VALUE!</v>
      </c>
      <c r="DG9" s="457" t="e">
        <f t="shared" si="14"/>
        <v>#VALUE!</v>
      </c>
      <c r="DH9" s="457" t="e">
        <f t="shared" si="14"/>
        <v>#VALUE!</v>
      </c>
      <c r="DI9" s="457" t="e">
        <f t="shared" si="14"/>
        <v>#VALUE!</v>
      </c>
      <c r="DJ9" s="457" t="e">
        <f t="shared" si="14"/>
        <v>#VALUE!</v>
      </c>
      <c r="DK9" s="457" t="e">
        <f t="shared" si="14"/>
        <v>#VALUE!</v>
      </c>
      <c r="DL9" s="457" t="e">
        <f t="shared" si="14"/>
        <v>#VALUE!</v>
      </c>
      <c r="DM9" s="457" t="e">
        <f t="shared" si="14"/>
        <v>#VALUE!</v>
      </c>
      <c r="DN9" s="457" t="e">
        <f t="shared" si="14"/>
        <v>#VALUE!</v>
      </c>
      <c r="DO9" s="457" t="e">
        <f t="shared" si="14"/>
        <v>#VALUE!</v>
      </c>
      <c r="DP9" s="457" t="e">
        <f t="shared" si="14"/>
        <v>#VALUE!</v>
      </c>
      <c r="DQ9" s="457" t="e">
        <f t="shared" si="14"/>
        <v>#VALUE!</v>
      </c>
      <c r="DR9" s="457" t="e">
        <f t="shared" si="14"/>
        <v>#VALUE!</v>
      </c>
      <c r="DS9" s="457" t="e">
        <f t="shared" si="14"/>
        <v>#VALUE!</v>
      </c>
      <c r="DT9" s="457" t="e">
        <f t="shared" si="14"/>
        <v>#VALUE!</v>
      </c>
      <c r="DU9" s="457" t="e">
        <f t="shared" si="14"/>
        <v>#VALUE!</v>
      </c>
      <c r="DV9" s="457" t="e">
        <f t="shared" si="14"/>
        <v>#VALUE!</v>
      </c>
      <c r="DW9" s="457" t="e">
        <f t="shared" si="14"/>
        <v>#VALUE!</v>
      </c>
      <c r="DX9" s="457" t="e">
        <f t="shared" si="14"/>
        <v>#VALUE!</v>
      </c>
      <c r="DY9" s="457" t="e">
        <f t="shared" si="14"/>
        <v>#VALUE!</v>
      </c>
      <c r="DZ9" s="457" t="e">
        <f t="shared" si="14"/>
        <v>#VALUE!</v>
      </c>
      <c r="EA9" s="457" t="e">
        <f t="shared" si="14"/>
        <v>#VALUE!</v>
      </c>
      <c r="EB9" s="457" t="e">
        <f t="shared" si="14"/>
        <v>#VALUE!</v>
      </c>
      <c r="EC9" s="457" t="e">
        <f t="shared" si="14"/>
        <v>#VALUE!</v>
      </c>
      <c r="ED9" s="457" t="e">
        <f t="shared" si="14"/>
        <v>#VALUE!</v>
      </c>
      <c r="EE9" s="457" t="e">
        <f t="shared" ref="EE9:EI9" si="15">100*(EE8/EA8-1)</f>
        <v>#VALUE!</v>
      </c>
      <c r="EF9" s="457" t="e">
        <f t="shared" si="15"/>
        <v>#VALUE!</v>
      </c>
      <c r="EG9" s="457" t="e">
        <f t="shared" si="15"/>
        <v>#VALUE!</v>
      </c>
      <c r="EH9" s="457" t="e">
        <f t="shared" si="15"/>
        <v>#VALUE!</v>
      </c>
      <c r="EI9" s="457" t="e">
        <f t="shared" si="15"/>
        <v>#VALUE!</v>
      </c>
      <c r="EJ9" s="594">
        <f>comptes_apu!EK11+1</f>
        <v>3.2774693474556287</v>
      </c>
      <c r="EK9" s="594">
        <f>comptes_apu!EL11+1</f>
        <v>2.8906321367947116</v>
      </c>
      <c r="EL9" s="594">
        <f>comptes_apu!EM11+1</f>
        <v>2.742899935566566</v>
      </c>
      <c r="EM9" s="594">
        <f>comptes_apu!EN11+1</f>
        <v>1.8908959222348134</v>
      </c>
      <c r="EN9" s="594">
        <f>comptes_apu!EO11+1</f>
        <v>1.6110268431805066</v>
      </c>
      <c r="EO9" s="594">
        <f>comptes_apu!EP11+1</f>
        <v>1.6067545634697469</v>
      </c>
      <c r="EP9" s="594">
        <f>comptes_apu!EQ11+1</f>
        <v>1.8218407183221199</v>
      </c>
      <c r="EQ9" s="594">
        <f>comptes_apu!ER11+1</f>
        <v>2.317754774558999</v>
      </c>
      <c r="ER9" s="594">
        <f>comptes_apu!ES11+1</f>
        <v>2.7664306831816301</v>
      </c>
      <c r="ES9" s="594">
        <f>comptes_apu!ET11+1</f>
        <v>3.0036228296646197</v>
      </c>
      <c r="ET9" s="594">
        <f>comptes_apu!EU11+1</f>
        <v>3.1505060117217312</v>
      </c>
      <c r="EU9" s="594">
        <f>comptes_apu!EV11+1</f>
        <v>3.1254809585994794</v>
      </c>
      <c r="EV9" s="594">
        <f>comptes_apu!EW11+1</f>
        <v>3.100600400099939</v>
      </c>
      <c r="EW9" s="594">
        <f>comptes_apu!EX11+1</f>
        <v>3.100600400099939</v>
      </c>
      <c r="EX9" s="594">
        <f>comptes_apu!EY11+1</f>
        <v>3.1006004000999612</v>
      </c>
      <c r="EY9" s="594">
        <f>comptes_apu!EZ11+1</f>
        <v>3.0930126131561533</v>
      </c>
      <c r="EZ9" s="594">
        <f>comptes_apu!FA11+1</f>
        <v>3.0778801999249863</v>
      </c>
      <c r="FA9" s="594">
        <f>comptes_apu!FB11+1</f>
        <v>3.0552596832606573</v>
      </c>
      <c r="FB9" s="594">
        <f>comptes_apu!FC11+1</f>
        <v>3.0252337210066251</v>
      </c>
      <c r="FC9" s="594"/>
      <c r="FD9" s="594"/>
      <c r="FE9" s="594"/>
      <c r="FF9" s="594"/>
      <c r="FG9" s="594"/>
      <c r="FH9" s="594"/>
      <c r="FI9" s="594"/>
      <c r="FJ9" s="594"/>
    </row>
    <row r="10" spans="1:166" s="465" customFormat="1" ht="13.5" thickBot="1">
      <c r="A10" s="374"/>
      <c r="B10" s="534" t="s">
        <v>378</v>
      </c>
      <c r="C10" s="527" t="e">
        <f>C8/C6</f>
        <v>#VALUE!</v>
      </c>
      <c r="D10" s="527" t="e">
        <f t="shared" ref="D10:BO10" si="16">D8/D6</f>
        <v>#VALUE!</v>
      </c>
      <c r="E10" s="527" t="e">
        <f t="shared" si="16"/>
        <v>#VALUE!</v>
      </c>
      <c r="F10" s="527" t="e">
        <f t="shared" si="16"/>
        <v>#VALUE!</v>
      </c>
      <c r="G10" s="527" t="e">
        <f t="shared" si="16"/>
        <v>#VALUE!</v>
      </c>
      <c r="H10" s="527" t="e">
        <f t="shared" si="16"/>
        <v>#VALUE!</v>
      </c>
      <c r="I10" s="527" t="e">
        <f t="shared" si="16"/>
        <v>#VALUE!</v>
      </c>
      <c r="J10" s="527" t="e">
        <f t="shared" si="16"/>
        <v>#VALUE!</v>
      </c>
      <c r="K10" s="527" t="e">
        <f t="shared" si="16"/>
        <v>#VALUE!</v>
      </c>
      <c r="L10" s="527" t="e">
        <f t="shared" si="16"/>
        <v>#VALUE!</v>
      </c>
      <c r="M10" s="527" t="e">
        <f t="shared" si="16"/>
        <v>#VALUE!</v>
      </c>
      <c r="N10" s="527" t="e">
        <f t="shared" si="16"/>
        <v>#VALUE!</v>
      </c>
      <c r="O10" s="527" t="e">
        <f t="shared" si="16"/>
        <v>#VALUE!</v>
      </c>
      <c r="P10" s="527" t="e">
        <f t="shared" si="16"/>
        <v>#VALUE!</v>
      </c>
      <c r="Q10" s="527" t="e">
        <f t="shared" si="16"/>
        <v>#VALUE!</v>
      </c>
      <c r="R10" s="527" t="e">
        <f t="shared" si="16"/>
        <v>#VALUE!</v>
      </c>
      <c r="S10" s="527" t="e">
        <f t="shared" si="16"/>
        <v>#VALUE!</v>
      </c>
      <c r="T10" s="527" t="e">
        <f t="shared" si="16"/>
        <v>#VALUE!</v>
      </c>
      <c r="U10" s="527" t="e">
        <f t="shared" si="16"/>
        <v>#VALUE!</v>
      </c>
      <c r="V10" s="527" t="e">
        <f t="shared" si="16"/>
        <v>#VALUE!</v>
      </c>
      <c r="W10" s="527" t="e">
        <f t="shared" si="16"/>
        <v>#VALUE!</v>
      </c>
      <c r="X10" s="527" t="e">
        <f t="shared" si="16"/>
        <v>#VALUE!</v>
      </c>
      <c r="Y10" s="527" t="e">
        <f t="shared" si="16"/>
        <v>#VALUE!</v>
      </c>
      <c r="Z10" s="527" t="e">
        <f t="shared" si="16"/>
        <v>#VALUE!</v>
      </c>
      <c r="AA10" s="527" t="e">
        <f t="shared" si="16"/>
        <v>#VALUE!</v>
      </c>
      <c r="AB10" s="527" t="e">
        <f t="shared" si="16"/>
        <v>#VALUE!</v>
      </c>
      <c r="AC10" s="527" t="e">
        <f t="shared" si="16"/>
        <v>#VALUE!</v>
      </c>
      <c r="AD10" s="527" t="e">
        <f t="shared" si="16"/>
        <v>#VALUE!</v>
      </c>
      <c r="AE10" s="527" t="e">
        <f t="shared" si="16"/>
        <v>#VALUE!</v>
      </c>
      <c r="AF10" s="527" t="e">
        <f t="shared" si="16"/>
        <v>#VALUE!</v>
      </c>
      <c r="AG10" s="527" t="e">
        <f t="shared" si="16"/>
        <v>#VALUE!</v>
      </c>
      <c r="AH10" s="527" t="e">
        <f t="shared" si="16"/>
        <v>#VALUE!</v>
      </c>
      <c r="AI10" s="527" t="e">
        <f t="shared" si="16"/>
        <v>#VALUE!</v>
      </c>
      <c r="AJ10" s="527" t="e">
        <f t="shared" si="16"/>
        <v>#VALUE!</v>
      </c>
      <c r="AK10" s="527" t="e">
        <f t="shared" si="16"/>
        <v>#VALUE!</v>
      </c>
      <c r="AL10" s="527" t="e">
        <f t="shared" si="16"/>
        <v>#VALUE!</v>
      </c>
      <c r="AM10" s="527" t="e">
        <f t="shared" si="16"/>
        <v>#VALUE!</v>
      </c>
      <c r="AN10" s="527" t="e">
        <f t="shared" si="16"/>
        <v>#VALUE!</v>
      </c>
      <c r="AO10" s="527" t="e">
        <f t="shared" si="16"/>
        <v>#VALUE!</v>
      </c>
      <c r="AP10" s="527" t="e">
        <f t="shared" si="16"/>
        <v>#VALUE!</v>
      </c>
      <c r="AQ10" s="527" t="e">
        <f t="shared" si="16"/>
        <v>#VALUE!</v>
      </c>
      <c r="AR10" s="527" t="e">
        <f t="shared" si="16"/>
        <v>#VALUE!</v>
      </c>
      <c r="AS10" s="527" t="e">
        <f t="shared" si="16"/>
        <v>#VALUE!</v>
      </c>
      <c r="AT10" s="527" t="e">
        <f t="shared" si="16"/>
        <v>#VALUE!</v>
      </c>
      <c r="AU10" s="527" t="e">
        <f t="shared" si="16"/>
        <v>#VALUE!</v>
      </c>
      <c r="AV10" s="527" t="e">
        <f t="shared" si="16"/>
        <v>#VALUE!</v>
      </c>
      <c r="AW10" s="527" t="e">
        <f t="shared" si="16"/>
        <v>#VALUE!</v>
      </c>
      <c r="AX10" s="527" t="e">
        <f t="shared" si="16"/>
        <v>#VALUE!</v>
      </c>
      <c r="AY10" s="527" t="e">
        <f t="shared" si="16"/>
        <v>#VALUE!</v>
      </c>
      <c r="AZ10" s="527" t="e">
        <f t="shared" si="16"/>
        <v>#VALUE!</v>
      </c>
      <c r="BA10" s="527" t="e">
        <f t="shared" si="16"/>
        <v>#VALUE!</v>
      </c>
      <c r="BB10" s="527" t="e">
        <f t="shared" si="16"/>
        <v>#VALUE!</v>
      </c>
      <c r="BC10" s="527" t="e">
        <f t="shared" si="16"/>
        <v>#VALUE!</v>
      </c>
      <c r="BD10" s="527" t="e">
        <f t="shared" si="16"/>
        <v>#VALUE!</v>
      </c>
      <c r="BE10" s="527" t="e">
        <f t="shared" si="16"/>
        <v>#VALUE!</v>
      </c>
      <c r="BF10" s="527" t="e">
        <f t="shared" si="16"/>
        <v>#VALUE!</v>
      </c>
      <c r="BG10" s="527" t="e">
        <f t="shared" si="16"/>
        <v>#VALUE!</v>
      </c>
      <c r="BH10" s="527" t="e">
        <f t="shared" si="16"/>
        <v>#VALUE!</v>
      </c>
      <c r="BI10" s="527" t="e">
        <f t="shared" si="16"/>
        <v>#VALUE!</v>
      </c>
      <c r="BJ10" s="527" t="e">
        <f t="shared" si="16"/>
        <v>#VALUE!</v>
      </c>
      <c r="BK10" s="527" t="e">
        <f t="shared" si="16"/>
        <v>#VALUE!</v>
      </c>
      <c r="BL10" s="527" t="e">
        <f t="shared" si="16"/>
        <v>#VALUE!</v>
      </c>
      <c r="BM10" s="527" t="e">
        <f t="shared" si="16"/>
        <v>#VALUE!</v>
      </c>
      <c r="BN10" s="527" t="e">
        <f t="shared" si="16"/>
        <v>#VALUE!</v>
      </c>
      <c r="BO10" s="527" t="e">
        <f t="shared" si="16"/>
        <v>#VALUE!</v>
      </c>
      <c r="BP10" s="527" t="e">
        <f t="shared" ref="BP10:EA10" si="17">BP8/BP6</f>
        <v>#VALUE!</v>
      </c>
      <c r="BQ10" s="527" t="e">
        <f t="shared" si="17"/>
        <v>#VALUE!</v>
      </c>
      <c r="BR10" s="527" t="e">
        <f t="shared" si="17"/>
        <v>#VALUE!</v>
      </c>
      <c r="BS10" s="527" t="e">
        <f t="shared" si="17"/>
        <v>#VALUE!</v>
      </c>
      <c r="BT10" s="527" t="e">
        <f t="shared" si="17"/>
        <v>#VALUE!</v>
      </c>
      <c r="BU10" s="527" t="e">
        <f t="shared" si="17"/>
        <v>#VALUE!</v>
      </c>
      <c r="BV10" s="527" t="e">
        <f t="shared" si="17"/>
        <v>#VALUE!</v>
      </c>
      <c r="BW10" s="527" t="e">
        <f t="shared" si="17"/>
        <v>#VALUE!</v>
      </c>
      <c r="BX10" s="527" t="e">
        <f t="shared" si="17"/>
        <v>#VALUE!</v>
      </c>
      <c r="BY10" s="527" t="e">
        <f t="shared" si="17"/>
        <v>#VALUE!</v>
      </c>
      <c r="BZ10" s="527" t="e">
        <f t="shared" si="17"/>
        <v>#VALUE!</v>
      </c>
      <c r="CA10" s="527" t="e">
        <f t="shared" si="17"/>
        <v>#VALUE!</v>
      </c>
      <c r="CB10" s="527" t="e">
        <f t="shared" si="17"/>
        <v>#VALUE!</v>
      </c>
      <c r="CC10" s="527" t="e">
        <f t="shared" si="17"/>
        <v>#VALUE!</v>
      </c>
      <c r="CD10" s="527" t="e">
        <f t="shared" si="17"/>
        <v>#VALUE!</v>
      </c>
      <c r="CE10" s="527" t="e">
        <f t="shared" si="17"/>
        <v>#VALUE!</v>
      </c>
      <c r="CF10" s="527" t="e">
        <f t="shared" si="17"/>
        <v>#VALUE!</v>
      </c>
      <c r="CG10" s="527" t="e">
        <f t="shared" si="17"/>
        <v>#VALUE!</v>
      </c>
      <c r="CH10" s="527" t="e">
        <f t="shared" si="17"/>
        <v>#VALUE!</v>
      </c>
      <c r="CI10" s="527" t="e">
        <f t="shared" si="17"/>
        <v>#VALUE!</v>
      </c>
      <c r="CJ10" s="527" t="e">
        <f t="shared" si="17"/>
        <v>#VALUE!</v>
      </c>
      <c r="CK10" s="527" t="e">
        <f t="shared" si="17"/>
        <v>#VALUE!</v>
      </c>
      <c r="CL10" s="527" t="e">
        <f t="shared" si="17"/>
        <v>#VALUE!</v>
      </c>
      <c r="CM10" s="527" t="e">
        <f t="shared" si="17"/>
        <v>#VALUE!</v>
      </c>
      <c r="CN10" s="527" t="e">
        <f t="shared" si="17"/>
        <v>#VALUE!</v>
      </c>
      <c r="CO10" s="527" t="e">
        <f t="shared" si="17"/>
        <v>#VALUE!</v>
      </c>
      <c r="CP10" s="527" t="e">
        <f t="shared" si="17"/>
        <v>#VALUE!</v>
      </c>
      <c r="CQ10" s="527" t="e">
        <f t="shared" si="17"/>
        <v>#VALUE!</v>
      </c>
      <c r="CR10" s="527" t="e">
        <f t="shared" si="17"/>
        <v>#VALUE!</v>
      </c>
      <c r="CS10" s="527" t="e">
        <f t="shared" si="17"/>
        <v>#VALUE!</v>
      </c>
      <c r="CT10" s="527" t="e">
        <f t="shared" si="17"/>
        <v>#VALUE!</v>
      </c>
      <c r="CU10" s="527" t="e">
        <f t="shared" si="17"/>
        <v>#VALUE!</v>
      </c>
      <c r="CV10" s="527" t="e">
        <f t="shared" si="17"/>
        <v>#VALUE!</v>
      </c>
      <c r="CW10" s="527" t="e">
        <f t="shared" si="17"/>
        <v>#VALUE!</v>
      </c>
      <c r="CX10" s="527" t="e">
        <f t="shared" si="17"/>
        <v>#VALUE!</v>
      </c>
      <c r="CY10" s="527" t="e">
        <f t="shared" si="17"/>
        <v>#VALUE!</v>
      </c>
      <c r="CZ10" s="527" t="e">
        <f t="shared" si="17"/>
        <v>#VALUE!</v>
      </c>
      <c r="DA10" s="527" t="e">
        <f t="shared" si="17"/>
        <v>#VALUE!</v>
      </c>
      <c r="DB10" s="527" t="e">
        <f t="shared" si="17"/>
        <v>#VALUE!</v>
      </c>
      <c r="DC10" s="527" t="e">
        <f t="shared" si="17"/>
        <v>#VALUE!</v>
      </c>
      <c r="DD10" s="527" t="e">
        <f t="shared" si="17"/>
        <v>#VALUE!</v>
      </c>
      <c r="DE10" s="527" t="e">
        <f t="shared" si="17"/>
        <v>#VALUE!</v>
      </c>
      <c r="DF10" s="527" t="e">
        <f t="shared" si="17"/>
        <v>#VALUE!</v>
      </c>
      <c r="DG10" s="527" t="e">
        <f t="shared" si="17"/>
        <v>#VALUE!</v>
      </c>
      <c r="DH10" s="527" t="e">
        <f t="shared" si="17"/>
        <v>#VALUE!</v>
      </c>
      <c r="DI10" s="527" t="e">
        <f t="shared" si="17"/>
        <v>#VALUE!</v>
      </c>
      <c r="DJ10" s="527" t="e">
        <f t="shared" si="17"/>
        <v>#VALUE!</v>
      </c>
      <c r="DK10" s="527" t="e">
        <f t="shared" si="17"/>
        <v>#VALUE!</v>
      </c>
      <c r="DL10" s="527" t="e">
        <f t="shared" si="17"/>
        <v>#VALUE!</v>
      </c>
      <c r="DM10" s="527" t="e">
        <f t="shared" si="17"/>
        <v>#VALUE!</v>
      </c>
      <c r="DN10" s="527" t="e">
        <f t="shared" si="17"/>
        <v>#VALUE!</v>
      </c>
      <c r="DO10" s="527" t="e">
        <f t="shared" si="17"/>
        <v>#VALUE!</v>
      </c>
      <c r="DP10" s="527" t="e">
        <f t="shared" si="17"/>
        <v>#VALUE!</v>
      </c>
      <c r="DQ10" s="527" t="e">
        <f t="shared" si="17"/>
        <v>#VALUE!</v>
      </c>
      <c r="DR10" s="527" t="e">
        <f t="shared" si="17"/>
        <v>#VALUE!</v>
      </c>
      <c r="DS10" s="527" t="e">
        <f t="shared" si="17"/>
        <v>#VALUE!</v>
      </c>
      <c r="DT10" s="527" t="e">
        <f t="shared" si="17"/>
        <v>#VALUE!</v>
      </c>
      <c r="DU10" s="527" t="e">
        <f t="shared" si="17"/>
        <v>#VALUE!</v>
      </c>
      <c r="DV10" s="527" t="e">
        <f t="shared" si="17"/>
        <v>#VALUE!</v>
      </c>
      <c r="DW10" s="527" t="e">
        <f t="shared" si="17"/>
        <v>#VALUE!</v>
      </c>
      <c r="DX10" s="527" t="e">
        <f t="shared" si="17"/>
        <v>#VALUE!</v>
      </c>
      <c r="DY10" s="527" t="e">
        <f t="shared" si="17"/>
        <v>#VALUE!</v>
      </c>
      <c r="DZ10" s="527" t="e">
        <f t="shared" si="17"/>
        <v>#VALUE!</v>
      </c>
      <c r="EA10" s="527" t="e">
        <f t="shared" si="17"/>
        <v>#VALUE!</v>
      </c>
      <c r="EB10" s="527" t="e">
        <f t="shared" ref="EB10:EG10" si="18">EB8/EB6</f>
        <v>#VALUE!</v>
      </c>
      <c r="EC10" s="527" t="e">
        <f t="shared" si="18"/>
        <v>#VALUE!</v>
      </c>
      <c r="ED10" s="527" t="e">
        <f t="shared" si="18"/>
        <v>#VALUE!</v>
      </c>
      <c r="EE10" s="527" t="e">
        <f t="shared" si="18"/>
        <v>#VALUE!</v>
      </c>
      <c r="EF10" s="527" t="e">
        <f t="shared" si="18"/>
        <v>#VALUE!</v>
      </c>
      <c r="EG10" s="527" t="e">
        <f t="shared" si="18"/>
        <v>#VALUE!</v>
      </c>
      <c r="EH10" s="527" t="e">
        <f>EH8/EH6</f>
        <v>#VALUE!</v>
      </c>
      <c r="EI10" s="527" t="e">
        <f>EI8/EI6</f>
        <v>#VALUE!</v>
      </c>
      <c r="EJ10" s="597"/>
      <c r="EK10" s="597"/>
      <c r="EL10" s="597"/>
      <c r="EM10" s="597"/>
      <c r="EN10" s="597"/>
      <c r="EO10" s="597"/>
      <c r="EP10" s="597"/>
      <c r="EQ10" s="597"/>
      <c r="ER10" s="597"/>
      <c r="ES10" s="597"/>
      <c r="ET10" s="597"/>
      <c r="EU10" s="597"/>
      <c r="EV10" s="597"/>
      <c r="EW10" s="597"/>
      <c r="EX10" s="597"/>
      <c r="EY10" s="597"/>
      <c r="EZ10" s="597"/>
      <c r="FA10" s="597"/>
      <c r="FB10" s="597"/>
      <c r="FC10" s="597"/>
      <c r="FD10" s="597"/>
      <c r="FE10" s="597"/>
      <c r="FF10" s="597"/>
      <c r="FG10" s="597"/>
      <c r="FH10" s="597"/>
      <c r="FI10" s="597"/>
      <c r="FJ10" s="597"/>
    </row>
    <row r="11" spans="1:166" s="455" customFormat="1">
      <c r="A11" s="374"/>
      <c r="B11" s="506" t="s">
        <v>379</v>
      </c>
      <c r="C11" s="455" t="e">
        <v>#VALUE!</v>
      </c>
      <c r="D11" s="455" t="e">
        <v>#VALUE!</v>
      </c>
      <c r="E11" s="455" t="e">
        <v>#VALUE!</v>
      </c>
      <c r="F11" s="455" t="e">
        <v>#VALUE!</v>
      </c>
      <c r="G11" s="455" t="e">
        <v>#VALUE!</v>
      </c>
      <c r="H11" s="455" t="e">
        <v>#VALUE!</v>
      </c>
      <c r="I11" s="455" t="e">
        <v>#VALUE!</v>
      </c>
      <c r="J11" s="455" t="e">
        <v>#VALUE!</v>
      </c>
      <c r="K11" s="455" t="e">
        <v>#VALUE!</v>
      </c>
      <c r="L11" s="455" t="e">
        <v>#VALUE!</v>
      </c>
      <c r="M11" s="455" t="e">
        <v>#VALUE!</v>
      </c>
      <c r="N11" s="455" t="e">
        <v>#VALUE!</v>
      </c>
      <c r="O11" s="455" t="e">
        <v>#VALUE!</v>
      </c>
      <c r="P11" s="455" t="e">
        <v>#VALUE!</v>
      </c>
      <c r="Q11" s="455" t="e">
        <v>#VALUE!</v>
      </c>
      <c r="R11" s="455" t="e">
        <v>#VALUE!</v>
      </c>
      <c r="S11" s="455" t="e">
        <v>#VALUE!</v>
      </c>
      <c r="T11" s="455" t="e">
        <v>#VALUE!</v>
      </c>
      <c r="U11" s="455" t="e">
        <v>#VALUE!</v>
      </c>
      <c r="V11" s="455" t="e">
        <v>#VALUE!</v>
      </c>
      <c r="W11" s="455" t="e">
        <v>#VALUE!</v>
      </c>
      <c r="X11" s="455" t="e">
        <v>#VALUE!</v>
      </c>
      <c r="Y11" s="455" t="e">
        <v>#VALUE!</v>
      </c>
      <c r="Z11" s="455" t="e">
        <v>#VALUE!</v>
      </c>
      <c r="AA11" s="455" t="e">
        <v>#VALUE!</v>
      </c>
      <c r="AB11" s="455" t="e">
        <v>#VALUE!</v>
      </c>
      <c r="AC11" s="455" t="e">
        <v>#VALUE!</v>
      </c>
      <c r="AD11" s="455" t="e">
        <v>#VALUE!</v>
      </c>
      <c r="AE11" s="455" t="e">
        <v>#VALUE!</v>
      </c>
      <c r="AF11" s="455" t="e">
        <v>#VALUE!</v>
      </c>
      <c r="AG11" s="455" t="e">
        <v>#VALUE!</v>
      </c>
      <c r="AH11" s="455" t="e">
        <v>#VALUE!</v>
      </c>
      <c r="AI11" s="455" t="e">
        <v>#VALUE!</v>
      </c>
      <c r="AJ11" s="455" t="e">
        <v>#VALUE!</v>
      </c>
      <c r="AK11" s="455" t="e">
        <v>#VALUE!</v>
      </c>
      <c r="AL11" s="455" t="e">
        <v>#VALUE!</v>
      </c>
      <c r="AM11" s="455" t="e">
        <v>#VALUE!</v>
      </c>
      <c r="AN11" s="455" t="e">
        <v>#VALUE!</v>
      </c>
      <c r="AO11" s="455" t="e">
        <v>#VALUE!</v>
      </c>
      <c r="AP11" s="455" t="e">
        <v>#VALUE!</v>
      </c>
      <c r="AQ11" s="455" t="e">
        <v>#VALUE!</v>
      </c>
      <c r="AR11" s="455" t="e">
        <v>#VALUE!</v>
      </c>
      <c r="AS11" s="455" t="e">
        <v>#VALUE!</v>
      </c>
      <c r="AT11" s="455" t="e">
        <v>#VALUE!</v>
      </c>
      <c r="AU11" s="455" t="e">
        <v>#VALUE!</v>
      </c>
      <c r="AV11" s="455" t="e">
        <v>#VALUE!</v>
      </c>
      <c r="AW11" s="455" t="e">
        <v>#VALUE!</v>
      </c>
      <c r="AX11" s="455" t="e">
        <v>#VALUE!</v>
      </c>
      <c r="AY11" s="455" t="e">
        <v>#VALUE!</v>
      </c>
      <c r="AZ11" s="455" t="e">
        <v>#VALUE!</v>
      </c>
      <c r="BA11" s="455" t="e">
        <v>#VALUE!</v>
      </c>
      <c r="BB11" s="455" t="e">
        <v>#VALUE!</v>
      </c>
      <c r="BC11" s="455" t="e">
        <v>#VALUE!</v>
      </c>
      <c r="BD11" s="455" t="e">
        <v>#VALUE!</v>
      </c>
      <c r="BE11" s="455" t="e">
        <v>#VALUE!</v>
      </c>
      <c r="BF11" s="455" t="e">
        <v>#VALUE!</v>
      </c>
      <c r="BG11" s="455" t="e">
        <v>#VALUE!</v>
      </c>
      <c r="BH11" s="455" t="e">
        <v>#VALUE!</v>
      </c>
      <c r="BI11" s="455" t="e">
        <v>#VALUE!</v>
      </c>
      <c r="BJ11" s="455" t="e">
        <v>#VALUE!</v>
      </c>
      <c r="BK11" s="455" t="e">
        <v>#VALUE!</v>
      </c>
      <c r="BL11" s="455" t="e">
        <v>#VALUE!</v>
      </c>
      <c r="BM11" s="455" t="e">
        <v>#VALUE!</v>
      </c>
      <c r="BN11" s="455" t="e">
        <v>#VALUE!</v>
      </c>
      <c r="BO11" s="455" t="e">
        <v>#VALUE!</v>
      </c>
      <c r="BP11" s="455" t="e">
        <v>#VALUE!</v>
      </c>
      <c r="BQ11" s="455" t="e">
        <v>#VALUE!</v>
      </c>
      <c r="BR11" s="455" t="e">
        <v>#VALUE!</v>
      </c>
      <c r="BS11" s="455" t="e">
        <v>#VALUE!</v>
      </c>
      <c r="BT11" s="455" t="e">
        <v>#VALUE!</v>
      </c>
      <c r="BU11" s="455" t="e">
        <v>#VALUE!</v>
      </c>
      <c r="BV11" s="455" t="e">
        <v>#VALUE!</v>
      </c>
      <c r="BW11" s="455" t="e">
        <v>#VALUE!</v>
      </c>
      <c r="BX11" s="455" t="e">
        <v>#VALUE!</v>
      </c>
      <c r="BY11" s="455" t="e">
        <v>#VALUE!</v>
      </c>
      <c r="BZ11" s="455" t="e">
        <v>#VALUE!</v>
      </c>
      <c r="CA11" s="455" t="e">
        <v>#VALUE!</v>
      </c>
      <c r="CB11" s="455" t="e">
        <v>#VALUE!</v>
      </c>
      <c r="CC11" s="455" t="e">
        <v>#VALUE!</v>
      </c>
      <c r="CD11" s="455" t="e">
        <v>#VALUE!</v>
      </c>
      <c r="CE11" s="455" t="e">
        <v>#VALUE!</v>
      </c>
      <c r="CF11" s="455" t="e">
        <v>#VALUE!</v>
      </c>
      <c r="CG11" s="455" t="e">
        <v>#VALUE!</v>
      </c>
      <c r="CH11" s="455" t="e">
        <v>#VALUE!</v>
      </c>
      <c r="CI11" s="455" t="e">
        <v>#VALUE!</v>
      </c>
      <c r="CJ11" s="455" t="e">
        <v>#VALUE!</v>
      </c>
      <c r="CK11" s="455" t="e">
        <v>#VALUE!</v>
      </c>
      <c r="CL11" s="455" t="e">
        <v>#VALUE!</v>
      </c>
      <c r="CM11" s="455" t="e">
        <v>#VALUE!</v>
      </c>
      <c r="CN11" s="455" t="e">
        <v>#VALUE!</v>
      </c>
      <c r="CO11" s="455" t="e">
        <v>#VALUE!</v>
      </c>
      <c r="CP11" s="455" t="e">
        <v>#VALUE!</v>
      </c>
      <c r="CQ11" s="455" t="e">
        <v>#VALUE!</v>
      </c>
      <c r="CR11" s="455" t="e">
        <v>#VALUE!</v>
      </c>
      <c r="CS11" s="455" t="e">
        <v>#VALUE!</v>
      </c>
      <c r="CT11" s="455" t="e">
        <v>#VALUE!</v>
      </c>
      <c r="CU11" s="455" t="e">
        <v>#VALUE!</v>
      </c>
      <c r="CV11" s="455" t="e">
        <v>#VALUE!</v>
      </c>
      <c r="CW11" s="455" t="e">
        <v>#VALUE!</v>
      </c>
      <c r="CX11" s="455" t="e">
        <v>#VALUE!</v>
      </c>
      <c r="CY11" s="455" t="e">
        <v>#VALUE!</v>
      </c>
      <c r="CZ11" s="455" t="e">
        <v>#VALUE!</v>
      </c>
      <c r="DA11" s="455" t="e">
        <v>#VALUE!</v>
      </c>
      <c r="DB11" s="455" t="e">
        <v>#VALUE!</v>
      </c>
      <c r="DC11" s="455" t="e">
        <v>#VALUE!</v>
      </c>
      <c r="DD11" s="455" t="e">
        <v>#VALUE!</v>
      </c>
      <c r="DE11" s="455" t="e">
        <v>#VALUE!</v>
      </c>
      <c r="DF11" s="455" t="e">
        <v>#VALUE!</v>
      </c>
      <c r="DG11" s="455" t="e">
        <v>#VALUE!</v>
      </c>
      <c r="DH11" s="455" t="e">
        <v>#VALUE!</v>
      </c>
      <c r="DI11" s="455" t="e">
        <v>#VALUE!</v>
      </c>
      <c r="DJ11" s="455" t="e">
        <v>#VALUE!</v>
      </c>
      <c r="DK11" s="455" t="e">
        <v>#VALUE!</v>
      </c>
      <c r="DL11" s="455" t="e">
        <v>#VALUE!</v>
      </c>
      <c r="DM11" s="455" t="e">
        <v>#VALUE!</v>
      </c>
      <c r="DN11" s="455" t="e">
        <v>#VALUE!</v>
      </c>
      <c r="DO11" s="455" t="e">
        <v>#VALUE!</v>
      </c>
      <c r="DP11" s="455" t="e">
        <v>#VALUE!</v>
      </c>
      <c r="DQ11" s="455" t="e">
        <v>#VALUE!</v>
      </c>
      <c r="DR11" s="455" t="e">
        <v>#VALUE!</v>
      </c>
      <c r="DS11" s="455" t="e">
        <v>#VALUE!</v>
      </c>
      <c r="DT11" s="455" t="e">
        <v>#VALUE!</v>
      </c>
      <c r="DU11" s="455" t="e">
        <v>#VALUE!</v>
      </c>
      <c r="DV11" s="455" t="e">
        <v>#VALUE!</v>
      </c>
      <c r="DW11" s="455" t="e">
        <v>#VALUE!</v>
      </c>
      <c r="DX11" s="455" t="e">
        <v>#VALUE!</v>
      </c>
      <c r="DY11" s="455" t="e">
        <v>#VALUE!</v>
      </c>
      <c r="DZ11" s="455" t="e">
        <v>#VALUE!</v>
      </c>
      <c r="EA11" s="455" t="e">
        <v>#VALUE!</v>
      </c>
      <c r="EB11" s="455" t="e">
        <v>#VALUE!</v>
      </c>
      <c r="EC11" s="457" t="e">
        <v>#VALUE!</v>
      </c>
      <c r="ED11" s="457" t="e">
        <v>#VALUE!</v>
      </c>
      <c r="EE11" s="457" t="e">
        <v>#VALUE!</v>
      </c>
      <c r="EF11" s="457" t="e">
        <v>#VALUE!</v>
      </c>
      <c r="EG11" s="457" t="e">
        <v>#VALUE!</v>
      </c>
      <c r="EH11" s="457" t="e">
        <v>#VALUE!</v>
      </c>
      <c r="EI11" s="457" t="e">
        <v>#VALUE!</v>
      </c>
      <c r="EJ11" s="598">
        <v>0.34</v>
      </c>
      <c r="EK11" s="598">
        <v>0.34</v>
      </c>
      <c r="EL11" s="598">
        <v>0.34</v>
      </c>
      <c r="EM11" s="598">
        <v>0.34</v>
      </c>
      <c r="EN11" s="598">
        <v>0.34</v>
      </c>
      <c r="EO11" s="598">
        <v>0.34</v>
      </c>
      <c r="EP11" s="598">
        <v>0.34</v>
      </c>
      <c r="EQ11" s="598">
        <v>0.34</v>
      </c>
      <c r="ER11" s="598">
        <v>0.34</v>
      </c>
      <c r="ES11" s="598">
        <v>0.34</v>
      </c>
      <c r="ET11" s="598">
        <v>0.34</v>
      </c>
      <c r="EU11" s="598">
        <v>0.34</v>
      </c>
      <c r="EV11" s="598">
        <v>0.34</v>
      </c>
      <c r="EW11" s="598">
        <v>0.34</v>
      </c>
      <c r="EX11" s="598">
        <v>0.34</v>
      </c>
      <c r="EY11" s="598">
        <v>0.34</v>
      </c>
      <c r="EZ11" s="598">
        <v>0.34</v>
      </c>
      <c r="FA11" s="598">
        <v>0.34</v>
      </c>
      <c r="FB11" s="598">
        <v>0.34</v>
      </c>
      <c r="FC11" s="598"/>
      <c r="FD11" s="598"/>
      <c r="FE11" s="598"/>
      <c r="FF11" s="598"/>
      <c r="FG11" s="598"/>
      <c r="FH11" s="598"/>
      <c r="FI11" s="598"/>
      <c r="FJ11" s="598"/>
    </row>
    <row r="12" spans="1:166" s="465" customFormat="1" ht="13.5" thickBot="1">
      <c r="A12" s="374"/>
      <c r="B12" s="563"/>
      <c r="C12" s="599"/>
      <c r="D12" s="599"/>
      <c r="E12" s="599"/>
      <c r="F12" s="599"/>
      <c r="G12" s="599"/>
      <c r="H12" s="599"/>
      <c r="I12" s="599"/>
      <c r="J12" s="599"/>
      <c r="K12" s="599"/>
      <c r="L12" s="599"/>
      <c r="M12" s="599"/>
      <c r="N12" s="599"/>
      <c r="O12" s="599"/>
      <c r="P12" s="599"/>
      <c r="Q12" s="599"/>
      <c r="R12" s="599"/>
      <c r="S12" s="599"/>
      <c r="T12" s="599"/>
      <c r="U12" s="599"/>
      <c r="V12" s="599"/>
      <c r="W12" s="599"/>
      <c r="X12" s="599"/>
      <c r="Y12" s="599"/>
      <c r="Z12" s="599"/>
      <c r="AA12" s="599"/>
      <c r="AB12" s="599"/>
      <c r="AC12" s="599"/>
      <c r="AD12" s="599"/>
      <c r="AE12" s="599"/>
      <c r="AF12" s="599"/>
      <c r="AG12" s="599"/>
      <c r="AH12" s="599"/>
      <c r="AI12" s="599"/>
      <c r="AJ12" s="599"/>
      <c r="AK12" s="599"/>
      <c r="AL12" s="599"/>
      <c r="AM12" s="599"/>
      <c r="AN12" s="599"/>
      <c r="AO12" s="599"/>
      <c r="AP12" s="599"/>
      <c r="AQ12" s="599"/>
      <c r="AR12" s="599"/>
      <c r="AS12" s="599"/>
      <c r="AT12" s="599"/>
      <c r="AU12" s="599"/>
      <c r="AV12" s="599"/>
      <c r="AW12" s="599"/>
      <c r="AX12" s="599"/>
      <c r="AY12" s="599"/>
      <c r="AZ12" s="599"/>
      <c r="BA12" s="599"/>
      <c r="BB12" s="599"/>
      <c r="BC12" s="599"/>
      <c r="BD12" s="599"/>
      <c r="BE12" s="599"/>
      <c r="BF12" s="599"/>
      <c r="BG12" s="599"/>
      <c r="BH12" s="599"/>
      <c r="BI12" s="599"/>
      <c r="BJ12" s="599"/>
      <c r="BK12" s="599"/>
      <c r="BL12" s="599"/>
      <c r="BM12" s="599"/>
      <c r="BN12" s="599"/>
      <c r="BO12" s="599"/>
      <c r="BP12" s="599"/>
      <c r="BQ12" s="599"/>
      <c r="BR12" s="599"/>
      <c r="BS12" s="599"/>
      <c r="BT12" s="599"/>
      <c r="BU12" s="599"/>
      <c r="BV12" s="599"/>
      <c r="BW12" s="599"/>
      <c r="BX12" s="599"/>
      <c r="BY12" s="599"/>
      <c r="BZ12" s="599"/>
      <c r="CA12" s="599"/>
      <c r="CB12" s="599"/>
      <c r="CC12" s="599"/>
      <c r="CD12" s="599"/>
      <c r="CE12" s="599"/>
      <c r="CF12" s="599"/>
      <c r="CG12" s="599"/>
      <c r="CH12" s="599"/>
      <c r="CI12" s="599"/>
      <c r="CJ12" s="599"/>
      <c r="CK12" s="599"/>
      <c r="CL12" s="599"/>
      <c r="CM12" s="599"/>
      <c r="CN12" s="599"/>
      <c r="CO12" s="599"/>
      <c r="CP12" s="599"/>
      <c r="CQ12" s="599"/>
      <c r="CR12" s="599"/>
      <c r="CS12" s="599"/>
      <c r="CT12" s="599"/>
      <c r="CU12" s="599"/>
      <c r="CV12" s="599"/>
      <c r="CW12" s="599"/>
      <c r="CX12" s="599"/>
      <c r="CY12" s="599"/>
      <c r="CZ12" s="599"/>
      <c r="DA12" s="599"/>
      <c r="DB12" s="599"/>
      <c r="DC12" s="599"/>
      <c r="DD12" s="599"/>
      <c r="DE12" s="599"/>
      <c r="DF12" s="599"/>
      <c r="DG12" s="599"/>
      <c r="DH12" s="599"/>
      <c r="DI12" s="599"/>
      <c r="DJ12" s="599"/>
      <c r="DK12" s="599"/>
      <c r="DL12" s="599"/>
      <c r="DM12" s="599"/>
      <c r="DN12" s="599"/>
      <c r="DO12" s="599"/>
      <c r="DP12" s="599"/>
      <c r="DQ12" s="599"/>
      <c r="DR12" s="599"/>
      <c r="DS12" s="599"/>
      <c r="DT12" s="599"/>
      <c r="DU12" s="599"/>
      <c r="DV12" s="599"/>
      <c r="DW12" s="599"/>
      <c r="DX12" s="599"/>
      <c r="DY12" s="599"/>
      <c r="DZ12" s="599"/>
      <c r="EA12" s="599"/>
      <c r="EB12" s="599"/>
      <c r="EC12" s="599"/>
      <c r="ED12" s="599"/>
      <c r="EE12" s="600"/>
      <c r="EF12" s="601"/>
      <c r="EG12" s="601"/>
      <c r="EH12" s="601"/>
      <c r="EI12" s="601"/>
      <c r="EJ12" s="597"/>
      <c r="EK12" s="597"/>
      <c r="EL12" s="597"/>
      <c r="EM12" s="597"/>
      <c r="EN12" s="597"/>
      <c r="EO12" s="597"/>
      <c r="EP12" s="597"/>
      <c r="EQ12" s="597"/>
      <c r="ER12" s="597"/>
      <c r="ES12" s="597"/>
      <c r="ET12" s="597"/>
      <c r="EU12" s="597"/>
      <c r="EV12" s="597"/>
      <c r="EW12" s="597"/>
      <c r="EX12" s="597"/>
      <c r="EY12" s="597"/>
      <c r="EZ12" s="597"/>
      <c r="FA12" s="597"/>
      <c r="FB12" s="597"/>
      <c r="FC12" s="597"/>
      <c r="FD12" s="597"/>
      <c r="FE12" s="597"/>
      <c r="FF12" s="597"/>
      <c r="FG12" s="597"/>
      <c r="FH12" s="597"/>
      <c r="FI12" s="597"/>
      <c r="FJ12" s="597"/>
    </row>
    <row r="13" spans="1:166" ht="12.75" customHeight="1" thickBot="1">
      <c r="A13" s="531"/>
      <c r="B13" s="507"/>
      <c r="C13" s="602">
        <v>29281</v>
      </c>
      <c r="D13" s="576">
        <v>29373</v>
      </c>
      <c r="E13" s="576">
        <v>29465</v>
      </c>
      <c r="F13" s="576">
        <v>29556</v>
      </c>
      <c r="G13" s="576">
        <v>29646</v>
      </c>
      <c r="H13" s="576">
        <v>29738</v>
      </c>
      <c r="I13" s="576">
        <v>29830</v>
      </c>
      <c r="J13" s="576">
        <v>29921</v>
      </c>
      <c r="K13" s="576">
        <v>30011</v>
      </c>
      <c r="L13" s="576">
        <v>30103</v>
      </c>
      <c r="M13" s="576">
        <v>30195</v>
      </c>
      <c r="N13" s="576">
        <v>30286</v>
      </c>
      <c r="O13" s="576">
        <v>30376</v>
      </c>
      <c r="P13" s="576">
        <v>30468</v>
      </c>
      <c r="Q13" s="576">
        <v>30560</v>
      </c>
      <c r="R13" s="576">
        <v>30651</v>
      </c>
      <c r="S13" s="576">
        <v>30742</v>
      </c>
      <c r="T13" s="576">
        <v>30834</v>
      </c>
      <c r="U13" s="576">
        <v>30926</v>
      </c>
      <c r="V13" s="576">
        <v>31017</v>
      </c>
      <c r="W13" s="576">
        <v>31107</v>
      </c>
      <c r="X13" s="576">
        <v>31199</v>
      </c>
      <c r="Y13" s="576">
        <v>31291</v>
      </c>
      <c r="Z13" s="576">
        <v>31382</v>
      </c>
      <c r="AA13" s="576">
        <v>31472</v>
      </c>
      <c r="AB13" s="576">
        <v>31564</v>
      </c>
      <c r="AC13" s="576">
        <v>31656</v>
      </c>
      <c r="AD13" s="576">
        <v>31747</v>
      </c>
      <c r="AE13" s="576">
        <v>31837</v>
      </c>
      <c r="AF13" s="576">
        <v>31929</v>
      </c>
      <c r="AG13" s="576">
        <v>32021</v>
      </c>
      <c r="AH13" s="576">
        <v>32112</v>
      </c>
      <c r="AI13" s="576">
        <v>32203</v>
      </c>
      <c r="AJ13" s="576">
        <v>32295</v>
      </c>
      <c r="AK13" s="576">
        <v>32387</v>
      </c>
      <c r="AL13" s="576">
        <v>32478</v>
      </c>
      <c r="AM13" s="576">
        <v>32568</v>
      </c>
      <c r="AN13" s="576">
        <v>32660</v>
      </c>
      <c r="AO13" s="576">
        <v>32752</v>
      </c>
      <c r="AP13" s="576">
        <v>32843</v>
      </c>
      <c r="AQ13" s="576">
        <v>32933</v>
      </c>
      <c r="AR13" s="576">
        <v>33025</v>
      </c>
      <c r="AS13" s="576">
        <v>33117</v>
      </c>
      <c r="AT13" s="576">
        <v>33208</v>
      </c>
      <c r="AU13" s="576">
        <v>33298</v>
      </c>
      <c r="AV13" s="576">
        <v>33390</v>
      </c>
      <c r="AW13" s="576">
        <v>33482</v>
      </c>
      <c r="AX13" s="576">
        <v>33573</v>
      </c>
      <c r="AY13" s="576">
        <v>33664</v>
      </c>
      <c r="AZ13" s="576">
        <v>33756</v>
      </c>
      <c r="BA13" s="576">
        <v>33848</v>
      </c>
      <c r="BB13" s="576">
        <v>33939</v>
      </c>
      <c r="BC13" s="576">
        <v>34029</v>
      </c>
      <c r="BD13" s="576">
        <v>34121</v>
      </c>
      <c r="BE13" s="576">
        <v>34213</v>
      </c>
      <c r="BF13" s="576">
        <v>34304</v>
      </c>
      <c r="BG13" s="576">
        <v>34394</v>
      </c>
      <c r="BH13" s="576">
        <v>34486</v>
      </c>
      <c r="BI13" s="576">
        <v>34578</v>
      </c>
      <c r="BJ13" s="576">
        <v>34669</v>
      </c>
      <c r="BK13" s="576">
        <v>34759</v>
      </c>
      <c r="BL13" s="576">
        <v>34851</v>
      </c>
      <c r="BM13" s="576">
        <v>34943</v>
      </c>
      <c r="BN13" s="576">
        <v>35034</v>
      </c>
      <c r="BO13" s="576">
        <v>35125</v>
      </c>
      <c r="BP13" s="576">
        <v>35217</v>
      </c>
      <c r="BQ13" s="576">
        <v>35309</v>
      </c>
      <c r="BR13" s="576">
        <v>35400</v>
      </c>
      <c r="BS13" s="576">
        <v>35490</v>
      </c>
      <c r="BT13" s="576">
        <v>35582</v>
      </c>
      <c r="BU13" s="576">
        <v>35674</v>
      </c>
      <c r="BV13" s="576">
        <v>35765</v>
      </c>
      <c r="BW13" s="576">
        <v>35855</v>
      </c>
      <c r="BX13" s="576">
        <v>35947</v>
      </c>
      <c r="BY13" s="576">
        <v>36039</v>
      </c>
      <c r="BZ13" s="576">
        <v>36130</v>
      </c>
      <c r="CA13" s="576">
        <v>36220</v>
      </c>
      <c r="CB13" s="576">
        <v>36312</v>
      </c>
      <c r="CC13" s="576">
        <v>36404</v>
      </c>
      <c r="CD13" s="576">
        <v>36495</v>
      </c>
      <c r="CE13" s="576">
        <v>36586</v>
      </c>
      <c r="CF13" s="576">
        <v>36678</v>
      </c>
      <c r="CG13" s="576">
        <v>36770</v>
      </c>
      <c r="CH13" s="576">
        <v>36861</v>
      </c>
      <c r="CI13" s="576">
        <v>36951</v>
      </c>
      <c r="CJ13" s="576">
        <v>37043</v>
      </c>
      <c r="CK13" s="576">
        <v>37135</v>
      </c>
      <c r="CL13" s="576">
        <v>37226</v>
      </c>
      <c r="CM13" s="576">
        <v>37316</v>
      </c>
      <c r="CN13" s="576">
        <v>37408</v>
      </c>
      <c r="CO13" s="576">
        <v>37500</v>
      </c>
      <c r="CP13" s="576">
        <v>37591</v>
      </c>
      <c r="CQ13" s="576">
        <v>37681</v>
      </c>
      <c r="CR13" s="576">
        <v>37773</v>
      </c>
      <c r="CS13" s="576">
        <v>37865</v>
      </c>
      <c r="CT13" s="576">
        <v>37956</v>
      </c>
      <c r="CU13" s="576">
        <v>38047</v>
      </c>
      <c r="CV13" s="576">
        <v>38139</v>
      </c>
      <c r="CW13" s="576">
        <v>38231</v>
      </c>
      <c r="CX13" s="576">
        <v>38322</v>
      </c>
      <c r="CY13" s="576">
        <v>38412</v>
      </c>
      <c r="CZ13" s="576">
        <v>38504</v>
      </c>
      <c r="DA13" s="576">
        <v>38596</v>
      </c>
      <c r="DB13" s="576">
        <v>38687</v>
      </c>
      <c r="DC13" s="576">
        <v>38777</v>
      </c>
      <c r="DD13" s="576">
        <v>38869</v>
      </c>
      <c r="DE13" s="576">
        <v>38961</v>
      </c>
      <c r="DF13" s="576">
        <v>39052</v>
      </c>
      <c r="DG13" s="576">
        <v>39142</v>
      </c>
      <c r="DH13" s="576">
        <v>39234</v>
      </c>
      <c r="DI13" s="576">
        <v>39326</v>
      </c>
      <c r="DJ13" s="576">
        <v>39417</v>
      </c>
      <c r="DK13" s="576">
        <v>39508</v>
      </c>
      <c r="DL13" s="576">
        <v>39600</v>
      </c>
      <c r="DM13" s="576">
        <v>39692</v>
      </c>
      <c r="DN13" s="576">
        <v>39783</v>
      </c>
      <c r="DO13" s="576">
        <v>39873</v>
      </c>
      <c r="DP13" s="576">
        <v>39965</v>
      </c>
      <c r="DQ13" s="576">
        <v>40057</v>
      </c>
      <c r="DR13" s="576">
        <v>40148</v>
      </c>
      <c r="DS13" s="576">
        <v>40238</v>
      </c>
      <c r="DT13" s="576">
        <v>40330</v>
      </c>
      <c r="DU13" s="576">
        <v>40422</v>
      </c>
      <c r="DV13" s="576">
        <v>40513</v>
      </c>
      <c r="DW13" s="576">
        <v>40603</v>
      </c>
      <c r="DX13" s="576">
        <v>40695</v>
      </c>
      <c r="DY13" s="576">
        <v>40787</v>
      </c>
      <c r="DZ13" s="576">
        <v>40878</v>
      </c>
      <c r="EA13" s="576">
        <v>40969</v>
      </c>
      <c r="EB13" s="576">
        <v>41061</v>
      </c>
      <c r="EC13" s="449">
        <v>41153</v>
      </c>
      <c r="ED13" s="449">
        <v>41244</v>
      </c>
      <c r="EE13" s="603">
        <f t="shared" ref="EE13:FB13" si="19">EE$3</f>
        <v>41334</v>
      </c>
      <c r="EF13" s="603">
        <f t="shared" si="19"/>
        <v>41426</v>
      </c>
      <c r="EG13" s="603">
        <f t="shared" si="19"/>
        <v>41518</v>
      </c>
      <c r="EH13" s="603">
        <f t="shared" si="19"/>
        <v>41609</v>
      </c>
      <c r="EI13" s="603">
        <f t="shared" si="19"/>
        <v>41699</v>
      </c>
      <c r="EJ13" s="604">
        <f t="shared" si="19"/>
        <v>41791</v>
      </c>
      <c r="EK13" s="604">
        <f t="shared" si="19"/>
        <v>41883</v>
      </c>
      <c r="EL13" s="604">
        <f t="shared" si="19"/>
        <v>41974</v>
      </c>
      <c r="EM13" s="604">
        <f t="shared" si="19"/>
        <v>42064</v>
      </c>
      <c r="EN13" s="604">
        <f t="shared" si="19"/>
        <v>42156</v>
      </c>
      <c r="EO13" s="604">
        <f t="shared" si="19"/>
        <v>42248</v>
      </c>
      <c r="EP13" s="604">
        <f t="shared" si="19"/>
        <v>42339</v>
      </c>
      <c r="EQ13" s="604">
        <f t="shared" si="19"/>
        <v>42430</v>
      </c>
      <c r="ER13" s="604">
        <f t="shared" si="19"/>
        <v>42522</v>
      </c>
      <c r="ES13" s="604">
        <f t="shared" si="19"/>
        <v>42614</v>
      </c>
      <c r="ET13" s="604">
        <f t="shared" si="19"/>
        <v>42705</v>
      </c>
      <c r="EU13" s="604">
        <f t="shared" si="19"/>
        <v>42795</v>
      </c>
      <c r="EV13" s="604">
        <f t="shared" si="19"/>
        <v>42887</v>
      </c>
      <c r="EW13" s="604">
        <f t="shared" si="19"/>
        <v>42979</v>
      </c>
      <c r="EX13" s="604">
        <f t="shared" si="19"/>
        <v>43070</v>
      </c>
      <c r="EY13" s="604">
        <f t="shared" si="19"/>
        <v>43160</v>
      </c>
      <c r="EZ13" s="604">
        <f t="shared" si="19"/>
        <v>43252</v>
      </c>
      <c r="FA13" s="604">
        <f t="shared" si="19"/>
        <v>43344</v>
      </c>
      <c r="FB13" s="604">
        <f t="shared" si="19"/>
        <v>43435</v>
      </c>
      <c r="FC13" s="605"/>
      <c r="FD13" s="605"/>
      <c r="FE13" s="605"/>
      <c r="FF13" s="605"/>
      <c r="FG13" s="605"/>
      <c r="FH13" s="605"/>
      <c r="FI13" s="605"/>
      <c r="FJ13" s="605"/>
    </row>
    <row r="14" spans="1:166" s="453" customFormat="1">
      <c r="A14" s="374"/>
      <c r="B14" s="533" t="s">
        <v>380</v>
      </c>
      <c r="C14" s="453" t="e">
        <v>#VALUE!</v>
      </c>
      <c r="D14" s="453" t="e">
        <v>#VALUE!</v>
      </c>
      <c r="E14" s="453" t="e">
        <v>#VALUE!</v>
      </c>
      <c r="F14" s="453" t="e">
        <v>#VALUE!</v>
      </c>
      <c r="G14" s="453" t="e">
        <v>#VALUE!</v>
      </c>
      <c r="H14" s="453" t="e">
        <v>#VALUE!</v>
      </c>
      <c r="I14" s="453" t="e">
        <v>#VALUE!</v>
      </c>
      <c r="J14" s="453" t="e">
        <v>#VALUE!</v>
      </c>
      <c r="K14" s="453" t="e">
        <v>#VALUE!</v>
      </c>
      <c r="L14" s="453" t="e">
        <v>#VALUE!</v>
      </c>
      <c r="M14" s="453" t="e">
        <v>#VALUE!</v>
      </c>
      <c r="N14" s="453" t="e">
        <v>#VALUE!</v>
      </c>
      <c r="O14" s="453" t="e">
        <v>#VALUE!</v>
      </c>
      <c r="P14" s="453" t="e">
        <v>#VALUE!</v>
      </c>
      <c r="Q14" s="453" t="e">
        <v>#VALUE!</v>
      </c>
      <c r="R14" s="453" t="e">
        <v>#VALUE!</v>
      </c>
      <c r="S14" s="453" t="e">
        <v>#VALUE!</v>
      </c>
      <c r="T14" s="453" t="e">
        <v>#VALUE!</v>
      </c>
      <c r="U14" s="453" t="e">
        <v>#VALUE!</v>
      </c>
      <c r="V14" s="453" t="e">
        <v>#VALUE!</v>
      </c>
      <c r="W14" s="453" t="e">
        <v>#VALUE!</v>
      </c>
      <c r="X14" s="453" t="e">
        <v>#VALUE!</v>
      </c>
      <c r="Y14" s="453" t="e">
        <v>#VALUE!</v>
      </c>
      <c r="Z14" s="453" t="e">
        <v>#VALUE!</v>
      </c>
      <c r="AA14" s="453" t="e">
        <v>#VALUE!</v>
      </c>
      <c r="AB14" s="453" t="e">
        <v>#VALUE!</v>
      </c>
      <c r="AC14" s="453" t="e">
        <v>#VALUE!</v>
      </c>
      <c r="AD14" s="453" t="e">
        <v>#VALUE!</v>
      </c>
      <c r="AE14" s="453" t="e">
        <v>#VALUE!</v>
      </c>
      <c r="AF14" s="453" t="e">
        <v>#VALUE!</v>
      </c>
      <c r="AG14" s="453" t="e">
        <v>#VALUE!</v>
      </c>
      <c r="AH14" s="453" t="e">
        <v>#VALUE!</v>
      </c>
      <c r="AI14" s="453" t="e">
        <v>#VALUE!</v>
      </c>
      <c r="AJ14" s="453" t="e">
        <v>#VALUE!</v>
      </c>
      <c r="AK14" s="453" t="e">
        <v>#VALUE!</v>
      </c>
      <c r="AL14" s="453" t="e">
        <v>#VALUE!</v>
      </c>
      <c r="AM14" s="453" t="e">
        <v>#VALUE!</v>
      </c>
      <c r="AN14" s="453" t="e">
        <v>#VALUE!</v>
      </c>
      <c r="AO14" s="453" t="e">
        <v>#VALUE!</v>
      </c>
      <c r="AP14" s="453" t="e">
        <v>#VALUE!</v>
      </c>
      <c r="AQ14" s="453" t="e">
        <v>#VALUE!</v>
      </c>
      <c r="AR14" s="453" t="e">
        <v>#VALUE!</v>
      </c>
      <c r="AS14" s="453" t="e">
        <v>#VALUE!</v>
      </c>
      <c r="AT14" s="453" t="e">
        <v>#VALUE!</v>
      </c>
      <c r="AU14" s="453" t="e">
        <v>#VALUE!</v>
      </c>
      <c r="AV14" s="453" t="e">
        <v>#VALUE!</v>
      </c>
      <c r="AW14" s="453" t="e">
        <v>#VALUE!</v>
      </c>
      <c r="AX14" s="453" t="e">
        <v>#VALUE!</v>
      </c>
      <c r="AY14" s="453" t="e">
        <v>#VALUE!</v>
      </c>
      <c r="AZ14" s="453" t="e">
        <v>#VALUE!</v>
      </c>
      <c r="BA14" s="453" t="e">
        <v>#VALUE!</v>
      </c>
      <c r="BB14" s="453" t="e">
        <v>#VALUE!</v>
      </c>
      <c r="BC14" s="453" t="e">
        <v>#VALUE!</v>
      </c>
      <c r="BD14" s="453" t="e">
        <v>#VALUE!</v>
      </c>
      <c r="BE14" s="453" t="e">
        <v>#VALUE!</v>
      </c>
      <c r="BF14" s="453" t="e">
        <v>#VALUE!</v>
      </c>
      <c r="BG14" s="453" t="e">
        <v>#VALUE!</v>
      </c>
      <c r="BH14" s="453" t="e">
        <v>#VALUE!</v>
      </c>
      <c r="BI14" s="453" t="e">
        <v>#VALUE!</v>
      </c>
      <c r="BJ14" s="453" t="e">
        <v>#VALUE!</v>
      </c>
      <c r="BK14" s="453" t="e">
        <v>#VALUE!</v>
      </c>
      <c r="BL14" s="453" t="e">
        <v>#VALUE!</v>
      </c>
      <c r="BM14" s="453" t="e">
        <v>#VALUE!</v>
      </c>
      <c r="BN14" s="453" t="e">
        <v>#VALUE!</v>
      </c>
      <c r="BO14" s="453" t="e">
        <v>#VALUE!</v>
      </c>
      <c r="BP14" s="453" t="e">
        <v>#VALUE!</v>
      </c>
      <c r="BQ14" s="453" t="e">
        <v>#VALUE!</v>
      </c>
      <c r="BR14" s="453" t="e">
        <v>#VALUE!</v>
      </c>
      <c r="BS14" s="453" t="e">
        <v>#VALUE!</v>
      </c>
      <c r="BT14" s="453" t="e">
        <v>#VALUE!</v>
      </c>
      <c r="BU14" s="453" t="e">
        <v>#VALUE!</v>
      </c>
      <c r="BV14" s="453" t="e">
        <v>#VALUE!</v>
      </c>
      <c r="BW14" s="453" t="e">
        <v>#VALUE!</v>
      </c>
      <c r="BX14" s="453" t="e">
        <v>#VALUE!</v>
      </c>
      <c r="BY14" s="453" t="e">
        <v>#VALUE!</v>
      </c>
      <c r="BZ14" s="453" t="e">
        <v>#VALUE!</v>
      </c>
      <c r="CA14" s="453" t="e">
        <v>#VALUE!</v>
      </c>
      <c r="CB14" s="453" t="e">
        <v>#VALUE!</v>
      </c>
      <c r="CC14" s="453" t="e">
        <v>#VALUE!</v>
      </c>
      <c r="CD14" s="453" t="e">
        <v>#VALUE!</v>
      </c>
      <c r="CE14" s="453" t="e">
        <v>#VALUE!</v>
      </c>
      <c r="CF14" s="453" t="e">
        <v>#VALUE!</v>
      </c>
      <c r="CG14" s="453" t="e">
        <v>#VALUE!</v>
      </c>
      <c r="CH14" s="453" t="e">
        <v>#VALUE!</v>
      </c>
      <c r="CI14" s="453" t="e">
        <v>#VALUE!</v>
      </c>
      <c r="CJ14" s="453" t="e">
        <v>#VALUE!</v>
      </c>
      <c r="CK14" s="453" t="e">
        <v>#VALUE!</v>
      </c>
      <c r="CL14" s="453" t="e">
        <v>#VALUE!</v>
      </c>
      <c r="CM14" s="453" t="e">
        <v>#VALUE!</v>
      </c>
      <c r="CN14" s="453" t="e">
        <v>#VALUE!</v>
      </c>
      <c r="CO14" s="453" t="e">
        <v>#VALUE!</v>
      </c>
      <c r="CP14" s="453" t="e">
        <v>#VALUE!</v>
      </c>
      <c r="CQ14" s="453" t="e">
        <v>#VALUE!</v>
      </c>
      <c r="CR14" s="453" t="e">
        <v>#VALUE!</v>
      </c>
      <c r="CS14" s="453" t="e">
        <v>#VALUE!</v>
      </c>
      <c r="CT14" s="453" t="e">
        <v>#VALUE!</v>
      </c>
      <c r="CU14" s="453" t="e">
        <v>#VALUE!</v>
      </c>
      <c r="CV14" s="453" t="e">
        <v>#VALUE!</v>
      </c>
      <c r="CW14" s="453" t="e">
        <v>#VALUE!</v>
      </c>
      <c r="CX14" s="453" t="e">
        <v>#VALUE!</v>
      </c>
      <c r="CY14" s="453" t="e">
        <v>#VALUE!</v>
      </c>
      <c r="CZ14" s="453" t="e">
        <v>#VALUE!</v>
      </c>
      <c r="DA14" s="453" t="e">
        <v>#VALUE!</v>
      </c>
      <c r="DB14" s="453" t="e">
        <v>#VALUE!</v>
      </c>
      <c r="DC14" s="453" t="e">
        <v>#VALUE!</v>
      </c>
      <c r="DD14" s="453" t="e">
        <v>#VALUE!</v>
      </c>
      <c r="DE14" s="453" t="e">
        <v>#VALUE!</v>
      </c>
      <c r="DF14" s="453" t="e">
        <v>#VALUE!</v>
      </c>
      <c r="DG14" s="453" t="e">
        <v>#VALUE!</v>
      </c>
      <c r="DH14" s="453" t="e">
        <v>#VALUE!</v>
      </c>
      <c r="DI14" s="453" t="e">
        <v>#VALUE!</v>
      </c>
      <c r="DJ14" s="453" t="e">
        <v>#VALUE!</v>
      </c>
      <c r="DK14" s="453" t="e">
        <v>#VALUE!</v>
      </c>
      <c r="DL14" s="453" t="e">
        <v>#VALUE!</v>
      </c>
      <c r="DM14" s="453" t="e">
        <v>#VALUE!</v>
      </c>
      <c r="DN14" s="453" t="e">
        <v>#VALUE!</v>
      </c>
      <c r="DO14" s="453" t="e">
        <v>#VALUE!</v>
      </c>
      <c r="DP14" s="453" t="e">
        <v>#VALUE!</v>
      </c>
      <c r="DQ14" s="453" t="e">
        <v>#VALUE!</v>
      </c>
      <c r="DR14" s="453" t="e">
        <v>#VALUE!</v>
      </c>
      <c r="DS14" s="453" t="e">
        <v>#VALUE!</v>
      </c>
      <c r="DT14" s="453" t="e">
        <v>#VALUE!</v>
      </c>
      <c r="DU14" s="453" t="e">
        <v>#VALUE!</v>
      </c>
      <c r="DV14" s="453" t="e">
        <v>#VALUE!</v>
      </c>
      <c r="DW14" s="453" t="e">
        <v>#VALUE!</v>
      </c>
      <c r="DX14" s="453" t="e">
        <v>#VALUE!</v>
      </c>
      <c r="DY14" s="453" t="e">
        <v>#VALUE!</v>
      </c>
      <c r="DZ14" s="453" t="e">
        <v>#VALUE!</v>
      </c>
      <c r="EA14" s="453" t="e">
        <v>#VALUE!</v>
      </c>
      <c r="EB14" s="453" t="e">
        <v>#VALUE!</v>
      </c>
      <c r="EC14" s="513" t="e">
        <v>#VALUE!</v>
      </c>
      <c r="ED14" s="513" t="e">
        <v>#VALUE!</v>
      </c>
      <c r="EE14" s="513" t="e">
        <v>#VALUE!</v>
      </c>
      <c r="EF14" s="513" t="e">
        <v>#VALUE!</v>
      </c>
      <c r="EG14" s="513" t="e">
        <v>#VALUE!</v>
      </c>
      <c r="EH14" s="513" t="e">
        <v>#VALUE!</v>
      </c>
      <c r="EI14" s="513" t="e">
        <v>#VALUE!</v>
      </c>
      <c r="EJ14" s="606" t="e">
        <f>EJ4-EJ6-EJ8+0.4</f>
        <v>#VALUE!</v>
      </c>
      <c r="EK14" s="606" t="e">
        <f>EK4-EK6-EK8+0.4</f>
        <v>#VALUE!</v>
      </c>
      <c r="EL14" s="606" t="e">
        <f>EL4-EL6-EL8+0.4</f>
        <v>#VALUE!</v>
      </c>
      <c r="EM14" s="606" t="e">
        <f t="shared" ref="EM14:FB14" si="20">EM4-EM6-EM8+0.4</f>
        <v>#VALUE!</v>
      </c>
      <c r="EN14" s="606" t="e">
        <f t="shared" si="20"/>
        <v>#VALUE!</v>
      </c>
      <c r="EO14" s="606" t="e">
        <f t="shared" si="20"/>
        <v>#VALUE!</v>
      </c>
      <c r="EP14" s="606" t="e">
        <f t="shared" si="20"/>
        <v>#VALUE!</v>
      </c>
      <c r="EQ14" s="606" t="e">
        <f t="shared" si="20"/>
        <v>#VALUE!</v>
      </c>
      <c r="ER14" s="606" t="e">
        <f t="shared" si="20"/>
        <v>#VALUE!</v>
      </c>
      <c r="ES14" s="606" t="e">
        <f t="shared" si="20"/>
        <v>#VALUE!</v>
      </c>
      <c r="ET14" s="606" t="e">
        <f t="shared" si="20"/>
        <v>#VALUE!</v>
      </c>
      <c r="EU14" s="606" t="e">
        <f t="shared" si="20"/>
        <v>#VALUE!</v>
      </c>
      <c r="EV14" s="606" t="e">
        <f t="shared" si="20"/>
        <v>#VALUE!</v>
      </c>
      <c r="EW14" s="606" t="e">
        <f t="shared" si="20"/>
        <v>#VALUE!</v>
      </c>
      <c r="EX14" s="606" t="e">
        <f t="shared" si="20"/>
        <v>#VALUE!</v>
      </c>
      <c r="EY14" s="606" t="e">
        <f t="shared" si="20"/>
        <v>#VALUE!</v>
      </c>
      <c r="EZ14" s="606" t="e">
        <f t="shared" si="20"/>
        <v>#VALUE!</v>
      </c>
      <c r="FA14" s="606" t="e">
        <f t="shared" si="20"/>
        <v>#VALUE!</v>
      </c>
      <c r="FB14" s="606" t="e">
        <f t="shared" si="20"/>
        <v>#VALUE!</v>
      </c>
      <c r="FC14" s="607"/>
      <c r="FD14" s="607"/>
      <c r="FE14" s="607"/>
      <c r="FF14" s="607"/>
      <c r="FG14" s="607"/>
      <c r="FH14" s="607"/>
      <c r="FI14" s="607"/>
      <c r="FJ14" s="607"/>
    </row>
    <row r="15" spans="1:166" s="481" customFormat="1">
      <c r="A15" s="394"/>
      <c r="B15" s="506" t="s">
        <v>174</v>
      </c>
      <c r="C15" s="541"/>
      <c r="D15" s="490" t="e">
        <f t="shared" ref="D15:BO15" si="21">100*((D14/C14)-1)</f>
        <v>#VALUE!</v>
      </c>
      <c r="E15" s="490" t="e">
        <f t="shared" si="21"/>
        <v>#VALUE!</v>
      </c>
      <c r="F15" s="490" t="e">
        <f t="shared" si="21"/>
        <v>#VALUE!</v>
      </c>
      <c r="G15" s="490" t="e">
        <f t="shared" si="21"/>
        <v>#VALUE!</v>
      </c>
      <c r="H15" s="490" t="e">
        <f t="shared" si="21"/>
        <v>#VALUE!</v>
      </c>
      <c r="I15" s="490" t="e">
        <f t="shared" si="21"/>
        <v>#VALUE!</v>
      </c>
      <c r="J15" s="490" t="e">
        <f t="shared" si="21"/>
        <v>#VALUE!</v>
      </c>
      <c r="K15" s="490" t="e">
        <f t="shared" si="21"/>
        <v>#VALUE!</v>
      </c>
      <c r="L15" s="490" t="e">
        <f t="shared" si="21"/>
        <v>#VALUE!</v>
      </c>
      <c r="M15" s="490" t="e">
        <f t="shared" si="21"/>
        <v>#VALUE!</v>
      </c>
      <c r="N15" s="490" t="e">
        <f t="shared" si="21"/>
        <v>#VALUE!</v>
      </c>
      <c r="O15" s="490" t="e">
        <f t="shared" si="21"/>
        <v>#VALUE!</v>
      </c>
      <c r="P15" s="490" t="e">
        <f t="shared" si="21"/>
        <v>#VALUE!</v>
      </c>
      <c r="Q15" s="490" t="e">
        <f t="shared" si="21"/>
        <v>#VALUE!</v>
      </c>
      <c r="R15" s="490" t="e">
        <f t="shared" si="21"/>
        <v>#VALUE!</v>
      </c>
      <c r="S15" s="490" t="e">
        <f t="shared" si="21"/>
        <v>#VALUE!</v>
      </c>
      <c r="T15" s="490" t="e">
        <f t="shared" si="21"/>
        <v>#VALUE!</v>
      </c>
      <c r="U15" s="490" t="e">
        <f t="shared" si="21"/>
        <v>#VALUE!</v>
      </c>
      <c r="V15" s="490" t="e">
        <f t="shared" si="21"/>
        <v>#VALUE!</v>
      </c>
      <c r="W15" s="490" t="e">
        <f t="shared" si="21"/>
        <v>#VALUE!</v>
      </c>
      <c r="X15" s="490" t="e">
        <f t="shared" si="21"/>
        <v>#VALUE!</v>
      </c>
      <c r="Y15" s="490" t="e">
        <f t="shared" si="21"/>
        <v>#VALUE!</v>
      </c>
      <c r="Z15" s="490" t="e">
        <f t="shared" si="21"/>
        <v>#VALUE!</v>
      </c>
      <c r="AA15" s="490" t="e">
        <f t="shared" si="21"/>
        <v>#VALUE!</v>
      </c>
      <c r="AB15" s="490" t="e">
        <f t="shared" si="21"/>
        <v>#VALUE!</v>
      </c>
      <c r="AC15" s="490" t="e">
        <f t="shared" si="21"/>
        <v>#VALUE!</v>
      </c>
      <c r="AD15" s="490" t="e">
        <f t="shared" si="21"/>
        <v>#VALUE!</v>
      </c>
      <c r="AE15" s="490" t="e">
        <f t="shared" si="21"/>
        <v>#VALUE!</v>
      </c>
      <c r="AF15" s="490" t="e">
        <f t="shared" si="21"/>
        <v>#VALUE!</v>
      </c>
      <c r="AG15" s="490" t="e">
        <f t="shared" si="21"/>
        <v>#VALUE!</v>
      </c>
      <c r="AH15" s="490" t="e">
        <f t="shared" si="21"/>
        <v>#VALUE!</v>
      </c>
      <c r="AI15" s="490" t="e">
        <f t="shared" si="21"/>
        <v>#VALUE!</v>
      </c>
      <c r="AJ15" s="490" t="e">
        <f t="shared" si="21"/>
        <v>#VALUE!</v>
      </c>
      <c r="AK15" s="490" t="e">
        <f t="shared" si="21"/>
        <v>#VALUE!</v>
      </c>
      <c r="AL15" s="490" t="e">
        <f t="shared" si="21"/>
        <v>#VALUE!</v>
      </c>
      <c r="AM15" s="490" t="e">
        <f t="shared" si="21"/>
        <v>#VALUE!</v>
      </c>
      <c r="AN15" s="490" t="e">
        <f t="shared" si="21"/>
        <v>#VALUE!</v>
      </c>
      <c r="AO15" s="490" t="e">
        <f t="shared" si="21"/>
        <v>#VALUE!</v>
      </c>
      <c r="AP15" s="490" t="e">
        <f t="shared" si="21"/>
        <v>#VALUE!</v>
      </c>
      <c r="AQ15" s="490" t="e">
        <f t="shared" si="21"/>
        <v>#VALUE!</v>
      </c>
      <c r="AR15" s="490" t="e">
        <f t="shared" si="21"/>
        <v>#VALUE!</v>
      </c>
      <c r="AS15" s="490" t="e">
        <f t="shared" si="21"/>
        <v>#VALUE!</v>
      </c>
      <c r="AT15" s="490" t="e">
        <f t="shared" si="21"/>
        <v>#VALUE!</v>
      </c>
      <c r="AU15" s="490" t="e">
        <f t="shared" si="21"/>
        <v>#VALUE!</v>
      </c>
      <c r="AV15" s="490" t="e">
        <f t="shared" si="21"/>
        <v>#VALUE!</v>
      </c>
      <c r="AW15" s="490" t="e">
        <f t="shared" si="21"/>
        <v>#VALUE!</v>
      </c>
      <c r="AX15" s="490" t="e">
        <f t="shared" si="21"/>
        <v>#VALUE!</v>
      </c>
      <c r="AY15" s="490" t="e">
        <f t="shared" si="21"/>
        <v>#VALUE!</v>
      </c>
      <c r="AZ15" s="490" t="e">
        <f t="shared" si="21"/>
        <v>#VALUE!</v>
      </c>
      <c r="BA15" s="490" t="e">
        <f t="shared" si="21"/>
        <v>#VALUE!</v>
      </c>
      <c r="BB15" s="490" t="e">
        <f t="shared" si="21"/>
        <v>#VALUE!</v>
      </c>
      <c r="BC15" s="490" t="e">
        <f t="shared" si="21"/>
        <v>#VALUE!</v>
      </c>
      <c r="BD15" s="490" t="e">
        <f t="shared" si="21"/>
        <v>#VALUE!</v>
      </c>
      <c r="BE15" s="490" t="e">
        <f t="shared" si="21"/>
        <v>#VALUE!</v>
      </c>
      <c r="BF15" s="490" t="e">
        <f t="shared" si="21"/>
        <v>#VALUE!</v>
      </c>
      <c r="BG15" s="490" t="e">
        <f t="shared" si="21"/>
        <v>#VALUE!</v>
      </c>
      <c r="BH15" s="490" t="e">
        <f t="shared" si="21"/>
        <v>#VALUE!</v>
      </c>
      <c r="BI15" s="490" t="e">
        <f t="shared" si="21"/>
        <v>#VALUE!</v>
      </c>
      <c r="BJ15" s="490" t="e">
        <f t="shared" si="21"/>
        <v>#VALUE!</v>
      </c>
      <c r="BK15" s="490" t="e">
        <f t="shared" si="21"/>
        <v>#VALUE!</v>
      </c>
      <c r="BL15" s="490" t="e">
        <f t="shared" si="21"/>
        <v>#VALUE!</v>
      </c>
      <c r="BM15" s="490" t="e">
        <f t="shared" si="21"/>
        <v>#VALUE!</v>
      </c>
      <c r="BN15" s="490" t="e">
        <f t="shared" si="21"/>
        <v>#VALUE!</v>
      </c>
      <c r="BO15" s="490" t="e">
        <f t="shared" si="21"/>
        <v>#VALUE!</v>
      </c>
      <c r="BP15" s="490" t="e">
        <f t="shared" ref="BP15:EA15" si="22">100*((BP14/BO14)-1)</f>
        <v>#VALUE!</v>
      </c>
      <c r="BQ15" s="490" t="e">
        <f t="shared" si="22"/>
        <v>#VALUE!</v>
      </c>
      <c r="BR15" s="490" t="e">
        <f t="shared" si="22"/>
        <v>#VALUE!</v>
      </c>
      <c r="BS15" s="490" t="e">
        <f t="shared" si="22"/>
        <v>#VALUE!</v>
      </c>
      <c r="BT15" s="490" t="e">
        <f t="shared" si="22"/>
        <v>#VALUE!</v>
      </c>
      <c r="BU15" s="490" t="e">
        <f t="shared" si="22"/>
        <v>#VALUE!</v>
      </c>
      <c r="BV15" s="490" t="e">
        <f t="shared" si="22"/>
        <v>#VALUE!</v>
      </c>
      <c r="BW15" s="490" t="e">
        <f t="shared" si="22"/>
        <v>#VALUE!</v>
      </c>
      <c r="BX15" s="490" t="e">
        <f t="shared" si="22"/>
        <v>#VALUE!</v>
      </c>
      <c r="BY15" s="490" t="e">
        <f t="shared" si="22"/>
        <v>#VALUE!</v>
      </c>
      <c r="BZ15" s="490" t="e">
        <f t="shared" si="22"/>
        <v>#VALUE!</v>
      </c>
      <c r="CA15" s="490" t="e">
        <f t="shared" si="22"/>
        <v>#VALUE!</v>
      </c>
      <c r="CB15" s="490" t="e">
        <f t="shared" si="22"/>
        <v>#VALUE!</v>
      </c>
      <c r="CC15" s="490" t="e">
        <f t="shared" si="22"/>
        <v>#VALUE!</v>
      </c>
      <c r="CD15" s="490" t="e">
        <f t="shared" si="22"/>
        <v>#VALUE!</v>
      </c>
      <c r="CE15" s="490" t="e">
        <f t="shared" si="22"/>
        <v>#VALUE!</v>
      </c>
      <c r="CF15" s="490" t="e">
        <f t="shared" si="22"/>
        <v>#VALUE!</v>
      </c>
      <c r="CG15" s="490" t="e">
        <f t="shared" si="22"/>
        <v>#VALUE!</v>
      </c>
      <c r="CH15" s="490" t="e">
        <f t="shared" si="22"/>
        <v>#VALUE!</v>
      </c>
      <c r="CI15" s="490" t="e">
        <f t="shared" si="22"/>
        <v>#VALUE!</v>
      </c>
      <c r="CJ15" s="490" t="e">
        <f t="shared" si="22"/>
        <v>#VALUE!</v>
      </c>
      <c r="CK15" s="490" t="e">
        <f t="shared" si="22"/>
        <v>#VALUE!</v>
      </c>
      <c r="CL15" s="490" t="e">
        <f t="shared" si="22"/>
        <v>#VALUE!</v>
      </c>
      <c r="CM15" s="490" t="e">
        <f t="shared" si="22"/>
        <v>#VALUE!</v>
      </c>
      <c r="CN15" s="490" t="e">
        <f t="shared" si="22"/>
        <v>#VALUE!</v>
      </c>
      <c r="CO15" s="490" t="e">
        <f t="shared" si="22"/>
        <v>#VALUE!</v>
      </c>
      <c r="CP15" s="490" t="e">
        <f t="shared" si="22"/>
        <v>#VALUE!</v>
      </c>
      <c r="CQ15" s="490" t="e">
        <f t="shared" si="22"/>
        <v>#VALUE!</v>
      </c>
      <c r="CR15" s="490" t="e">
        <f t="shared" si="22"/>
        <v>#VALUE!</v>
      </c>
      <c r="CS15" s="490" t="e">
        <f t="shared" si="22"/>
        <v>#VALUE!</v>
      </c>
      <c r="CT15" s="490" t="e">
        <f t="shared" si="22"/>
        <v>#VALUE!</v>
      </c>
      <c r="CU15" s="490" t="e">
        <f t="shared" si="22"/>
        <v>#VALUE!</v>
      </c>
      <c r="CV15" s="490" t="e">
        <f t="shared" si="22"/>
        <v>#VALUE!</v>
      </c>
      <c r="CW15" s="490" t="e">
        <f t="shared" si="22"/>
        <v>#VALUE!</v>
      </c>
      <c r="CX15" s="490" t="e">
        <f t="shared" si="22"/>
        <v>#VALUE!</v>
      </c>
      <c r="CY15" s="490" t="e">
        <f t="shared" si="22"/>
        <v>#VALUE!</v>
      </c>
      <c r="CZ15" s="490" t="e">
        <f t="shared" si="22"/>
        <v>#VALUE!</v>
      </c>
      <c r="DA15" s="490" t="e">
        <f t="shared" si="22"/>
        <v>#VALUE!</v>
      </c>
      <c r="DB15" s="490" t="e">
        <f t="shared" si="22"/>
        <v>#VALUE!</v>
      </c>
      <c r="DC15" s="490" t="e">
        <f t="shared" si="22"/>
        <v>#VALUE!</v>
      </c>
      <c r="DD15" s="490" t="e">
        <f t="shared" si="22"/>
        <v>#VALUE!</v>
      </c>
      <c r="DE15" s="490" t="e">
        <f t="shared" si="22"/>
        <v>#VALUE!</v>
      </c>
      <c r="DF15" s="490" t="e">
        <f t="shared" si="22"/>
        <v>#VALUE!</v>
      </c>
      <c r="DG15" s="490" t="e">
        <f t="shared" si="22"/>
        <v>#VALUE!</v>
      </c>
      <c r="DH15" s="490" t="e">
        <f t="shared" si="22"/>
        <v>#VALUE!</v>
      </c>
      <c r="DI15" s="490" t="e">
        <f t="shared" si="22"/>
        <v>#VALUE!</v>
      </c>
      <c r="DJ15" s="490" t="e">
        <f t="shared" si="22"/>
        <v>#VALUE!</v>
      </c>
      <c r="DK15" s="490" t="e">
        <f t="shared" si="22"/>
        <v>#VALUE!</v>
      </c>
      <c r="DL15" s="490" t="e">
        <f t="shared" si="22"/>
        <v>#VALUE!</v>
      </c>
      <c r="DM15" s="490" t="e">
        <f t="shared" si="22"/>
        <v>#VALUE!</v>
      </c>
      <c r="DN15" s="490" t="e">
        <f t="shared" si="22"/>
        <v>#VALUE!</v>
      </c>
      <c r="DO15" s="490" t="e">
        <f t="shared" si="22"/>
        <v>#VALUE!</v>
      </c>
      <c r="DP15" s="490" t="e">
        <f t="shared" si="22"/>
        <v>#VALUE!</v>
      </c>
      <c r="DQ15" s="490" t="e">
        <f t="shared" si="22"/>
        <v>#VALUE!</v>
      </c>
      <c r="DR15" s="490" t="e">
        <f t="shared" si="22"/>
        <v>#VALUE!</v>
      </c>
      <c r="DS15" s="490" t="e">
        <f t="shared" si="22"/>
        <v>#VALUE!</v>
      </c>
      <c r="DT15" s="490" t="e">
        <f t="shared" si="22"/>
        <v>#VALUE!</v>
      </c>
      <c r="DU15" s="490" t="e">
        <f t="shared" si="22"/>
        <v>#VALUE!</v>
      </c>
      <c r="DV15" s="490" t="e">
        <f t="shared" si="22"/>
        <v>#VALUE!</v>
      </c>
      <c r="DW15" s="490" t="e">
        <f t="shared" si="22"/>
        <v>#VALUE!</v>
      </c>
      <c r="DX15" s="490" t="e">
        <f t="shared" si="22"/>
        <v>#VALUE!</v>
      </c>
      <c r="DY15" s="490" t="e">
        <f t="shared" si="22"/>
        <v>#VALUE!</v>
      </c>
      <c r="DZ15" s="490" t="e">
        <f t="shared" si="22"/>
        <v>#VALUE!</v>
      </c>
      <c r="EA15" s="490" t="e">
        <f t="shared" si="22"/>
        <v>#VALUE!</v>
      </c>
      <c r="EB15" s="490" t="e">
        <f t="shared" ref="EB15:EI15" si="23">100*((EB14/EA14)-1)</f>
        <v>#VALUE!</v>
      </c>
      <c r="EC15" s="457" t="e">
        <f t="shared" si="23"/>
        <v>#VALUE!</v>
      </c>
      <c r="ED15" s="457" t="e">
        <f t="shared" si="23"/>
        <v>#VALUE!</v>
      </c>
      <c r="EE15" s="457" t="e">
        <f t="shared" si="23"/>
        <v>#VALUE!</v>
      </c>
      <c r="EF15" s="457" t="e">
        <f t="shared" si="23"/>
        <v>#VALUE!</v>
      </c>
      <c r="EG15" s="457" t="e">
        <f t="shared" si="23"/>
        <v>#VALUE!</v>
      </c>
      <c r="EH15" s="457" t="e">
        <f t="shared" si="23"/>
        <v>#VALUE!</v>
      </c>
      <c r="EI15" s="457" t="e">
        <f t="shared" si="23"/>
        <v>#VALUE!</v>
      </c>
      <c r="EJ15" s="608"/>
      <c r="EK15" s="608"/>
      <c r="EL15" s="608"/>
      <c r="EM15" s="608"/>
      <c r="EN15" s="608"/>
      <c r="EO15" s="608"/>
      <c r="EP15" s="608"/>
      <c r="EQ15" s="608"/>
      <c r="ER15" s="608"/>
      <c r="ES15" s="608"/>
      <c r="ET15" s="608"/>
      <c r="EU15" s="608"/>
      <c r="EV15" s="608"/>
      <c r="EW15" s="608"/>
      <c r="EX15" s="608"/>
      <c r="EY15" s="608"/>
      <c r="EZ15" s="608"/>
      <c r="FA15" s="608"/>
      <c r="FB15" s="608"/>
      <c r="FC15" s="608"/>
      <c r="FD15" s="608"/>
      <c r="FE15" s="608"/>
      <c r="FF15" s="608"/>
      <c r="FG15" s="608"/>
      <c r="FH15" s="608"/>
      <c r="FI15" s="608"/>
      <c r="FJ15" s="608"/>
    </row>
    <row r="16" spans="1:166" s="465" customFormat="1" ht="13.5" thickBot="1">
      <c r="A16" s="374"/>
      <c r="B16" s="507" t="s">
        <v>74</v>
      </c>
      <c r="C16" s="483"/>
      <c r="G16" s="483" t="e">
        <f t="shared" ref="G16:BR16" si="24">100*(G14/C14-1)</f>
        <v>#VALUE!</v>
      </c>
      <c r="H16" s="483" t="e">
        <f t="shared" si="24"/>
        <v>#VALUE!</v>
      </c>
      <c r="I16" s="483" t="e">
        <f t="shared" si="24"/>
        <v>#VALUE!</v>
      </c>
      <c r="J16" s="483" t="e">
        <f t="shared" si="24"/>
        <v>#VALUE!</v>
      </c>
      <c r="K16" s="483" t="e">
        <f t="shared" si="24"/>
        <v>#VALUE!</v>
      </c>
      <c r="L16" s="483" t="e">
        <f t="shared" si="24"/>
        <v>#VALUE!</v>
      </c>
      <c r="M16" s="483" t="e">
        <f t="shared" si="24"/>
        <v>#VALUE!</v>
      </c>
      <c r="N16" s="483" t="e">
        <f t="shared" si="24"/>
        <v>#VALUE!</v>
      </c>
      <c r="O16" s="483" t="e">
        <f t="shared" si="24"/>
        <v>#VALUE!</v>
      </c>
      <c r="P16" s="483" t="e">
        <f t="shared" si="24"/>
        <v>#VALUE!</v>
      </c>
      <c r="Q16" s="483" t="e">
        <f t="shared" si="24"/>
        <v>#VALUE!</v>
      </c>
      <c r="R16" s="483" t="e">
        <f t="shared" si="24"/>
        <v>#VALUE!</v>
      </c>
      <c r="S16" s="483" t="e">
        <f t="shared" si="24"/>
        <v>#VALUE!</v>
      </c>
      <c r="T16" s="483" t="e">
        <f t="shared" si="24"/>
        <v>#VALUE!</v>
      </c>
      <c r="U16" s="483" t="e">
        <f t="shared" si="24"/>
        <v>#VALUE!</v>
      </c>
      <c r="V16" s="483" t="e">
        <f t="shared" si="24"/>
        <v>#VALUE!</v>
      </c>
      <c r="W16" s="483" t="e">
        <f t="shared" si="24"/>
        <v>#VALUE!</v>
      </c>
      <c r="X16" s="483" t="e">
        <f t="shared" si="24"/>
        <v>#VALUE!</v>
      </c>
      <c r="Y16" s="483" t="e">
        <f t="shared" si="24"/>
        <v>#VALUE!</v>
      </c>
      <c r="Z16" s="483" t="e">
        <f t="shared" si="24"/>
        <v>#VALUE!</v>
      </c>
      <c r="AA16" s="483" t="e">
        <f t="shared" si="24"/>
        <v>#VALUE!</v>
      </c>
      <c r="AB16" s="483" t="e">
        <f t="shared" si="24"/>
        <v>#VALUE!</v>
      </c>
      <c r="AC16" s="483" t="e">
        <f t="shared" si="24"/>
        <v>#VALUE!</v>
      </c>
      <c r="AD16" s="483" t="e">
        <f t="shared" si="24"/>
        <v>#VALUE!</v>
      </c>
      <c r="AE16" s="483" t="e">
        <f t="shared" si="24"/>
        <v>#VALUE!</v>
      </c>
      <c r="AF16" s="483" t="e">
        <f t="shared" si="24"/>
        <v>#VALUE!</v>
      </c>
      <c r="AG16" s="483" t="e">
        <f t="shared" si="24"/>
        <v>#VALUE!</v>
      </c>
      <c r="AH16" s="483" t="e">
        <f t="shared" si="24"/>
        <v>#VALUE!</v>
      </c>
      <c r="AI16" s="483" t="e">
        <f t="shared" si="24"/>
        <v>#VALUE!</v>
      </c>
      <c r="AJ16" s="483" t="e">
        <f t="shared" si="24"/>
        <v>#VALUE!</v>
      </c>
      <c r="AK16" s="483" t="e">
        <f t="shared" si="24"/>
        <v>#VALUE!</v>
      </c>
      <c r="AL16" s="483" t="e">
        <f t="shared" si="24"/>
        <v>#VALUE!</v>
      </c>
      <c r="AM16" s="483" t="e">
        <f t="shared" si="24"/>
        <v>#VALUE!</v>
      </c>
      <c r="AN16" s="483" t="e">
        <f t="shared" si="24"/>
        <v>#VALUE!</v>
      </c>
      <c r="AO16" s="483" t="e">
        <f t="shared" si="24"/>
        <v>#VALUE!</v>
      </c>
      <c r="AP16" s="483" t="e">
        <f t="shared" si="24"/>
        <v>#VALUE!</v>
      </c>
      <c r="AQ16" s="483" t="e">
        <f t="shared" si="24"/>
        <v>#VALUE!</v>
      </c>
      <c r="AR16" s="483" t="e">
        <f t="shared" si="24"/>
        <v>#VALUE!</v>
      </c>
      <c r="AS16" s="483" t="e">
        <f t="shared" si="24"/>
        <v>#VALUE!</v>
      </c>
      <c r="AT16" s="483" t="e">
        <f t="shared" si="24"/>
        <v>#VALUE!</v>
      </c>
      <c r="AU16" s="483" t="e">
        <f t="shared" si="24"/>
        <v>#VALUE!</v>
      </c>
      <c r="AV16" s="483" t="e">
        <f t="shared" si="24"/>
        <v>#VALUE!</v>
      </c>
      <c r="AW16" s="483" t="e">
        <f t="shared" si="24"/>
        <v>#VALUE!</v>
      </c>
      <c r="AX16" s="483" t="e">
        <f t="shared" si="24"/>
        <v>#VALUE!</v>
      </c>
      <c r="AY16" s="483" t="e">
        <f t="shared" si="24"/>
        <v>#VALUE!</v>
      </c>
      <c r="AZ16" s="483" t="e">
        <f t="shared" si="24"/>
        <v>#VALUE!</v>
      </c>
      <c r="BA16" s="483" t="e">
        <f t="shared" si="24"/>
        <v>#VALUE!</v>
      </c>
      <c r="BB16" s="483" t="e">
        <f t="shared" si="24"/>
        <v>#VALUE!</v>
      </c>
      <c r="BC16" s="483" t="e">
        <f t="shared" si="24"/>
        <v>#VALUE!</v>
      </c>
      <c r="BD16" s="483" t="e">
        <f t="shared" si="24"/>
        <v>#VALUE!</v>
      </c>
      <c r="BE16" s="483" t="e">
        <f t="shared" si="24"/>
        <v>#VALUE!</v>
      </c>
      <c r="BF16" s="483" t="e">
        <f t="shared" si="24"/>
        <v>#VALUE!</v>
      </c>
      <c r="BG16" s="483" t="e">
        <f t="shared" si="24"/>
        <v>#VALUE!</v>
      </c>
      <c r="BH16" s="483" t="e">
        <f t="shared" si="24"/>
        <v>#VALUE!</v>
      </c>
      <c r="BI16" s="483" t="e">
        <f t="shared" si="24"/>
        <v>#VALUE!</v>
      </c>
      <c r="BJ16" s="483" t="e">
        <f t="shared" si="24"/>
        <v>#VALUE!</v>
      </c>
      <c r="BK16" s="483" t="e">
        <f t="shared" si="24"/>
        <v>#VALUE!</v>
      </c>
      <c r="BL16" s="483" t="e">
        <f t="shared" si="24"/>
        <v>#VALUE!</v>
      </c>
      <c r="BM16" s="483" t="e">
        <f t="shared" si="24"/>
        <v>#VALUE!</v>
      </c>
      <c r="BN16" s="483" t="e">
        <f t="shared" si="24"/>
        <v>#VALUE!</v>
      </c>
      <c r="BO16" s="483" t="e">
        <f t="shared" si="24"/>
        <v>#VALUE!</v>
      </c>
      <c r="BP16" s="483" t="e">
        <f t="shared" si="24"/>
        <v>#VALUE!</v>
      </c>
      <c r="BQ16" s="483" t="e">
        <f t="shared" si="24"/>
        <v>#VALUE!</v>
      </c>
      <c r="BR16" s="483" t="e">
        <f t="shared" si="24"/>
        <v>#VALUE!</v>
      </c>
      <c r="BS16" s="483" t="e">
        <f t="shared" ref="BS16:ED16" si="25">100*(BS14/BO14-1)</f>
        <v>#VALUE!</v>
      </c>
      <c r="BT16" s="483" t="e">
        <f t="shared" si="25"/>
        <v>#VALUE!</v>
      </c>
      <c r="BU16" s="483" t="e">
        <f t="shared" si="25"/>
        <v>#VALUE!</v>
      </c>
      <c r="BV16" s="483" t="e">
        <f t="shared" si="25"/>
        <v>#VALUE!</v>
      </c>
      <c r="BW16" s="483" t="e">
        <f t="shared" si="25"/>
        <v>#VALUE!</v>
      </c>
      <c r="BX16" s="483" t="e">
        <f t="shared" si="25"/>
        <v>#VALUE!</v>
      </c>
      <c r="BY16" s="483" t="e">
        <f t="shared" si="25"/>
        <v>#VALUE!</v>
      </c>
      <c r="BZ16" s="483" t="e">
        <f t="shared" si="25"/>
        <v>#VALUE!</v>
      </c>
      <c r="CA16" s="483" t="e">
        <f t="shared" si="25"/>
        <v>#VALUE!</v>
      </c>
      <c r="CB16" s="483" t="e">
        <f t="shared" si="25"/>
        <v>#VALUE!</v>
      </c>
      <c r="CC16" s="483" t="e">
        <f t="shared" si="25"/>
        <v>#VALUE!</v>
      </c>
      <c r="CD16" s="483" t="e">
        <f t="shared" si="25"/>
        <v>#VALUE!</v>
      </c>
      <c r="CE16" s="483" t="e">
        <f t="shared" si="25"/>
        <v>#VALUE!</v>
      </c>
      <c r="CF16" s="483" t="e">
        <f t="shared" si="25"/>
        <v>#VALUE!</v>
      </c>
      <c r="CG16" s="483" t="e">
        <f t="shared" si="25"/>
        <v>#VALUE!</v>
      </c>
      <c r="CH16" s="483" t="e">
        <f t="shared" si="25"/>
        <v>#VALUE!</v>
      </c>
      <c r="CI16" s="483" t="e">
        <f t="shared" si="25"/>
        <v>#VALUE!</v>
      </c>
      <c r="CJ16" s="483" t="e">
        <f t="shared" si="25"/>
        <v>#VALUE!</v>
      </c>
      <c r="CK16" s="483" t="e">
        <f t="shared" si="25"/>
        <v>#VALUE!</v>
      </c>
      <c r="CL16" s="483" t="e">
        <f t="shared" si="25"/>
        <v>#VALUE!</v>
      </c>
      <c r="CM16" s="483" t="e">
        <f t="shared" si="25"/>
        <v>#VALUE!</v>
      </c>
      <c r="CN16" s="483" t="e">
        <f t="shared" si="25"/>
        <v>#VALUE!</v>
      </c>
      <c r="CO16" s="483" t="e">
        <f t="shared" si="25"/>
        <v>#VALUE!</v>
      </c>
      <c r="CP16" s="483" t="e">
        <f t="shared" si="25"/>
        <v>#VALUE!</v>
      </c>
      <c r="CQ16" s="483" t="e">
        <f t="shared" si="25"/>
        <v>#VALUE!</v>
      </c>
      <c r="CR16" s="483" t="e">
        <f t="shared" si="25"/>
        <v>#VALUE!</v>
      </c>
      <c r="CS16" s="483" t="e">
        <f t="shared" si="25"/>
        <v>#VALUE!</v>
      </c>
      <c r="CT16" s="483" t="e">
        <f t="shared" si="25"/>
        <v>#VALUE!</v>
      </c>
      <c r="CU16" s="483" t="e">
        <f t="shared" si="25"/>
        <v>#VALUE!</v>
      </c>
      <c r="CV16" s="483" t="e">
        <f t="shared" si="25"/>
        <v>#VALUE!</v>
      </c>
      <c r="CW16" s="483" t="e">
        <f t="shared" si="25"/>
        <v>#VALUE!</v>
      </c>
      <c r="CX16" s="483" t="e">
        <f t="shared" si="25"/>
        <v>#VALUE!</v>
      </c>
      <c r="CY16" s="483" t="e">
        <f t="shared" si="25"/>
        <v>#VALUE!</v>
      </c>
      <c r="CZ16" s="483" t="e">
        <f t="shared" si="25"/>
        <v>#VALUE!</v>
      </c>
      <c r="DA16" s="483" t="e">
        <f t="shared" si="25"/>
        <v>#VALUE!</v>
      </c>
      <c r="DB16" s="483" t="e">
        <f t="shared" si="25"/>
        <v>#VALUE!</v>
      </c>
      <c r="DC16" s="483" t="e">
        <f t="shared" si="25"/>
        <v>#VALUE!</v>
      </c>
      <c r="DD16" s="483" t="e">
        <f t="shared" si="25"/>
        <v>#VALUE!</v>
      </c>
      <c r="DE16" s="483" t="e">
        <f t="shared" si="25"/>
        <v>#VALUE!</v>
      </c>
      <c r="DF16" s="483" t="e">
        <f t="shared" si="25"/>
        <v>#VALUE!</v>
      </c>
      <c r="DG16" s="483" t="e">
        <f t="shared" si="25"/>
        <v>#VALUE!</v>
      </c>
      <c r="DH16" s="483" t="e">
        <f t="shared" si="25"/>
        <v>#VALUE!</v>
      </c>
      <c r="DI16" s="483" t="e">
        <f t="shared" si="25"/>
        <v>#VALUE!</v>
      </c>
      <c r="DJ16" s="483" t="e">
        <f t="shared" si="25"/>
        <v>#VALUE!</v>
      </c>
      <c r="DK16" s="483" t="e">
        <f t="shared" si="25"/>
        <v>#VALUE!</v>
      </c>
      <c r="DL16" s="483" t="e">
        <f t="shared" si="25"/>
        <v>#VALUE!</v>
      </c>
      <c r="DM16" s="483" t="e">
        <f t="shared" si="25"/>
        <v>#VALUE!</v>
      </c>
      <c r="DN16" s="483" t="e">
        <f t="shared" si="25"/>
        <v>#VALUE!</v>
      </c>
      <c r="DO16" s="483" t="e">
        <f t="shared" si="25"/>
        <v>#VALUE!</v>
      </c>
      <c r="DP16" s="483" t="e">
        <f t="shared" si="25"/>
        <v>#VALUE!</v>
      </c>
      <c r="DQ16" s="483" t="e">
        <f t="shared" si="25"/>
        <v>#VALUE!</v>
      </c>
      <c r="DR16" s="483" t="e">
        <f t="shared" si="25"/>
        <v>#VALUE!</v>
      </c>
      <c r="DS16" s="483" t="e">
        <f t="shared" si="25"/>
        <v>#VALUE!</v>
      </c>
      <c r="DT16" s="483" t="e">
        <f t="shared" si="25"/>
        <v>#VALUE!</v>
      </c>
      <c r="DU16" s="483" t="e">
        <f t="shared" si="25"/>
        <v>#VALUE!</v>
      </c>
      <c r="DV16" s="483" t="e">
        <f t="shared" si="25"/>
        <v>#VALUE!</v>
      </c>
      <c r="DW16" s="483" t="e">
        <f t="shared" si="25"/>
        <v>#VALUE!</v>
      </c>
      <c r="DX16" s="483" t="e">
        <f t="shared" si="25"/>
        <v>#VALUE!</v>
      </c>
      <c r="DY16" s="483" t="e">
        <f t="shared" si="25"/>
        <v>#VALUE!</v>
      </c>
      <c r="DZ16" s="483" t="e">
        <f t="shared" si="25"/>
        <v>#VALUE!</v>
      </c>
      <c r="EA16" s="483" t="e">
        <f t="shared" si="25"/>
        <v>#VALUE!</v>
      </c>
      <c r="EB16" s="483" t="e">
        <f t="shared" si="25"/>
        <v>#VALUE!</v>
      </c>
      <c r="EC16" s="502" t="e">
        <f t="shared" si="25"/>
        <v>#VALUE!</v>
      </c>
      <c r="ED16" s="502" t="e">
        <f t="shared" si="25"/>
        <v>#VALUE!</v>
      </c>
      <c r="EE16" s="502" t="e">
        <f t="shared" ref="EE16:EI16" si="26">100*(EE14/EA14-1)</f>
        <v>#VALUE!</v>
      </c>
      <c r="EF16" s="502" t="e">
        <f t="shared" si="26"/>
        <v>#VALUE!</v>
      </c>
      <c r="EG16" s="502" t="e">
        <f t="shared" si="26"/>
        <v>#VALUE!</v>
      </c>
      <c r="EH16" s="502" t="e">
        <f t="shared" si="26"/>
        <v>#VALUE!</v>
      </c>
      <c r="EI16" s="502" t="e">
        <f t="shared" si="26"/>
        <v>#VALUE!</v>
      </c>
      <c r="EJ16" s="609"/>
      <c r="EK16" s="609"/>
      <c r="EL16" s="609"/>
      <c r="EM16" s="609"/>
      <c r="EN16" s="609"/>
      <c r="EO16" s="609"/>
      <c r="EP16" s="609"/>
      <c r="EQ16" s="609"/>
      <c r="ER16" s="609"/>
      <c r="ES16" s="609"/>
      <c r="ET16" s="609"/>
      <c r="EU16" s="609"/>
      <c r="EV16" s="609"/>
      <c r="EW16" s="609"/>
      <c r="EX16" s="609"/>
      <c r="EY16" s="609"/>
      <c r="EZ16" s="609"/>
      <c r="FA16" s="609"/>
      <c r="FB16" s="609"/>
      <c r="FC16" s="609"/>
      <c r="FD16" s="609"/>
      <c r="FE16" s="609"/>
      <c r="FF16" s="609"/>
      <c r="FG16" s="609"/>
      <c r="FH16" s="609"/>
      <c r="FI16" s="609"/>
      <c r="FJ16" s="609"/>
    </row>
    <row r="17" spans="1:166">
      <c r="D17" s="485"/>
      <c r="E17" s="485"/>
      <c r="F17" s="485"/>
      <c r="G17" s="485"/>
      <c r="H17" s="485"/>
      <c r="I17" s="485"/>
      <c r="J17" s="485"/>
      <c r="K17" s="485"/>
      <c r="L17" s="485"/>
      <c r="M17" s="485"/>
      <c r="N17" s="485"/>
      <c r="O17" s="485"/>
      <c r="P17" s="485"/>
      <c r="Q17" s="485"/>
      <c r="R17" s="485"/>
      <c r="S17" s="485"/>
      <c r="T17" s="485"/>
      <c r="U17" s="485"/>
      <c r="V17" s="485"/>
      <c r="W17" s="485"/>
      <c r="X17" s="485"/>
      <c r="Y17" s="485"/>
      <c r="Z17" s="485"/>
      <c r="AA17" s="485"/>
      <c r="AB17" s="485"/>
      <c r="AC17" s="485"/>
      <c r="AD17" s="485"/>
      <c r="AE17" s="485"/>
      <c r="AF17" s="485"/>
      <c r="AG17" s="485"/>
      <c r="AH17" s="485"/>
      <c r="AI17" s="485"/>
      <c r="AJ17" s="485"/>
      <c r="AK17" s="485"/>
      <c r="AL17" s="485"/>
      <c r="AM17" s="485"/>
      <c r="AN17" s="485"/>
      <c r="AO17" s="485"/>
      <c r="AP17" s="485"/>
      <c r="AQ17" s="485"/>
      <c r="AR17" s="485"/>
      <c r="AS17" s="485"/>
      <c r="AT17" s="485"/>
      <c r="AU17" s="485"/>
      <c r="AV17" s="485"/>
      <c r="AW17" s="485"/>
      <c r="AX17" s="485"/>
      <c r="AY17" s="485"/>
      <c r="AZ17" s="485"/>
      <c r="BA17" s="485"/>
      <c r="BB17" s="485"/>
      <c r="BC17" s="485"/>
      <c r="BD17" s="485"/>
      <c r="BE17" s="485"/>
      <c r="BF17" s="485"/>
      <c r="BG17" s="485"/>
      <c r="BH17" s="485"/>
      <c r="BI17" s="485"/>
      <c r="BJ17" s="485"/>
      <c r="BK17" s="485"/>
      <c r="BL17" s="485"/>
      <c r="BM17" s="485"/>
      <c r="BN17" s="485"/>
      <c r="BO17" s="485"/>
      <c r="BP17" s="485"/>
      <c r="BQ17" s="485"/>
      <c r="BR17" s="485"/>
      <c r="BS17" s="485"/>
      <c r="BT17" s="485"/>
      <c r="BU17" s="485"/>
      <c r="BV17" s="485"/>
      <c r="BW17" s="485"/>
      <c r="BX17" s="485"/>
      <c r="BY17" s="485"/>
      <c r="BZ17" s="485"/>
      <c r="CA17" s="485"/>
      <c r="CB17" s="485"/>
      <c r="CC17" s="485"/>
      <c r="CD17" s="485"/>
      <c r="CE17" s="485"/>
      <c r="CF17" s="485"/>
      <c r="CG17" s="485"/>
      <c r="CH17" s="485"/>
      <c r="CI17" s="485"/>
      <c r="CJ17" s="485"/>
      <c r="CK17" s="485"/>
      <c r="CL17" s="485"/>
      <c r="CM17" s="485"/>
      <c r="CN17" s="485"/>
      <c r="CO17" s="485"/>
      <c r="CP17" s="485"/>
      <c r="CQ17" s="485"/>
      <c r="CR17" s="485"/>
      <c r="CS17" s="485"/>
      <c r="CT17" s="485"/>
      <c r="CU17" s="485"/>
      <c r="CV17" s="485"/>
      <c r="CW17" s="485"/>
      <c r="CX17" s="485"/>
      <c r="CY17" s="485"/>
      <c r="CZ17" s="485"/>
      <c r="DA17" s="485"/>
      <c r="DB17" s="485"/>
      <c r="DC17" s="485"/>
      <c r="DD17" s="485"/>
      <c r="DE17" s="485"/>
      <c r="DF17" s="485"/>
      <c r="DG17" s="485"/>
      <c r="DH17" s="485"/>
      <c r="DI17" s="485"/>
      <c r="DJ17" s="485"/>
      <c r="DK17" s="485"/>
      <c r="DL17" s="485"/>
      <c r="DM17" s="485"/>
      <c r="DN17" s="485"/>
      <c r="DO17" s="485"/>
      <c r="DP17" s="485"/>
      <c r="DQ17" s="485"/>
      <c r="DR17" s="485"/>
      <c r="DS17" s="485"/>
      <c r="DT17" s="485"/>
      <c r="DU17" s="485"/>
      <c r="DV17" s="485"/>
      <c r="DW17" s="485"/>
      <c r="DX17" s="485"/>
      <c r="DY17" s="485"/>
      <c r="DZ17" s="485"/>
      <c r="EA17" s="485"/>
      <c r="EB17" s="485"/>
      <c r="EC17" s="475"/>
      <c r="ED17" s="475"/>
      <c r="EE17" s="475"/>
      <c r="EF17" s="475"/>
      <c r="EG17" s="475"/>
      <c r="EH17" s="475"/>
      <c r="EI17" s="475"/>
      <c r="EJ17" s="475"/>
      <c r="EK17" s="475"/>
      <c r="EL17" s="475"/>
      <c r="EM17" s="475"/>
      <c r="EN17" s="475"/>
      <c r="EO17" s="475"/>
      <c r="EP17" s="475"/>
      <c r="EQ17" s="475"/>
      <c r="ER17" s="475"/>
      <c r="ES17" s="475"/>
      <c r="ET17" s="475"/>
      <c r="EU17" s="475"/>
      <c r="EV17" s="475"/>
      <c r="EW17" s="475"/>
      <c r="EX17" s="475"/>
      <c r="EY17" s="475"/>
      <c r="EZ17" s="475"/>
      <c r="FA17" s="475"/>
      <c r="FB17" s="475"/>
      <c r="FC17" s="475"/>
      <c r="FD17" s="475"/>
      <c r="FE17" s="475"/>
      <c r="FF17" s="475"/>
      <c r="FG17" s="475"/>
      <c r="FH17" s="475"/>
      <c r="FI17" s="475"/>
      <c r="FJ17" s="475"/>
    </row>
    <row r="18" spans="1:166">
      <c r="D18" s="485"/>
      <c r="E18" s="485"/>
      <c r="F18" s="485"/>
      <c r="G18" s="485"/>
      <c r="H18" s="485"/>
      <c r="I18" s="485"/>
      <c r="J18" s="485"/>
      <c r="K18" s="485"/>
      <c r="L18" s="485"/>
      <c r="M18" s="485"/>
      <c r="N18" s="485"/>
      <c r="O18" s="485"/>
      <c r="P18" s="485"/>
      <c r="Q18" s="485"/>
      <c r="R18" s="485"/>
      <c r="S18" s="485"/>
      <c r="T18" s="485"/>
      <c r="U18" s="485"/>
      <c r="V18" s="485"/>
      <c r="W18" s="485"/>
      <c r="X18" s="485"/>
      <c r="Y18" s="485"/>
      <c r="Z18" s="485"/>
      <c r="AA18" s="485"/>
      <c r="AB18" s="485"/>
      <c r="AC18" s="485"/>
      <c r="AD18" s="485"/>
      <c r="AE18" s="485"/>
      <c r="AF18" s="485"/>
      <c r="AG18" s="485"/>
      <c r="AH18" s="485"/>
      <c r="AI18" s="485"/>
      <c r="AJ18" s="485"/>
      <c r="AK18" s="485"/>
      <c r="AL18" s="485"/>
      <c r="AM18" s="485"/>
      <c r="AN18" s="485"/>
      <c r="AO18" s="485"/>
      <c r="AP18" s="485"/>
      <c r="AQ18" s="485"/>
      <c r="AR18" s="485"/>
      <c r="AS18" s="485"/>
      <c r="AT18" s="485"/>
      <c r="AU18" s="485"/>
      <c r="AV18" s="485"/>
      <c r="AW18" s="485"/>
      <c r="AX18" s="485"/>
      <c r="AY18" s="485"/>
      <c r="AZ18" s="485"/>
      <c r="BA18" s="485"/>
      <c r="BB18" s="485"/>
      <c r="BC18" s="485"/>
      <c r="BD18" s="485"/>
      <c r="BE18" s="485"/>
      <c r="BF18" s="485"/>
      <c r="BG18" s="485"/>
      <c r="BH18" s="485"/>
      <c r="BI18" s="485"/>
      <c r="BJ18" s="485"/>
      <c r="BK18" s="485"/>
      <c r="BL18" s="485"/>
      <c r="BM18" s="485"/>
      <c r="BN18" s="485"/>
      <c r="BO18" s="485"/>
      <c r="BP18" s="485"/>
      <c r="BQ18" s="485"/>
      <c r="BR18" s="485"/>
      <c r="BS18" s="485"/>
      <c r="BT18" s="485"/>
      <c r="BU18" s="485"/>
      <c r="BV18" s="485"/>
      <c r="BW18" s="485"/>
      <c r="BX18" s="485"/>
      <c r="BY18" s="485"/>
      <c r="BZ18" s="485"/>
      <c r="CA18" s="485"/>
      <c r="CB18" s="485"/>
      <c r="CC18" s="485"/>
      <c r="CD18" s="485"/>
      <c r="CE18" s="485"/>
      <c r="CF18" s="485"/>
      <c r="CG18" s="485"/>
      <c r="CH18" s="485"/>
      <c r="CI18" s="485"/>
      <c r="CJ18" s="485"/>
      <c r="CK18" s="485"/>
      <c r="CL18" s="485"/>
      <c r="CM18" s="485"/>
      <c r="CN18" s="485"/>
      <c r="CO18" s="485"/>
      <c r="CP18" s="485"/>
      <c r="CQ18" s="485"/>
      <c r="CR18" s="485"/>
      <c r="CS18" s="485"/>
      <c r="CT18" s="485"/>
      <c r="CU18" s="485"/>
      <c r="CV18" s="485"/>
      <c r="CW18" s="485"/>
      <c r="CX18" s="485"/>
      <c r="CY18" s="485"/>
      <c r="CZ18" s="485"/>
      <c r="DA18" s="485"/>
      <c r="DB18" s="485"/>
      <c r="DC18" s="485"/>
      <c r="DD18" s="485"/>
      <c r="DE18" s="485"/>
      <c r="DF18" s="485"/>
      <c r="DG18" s="485"/>
      <c r="DH18" s="485"/>
      <c r="DI18" s="485"/>
      <c r="DJ18" s="485"/>
      <c r="DK18" s="485"/>
      <c r="DL18" s="485"/>
      <c r="DM18" s="485"/>
      <c r="DN18" s="485"/>
      <c r="DO18" s="485"/>
      <c r="DP18" s="485"/>
      <c r="DQ18" s="485"/>
      <c r="DR18" s="485"/>
      <c r="DS18" s="485"/>
      <c r="DT18" s="485"/>
      <c r="DU18" s="485"/>
      <c r="DV18" s="485"/>
      <c r="DW18" s="485"/>
      <c r="DX18" s="485"/>
      <c r="DY18" s="485"/>
      <c r="DZ18" s="485"/>
      <c r="EA18" s="485"/>
      <c r="EB18" s="485"/>
      <c r="EC18" s="475"/>
      <c r="ED18" s="475"/>
      <c r="EE18" s="475"/>
      <c r="EF18" s="475"/>
      <c r="EG18" s="475"/>
      <c r="EH18" s="475"/>
      <c r="EI18" s="475"/>
      <c r="EJ18" s="475"/>
      <c r="EK18" s="475"/>
      <c r="EL18" s="475"/>
      <c r="EM18" s="475"/>
      <c r="EN18" s="475"/>
      <c r="EO18" s="475"/>
      <c r="EP18" s="475"/>
      <c r="EQ18" s="475"/>
      <c r="ER18" s="475"/>
      <c r="ES18" s="475"/>
      <c r="ET18" s="475"/>
      <c r="EU18" s="475"/>
      <c r="EV18" s="475"/>
      <c r="EW18" s="475"/>
      <c r="EX18" s="475"/>
      <c r="EY18" s="475"/>
      <c r="EZ18" s="475"/>
      <c r="FA18" s="475"/>
      <c r="FB18" s="475"/>
      <c r="FC18" s="475"/>
      <c r="FD18" s="475"/>
      <c r="FE18" s="475"/>
      <c r="FF18" s="475"/>
      <c r="FG18" s="475"/>
      <c r="FH18" s="475"/>
      <c r="FI18" s="475"/>
      <c r="FJ18" s="475"/>
    </row>
    <row r="19" spans="1:166">
      <c r="B19" s="429" t="s">
        <v>381</v>
      </c>
      <c r="C19" s="427"/>
      <c r="D19" s="427"/>
      <c r="E19" s="427"/>
      <c r="F19" s="427"/>
      <c r="G19" s="427"/>
      <c r="H19" s="427"/>
      <c r="I19" s="427"/>
      <c r="J19" s="427"/>
      <c r="K19" s="427"/>
      <c r="L19" s="427"/>
      <c r="M19" s="427"/>
      <c r="N19" s="427"/>
      <c r="O19" s="427"/>
      <c r="P19" s="427"/>
      <c r="Q19" s="427"/>
      <c r="R19" s="427"/>
      <c r="S19" s="427"/>
      <c r="T19" s="427"/>
      <c r="U19" s="427"/>
      <c r="V19" s="427"/>
      <c r="W19" s="427"/>
      <c r="X19" s="427"/>
      <c r="Y19" s="427"/>
      <c r="Z19" s="427"/>
      <c r="AA19" s="427"/>
      <c r="AB19" s="427"/>
      <c r="AC19" s="427"/>
      <c r="AD19" s="427"/>
      <c r="AE19" s="427"/>
      <c r="AF19" s="427"/>
      <c r="AG19" s="427"/>
      <c r="AH19" s="427"/>
      <c r="AI19" s="427"/>
      <c r="AJ19" s="427"/>
      <c r="AK19" s="427"/>
      <c r="AL19" s="427"/>
      <c r="AM19" s="427"/>
      <c r="AN19" s="427"/>
      <c r="AO19" s="427"/>
      <c r="AP19" s="427"/>
      <c r="AQ19" s="427"/>
      <c r="AR19" s="427"/>
      <c r="AS19" s="427"/>
      <c r="AT19" s="427"/>
      <c r="AU19" s="427"/>
      <c r="AV19" s="427"/>
      <c r="AW19" s="427"/>
      <c r="AX19" s="427"/>
      <c r="AY19" s="427"/>
      <c r="AZ19" s="427"/>
      <c r="BA19" s="427"/>
      <c r="BB19" s="427"/>
      <c r="BC19" s="427"/>
      <c r="BD19" s="427"/>
      <c r="BE19" s="427"/>
      <c r="BF19" s="427"/>
      <c r="BG19" s="427"/>
      <c r="BH19" s="427"/>
      <c r="BI19" s="427"/>
      <c r="BJ19" s="427"/>
      <c r="BK19" s="427"/>
      <c r="BL19" s="427"/>
      <c r="BM19" s="427"/>
      <c r="BN19" s="427"/>
      <c r="BO19" s="427"/>
      <c r="BP19" s="427"/>
      <c r="BQ19" s="427"/>
      <c r="BR19" s="427"/>
      <c r="BS19" s="427"/>
      <c r="BT19" s="427"/>
      <c r="BU19" s="427"/>
      <c r="BV19" s="427"/>
      <c r="BW19" s="427"/>
      <c r="BX19" s="427"/>
      <c r="BY19" s="427"/>
      <c r="BZ19" s="427"/>
      <c r="CA19" s="427"/>
      <c r="CB19" s="427"/>
      <c r="CC19" s="427"/>
      <c r="CD19" s="427"/>
      <c r="CE19" s="427"/>
      <c r="CF19" s="427"/>
      <c r="CG19" s="427"/>
      <c r="CH19" s="427"/>
      <c r="CI19" s="427"/>
      <c r="CJ19" s="427"/>
      <c r="CK19" s="427"/>
      <c r="CL19" s="427"/>
      <c r="CM19" s="427"/>
      <c r="CN19" s="427"/>
      <c r="CO19" s="427"/>
      <c r="CP19" s="427"/>
      <c r="CQ19" s="427"/>
      <c r="CR19" s="427"/>
      <c r="CS19" s="427"/>
      <c r="CT19" s="427"/>
      <c r="CU19" s="427"/>
      <c r="CV19" s="427"/>
      <c r="CW19" s="427"/>
      <c r="CX19" s="427"/>
      <c r="CY19" s="427"/>
      <c r="CZ19" s="427"/>
      <c r="DA19" s="427"/>
      <c r="DB19" s="427"/>
      <c r="DC19" s="427"/>
      <c r="DD19" s="427"/>
      <c r="DE19" s="427"/>
      <c r="DF19" s="427"/>
      <c r="DG19" s="427"/>
      <c r="DH19" s="427"/>
      <c r="DI19" s="427"/>
      <c r="DJ19" s="427"/>
      <c r="DK19" s="427"/>
      <c r="DL19" s="427"/>
      <c r="DM19" s="427"/>
      <c r="DN19" s="427"/>
      <c r="DO19" s="427"/>
      <c r="DP19" s="427"/>
      <c r="DQ19" s="427"/>
      <c r="DR19" s="427"/>
      <c r="DS19" s="427"/>
      <c r="DT19" s="427"/>
      <c r="DU19" s="427"/>
      <c r="DV19" s="427"/>
      <c r="DW19" s="427"/>
      <c r="DX19" s="427"/>
      <c r="DY19" s="427"/>
      <c r="DZ19" s="427"/>
      <c r="EA19" s="427"/>
      <c r="EB19" s="610"/>
      <c r="EC19" s="475"/>
      <c r="ED19" s="475"/>
      <c r="EE19" s="475"/>
      <c r="EF19" s="475"/>
      <c r="EG19" s="475"/>
      <c r="EH19" s="475"/>
      <c r="EI19" s="475"/>
      <c r="EJ19" s="475"/>
      <c r="EK19" s="475"/>
      <c r="EL19" s="475"/>
      <c r="EM19" s="475"/>
      <c r="EN19" s="475"/>
      <c r="EO19" s="475"/>
      <c r="EP19" s="475"/>
      <c r="EQ19" s="475"/>
      <c r="ER19" s="475"/>
      <c r="ES19" s="475"/>
      <c r="ET19" s="475"/>
      <c r="EU19" s="475"/>
      <c r="EV19" s="475"/>
      <c r="EW19" s="475"/>
      <c r="EX19" s="475"/>
      <c r="EY19" s="475"/>
      <c r="EZ19" s="475"/>
      <c r="FA19" s="475"/>
      <c r="FB19" s="475"/>
      <c r="FC19" s="475"/>
      <c r="FD19" s="475"/>
      <c r="FE19" s="475"/>
      <c r="FF19" s="475"/>
      <c r="FG19" s="475"/>
      <c r="FH19" s="475"/>
      <c r="FI19" s="475"/>
      <c r="FJ19" s="475"/>
    </row>
    <row r="20" spans="1:166">
      <c r="D20" s="485"/>
      <c r="E20" s="485"/>
      <c r="F20" s="485"/>
      <c r="G20" s="485"/>
      <c r="H20" s="485"/>
      <c r="I20" s="485"/>
      <c r="J20" s="485"/>
      <c r="K20" s="485"/>
      <c r="L20" s="485"/>
      <c r="M20" s="485"/>
      <c r="N20" s="485"/>
      <c r="O20" s="485"/>
      <c r="P20" s="485"/>
      <c r="Q20" s="485"/>
      <c r="R20" s="485"/>
      <c r="S20" s="485"/>
      <c r="T20" s="485"/>
      <c r="U20" s="485"/>
      <c r="V20" s="485"/>
      <c r="W20" s="485"/>
      <c r="X20" s="485"/>
      <c r="Y20" s="485"/>
      <c r="Z20" s="485"/>
      <c r="AA20" s="485"/>
      <c r="AB20" s="485"/>
      <c r="AC20" s="485"/>
      <c r="AD20" s="485"/>
      <c r="AE20" s="485"/>
      <c r="AF20" s="485"/>
      <c r="AG20" s="485"/>
      <c r="AH20" s="485"/>
      <c r="AI20" s="485"/>
      <c r="AJ20" s="485"/>
      <c r="AK20" s="485"/>
      <c r="AL20" s="485"/>
      <c r="AM20" s="485"/>
      <c r="AN20" s="485"/>
      <c r="AO20" s="485"/>
      <c r="AP20" s="485"/>
      <c r="AQ20" s="485"/>
      <c r="AR20" s="485"/>
      <c r="AS20" s="485"/>
      <c r="AT20" s="485"/>
      <c r="AU20" s="485"/>
      <c r="AV20" s="485"/>
      <c r="AW20" s="485"/>
      <c r="AX20" s="485"/>
      <c r="AY20" s="485"/>
      <c r="AZ20" s="485"/>
      <c r="BA20" s="485"/>
      <c r="BB20" s="485"/>
      <c r="BC20" s="485"/>
      <c r="BD20" s="485"/>
      <c r="BE20" s="485"/>
      <c r="BF20" s="485"/>
      <c r="BG20" s="485"/>
      <c r="BH20" s="485"/>
      <c r="BI20" s="485"/>
      <c r="BJ20" s="485"/>
      <c r="BK20" s="485"/>
      <c r="BL20" s="485"/>
      <c r="BM20" s="485"/>
      <c r="BN20" s="485"/>
      <c r="BO20" s="485"/>
      <c r="BP20" s="485"/>
      <c r="BQ20" s="485"/>
      <c r="BR20" s="485"/>
      <c r="BS20" s="485"/>
      <c r="BT20" s="485"/>
      <c r="BU20" s="485"/>
      <c r="BV20" s="485"/>
      <c r="BW20" s="485"/>
      <c r="BX20" s="485"/>
      <c r="BY20" s="485"/>
      <c r="BZ20" s="485"/>
      <c r="CA20" s="485"/>
      <c r="CB20" s="485"/>
      <c r="CC20" s="485"/>
      <c r="CD20" s="485"/>
      <c r="CE20" s="485"/>
      <c r="CF20" s="485"/>
      <c r="CG20" s="485"/>
      <c r="CH20" s="485"/>
      <c r="CI20" s="485"/>
      <c r="CJ20" s="485"/>
      <c r="CK20" s="485"/>
      <c r="CL20" s="485"/>
      <c r="CM20" s="485"/>
      <c r="CN20" s="485"/>
      <c r="CO20" s="485"/>
      <c r="CP20" s="485"/>
      <c r="CQ20" s="485"/>
      <c r="CR20" s="485"/>
      <c r="CS20" s="485"/>
      <c r="CT20" s="485"/>
      <c r="CU20" s="485"/>
      <c r="CV20" s="485"/>
      <c r="CW20" s="485"/>
      <c r="CX20" s="485"/>
      <c r="CY20" s="485"/>
      <c r="CZ20" s="485"/>
      <c r="DA20" s="485"/>
      <c r="DB20" s="485"/>
      <c r="DC20" s="485"/>
      <c r="DD20" s="485"/>
      <c r="DE20" s="485"/>
      <c r="DF20" s="485"/>
      <c r="DG20" s="485"/>
      <c r="DH20" s="485"/>
      <c r="DI20" s="485"/>
      <c r="DJ20" s="485"/>
      <c r="DK20" s="485"/>
      <c r="DL20" s="485"/>
      <c r="DM20" s="485"/>
      <c r="DN20" s="485"/>
      <c r="DO20" s="485"/>
      <c r="DP20" s="485"/>
      <c r="DQ20" s="485"/>
      <c r="DR20" s="485"/>
      <c r="DS20" s="485"/>
      <c r="DT20" s="485"/>
      <c r="DU20" s="485"/>
      <c r="DV20" s="485"/>
      <c r="DW20" s="485"/>
      <c r="DX20" s="485"/>
      <c r="DY20" s="485"/>
      <c r="DZ20" s="485"/>
      <c r="EA20" s="485"/>
      <c r="EB20" s="485"/>
      <c r="EC20" s="475"/>
      <c r="ED20" s="475"/>
      <c r="EE20" s="475"/>
      <c r="EF20" s="475"/>
      <c r="EG20" s="475"/>
      <c r="EH20" s="475"/>
      <c r="EI20" s="475"/>
      <c r="EJ20" s="475"/>
      <c r="EK20" s="475"/>
      <c r="EL20" s="475"/>
      <c r="EM20" s="475"/>
      <c r="EN20" s="475"/>
      <c r="EO20" s="475"/>
      <c r="EP20" s="475"/>
      <c r="EQ20" s="475"/>
      <c r="ER20" s="475"/>
      <c r="ES20" s="475"/>
      <c r="ET20" s="475"/>
      <c r="EU20" s="475"/>
      <c r="EV20" s="475"/>
      <c r="EW20" s="475"/>
      <c r="EX20" s="475"/>
      <c r="EY20" s="475"/>
      <c r="EZ20" s="475"/>
      <c r="FA20" s="475"/>
      <c r="FB20" s="475"/>
      <c r="FC20" s="475"/>
      <c r="FD20" s="475"/>
      <c r="FE20" s="475"/>
      <c r="FF20" s="475"/>
      <c r="FG20" s="475"/>
      <c r="FH20" s="475"/>
      <c r="FI20" s="475"/>
      <c r="FJ20" s="475"/>
    </row>
    <row r="21" spans="1:166" ht="15.75" customHeight="1"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75"/>
      <c r="AR21" s="75"/>
      <c r="AS21" s="75"/>
      <c r="AT21" s="75"/>
      <c r="AU21" s="75"/>
      <c r="AV21" s="75"/>
      <c r="AW21" s="75"/>
      <c r="AX21" s="75"/>
      <c r="AY21" s="75"/>
      <c r="AZ21" s="75"/>
      <c r="BA21" s="75"/>
      <c r="BB21" s="75"/>
      <c r="BC21" s="75"/>
      <c r="BD21" s="75"/>
      <c r="BE21" s="75"/>
      <c r="BF21" s="75"/>
      <c r="BG21" s="75"/>
      <c r="BH21" s="75"/>
      <c r="BI21" s="75"/>
      <c r="BJ21" s="75"/>
      <c r="BK21" s="75"/>
      <c r="BL21" s="75"/>
      <c r="BM21" s="75"/>
      <c r="BN21" s="75"/>
      <c r="BO21" s="75"/>
      <c r="BP21" s="75"/>
      <c r="BQ21" s="75"/>
      <c r="BR21" s="75"/>
      <c r="BS21" s="75"/>
      <c r="BT21" s="75"/>
      <c r="BU21" s="75"/>
      <c r="BV21" s="75"/>
      <c r="BW21" s="75"/>
      <c r="BX21" s="75"/>
      <c r="BY21" s="75"/>
      <c r="BZ21" s="75"/>
      <c r="CA21" s="75"/>
      <c r="CB21" s="75"/>
      <c r="CC21" s="75"/>
      <c r="CD21" s="75"/>
      <c r="CE21" s="75"/>
      <c r="CF21" s="75"/>
      <c r="CG21" s="75"/>
      <c r="CH21" s="75"/>
      <c r="CI21" s="75"/>
      <c r="CJ21" s="75"/>
      <c r="CK21" s="75"/>
      <c r="CL21" s="75"/>
      <c r="CM21" s="75"/>
      <c r="CN21" s="75"/>
      <c r="CO21" s="75"/>
      <c r="CP21" s="75"/>
      <c r="CQ21" s="75"/>
      <c r="CR21" s="75"/>
      <c r="CS21" s="75"/>
      <c r="CT21" s="75"/>
      <c r="CU21" s="75"/>
      <c r="CV21" s="75"/>
      <c r="CW21" s="75"/>
      <c r="CX21" s="75"/>
      <c r="CY21" s="75"/>
      <c r="CZ21" s="75"/>
      <c r="DA21" s="75"/>
      <c r="DB21" s="75"/>
      <c r="DC21" s="75"/>
      <c r="DD21" s="75"/>
      <c r="DE21" s="75"/>
      <c r="DF21" s="75"/>
      <c r="DG21" s="75"/>
      <c r="DH21" s="75"/>
      <c r="DI21" s="75"/>
      <c r="DJ21" s="75"/>
      <c r="DK21" s="75"/>
      <c r="DL21" s="75"/>
      <c r="DM21" s="75"/>
      <c r="DN21" s="75"/>
      <c r="DO21" s="75"/>
      <c r="DP21" s="75"/>
      <c r="DQ21" s="75"/>
      <c r="DR21" s="75"/>
      <c r="DS21" s="75"/>
      <c r="DT21" s="75"/>
      <c r="DU21" s="75"/>
      <c r="DV21" s="75"/>
      <c r="DW21" s="75"/>
      <c r="DX21" s="75"/>
      <c r="DY21" s="75"/>
      <c r="DZ21" s="75"/>
      <c r="EA21" s="75"/>
      <c r="EB21" s="75"/>
    </row>
    <row r="22" spans="1:166" ht="15.75">
      <c r="B22" s="355" t="s">
        <v>382</v>
      </c>
      <c r="C22" s="374">
        <v>0</v>
      </c>
      <c r="D22" s="374">
        <v>1</v>
      </c>
      <c r="E22" s="374">
        <v>2</v>
      </c>
      <c r="F22" s="374">
        <v>3</v>
      </c>
      <c r="G22" s="374">
        <v>4</v>
      </c>
      <c r="H22" s="374">
        <v>5</v>
      </c>
      <c r="I22" s="374">
        <v>6</v>
      </c>
      <c r="J22" s="374">
        <v>7</v>
      </c>
      <c r="K22" s="374">
        <v>8</v>
      </c>
      <c r="L22" s="374">
        <v>9</v>
      </c>
      <c r="M22" s="374">
        <v>10</v>
      </c>
      <c r="N22" s="374">
        <v>11</v>
      </c>
      <c r="O22" s="374">
        <v>12</v>
      </c>
      <c r="P22" s="374">
        <v>13</v>
      </c>
      <c r="Q22" s="374">
        <v>14</v>
      </c>
      <c r="R22" s="374">
        <v>15</v>
      </c>
      <c r="S22" s="374">
        <v>16</v>
      </c>
      <c r="T22" s="374">
        <v>17</v>
      </c>
      <c r="U22" s="374">
        <v>18</v>
      </c>
      <c r="V22" s="374">
        <v>19</v>
      </c>
      <c r="W22" s="374">
        <v>20</v>
      </c>
      <c r="X22" s="374">
        <v>21</v>
      </c>
      <c r="Y22" s="374">
        <v>22</v>
      </c>
      <c r="Z22" s="374">
        <v>23</v>
      </c>
      <c r="AA22" s="374">
        <v>24</v>
      </c>
      <c r="AB22" s="374">
        <v>25</v>
      </c>
      <c r="AC22" s="374">
        <v>26</v>
      </c>
      <c r="AD22" s="374">
        <v>27</v>
      </c>
      <c r="AE22" s="374">
        <v>28</v>
      </c>
      <c r="AF22" s="374">
        <v>29</v>
      </c>
      <c r="AG22" s="374">
        <v>30</v>
      </c>
      <c r="AH22" s="374">
        <v>31</v>
      </c>
      <c r="AI22" s="374">
        <v>32</v>
      </c>
      <c r="AJ22" s="374">
        <v>33</v>
      </c>
      <c r="AK22" s="374">
        <v>34</v>
      </c>
      <c r="AL22" s="374">
        <v>35</v>
      </c>
      <c r="AM22" s="374">
        <v>36</v>
      </c>
      <c r="AN22" s="374">
        <v>37</v>
      </c>
      <c r="AO22" s="374">
        <v>38</v>
      </c>
      <c r="AP22" s="374">
        <v>39</v>
      </c>
      <c r="AQ22" s="374">
        <v>40</v>
      </c>
      <c r="AR22" s="374">
        <v>41</v>
      </c>
      <c r="AS22" s="374">
        <v>42</v>
      </c>
      <c r="AT22" s="374">
        <v>43</v>
      </c>
      <c r="AU22" s="374">
        <v>44</v>
      </c>
      <c r="AV22" s="374">
        <v>45</v>
      </c>
      <c r="AW22" s="374">
        <v>46</v>
      </c>
      <c r="AX22" s="374">
        <v>47</v>
      </c>
      <c r="AY22" s="374">
        <v>48</v>
      </c>
      <c r="AZ22" s="374">
        <v>49</v>
      </c>
      <c r="BA22" s="374">
        <v>50</v>
      </c>
      <c r="BB22" s="374">
        <v>51</v>
      </c>
      <c r="BC22" s="374">
        <v>52</v>
      </c>
      <c r="BD22" s="374">
        <v>53</v>
      </c>
      <c r="BE22" s="374">
        <v>54</v>
      </c>
      <c r="BF22" s="374">
        <v>55</v>
      </c>
      <c r="BG22" s="374">
        <v>56</v>
      </c>
      <c r="BH22" s="374">
        <v>57</v>
      </c>
      <c r="BI22" s="374">
        <v>58</v>
      </c>
      <c r="BJ22" s="374">
        <v>59</v>
      </c>
      <c r="BK22" s="374">
        <v>60</v>
      </c>
      <c r="BL22" s="374">
        <v>61</v>
      </c>
      <c r="BM22" s="374">
        <v>62</v>
      </c>
      <c r="BN22" s="374">
        <v>63</v>
      </c>
      <c r="BO22" s="374">
        <v>64</v>
      </c>
      <c r="BP22" s="374">
        <v>65</v>
      </c>
      <c r="BQ22" s="374">
        <v>66</v>
      </c>
      <c r="BR22" s="374">
        <v>67</v>
      </c>
      <c r="BS22" s="374">
        <v>68</v>
      </c>
      <c r="BT22" s="374">
        <v>69</v>
      </c>
      <c r="BU22" s="374">
        <v>70</v>
      </c>
      <c r="BV22" s="374">
        <v>71</v>
      </c>
      <c r="BW22" s="374">
        <v>72</v>
      </c>
      <c r="BX22" s="374">
        <v>73</v>
      </c>
      <c r="BY22" s="374">
        <v>74</v>
      </c>
      <c r="BZ22" s="374">
        <v>75</v>
      </c>
      <c r="CA22" s="374">
        <v>76</v>
      </c>
      <c r="CB22" s="374">
        <v>77</v>
      </c>
      <c r="CC22" s="374">
        <v>78</v>
      </c>
      <c r="CD22" s="374">
        <v>79</v>
      </c>
      <c r="CE22" s="374">
        <v>80</v>
      </c>
      <c r="CF22" s="374">
        <v>81</v>
      </c>
      <c r="CG22" s="374">
        <v>82</v>
      </c>
      <c r="CH22" s="374">
        <v>83</v>
      </c>
      <c r="CI22" s="374">
        <v>84</v>
      </c>
      <c r="CJ22" s="374">
        <v>85</v>
      </c>
      <c r="CK22" s="374">
        <v>86</v>
      </c>
      <c r="CL22" s="374">
        <v>87</v>
      </c>
      <c r="CM22" s="374">
        <v>88</v>
      </c>
      <c r="CN22" s="374">
        <v>89</v>
      </c>
      <c r="CO22" s="374">
        <v>90</v>
      </c>
      <c r="CP22" s="374">
        <v>91</v>
      </c>
      <c r="CQ22" s="374">
        <v>92</v>
      </c>
      <c r="CR22" s="374">
        <v>93</v>
      </c>
      <c r="CS22" s="374">
        <v>94</v>
      </c>
      <c r="CT22" s="374">
        <v>95</v>
      </c>
      <c r="CU22" s="374">
        <v>96</v>
      </c>
      <c r="CV22" s="374">
        <v>97</v>
      </c>
      <c r="CW22" s="374">
        <v>98</v>
      </c>
      <c r="CX22" s="374">
        <v>99</v>
      </c>
      <c r="CY22" s="374">
        <v>100</v>
      </c>
      <c r="CZ22" s="374">
        <v>101</v>
      </c>
      <c r="DA22" s="374">
        <v>102</v>
      </c>
      <c r="DB22" s="374">
        <v>103</v>
      </c>
      <c r="DC22" s="374">
        <v>104</v>
      </c>
      <c r="DD22" s="374">
        <v>105</v>
      </c>
      <c r="DE22" s="374">
        <v>106</v>
      </c>
      <c r="DF22" s="374">
        <v>107</v>
      </c>
      <c r="DG22" s="374">
        <v>108</v>
      </c>
      <c r="DH22" s="374">
        <v>109</v>
      </c>
      <c r="DI22" s="374">
        <v>110</v>
      </c>
      <c r="DJ22" s="374">
        <v>111</v>
      </c>
      <c r="DK22" s="374">
        <v>112</v>
      </c>
      <c r="DL22" s="374">
        <v>113</v>
      </c>
      <c r="DM22" s="374">
        <v>114</v>
      </c>
      <c r="DN22" s="374">
        <v>115</v>
      </c>
      <c r="DO22" s="374">
        <v>116</v>
      </c>
      <c r="DP22" s="374">
        <v>117</v>
      </c>
      <c r="DQ22" s="374">
        <v>118</v>
      </c>
      <c r="DR22" s="374">
        <v>119</v>
      </c>
      <c r="DS22" s="374">
        <v>120</v>
      </c>
      <c r="DT22" s="374">
        <v>121</v>
      </c>
      <c r="DU22" s="374">
        <v>122</v>
      </c>
      <c r="DV22" s="374">
        <v>123</v>
      </c>
      <c r="DW22" s="374">
        <v>124</v>
      </c>
      <c r="DX22" s="374">
        <v>125</v>
      </c>
      <c r="DY22" s="374">
        <v>126</v>
      </c>
      <c r="DZ22" s="374">
        <v>127</v>
      </c>
      <c r="EA22" s="374">
        <v>128</v>
      </c>
      <c r="EB22" s="374">
        <v>129</v>
      </c>
      <c r="EC22" s="374">
        <v>130</v>
      </c>
      <c r="ED22" s="374">
        <v>131</v>
      </c>
      <c r="EE22" s="374">
        <v>132</v>
      </c>
      <c r="EF22" s="374">
        <v>133</v>
      </c>
      <c r="EG22" s="374">
        <v>134</v>
      </c>
      <c r="EH22" s="374">
        <v>135</v>
      </c>
      <c r="EI22" s="374">
        <v>136</v>
      </c>
      <c r="EJ22" s="374">
        <v>137</v>
      </c>
      <c r="EK22" s="374">
        <v>138</v>
      </c>
      <c r="EL22" s="374">
        <v>139</v>
      </c>
      <c r="EM22" s="374">
        <v>140</v>
      </c>
      <c r="EN22" s="374">
        <v>141</v>
      </c>
      <c r="EO22" s="374">
        <v>142</v>
      </c>
      <c r="EP22" s="374">
        <v>143</v>
      </c>
      <c r="EQ22" s="374">
        <v>144</v>
      </c>
      <c r="ER22" s="374">
        <v>145</v>
      </c>
      <c r="ES22" s="374">
        <v>146</v>
      </c>
      <c r="ET22" s="374">
        <v>147</v>
      </c>
      <c r="EU22" s="374">
        <v>148</v>
      </c>
      <c r="EV22" s="374">
        <v>149</v>
      </c>
      <c r="EW22" s="374">
        <v>150</v>
      </c>
      <c r="EX22" s="374">
        <v>151</v>
      </c>
      <c r="EY22" s="374">
        <v>152</v>
      </c>
      <c r="EZ22" s="374">
        <v>153</v>
      </c>
      <c r="FA22" s="374">
        <v>154</v>
      </c>
      <c r="FB22" s="374">
        <v>155</v>
      </c>
    </row>
    <row r="23" spans="1:166" ht="13.5" thickBot="1">
      <c r="B23" s="374" t="s">
        <v>374</v>
      </c>
      <c r="C23" s="449">
        <v>29281</v>
      </c>
      <c r="D23" s="449">
        <v>29373</v>
      </c>
      <c r="E23" s="449">
        <v>29465</v>
      </c>
      <c r="F23" s="449">
        <v>29556</v>
      </c>
      <c r="G23" s="449">
        <v>29646</v>
      </c>
      <c r="H23" s="449">
        <v>29738</v>
      </c>
      <c r="I23" s="449">
        <v>29830</v>
      </c>
      <c r="J23" s="449">
        <v>29921</v>
      </c>
      <c r="K23" s="449">
        <v>30011</v>
      </c>
      <c r="L23" s="449">
        <v>30103</v>
      </c>
      <c r="M23" s="449">
        <v>30195</v>
      </c>
      <c r="N23" s="449">
        <v>30286</v>
      </c>
      <c r="O23" s="449">
        <v>30376</v>
      </c>
      <c r="P23" s="449">
        <v>30468</v>
      </c>
      <c r="Q23" s="449">
        <v>30560</v>
      </c>
      <c r="R23" s="449">
        <v>30651</v>
      </c>
      <c r="S23" s="449">
        <v>30742</v>
      </c>
      <c r="T23" s="449">
        <v>30834</v>
      </c>
      <c r="U23" s="449">
        <v>30926</v>
      </c>
      <c r="V23" s="449">
        <v>31017</v>
      </c>
      <c r="W23" s="449">
        <v>31107</v>
      </c>
      <c r="X23" s="449">
        <v>31199</v>
      </c>
      <c r="Y23" s="449">
        <v>31291</v>
      </c>
      <c r="Z23" s="449">
        <v>31382</v>
      </c>
      <c r="AA23" s="449">
        <v>31472</v>
      </c>
      <c r="AB23" s="449">
        <v>31564</v>
      </c>
      <c r="AC23" s="449">
        <v>31656</v>
      </c>
      <c r="AD23" s="449">
        <v>31747</v>
      </c>
      <c r="AE23" s="449">
        <v>31837</v>
      </c>
      <c r="AF23" s="449">
        <v>31929</v>
      </c>
      <c r="AG23" s="449">
        <v>32021</v>
      </c>
      <c r="AH23" s="449">
        <v>32112</v>
      </c>
      <c r="AI23" s="449">
        <v>32203</v>
      </c>
      <c r="AJ23" s="449">
        <v>32295</v>
      </c>
      <c r="AK23" s="449">
        <v>32387</v>
      </c>
      <c r="AL23" s="449">
        <v>32478</v>
      </c>
      <c r="AM23" s="449">
        <v>32568</v>
      </c>
      <c r="AN23" s="449">
        <v>32660</v>
      </c>
      <c r="AO23" s="449">
        <v>32752</v>
      </c>
      <c r="AP23" s="449">
        <v>32843</v>
      </c>
      <c r="AQ23" s="449">
        <v>32933</v>
      </c>
      <c r="AR23" s="449">
        <v>33025</v>
      </c>
      <c r="AS23" s="449">
        <v>33117</v>
      </c>
      <c r="AT23" s="449">
        <v>33208</v>
      </c>
      <c r="AU23" s="449">
        <v>33298</v>
      </c>
      <c r="AV23" s="449">
        <v>33390</v>
      </c>
      <c r="AW23" s="449">
        <v>33482</v>
      </c>
      <c r="AX23" s="449">
        <v>33573</v>
      </c>
      <c r="AY23" s="449">
        <v>33664</v>
      </c>
      <c r="AZ23" s="449">
        <v>33756</v>
      </c>
      <c r="BA23" s="449">
        <v>33848</v>
      </c>
      <c r="BB23" s="449">
        <v>33939</v>
      </c>
      <c r="BC23" s="449">
        <v>34029</v>
      </c>
      <c r="BD23" s="449">
        <v>34121</v>
      </c>
      <c r="BE23" s="449">
        <v>34213</v>
      </c>
      <c r="BF23" s="449">
        <v>34304</v>
      </c>
      <c r="BG23" s="449">
        <v>34394</v>
      </c>
      <c r="BH23" s="449">
        <v>34486</v>
      </c>
      <c r="BI23" s="449">
        <v>34578</v>
      </c>
      <c r="BJ23" s="449">
        <v>34669</v>
      </c>
      <c r="BK23" s="449">
        <v>34759</v>
      </c>
      <c r="BL23" s="449">
        <v>34851</v>
      </c>
      <c r="BM23" s="449">
        <v>34943</v>
      </c>
      <c r="BN23" s="449">
        <v>35034</v>
      </c>
      <c r="BO23" s="449">
        <v>35125</v>
      </c>
      <c r="BP23" s="449">
        <v>35217</v>
      </c>
      <c r="BQ23" s="449">
        <v>35309</v>
      </c>
      <c r="BR23" s="449">
        <v>35400</v>
      </c>
      <c r="BS23" s="449">
        <v>35490</v>
      </c>
      <c r="BT23" s="449">
        <v>35582</v>
      </c>
      <c r="BU23" s="449">
        <v>35674</v>
      </c>
      <c r="BV23" s="449">
        <v>35765</v>
      </c>
      <c r="BW23" s="449">
        <v>35855</v>
      </c>
      <c r="BX23" s="449">
        <v>35947</v>
      </c>
      <c r="BY23" s="449">
        <v>36039</v>
      </c>
      <c r="BZ23" s="449">
        <v>36130</v>
      </c>
      <c r="CA23" s="449">
        <v>36220</v>
      </c>
      <c r="CB23" s="449">
        <v>36312</v>
      </c>
      <c r="CC23" s="449">
        <v>36404</v>
      </c>
      <c r="CD23" s="449">
        <v>36495</v>
      </c>
      <c r="CE23" s="449">
        <v>36586</v>
      </c>
      <c r="CF23" s="449">
        <v>36678</v>
      </c>
      <c r="CG23" s="449">
        <v>36770</v>
      </c>
      <c r="CH23" s="449">
        <v>36861</v>
      </c>
      <c r="CI23" s="449">
        <v>36951</v>
      </c>
      <c r="CJ23" s="449">
        <v>37043</v>
      </c>
      <c r="CK23" s="449">
        <v>37135</v>
      </c>
      <c r="CL23" s="449">
        <v>37226</v>
      </c>
      <c r="CM23" s="449">
        <v>37316</v>
      </c>
      <c r="CN23" s="449">
        <v>37408</v>
      </c>
      <c r="CO23" s="449">
        <v>37500</v>
      </c>
      <c r="CP23" s="449">
        <v>37591</v>
      </c>
      <c r="CQ23" s="449">
        <v>37681</v>
      </c>
      <c r="CR23" s="449">
        <v>37773</v>
      </c>
      <c r="CS23" s="449">
        <v>37865</v>
      </c>
      <c r="CT23" s="449">
        <v>37956</v>
      </c>
      <c r="CU23" s="449">
        <v>38047</v>
      </c>
      <c r="CV23" s="449">
        <v>38139</v>
      </c>
      <c r="CW23" s="449">
        <v>38231</v>
      </c>
      <c r="CX23" s="449">
        <v>38322</v>
      </c>
      <c r="CY23" s="449">
        <v>38412</v>
      </c>
      <c r="CZ23" s="449">
        <v>38504</v>
      </c>
      <c r="DA23" s="449">
        <v>38596</v>
      </c>
      <c r="DB23" s="449">
        <v>38687</v>
      </c>
      <c r="DC23" s="449">
        <v>38777</v>
      </c>
      <c r="DD23" s="449">
        <v>38869</v>
      </c>
      <c r="DE23" s="449">
        <v>38961</v>
      </c>
      <c r="DF23" s="449">
        <v>39052</v>
      </c>
      <c r="DG23" s="449">
        <v>39142</v>
      </c>
      <c r="DH23" s="449">
        <v>39234</v>
      </c>
      <c r="DI23" s="449">
        <v>39326</v>
      </c>
      <c r="DJ23" s="449">
        <v>39417</v>
      </c>
      <c r="DK23" s="449">
        <v>39508</v>
      </c>
      <c r="DL23" s="449">
        <v>39600</v>
      </c>
      <c r="DM23" s="449">
        <v>39692</v>
      </c>
      <c r="DN23" s="449">
        <v>39783</v>
      </c>
      <c r="DO23" s="449">
        <v>39873</v>
      </c>
      <c r="DP23" s="449">
        <v>39965</v>
      </c>
      <c r="DQ23" s="449">
        <v>40057</v>
      </c>
      <c r="DR23" s="449">
        <v>40148</v>
      </c>
      <c r="DS23" s="449">
        <v>40238</v>
      </c>
      <c r="DT23" s="449">
        <v>40330</v>
      </c>
      <c r="DU23" s="449">
        <v>40422</v>
      </c>
      <c r="DV23" s="449">
        <v>40513</v>
      </c>
      <c r="DW23" s="449">
        <v>40603</v>
      </c>
      <c r="DX23" s="449">
        <v>40695</v>
      </c>
      <c r="DY23" s="449">
        <v>40787</v>
      </c>
      <c r="DZ23" s="449">
        <v>40878</v>
      </c>
      <c r="EA23" s="449">
        <v>40969</v>
      </c>
      <c r="EB23" s="449">
        <v>41061</v>
      </c>
      <c r="EC23" s="576">
        <v>41153</v>
      </c>
      <c r="ED23" s="576">
        <v>41244</v>
      </c>
      <c r="EE23" s="576">
        <v>41334</v>
      </c>
      <c r="EF23" s="576">
        <v>41426</v>
      </c>
      <c r="EG23" s="576">
        <v>41518</v>
      </c>
      <c r="EH23" s="576">
        <v>41609</v>
      </c>
      <c r="EI23" s="576">
        <v>41699</v>
      </c>
      <c r="EJ23" s="576">
        <v>41791</v>
      </c>
      <c r="EK23" s="576">
        <v>41883</v>
      </c>
      <c r="EL23" s="576">
        <v>41974</v>
      </c>
      <c r="EM23" s="576">
        <v>42064</v>
      </c>
      <c r="EN23" s="576">
        <v>42156</v>
      </c>
      <c r="EO23" s="576">
        <v>42248</v>
      </c>
      <c r="EP23" s="576">
        <v>42339</v>
      </c>
      <c r="EQ23" s="576">
        <v>42430</v>
      </c>
      <c r="ER23" s="576">
        <v>42522</v>
      </c>
      <c r="ES23" s="576">
        <v>42614</v>
      </c>
      <c r="ET23" s="576">
        <v>42705</v>
      </c>
      <c r="EU23" s="576">
        <v>42795</v>
      </c>
      <c r="EV23" s="576">
        <v>42887</v>
      </c>
      <c r="EW23" s="576">
        <v>42979</v>
      </c>
      <c r="EX23" s="576">
        <v>43070</v>
      </c>
      <c r="EY23" s="576">
        <v>43160</v>
      </c>
      <c r="EZ23" s="576">
        <v>43252</v>
      </c>
      <c r="FA23" s="576">
        <v>43344</v>
      </c>
      <c r="FB23" s="576">
        <v>43435</v>
      </c>
    </row>
    <row r="24" spans="1:166" s="453" customFormat="1">
      <c r="A24" s="75"/>
      <c r="B24" s="476" t="s">
        <v>383</v>
      </c>
      <c r="C24" s="453" t="e">
        <v>#VALUE!</v>
      </c>
      <c r="D24" s="453" t="e">
        <v>#VALUE!</v>
      </c>
      <c r="E24" s="453" t="e">
        <v>#VALUE!</v>
      </c>
      <c r="F24" s="453" t="e">
        <v>#VALUE!</v>
      </c>
      <c r="G24" s="453" t="e">
        <v>#VALUE!</v>
      </c>
      <c r="H24" s="453" t="e">
        <v>#VALUE!</v>
      </c>
      <c r="I24" s="453" t="e">
        <v>#VALUE!</v>
      </c>
      <c r="J24" s="453" t="e">
        <v>#VALUE!</v>
      </c>
      <c r="K24" s="453" t="e">
        <v>#VALUE!</v>
      </c>
      <c r="L24" s="453" t="e">
        <v>#VALUE!</v>
      </c>
      <c r="M24" s="453" t="e">
        <v>#VALUE!</v>
      </c>
      <c r="N24" s="453" t="e">
        <v>#VALUE!</v>
      </c>
      <c r="O24" s="453" t="e">
        <v>#VALUE!</v>
      </c>
      <c r="P24" s="453" t="e">
        <v>#VALUE!</v>
      </c>
      <c r="Q24" s="453" t="e">
        <v>#VALUE!</v>
      </c>
      <c r="R24" s="453" t="e">
        <v>#VALUE!</v>
      </c>
      <c r="S24" s="453" t="e">
        <v>#VALUE!</v>
      </c>
      <c r="T24" s="453" t="e">
        <v>#VALUE!</v>
      </c>
      <c r="U24" s="453" t="e">
        <v>#VALUE!</v>
      </c>
      <c r="V24" s="453" t="e">
        <v>#VALUE!</v>
      </c>
      <c r="W24" s="453" t="e">
        <v>#VALUE!</v>
      </c>
      <c r="X24" s="453" t="e">
        <v>#VALUE!</v>
      </c>
      <c r="Y24" s="453" t="e">
        <v>#VALUE!</v>
      </c>
      <c r="Z24" s="453" t="e">
        <v>#VALUE!</v>
      </c>
      <c r="AA24" s="453" t="e">
        <v>#VALUE!</v>
      </c>
      <c r="AB24" s="453" t="e">
        <v>#VALUE!</v>
      </c>
      <c r="AC24" s="453" t="e">
        <v>#VALUE!</v>
      </c>
      <c r="AD24" s="453" t="e">
        <v>#VALUE!</v>
      </c>
      <c r="AE24" s="453" t="e">
        <v>#VALUE!</v>
      </c>
      <c r="AF24" s="453" t="e">
        <v>#VALUE!</v>
      </c>
      <c r="AG24" s="453" t="e">
        <v>#VALUE!</v>
      </c>
      <c r="AH24" s="453" t="e">
        <v>#VALUE!</v>
      </c>
      <c r="AI24" s="453" t="e">
        <v>#VALUE!</v>
      </c>
      <c r="AJ24" s="453" t="e">
        <v>#VALUE!</v>
      </c>
      <c r="AK24" s="453" t="e">
        <v>#VALUE!</v>
      </c>
      <c r="AL24" s="453" t="e">
        <v>#VALUE!</v>
      </c>
      <c r="AM24" s="453" t="e">
        <v>#VALUE!</v>
      </c>
      <c r="AN24" s="453" t="e">
        <v>#VALUE!</v>
      </c>
      <c r="AO24" s="453" t="e">
        <v>#VALUE!</v>
      </c>
      <c r="AP24" s="453" t="e">
        <v>#VALUE!</v>
      </c>
      <c r="AQ24" s="453" t="e">
        <v>#VALUE!</v>
      </c>
      <c r="AR24" s="453" t="e">
        <v>#VALUE!</v>
      </c>
      <c r="AS24" s="453" t="e">
        <v>#VALUE!</v>
      </c>
      <c r="AT24" s="453" t="e">
        <v>#VALUE!</v>
      </c>
      <c r="AU24" s="453" t="e">
        <v>#VALUE!</v>
      </c>
      <c r="AV24" s="453" t="e">
        <v>#VALUE!</v>
      </c>
      <c r="AW24" s="453" t="e">
        <v>#VALUE!</v>
      </c>
      <c r="AX24" s="453" t="e">
        <v>#VALUE!</v>
      </c>
      <c r="AY24" s="453" t="e">
        <v>#VALUE!</v>
      </c>
      <c r="AZ24" s="453" t="e">
        <v>#VALUE!</v>
      </c>
      <c r="BA24" s="453" t="e">
        <v>#VALUE!</v>
      </c>
      <c r="BB24" s="453" t="e">
        <v>#VALUE!</v>
      </c>
      <c r="BC24" s="453" t="e">
        <v>#VALUE!</v>
      </c>
      <c r="BD24" s="453" t="e">
        <v>#VALUE!</v>
      </c>
      <c r="BE24" s="453" t="e">
        <v>#VALUE!</v>
      </c>
      <c r="BF24" s="453" t="e">
        <v>#VALUE!</v>
      </c>
      <c r="BG24" s="453" t="e">
        <v>#VALUE!</v>
      </c>
      <c r="BH24" s="453" t="e">
        <v>#VALUE!</v>
      </c>
      <c r="BI24" s="453" t="e">
        <v>#VALUE!</v>
      </c>
      <c r="BJ24" s="453" t="e">
        <v>#VALUE!</v>
      </c>
      <c r="BK24" s="453" t="e">
        <v>#VALUE!</v>
      </c>
      <c r="BL24" s="453" t="e">
        <v>#VALUE!</v>
      </c>
      <c r="BM24" s="453" t="e">
        <v>#VALUE!</v>
      </c>
      <c r="BN24" s="453" t="e">
        <v>#VALUE!</v>
      </c>
      <c r="BO24" s="453" t="e">
        <v>#VALUE!</v>
      </c>
      <c r="BP24" s="453" t="e">
        <v>#VALUE!</v>
      </c>
      <c r="BQ24" s="453" t="e">
        <v>#VALUE!</v>
      </c>
      <c r="BR24" s="453" t="e">
        <v>#VALUE!</v>
      </c>
      <c r="BS24" s="453" t="e">
        <v>#VALUE!</v>
      </c>
      <c r="BT24" s="453" t="e">
        <v>#VALUE!</v>
      </c>
      <c r="BU24" s="453" t="e">
        <v>#VALUE!</v>
      </c>
      <c r="BV24" s="453" t="e">
        <v>#VALUE!</v>
      </c>
      <c r="BW24" s="453" t="e">
        <v>#VALUE!</v>
      </c>
      <c r="BX24" s="453" t="e">
        <v>#VALUE!</v>
      </c>
      <c r="BY24" s="453" t="e">
        <v>#VALUE!</v>
      </c>
      <c r="BZ24" s="453" t="e">
        <v>#VALUE!</v>
      </c>
      <c r="CA24" s="453" t="e">
        <v>#VALUE!</v>
      </c>
      <c r="CB24" s="453" t="e">
        <v>#VALUE!</v>
      </c>
      <c r="CC24" s="453" t="e">
        <v>#VALUE!</v>
      </c>
      <c r="CD24" s="453" t="e">
        <v>#VALUE!</v>
      </c>
      <c r="CE24" s="453" t="e">
        <v>#VALUE!</v>
      </c>
      <c r="CF24" s="453" t="e">
        <v>#VALUE!</v>
      </c>
      <c r="CG24" s="453" t="e">
        <v>#VALUE!</v>
      </c>
      <c r="CH24" s="453" t="e">
        <v>#VALUE!</v>
      </c>
      <c r="CI24" s="453" t="e">
        <v>#VALUE!</v>
      </c>
      <c r="CJ24" s="453" t="e">
        <v>#VALUE!</v>
      </c>
      <c r="CK24" s="453" t="e">
        <v>#VALUE!</v>
      </c>
      <c r="CL24" s="453" t="e">
        <v>#VALUE!</v>
      </c>
      <c r="CM24" s="453" t="e">
        <v>#VALUE!</v>
      </c>
      <c r="CN24" s="453" t="e">
        <v>#VALUE!</v>
      </c>
      <c r="CO24" s="453" t="e">
        <v>#VALUE!</v>
      </c>
      <c r="CP24" s="453" t="e">
        <v>#VALUE!</v>
      </c>
      <c r="CQ24" s="453" t="e">
        <v>#VALUE!</v>
      </c>
      <c r="CR24" s="453" t="e">
        <v>#VALUE!</v>
      </c>
      <c r="CS24" s="453" t="e">
        <v>#VALUE!</v>
      </c>
      <c r="CT24" s="453" t="e">
        <v>#VALUE!</v>
      </c>
      <c r="CU24" s="453" t="e">
        <v>#VALUE!</v>
      </c>
      <c r="CV24" s="453" t="e">
        <v>#VALUE!</v>
      </c>
      <c r="CW24" s="453" t="e">
        <v>#VALUE!</v>
      </c>
      <c r="CX24" s="453" t="e">
        <v>#VALUE!</v>
      </c>
      <c r="CY24" s="453" t="e">
        <v>#VALUE!</v>
      </c>
      <c r="CZ24" s="453" t="e">
        <v>#VALUE!</v>
      </c>
      <c r="DA24" s="453" t="e">
        <v>#VALUE!</v>
      </c>
      <c r="DB24" s="453" t="e">
        <v>#VALUE!</v>
      </c>
      <c r="DC24" s="453" t="e">
        <v>#VALUE!</v>
      </c>
      <c r="DD24" s="453" t="e">
        <v>#VALUE!</v>
      </c>
      <c r="DE24" s="453" t="e">
        <v>#VALUE!</v>
      </c>
      <c r="DF24" s="453" t="e">
        <v>#VALUE!</v>
      </c>
      <c r="DG24" s="453" t="e">
        <v>#VALUE!</v>
      </c>
      <c r="DH24" s="453" t="e">
        <v>#VALUE!</v>
      </c>
      <c r="DI24" s="453" t="e">
        <v>#VALUE!</v>
      </c>
      <c r="DJ24" s="453" t="e">
        <v>#VALUE!</v>
      </c>
      <c r="DK24" s="453" t="e">
        <v>#VALUE!</v>
      </c>
      <c r="DL24" s="453" t="e">
        <v>#VALUE!</v>
      </c>
      <c r="DM24" s="453" t="e">
        <v>#VALUE!</v>
      </c>
      <c r="DN24" s="453" t="e">
        <v>#VALUE!</v>
      </c>
      <c r="DO24" s="453" t="e">
        <v>#VALUE!</v>
      </c>
      <c r="DP24" s="453" t="e">
        <v>#VALUE!</v>
      </c>
      <c r="DQ24" s="453" t="e">
        <v>#VALUE!</v>
      </c>
      <c r="DR24" s="453" t="e">
        <v>#VALUE!</v>
      </c>
      <c r="DS24" s="453" t="e">
        <v>#VALUE!</v>
      </c>
      <c r="DT24" s="453" t="e">
        <v>#VALUE!</v>
      </c>
      <c r="DU24" s="453" t="e">
        <v>#VALUE!</v>
      </c>
      <c r="DV24" s="453" t="e">
        <v>#VALUE!</v>
      </c>
      <c r="DW24" s="453" t="e">
        <v>#VALUE!</v>
      </c>
      <c r="DX24" s="453" t="e">
        <v>#VALUE!</v>
      </c>
      <c r="DY24" s="453" t="e">
        <v>#VALUE!</v>
      </c>
      <c r="DZ24" s="487" t="e">
        <v>#VALUE!</v>
      </c>
      <c r="EA24" s="487" t="e">
        <v>#VALUE!</v>
      </c>
      <c r="EB24" s="487" t="e">
        <v>#VALUE!</v>
      </c>
      <c r="EC24" s="487" t="e">
        <v>#VALUE!</v>
      </c>
      <c r="ED24" s="487" t="e">
        <v>#VALUE!</v>
      </c>
      <c r="EE24" s="487" t="e">
        <v>#VALUE!</v>
      </c>
      <c r="EF24" s="487" t="e">
        <v>#VALUE!</v>
      </c>
      <c r="EG24" s="487" t="e">
        <v>#VALUE!</v>
      </c>
      <c r="EH24" s="487" t="e">
        <v>#VALUE!</v>
      </c>
      <c r="EI24" s="487" t="e">
        <v>#VALUE!</v>
      </c>
      <c r="EJ24" s="594"/>
      <c r="EK24" s="594"/>
      <c r="EL24" s="594"/>
      <c r="EM24" s="594"/>
      <c r="EN24" s="594"/>
      <c r="EO24" s="594"/>
      <c r="EP24" s="594"/>
      <c r="EQ24" s="594"/>
      <c r="ER24" s="594"/>
      <c r="ES24" s="594"/>
      <c r="ET24" s="594"/>
      <c r="EU24" s="594"/>
      <c r="EV24" s="594"/>
      <c r="EW24" s="594"/>
      <c r="EX24" s="594"/>
      <c r="EY24" s="594"/>
      <c r="EZ24" s="594"/>
      <c r="FA24" s="594"/>
      <c r="FB24" s="594"/>
      <c r="FC24" s="611"/>
      <c r="FD24" s="611"/>
      <c r="FE24" s="611"/>
      <c r="FF24" s="611"/>
      <c r="FG24" s="611"/>
      <c r="FH24" s="611"/>
      <c r="FI24" s="611"/>
      <c r="FJ24" s="611"/>
    </row>
    <row r="25" spans="1:166" s="455" customFormat="1">
      <c r="A25" s="374"/>
      <c r="B25" s="454" t="s">
        <v>384</v>
      </c>
      <c r="D25" s="490" t="e">
        <f t="shared" ref="D25:BO25" si="27">100*((D24/C24)-1)</f>
        <v>#VALUE!</v>
      </c>
      <c r="E25" s="490" t="e">
        <f t="shared" si="27"/>
        <v>#VALUE!</v>
      </c>
      <c r="F25" s="490" t="e">
        <f t="shared" si="27"/>
        <v>#VALUE!</v>
      </c>
      <c r="G25" s="490" t="e">
        <f t="shared" si="27"/>
        <v>#VALUE!</v>
      </c>
      <c r="H25" s="490" t="e">
        <f t="shared" si="27"/>
        <v>#VALUE!</v>
      </c>
      <c r="I25" s="490" t="e">
        <f t="shared" si="27"/>
        <v>#VALUE!</v>
      </c>
      <c r="J25" s="490" t="e">
        <f t="shared" si="27"/>
        <v>#VALUE!</v>
      </c>
      <c r="K25" s="490" t="e">
        <f t="shared" si="27"/>
        <v>#VALUE!</v>
      </c>
      <c r="L25" s="490" t="e">
        <f t="shared" si="27"/>
        <v>#VALUE!</v>
      </c>
      <c r="M25" s="490" t="e">
        <f t="shared" si="27"/>
        <v>#VALUE!</v>
      </c>
      <c r="N25" s="490" t="e">
        <f t="shared" si="27"/>
        <v>#VALUE!</v>
      </c>
      <c r="O25" s="490" t="e">
        <f t="shared" si="27"/>
        <v>#VALUE!</v>
      </c>
      <c r="P25" s="490" t="e">
        <f t="shared" si="27"/>
        <v>#VALUE!</v>
      </c>
      <c r="Q25" s="490" t="e">
        <f t="shared" si="27"/>
        <v>#VALUE!</v>
      </c>
      <c r="R25" s="490" t="e">
        <f t="shared" si="27"/>
        <v>#VALUE!</v>
      </c>
      <c r="S25" s="490" t="e">
        <f t="shared" si="27"/>
        <v>#VALUE!</v>
      </c>
      <c r="T25" s="490" t="e">
        <f t="shared" si="27"/>
        <v>#VALUE!</v>
      </c>
      <c r="U25" s="490" t="e">
        <f t="shared" si="27"/>
        <v>#VALUE!</v>
      </c>
      <c r="V25" s="490" t="e">
        <f t="shared" si="27"/>
        <v>#VALUE!</v>
      </c>
      <c r="W25" s="490" t="e">
        <f t="shared" si="27"/>
        <v>#VALUE!</v>
      </c>
      <c r="X25" s="490" t="e">
        <f t="shared" si="27"/>
        <v>#VALUE!</v>
      </c>
      <c r="Y25" s="490" t="e">
        <f t="shared" si="27"/>
        <v>#VALUE!</v>
      </c>
      <c r="Z25" s="490" t="e">
        <f t="shared" si="27"/>
        <v>#VALUE!</v>
      </c>
      <c r="AA25" s="490" t="e">
        <f t="shared" si="27"/>
        <v>#VALUE!</v>
      </c>
      <c r="AB25" s="490" t="e">
        <f t="shared" si="27"/>
        <v>#VALUE!</v>
      </c>
      <c r="AC25" s="490" t="e">
        <f t="shared" si="27"/>
        <v>#VALUE!</v>
      </c>
      <c r="AD25" s="490" t="e">
        <f t="shared" si="27"/>
        <v>#VALUE!</v>
      </c>
      <c r="AE25" s="490" t="e">
        <f t="shared" si="27"/>
        <v>#VALUE!</v>
      </c>
      <c r="AF25" s="490" t="e">
        <f t="shared" si="27"/>
        <v>#VALUE!</v>
      </c>
      <c r="AG25" s="490" t="e">
        <f t="shared" si="27"/>
        <v>#VALUE!</v>
      </c>
      <c r="AH25" s="490" t="e">
        <f t="shared" si="27"/>
        <v>#VALUE!</v>
      </c>
      <c r="AI25" s="490" t="e">
        <f t="shared" si="27"/>
        <v>#VALUE!</v>
      </c>
      <c r="AJ25" s="490" t="e">
        <f t="shared" si="27"/>
        <v>#VALUE!</v>
      </c>
      <c r="AK25" s="490" t="e">
        <f t="shared" si="27"/>
        <v>#VALUE!</v>
      </c>
      <c r="AL25" s="490" t="e">
        <f t="shared" si="27"/>
        <v>#VALUE!</v>
      </c>
      <c r="AM25" s="490" t="e">
        <f t="shared" si="27"/>
        <v>#VALUE!</v>
      </c>
      <c r="AN25" s="490" t="e">
        <f t="shared" si="27"/>
        <v>#VALUE!</v>
      </c>
      <c r="AO25" s="490" t="e">
        <f t="shared" si="27"/>
        <v>#VALUE!</v>
      </c>
      <c r="AP25" s="490" t="e">
        <f t="shared" si="27"/>
        <v>#VALUE!</v>
      </c>
      <c r="AQ25" s="490" t="e">
        <f t="shared" si="27"/>
        <v>#VALUE!</v>
      </c>
      <c r="AR25" s="490" t="e">
        <f t="shared" si="27"/>
        <v>#VALUE!</v>
      </c>
      <c r="AS25" s="490" t="e">
        <f t="shared" si="27"/>
        <v>#VALUE!</v>
      </c>
      <c r="AT25" s="490" t="e">
        <f t="shared" si="27"/>
        <v>#VALUE!</v>
      </c>
      <c r="AU25" s="490" t="e">
        <f t="shared" si="27"/>
        <v>#VALUE!</v>
      </c>
      <c r="AV25" s="490" t="e">
        <f t="shared" si="27"/>
        <v>#VALUE!</v>
      </c>
      <c r="AW25" s="490" t="e">
        <f t="shared" si="27"/>
        <v>#VALUE!</v>
      </c>
      <c r="AX25" s="490" t="e">
        <f t="shared" si="27"/>
        <v>#VALUE!</v>
      </c>
      <c r="AY25" s="490" t="e">
        <f t="shared" si="27"/>
        <v>#VALUE!</v>
      </c>
      <c r="AZ25" s="490" t="e">
        <f t="shared" si="27"/>
        <v>#VALUE!</v>
      </c>
      <c r="BA25" s="490" t="e">
        <f t="shared" si="27"/>
        <v>#VALUE!</v>
      </c>
      <c r="BB25" s="490" t="e">
        <f t="shared" si="27"/>
        <v>#VALUE!</v>
      </c>
      <c r="BC25" s="490" t="e">
        <f t="shared" si="27"/>
        <v>#VALUE!</v>
      </c>
      <c r="BD25" s="490" t="e">
        <f t="shared" si="27"/>
        <v>#VALUE!</v>
      </c>
      <c r="BE25" s="490" t="e">
        <f t="shared" si="27"/>
        <v>#VALUE!</v>
      </c>
      <c r="BF25" s="490" t="e">
        <f t="shared" si="27"/>
        <v>#VALUE!</v>
      </c>
      <c r="BG25" s="490" t="e">
        <f t="shared" si="27"/>
        <v>#VALUE!</v>
      </c>
      <c r="BH25" s="490" t="e">
        <f t="shared" si="27"/>
        <v>#VALUE!</v>
      </c>
      <c r="BI25" s="490" t="e">
        <f t="shared" si="27"/>
        <v>#VALUE!</v>
      </c>
      <c r="BJ25" s="490" t="e">
        <f t="shared" si="27"/>
        <v>#VALUE!</v>
      </c>
      <c r="BK25" s="490" t="e">
        <f t="shared" si="27"/>
        <v>#VALUE!</v>
      </c>
      <c r="BL25" s="490" t="e">
        <f t="shared" si="27"/>
        <v>#VALUE!</v>
      </c>
      <c r="BM25" s="490" t="e">
        <f t="shared" si="27"/>
        <v>#VALUE!</v>
      </c>
      <c r="BN25" s="490" t="e">
        <f t="shared" si="27"/>
        <v>#VALUE!</v>
      </c>
      <c r="BO25" s="490" t="e">
        <f t="shared" si="27"/>
        <v>#VALUE!</v>
      </c>
      <c r="BP25" s="490" t="e">
        <f t="shared" ref="BP25:EA25" si="28">100*((BP24/BO24)-1)</f>
        <v>#VALUE!</v>
      </c>
      <c r="BQ25" s="490" t="e">
        <f t="shared" si="28"/>
        <v>#VALUE!</v>
      </c>
      <c r="BR25" s="490" t="e">
        <f t="shared" si="28"/>
        <v>#VALUE!</v>
      </c>
      <c r="BS25" s="490" t="e">
        <f t="shared" si="28"/>
        <v>#VALUE!</v>
      </c>
      <c r="BT25" s="490" t="e">
        <f t="shared" si="28"/>
        <v>#VALUE!</v>
      </c>
      <c r="BU25" s="490" t="e">
        <f t="shared" si="28"/>
        <v>#VALUE!</v>
      </c>
      <c r="BV25" s="490" t="e">
        <f t="shared" si="28"/>
        <v>#VALUE!</v>
      </c>
      <c r="BW25" s="490" t="e">
        <f t="shared" si="28"/>
        <v>#VALUE!</v>
      </c>
      <c r="BX25" s="490" t="e">
        <f t="shared" si="28"/>
        <v>#VALUE!</v>
      </c>
      <c r="BY25" s="490" t="e">
        <f t="shared" si="28"/>
        <v>#VALUE!</v>
      </c>
      <c r="BZ25" s="490" t="e">
        <f t="shared" si="28"/>
        <v>#VALUE!</v>
      </c>
      <c r="CA25" s="490" t="e">
        <f t="shared" si="28"/>
        <v>#VALUE!</v>
      </c>
      <c r="CB25" s="490" t="e">
        <f t="shared" si="28"/>
        <v>#VALUE!</v>
      </c>
      <c r="CC25" s="490" t="e">
        <f t="shared" si="28"/>
        <v>#VALUE!</v>
      </c>
      <c r="CD25" s="490" t="e">
        <f t="shared" si="28"/>
        <v>#VALUE!</v>
      </c>
      <c r="CE25" s="490" t="e">
        <f t="shared" si="28"/>
        <v>#VALUE!</v>
      </c>
      <c r="CF25" s="490" t="e">
        <f t="shared" si="28"/>
        <v>#VALUE!</v>
      </c>
      <c r="CG25" s="490" t="e">
        <f t="shared" si="28"/>
        <v>#VALUE!</v>
      </c>
      <c r="CH25" s="490" t="e">
        <f t="shared" si="28"/>
        <v>#VALUE!</v>
      </c>
      <c r="CI25" s="490" t="e">
        <f t="shared" si="28"/>
        <v>#VALUE!</v>
      </c>
      <c r="CJ25" s="490" t="e">
        <f t="shared" si="28"/>
        <v>#VALUE!</v>
      </c>
      <c r="CK25" s="490" t="e">
        <f t="shared" si="28"/>
        <v>#VALUE!</v>
      </c>
      <c r="CL25" s="490" t="e">
        <f t="shared" si="28"/>
        <v>#VALUE!</v>
      </c>
      <c r="CM25" s="490" t="e">
        <f t="shared" si="28"/>
        <v>#VALUE!</v>
      </c>
      <c r="CN25" s="490" t="e">
        <f t="shared" si="28"/>
        <v>#VALUE!</v>
      </c>
      <c r="CO25" s="490" t="e">
        <f t="shared" si="28"/>
        <v>#VALUE!</v>
      </c>
      <c r="CP25" s="490" t="e">
        <f t="shared" si="28"/>
        <v>#VALUE!</v>
      </c>
      <c r="CQ25" s="490" t="e">
        <f t="shared" si="28"/>
        <v>#VALUE!</v>
      </c>
      <c r="CR25" s="490" t="e">
        <f t="shared" si="28"/>
        <v>#VALUE!</v>
      </c>
      <c r="CS25" s="490" t="e">
        <f t="shared" si="28"/>
        <v>#VALUE!</v>
      </c>
      <c r="CT25" s="490" t="e">
        <f t="shared" si="28"/>
        <v>#VALUE!</v>
      </c>
      <c r="CU25" s="490" t="e">
        <f t="shared" si="28"/>
        <v>#VALUE!</v>
      </c>
      <c r="CV25" s="490" t="e">
        <f t="shared" si="28"/>
        <v>#VALUE!</v>
      </c>
      <c r="CW25" s="490" t="e">
        <f t="shared" si="28"/>
        <v>#VALUE!</v>
      </c>
      <c r="CX25" s="490" t="e">
        <f t="shared" si="28"/>
        <v>#VALUE!</v>
      </c>
      <c r="CY25" s="490" t="e">
        <f t="shared" si="28"/>
        <v>#VALUE!</v>
      </c>
      <c r="CZ25" s="490" t="e">
        <f t="shared" si="28"/>
        <v>#VALUE!</v>
      </c>
      <c r="DA25" s="490" t="e">
        <f t="shared" si="28"/>
        <v>#VALUE!</v>
      </c>
      <c r="DB25" s="490" t="e">
        <f t="shared" si="28"/>
        <v>#VALUE!</v>
      </c>
      <c r="DC25" s="490" t="e">
        <f t="shared" si="28"/>
        <v>#VALUE!</v>
      </c>
      <c r="DD25" s="490" t="e">
        <f t="shared" si="28"/>
        <v>#VALUE!</v>
      </c>
      <c r="DE25" s="490" t="e">
        <f t="shared" si="28"/>
        <v>#VALUE!</v>
      </c>
      <c r="DF25" s="490" t="e">
        <f t="shared" si="28"/>
        <v>#VALUE!</v>
      </c>
      <c r="DG25" s="490" t="e">
        <f t="shared" si="28"/>
        <v>#VALUE!</v>
      </c>
      <c r="DH25" s="490" t="e">
        <f t="shared" si="28"/>
        <v>#VALUE!</v>
      </c>
      <c r="DI25" s="490" t="e">
        <f t="shared" si="28"/>
        <v>#VALUE!</v>
      </c>
      <c r="DJ25" s="490" t="e">
        <f t="shared" si="28"/>
        <v>#VALUE!</v>
      </c>
      <c r="DK25" s="490" t="e">
        <f t="shared" si="28"/>
        <v>#VALUE!</v>
      </c>
      <c r="DL25" s="490" t="e">
        <f t="shared" si="28"/>
        <v>#VALUE!</v>
      </c>
      <c r="DM25" s="490" t="e">
        <f t="shared" si="28"/>
        <v>#VALUE!</v>
      </c>
      <c r="DN25" s="490" t="e">
        <f t="shared" si="28"/>
        <v>#VALUE!</v>
      </c>
      <c r="DO25" s="490" t="e">
        <f t="shared" si="28"/>
        <v>#VALUE!</v>
      </c>
      <c r="DP25" s="490" t="e">
        <f t="shared" si="28"/>
        <v>#VALUE!</v>
      </c>
      <c r="DQ25" s="490" t="e">
        <f t="shared" si="28"/>
        <v>#VALUE!</v>
      </c>
      <c r="DR25" s="490" t="e">
        <f t="shared" si="28"/>
        <v>#VALUE!</v>
      </c>
      <c r="DS25" s="490" t="e">
        <f t="shared" si="28"/>
        <v>#VALUE!</v>
      </c>
      <c r="DT25" s="490" t="e">
        <f t="shared" si="28"/>
        <v>#VALUE!</v>
      </c>
      <c r="DU25" s="490" t="e">
        <f t="shared" si="28"/>
        <v>#VALUE!</v>
      </c>
      <c r="DV25" s="490" t="e">
        <f t="shared" si="28"/>
        <v>#VALUE!</v>
      </c>
      <c r="DW25" s="490" t="e">
        <f t="shared" si="28"/>
        <v>#VALUE!</v>
      </c>
      <c r="DX25" s="490" t="e">
        <f t="shared" si="28"/>
        <v>#VALUE!</v>
      </c>
      <c r="DY25" s="490" t="e">
        <f t="shared" si="28"/>
        <v>#VALUE!</v>
      </c>
      <c r="DZ25" s="490" t="e">
        <f t="shared" si="28"/>
        <v>#VALUE!</v>
      </c>
      <c r="EA25" s="490" t="e">
        <f t="shared" si="28"/>
        <v>#VALUE!</v>
      </c>
      <c r="EB25" s="490" t="e">
        <f t="shared" ref="EB25:EI25" si="29">100*((EB24/EA24)-1)</f>
        <v>#VALUE!</v>
      </c>
      <c r="EC25" s="490" t="e">
        <f t="shared" si="29"/>
        <v>#VALUE!</v>
      </c>
      <c r="ED25" s="490" t="e">
        <f t="shared" si="29"/>
        <v>#VALUE!</v>
      </c>
      <c r="EE25" s="490" t="e">
        <f t="shared" si="29"/>
        <v>#VALUE!</v>
      </c>
      <c r="EF25" s="490" t="e">
        <f t="shared" si="29"/>
        <v>#VALUE!</v>
      </c>
      <c r="EG25" s="490" t="e">
        <f t="shared" si="29"/>
        <v>#VALUE!</v>
      </c>
      <c r="EH25" s="490" t="e">
        <f t="shared" si="29"/>
        <v>#VALUE!</v>
      </c>
      <c r="EI25" s="490" t="e">
        <f t="shared" si="29"/>
        <v>#VALUE!</v>
      </c>
      <c r="EJ25" s="593"/>
      <c r="EK25" s="593"/>
      <c r="EL25" s="593"/>
      <c r="EM25" s="593"/>
      <c r="EN25" s="593"/>
      <c r="EO25" s="593"/>
      <c r="EP25" s="593"/>
      <c r="EQ25" s="593"/>
      <c r="ER25" s="593"/>
      <c r="ES25" s="593"/>
      <c r="ET25" s="593"/>
      <c r="EU25" s="593"/>
      <c r="EV25" s="593"/>
      <c r="EW25" s="593"/>
      <c r="EX25" s="593"/>
      <c r="EY25" s="593"/>
      <c r="EZ25" s="593"/>
      <c r="FA25" s="593"/>
      <c r="FB25" s="593"/>
      <c r="FC25" s="491"/>
      <c r="FD25" s="491"/>
      <c r="FE25" s="491"/>
      <c r="FF25" s="491"/>
      <c r="FG25" s="491"/>
      <c r="FH25" s="491"/>
      <c r="FI25" s="491"/>
      <c r="FJ25" s="491"/>
    </row>
    <row r="26" spans="1:166" s="465" customFormat="1" ht="13.5" thickBot="1">
      <c r="A26" s="374"/>
      <c r="B26" s="495" t="s">
        <v>74</v>
      </c>
      <c r="G26" s="483" t="e">
        <f t="shared" ref="G26:BR26" si="30">100*(G24/C24-1)</f>
        <v>#VALUE!</v>
      </c>
      <c r="H26" s="483" t="e">
        <f t="shared" si="30"/>
        <v>#VALUE!</v>
      </c>
      <c r="I26" s="483" t="e">
        <f t="shared" si="30"/>
        <v>#VALUE!</v>
      </c>
      <c r="J26" s="483" t="e">
        <f t="shared" si="30"/>
        <v>#VALUE!</v>
      </c>
      <c r="K26" s="483" t="e">
        <f t="shared" si="30"/>
        <v>#VALUE!</v>
      </c>
      <c r="L26" s="483" t="e">
        <f t="shared" si="30"/>
        <v>#VALUE!</v>
      </c>
      <c r="M26" s="483" t="e">
        <f t="shared" si="30"/>
        <v>#VALUE!</v>
      </c>
      <c r="N26" s="483" t="e">
        <f t="shared" si="30"/>
        <v>#VALUE!</v>
      </c>
      <c r="O26" s="483" t="e">
        <f t="shared" si="30"/>
        <v>#VALUE!</v>
      </c>
      <c r="P26" s="483" t="e">
        <f t="shared" si="30"/>
        <v>#VALUE!</v>
      </c>
      <c r="Q26" s="483" t="e">
        <f t="shared" si="30"/>
        <v>#VALUE!</v>
      </c>
      <c r="R26" s="483" t="e">
        <f t="shared" si="30"/>
        <v>#VALUE!</v>
      </c>
      <c r="S26" s="483" t="e">
        <f t="shared" si="30"/>
        <v>#VALUE!</v>
      </c>
      <c r="T26" s="483" t="e">
        <f t="shared" si="30"/>
        <v>#VALUE!</v>
      </c>
      <c r="U26" s="483" t="e">
        <f t="shared" si="30"/>
        <v>#VALUE!</v>
      </c>
      <c r="V26" s="483" t="e">
        <f t="shared" si="30"/>
        <v>#VALUE!</v>
      </c>
      <c r="W26" s="483" t="e">
        <f t="shared" si="30"/>
        <v>#VALUE!</v>
      </c>
      <c r="X26" s="483" t="e">
        <f t="shared" si="30"/>
        <v>#VALUE!</v>
      </c>
      <c r="Y26" s="483" t="e">
        <f t="shared" si="30"/>
        <v>#VALUE!</v>
      </c>
      <c r="Z26" s="483" t="e">
        <f t="shared" si="30"/>
        <v>#VALUE!</v>
      </c>
      <c r="AA26" s="483" t="e">
        <f t="shared" si="30"/>
        <v>#VALUE!</v>
      </c>
      <c r="AB26" s="483" t="e">
        <f t="shared" si="30"/>
        <v>#VALUE!</v>
      </c>
      <c r="AC26" s="483" t="e">
        <f t="shared" si="30"/>
        <v>#VALUE!</v>
      </c>
      <c r="AD26" s="483" t="e">
        <f t="shared" si="30"/>
        <v>#VALUE!</v>
      </c>
      <c r="AE26" s="483" t="e">
        <f t="shared" si="30"/>
        <v>#VALUE!</v>
      </c>
      <c r="AF26" s="483" t="e">
        <f t="shared" si="30"/>
        <v>#VALUE!</v>
      </c>
      <c r="AG26" s="483" t="e">
        <f t="shared" si="30"/>
        <v>#VALUE!</v>
      </c>
      <c r="AH26" s="483" t="e">
        <f t="shared" si="30"/>
        <v>#VALUE!</v>
      </c>
      <c r="AI26" s="483" t="e">
        <f t="shared" si="30"/>
        <v>#VALUE!</v>
      </c>
      <c r="AJ26" s="483" t="e">
        <f t="shared" si="30"/>
        <v>#VALUE!</v>
      </c>
      <c r="AK26" s="483" t="e">
        <f t="shared" si="30"/>
        <v>#VALUE!</v>
      </c>
      <c r="AL26" s="483" t="e">
        <f t="shared" si="30"/>
        <v>#VALUE!</v>
      </c>
      <c r="AM26" s="483" t="e">
        <f t="shared" si="30"/>
        <v>#VALUE!</v>
      </c>
      <c r="AN26" s="483" t="e">
        <f t="shared" si="30"/>
        <v>#VALUE!</v>
      </c>
      <c r="AO26" s="483" t="e">
        <f t="shared" si="30"/>
        <v>#VALUE!</v>
      </c>
      <c r="AP26" s="483" t="e">
        <f t="shared" si="30"/>
        <v>#VALUE!</v>
      </c>
      <c r="AQ26" s="483" t="e">
        <f t="shared" si="30"/>
        <v>#VALUE!</v>
      </c>
      <c r="AR26" s="483" t="e">
        <f t="shared" si="30"/>
        <v>#VALUE!</v>
      </c>
      <c r="AS26" s="483" t="e">
        <f t="shared" si="30"/>
        <v>#VALUE!</v>
      </c>
      <c r="AT26" s="483" t="e">
        <f t="shared" si="30"/>
        <v>#VALUE!</v>
      </c>
      <c r="AU26" s="483" t="e">
        <f t="shared" si="30"/>
        <v>#VALUE!</v>
      </c>
      <c r="AV26" s="483" t="e">
        <f t="shared" si="30"/>
        <v>#VALUE!</v>
      </c>
      <c r="AW26" s="483" t="e">
        <f t="shared" si="30"/>
        <v>#VALUE!</v>
      </c>
      <c r="AX26" s="483" t="e">
        <f t="shared" si="30"/>
        <v>#VALUE!</v>
      </c>
      <c r="AY26" s="483" t="e">
        <f t="shared" si="30"/>
        <v>#VALUE!</v>
      </c>
      <c r="AZ26" s="483" t="e">
        <f t="shared" si="30"/>
        <v>#VALUE!</v>
      </c>
      <c r="BA26" s="483" t="e">
        <f t="shared" si="30"/>
        <v>#VALUE!</v>
      </c>
      <c r="BB26" s="483" t="e">
        <f t="shared" si="30"/>
        <v>#VALUE!</v>
      </c>
      <c r="BC26" s="483" t="e">
        <f t="shared" si="30"/>
        <v>#VALUE!</v>
      </c>
      <c r="BD26" s="483" t="e">
        <f t="shared" si="30"/>
        <v>#VALUE!</v>
      </c>
      <c r="BE26" s="483" t="e">
        <f t="shared" si="30"/>
        <v>#VALUE!</v>
      </c>
      <c r="BF26" s="483" t="e">
        <f t="shared" si="30"/>
        <v>#VALUE!</v>
      </c>
      <c r="BG26" s="483" t="e">
        <f t="shared" si="30"/>
        <v>#VALUE!</v>
      </c>
      <c r="BH26" s="483" t="e">
        <f t="shared" si="30"/>
        <v>#VALUE!</v>
      </c>
      <c r="BI26" s="483" t="e">
        <f t="shared" si="30"/>
        <v>#VALUE!</v>
      </c>
      <c r="BJ26" s="483" t="e">
        <f t="shared" si="30"/>
        <v>#VALUE!</v>
      </c>
      <c r="BK26" s="483" t="e">
        <f t="shared" si="30"/>
        <v>#VALUE!</v>
      </c>
      <c r="BL26" s="483" t="e">
        <f t="shared" si="30"/>
        <v>#VALUE!</v>
      </c>
      <c r="BM26" s="483" t="e">
        <f t="shared" si="30"/>
        <v>#VALUE!</v>
      </c>
      <c r="BN26" s="483" t="e">
        <f t="shared" si="30"/>
        <v>#VALUE!</v>
      </c>
      <c r="BO26" s="483" t="e">
        <f t="shared" si="30"/>
        <v>#VALUE!</v>
      </c>
      <c r="BP26" s="483" t="e">
        <f t="shared" si="30"/>
        <v>#VALUE!</v>
      </c>
      <c r="BQ26" s="483" t="e">
        <f t="shared" si="30"/>
        <v>#VALUE!</v>
      </c>
      <c r="BR26" s="483" t="e">
        <f t="shared" si="30"/>
        <v>#VALUE!</v>
      </c>
      <c r="BS26" s="483" t="e">
        <f t="shared" ref="BS26:ED26" si="31">100*(BS24/BO24-1)</f>
        <v>#VALUE!</v>
      </c>
      <c r="BT26" s="483" t="e">
        <f t="shared" si="31"/>
        <v>#VALUE!</v>
      </c>
      <c r="BU26" s="483" t="e">
        <f t="shared" si="31"/>
        <v>#VALUE!</v>
      </c>
      <c r="BV26" s="483" t="e">
        <f t="shared" si="31"/>
        <v>#VALUE!</v>
      </c>
      <c r="BW26" s="483" t="e">
        <f t="shared" si="31"/>
        <v>#VALUE!</v>
      </c>
      <c r="BX26" s="483" t="e">
        <f t="shared" si="31"/>
        <v>#VALUE!</v>
      </c>
      <c r="BY26" s="483" t="e">
        <f t="shared" si="31"/>
        <v>#VALUE!</v>
      </c>
      <c r="BZ26" s="483" t="e">
        <f t="shared" si="31"/>
        <v>#VALUE!</v>
      </c>
      <c r="CA26" s="483" t="e">
        <f t="shared" si="31"/>
        <v>#VALUE!</v>
      </c>
      <c r="CB26" s="483" t="e">
        <f t="shared" si="31"/>
        <v>#VALUE!</v>
      </c>
      <c r="CC26" s="483" t="e">
        <f t="shared" si="31"/>
        <v>#VALUE!</v>
      </c>
      <c r="CD26" s="483" t="e">
        <f t="shared" si="31"/>
        <v>#VALUE!</v>
      </c>
      <c r="CE26" s="483" t="e">
        <f t="shared" si="31"/>
        <v>#VALUE!</v>
      </c>
      <c r="CF26" s="483" t="e">
        <f t="shared" si="31"/>
        <v>#VALUE!</v>
      </c>
      <c r="CG26" s="483" t="e">
        <f t="shared" si="31"/>
        <v>#VALUE!</v>
      </c>
      <c r="CH26" s="483" t="e">
        <f t="shared" si="31"/>
        <v>#VALUE!</v>
      </c>
      <c r="CI26" s="483" t="e">
        <f t="shared" si="31"/>
        <v>#VALUE!</v>
      </c>
      <c r="CJ26" s="483" t="e">
        <f t="shared" si="31"/>
        <v>#VALUE!</v>
      </c>
      <c r="CK26" s="483" t="e">
        <f t="shared" si="31"/>
        <v>#VALUE!</v>
      </c>
      <c r="CL26" s="483" t="e">
        <f t="shared" si="31"/>
        <v>#VALUE!</v>
      </c>
      <c r="CM26" s="483" t="e">
        <f t="shared" si="31"/>
        <v>#VALUE!</v>
      </c>
      <c r="CN26" s="483" t="e">
        <f t="shared" si="31"/>
        <v>#VALUE!</v>
      </c>
      <c r="CO26" s="483" t="e">
        <f t="shared" si="31"/>
        <v>#VALUE!</v>
      </c>
      <c r="CP26" s="483" t="e">
        <f t="shared" si="31"/>
        <v>#VALUE!</v>
      </c>
      <c r="CQ26" s="483" t="e">
        <f t="shared" si="31"/>
        <v>#VALUE!</v>
      </c>
      <c r="CR26" s="483" t="e">
        <f t="shared" si="31"/>
        <v>#VALUE!</v>
      </c>
      <c r="CS26" s="483" t="e">
        <f t="shared" si="31"/>
        <v>#VALUE!</v>
      </c>
      <c r="CT26" s="483" t="e">
        <f t="shared" si="31"/>
        <v>#VALUE!</v>
      </c>
      <c r="CU26" s="483" t="e">
        <f t="shared" si="31"/>
        <v>#VALUE!</v>
      </c>
      <c r="CV26" s="483" t="e">
        <f t="shared" si="31"/>
        <v>#VALUE!</v>
      </c>
      <c r="CW26" s="483" t="e">
        <f t="shared" si="31"/>
        <v>#VALUE!</v>
      </c>
      <c r="CX26" s="483" t="e">
        <f t="shared" si="31"/>
        <v>#VALUE!</v>
      </c>
      <c r="CY26" s="483" t="e">
        <f t="shared" si="31"/>
        <v>#VALUE!</v>
      </c>
      <c r="CZ26" s="483" t="e">
        <f t="shared" si="31"/>
        <v>#VALUE!</v>
      </c>
      <c r="DA26" s="483" t="e">
        <f t="shared" si="31"/>
        <v>#VALUE!</v>
      </c>
      <c r="DB26" s="483" t="e">
        <f t="shared" si="31"/>
        <v>#VALUE!</v>
      </c>
      <c r="DC26" s="483" t="e">
        <f t="shared" si="31"/>
        <v>#VALUE!</v>
      </c>
      <c r="DD26" s="483" t="e">
        <f t="shared" si="31"/>
        <v>#VALUE!</v>
      </c>
      <c r="DE26" s="483" t="e">
        <f t="shared" si="31"/>
        <v>#VALUE!</v>
      </c>
      <c r="DF26" s="483" t="e">
        <f t="shared" si="31"/>
        <v>#VALUE!</v>
      </c>
      <c r="DG26" s="483" t="e">
        <f t="shared" si="31"/>
        <v>#VALUE!</v>
      </c>
      <c r="DH26" s="483" t="e">
        <f t="shared" si="31"/>
        <v>#VALUE!</v>
      </c>
      <c r="DI26" s="483" t="e">
        <f t="shared" si="31"/>
        <v>#VALUE!</v>
      </c>
      <c r="DJ26" s="483" t="e">
        <f t="shared" si="31"/>
        <v>#VALUE!</v>
      </c>
      <c r="DK26" s="483" t="e">
        <f t="shared" si="31"/>
        <v>#VALUE!</v>
      </c>
      <c r="DL26" s="483" t="e">
        <f t="shared" si="31"/>
        <v>#VALUE!</v>
      </c>
      <c r="DM26" s="483" t="e">
        <f t="shared" si="31"/>
        <v>#VALUE!</v>
      </c>
      <c r="DN26" s="483" t="e">
        <f t="shared" si="31"/>
        <v>#VALUE!</v>
      </c>
      <c r="DO26" s="483" t="e">
        <f t="shared" si="31"/>
        <v>#VALUE!</v>
      </c>
      <c r="DP26" s="483" t="e">
        <f t="shared" si="31"/>
        <v>#VALUE!</v>
      </c>
      <c r="DQ26" s="483" t="e">
        <f t="shared" si="31"/>
        <v>#VALUE!</v>
      </c>
      <c r="DR26" s="483" t="e">
        <f t="shared" si="31"/>
        <v>#VALUE!</v>
      </c>
      <c r="DS26" s="483" t="e">
        <f t="shared" si="31"/>
        <v>#VALUE!</v>
      </c>
      <c r="DT26" s="483" t="e">
        <f t="shared" si="31"/>
        <v>#VALUE!</v>
      </c>
      <c r="DU26" s="483" t="e">
        <f t="shared" si="31"/>
        <v>#VALUE!</v>
      </c>
      <c r="DV26" s="483" t="e">
        <f t="shared" si="31"/>
        <v>#VALUE!</v>
      </c>
      <c r="DW26" s="483" t="e">
        <f t="shared" si="31"/>
        <v>#VALUE!</v>
      </c>
      <c r="DX26" s="483" t="e">
        <f t="shared" si="31"/>
        <v>#VALUE!</v>
      </c>
      <c r="DY26" s="483" t="e">
        <f t="shared" si="31"/>
        <v>#VALUE!</v>
      </c>
      <c r="DZ26" s="483" t="e">
        <f t="shared" si="31"/>
        <v>#VALUE!</v>
      </c>
      <c r="EA26" s="483" t="e">
        <f t="shared" si="31"/>
        <v>#VALUE!</v>
      </c>
      <c r="EB26" s="483" t="e">
        <f t="shared" si="31"/>
        <v>#VALUE!</v>
      </c>
      <c r="EC26" s="483" t="e">
        <f t="shared" si="31"/>
        <v>#VALUE!</v>
      </c>
      <c r="ED26" s="483" t="e">
        <f t="shared" si="31"/>
        <v>#VALUE!</v>
      </c>
      <c r="EE26" s="483" t="e">
        <f t="shared" ref="EE26:EI26" si="32">100*(EE24/EA24-1)</f>
        <v>#VALUE!</v>
      </c>
      <c r="EF26" s="483" t="e">
        <f t="shared" si="32"/>
        <v>#VALUE!</v>
      </c>
      <c r="EG26" s="483" t="e">
        <f t="shared" si="32"/>
        <v>#VALUE!</v>
      </c>
      <c r="EH26" s="483" t="e">
        <f t="shared" si="32"/>
        <v>#VALUE!</v>
      </c>
      <c r="EI26" s="483" t="e">
        <f t="shared" si="32"/>
        <v>#VALUE!</v>
      </c>
      <c r="EJ26" s="609"/>
      <c r="EK26" s="609"/>
      <c r="EL26" s="609"/>
      <c r="EM26" s="609"/>
      <c r="EN26" s="609"/>
      <c r="EO26" s="609"/>
      <c r="EP26" s="609"/>
      <c r="EQ26" s="609"/>
      <c r="ER26" s="609"/>
      <c r="ES26" s="609"/>
      <c r="ET26" s="609"/>
      <c r="EU26" s="609"/>
      <c r="EV26" s="609"/>
      <c r="EW26" s="609"/>
      <c r="EX26" s="609"/>
      <c r="EY26" s="609"/>
      <c r="EZ26" s="609"/>
      <c r="FA26" s="609"/>
      <c r="FB26" s="609"/>
      <c r="FC26" s="612"/>
      <c r="FD26" s="612"/>
      <c r="FE26" s="612"/>
      <c r="FF26" s="612"/>
      <c r="FG26" s="612"/>
      <c r="FH26" s="612"/>
      <c r="FI26" s="612"/>
      <c r="FJ26" s="612"/>
    </row>
    <row r="27" spans="1:166" s="455" customFormat="1">
      <c r="A27" s="75"/>
      <c r="B27" s="454" t="s">
        <v>385</v>
      </c>
      <c r="C27" s="453" t="e">
        <v>#VALUE!</v>
      </c>
      <c r="D27" s="453" t="e">
        <v>#VALUE!</v>
      </c>
      <c r="E27" s="453" t="e">
        <v>#VALUE!</v>
      </c>
      <c r="F27" s="453" t="e">
        <v>#VALUE!</v>
      </c>
      <c r="G27" s="453" t="e">
        <v>#VALUE!</v>
      </c>
      <c r="H27" s="453" t="e">
        <v>#VALUE!</v>
      </c>
      <c r="I27" s="453" t="e">
        <v>#VALUE!</v>
      </c>
      <c r="J27" s="453" t="e">
        <v>#VALUE!</v>
      </c>
      <c r="K27" s="453" t="e">
        <v>#VALUE!</v>
      </c>
      <c r="L27" s="453" t="e">
        <v>#VALUE!</v>
      </c>
      <c r="M27" s="453" t="e">
        <v>#VALUE!</v>
      </c>
      <c r="N27" s="453" t="e">
        <v>#VALUE!</v>
      </c>
      <c r="O27" s="453" t="e">
        <v>#VALUE!</v>
      </c>
      <c r="P27" s="453" t="e">
        <v>#VALUE!</v>
      </c>
      <c r="Q27" s="453" t="e">
        <v>#VALUE!</v>
      </c>
      <c r="R27" s="453" t="e">
        <v>#VALUE!</v>
      </c>
      <c r="S27" s="453" t="e">
        <v>#VALUE!</v>
      </c>
      <c r="T27" s="453" t="e">
        <v>#VALUE!</v>
      </c>
      <c r="U27" s="453" t="e">
        <v>#VALUE!</v>
      </c>
      <c r="V27" s="453" t="e">
        <v>#VALUE!</v>
      </c>
      <c r="W27" s="453" t="e">
        <v>#VALUE!</v>
      </c>
      <c r="X27" s="453" t="e">
        <v>#VALUE!</v>
      </c>
      <c r="Y27" s="453" t="e">
        <v>#VALUE!</v>
      </c>
      <c r="Z27" s="453" t="e">
        <v>#VALUE!</v>
      </c>
      <c r="AA27" s="453" t="e">
        <v>#VALUE!</v>
      </c>
      <c r="AB27" s="453" t="e">
        <v>#VALUE!</v>
      </c>
      <c r="AC27" s="453" t="e">
        <v>#VALUE!</v>
      </c>
      <c r="AD27" s="453" t="e">
        <v>#VALUE!</v>
      </c>
      <c r="AE27" s="453" t="e">
        <v>#VALUE!</v>
      </c>
      <c r="AF27" s="453" t="e">
        <v>#VALUE!</v>
      </c>
      <c r="AG27" s="453" t="e">
        <v>#VALUE!</v>
      </c>
      <c r="AH27" s="453" t="e">
        <v>#VALUE!</v>
      </c>
      <c r="AI27" s="453" t="e">
        <v>#VALUE!</v>
      </c>
      <c r="AJ27" s="453" t="e">
        <v>#VALUE!</v>
      </c>
      <c r="AK27" s="453" t="e">
        <v>#VALUE!</v>
      </c>
      <c r="AL27" s="453" t="e">
        <v>#VALUE!</v>
      </c>
      <c r="AM27" s="453" t="e">
        <v>#VALUE!</v>
      </c>
      <c r="AN27" s="453" t="e">
        <v>#VALUE!</v>
      </c>
      <c r="AO27" s="453" t="e">
        <v>#VALUE!</v>
      </c>
      <c r="AP27" s="453" t="e">
        <v>#VALUE!</v>
      </c>
      <c r="AQ27" s="453" t="e">
        <v>#VALUE!</v>
      </c>
      <c r="AR27" s="453" t="e">
        <v>#VALUE!</v>
      </c>
      <c r="AS27" s="453" t="e">
        <v>#VALUE!</v>
      </c>
      <c r="AT27" s="453" t="e">
        <v>#VALUE!</v>
      </c>
      <c r="AU27" s="453" t="e">
        <v>#VALUE!</v>
      </c>
      <c r="AV27" s="453" t="e">
        <v>#VALUE!</v>
      </c>
      <c r="AW27" s="453" t="e">
        <v>#VALUE!</v>
      </c>
      <c r="AX27" s="453" t="e">
        <v>#VALUE!</v>
      </c>
      <c r="AY27" s="453" t="e">
        <v>#VALUE!</v>
      </c>
      <c r="AZ27" s="453" t="e">
        <v>#VALUE!</v>
      </c>
      <c r="BA27" s="453" t="e">
        <v>#VALUE!</v>
      </c>
      <c r="BB27" s="453" t="e">
        <v>#VALUE!</v>
      </c>
      <c r="BC27" s="453" t="e">
        <v>#VALUE!</v>
      </c>
      <c r="BD27" s="453" t="e">
        <v>#VALUE!</v>
      </c>
      <c r="BE27" s="453" t="e">
        <v>#VALUE!</v>
      </c>
      <c r="BF27" s="453" t="e">
        <v>#VALUE!</v>
      </c>
      <c r="BG27" s="453" t="e">
        <v>#VALUE!</v>
      </c>
      <c r="BH27" s="453" t="e">
        <v>#VALUE!</v>
      </c>
      <c r="BI27" s="453" t="e">
        <v>#VALUE!</v>
      </c>
      <c r="BJ27" s="453" t="e">
        <v>#VALUE!</v>
      </c>
      <c r="BK27" s="453" t="e">
        <v>#VALUE!</v>
      </c>
      <c r="BL27" s="453" t="e">
        <v>#VALUE!</v>
      </c>
      <c r="BM27" s="453" t="e">
        <v>#VALUE!</v>
      </c>
      <c r="BN27" s="453" t="e">
        <v>#VALUE!</v>
      </c>
      <c r="BO27" s="453" t="e">
        <v>#VALUE!</v>
      </c>
      <c r="BP27" s="453" t="e">
        <v>#VALUE!</v>
      </c>
      <c r="BQ27" s="453" t="e">
        <v>#VALUE!</v>
      </c>
      <c r="BR27" s="453" t="e">
        <v>#VALUE!</v>
      </c>
      <c r="BS27" s="453" t="e">
        <v>#VALUE!</v>
      </c>
      <c r="BT27" s="453" t="e">
        <v>#VALUE!</v>
      </c>
      <c r="BU27" s="453" t="e">
        <v>#VALUE!</v>
      </c>
      <c r="BV27" s="453" t="e">
        <v>#VALUE!</v>
      </c>
      <c r="BW27" s="453" t="e">
        <v>#VALUE!</v>
      </c>
      <c r="BX27" s="453" t="e">
        <v>#VALUE!</v>
      </c>
      <c r="BY27" s="453" t="e">
        <v>#VALUE!</v>
      </c>
      <c r="BZ27" s="453" t="e">
        <v>#VALUE!</v>
      </c>
      <c r="CA27" s="453" t="e">
        <v>#VALUE!</v>
      </c>
      <c r="CB27" s="453" t="e">
        <v>#VALUE!</v>
      </c>
      <c r="CC27" s="453" t="e">
        <v>#VALUE!</v>
      </c>
      <c r="CD27" s="453" t="e">
        <v>#VALUE!</v>
      </c>
      <c r="CE27" s="453" t="e">
        <v>#VALUE!</v>
      </c>
      <c r="CF27" s="453" t="e">
        <v>#VALUE!</v>
      </c>
      <c r="CG27" s="453" t="e">
        <v>#VALUE!</v>
      </c>
      <c r="CH27" s="453" t="e">
        <v>#VALUE!</v>
      </c>
      <c r="CI27" s="453" t="e">
        <v>#VALUE!</v>
      </c>
      <c r="CJ27" s="453" t="e">
        <v>#VALUE!</v>
      </c>
      <c r="CK27" s="453" t="e">
        <v>#VALUE!</v>
      </c>
      <c r="CL27" s="453" t="e">
        <v>#VALUE!</v>
      </c>
      <c r="CM27" s="453" t="e">
        <v>#VALUE!</v>
      </c>
      <c r="CN27" s="453" t="e">
        <v>#VALUE!</v>
      </c>
      <c r="CO27" s="453" t="e">
        <v>#VALUE!</v>
      </c>
      <c r="CP27" s="453" t="e">
        <v>#VALUE!</v>
      </c>
      <c r="CQ27" s="453" t="e">
        <v>#VALUE!</v>
      </c>
      <c r="CR27" s="453" t="e">
        <v>#VALUE!</v>
      </c>
      <c r="CS27" s="453" t="e">
        <v>#VALUE!</v>
      </c>
      <c r="CT27" s="453" t="e">
        <v>#VALUE!</v>
      </c>
      <c r="CU27" s="453" t="e">
        <v>#VALUE!</v>
      </c>
      <c r="CV27" s="453" t="e">
        <v>#VALUE!</v>
      </c>
      <c r="CW27" s="453" t="e">
        <v>#VALUE!</v>
      </c>
      <c r="CX27" s="453" t="e">
        <v>#VALUE!</v>
      </c>
      <c r="CY27" s="453" t="e">
        <v>#VALUE!</v>
      </c>
      <c r="CZ27" s="453" t="e">
        <v>#VALUE!</v>
      </c>
      <c r="DA27" s="453" t="e">
        <v>#VALUE!</v>
      </c>
      <c r="DB27" s="453" t="e">
        <v>#VALUE!</v>
      </c>
      <c r="DC27" s="453" t="e">
        <v>#VALUE!</v>
      </c>
      <c r="DD27" s="453" t="e">
        <v>#VALUE!</v>
      </c>
      <c r="DE27" s="453" t="e">
        <v>#VALUE!</v>
      </c>
      <c r="DF27" s="453" t="e">
        <v>#VALUE!</v>
      </c>
      <c r="DG27" s="453" t="e">
        <v>#VALUE!</v>
      </c>
      <c r="DH27" s="453" t="e">
        <v>#VALUE!</v>
      </c>
      <c r="DI27" s="453" t="e">
        <v>#VALUE!</v>
      </c>
      <c r="DJ27" s="453" t="e">
        <v>#VALUE!</v>
      </c>
      <c r="DK27" s="453" t="e">
        <v>#VALUE!</v>
      </c>
      <c r="DL27" s="453" t="e">
        <v>#VALUE!</v>
      </c>
      <c r="DM27" s="453" t="e">
        <v>#VALUE!</v>
      </c>
      <c r="DN27" s="453" t="e">
        <v>#VALUE!</v>
      </c>
      <c r="DO27" s="453" t="e">
        <v>#VALUE!</v>
      </c>
      <c r="DP27" s="453" t="e">
        <v>#VALUE!</v>
      </c>
      <c r="DQ27" s="453" t="e">
        <v>#VALUE!</v>
      </c>
      <c r="DR27" s="453" t="e">
        <v>#VALUE!</v>
      </c>
      <c r="DS27" s="453" t="e">
        <v>#VALUE!</v>
      </c>
      <c r="DT27" s="453" t="e">
        <v>#VALUE!</v>
      </c>
      <c r="DU27" s="453" t="e">
        <v>#VALUE!</v>
      </c>
      <c r="DV27" s="453" t="e">
        <v>#VALUE!</v>
      </c>
      <c r="DW27" s="453" t="e">
        <v>#VALUE!</v>
      </c>
      <c r="DX27" s="453" t="e">
        <v>#VALUE!</v>
      </c>
      <c r="DY27" s="453" t="e">
        <v>#VALUE!</v>
      </c>
      <c r="DZ27" s="487" t="e">
        <v>#VALUE!</v>
      </c>
      <c r="EA27" s="487" t="e">
        <v>#VALUE!</v>
      </c>
      <c r="EB27" s="487" t="e">
        <v>#VALUE!</v>
      </c>
      <c r="EC27" s="487" t="e">
        <v>#VALUE!</v>
      </c>
      <c r="ED27" s="487" t="e">
        <v>#VALUE!</v>
      </c>
      <c r="EE27" s="487" t="e">
        <v>#VALUE!</v>
      </c>
      <c r="EF27" s="487" t="e">
        <v>#VALUE!</v>
      </c>
      <c r="EG27" s="487" t="e">
        <v>#VALUE!</v>
      </c>
      <c r="EH27" s="487" t="e">
        <v>#VALUE!</v>
      </c>
      <c r="EI27" s="487" t="e">
        <v>#VALUE!</v>
      </c>
      <c r="EJ27" s="594"/>
      <c r="EK27" s="594"/>
      <c r="EL27" s="594"/>
      <c r="EM27" s="594"/>
      <c r="EN27" s="594"/>
      <c r="EO27" s="594"/>
      <c r="EP27" s="594"/>
      <c r="EQ27" s="594"/>
      <c r="ER27" s="594"/>
      <c r="ES27" s="594"/>
      <c r="ET27" s="594"/>
      <c r="EU27" s="594"/>
      <c r="EV27" s="594"/>
      <c r="EW27" s="594"/>
      <c r="EX27" s="594"/>
      <c r="EY27" s="594"/>
      <c r="EZ27" s="594"/>
      <c r="FA27" s="594"/>
      <c r="FB27" s="594"/>
      <c r="FC27" s="611"/>
      <c r="FD27" s="611"/>
      <c r="FE27" s="611"/>
      <c r="FF27" s="611"/>
      <c r="FG27" s="611"/>
      <c r="FH27" s="611"/>
      <c r="FI27" s="611"/>
      <c r="FJ27" s="611"/>
    </row>
    <row r="28" spans="1:166" s="455" customFormat="1">
      <c r="A28" s="374"/>
      <c r="B28" s="454" t="s">
        <v>174</v>
      </c>
      <c r="D28" s="490" t="e">
        <f>100*(D27/C27-1)</f>
        <v>#VALUE!</v>
      </c>
      <c r="E28" s="490" t="e">
        <f>100*(E27/D27-1)</f>
        <v>#VALUE!</v>
      </c>
      <c r="F28" s="490" t="e">
        <f>100*(F27/E27-1)</f>
        <v>#VALUE!</v>
      </c>
      <c r="G28" s="490" t="e">
        <f>100*(G27/F27-1)</f>
        <v>#VALUE!</v>
      </c>
      <c r="H28" s="490" t="e">
        <f t="shared" ref="H28:BS28" si="33">100*(H27/G27-1)</f>
        <v>#VALUE!</v>
      </c>
      <c r="I28" s="490" t="e">
        <f t="shared" si="33"/>
        <v>#VALUE!</v>
      </c>
      <c r="J28" s="490" t="e">
        <f t="shared" si="33"/>
        <v>#VALUE!</v>
      </c>
      <c r="K28" s="490" t="e">
        <f t="shared" si="33"/>
        <v>#VALUE!</v>
      </c>
      <c r="L28" s="490" t="e">
        <f t="shared" si="33"/>
        <v>#VALUE!</v>
      </c>
      <c r="M28" s="490" t="e">
        <f t="shared" si="33"/>
        <v>#VALUE!</v>
      </c>
      <c r="N28" s="490" t="e">
        <f t="shared" si="33"/>
        <v>#VALUE!</v>
      </c>
      <c r="O28" s="490" t="e">
        <f t="shared" si="33"/>
        <v>#VALUE!</v>
      </c>
      <c r="P28" s="490" t="e">
        <f t="shared" si="33"/>
        <v>#VALUE!</v>
      </c>
      <c r="Q28" s="490" t="e">
        <f t="shared" si="33"/>
        <v>#VALUE!</v>
      </c>
      <c r="R28" s="490" t="e">
        <f t="shared" si="33"/>
        <v>#VALUE!</v>
      </c>
      <c r="S28" s="490" t="e">
        <f t="shared" si="33"/>
        <v>#VALUE!</v>
      </c>
      <c r="T28" s="490" t="e">
        <f t="shared" si="33"/>
        <v>#VALUE!</v>
      </c>
      <c r="U28" s="490" t="e">
        <f t="shared" si="33"/>
        <v>#VALUE!</v>
      </c>
      <c r="V28" s="490" t="e">
        <f t="shared" si="33"/>
        <v>#VALUE!</v>
      </c>
      <c r="W28" s="490" t="e">
        <f t="shared" si="33"/>
        <v>#VALUE!</v>
      </c>
      <c r="X28" s="490" t="e">
        <f t="shared" si="33"/>
        <v>#VALUE!</v>
      </c>
      <c r="Y28" s="490" t="e">
        <f t="shared" si="33"/>
        <v>#VALUE!</v>
      </c>
      <c r="Z28" s="490" t="e">
        <f t="shared" si="33"/>
        <v>#VALUE!</v>
      </c>
      <c r="AA28" s="490" t="e">
        <f t="shared" si="33"/>
        <v>#VALUE!</v>
      </c>
      <c r="AB28" s="490" t="e">
        <f t="shared" si="33"/>
        <v>#VALUE!</v>
      </c>
      <c r="AC28" s="490" t="e">
        <f t="shared" si="33"/>
        <v>#VALUE!</v>
      </c>
      <c r="AD28" s="490" t="e">
        <f t="shared" si="33"/>
        <v>#VALUE!</v>
      </c>
      <c r="AE28" s="490" t="e">
        <f t="shared" si="33"/>
        <v>#VALUE!</v>
      </c>
      <c r="AF28" s="490" t="e">
        <f t="shared" si="33"/>
        <v>#VALUE!</v>
      </c>
      <c r="AG28" s="490" t="e">
        <f t="shared" si="33"/>
        <v>#VALUE!</v>
      </c>
      <c r="AH28" s="490" t="e">
        <f t="shared" si="33"/>
        <v>#VALUE!</v>
      </c>
      <c r="AI28" s="490" t="e">
        <f t="shared" si="33"/>
        <v>#VALUE!</v>
      </c>
      <c r="AJ28" s="490" t="e">
        <f t="shared" si="33"/>
        <v>#VALUE!</v>
      </c>
      <c r="AK28" s="490" t="e">
        <f t="shared" si="33"/>
        <v>#VALUE!</v>
      </c>
      <c r="AL28" s="490" t="e">
        <f t="shared" si="33"/>
        <v>#VALUE!</v>
      </c>
      <c r="AM28" s="490" t="e">
        <f t="shared" si="33"/>
        <v>#VALUE!</v>
      </c>
      <c r="AN28" s="490" t="e">
        <f t="shared" si="33"/>
        <v>#VALUE!</v>
      </c>
      <c r="AO28" s="490" t="e">
        <f t="shared" si="33"/>
        <v>#VALUE!</v>
      </c>
      <c r="AP28" s="490" t="e">
        <f t="shared" si="33"/>
        <v>#VALUE!</v>
      </c>
      <c r="AQ28" s="490" t="e">
        <f t="shared" si="33"/>
        <v>#VALUE!</v>
      </c>
      <c r="AR28" s="490" t="e">
        <f t="shared" si="33"/>
        <v>#VALUE!</v>
      </c>
      <c r="AS28" s="490" t="e">
        <f t="shared" si="33"/>
        <v>#VALUE!</v>
      </c>
      <c r="AT28" s="490" t="e">
        <f t="shared" si="33"/>
        <v>#VALUE!</v>
      </c>
      <c r="AU28" s="490" t="e">
        <f t="shared" si="33"/>
        <v>#VALUE!</v>
      </c>
      <c r="AV28" s="490" t="e">
        <f t="shared" si="33"/>
        <v>#VALUE!</v>
      </c>
      <c r="AW28" s="490" t="e">
        <f t="shared" si="33"/>
        <v>#VALUE!</v>
      </c>
      <c r="AX28" s="490" t="e">
        <f t="shared" si="33"/>
        <v>#VALUE!</v>
      </c>
      <c r="AY28" s="490" t="e">
        <f t="shared" si="33"/>
        <v>#VALUE!</v>
      </c>
      <c r="AZ28" s="490" t="e">
        <f t="shared" si="33"/>
        <v>#VALUE!</v>
      </c>
      <c r="BA28" s="490" t="e">
        <f t="shared" si="33"/>
        <v>#VALUE!</v>
      </c>
      <c r="BB28" s="490" t="e">
        <f t="shared" si="33"/>
        <v>#VALUE!</v>
      </c>
      <c r="BC28" s="490" t="e">
        <f t="shared" si="33"/>
        <v>#VALUE!</v>
      </c>
      <c r="BD28" s="490" t="e">
        <f t="shared" si="33"/>
        <v>#VALUE!</v>
      </c>
      <c r="BE28" s="490" t="e">
        <f t="shared" si="33"/>
        <v>#VALUE!</v>
      </c>
      <c r="BF28" s="490" t="e">
        <f t="shared" si="33"/>
        <v>#VALUE!</v>
      </c>
      <c r="BG28" s="490" t="e">
        <f t="shared" si="33"/>
        <v>#VALUE!</v>
      </c>
      <c r="BH28" s="490" t="e">
        <f t="shared" si="33"/>
        <v>#VALUE!</v>
      </c>
      <c r="BI28" s="490" t="e">
        <f t="shared" si="33"/>
        <v>#VALUE!</v>
      </c>
      <c r="BJ28" s="490" t="e">
        <f t="shared" si="33"/>
        <v>#VALUE!</v>
      </c>
      <c r="BK28" s="490" t="e">
        <f t="shared" si="33"/>
        <v>#VALUE!</v>
      </c>
      <c r="BL28" s="490" t="e">
        <f t="shared" si="33"/>
        <v>#VALUE!</v>
      </c>
      <c r="BM28" s="490" t="e">
        <f t="shared" si="33"/>
        <v>#VALUE!</v>
      </c>
      <c r="BN28" s="490" t="e">
        <f t="shared" si="33"/>
        <v>#VALUE!</v>
      </c>
      <c r="BO28" s="490" t="e">
        <f t="shared" si="33"/>
        <v>#VALUE!</v>
      </c>
      <c r="BP28" s="490" t="e">
        <f t="shared" si="33"/>
        <v>#VALUE!</v>
      </c>
      <c r="BQ28" s="490" t="e">
        <f t="shared" si="33"/>
        <v>#VALUE!</v>
      </c>
      <c r="BR28" s="490" t="e">
        <f t="shared" si="33"/>
        <v>#VALUE!</v>
      </c>
      <c r="BS28" s="490" t="e">
        <f t="shared" si="33"/>
        <v>#VALUE!</v>
      </c>
      <c r="BT28" s="490" t="e">
        <f t="shared" ref="BT28:EE28" si="34">100*(BT27/BS27-1)</f>
        <v>#VALUE!</v>
      </c>
      <c r="BU28" s="490" t="e">
        <f t="shared" si="34"/>
        <v>#VALUE!</v>
      </c>
      <c r="BV28" s="490" t="e">
        <f t="shared" si="34"/>
        <v>#VALUE!</v>
      </c>
      <c r="BW28" s="490" t="e">
        <f t="shared" si="34"/>
        <v>#VALUE!</v>
      </c>
      <c r="BX28" s="490" t="e">
        <f t="shared" si="34"/>
        <v>#VALUE!</v>
      </c>
      <c r="BY28" s="490" t="e">
        <f t="shared" si="34"/>
        <v>#VALUE!</v>
      </c>
      <c r="BZ28" s="490" t="e">
        <f t="shared" si="34"/>
        <v>#VALUE!</v>
      </c>
      <c r="CA28" s="490" t="e">
        <f t="shared" si="34"/>
        <v>#VALUE!</v>
      </c>
      <c r="CB28" s="490" t="e">
        <f t="shared" si="34"/>
        <v>#VALUE!</v>
      </c>
      <c r="CC28" s="490" t="e">
        <f t="shared" si="34"/>
        <v>#VALUE!</v>
      </c>
      <c r="CD28" s="490" t="e">
        <f t="shared" si="34"/>
        <v>#VALUE!</v>
      </c>
      <c r="CE28" s="490" t="e">
        <f t="shared" si="34"/>
        <v>#VALUE!</v>
      </c>
      <c r="CF28" s="490" t="e">
        <f t="shared" si="34"/>
        <v>#VALUE!</v>
      </c>
      <c r="CG28" s="490" t="e">
        <f t="shared" si="34"/>
        <v>#VALUE!</v>
      </c>
      <c r="CH28" s="490" t="e">
        <f t="shared" si="34"/>
        <v>#VALUE!</v>
      </c>
      <c r="CI28" s="490" t="e">
        <f t="shared" si="34"/>
        <v>#VALUE!</v>
      </c>
      <c r="CJ28" s="490" t="e">
        <f t="shared" si="34"/>
        <v>#VALUE!</v>
      </c>
      <c r="CK28" s="490" t="e">
        <f t="shared" si="34"/>
        <v>#VALUE!</v>
      </c>
      <c r="CL28" s="490" t="e">
        <f t="shared" si="34"/>
        <v>#VALUE!</v>
      </c>
      <c r="CM28" s="490" t="e">
        <f t="shared" si="34"/>
        <v>#VALUE!</v>
      </c>
      <c r="CN28" s="490" t="e">
        <f t="shared" si="34"/>
        <v>#VALUE!</v>
      </c>
      <c r="CO28" s="490" t="e">
        <f t="shared" si="34"/>
        <v>#VALUE!</v>
      </c>
      <c r="CP28" s="490" t="e">
        <f t="shared" si="34"/>
        <v>#VALUE!</v>
      </c>
      <c r="CQ28" s="490" t="e">
        <f t="shared" si="34"/>
        <v>#VALUE!</v>
      </c>
      <c r="CR28" s="490" t="e">
        <f t="shared" si="34"/>
        <v>#VALUE!</v>
      </c>
      <c r="CS28" s="490" t="e">
        <f t="shared" si="34"/>
        <v>#VALUE!</v>
      </c>
      <c r="CT28" s="490" t="e">
        <f t="shared" si="34"/>
        <v>#VALUE!</v>
      </c>
      <c r="CU28" s="490" t="e">
        <f t="shared" si="34"/>
        <v>#VALUE!</v>
      </c>
      <c r="CV28" s="490" t="e">
        <f t="shared" si="34"/>
        <v>#VALUE!</v>
      </c>
      <c r="CW28" s="490" t="e">
        <f t="shared" si="34"/>
        <v>#VALUE!</v>
      </c>
      <c r="CX28" s="490" t="e">
        <f t="shared" si="34"/>
        <v>#VALUE!</v>
      </c>
      <c r="CY28" s="490" t="e">
        <f t="shared" si="34"/>
        <v>#VALUE!</v>
      </c>
      <c r="CZ28" s="490" t="e">
        <f t="shared" si="34"/>
        <v>#VALUE!</v>
      </c>
      <c r="DA28" s="490" t="e">
        <f t="shared" si="34"/>
        <v>#VALUE!</v>
      </c>
      <c r="DB28" s="490" t="e">
        <f t="shared" si="34"/>
        <v>#VALUE!</v>
      </c>
      <c r="DC28" s="490" t="e">
        <f t="shared" si="34"/>
        <v>#VALUE!</v>
      </c>
      <c r="DD28" s="490" t="e">
        <f t="shared" si="34"/>
        <v>#VALUE!</v>
      </c>
      <c r="DE28" s="490" t="e">
        <f t="shared" si="34"/>
        <v>#VALUE!</v>
      </c>
      <c r="DF28" s="490" t="e">
        <f t="shared" si="34"/>
        <v>#VALUE!</v>
      </c>
      <c r="DG28" s="490" t="e">
        <f t="shared" si="34"/>
        <v>#VALUE!</v>
      </c>
      <c r="DH28" s="490" t="e">
        <f t="shared" si="34"/>
        <v>#VALUE!</v>
      </c>
      <c r="DI28" s="490" t="e">
        <f t="shared" si="34"/>
        <v>#VALUE!</v>
      </c>
      <c r="DJ28" s="490" t="e">
        <f t="shared" si="34"/>
        <v>#VALUE!</v>
      </c>
      <c r="DK28" s="490" t="e">
        <f t="shared" si="34"/>
        <v>#VALUE!</v>
      </c>
      <c r="DL28" s="490" t="e">
        <f t="shared" si="34"/>
        <v>#VALUE!</v>
      </c>
      <c r="DM28" s="490" t="e">
        <f t="shared" si="34"/>
        <v>#VALUE!</v>
      </c>
      <c r="DN28" s="490" t="e">
        <f t="shared" si="34"/>
        <v>#VALUE!</v>
      </c>
      <c r="DO28" s="490" t="e">
        <f t="shared" si="34"/>
        <v>#VALUE!</v>
      </c>
      <c r="DP28" s="490" t="e">
        <f t="shared" si="34"/>
        <v>#VALUE!</v>
      </c>
      <c r="DQ28" s="490" t="e">
        <f t="shared" si="34"/>
        <v>#VALUE!</v>
      </c>
      <c r="DR28" s="490" t="e">
        <f t="shared" si="34"/>
        <v>#VALUE!</v>
      </c>
      <c r="DS28" s="490" t="e">
        <f t="shared" si="34"/>
        <v>#VALUE!</v>
      </c>
      <c r="DT28" s="490" t="e">
        <f t="shared" si="34"/>
        <v>#VALUE!</v>
      </c>
      <c r="DU28" s="490" t="e">
        <f t="shared" si="34"/>
        <v>#VALUE!</v>
      </c>
      <c r="DV28" s="490" t="e">
        <f t="shared" si="34"/>
        <v>#VALUE!</v>
      </c>
      <c r="DW28" s="490" t="e">
        <f t="shared" si="34"/>
        <v>#VALUE!</v>
      </c>
      <c r="DX28" s="490" t="e">
        <f t="shared" si="34"/>
        <v>#VALUE!</v>
      </c>
      <c r="DY28" s="490" t="e">
        <f t="shared" si="34"/>
        <v>#VALUE!</v>
      </c>
      <c r="DZ28" s="490" t="e">
        <f t="shared" si="34"/>
        <v>#VALUE!</v>
      </c>
      <c r="EA28" s="490" t="e">
        <f t="shared" si="34"/>
        <v>#VALUE!</v>
      </c>
      <c r="EB28" s="490" t="e">
        <f t="shared" si="34"/>
        <v>#VALUE!</v>
      </c>
      <c r="EC28" s="490" t="e">
        <f t="shared" si="34"/>
        <v>#VALUE!</v>
      </c>
      <c r="ED28" s="490" t="e">
        <f t="shared" si="34"/>
        <v>#VALUE!</v>
      </c>
      <c r="EE28" s="490" t="e">
        <f t="shared" si="34"/>
        <v>#VALUE!</v>
      </c>
      <c r="EF28" s="490" t="e">
        <f t="shared" ref="EF28:EI28" si="35">100*(EF27/EE27-1)</f>
        <v>#VALUE!</v>
      </c>
      <c r="EG28" s="490" t="e">
        <f t="shared" si="35"/>
        <v>#VALUE!</v>
      </c>
      <c r="EH28" s="490" t="e">
        <f t="shared" si="35"/>
        <v>#VALUE!</v>
      </c>
      <c r="EI28" s="490" t="e">
        <f t="shared" si="35"/>
        <v>#VALUE!</v>
      </c>
      <c r="EJ28" s="593"/>
      <c r="EK28" s="593"/>
      <c r="EL28" s="593"/>
      <c r="EM28" s="593"/>
      <c r="EN28" s="593"/>
      <c r="EO28" s="593"/>
      <c r="EP28" s="593"/>
      <c r="EQ28" s="593"/>
      <c r="ER28" s="593"/>
      <c r="ES28" s="593"/>
      <c r="ET28" s="593"/>
      <c r="EU28" s="593"/>
      <c r="EV28" s="593"/>
      <c r="EW28" s="593"/>
      <c r="EX28" s="593"/>
      <c r="EY28" s="593"/>
      <c r="EZ28" s="593"/>
      <c r="FA28" s="593"/>
      <c r="FB28" s="593"/>
      <c r="FC28" s="613"/>
      <c r="FD28" s="613"/>
      <c r="FE28" s="613"/>
      <c r="FF28" s="613"/>
      <c r="FG28" s="613"/>
      <c r="FH28" s="613"/>
      <c r="FI28" s="613"/>
      <c r="FJ28" s="613"/>
    </row>
    <row r="29" spans="1:166" s="465" customFormat="1" ht="13.5" thickBot="1">
      <c r="A29" s="374"/>
      <c r="B29" s="495" t="s">
        <v>74</v>
      </c>
      <c r="G29" s="483" t="e">
        <f>100*(G27/C27-1)</f>
        <v>#VALUE!</v>
      </c>
      <c r="H29" s="483" t="e">
        <f t="shared" ref="H29:BS29" si="36">100*(H27/D27-1)</f>
        <v>#VALUE!</v>
      </c>
      <c r="I29" s="483" t="e">
        <f t="shared" si="36"/>
        <v>#VALUE!</v>
      </c>
      <c r="J29" s="483" t="e">
        <f t="shared" si="36"/>
        <v>#VALUE!</v>
      </c>
      <c r="K29" s="483" t="e">
        <f t="shared" si="36"/>
        <v>#VALUE!</v>
      </c>
      <c r="L29" s="483" t="e">
        <f t="shared" si="36"/>
        <v>#VALUE!</v>
      </c>
      <c r="M29" s="483" t="e">
        <f t="shared" si="36"/>
        <v>#VALUE!</v>
      </c>
      <c r="N29" s="483" t="e">
        <f t="shared" si="36"/>
        <v>#VALUE!</v>
      </c>
      <c r="O29" s="483" t="e">
        <f t="shared" si="36"/>
        <v>#VALUE!</v>
      </c>
      <c r="P29" s="483" t="e">
        <f t="shared" si="36"/>
        <v>#VALUE!</v>
      </c>
      <c r="Q29" s="483" t="e">
        <f t="shared" si="36"/>
        <v>#VALUE!</v>
      </c>
      <c r="R29" s="483" t="e">
        <f t="shared" si="36"/>
        <v>#VALUE!</v>
      </c>
      <c r="S29" s="483" t="e">
        <f t="shared" si="36"/>
        <v>#VALUE!</v>
      </c>
      <c r="T29" s="483" t="e">
        <f t="shared" si="36"/>
        <v>#VALUE!</v>
      </c>
      <c r="U29" s="483" t="e">
        <f t="shared" si="36"/>
        <v>#VALUE!</v>
      </c>
      <c r="V29" s="483" t="e">
        <f t="shared" si="36"/>
        <v>#VALUE!</v>
      </c>
      <c r="W29" s="483" t="e">
        <f t="shared" si="36"/>
        <v>#VALUE!</v>
      </c>
      <c r="X29" s="483" t="e">
        <f t="shared" si="36"/>
        <v>#VALUE!</v>
      </c>
      <c r="Y29" s="483" t="e">
        <f t="shared" si="36"/>
        <v>#VALUE!</v>
      </c>
      <c r="Z29" s="483" t="e">
        <f t="shared" si="36"/>
        <v>#VALUE!</v>
      </c>
      <c r="AA29" s="483" t="e">
        <f t="shared" si="36"/>
        <v>#VALUE!</v>
      </c>
      <c r="AB29" s="483" t="e">
        <f t="shared" si="36"/>
        <v>#VALUE!</v>
      </c>
      <c r="AC29" s="483" t="e">
        <f t="shared" si="36"/>
        <v>#VALUE!</v>
      </c>
      <c r="AD29" s="483" t="e">
        <f t="shared" si="36"/>
        <v>#VALUE!</v>
      </c>
      <c r="AE29" s="483" t="e">
        <f t="shared" si="36"/>
        <v>#VALUE!</v>
      </c>
      <c r="AF29" s="483" t="e">
        <f t="shared" si="36"/>
        <v>#VALUE!</v>
      </c>
      <c r="AG29" s="483" t="e">
        <f t="shared" si="36"/>
        <v>#VALUE!</v>
      </c>
      <c r="AH29" s="483" t="e">
        <f t="shared" si="36"/>
        <v>#VALUE!</v>
      </c>
      <c r="AI29" s="483" t="e">
        <f t="shared" si="36"/>
        <v>#VALUE!</v>
      </c>
      <c r="AJ29" s="483" t="e">
        <f t="shared" si="36"/>
        <v>#VALUE!</v>
      </c>
      <c r="AK29" s="483" t="e">
        <f t="shared" si="36"/>
        <v>#VALUE!</v>
      </c>
      <c r="AL29" s="483" t="e">
        <f t="shared" si="36"/>
        <v>#VALUE!</v>
      </c>
      <c r="AM29" s="483" t="e">
        <f t="shared" si="36"/>
        <v>#VALUE!</v>
      </c>
      <c r="AN29" s="483" t="e">
        <f t="shared" si="36"/>
        <v>#VALUE!</v>
      </c>
      <c r="AO29" s="483" t="e">
        <f t="shared" si="36"/>
        <v>#VALUE!</v>
      </c>
      <c r="AP29" s="483" t="e">
        <f t="shared" si="36"/>
        <v>#VALUE!</v>
      </c>
      <c r="AQ29" s="483" t="e">
        <f t="shared" si="36"/>
        <v>#VALUE!</v>
      </c>
      <c r="AR29" s="483" t="e">
        <f t="shared" si="36"/>
        <v>#VALUE!</v>
      </c>
      <c r="AS29" s="483" t="e">
        <f t="shared" si="36"/>
        <v>#VALUE!</v>
      </c>
      <c r="AT29" s="483" t="e">
        <f t="shared" si="36"/>
        <v>#VALUE!</v>
      </c>
      <c r="AU29" s="483" t="e">
        <f t="shared" si="36"/>
        <v>#VALUE!</v>
      </c>
      <c r="AV29" s="483" t="e">
        <f t="shared" si="36"/>
        <v>#VALUE!</v>
      </c>
      <c r="AW29" s="483" t="e">
        <f t="shared" si="36"/>
        <v>#VALUE!</v>
      </c>
      <c r="AX29" s="483" t="e">
        <f t="shared" si="36"/>
        <v>#VALUE!</v>
      </c>
      <c r="AY29" s="483" t="e">
        <f t="shared" si="36"/>
        <v>#VALUE!</v>
      </c>
      <c r="AZ29" s="483" t="e">
        <f t="shared" si="36"/>
        <v>#VALUE!</v>
      </c>
      <c r="BA29" s="483" t="e">
        <f t="shared" si="36"/>
        <v>#VALUE!</v>
      </c>
      <c r="BB29" s="483" t="e">
        <f t="shared" si="36"/>
        <v>#VALUE!</v>
      </c>
      <c r="BC29" s="483" t="e">
        <f t="shared" si="36"/>
        <v>#VALUE!</v>
      </c>
      <c r="BD29" s="483" t="e">
        <f t="shared" si="36"/>
        <v>#VALUE!</v>
      </c>
      <c r="BE29" s="483" t="e">
        <f t="shared" si="36"/>
        <v>#VALUE!</v>
      </c>
      <c r="BF29" s="483" t="e">
        <f t="shared" si="36"/>
        <v>#VALUE!</v>
      </c>
      <c r="BG29" s="483" t="e">
        <f t="shared" si="36"/>
        <v>#VALUE!</v>
      </c>
      <c r="BH29" s="483" t="e">
        <f t="shared" si="36"/>
        <v>#VALUE!</v>
      </c>
      <c r="BI29" s="483" t="e">
        <f t="shared" si="36"/>
        <v>#VALUE!</v>
      </c>
      <c r="BJ29" s="483" t="e">
        <f t="shared" si="36"/>
        <v>#VALUE!</v>
      </c>
      <c r="BK29" s="483" t="e">
        <f t="shared" si="36"/>
        <v>#VALUE!</v>
      </c>
      <c r="BL29" s="483" t="e">
        <f t="shared" si="36"/>
        <v>#VALUE!</v>
      </c>
      <c r="BM29" s="483" t="e">
        <f t="shared" si="36"/>
        <v>#VALUE!</v>
      </c>
      <c r="BN29" s="483" t="e">
        <f t="shared" si="36"/>
        <v>#VALUE!</v>
      </c>
      <c r="BO29" s="483" t="e">
        <f t="shared" si="36"/>
        <v>#VALUE!</v>
      </c>
      <c r="BP29" s="483" t="e">
        <f t="shared" si="36"/>
        <v>#VALUE!</v>
      </c>
      <c r="BQ29" s="483" t="e">
        <f t="shared" si="36"/>
        <v>#VALUE!</v>
      </c>
      <c r="BR29" s="483" t="e">
        <f t="shared" si="36"/>
        <v>#VALUE!</v>
      </c>
      <c r="BS29" s="483" t="e">
        <f t="shared" si="36"/>
        <v>#VALUE!</v>
      </c>
      <c r="BT29" s="483" t="e">
        <f t="shared" ref="BT29:EE29" si="37">100*(BT27/BP27-1)</f>
        <v>#VALUE!</v>
      </c>
      <c r="BU29" s="483" t="e">
        <f t="shared" si="37"/>
        <v>#VALUE!</v>
      </c>
      <c r="BV29" s="483" t="e">
        <f t="shared" si="37"/>
        <v>#VALUE!</v>
      </c>
      <c r="BW29" s="483" t="e">
        <f t="shared" si="37"/>
        <v>#VALUE!</v>
      </c>
      <c r="BX29" s="483" t="e">
        <f t="shared" si="37"/>
        <v>#VALUE!</v>
      </c>
      <c r="BY29" s="483" t="e">
        <f t="shared" si="37"/>
        <v>#VALUE!</v>
      </c>
      <c r="BZ29" s="483" t="e">
        <f t="shared" si="37"/>
        <v>#VALUE!</v>
      </c>
      <c r="CA29" s="483" t="e">
        <f t="shared" si="37"/>
        <v>#VALUE!</v>
      </c>
      <c r="CB29" s="483" t="e">
        <f t="shared" si="37"/>
        <v>#VALUE!</v>
      </c>
      <c r="CC29" s="483" t="e">
        <f t="shared" si="37"/>
        <v>#VALUE!</v>
      </c>
      <c r="CD29" s="483" t="e">
        <f t="shared" si="37"/>
        <v>#VALUE!</v>
      </c>
      <c r="CE29" s="483" t="e">
        <f t="shared" si="37"/>
        <v>#VALUE!</v>
      </c>
      <c r="CF29" s="483" t="e">
        <f t="shared" si="37"/>
        <v>#VALUE!</v>
      </c>
      <c r="CG29" s="483" t="e">
        <f t="shared" si="37"/>
        <v>#VALUE!</v>
      </c>
      <c r="CH29" s="483" t="e">
        <f t="shared" si="37"/>
        <v>#VALUE!</v>
      </c>
      <c r="CI29" s="483" t="e">
        <f t="shared" si="37"/>
        <v>#VALUE!</v>
      </c>
      <c r="CJ29" s="483" t="e">
        <f t="shared" si="37"/>
        <v>#VALUE!</v>
      </c>
      <c r="CK29" s="483" t="e">
        <f t="shared" si="37"/>
        <v>#VALUE!</v>
      </c>
      <c r="CL29" s="483" t="e">
        <f t="shared" si="37"/>
        <v>#VALUE!</v>
      </c>
      <c r="CM29" s="483" t="e">
        <f t="shared" si="37"/>
        <v>#VALUE!</v>
      </c>
      <c r="CN29" s="483" t="e">
        <f t="shared" si="37"/>
        <v>#VALUE!</v>
      </c>
      <c r="CO29" s="483" t="e">
        <f t="shared" si="37"/>
        <v>#VALUE!</v>
      </c>
      <c r="CP29" s="483" t="e">
        <f t="shared" si="37"/>
        <v>#VALUE!</v>
      </c>
      <c r="CQ29" s="483" t="e">
        <f t="shared" si="37"/>
        <v>#VALUE!</v>
      </c>
      <c r="CR29" s="483" t="e">
        <f t="shared" si="37"/>
        <v>#VALUE!</v>
      </c>
      <c r="CS29" s="483" t="e">
        <f t="shared" si="37"/>
        <v>#VALUE!</v>
      </c>
      <c r="CT29" s="483" t="e">
        <f t="shared" si="37"/>
        <v>#VALUE!</v>
      </c>
      <c r="CU29" s="483" t="e">
        <f t="shared" si="37"/>
        <v>#VALUE!</v>
      </c>
      <c r="CV29" s="483" t="e">
        <f t="shared" si="37"/>
        <v>#VALUE!</v>
      </c>
      <c r="CW29" s="483" t="e">
        <f t="shared" si="37"/>
        <v>#VALUE!</v>
      </c>
      <c r="CX29" s="483" t="e">
        <f t="shared" si="37"/>
        <v>#VALUE!</v>
      </c>
      <c r="CY29" s="483" t="e">
        <f t="shared" si="37"/>
        <v>#VALUE!</v>
      </c>
      <c r="CZ29" s="483" t="e">
        <f t="shared" si="37"/>
        <v>#VALUE!</v>
      </c>
      <c r="DA29" s="483" t="e">
        <f t="shared" si="37"/>
        <v>#VALUE!</v>
      </c>
      <c r="DB29" s="483" t="e">
        <f t="shared" si="37"/>
        <v>#VALUE!</v>
      </c>
      <c r="DC29" s="483" t="e">
        <f t="shared" si="37"/>
        <v>#VALUE!</v>
      </c>
      <c r="DD29" s="483" t="e">
        <f t="shared" si="37"/>
        <v>#VALUE!</v>
      </c>
      <c r="DE29" s="483" t="e">
        <f t="shared" si="37"/>
        <v>#VALUE!</v>
      </c>
      <c r="DF29" s="483" t="e">
        <f t="shared" si="37"/>
        <v>#VALUE!</v>
      </c>
      <c r="DG29" s="483" t="e">
        <f t="shared" si="37"/>
        <v>#VALUE!</v>
      </c>
      <c r="DH29" s="483" t="e">
        <f t="shared" si="37"/>
        <v>#VALUE!</v>
      </c>
      <c r="DI29" s="483" t="e">
        <f t="shared" si="37"/>
        <v>#VALUE!</v>
      </c>
      <c r="DJ29" s="483" t="e">
        <f t="shared" si="37"/>
        <v>#VALUE!</v>
      </c>
      <c r="DK29" s="483" t="e">
        <f t="shared" si="37"/>
        <v>#VALUE!</v>
      </c>
      <c r="DL29" s="483" t="e">
        <f t="shared" si="37"/>
        <v>#VALUE!</v>
      </c>
      <c r="DM29" s="483" t="e">
        <f t="shared" si="37"/>
        <v>#VALUE!</v>
      </c>
      <c r="DN29" s="483" t="e">
        <f t="shared" si="37"/>
        <v>#VALUE!</v>
      </c>
      <c r="DO29" s="483" t="e">
        <f t="shared" si="37"/>
        <v>#VALUE!</v>
      </c>
      <c r="DP29" s="483" t="e">
        <f t="shared" si="37"/>
        <v>#VALUE!</v>
      </c>
      <c r="DQ29" s="483" t="e">
        <f t="shared" si="37"/>
        <v>#VALUE!</v>
      </c>
      <c r="DR29" s="483" t="e">
        <f t="shared" si="37"/>
        <v>#VALUE!</v>
      </c>
      <c r="DS29" s="483" t="e">
        <f t="shared" si="37"/>
        <v>#VALUE!</v>
      </c>
      <c r="DT29" s="483" t="e">
        <f t="shared" si="37"/>
        <v>#VALUE!</v>
      </c>
      <c r="DU29" s="483" t="e">
        <f t="shared" si="37"/>
        <v>#VALUE!</v>
      </c>
      <c r="DV29" s="483" t="e">
        <f t="shared" si="37"/>
        <v>#VALUE!</v>
      </c>
      <c r="DW29" s="483" t="e">
        <f t="shared" si="37"/>
        <v>#VALUE!</v>
      </c>
      <c r="DX29" s="483" t="e">
        <f t="shared" si="37"/>
        <v>#VALUE!</v>
      </c>
      <c r="DY29" s="483" t="e">
        <f t="shared" si="37"/>
        <v>#VALUE!</v>
      </c>
      <c r="DZ29" s="483" t="e">
        <f t="shared" si="37"/>
        <v>#VALUE!</v>
      </c>
      <c r="EA29" s="483" t="e">
        <f t="shared" si="37"/>
        <v>#VALUE!</v>
      </c>
      <c r="EB29" s="483" t="e">
        <f t="shared" si="37"/>
        <v>#VALUE!</v>
      </c>
      <c r="EC29" s="483" t="e">
        <f t="shared" si="37"/>
        <v>#VALUE!</v>
      </c>
      <c r="ED29" s="483" t="e">
        <f t="shared" si="37"/>
        <v>#VALUE!</v>
      </c>
      <c r="EE29" s="483" t="e">
        <f t="shared" si="37"/>
        <v>#VALUE!</v>
      </c>
      <c r="EF29" s="483" t="e">
        <f t="shared" ref="EF29:EI29" si="38">100*(EF27/EB27-1)</f>
        <v>#VALUE!</v>
      </c>
      <c r="EG29" s="483" t="e">
        <f t="shared" si="38"/>
        <v>#VALUE!</v>
      </c>
      <c r="EH29" s="483" t="e">
        <f t="shared" si="38"/>
        <v>#VALUE!</v>
      </c>
      <c r="EI29" s="483" t="e">
        <f t="shared" si="38"/>
        <v>#VALUE!</v>
      </c>
      <c r="EJ29" s="609"/>
      <c r="EK29" s="609"/>
      <c r="EL29" s="609"/>
      <c r="EM29" s="609"/>
      <c r="EN29" s="609"/>
      <c r="EO29" s="609"/>
      <c r="EP29" s="609"/>
      <c r="EQ29" s="609"/>
      <c r="ER29" s="609"/>
      <c r="ES29" s="609"/>
      <c r="ET29" s="609"/>
      <c r="EU29" s="609"/>
      <c r="EV29" s="609"/>
      <c r="EW29" s="609"/>
      <c r="EX29" s="609"/>
      <c r="EY29" s="609"/>
      <c r="EZ29" s="609"/>
      <c r="FA29" s="609"/>
      <c r="FB29" s="609"/>
      <c r="FC29" s="612"/>
      <c r="FD29" s="612"/>
      <c r="FE29" s="612"/>
      <c r="FF29" s="612"/>
      <c r="FG29" s="612"/>
      <c r="FH29" s="612"/>
      <c r="FI29" s="612"/>
      <c r="FJ29" s="612"/>
    </row>
    <row r="30" spans="1:166" s="455" customFormat="1">
      <c r="A30" s="75"/>
      <c r="B30" s="522" t="s">
        <v>386</v>
      </c>
      <c r="C30" s="614" t="e">
        <v>#VALUE!</v>
      </c>
      <c r="D30" s="614" t="e">
        <v>#VALUE!</v>
      </c>
      <c r="E30" s="614" t="e">
        <v>#VALUE!</v>
      </c>
      <c r="F30" s="614" t="e">
        <v>#VALUE!</v>
      </c>
      <c r="G30" s="614" t="e">
        <v>#VALUE!</v>
      </c>
      <c r="H30" s="614" t="e">
        <v>#VALUE!</v>
      </c>
      <c r="I30" s="614" t="e">
        <v>#VALUE!</v>
      </c>
      <c r="J30" s="614" t="e">
        <v>#VALUE!</v>
      </c>
      <c r="K30" s="614" t="e">
        <v>#VALUE!</v>
      </c>
      <c r="L30" s="614" t="e">
        <v>#VALUE!</v>
      </c>
      <c r="M30" s="614" t="e">
        <v>#VALUE!</v>
      </c>
      <c r="N30" s="614" t="e">
        <v>#VALUE!</v>
      </c>
      <c r="O30" s="614" t="e">
        <v>#VALUE!</v>
      </c>
      <c r="P30" s="614" t="e">
        <v>#VALUE!</v>
      </c>
      <c r="Q30" s="614" t="e">
        <v>#VALUE!</v>
      </c>
      <c r="R30" s="614" t="e">
        <v>#VALUE!</v>
      </c>
      <c r="S30" s="614" t="e">
        <v>#VALUE!</v>
      </c>
      <c r="T30" s="614" t="e">
        <v>#VALUE!</v>
      </c>
      <c r="U30" s="614" t="e">
        <v>#VALUE!</v>
      </c>
      <c r="V30" s="614" t="e">
        <v>#VALUE!</v>
      </c>
      <c r="W30" s="614" t="e">
        <v>#VALUE!</v>
      </c>
      <c r="X30" s="614" t="e">
        <v>#VALUE!</v>
      </c>
      <c r="Y30" s="614" t="e">
        <v>#VALUE!</v>
      </c>
      <c r="Z30" s="614" t="e">
        <v>#VALUE!</v>
      </c>
      <c r="AA30" s="614" t="e">
        <v>#VALUE!</v>
      </c>
      <c r="AB30" s="614" t="e">
        <v>#VALUE!</v>
      </c>
      <c r="AC30" s="614" t="e">
        <v>#VALUE!</v>
      </c>
      <c r="AD30" s="614" t="e">
        <v>#VALUE!</v>
      </c>
      <c r="AE30" s="614" t="e">
        <v>#VALUE!</v>
      </c>
      <c r="AF30" s="614" t="e">
        <v>#VALUE!</v>
      </c>
      <c r="AG30" s="614" t="e">
        <v>#VALUE!</v>
      </c>
      <c r="AH30" s="614" t="e">
        <v>#VALUE!</v>
      </c>
      <c r="AI30" s="614" t="e">
        <v>#VALUE!</v>
      </c>
      <c r="AJ30" s="614" t="e">
        <v>#VALUE!</v>
      </c>
      <c r="AK30" s="614" t="e">
        <v>#VALUE!</v>
      </c>
      <c r="AL30" s="614" t="e">
        <v>#VALUE!</v>
      </c>
      <c r="AM30" s="614" t="e">
        <v>#VALUE!</v>
      </c>
      <c r="AN30" s="614" t="e">
        <v>#VALUE!</v>
      </c>
      <c r="AO30" s="614" t="e">
        <v>#VALUE!</v>
      </c>
      <c r="AP30" s="614" t="e">
        <v>#VALUE!</v>
      </c>
      <c r="AQ30" s="614" t="e">
        <v>#VALUE!</v>
      </c>
      <c r="AR30" s="614" t="e">
        <v>#VALUE!</v>
      </c>
      <c r="AS30" s="614" t="e">
        <v>#VALUE!</v>
      </c>
      <c r="AT30" s="614" t="e">
        <v>#VALUE!</v>
      </c>
      <c r="AU30" s="614" t="e">
        <v>#VALUE!</v>
      </c>
      <c r="AV30" s="614" t="e">
        <v>#VALUE!</v>
      </c>
      <c r="AW30" s="614" t="e">
        <v>#VALUE!</v>
      </c>
      <c r="AX30" s="614" t="e">
        <v>#VALUE!</v>
      </c>
      <c r="AY30" s="614" t="e">
        <v>#VALUE!</v>
      </c>
      <c r="AZ30" s="614" t="e">
        <v>#VALUE!</v>
      </c>
      <c r="BA30" s="614" t="e">
        <v>#VALUE!</v>
      </c>
      <c r="BB30" s="614" t="e">
        <v>#VALUE!</v>
      </c>
      <c r="BC30" s="614" t="e">
        <v>#VALUE!</v>
      </c>
      <c r="BD30" s="614" t="e">
        <v>#VALUE!</v>
      </c>
      <c r="BE30" s="614" t="e">
        <v>#VALUE!</v>
      </c>
      <c r="BF30" s="614" t="e">
        <v>#VALUE!</v>
      </c>
      <c r="BG30" s="614" t="e">
        <v>#VALUE!</v>
      </c>
      <c r="BH30" s="614" t="e">
        <v>#VALUE!</v>
      </c>
      <c r="BI30" s="614" t="e">
        <v>#VALUE!</v>
      </c>
      <c r="BJ30" s="614" t="e">
        <v>#VALUE!</v>
      </c>
      <c r="BK30" s="614" t="e">
        <v>#VALUE!</v>
      </c>
      <c r="BL30" s="614" t="e">
        <v>#VALUE!</v>
      </c>
      <c r="BM30" s="614" t="e">
        <v>#VALUE!</v>
      </c>
      <c r="BN30" s="614" t="e">
        <v>#VALUE!</v>
      </c>
      <c r="BO30" s="614" t="e">
        <v>#VALUE!</v>
      </c>
      <c r="BP30" s="614" t="e">
        <v>#VALUE!</v>
      </c>
      <c r="BQ30" s="614" t="e">
        <v>#VALUE!</v>
      </c>
      <c r="BR30" s="614" t="e">
        <v>#VALUE!</v>
      </c>
      <c r="BS30" s="614" t="e">
        <v>#VALUE!</v>
      </c>
      <c r="BT30" s="614" t="e">
        <v>#VALUE!</v>
      </c>
      <c r="BU30" s="614" t="e">
        <v>#VALUE!</v>
      </c>
      <c r="BV30" s="614" t="e">
        <v>#VALUE!</v>
      </c>
      <c r="BW30" s="614" t="e">
        <v>#VALUE!</v>
      </c>
      <c r="BX30" s="614" t="e">
        <v>#VALUE!</v>
      </c>
      <c r="BY30" s="614" t="e">
        <v>#VALUE!</v>
      </c>
      <c r="BZ30" s="614" t="e">
        <v>#VALUE!</v>
      </c>
      <c r="CA30" s="614" t="e">
        <v>#VALUE!</v>
      </c>
      <c r="CB30" s="614" t="e">
        <v>#VALUE!</v>
      </c>
      <c r="CC30" s="614" t="e">
        <v>#VALUE!</v>
      </c>
      <c r="CD30" s="614" t="e">
        <v>#VALUE!</v>
      </c>
      <c r="CE30" s="614" t="e">
        <v>#VALUE!</v>
      </c>
      <c r="CF30" s="614" t="e">
        <v>#VALUE!</v>
      </c>
      <c r="CG30" s="614" t="e">
        <v>#VALUE!</v>
      </c>
      <c r="CH30" s="614" t="e">
        <v>#VALUE!</v>
      </c>
      <c r="CI30" s="614" t="e">
        <v>#VALUE!</v>
      </c>
      <c r="CJ30" s="614" t="e">
        <v>#VALUE!</v>
      </c>
      <c r="CK30" s="614" t="e">
        <v>#VALUE!</v>
      </c>
      <c r="CL30" s="614" t="e">
        <v>#VALUE!</v>
      </c>
      <c r="CM30" s="614" t="e">
        <v>#VALUE!</v>
      </c>
      <c r="CN30" s="614" t="e">
        <v>#VALUE!</v>
      </c>
      <c r="CO30" s="614" t="e">
        <v>#VALUE!</v>
      </c>
      <c r="CP30" s="614" t="e">
        <v>#VALUE!</v>
      </c>
      <c r="CQ30" s="614" t="e">
        <v>#VALUE!</v>
      </c>
      <c r="CR30" s="614" t="e">
        <v>#VALUE!</v>
      </c>
      <c r="CS30" s="614" t="e">
        <v>#VALUE!</v>
      </c>
      <c r="CT30" s="614" t="e">
        <v>#VALUE!</v>
      </c>
      <c r="CU30" s="614" t="e">
        <v>#VALUE!</v>
      </c>
      <c r="CV30" s="614" t="e">
        <v>#VALUE!</v>
      </c>
      <c r="CW30" s="614" t="e">
        <v>#VALUE!</v>
      </c>
      <c r="CX30" s="614" t="e">
        <v>#VALUE!</v>
      </c>
      <c r="CY30" s="614" t="e">
        <v>#VALUE!</v>
      </c>
      <c r="CZ30" s="614" t="e">
        <v>#VALUE!</v>
      </c>
      <c r="DA30" s="614" t="e">
        <v>#VALUE!</v>
      </c>
      <c r="DB30" s="614" t="e">
        <v>#VALUE!</v>
      </c>
      <c r="DC30" s="614" t="e">
        <v>#VALUE!</v>
      </c>
      <c r="DD30" s="614" t="e">
        <v>#VALUE!</v>
      </c>
      <c r="DE30" s="614" t="e">
        <v>#VALUE!</v>
      </c>
      <c r="DF30" s="614" t="e">
        <v>#VALUE!</v>
      </c>
      <c r="DG30" s="614" t="e">
        <v>#VALUE!</v>
      </c>
      <c r="DH30" s="614" t="e">
        <v>#VALUE!</v>
      </c>
      <c r="DI30" s="614" t="e">
        <v>#VALUE!</v>
      </c>
      <c r="DJ30" s="614" t="e">
        <v>#VALUE!</v>
      </c>
      <c r="DK30" s="614" t="e">
        <v>#VALUE!</v>
      </c>
      <c r="DL30" s="614" t="e">
        <v>#VALUE!</v>
      </c>
      <c r="DM30" s="614" t="e">
        <v>#VALUE!</v>
      </c>
      <c r="DN30" s="614" t="e">
        <v>#VALUE!</v>
      </c>
      <c r="DO30" s="614" t="e">
        <v>#VALUE!</v>
      </c>
      <c r="DP30" s="614" t="e">
        <v>#VALUE!</v>
      </c>
      <c r="DQ30" s="614" t="e">
        <v>#VALUE!</v>
      </c>
      <c r="DR30" s="614" t="e">
        <v>#VALUE!</v>
      </c>
      <c r="DS30" s="614" t="e">
        <v>#VALUE!</v>
      </c>
      <c r="DT30" s="614" t="e">
        <v>#VALUE!</v>
      </c>
      <c r="DU30" s="614" t="e">
        <v>#VALUE!</v>
      </c>
      <c r="DV30" s="614" t="e">
        <v>#VALUE!</v>
      </c>
      <c r="DW30" s="614" t="e">
        <v>#VALUE!</v>
      </c>
      <c r="DX30" s="614" t="e">
        <v>#VALUE!</v>
      </c>
      <c r="DY30" s="614" t="e">
        <v>#VALUE!</v>
      </c>
      <c r="DZ30" s="614" t="e">
        <v>#VALUE!</v>
      </c>
      <c r="EA30" s="500" t="e">
        <v>#VALUE!</v>
      </c>
      <c r="EB30" s="500" t="e">
        <v>#VALUE!</v>
      </c>
      <c r="EC30" s="500" t="e">
        <v>#VALUE!</v>
      </c>
      <c r="ED30" s="500" t="e">
        <v>#VALUE!</v>
      </c>
      <c r="EE30" s="500" t="e">
        <v>#VALUE!</v>
      </c>
      <c r="EF30" s="500" t="e">
        <v>#VALUE!</v>
      </c>
      <c r="EG30" s="500" t="e">
        <v>#VALUE!</v>
      </c>
      <c r="EH30" s="500" t="e">
        <v>#VALUE!</v>
      </c>
      <c r="EI30" s="500" t="e">
        <v>#VALUE!</v>
      </c>
      <c r="EJ30" s="593" t="e">
        <f t="shared" ref="EJ30:FB30" si="39">EF30*(1+EJ32%)</f>
        <v>#VALUE!</v>
      </c>
      <c r="EK30" s="593" t="e">
        <f t="shared" si="39"/>
        <v>#VALUE!</v>
      </c>
      <c r="EL30" s="593" t="e">
        <f t="shared" si="39"/>
        <v>#VALUE!</v>
      </c>
      <c r="EM30" s="593" t="e">
        <f t="shared" si="39"/>
        <v>#VALUE!</v>
      </c>
      <c r="EN30" s="593" t="e">
        <f t="shared" si="39"/>
        <v>#VALUE!</v>
      </c>
      <c r="EO30" s="593" t="e">
        <f t="shared" si="39"/>
        <v>#VALUE!</v>
      </c>
      <c r="EP30" s="593" t="e">
        <f t="shared" si="39"/>
        <v>#VALUE!</v>
      </c>
      <c r="EQ30" s="593" t="e">
        <f t="shared" si="39"/>
        <v>#VALUE!</v>
      </c>
      <c r="ER30" s="593" t="e">
        <f t="shared" si="39"/>
        <v>#VALUE!</v>
      </c>
      <c r="ES30" s="593" t="e">
        <f t="shared" si="39"/>
        <v>#VALUE!</v>
      </c>
      <c r="ET30" s="593" t="e">
        <f t="shared" si="39"/>
        <v>#VALUE!</v>
      </c>
      <c r="EU30" s="593" t="e">
        <f t="shared" si="39"/>
        <v>#VALUE!</v>
      </c>
      <c r="EV30" s="593" t="e">
        <f t="shared" si="39"/>
        <v>#VALUE!</v>
      </c>
      <c r="EW30" s="593" t="e">
        <f t="shared" si="39"/>
        <v>#VALUE!</v>
      </c>
      <c r="EX30" s="593" t="e">
        <f t="shared" si="39"/>
        <v>#VALUE!</v>
      </c>
      <c r="EY30" s="593" t="e">
        <f t="shared" si="39"/>
        <v>#VALUE!</v>
      </c>
      <c r="EZ30" s="593" t="e">
        <f t="shared" si="39"/>
        <v>#VALUE!</v>
      </c>
      <c r="FA30" s="593" t="e">
        <f t="shared" si="39"/>
        <v>#VALUE!</v>
      </c>
      <c r="FB30" s="593" t="e">
        <f t="shared" si="39"/>
        <v>#VALUE!</v>
      </c>
      <c r="FC30" s="611"/>
      <c r="FD30" s="611"/>
      <c r="FE30" s="611"/>
      <c r="FF30" s="611"/>
      <c r="FG30" s="611"/>
      <c r="FH30" s="611"/>
      <c r="FI30" s="611"/>
      <c r="FJ30" s="611"/>
    </row>
    <row r="31" spans="1:166" s="455" customFormat="1">
      <c r="A31" s="374"/>
      <c r="B31" s="454" t="s">
        <v>174</v>
      </c>
      <c r="D31" s="490" t="e">
        <f t="shared" ref="D31:BO31" si="40">100*(D30/C30-1)</f>
        <v>#VALUE!</v>
      </c>
      <c r="E31" s="490" t="e">
        <f t="shared" si="40"/>
        <v>#VALUE!</v>
      </c>
      <c r="F31" s="490" t="e">
        <f t="shared" si="40"/>
        <v>#VALUE!</v>
      </c>
      <c r="G31" s="490" t="e">
        <f t="shared" si="40"/>
        <v>#VALUE!</v>
      </c>
      <c r="H31" s="490" t="e">
        <f t="shared" si="40"/>
        <v>#VALUE!</v>
      </c>
      <c r="I31" s="490" t="e">
        <f t="shared" si="40"/>
        <v>#VALUE!</v>
      </c>
      <c r="J31" s="490" t="e">
        <f t="shared" si="40"/>
        <v>#VALUE!</v>
      </c>
      <c r="K31" s="490" t="e">
        <f t="shared" si="40"/>
        <v>#VALUE!</v>
      </c>
      <c r="L31" s="490" t="e">
        <f t="shared" si="40"/>
        <v>#VALUE!</v>
      </c>
      <c r="M31" s="490" t="e">
        <f t="shared" si="40"/>
        <v>#VALUE!</v>
      </c>
      <c r="N31" s="490" t="e">
        <f t="shared" si="40"/>
        <v>#VALUE!</v>
      </c>
      <c r="O31" s="490" t="e">
        <f t="shared" si="40"/>
        <v>#VALUE!</v>
      </c>
      <c r="P31" s="490" t="e">
        <f t="shared" si="40"/>
        <v>#VALUE!</v>
      </c>
      <c r="Q31" s="490" t="e">
        <f t="shared" si="40"/>
        <v>#VALUE!</v>
      </c>
      <c r="R31" s="490" t="e">
        <f t="shared" si="40"/>
        <v>#VALUE!</v>
      </c>
      <c r="S31" s="490" t="e">
        <f t="shared" si="40"/>
        <v>#VALUE!</v>
      </c>
      <c r="T31" s="490" t="e">
        <f t="shared" si="40"/>
        <v>#VALUE!</v>
      </c>
      <c r="U31" s="490" t="e">
        <f t="shared" si="40"/>
        <v>#VALUE!</v>
      </c>
      <c r="V31" s="490" t="e">
        <f t="shared" si="40"/>
        <v>#VALUE!</v>
      </c>
      <c r="W31" s="490" t="e">
        <f t="shared" si="40"/>
        <v>#VALUE!</v>
      </c>
      <c r="X31" s="490" t="e">
        <f t="shared" si="40"/>
        <v>#VALUE!</v>
      </c>
      <c r="Y31" s="490" t="e">
        <f t="shared" si="40"/>
        <v>#VALUE!</v>
      </c>
      <c r="Z31" s="490" t="e">
        <f t="shared" si="40"/>
        <v>#VALUE!</v>
      </c>
      <c r="AA31" s="490" t="e">
        <f t="shared" si="40"/>
        <v>#VALUE!</v>
      </c>
      <c r="AB31" s="490" t="e">
        <f t="shared" si="40"/>
        <v>#VALUE!</v>
      </c>
      <c r="AC31" s="490" t="e">
        <f t="shared" si="40"/>
        <v>#VALUE!</v>
      </c>
      <c r="AD31" s="490" t="e">
        <f t="shared" si="40"/>
        <v>#VALUE!</v>
      </c>
      <c r="AE31" s="490" t="e">
        <f t="shared" si="40"/>
        <v>#VALUE!</v>
      </c>
      <c r="AF31" s="490" t="e">
        <f t="shared" si="40"/>
        <v>#VALUE!</v>
      </c>
      <c r="AG31" s="490" t="e">
        <f t="shared" si="40"/>
        <v>#VALUE!</v>
      </c>
      <c r="AH31" s="490" t="e">
        <f t="shared" si="40"/>
        <v>#VALUE!</v>
      </c>
      <c r="AI31" s="490" t="e">
        <f t="shared" si="40"/>
        <v>#VALUE!</v>
      </c>
      <c r="AJ31" s="490" t="e">
        <f t="shared" si="40"/>
        <v>#VALUE!</v>
      </c>
      <c r="AK31" s="490" t="e">
        <f t="shared" si="40"/>
        <v>#VALUE!</v>
      </c>
      <c r="AL31" s="490" t="e">
        <f t="shared" si="40"/>
        <v>#VALUE!</v>
      </c>
      <c r="AM31" s="490" t="e">
        <f t="shared" si="40"/>
        <v>#VALUE!</v>
      </c>
      <c r="AN31" s="490" t="e">
        <f t="shared" si="40"/>
        <v>#VALUE!</v>
      </c>
      <c r="AO31" s="490" t="e">
        <f t="shared" si="40"/>
        <v>#VALUE!</v>
      </c>
      <c r="AP31" s="490" t="e">
        <f t="shared" si="40"/>
        <v>#VALUE!</v>
      </c>
      <c r="AQ31" s="490" t="e">
        <f t="shared" si="40"/>
        <v>#VALUE!</v>
      </c>
      <c r="AR31" s="490" t="e">
        <f t="shared" si="40"/>
        <v>#VALUE!</v>
      </c>
      <c r="AS31" s="490" t="e">
        <f t="shared" si="40"/>
        <v>#VALUE!</v>
      </c>
      <c r="AT31" s="490" t="e">
        <f t="shared" si="40"/>
        <v>#VALUE!</v>
      </c>
      <c r="AU31" s="490" t="e">
        <f t="shared" si="40"/>
        <v>#VALUE!</v>
      </c>
      <c r="AV31" s="490" t="e">
        <f t="shared" si="40"/>
        <v>#VALUE!</v>
      </c>
      <c r="AW31" s="490" t="e">
        <f t="shared" si="40"/>
        <v>#VALUE!</v>
      </c>
      <c r="AX31" s="490" t="e">
        <f t="shared" si="40"/>
        <v>#VALUE!</v>
      </c>
      <c r="AY31" s="490" t="e">
        <f t="shared" si="40"/>
        <v>#VALUE!</v>
      </c>
      <c r="AZ31" s="490" t="e">
        <f t="shared" si="40"/>
        <v>#VALUE!</v>
      </c>
      <c r="BA31" s="490" t="e">
        <f t="shared" si="40"/>
        <v>#VALUE!</v>
      </c>
      <c r="BB31" s="490" t="e">
        <f t="shared" si="40"/>
        <v>#VALUE!</v>
      </c>
      <c r="BC31" s="490" t="e">
        <f t="shared" si="40"/>
        <v>#VALUE!</v>
      </c>
      <c r="BD31" s="490" t="e">
        <f t="shared" si="40"/>
        <v>#VALUE!</v>
      </c>
      <c r="BE31" s="490" t="e">
        <f t="shared" si="40"/>
        <v>#VALUE!</v>
      </c>
      <c r="BF31" s="490" t="e">
        <f t="shared" si="40"/>
        <v>#VALUE!</v>
      </c>
      <c r="BG31" s="490" t="e">
        <f t="shared" si="40"/>
        <v>#VALUE!</v>
      </c>
      <c r="BH31" s="490" t="e">
        <f t="shared" si="40"/>
        <v>#VALUE!</v>
      </c>
      <c r="BI31" s="490" t="e">
        <f t="shared" si="40"/>
        <v>#VALUE!</v>
      </c>
      <c r="BJ31" s="490" t="e">
        <f t="shared" si="40"/>
        <v>#VALUE!</v>
      </c>
      <c r="BK31" s="490" t="e">
        <f t="shared" si="40"/>
        <v>#VALUE!</v>
      </c>
      <c r="BL31" s="490" t="e">
        <f t="shared" si="40"/>
        <v>#VALUE!</v>
      </c>
      <c r="BM31" s="490" t="e">
        <f t="shared" si="40"/>
        <v>#VALUE!</v>
      </c>
      <c r="BN31" s="490" t="e">
        <f t="shared" si="40"/>
        <v>#VALUE!</v>
      </c>
      <c r="BO31" s="490" t="e">
        <f t="shared" si="40"/>
        <v>#VALUE!</v>
      </c>
      <c r="BP31" s="490" t="e">
        <f t="shared" ref="BP31:EA31" si="41">100*(BP30/BO30-1)</f>
        <v>#VALUE!</v>
      </c>
      <c r="BQ31" s="490" t="e">
        <f t="shared" si="41"/>
        <v>#VALUE!</v>
      </c>
      <c r="BR31" s="490" t="e">
        <f t="shared" si="41"/>
        <v>#VALUE!</v>
      </c>
      <c r="BS31" s="490" t="e">
        <f t="shared" si="41"/>
        <v>#VALUE!</v>
      </c>
      <c r="BT31" s="490" t="e">
        <f t="shared" si="41"/>
        <v>#VALUE!</v>
      </c>
      <c r="BU31" s="490" t="e">
        <f t="shared" si="41"/>
        <v>#VALUE!</v>
      </c>
      <c r="BV31" s="490" t="e">
        <f t="shared" si="41"/>
        <v>#VALUE!</v>
      </c>
      <c r="BW31" s="490" t="e">
        <f t="shared" si="41"/>
        <v>#VALUE!</v>
      </c>
      <c r="BX31" s="490" t="e">
        <f t="shared" si="41"/>
        <v>#VALUE!</v>
      </c>
      <c r="BY31" s="490" t="e">
        <f t="shared" si="41"/>
        <v>#VALUE!</v>
      </c>
      <c r="BZ31" s="490" t="e">
        <f t="shared" si="41"/>
        <v>#VALUE!</v>
      </c>
      <c r="CA31" s="490" t="e">
        <f t="shared" si="41"/>
        <v>#VALUE!</v>
      </c>
      <c r="CB31" s="490" t="e">
        <f t="shared" si="41"/>
        <v>#VALUE!</v>
      </c>
      <c r="CC31" s="490" t="e">
        <f t="shared" si="41"/>
        <v>#VALUE!</v>
      </c>
      <c r="CD31" s="490" t="e">
        <f t="shared" si="41"/>
        <v>#VALUE!</v>
      </c>
      <c r="CE31" s="490" t="e">
        <f t="shared" si="41"/>
        <v>#VALUE!</v>
      </c>
      <c r="CF31" s="490" t="e">
        <f t="shared" si="41"/>
        <v>#VALUE!</v>
      </c>
      <c r="CG31" s="490" t="e">
        <f t="shared" si="41"/>
        <v>#VALUE!</v>
      </c>
      <c r="CH31" s="490" t="e">
        <f t="shared" si="41"/>
        <v>#VALUE!</v>
      </c>
      <c r="CI31" s="490" t="e">
        <f t="shared" si="41"/>
        <v>#VALUE!</v>
      </c>
      <c r="CJ31" s="490" t="e">
        <f t="shared" si="41"/>
        <v>#VALUE!</v>
      </c>
      <c r="CK31" s="490" t="e">
        <f t="shared" si="41"/>
        <v>#VALUE!</v>
      </c>
      <c r="CL31" s="490" t="e">
        <f t="shared" si="41"/>
        <v>#VALUE!</v>
      </c>
      <c r="CM31" s="490" t="e">
        <f t="shared" si="41"/>
        <v>#VALUE!</v>
      </c>
      <c r="CN31" s="490" t="e">
        <f t="shared" si="41"/>
        <v>#VALUE!</v>
      </c>
      <c r="CO31" s="490" t="e">
        <f t="shared" si="41"/>
        <v>#VALUE!</v>
      </c>
      <c r="CP31" s="490" t="e">
        <f t="shared" si="41"/>
        <v>#VALUE!</v>
      </c>
      <c r="CQ31" s="490" t="e">
        <f t="shared" si="41"/>
        <v>#VALUE!</v>
      </c>
      <c r="CR31" s="490" t="e">
        <f t="shared" si="41"/>
        <v>#VALUE!</v>
      </c>
      <c r="CS31" s="490" t="e">
        <f t="shared" si="41"/>
        <v>#VALUE!</v>
      </c>
      <c r="CT31" s="490" t="e">
        <f t="shared" si="41"/>
        <v>#VALUE!</v>
      </c>
      <c r="CU31" s="490" t="e">
        <f t="shared" si="41"/>
        <v>#VALUE!</v>
      </c>
      <c r="CV31" s="490" t="e">
        <f t="shared" si="41"/>
        <v>#VALUE!</v>
      </c>
      <c r="CW31" s="490" t="e">
        <f t="shared" si="41"/>
        <v>#VALUE!</v>
      </c>
      <c r="CX31" s="490" t="e">
        <f t="shared" si="41"/>
        <v>#VALUE!</v>
      </c>
      <c r="CY31" s="490" t="e">
        <f t="shared" si="41"/>
        <v>#VALUE!</v>
      </c>
      <c r="CZ31" s="490" t="e">
        <f t="shared" si="41"/>
        <v>#VALUE!</v>
      </c>
      <c r="DA31" s="490" t="e">
        <f t="shared" si="41"/>
        <v>#VALUE!</v>
      </c>
      <c r="DB31" s="490" t="e">
        <f t="shared" si="41"/>
        <v>#VALUE!</v>
      </c>
      <c r="DC31" s="490" t="e">
        <f t="shared" si="41"/>
        <v>#VALUE!</v>
      </c>
      <c r="DD31" s="490" t="e">
        <f t="shared" si="41"/>
        <v>#VALUE!</v>
      </c>
      <c r="DE31" s="490" t="e">
        <f t="shared" si="41"/>
        <v>#VALUE!</v>
      </c>
      <c r="DF31" s="490" t="e">
        <f t="shared" si="41"/>
        <v>#VALUE!</v>
      </c>
      <c r="DG31" s="490" t="e">
        <f t="shared" si="41"/>
        <v>#VALUE!</v>
      </c>
      <c r="DH31" s="490" t="e">
        <f t="shared" si="41"/>
        <v>#VALUE!</v>
      </c>
      <c r="DI31" s="490" t="e">
        <f t="shared" si="41"/>
        <v>#VALUE!</v>
      </c>
      <c r="DJ31" s="490" t="e">
        <f t="shared" si="41"/>
        <v>#VALUE!</v>
      </c>
      <c r="DK31" s="490" t="e">
        <f t="shared" si="41"/>
        <v>#VALUE!</v>
      </c>
      <c r="DL31" s="490" t="e">
        <f t="shared" si="41"/>
        <v>#VALUE!</v>
      </c>
      <c r="DM31" s="490" t="e">
        <f t="shared" si="41"/>
        <v>#VALUE!</v>
      </c>
      <c r="DN31" s="490" t="e">
        <f t="shared" si="41"/>
        <v>#VALUE!</v>
      </c>
      <c r="DO31" s="490" t="e">
        <f t="shared" si="41"/>
        <v>#VALUE!</v>
      </c>
      <c r="DP31" s="490" t="e">
        <f t="shared" si="41"/>
        <v>#VALUE!</v>
      </c>
      <c r="DQ31" s="490" t="e">
        <f t="shared" si="41"/>
        <v>#VALUE!</v>
      </c>
      <c r="DR31" s="490" t="e">
        <f t="shared" si="41"/>
        <v>#VALUE!</v>
      </c>
      <c r="DS31" s="490" t="e">
        <f t="shared" si="41"/>
        <v>#VALUE!</v>
      </c>
      <c r="DT31" s="490" t="e">
        <f t="shared" si="41"/>
        <v>#VALUE!</v>
      </c>
      <c r="DU31" s="490" t="e">
        <f t="shared" si="41"/>
        <v>#VALUE!</v>
      </c>
      <c r="DV31" s="490" t="e">
        <f t="shared" si="41"/>
        <v>#VALUE!</v>
      </c>
      <c r="DW31" s="490" t="e">
        <f t="shared" si="41"/>
        <v>#VALUE!</v>
      </c>
      <c r="DX31" s="490" t="e">
        <f t="shared" si="41"/>
        <v>#VALUE!</v>
      </c>
      <c r="DY31" s="490" t="e">
        <f t="shared" si="41"/>
        <v>#VALUE!</v>
      </c>
      <c r="DZ31" s="490" t="e">
        <f t="shared" si="41"/>
        <v>#VALUE!</v>
      </c>
      <c r="EA31" s="490" t="e">
        <f t="shared" si="41"/>
        <v>#VALUE!</v>
      </c>
      <c r="EB31" s="490" t="e">
        <f t="shared" ref="EB31:FB31" si="42">100*(EB30/EA30-1)</f>
        <v>#VALUE!</v>
      </c>
      <c r="EC31" s="490" t="e">
        <f t="shared" si="42"/>
        <v>#VALUE!</v>
      </c>
      <c r="ED31" s="490" t="e">
        <f t="shared" si="42"/>
        <v>#VALUE!</v>
      </c>
      <c r="EE31" s="490" t="e">
        <f t="shared" si="42"/>
        <v>#VALUE!</v>
      </c>
      <c r="EF31" s="490" t="e">
        <f t="shared" si="42"/>
        <v>#VALUE!</v>
      </c>
      <c r="EG31" s="490" t="e">
        <f t="shared" si="42"/>
        <v>#VALUE!</v>
      </c>
      <c r="EH31" s="490" t="e">
        <f t="shared" si="42"/>
        <v>#VALUE!</v>
      </c>
      <c r="EI31" s="490" t="e">
        <f t="shared" si="42"/>
        <v>#VALUE!</v>
      </c>
      <c r="EJ31" s="615" t="e">
        <f t="shared" si="42"/>
        <v>#VALUE!</v>
      </c>
      <c r="EK31" s="615" t="e">
        <f t="shared" si="42"/>
        <v>#VALUE!</v>
      </c>
      <c r="EL31" s="615" t="e">
        <f t="shared" si="42"/>
        <v>#VALUE!</v>
      </c>
      <c r="EM31" s="615" t="e">
        <f t="shared" si="42"/>
        <v>#VALUE!</v>
      </c>
      <c r="EN31" s="615" t="e">
        <f t="shared" si="42"/>
        <v>#VALUE!</v>
      </c>
      <c r="EO31" s="615" t="e">
        <f t="shared" si="42"/>
        <v>#VALUE!</v>
      </c>
      <c r="EP31" s="615" t="e">
        <f t="shared" si="42"/>
        <v>#VALUE!</v>
      </c>
      <c r="EQ31" s="615" t="e">
        <f t="shared" si="42"/>
        <v>#VALUE!</v>
      </c>
      <c r="ER31" s="615" t="e">
        <f t="shared" si="42"/>
        <v>#VALUE!</v>
      </c>
      <c r="ES31" s="615" t="e">
        <f t="shared" si="42"/>
        <v>#VALUE!</v>
      </c>
      <c r="ET31" s="615" t="e">
        <f t="shared" si="42"/>
        <v>#VALUE!</v>
      </c>
      <c r="EU31" s="615" t="e">
        <f t="shared" si="42"/>
        <v>#VALUE!</v>
      </c>
      <c r="EV31" s="615" t="e">
        <f t="shared" si="42"/>
        <v>#VALUE!</v>
      </c>
      <c r="EW31" s="615" t="e">
        <f t="shared" si="42"/>
        <v>#VALUE!</v>
      </c>
      <c r="EX31" s="615" t="e">
        <f t="shared" si="42"/>
        <v>#VALUE!</v>
      </c>
      <c r="EY31" s="615" t="e">
        <f t="shared" si="42"/>
        <v>#VALUE!</v>
      </c>
      <c r="EZ31" s="615" t="e">
        <f t="shared" si="42"/>
        <v>#VALUE!</v>
      </c>
      <c r="FA31" s="615" t="e">
        <f t="shared" si="42"/>
        <v>#VALUE!</v>
      </c>
      <c r="FB31" s="615" t="e">
        <f t="shared" si="42"/>
        <v>#VALUE!</v>
      </c>
      <c r="FC31" s="613"/>
      <c r="FD31" s="613"/>
      <c r="FE31" s="613"/>
      <c r="FF31" s="613"/>
      <c r="FG31" s="613"/>
      <c r="FH31" s="613"/>
      <c r="FI31" s="613"/>
      <c r="FJ31" s="613"/>
    </row>
    <row r="32" spans="1:166" s="455" customFormat="1" ht="13.5" thickBot="1">
      <c r="A32" s="374"/>
      <c r="B32" s="454" t="s">
        <v>74</v>
      </c>
      <c r="G32" s="490" t="e">
        <f t="shared" ref="G32:BR32" si="43">100*(G30/C30-1)</f>
        <v>#VALUE!</v>
      </c>
      <c r="H32" s="490" t="e">
        <f t="shared" si="43"/>
        <v>#VALUE!</v>
      </c>
      <c r="I32" s="490" t="e">
        <f t="shared" si="43"/>
        <v>#VALUE!</v>
      </c>
      <c r="J32" s="490" t="e">
        <f t="shared" si="43"/>
        <v>#VALUE!</v>
      </c>
      <c r="K32" s="490" t="e">
        <f t="shared" si="43"/>
        <v>#VALUE!</v>
      </c>
      <c r="L32" s="490" t="e">
        <f t="shared" si="43"/>
        <v>#VALUE!</v>
      </c>
      <c r="M32" s="490" t="e">
        <f t="shared" si="43"/>
        <v>#VALUE!</v>
      </c>
      <c r="N32" s="490" t="e">
        <f t="shared" si="43"/>
        <v>#VALUE!</v>
      </c>
      <c r="O32" s="490" t="e">
        <f t="shared" si="43"/>
        <v>#VALUE!</v>
      </c>
      <c r="P32" s="490" t="e">
        <f t="shared" si="43"/>
        <v>#VALUE!</v>
      </c>
      <c r="Q32" s="490" t="e">
        <f t="shared" si="43"/>
        <v>#VALUE!</v>
      </c>
      <c r="R32" s="490" t="e">
        <f t="shared" si="43"/>
        <v>#VALUE!</v>
      </c>
      <c r="S32" s="490" t="e">
        <f t="shared" si="43"/>
        <v>#VALUE!</v>
      </c>
      <c r="T32" s="490" t="e">
        <f t="shared" si="43"/>
        <v>#VALUE!</v>
      </c>
      <c r="U32" s="490" t="e">
        <f t="shared" si="43"/>
        <v>#VALUE!</v>
      </c>
      <c r="V32" s="490" t="e">
        <f t="shared" si="43"/>
        <v>#VALUE!</v>
      </c>
      <c r="W32" s="490" t="e">
        <f t="shared" si="43"/>
        <v>#VALUE!</v>
      </c>
      <c r="X32" s="490" t="e">
        <f t="shared" si="43"/>
        <v>#VALUE!</v>
      </c>
      <c r="Y32" s="490" t="e">
        <f t="shared" si="43"/>
        <v>#VALUE!</v>
      </c>
      <c r="Z32" s="490" t="e">
        <f t="shared" si="43"/>
        <v>#VALUE!</v>
      </c>
      <c r="AA32" s="490" t="e">
        <f t="shared" si="43"/>
        <v>#VALUE!</v>
      </c>
      <c r="AB32" s="490" t="e">
        <f t="shared" si="43"/>
        <v>#VALUE!</v>
      </c>
      <c r="AC32" s="490" t="e">
        <f t="shared" si="43"/>
        <v>#VALUE!</v>
      </c>
      <c r="AD32" s="490" t="e">
        <f t="shared" si="43"/>
        <v>#VALUE!</v>
      </c>
      <c r="AE32" s="490" t="e">
        <f t="shared" si="43"/>
        <v>#VALUE!</v>
      </c>
      <c r="AF32" s="490" t="e">
        <f t="shared" si="43"/>
        <v>#VALUE!</v>
      </c>
      <c r="AG32" s="490" t="e">
        <f t="shared" si="43"/>
        <v>#VALUE!</v>
      </c>
      <c r="AH32" s="490" t="e">
        <f t="shared" si="43"/>
        <v>#VALUE!</v>
      </c>
      <c r="AI32" s="490" t="e">
        <f t="shared" si="43"/>
        <v>#VALUE!</v>
      </c>
      <c r="AJ32" s="490" t="e">
        <f t="shared" si="43"/>
        <v>#VALUE!</v>
      </c>
      <c r="AK32" s="490" t="e">
        <f t="shared" si="43"/>
        <v>#VALUE!</v>
      </c>
      <c r="AL32" s="490" t="e">
        <f t="shared" si="43"/>
        <v>#VALUE!</v>
      </c>
      <c r="AM32" s="490" t="e">
        <f t="shared" si="43"/>
        <v>#VALUE!</v>
      </c>
      <c r="AN32" s="490" t="e">
        <f t="shared" si="43"/>
        <v>#VALUE!</v>
      </c>
      <c r="AO32" s="490" t="e">
        <f t="shared" si="43"/>
        <v>#VALUE!</v>
      </c>
      <c r="AP32" s="490" t="e">
        <f t="shared" si="43"/>
        <v>#VALUE!</v>
      </c>
      <c r="AQ32" s="490" t="e">
        <f t="shared" si="43"/>
        <v>#VALUE!</v>
      </c>
      <c r="AR32" s="490" t="e">
        <f t="shared" si="43"/>
        <v>#VALUE!</v>
      </c>
      <c r="AS32" s="490" t="e">
        <f t="shared" si="43"/>
        <v>#VALUE!</v>
      </c>
      <c r="AT32" s="490" t="e">
        <f t="shared" si="43"/>
        <v>#VALUE!</v>
      </c>
      <c r="AU32" s="490" t="e">
        <f t="shared" si="43"/>
        <v>#VALUE!</v>
      </c>
      <c r="AV32" s="490" t="e">
        <f t="shared" si="43"/>
        <v>#VALUE!</v>
      </c>
      <c r="AW32" s="490" t="e">
        <f t="shared" si="43"/>
        <v>#VALUE!</v>
      </c>
      <c r="AX32" s="490" t="e">
        <f t="shared" si="43"/>
        <v>#VALUE!</v>
      </c>
      <c r="AY32" s="490" t="e">
        <f t="shared" si="43"/>
        <v>#VALUE!</v>
      </c>
      <c r="AZ32" s="490" t="e">
        <f t="shared" si="43"/>
        <v>#VALUE!</v>
      </c>
      <c r="BA32" s="490" t="e">
        <f t="shared" si="43"/>
        <v>#VALUE!</v>
      </c>
      <c r="BB32" s="490" t="e">
        <f t="shared" si="43"/>
        <v>#VALUE!</v>
      </c>
      <c r="BC32" s="490" t="e">
        <f t="shared" si="43"/>
        <v>#VALUE!</v>
      </c>
      <c r="BD32" s="490" t="e">
        <f t="shared" si="43"/>
        <v>#VALUE!</v>
      </c>
      <c r="BE32" s="490" t="e">
        <f t="shared" si="43"/>
        <v>#VALUE!</v>
      </c>
      <c r="BF32" s="490" t="e">
        <f t="shared" si="43"/>
        <v>#VALUE!</v>
      </c>
      <c r="BG32" s="490" t="e">
        <f t="shared" si="43"/>
        <v>#VALUE!</v>
      </c>
      <c r="BH32" s="490" t="e">
        <f t="shared" si="43"/>
        <v>#VALUE!</v>
      </c>
      <c r="BI32" s="490" t="e">
        <f t="shared" si="43"/>
        <v>#VALUE!</v>
      </c>
      <c r="BJ32" s="490" t="e">
        <f t="shared" si="43"/>
        <v>#VALUE!</v>
      </c>
      <c r="BK32" s="490" t="e">
        <f t="shared" si="43"/>
        <v>#VALUE!</v>
      </c>
      <c r="BL32" s="490" t="e">
        <f t="shared" si="43"/>
        <v>#VALUE!</v>
      </c>
      <c r="BM32" s="490" t="e">
        <f t="shared" si="43"/>
        <v>#VALUE!</v>
      </c>
      <c r="BN32" s="490" t="e">
        <f t="shared" si="43"/>
        <v>#VALUE!</v>
      </c>
      <c r="BO32" s="490" t="e">
        <f t="shared" si="43"/>
        <v>#VALUE!</v>
      </c>
      <c r="BP32" s="490" t="e">
        <f t="shared" si="43"/>
        <v>#VALUE!</v>
      </c>
      <c r="BQ32" s="490" t="e">
        <f t="shared" si="43"/>
        <v>#VALUE!</v>
      </c>
      <c r="BR32" s="490" t="e">
        <f t="shared" si="43"/>
        <v>#VALUE!</v>
      </c>
      <c r="BS32" s="490" t="e">
        <f t="shared" ref="BS32:ED32" si="44">100*(BS30/BO30-1)</f>
        <v>#VALUE!</v>
      </c>
      <c r="BT32" s="490" t="e">
        <f t="shared" si="44"/>
        <v>#VALUE!</v>
      </c>
      <c r="BU32" s="490" t="e">
        <f t="shared" si="44"/>
        <v>#VALUE!</v>
      </c>
      <c r="BV32" s="490" t="e">
        <f t="shared" si="44"/>
        <v>#VALUE!</v>
      </c>
      <c r="BW32" s="490" t="e">
        <f t="shared" si="44"/>
        <v>#VALUE!</v>
      </c>
      <c r="BX32" s="490" t="e">
        <f t="shared" si="44"/>
        <v>#VALUE!</v>
      </c>
      <c r="BY32" s="490" t="e">
        <f t="shared" si="44"/>
        <v>#VALUE!</v>
      </c>
      <c r="BZ32" s="490" t="e">
        <f t="shared" si="44"/>
        <v>#VALUE!</v>
      </c>
      <c r="CA32" s="490" t="e">
        <f t="shared" si="44"/>
        <v>#VALUE!</v>
      </c>
      <c r="CB32" s="490" t="e">
        <f t="shared" si="44"/>
        <v>#VALUE!</v>
      </c>
      <c r="CC32" s="490" t="e">
        <f t="shared" si="44"/>
        <v>#VALUE!</v>
      </c>
      <c r="CD32" s="490" t="e">
        <f t="shared" si="44"/>
        <v>#VALUE!</v>
      </c>
      <c r="CE32" s="490" t="e">
        <f t="shared" si="44"/>
        <v>#VALUE!</v>
      </c>
      <c r="CF32" s="490" t="e">
        <f t="shared" si="44"/>
        <v>#VALUE!</v>
      </c>
      <c r="CG32" s="490" t="e">
        <f t="shared" si="44"/>
        <v>#VALUE!</v>
      </c>
      <c r="CH32" s="490" t="e">
        <f t="shared" si="44"/>
        <v>#VALUE!</v>
      </c>
      <c r="CI32" s="490" t="e">
        <f t="shared" si="44"/>
        <v>#VALUE!</v>
      </c>
      <c r="CJ32" s="490" t="e">
        <f t="shared" si="44"/>
        <v>#VALUE!</v>
      </c>
      <c r="CK32" s="490" t="e">
        <f t="shared" si="44"/>
        <v>#VALUE!</v>
      </c>
      <c r="CL32" s="490" t="e">
        <f t="shared" si="44"/>
        <v>#VALUE!</v>
      </c>
      <c r="CM32" s="490" t="e">
        <f t="shared" si="44"/>
        <v>#VALUE!</v>
      </c>
      <c r="CN32" s="490" t="e">
        <f t="shared" si="44"/>
        <v>#VALUE!</v>
      </c>
      <c r="CO32" s="490" t="e">
        <f t="shared" si="44"/>
        <v>#VALUE!</v>
      </c>
      <c r="CP32" s="490" t="e">
        <f t="shared" si="44"/>
        <v>#VALUE!</v>
      </c>
      <c r="CQ32" s="490" t="e">
        <f t="shared" si="44"/>
        <v>#VALUE!</v>
      </c>
      <c r="CR32" s="490" t="e">
        <f t="shared" si="44"/>
        <v>#VALUE!</v>
      </c>
      <c r="CS32" s="490" t="e">
        <f t="shared" si="44"/>
        <v>#VALUE!</v>
      </c>
      <c r="CT32" s="490" t="e">
        <f t="shared" si="44"/>
        <v>#VALUE!</v>
      </c>
      <c r="CU32" s="490" t="e">
        <f t="shared" si="44"/>
        <v>#VALUE!</v>
      </c>
      <c r="CV32" s="490" t="e">
        <f t="shared" si="44"/>
        <v>#VALUE!</v>
      </c>
      <c r="CW32" s="490" t="e">
        <f t="shared" si="44"/>
        <v>#VALUE!</v>
      </c>
      <c r="CX32" s="490" t="e">
        <f t="shared" si="44"/>
        <v>#VALUE!</v>
      </c>
      <c r="CY32" s="490" t="e">
        <f t="shared" si="44"/>
        <v>#VALUE!</v>
      </c>
      <c r="CZ32" s="490" t="e">
        <f t="shared" si="44"/>
        <v>#VALUE!</v>
      </c>
      <c r="DA32" s="490" t="e">
        <f t="shared" si="44"/>
        <v>#VALUE!</v>
      </c>
      <c r="DB32" s="490" t="e">
        <f t="shared" si="44"/>
        <v>#VALUE!</v>
      </c>
      <c r="DC32" s="490" t="e">
        <f t="shared" si="44"/>
        <v>#VALUE!</v>
      </c>
      <c r="DD32" s="490" t="e">
        <f t="shared" si="44"/>
        <v>#VALUE!</v>
      </c>
      <c r="DE32" s="490" t="e">
        <f t="shared" si="44"/>
        <v>#VALUE!</v>
      </c>
      <c r="DF32" s="490" t="e">
        <f t="shared" si="44"/>
        <v>#VALUE!</v>
      </c>
      <c r="DG32" s="490" t="e">
        <f t="shared" si="44"/>
        <v>#VALUE!</v>
      </c>
      <c r="DH32" s="490" t="e">
        <f t="shared" si="44"/>
        <v>#VALUE!</v>
      </c>
      <c r="DI32" s="490" t="e">
        <f t="shared" si="44"/>
        <v>#VALUE!</v>
      </c>
      <c r="DJ32" s="490" t="e">
        <f t="shared" si="44"/>
        <v>#VALUE!</v>
      </c>
      <c r="DK32" s="490" t="e">
        <f t="shared" si="44"/>
        <v>#VALUE!</v>
      </c>
      <c r="DL32" s="490" t="e">
        <f t="shared" si="44"/>
        <v>#VALUE!</v>
      </c>
      <c r="DM32" s="490" t="e">
        <f t="shared" si="44"/>
        <v>#VALUE!</v>
      </c>
      <c r="DN32" s="490" t="e">
        <f t="shared" si="44"/>
        <v>#VALUE!</v>
      </c>
      <c r="DO32" s="490" t="e">
        <f t="shared" si="44"/>
        <v>#VALUE!</v>
      </c>
      <c r="DP32" s="490" t="e">
        <f t="shared" si="44"/>
        <v>#VALUE!</v>
      </c>
      <c r="DQ32" s="490" t="e">
        <f t="shared" si="44"/>
        <v>#VALUE!</v>
      </c>
      <c r="DR32" s="490" t="e">
        <f t="shared" si="44"/>
        <v>#VALUE!</v>
      </c>
      <c r="DS32" s="490" t="e">
        <f t="shared" si="44"/>
        <v>#VALUE!</v>
      </c>
      <c r="DT32" s="490" t="e">
        <f t="shared" si="44"/>
        <v>#VALUE!</v>
      </c>
      <c r="DU32" s="490" t="e">
        <f t="shared" si="44"/>
        <v>#VALUE!</v>
      </c>
      <c r="DV32" s="483" t="e">
        <f t="shared" si="44"/>
        <v>#VALUE!</v>
      </c>
      <c r="DW32" s="483" t="e">
        <f t="shared" si="44"/>
        <v>#VALUE!</v>
      </c>
      <c r="DX32" s="483" t="e">
        <f t="shared" si="44"/>
        <v>#VALUE!</v>
      </c>
      <c r="DY32" s="483" t="e">
        <f t="shared" si="44"/>
        <v>#VALUE!</v>
      </c>
      <c r="DZ32" s="483" t="e">
        <f t="shared" si="44"/>
        <v>#VALUE!</v>
      </c>
      <c r="EA32" s="483" t="e">
        <f t="shared" si="44"/>
        <v>#VALUE!</v>
      </c>
      <c r="EB32" s="483" t="e">
        <f t="shared" si="44"/>
        <v>#VALUE!</v>
      </c>
      <c r="EC32" s="483" t="e">
        <f t="shared" si="44"/>
        <v>#VALUE!</v>
      </c>
      <c r="ED32" s="483" t="e">
        <f t="shared" si="44"/>
        <v>#VALUE!</v>
      </c>
      <c r="EE32" s="483" t="e">
        <f t="shared" ref="EE32:EI32" si="45">100*(EE30/EA30-1)</f>
        <v>#VALUE!</v>
      </c>
      <c r="EF32" s="483" t="e">
        <f t="shared" si="45"/>
        <v>#VALUE!</v>
      </c>
      <c r="EG32" s="483" t="e">
        <f t="shared" si="45"/>
        <v>#VALUE!</v>
      </c>
      <c r="EH32" s="483" t="e">
        <f t="shared" si="45"/>
        <v>#VALUE!</v>
      </c>
      <c r="EI32" s="483" t="e">
        <f t="shared" si="45"/>
        <v>#VALUE!</v>
      </c>
      <c r="EJ32" s="609">
        <f>'E&amp;R trim'!EU64</f>
        <v>0.82288823190486138</v>
      </c>
      <c r="EK32" s="609" t="e">
        <f>'E&amp;R trim'!EV64</f>
        <v>#VALUE!</v>
      </c>
      <c r="EL32" s="609" t="e">
        <f>'E&amp;R trim'!EW64</f>
        <v>#VALUE!</v>
      </c>
      <c r="EM32" s="609" t="e">
        <f>'E&amp;R trim'!EX64</f>
        <v>#VALUE!</v>
      </c>
      <c r="EN32" s="609" t="e">
        <f>'E&amp;R trim'!EY64</f>
        <v>#VALUE!</v>
      </c>
      <c r="EO32" s="609" t="e">
        <f>'E&amp;R trim'!EZ64</f>
        <v>#VALUE!</v>
      </c>
      <c r="EP32" s="609" t="e">
        <f>'E&amp;R trim'!FA64</f>
        <v>#VALUE!</v>
      </c>
      <c r="EQ32" s="609" t="e">
        <f>'E&amp;R trim'!FB64</f>
        <v>#VALUE!</v>
      </c>
      <c r="ER32" s="609" t="e">
        <f>'E&amp;R trim'!FC64</f>
        <v>#VALUE!</v>
      </c>
      <c r="ES32" s="609" t="e">
        <f>'E&amp;R trim'!FD64</f>
        <v>#VALUE!</v>
      </c>
      <c r="ET32" s="609" t="e">
        <f>'E&amp;R trim'!FE64</f>
        <v>#VALUE!</v>
      </c>
      <c r="EU32" s="609" t="e">
        <f>'E&amp;R trim'!FF64</f>
        <v>#VALUE!</v>
      </c>
      <c r="EV32" s="609" t="e">
        <f>'E&amp;R trim'!FG64</f>
        <v>#VALUE!</v>
      </c>
      <c r="EW32" s="609" t="e">
        <f>'E&amp;R trim'!FH64</f>
        <v>#VALUE!</v>
      </c>
      <c r="EX32" s="609" t="e">
        <f>'E&amp;R trim'!FI64</f>
        <v>#VALUE!</v>
      </c>
      <c r="EY32" s="609" t="e">
        <f>'E&amp;R trim'!FJ64</f>
        <v>#VALUE!</v>
      </c>
      <c r="EZ32" s="609" t="e">
        <f>'E&amp;R trim'!FK64</f>
        <v>#VALUE!</v>
      </c>
      <c r="FA32" s="609" t="e">
        <f>'E&amp;R trim'!FL64</f>
        <v>#VALUE!</v>
      </c>
      <c r="FB32" s="609" t="e">
        <f>'E&amp;R trim'!FM64</f>
        <v>#VALUE!</v>
      </c>
      <c r="FC32" s="613"/>
      <c r="FD32" s="613"/>
      <c r="FE32" s="613"/>
      <c r="FF32" s="613"/>
      <c r="FG32" s="613"/>
      <c r="FH32" s="613"/>
      <c r="FI32" s="613"/>
      <c r="FJ32" s="613"/>
    </row>
    <row r="33" spans="1:256" s="453" customFormat="1">
      <c r="A33" s="455"/>
      <c r="B33" s="590" t="s">
        <v>387</v>
      </c>
      <c r="C33" s="614" t="e">
        <v>#VALUE!</v>
      </c>
      <c r="D33" s="614" t="e">
        <v>#VALUE!</v>
      </c>
      <c r="E33" s="614" t="e">
        <v>#VALUE!</v>
      </c>
      <c r="F33" s="614" t="e">
        <v>#VALUE!</v>
      </c>
      <c r="G33" s="614" t="e">
        <v>#VALUE!</v>
      </c>
      <c r="H33" s="614" t="e">
        <v>#VALUE!</v>
      </c>
      <c r="I33" s="614" t="e">
        <v>#VALUE!</v>
      </c>
      <c r="J33" s="614" t="e">
        <v>#VALUE!</v>
      </c>
      <c r="K33" s="614" t="e">
        <v>#VALUE!</v>
      </c>
      <c r="L33" s="614" t="e">
        <v>#VALUE!</v>
      </c>
      <c r="M33" s="614" t="e">
        <v>#VALUE!</v>
      </c>
      <c r="N33" s="614" t="e">
        <v>#VALUE!</v>
      </c>
      <c r="O33" s="614" t="e">
        <v>#VALUE!</v>
      </c>
      <c r="P33" s="614" t="e">
        <v>#VALUE!</v>
      </c>
      <c r="Q33" s="614" t="e">
        <v>#VALUE!</v>
      </c>
      <c r="R33" s="614" t="e">
        <v>#VALUE!</v>
      </c>
      <c r="S33" s="614" t="e">
        <v>#VALUE!</v>
      </c>
      <c r="T33" s="614" t="e">
        <v>#VALUE!</v>
      </c>
      <c r="U33" s="614" t="e">
        <v>#VALUE!</v>
      </c>
      <c r="V33" s="614" t="e">
        <v>#VALUE!</v>
      </c>
      <c r="W33" s="614" t="e">
        <v>#VALUE!</v>
      </c>
      <c r="X33" s="614" t="e">
        <v>#VALUE!</v>
      </c>
      <c r="Y33" s="614" t="e">
        <v>#VALUE!</v>
      </c>
      <c r="Z33" s="614" t="e">
        <v>#VALUE!</v>
      </c>
      <c r="AA33" s="614" t="e">
        <v>#VALUE!</v>
      </c>
      <c r="AB33" s="614" t="e">
        <v>#VALUE!</v>
      </c>
      <c r="AC33" s="614" t="e">
        <v>#VALUE!</v>
      </c>
      <c r="AD33" s="614" t="e">
        <v>#VALUE!</v>
      </c>
      <c r="AE33" s="614" t="e">
        <v>#VALUE!</v>
      </c>
      <c r="AF33" s="614" t="e">
        <v>#VALUE!</v>
      </c>
      <c r="AG33" s="614" t="e">
        <v>#VALUE!</v>
      </c>
      <c r="AH33" s="614" t="e">
        <v>#VALUE!</v>
      </c>
      <c r="AI33" s="614" t="e">
        <v>#VALUE!</v>
      </c>
      <c r="AJ33" s="614" t="e">
        <v>#VALUE!</v>
      </c>
      <c r="AK33" s="614" t="e">
        <v>#VALUE!</v>
      </c>
      <c r="AL33" s="614" t="e">
        <v>#VALUE!</v>
      </c>
      <c r="AM33" s="614" t="e">
        <v>#VALUE!</v>
      </c>
      <c r="AN33" s="614" t="e">
        <v>#VALUE!</v>
      </c>
      <c r="AO33" s="614" t="e">
        <v>#VALUE!</v>
      </c>
      <c r="AP33" s="614" t="e">
        <v>#VALUE!</v>
      </c>
      <c r="AQ33" s="614" t="e">
        <v>#VALUE!</v>
      </c>
      <c r="AR33" s="614" t="e">
        <v>#VALUE!</v>
      </c>
      <c r="AS33" s="614" t="e">
        <v>#VALUE!</v>
      </c>
      <c r="AT33" s="614" t="e">
        <v>#VALUE!</v>
      </c>
      <c r="AU33" s="614" t="e">
        <v>#VALUE!</v>
      </c>
      <c r="AV33" s="614" t="e">
        <v>#VALUE!</v>
      </c>
      <c r="AW33" s="614" t="e">
        <v>#VALUE!</v>
      </c>
      <c r="AX33" s="614" t="e">
        <v>#VALUE!</v>
      </c>
      <c r="AY33" s="614" t="e">
        <v>#VALUE!</v>
      </c>
      <c r="AZ33" s="614" t="e">
        <v>#VALUE!</v>
      </c>
      <c r="BA33" s="614" t="e">
        <v>#VALUE!</v>
      </c>
      <c r="BB33" s="614" t="e">
        <v>#VALUE!</v>
      </c>
      <c r="BC33" s="614" t="e">
        <v>#VALUE!</v>
      </c>
      <c r="BD33" s="614" t="e">
        <v>#VALUE!</v>
      </c>
      <c r="BE33" s="614" t="e">
        <v>#VALUE!</v>
      </c>
      <c r="BF33" s="614" t="e">
        <v>#VALUE!</v>
      </c>
      <c r="BG33" s="614" t="e">
        <v>#VALUE!</v>
      </c>
      <c r="BH33" s="614" t="e">
        <v>#VALUE!</v>
      </c>
      <c r="BI33" s="614" t="e">
        <v>#VALUE!</v>
      </c>
      <c r="BJ33" s="614" t="e">
        <v>#VALUE!</v>
      </c>
      <c r="BK33" s="614" t="e">
        <v>#VALUE!</v>
      </c>
      <c r="BL33" s="614" t="e">
        <v>#VALUE!</v>
      </c>
      <c r="BM33" s="614" t="e">
        <v>#VALUE!</v>
      </c>
      <c r="BN33" s="614" t="e">
        <v>#VALUE!</v>
      </c>
      <c r="BO33" s="614" t="e">
        <v>#VALUE!</v>
      </c>
      <c r="BP33" s="614" t="e">
        <v>#VALUE!</v>
      </c>
      <c r="BQ33" s="614" t="e">
        <v>#VALUE!</v>
      </c>
      <c r="BR33" s="614" t="e">
        <v>#VALUE!</v>
      </c>
      <c r="BS33" s="614" t="e">
        <v>#VALUE!</v>
      </c>
      <c r="BT33" s="614" t="e">
        <v>#VALUE!</v>
      </c>
      <c r="BU33" s="614" t="e">
        <v>#VALUE!</v>
      </c>
      <c r="BV33" s="614" t="e">
        <v>#VALUE!</v>
      </c>
      <c r="BW33" s="614" t="e">
        <v>#VALUE!</v>
      </c>
      <c r="BX33" s="614" t="e">
        <v>#VALUE!</v>
      </c>
      <c r="BY33" s="614" t="e">
        <v>#VALUE!</v>
      </c>
      <c r="BZ33" s="614" t="e">
        <v>#VALUE!</v>
      </c>
      <c r="CA33" s="614" t="e">
        <v>#VALUE!</v>
      </c>
      <c r="CB33" s="614" t="e">
        <v>#VALUE!</v>
      </c>
      <c r="CC33" s="614" t="e">
        <v>#VALUE!</v>
      </c>
      <c r="CD33" s="614" t="e">
        <v>#VALUE!</v>
      </c>
      <c r="CE33" s="614" t="e">
        <v>#VALUE!</v>
      </c>
      <c r="CF33" s="614" t="e">
        <v>#VALUE!</v>
      </c>
      <c r="CG33" s="614" t="e">
        <v>#VALUE!</v>
      </c>
      <c r="CH33" s="614" t="e">
        <v>#VALUE!</v>
      </c>
      <c r="CI33" s="614" t="e">
        <v>#VALUE!</v>
      </c>
      <c r="CJ33" s="614" t="e">
        <v>#VALUE!</v>
      </c>
      <c r="CK33" s="614" t="e">
        <v>#VALUE!</v>
      </c>
      <c r="CL33" s="614" t="e">
        <v>#VALUE!</v>
      </c>
      <c r="CM33" s="614" t="e">
        <v>#VALUE!</v>
      </c>
      <c r="CN33" s="614" t="e">
        <v>#VALUE!</v>
      </c>
      <c r="CO33" s="614" t="e">
        <v>#VALUE!</v>
      </c>
      <c r="CP33" s="614" t="e">
        <v>#VALUE!</v>
      </c>
      <c r="CQ33" s="614" t="e">
        <v>#VALUE!</v>
      </c>
      <c r="CR33" s="614" t="e">
        <v>#VALUE!</v>
      </c>
      <c r="CS33" s="614" t="e">
        <v>#VALUE!</v>
      </c>
      <c r="CT33" s="614" t="e">
        <v>#VALUE!</v>
      </c>
      <c r="CU33" s="614" t="e">
        <v>#VALUE!</v>
      </c>
      <c r="CV33" s="614" t="e">
        <v>#VALUE!</v>
      </c>
      <c r="CW33" s="614" t="e">
        <v>#VALUE!</v>
      </c>
      <c r="CX33" s="614" t="e">
        <v>#VALUE!</v>
      </c>
      <c r="CY33" s="614" t="e">
        <v>#VALUE!</v>
      </c>
      <c r="CZ33" s="614" t="e">
        <v>#VALUE!</v>
      </c>
      <c r="DA33" s="614" t="e">
        <v>#VALUE!</v>
      </c>
      <c r="DB33" s="614" t="e">
        <v>#VALUE!</v>
      </c>
      <c r="DC33" s="614" t="e">
        <v>#VALUE!</v>
      </c>
      <c r="DD33" s="614" t="e">
        <v>#VALUE!</v>
      </c>
      <c r="DE33" s="614" t="e">
        <v>#VALUE!</v>
      </c>
      <c r="DF33" s="614" t="e">
        <v>#VALUE!</v>
      </c>
      <c r="DG33" s="614" t="e">
        <v>#VALUE!</v>
      </c>
      <c r="DH33" s="614" t="e">
        <v>#VALUE!</v>
      </c>
      <c r="DI33" s="614" t="e">
        <v>#VALUE!</v>
      </c>
      <c r="DJ33" s="614" t="e">
        <v>#VALUE!</v>
      </c>
      <c r="DK33" s="614" t="e">
        <v>#VALUE!</v>
      </c>
      <c r="DL33" s="614" t="e">
        <v>#VALUE!</v>
      </c>
      <c r="DM33" s="614" t="e">
        <v>#VALUE!</v>
      </c>
      <c r="DN33" s="614" t="e">
        <v>#VALUE!</v>
      </c>
      <c r="DO33" s="614" t="e">
        <v>#VALUE!</v>
      </c>
      <c r="DP33" s="614" t="e">
        <v>#VALUE!</v>
      </c>
      <c r="DQ33" s="614" t="e">
        <v>#VALUE!</v>
      </c>
      <c r="DR33" s="614" t="e">
        <v>#VALUE!</v>
      </c>
      <c r="DS33" s="614" t="e">
        <v>#VALUE!</v>
      </c>
      <c r="DT33" s="614" t="e">
        <v>#VALUE!</v>
      </c>
      <c r="DU33" s="614" t="e">
        <v>#VALUE!</v>
      </c>
      <c r="DV33" s="481" t="e">
        <v>#VALUE!</v>
      </c>
      <c r="DW33" s="481" t="e">
        <v>#VALUE!</v>
      </c>
      <c r="DX33" s="481" t="e">
        <v>#VALUE!</v>
      </c>
      <c r="DY33" s="481" t="e">
        <v>#VALUE!</v>
      </c>
      <c r="DZ33" s="481" t="e">
        <v>#VALUE!</v>
      </c>
      <c r="EA33" s="541" t="e">
        <v>#VALUE!</v>
      </c>
      <c r="EB33" s="541" t="e">
        <v>#VALUE!</v>
      </c>
      <c r="EC33" s="541" t="e">
        <v>#VALUE!</v>
      </c>
      <c r="ED33" s="541" t="e">
        <v>#VALUE!</v>
      </c>
      <c r="EE33" s="541" t="e">
        <v>#VALUE!</v>
      </c>
      <c r="EF33" s="541" t="e">
        <v>#VALUE!</v>
      </c>
      <c r="EG33" s="541" t="e">
        <v>#VALUE!</v>
      </c>
      <c r="EH33" s="541" t="e">
        <v>#VALUE!</v>
      </c>
      <c r="EI33" s="541" t="e">
        <v>#VALUE!</v>
      </c>
      <c r="EJ33" s="593" t="e">
        <f t="shared" ref="EJ33:FB33" si="46">EF33*(1+EJ34%)</f>
        <v>#VALUE!</v>
      </c>
      <c r="EK33" s="593" t="e">
        <f t="shared" si="46"/>
        <v>#VALUE!</v>
      </c>
      <c r="EL33" s="593" t="e">
        <f t="shared" si="46"/>
        <v>#VALUE!</v>
      </c>
      <c r="EM33" s="593" t="e">
        <f t="shared" si="46"/>
        <v>#VALUE!</v>
      </c>
      <c r="EN33" s="593" t="e">
        <f t="shared" si="46"/>
        <v>#VALUE!</v>
      </c>
      <c r="EO33" s="593" t="e">
        <f t="shared" si="46"/>
        <v>#VALUE!</v>
      </c>
      <c r="EP33" s="593" t="e">
        <f t="shared" si="46"/>
        <v>#VALUE!</v>
      </c>
      <c r="EQ33" s="593" t="e">
        <f t="shared" si="46"/>
        <v>#VALUE!</v>
      </c>
      <c r="ER33" s="593" t="e">
        <f t="shared" si="46"/>
        <v>#VALUE!</v>
      </c>
      <c r="ES33" s="593" t="e">
        <f t="shared" si="46"/>
        <v>#VALUE!</v>
      </c>
      <c r="ET33" s="593" t="e">
        <f t="shared" si="46"/>
        <v>#VALUE!</v>
      </c>
      <c r="EU33" s="593" t="e">
        <f t="shared" si="46"/>
        <v>#VALUE!</v>
      </c>
      <c r="EV33" s="593" t="e">
        <f t="shared" si="46"/>
        <v>#VALUE!</v>
      </c>
      <c r="EW33" s="593" t="e">
        <f t="shared" si="46"/>
        <v>#VALUE!</v>
      </c>
      <c r="EX33" s="593" t="e">
        <f t="shared" si="46"/>
        <v>#VALUE!</v>
      </c>
      <c r="EY33" s="593" t="e">
        <f t="shared" si="46"/>
        <v>#VALUE!</v>
      </c>
      <c r="EZ33" s="593" t="e">
        <f t="shared" si="46"/>
        <v>#VALUE!</v>
      </c>
      <c r="FA33" s="593" t="e">
        <f t="shared" si="46"/>
        <v>#VALUE!</v>
      </c>
      <c r="FB33" s="593" t="e">
        <f t="shared" si="46"/>
        <v>#VALUE!</v>
      </c>
    </row>
    <row r="34" spans="1:256" s="455" customFormat="1">
      <c r="B34" s="506" t="s">
        <v>74</v>
      </c>
      <c r="D34" s="490" t="e">
        <f>100*((D33/C33)-1)</f>
        <v>#VALUE!</v>
      </c>
      <c r="E34" s="490" t="e">
        <f>100*((E33/D33)-1)</f>
        <v>#VALUE!</v>
      </c>
      <c r="F34" s="490" t="e">
        <f>100*((F33/E33)-1)</f>
        <v>#VALUE!</v>
      </c>
      <c r="G34" s="490" t="e">
        <f t="shared" ref="G34:BR34" si="47">100*((G33/C33)-1)</f>
        <v>#VALUE!</v>
      </c>
      <c r="H34" s="490" t="e">
        <f t="shared" si="47"/>
        <v>#VALUE!</v>
      </c>
      <c r="I34" s="490" t="e">
        <f t="shared" si="47"/>
        <v>#VALUE!</v>
      </c>
      <c r="J34" s="490" t="e">
        <f t="shared" si="47"/>
        <v>#VALUE!</v>
      </c>
      <c r="K34" s="490" t="e">
        <f t="shared" si="47"/>
        <v>#VALUE!</v>
      </c>
      <c r="L34" s="490" t="e">
        <f t="shared" si="47"/>
        <v>#VALUE!</v>
      </c>
      <c r="M34" s="490" t="e">
        <f t="shared" si="47"/>
        <v>#VALUE!</v>
      </c>
      <c r="N34" s="490" t="e">
        <f t="shared" si="47"/>
        <v>#VALUE!</v>
      </c>
      <c r="O34" s="490" t="e">
        <f t="shared" si="47"/>
        <v>#VALUE!</v>
      </c>
      <c r="P34" s="490" t="e">
        <f t="shared" si="47"/>
        <v>#VALUE!</v>
      </c>
      <c r="Q34" s="490" t="e">
        <f t="shared" si="47"/>
        <v>#VALUE!</v>
      </c>
      <c r="R34" s="490" t="e">
        <f t="shared" si="47"/>
        <v>#VALUE!</v>
      </c>
      <c r="S34" s="490" t="e">
        <f t="shared" si="47"/>
        <v>#VALUE!</v>
      </c>
      <c r="T34" s="490" t="e">
        <f t="shared" si="47"/>
        <v>#VALUE!</v>
      </c>
      <c r="U34" s="490" t="e">
        <f t="shared" si="47"/>
        <v>#VALUE!</v>
      </c>
      <c r="V34" s="490" t="e">
        <f t="shared" si="47"/>
        <v>#VALUE!</v>
      </c>
      <c r="W34" s="490" t="e">
        <f t="shared" si="47"/>
        <v>#VALUE!</v>
      </c>
      <c r="X34" s="490" t="e">
        <f t="shared" si="47"/>
        <v>#VALUE!</v>
      </c>
      <c r="Y34" s="490" t="e">
        <f t="shared" si="47"/>
        <v>#VALUE!</v>
      </c>
      <c r="Z34" s="490" t="e">
        <f t="shared" si="47"/>
        <v>#VALUE!</v>
      </c>
      <c r="AA34" s="490" t="e">
        <f t="shared" si="47"/>
        <v>#VALUE!</v>
      </c>
      <c r="AB34" s="490" t="e">
        <f t="shared" si="47"/>
        <v>#VALUE!</v>
      </c>
      <c r="AC34" s="490" t="e">
        <f t="shared" si="47"/>
        <v>#VALUE!</v>
      </c>
      <c r="AD34" s="490" t="e">
        <f t="shared" si="47"/>
        <v>#VALUE!</v>
      </c>
      <c r="AE34" s="490" t="e">
        <f t="shared" si="47"/>
        <v>#VALUE!</v>
      </c>
      <c r="AF34" s="490" t="e">
        <f t="shared" si="47"/>
        <v>#VALUE!</v>
      </c>
      <c r="AG34" s="490" t="e">
        <f t="shared" si="47"/>
        <v>#VALUE!</v>
      </c>
      <c r="AH34" s="490" t="e">
        <f t="shared" si="47"/>
        <v>#VALUE!</v>
      </c>
      <c r="AI34" s="490" t="e">
        <f t="shared" si="47"/>
        <v>#VALUE!</v>
      </c>
      <c r="AJ34" s="490" t="e">
        <f t="shared" si="47"/>
        <v>#VALUE!</v>
      </c>
      <c r="AK34" s="490" t="e">
        <f t="shared" si="47"/>
        <v>#VALUE!</v>
      </c>
      <c r="AL34" s="490" t="e">
        <f t="shared" si="47"/>
        <v>#VALUE!</v>
      </c>
      <c r="AM34" s="490" t="e">
        <f t="shared" si="47"/>
        <v>#VALUE!</v>
      </c>
      <c r="AN34" s="490" t="e">
        <f t="shared" si="47"/>
        <v>#VALUE!</v>
      </c>
      <c r="AO34" s="490" t="e">
        <f t="shared" si="47"/>
        <v>#VALUE!</v>
      </c>
      <c r="AP34" s="490" t="e">
        <f t="shared" si="47"/>
        <v>#VALUE!</v>
      </c>
      <c r="AQ34" s="490" t="e">
        <f t="shared" si="47"/>
        <v>#VALUE!</v>
      </c>
      <c r="AR34" s="490" t="e">
        <f t="shared" si="47"/>
        <v>#VALUE!</v>
      </c>
      <c r="AS34" s="490" t="e">
        <f t="shared" si="47"/>
        <v>#VALUE!</v>
      </c>
      <c r="AT34" s="490" t="e">
        <f t="shared" si="47"/>
        <v>#VALUE!</v>
      </c>
      <c r="AU34" s="490" t="e">
        <f t="shared" si="47"/>
        <v>#VALUE!</v>
      </c>
      <c r="AV34" s="490" t="e">
        <f t="shared" si="47"/>
        <v>#VALUE!</v>
      </c>
      <c r="AW34" s="490" t="e">
        <f t="shared" si="47"/>
        <v>#VALUE!</v>
      </c>
      <c r="AX34" s="490" t="e">
        <f t="shared" si="47"/>
        <v>#VALUE!</v>
      </c>
      <c r="AY34" s="490" t="e">
        <f t="shared" si="47"/>
        <v>#VALUE!</v>
      </c>
      <c r="AZ34" s="490" t="e">
        <f t="shared" si="47"/>
        <v>#VALUE!</v>
      </c>
      <c r="BA34" s="490" t="e">
        <f t="shared" si="47"/>
        <v>#VALUE!</v>
      </c>
      <c r="BB34" s="490" t="e">
        <f t="shared" si="47"/>
        <v>#VALUE!</v>
      </c>
      <c r="BC34" s="490" t="e">
        <f t="shared" si="47"/>
        <v>#VALUE!</v>
      </c>
      <c r="BD34" s="490" t="e">
        <f t="shared" si="47"/>
        <v>#VALUE!</v>
      </c>
      <c r="BE34" s="490" t="e">
        <f t="shared" si="47"/>
        <v>#VALUE!</v>
      </c>
      <c r="BF34" s="490" t="e">
        <f t="shared" si="47"/>
        <v>#VALUE!</v>
      </c>
      <c r="BG34" s="490" t="e">
        <f t="shared" si="47"/>
        <v>#VALUE!</v>
      </c>
      <c r="BH34" s="490" t="e">
        <f t="shared" si="47"/>
        <v>#VALUE!</v>
      </c>
      <c r="BI34" s="490" t="e">
        <f t="shared" si="47"/>
        <v>#VALUE!</v>
      </c>
      <c r="BJ34" s="490" t="e">
        <f t="shared" si="47"/>
        <v>#VALUE!</v>
      </c>
      <c r="BK34" s="490" t="e">
        <f t="shared" si="47"/>
        <v>#VALUE!</v>
      </c>
      <c r="BL34" s="490" t="e">
        <f t="shared" si="47"/>
        <v>#VALUE!</v>
      </c>
      <c r="BM34" s="490" t="e">
        <f t="shared" si="47"/>
        <v>#VALUE!</v>
      </c>
      <c r="BN34" s="490" t="e">
        <f t="shared" si="47"/>
        <v>#VALUE!</v>
      </c>
      <c r="BO34" s="490" t="e">
        <f t="shared" si="47"/>
        <v>#VALUE!</v>
      </c>
      <c r="BP34" s="490" t="e">
        <f t="shared" si="47"/>
        <v>#VALUE!</v>
      </c>
      <c r="BQ34" s="490" t="e">
        <f t="shared" si="47"/>
        <v>#VALUE!</v>
      </c>
      <c r="BR34" s="490" t="e">
        <f t="shared" si="47"/>
        <v>#VALUE!</v>
      </c>
      <c r="BS34" s="490" t="e">
        <f t="shared" ref="BS34:ED34" si="48">100*((BS33/BO33)-1)</f>
        <v>#VALUE!</v>
      </c>
      <c r="BT34" s="490" t="e">
        <f t="shared" si="48"/>
        <v>#VALUE!</v>
      </c>
      <c r="BU34" s="490" t="e">
        <f t="shared" si="48"/>
        <v>#VALUE!</v>
      </c>
      <c r="BV34" s="490" t="e">
        <f t="shared" si="48"/>
        <v>#VALUE!</v>
      </c>
      <c r="BW34" s="490" t="e">
        <f t="shared" si="48"/>
        <v>#VALUE!</v>
      </c>
      <c r="BX34" s="490" t="e">
        <f t="shared" si="48"/>
        <v>#VALUE!</v>
      </c>
      <c r="BY34" s="490" t="e">
        <f t="shared" si="48"/>
        <v>#VALUE!</v>
      </c>
      <c r="BZ34" s="490" t="e">
        <f t="shared" si="48"/>
        <v>#VALUE!</v>
      </c>
      <c r="CA34" s="490" t="e">
        <f t="shared" si="48"/>
        <v>#VALUE!</v>
      </c>
      <c r="CB34" s="490" t="e">
        <f t="shared" si="48"/>
        <v>#VALUE!</v>
      </c>
      <c r="CC34" s="490" t="e">
        <f t="shared" si="48"/>
        <v>#VALUE!</v>
      </c>
      <c r="CD34" s="490" t="e">
        <f t="shared" si="48"/>
        <v>#VALUE!</v>
      </c>
      <c r="CE34" s="490" t="e">
        <f t="shared" si="48"/>
        <v>#VALUE!</v>
      </c>
      <c r="CF34" s="490" t="e">
        <f t="shared" si="48"/>
        <v>#VALUE!</v>
      </c>
      <c r="CG34" s="490" t="e">
        <f t="shared" si="48"/>
        <v>#VALUE!</v>
      </c>
      <c r="CH34" s="490" t="e">
        <f t="shared" si="48"/>
        <v>#VALUE!</v>
      </c>
      <c r="CI34" s="490" t="e">
        <f t="shared" si="48"/>
        <v>#VALUE!</v>
      </c>
      <c r="CJ34" s="490" t="e">
        <f t="shared" si="48"/>
        <v>#VALUE!</v>
      </c>
      <c r="CK34" s="490" t="e">
        <f t="shared" si="48"/>
        <v>#VALUE!</v>
      </c>
      <c r="CL34" s="490" t="e">
        <f t="shared" si="48"/>
        <v>#VALUE!</v>
      </c>
      <c r="CM34" s="490" t="e">
        <f t="shared" si="48"/>
        <v>#VALUE!</v>
      </c>
      <c r="CN34" s="490" t="e">
        <f t="shared" si="48"/>
        <v>#VALUE!</v>
      </c>
      <c r="CO34" s="490" t="e">
        <f t="shared" si="48"/>
        <v>#VALUE!</v>
      </c>
      <c r="CP34" s="490" t="e">
        <f t="shared" si="48"/>
        <v>#VALUE!</v>
      </c>
      <c r="CQ34" s="490" t="e">
        <f t="shared" si="48"/>
        <v>#VALUE!</v>
      </c>
      <c r="CR34" s="490" t="e">
        <f t="shared" si="48"/>
        <v>#VALUE!</v>
      </c>
      <c r="CS34" s="490" t="e">
        <f t="shared" si="48"/>
        <v>#VALUE!</v>
      </c>
      <c r="CT34" s="490" t="e">
        <f t="shared" si="48"/>
        <v>#VALUE!</v>
      </c>
      <c r="CU34" s="490" t="e">
        <f t="shared" si="48"/>
        <v>#VALUE!</v>
      </c>
      <c r="CV34" s="490" t="e">
        <f t="shared" si="48"/>
        <v>#VALUE!</v>
      </c>
      <c r="CW34" s="490" t="e">
        <f t="shared" si="48"/>
        <v>#VALUE!</v>
      </c>
      <c r="CX34" s="490" t="e">
        <f t="shared" si="48"/>
        <v>#VALUE!</v>
      </c>
      <c r="CY34" s="490" t="e">
        <f t="shared" si="48"/>
        <v>#VALUE!</v>
      </c>
      <c r="CZ34" s="490" t="e">
        <f t="shared" si="48"/>
        <v>#VALUE!</v>
      </c>
      <c r="DA34" s="490" t="e">
        <f t="shared" si="48"/>
        <v>#VALUE!</v>
      </c>
      <c r="DB34" s="490" t="e">
        <f t="shared" si="48"/>
        <v>#VALUE!</v>
      </c>
      <c r="DC34" s="490" t="e">
        <f t="shared" si="48"/>
        <v>#VALUE!</v>
      </c>
      <c r="DD34" s="490" t="e">
        <f t="shared" si="48"/>
        <v>#VALUE!</v>
      </c>
      <c r="DE34" s="490" t="e">
        <f t="shared" si="48"/>
        <v>#VALUE!</v>
      </c>
      <c r="DF34" s="490" t="e">
        <f t="shared" si="48"/>
        <v>#VALUE!</v>
      </c>
      <c r="DG34" s="490" t="e">
        <f t="shared" si="48"/>
        <v>#VALUE!</v>
      </c>
      <c r="DH34" s="490" t="e">
        <f t="shared" si="48"/>
        <v>#VALUE!</v>
      </c>
      <c r="DI34" s="490" t="e">
        <f t="shared" si="48"/>
        <v>#VALUE!</v>
      </c>
      <c r="DJ34" s="490" t="e">
        <f t="shared" si="48"/>
        <v>#VALUE!</v>
      </c>
      <c r="DK34" s="490" t="e">
        <f t="shared" si="48"/>
        <v>#VALUE!</v>
      </c>
      <c r="DL34" s="490" t="e">
        <f t="shared" si="48"/>
        <v>#VALUE!</v>
      </c>
      <c r="DM34" s="490" t="e">
        <f t="shared" si="48"/>
        <v>#VALUE!</v>
      </c>
      <c r="DN34" s="490" t="e">
        <f t="shared" si="48"/>
        <v>#VALUE!</v>
      </c>
      <c r="DO34" s="490" t="e">
        <f t="shared" si="48"/>
        <v>#VALUE!</v>
      </c>
      <c r="DP34" s="490" t="e">
        <f t="shared" si="48"/>
        <v>#VALUE!</v>
      </c>
      <c r="DQ34" s="490" t="e">
        <f t="shared" si="48"/>
        <v>#VALUE!</v>
      </c>
      <c r="DR34" s="490" t="e">
        <f t="shared" si="48"/>
        <v>#VALUE!</v>
      </c>
      <c r="DS34" s="490" t="e">
        <f t="shared" si="48"/>
        <v>#VALUE!</v>
      </c>
      <c r="DT34" s="490" t="e">
        <f t="shared" si="48"/>
        <v>#VALUE!</v>
      </c>
      <c r="DU34" s="490" t="e">
        <f t="shared" si="48"/>
        <v>#VALUE!</v>
      </c>
      <c r="DV34" s="490" t="e">
        <f t="shared" si="48"/>
        <v>#VALUE!</v>
      </c>
      <c r="DW34" s="490" t="e">
        <f t="shared" si="48"/>
        <v>#VALUE!</v>
      </c>
      <c r="DX34" s="490" t="e">
        <f t="shared" si="48"/>
        <v>#VALUE!</v>
      </c>
      <c r="DY34" s="490" t="e">
        <f t="shared" si="48"/>
        <v>#VALUE!</v>
      </c>
      <c r="DZ34" s="490" t="e">
        <f t="shared" si="48"/>
        <v>#VALUE!</v>
      </c>
      <c r="EA34" s="490" t="e">
        <f t="shared" si="48"/>
        <v>#VALUE!</v>
      </c>
      <c r="EB34" s="490" t="e">
        <f t="shared" si="48"/>
        <v>#VALUE!</v>
      </c>
      <c r="EC34" s="490" t="e">
        <f t="shared" si="48"/>
        <v>#VALUE!</v>
      </c>
      <c r="ED34" s="490" t="e">
        <f t="shared" si="48"/>
        <v>#VALUE!</v>
      </c>
      <c r="EE34" s="490" t="e">
        <f t="shared" ref="EE34:EI34" si="49">100*((EE33/EA33)-1)</f>
        <v>#VALUE!</v>
      </c>
      <c r="EF34" s="490" t="e">
        <f t="shared" si="49"/>
        <v>#VALUE!</v>
      </c>
      <c r="EG34" s="490" t="e">
        <f t="shared" si="49"/>
        <v>#VALUE!</v>
      </c>
      <c r="EH34" s="490" t="e">
        <f t="shared" si="49"/>
        <v>#VALUE!</v>
      </c>
      <c r="EI34" s="490" t="e">
        <f t="shared" si="49"/>
        <v>#VALUE!</v>
      </c>
      <c r="EJ34" s="608">
        <v>1.6920125609448888</v>
      </c>
      <c r="EK34" s="608">
        <v>1.5876281534502601</v>
      </c>
      <c r="EL34" s="608">
        <v>1.5698886808631185</v>
      </c>
      <c r="EM34" s="608">
        <v>1.8005196724182104</v>
      </c>
      <c r="EN34" s="608">
        <v>2.1950825649091898</v>
      </c>
      <c r="EO34" s="608">
        <v>2.5767371899464653</v>
      </c>
      <c r="EP34" s="608">
        <v>2.8013322469220503</v>
      </c>
      <c r="EQ34" s="608">
        <f>comptes_menages!EQ28</f>
        <v>2.200900700199969</v>
      </c>
      <c r="ER34" s="608">
        <f>comptes_menages!ER28</f>
        <v>2.200900700199969</v>
      </c>
      <c r="ES34" s="608">
        <f>comptes_menages!ES28</f>
        <v>2.1006004000999488</v>
      </c>
      <c r="ET34" s="608">
        <f>comptes_menages!ET28</f>
        <v>2.1006004000999488</v>
      </c>
      <c r="EU34" s="608">
        <f>comptes_menages!EU28</f>
        <v>2.1006004000999488</v>
      </c>
      <c r="EV34" s="608">
        <f>comptes_menages!EV28</f>
        <v>2.100600400099971</v>
      </c>
      <c r="EW34" s="608">
        <f>comptes_menages!EW28</f>
        <v>2.100600400099971</v>
      </c>
      <c r="EX34" s="608">
        <f>comptes_menages!EX28</f>
        <v>2.100600400099971</v>
      </c>
      <c r="EY34" s="608">
        <f>comptes_menages!EY28</f>
        <v>2.0705103100699827</v>
      </c>
      <c r="EZ34" s="608">
        <f>comptes_menages!EZ28</f>
        <v>2.0404292380489784</v>
      </c>
      <c r="FA34" s="608">
        <f>comptes_menages!FA28</f>
        <v>2.0103571813342755</v>
      </c>
      <c r="FB34" s="608">
        <f>comptes_menages!FB28</f>
        <v>1.9802941372239686</v>
      </c>
    </row>
    <row r="35" spans="1:256" s="455" customFormat="1">
      <c r="B35" s="506" t="s">
        <v>388</v>
      </c>
      <c r="C35" s="455" t="e">
        <v>#VALUE!</v>
      </c>
      <c r="D35" s="455" t="e">
        <v>#VALUE!</v>
      </c>
      <c r="E35" s="455" t="e">
        <v>#VALUE!</v>
      </c>
      <c r="F35" s="455" t="e">
        <v>#VALUE!</v>
      </c>
      <c r="G35" s="455" t="e">
        <v>#VALUE!</v>
      </c>
      <c r="H35" s="455" t="e">
        <v>#VALUE!</v>
      </c>
      <c r="I35" s="455" t="e">
        <v>#VALUE!</v>
      </c>
      <c r="J35" s="455" t="e">
        <v>#VALUE!</v>
      </c>
      <c r="K35" s="455" t="e">
        <v>#VALUE!</v>
      </c>
      <c r="L35" s="455" t="e">
        <v>#VALUE!</v>
      </c>
      <c r="M35" s="455" t="e">
        <v>#VALUE!</v>
      </c>
      <c r="N35" s="455" t="e">
        <v>#VALUE!</v>
      </c>
      <c r="O35" s="455" t="e">
        <v>#VALUE!</v>
      </c>
      <c r="P35" s="455" t="e">
        <v>#VALUE!</v>
      </c>
      <c r="Q35" s="455" t="e">
        <v>#VALUE!</v>
      </c>
      <c r="R35" s="455" t="e">
        <v>#VALUE!</v>
      </c>
      <c r="S35" s="455" t="e">
        <v>#VALUE!</v>
      </c>
      <c r="T35" s="455" t="e">
        <v>#VALUE!</v>
      </c>
      <c r="U35" s="455" t="e">
        <v>#VALUE!</v>
      </c>
      <c r="V35" s="455" t="e">
        <v>#VALUE!</v>
      </c>
      <c r="W35" s="455" t="e">
        <v>#VALUE!</v>
      </c>
      <c r="X35" s="455" t="e">
        <v>#VALUE!</v>
      </c>
      <c r="Y35" s="455" t="e">
        <v>#VALUE!</v>
      </c>
      <c r="Z35" s="455" t="e">
        <v>#VALUE!</v>
      </c>
      <c r="AA35" s="455" t="e">
        <v>#VALUE!</v>
      </c>
      <c r="AB35" s="455" t="e">
        <v>#VALUE!</v>
      </c>
      <c r="AC35" s="455" t="e">
        <v>#VALUE!</v>
      </c>
      <c r="AD35" s="455" t="e">
        <v>#VALUE!</v>
      </c>
      <c r="AE35" s="455" t="e">
        <v>#VALUE!</v>
      </c>
      <c r="AF35" s="455" t="e">
        <v>#VALUE!</v>
      </c>
      <c r="AG35" s="455" t="e">
        <v>#VALUE!</v>
      </c>
      <c r="AH35" s="455" t="e">
        <v>#VALUE!</v>
      </c>
      <c r="AI35" s="455" t="e">
        <v>#VALUE!</v>
      </c>
      <c r="AJ35" s="455" t="e">
        <v>#VALUE!</v>
      </c>
      <c r="AK35" s="455" t="e">
        <v>#VALUE!</v>
      </c>
      <c r="AL35" s="455" t="e">
        <v>#VALUE!</v>
      </c>
      <c r="AM35" s="455" t="e">
        <v>#VALUE!</v>
      </c>
      <c r="AN35" s="455" t="e">
        <v>#VALUE!</v>
      </c>
      <c r="AO35" s="455" t="e">
        <v>#VALUE!</v>
      </c>
      <c r="AP35" s="455" t="e">
        <v>#VALUE!</v>
      </c>
      <c r="AQ35" s="455" t="e">
        <v>#VALUE!</v>
      </c>
      <c r="AR35" s="455" t="e">
        <v>#VALUE!</v>
      </c>
      <c r="AS35" s="455" t="e">
        <v>#VALUE!</v>
      </c>
      <c r="AT35" s="455" t="e">
        <v>#VALUE!</v>
      </c>
      <c r="AU35" s="455" t="e">
        <v>#VALUE!</v>
      </c>
      <c r="AV35" s="455" t="e">
        <v>#VALUE!</v>
      </c>
      <c r="AW35" s="455" t="e">
        <v>#VALUE!</v>
      </c>
      <c r="AX35" s="455" t="e">
        <v>#VALUE!</v>
      </c>
      <c r="AY35" s="455" t="e">
        <v>#VALUE!</v>
      </c>
      <c r="AZ35" s="455" t="e">
        <v>#VALUE!</v>
      </c>
      <c r="BA35" s="455" t="e">
        <v>#VALUE!</v>
      </c>
      <c r="BB35" s="455" t="e">
        <v>#VALUE!</v>
      </c>
      <c r="BC35" s="455" t="e">
        <v>#VALUE!</v>
      </c>
      <c r="BD35" s="455" t="e">
        <v>#VALUE!</v>
      </c>
      <c r="BE35" s="455" t="e">
        <v>#VALUE!</v>
      </c>
      <c r="BF35" s="455" t="e">
        <v>#VALUE!</v>
      </c>
      <c r="BG35" s="455" t="e">
        <v>#VALUE!</v>
      </c>
      <c r="BH35" s="455" t="e">
        <v>#VALUE!</v>
      </c>
      <c r="BI35" s="455" t="e">
        <v>#VALUE!</v>
      </c>
      <c r="BJ35" s="455" t="e">
        <v>#VALUE!</v>
      </c>
      <c r="BK35" s="455" t="e">
        <v>#VALUE!</v>
      </c>
      <c r="BL35" s="455" t="e">
        <v>#VALUE!</v>
      </c>
      <c r="BM35" s="455" t="e">
        <v>#VALUE!</v>
      </c>
      <c r="BN35" s="455" t="e">
        <v>#VALUE!</v>
      </c>
      <c r="BO35" s="455" t="e">
        <v>#VALUE!</v>
      </c>
      <c r="BP35" s="455" t="e">
        <v>#VALUE!</v>
      </c>
      <c r="BQ35" s="455" t="e">
        <v>#VALUE!</v>
      </c>
      <c r="BR35" s="455" t="e">
        <v>#VALUE!</v>
      </c>
      <c r="BS35" s="455" t="e">
        <v>#VALUE!</v>
      </c>
      <c r="BT35" s="455" t="e">
        <v>#VALUE!</v>
      </c>
      <c r="BU35" s="455" t="e">
        <v>#VALUE!</v>
      </c>
      <c r="BV35" s="455" t="e">
        <v>#VALUE!</v>
      </c>
      <c r="BW35" s="455" t="e">
        <v>#VALUE!</v>
      </c>
      <c r="BX35" s="455" t="e">
        <v>#VALUE!</v>
      </c>
      <c r="BY35" s="455" t="e">
        <v>#VALUE!</v>
      </c>
      <c r="BZ35" s="455" t="e">
        <v>#VALUE!</v>
      </c>
      <c r="CA35" s="455" t="e">
        <v>#VALUE!</v>
      </c>
      <c r="CB35" s="455" t="e">
        <v>#VALUE!</v>
      </c>
      <c r="CC35" s="455" t="e">
        <v>#VALUE!</v>
      </c>
      <c r="CD35" s="455" t="e">
        <v>#VALUE!</v>
      </c>
      <c r="CE35" s="455" t="e">
        <v>#VALUE!</v>
      </c>
      <c r="CF35" s="455" t="e">
        <v>#VALUE!</v>
      </c>
      <c r="CG35" s="455" t="e">
        <v>#VALUE!</v>
      </c>
      <c r="CH35" s="455" t="e">
        <v>#VALUE!</v>
      </c>
      <c r="CI35" s="455" t="e">
        <v>#VALUE!</v>
      </c>
      <c r="CJ35" s="455" t="e">
        <v>#VALUE!</v>
      </c>
      <c r="CK35" s="455" t="e">
        <v>#VALUE!</v>
      </c>
      <c r="CL35" s="455" t="e">
        <v>#VALUE!</v>
      </c>
      <c r="CM35" s="455" t="e">
        <v>#VALUE!</v>
      </c>
      <c r="CN35" s="455" t="e">
        <v>#VALUE!</v>
      </c>
      <c r="CO35" s="455" t="e">
        <v>#VALUE!</v>
      </c>
      <c r="CP35" s="455" t="e">
        <v>#VALUE!</v>
      </c>
      <c r="CQ35" s="455" t="e">
        <v>#VALUE!</v>
      </c>
      <c r="CR35" s="455" t="e">
        <v>#VALUE!</v>
      </c>
      <c r="CS35" s="455" t="e">
        <v>#VALUE!</v>
      </c>
      <c r="CT35" s="455" t="e">
        <v>#VALUE!</v>
      </c>
      <c r="CU35" s="455" t="e">
        <v>#VALUE!</v>
      </c>
      <c r="CV35" s="455" t="e">
        <v>#VALUE!</v>
      </c>
      <c r="CW35" s="455" t="e">
        <v>#VALUE!</v>
      </c>
      <c r="CX35" s="455" t="e">
        <v>#VALUE!</v>
      </c>
      <c r="CY35" s="455" t="e">
        <v>#VALUE!</v>
      </c>
      <c r="CZ35" s="455" t="e">
        <v>#VALUE!</v>
      </c>
      <c r="DA35" s="455" t="e">
        <v>#VALUE!</v>
      </c>
      <c r="DB35" s="455" t="e">
        <v>#VALUE!</v>
      </c>
      <c r="DC35" s="455" t="e">
        <v>#VALUE!</v>
      </c>
      <c r="DD35" s="455" t="e">
        <v>#VALUE!</v>
      </c>
      <c r="DE35" s="455" t="e">
        <v>#VALUE!</v>
      </c>
      <c r="DF35" s="455" t="e">
        <v>#VALUE!</v>
      </c>
      <c r="DG35" s="455" t="e">
        <v>#VALUE!</v>
      </c>
      <c r="DH35" s="455" t="e">
        <v>#VALUE!</v>
      </c>
      <c r="DI35" s="455" t="e">
        <v>#VALUE!</v>
      </c>
      <c r="DJ35" s="455" t="e">
        <v>#VALUE!</v>
      </c>
      <c r="DK35" s="455" t="e">
        <v>#VALUE!</v>
      </c>
      <c r="DL35" s="455" t="e">
        <v>#VALUE!</v>
      </c>
      <c r="DM35" s="455" t="e">
        <v>#VALUE!</v>
      </c>
      <c r="DN35" s="455" t="e">
        <v>#VALUE!</v>
      </c>
      <c r="DO35" s="455" t="e">
        <v>#VALUE!</v>
      </c>
      <c r="DP35" s="455" t="e">
        <v>#VALUE!</v>
      </c>
      <c r="DQ35" s="455" t="e">
        <v>#VALUE!</v>
      </c>
      <c r="DR35" s="455" t="e">
        <v>#VALUE!</v>
      </c>
      <c r="DS35" s="455" t="e">
        <v>#VALUE!</v>
      </c>
      <c r="DT35" s="455" t="e">
        <v>#VALUE!</v>
      </c>
      <c r="DU35" s="455" t="e">
        <v>#VALUE!</v>
      </c>
      <c r="DV35" s="455" t="e">
        <v>#VALUE!</v>
      </c>
      <c r="DW35" s="455" t="e">
        <v>#VALUE!</v>
      </c>
      <c r="DX35" s="455" t="e">
        <v>#VALUE!</v>
      </c>
      <c r="DY35" s="455" t="e">
        <v>#VALUE!</v>
      </c>
      <c r="DZ35" s="455" t="e">
        <v>#VALUE!</v>
      </c>
      <c r="EA35" s="490" t="e">
        <v>#VALUE!</v>
      </c>
      <c r="EB35" s="490" t="e">
        <v>#VALUE!</v>
      </c>
      <c r="EC35" s="490" t="e">
        <v>#VALUE!</v>
      </c>
      <c r="ED35" s="490" t="e">
        <v>#VALUE!</v>
      </c>
      <c r="EE35" s="490" t="e">
        <v>#VALUE!</v>
      </c>
      <c r="EF35" s="490" t="e">
        <v>#VALUE!</v>
      </c>
      <c r="EG35" s="490" t="e">
        <v>#VALUE!</v>
      </c>
      <c r="EH35" s="490" t="e">
        <v>#VALUE!</v>
      </c>
      <c r="EI35" s="490" t="e">
        <v>#VALUE!</v>
      </c>
      <c r="EJ35" s="615" t="e">
        <f>EJ37*EJ33</f>
        <v>#VALUE!</v>
      </c>
      <c r="EK35" s="615" t="e">
        <f>EK37*EK33</f>
        <v>#VALUE!</v>
      </c>
      <c r="EL35" s="615" t="e">
        <f>EL37*EL33</f>
        <v>#VALUE!</v>
      </c>
      <c r="EM35" s="615" t="e">
        <f t="shared" ref="EM35:FB35" si="50">EM37*EM33</f>
        <v>#VALUE!</v>
      </c>
      <c r="EN35" s="615" t="e">
        <f t="shared" si="50"/>
        <v>#VALUE!</v>
      </c>
      <c r="EO35" s="615" t="e">
        <f t="shared" si="50"/>
        <v>#VALUE!</v>
      </c>
      <c r="EP35" s="615" t="e">
        <f t="shared" si="50"/>
        <v>#VALUE!</v>
      </c>
      <c r="EQ35" s="615" t="e">
        <f t="shared" si="50"/>
        <v>#VALUE!</v>
      </c>
      <c r="ER35" s="615" t="e">
        <f t="shared" si="50"/>
        <v>#VALUE!</v>
      </c>
      <c r="ES35" s="615" t="e">
        <f t="shared" si="50"/>
        <v>#VALUE!</v>
      </c>
      <c r="ET35" s="615" t="e">
        <f t="shared" si="50"/>
        <v>#VALUE!</v>
      </c>
      <c r="EU35" s="615" t="e">
        <f t="shared" si="50"/>
        <v>#VALUE!</v>
      </c>
      <c r="EV35" s="615" t="e">
        <f t="shared" si="50"/>
        <v>#VALUE!</v>
      </c>
      <c r="EW35" s="615" t="e">
        <f t="shared" si="50"/>
        <v>#VALUE!</v>
      </c>
      <c r="EX35" s="615" t="e">
        <f t="shared" si="50"/>
        <v>#VALUE!</v>
      </c>
      <c r="EY35" s="615" t="e">
        <f t="shared" si="50"/>
        <v>#VALUE!</v>
      </c>
      <c r="EZ35" s="615" t="e">
        <f t="shared" si="50"/>
        <v>#VALUE!</v>
      </c>
      <c r="FA35" s="615" t="e">
        <f t="shared" si="50"/>
        <v>#VALUE!</v>
      </c>
      <c r="FB35" s="615" t="e">
        <f t="shared" si="50"/>
        <v>#VALUE!</v>
      </c>
    </row>
    <row r="36" spans="1:256" s="455" customFormat="1">
      <c r="B36" s="506"/>
      <c r="D36" s="490"/>
      <c r="E36" s="490"/>
      <c r="F36" s="490"/>
      <c r="G36" s="490" t="e">
        <f t="shared" ref="G36:BR36" si="51">100*((G35/C35)-1)</f>
        <v>#VALUE!</v>
      </c>
      <c r="H36" s="490" t="e">
        <f t="shared" si="51"/>
        <v>#VALUE!</v>
      </c>
      <c r="I36" s="490" t="e">
        <f t="shared" si="51"/>
        <v>#VALUE!</v>
      </c>
      <c r="J36" s="490" t="e">
        <f t="shared" si="51"/>
        <v>#VALUE!</v>
      </c>
      <c r="K36" s="490" t="e">
        <f t="shared" si="51"/>
        <v>#VALUE!</v>
      </c>
      <c r="L36" s="490" t="e">
        <f t="shared" si="51"/>
        <v>#VALUE!</v>
      </c>
      <c r="M36" s="490" t="e">
        <f t="shared" si="51"/>
        <v>#VALUE!</v>
      </c>
      <c r="N36" s="490" t="e">
        <f t="shared" si="51"/>
        <v>#VALUE!</v>
      </c>
      <c r="O36" s="490" t="e">
        <f t="shared" si="51"/>
        <v>#VALUE!</v>
      </c>
      <c r="P36" s="490" t="e">
        <f t="shared" si="51"/>
        <v>#VALUE!</v>
      </c>
      <c r="Q36" s="490" t="e">
        <f t="shared" si="51"/>
        <v>#VALUE!</v>
      </c>
      <c r="R36" s="490" t="e">
        <f t="shared" si="51"/>
        <v>#VALUE!</v>
      </c>
      <c r="S36" s="490" t="e">
        <f t="shared" si="51"/>
        <v>#VALUE!</v>
      </c>
      <c r="T36" s="490" t="e">
        <f t="shared" si="51"/>
        <v>#VALUE!</v>
      </c>
      <c r="U36" s="490" t="e">
        <f t="shared" si="51"/>
        <v>#VALUE!</v>
      </c>
      <c r="V36" s="490" t="e">
        <f t="shared" si="51"/>
        <v>#VALUE!</v>
      </c>
      <c r="W36" s="490" t="e">
        <f t="shared" si="51"/>
        <v>#VALUE!</v>
      </c>
      <c r="X36" s="490" t="e">
        <f t="shared" si="51"/>
        <v>#VALUE!</v>
      </c>
      <c r="Y36" s="490" t="e">
        <f t="shared" si="51"/>
        <v>#VALUE!</v>
      </c>
      <c r="Z36" s="490" t="e">
        <f t="shared" si="51"/>
        <v>#VALUE!</v>
      </c>
      <c r="AA36" s="490" t="e">
        <f t="shared" si="51"/>
        <v>#VALUE!</v>
      </c>
      <c r="AB36" s="490" t="e">
        <f t="shared" si="51"/>
        <v>#VALUE!</v>
      </c>
      <c r="AC36" s="490" t="e">
        <f t="shared" si="51"/>
        <v>#VALUE!</v>
      </c>
      <c r="AD36" s="490" t="e">
        <f t="shared" si="51"/>
        <v>#VALUE!</v>
      </c>
      <c r="AE36" s="490" t="e">
        <f t="shared" si="51"/>
        <v>#VALUE!</v>
      </c>
      <c r="AF36" s="490" t="e">
        <f t="shared" si="51"/>
        <v>#VALUE!</v>
      </c>
      <c r="AG36" s="490" t="e">
        <f t="shared" si="51"/>
        <v>#VALUE!</v>
      </c>
      <c r="AH36" s="490" t="e">
        <f t="shared" si="51"/>
        <v>#VALUE!</v>
      </c>
      <c r="AI36" s="490" t="e">
        <f t="shared" si="51"/>
        <v>#VALUE!</v>
      </c>
      <c r="AJ36" s="490" t="e">
        <f t="shared" si="51"/>
        <v>#VALUE!</v>
      </c>
      <c r="AK36" s="490" t="e">
        <f t="shared" si="51"/>
        <v>#VALUE!</v>
      </c>
      <c r="AL36" s="490" t="e">
        <f t="shared" si="51"/>
        <v>#VALUE!</v>
      </c>
      <c r="AM36" s="490" t="e">
        <f t="shared" si="51"/>
        <v>#VALUE!</v>
      </c>
      <c r="AN36" s="490" t="e">
        <f t="shared" si="51"/>
        <v>#VALUE!</v>
      </c>
      <c r="AO36" s="490" t="e">
        <f t="shared" si="51"/>
        <v>#VALUE!</v>
      </c>
      <c r="AP36" s="490" t="e">
        <f t="shared" si="51"/>
        <v>#VALUE!</v>
      </c>
      <c r="AQ36" s="490" t="e">
        <f t="shared" si="51"/>
        <v>#VALUE!</v>
      </c>
      <c r="AR36" s="490" t="e">
        <f t="shared" si="51"/>
        <v>#VALUE!</v>
      </c>
      <c r="AS36" s="490" t="e">
        <f t="shared" si="51"/>
        <v>#VALUE!</v>
      </c>
      <c r="AT36" s="490" t="e">
        <f t="shared" si="51"/>
        <v>#VALUE!</v>
      </c>
      <c r="AU36" s="490" t="e">
        <f t="shared" si="51"/>
        <v>#VALUE!</v>
      </c>
      <c r="AV36" s="490" t="e">
        <f t="shared" si="51"/>
        <v>#VALUE!</v>
      </c>
      <c r="AW36" s="490" t="e">
        <f t="shared" si="51"/>
        <v>#VALUE!</v>
      </c>
      <c r="AX36" s="490" t="e">
        <f t="shared" si="51"/>
        <v>#VALUE!</v>
      </c>
      <c r="AY36" s="490" t="e">
        <f t="shared" si="51"/>
        <v>#VALUE!</v>
      </c>
      <c r="AZ36" s="490" t="e">
        <f t="shared" si="51"/>
        <v>#VALUE!</v>
      </c>
      <c r="BA36" s="490" t="e">
        <f t="shared" si="51"/>
        <v>#VALUE!</v>
      </c>
      <c r="BB36" s="490" t="e">
        <f t="shared" si="51"/>
        <v>#VALUE!</v>
      </c>
      <c r="BC36" s="490" t="e">
        <f t="shared" si="51"/>
        <v>#VALUE!</v>
      </c>
      <c r="BD36" s="490" t="e">
        <f t="shared" si="51"/>
        <v>#VALUE!</v>
      </c>
      <c r="BE36" s="490" t="e">
        <f t="shared" si="51"/>
        <v>#VALUE!</v>
      </c>
      <c r="BF36" s="490" t="e">
        <f t="shared" si="51"/>
        <v>#VALUE!</v>
      </c>
      <c r="BG36" s="490" t="e">
        <f t="shared" si="51"/>
        <v>#VALUE!</v>
      </c>
      <c r="BH36" s="490" t="e">
        <f t="shared" si="51"/>
        <v>#VALUE!</v>
      </c>
      <c r="BI36" s="490" t="e">
        <f t="shared" si="51"/>
        <v>#VALUE!</v>
      </c>
      <c r="BJ36" s="490" t="e">
        <f t="shared" si="51"/>
        <v>#VALUE!</v>
      </c>
      <c r="BK36" s="490" t="e">
        <f t="shared" si="51"/>
        <v>#VALUE!</v>
      </c>
      <c r="BL36" s="490" t="e">
        <f t="shared" si="51"/>
        <v>#VALUE!</v>
      </c>
      <c r="BM36" s="490" t="e">
        <f t="shared" si="51"/>
        <v>#VALUE!</v>
      </c>
      <c r="BN36" s="490" t="e">
        <f t="shared" si="51"/>
        <v>#VALUE!</v>
      </c>
      <c r="BO36" s="490" t="e">
        <f t="shared" si="51"/>
        <v>#VALUE!</v>
      </c>
      <c r="BP36" s="490" t="e">
        <f t="shared" si="51"/>
        <v>#VALUE!</v>
      </c>
      <c r="BQ36" s="490" t="e">
        <f t="shared" si="51"/>
        <v>#VALUE!</v>
      </c>
      <c r="BR36" s="490" t="e">
        <f t="shared" si="51"/>
        <v>#VALUE!</v>
      </c>
      <c r="BS36" s="490" t="e">
        <f t="shared" ref="BS36:ED36" si="52">100*((BS35/BO35)-1)</f>
        <v>#VALUE!</v>
      </c>
      <c r="BT36" s="490" t="e">
        <f t="shared" si="52"/>
        <v>#VALUE!</v>
      </c>
      <c r="BU36" s="490" t="e">
        <f t="shared" si="52"/>
        <v>#VALUE!</v>
      </c>
      <c r="BV36" s="490" t="e">
        <f t="shared" si="52"/>
        <v>#VALUE!</v>
      </c>
      <c r="BW36" s="490" t="e">
        <f t="shared" si="52"/>
        <v>#VALUE!</v>
      </c>
      <c r="BX36" s="490" t="e">
        <f t="shared" si="52"/>
        <v>#VALUE!</v>
      </c>
      <c r="BY36" s="490" t="e">
        <f t="shared" si="52"/>
        <v>#VALUE!</v>
      </c>
      <c r="BZ36" s="490" t="e">
        <f t="shared" si="52"/>
        <v>#VALUE!</v>
      </c>
      <c r="CA36" s="490" t="e">
        <f t="shared" si="52"/>
        <v>#VALUE!</v>
      </c>
      <c r="CB36" s="490" t="e">
        <f t="shared" si="52"/>
        <v>#VALUE!</v>
      </c>
      <c r="CC36" s="490" t="e">
        <f t="shared" si="52"/>
        <v>#VALUE!</v>
      </c>
      <c r="CD36" s="490" t="e">
        <f t="shared" si="52"/>
        <v>#VALUE!</v>
      </c>
      <c r="CE36" s="490" t="e">
        <f t="shared" si="52"/>
        <v>#VALUE!</v>
      </c>
      <c r="CF36" s="490" t="e">
        <f t="shared" si="52"/>
        <v>#VALUE!</v>
      </c>
      <c r="CG36" s="490" t="e">
        <f t="shared" si="52"/>
        <v>#VALUE!</v>
      </c>
      <c r="CH36" s="490" t="e">
        <f t="shared" si="52"/>
        <v>#VALUE!</v>
      </c>
      <c r="CI36" s="490" t="e">
        <f t="shared" si="52"/>
        <v>#VALUE!</v>
      </c>
      <c r="CJ36" s="490" t="e">
        <f t="shared" si="52"/>
        <v>#VALUE!</v>
      </c>
      <c r="CK36" s="490" t="e">
        <f t="shared" si="52"/>
        <v>#VALUE!</v>
      </c>
      <c r="CL36" s="490" t="e">
        <f t="shared" si="52"/>
        <v>#VALUE!</v>
      </c>
      <c r="CM36" s="490" t="e">
        <f t="shared" si="52"/>
        <v>#VALUE!</v>
      </c>
      <c r="CN36" s="490" t="e">
        <f t="shared" si="52"/>
        <v>#VALUE!</v>
      </c>
      <c r="CO36" s="490" t="e">
        <f t="shared" si="52"/>
        <v>#VALUE!</v>
      </c>
      <c r="CP36" s="490" t="e">
        <f t="shared" si="52"/>
        <v>#VALUE!</v>
      </c>
      <c r="CQ36" s="490" t="e">
        <f t="shared" si="52"/>
        <v>#VALUE!</v>
      </c>
      <c r="CR36" s="490" t="e">
        <f t="shared" si="52"/>
        <v>#VALUE!</v>
      </c>
      <c r="CS36" s="490" t="e">
        <f t="shared" si="52"/>
        <v>#VALUE!</v>
      </c>
      <c r="CT36" s="490" t="e">
        <f t="shared" si="52"/>
        <v>#VALUE!</v>
      </c>
      <c r="CU36" s="490" t="e">
        <f t="shared" si="52"/>
        <v>#VALUE!</v>
      </c>
      <c r="CV36" s="490" t="e">
        <f t="shared" si="52"/>
        <v>#VALUE!</v>
      </c>
      <c r="CW36" s="490" t="e">
        <f t="shared" si="52"/>
        <v>#VALUE!</v>
      </c>
      <c r="CX36" s="490" t="e">
        <f t="shared" si="52"/>
        <v>#VALUE!</v>
      </c>
      <c r="CY36" s="490" t="e">
        <f t="shared" si="52"/>
        <v>#VALUE!</v>
      </c>
      <c r="CZ36" s="490" t="e">
        <f t="shared" si="52"/>
        <v>#VALUE!</v>
      </c>
      <c r="DA36" s="490" t="e">
        <f t="shared" si="52"/>
        <v>#VALUE!</v>
      </c>
      <c r="DB36" s="490" t="e">
        <f t="shared" si="52"/>
        <v>#VALUE!</v>
      </c>
      <c r="DC36" s="490" t="e">
        <f t="shared" si="52"/>
        <v>#VALUE!</v>
      </c>
      <c r="DD36" s="490" t="e">
        <f t="shared" si="52"/>
        <v>#VALUE!</v>
      </c>
      <c r="DE36" s="490" t="e">
        <f t="shared" si="52"/>
        <v>#VALUE!</v>
      </c>
      <c r="DF36" s="490" t="e">
        <f t="shared" si="52"/>
        <v>#VALUE!</v>
      </c>
      <c r="DG36" s="490" t="e">
        <f t="shared" si="52"/>
        <v>#VALUE!</v>
      </c>
      <c r="DH36" s="490" t="e">
        <f t="shared" si="52"/>
        <v>#VALUE!</v>
      </c>
      <c r="DI36" s="490" t="e">
        <f t="shared" si="52"/>
        <v>#VALUE!</v>
      </c>
      <c r="DJ36" s="490" t="e">
        <f t="shared" si="52"/>
        <v>#VALUE!</v>
      </c>
      <c r="DK36" s="490" t="e">
        <f t="shared" si="52"/>
        <v>#VALUE!</v>
      </c>
      <c r="DL36" s="490" t="e">
        <f t="shared" si="52"/>
        <v>#VALUE!</v>
      </c>
      <c r="DM36" s="490" t="e">
        <f t="shared" si="52"/>
        <v>#VALUE!</v>
      </c>
      <c r="DN36" s="490" t="e">
        <f t="shared" si="52"/>
        <v>#VALUE!</v>
      </c>
      <c r="DO36" s="490" t="e">
        <f t="shared" si="52"/>
        <v>#VALUE!</v>
      </c>
      <c r="DP36" s="490" t="e">
        <f t="shared" si="52"/>
        <v>#VALUE!</v>
      </c>
      <c r="DQ36" s="490" t="e">
        <f t="shared" si="52"/>
        <v>#VALUE!</v>
      </c>
      <c r="DR36" s="490" t="e">
        <f t="shared" si="52"/>
        <v>#VALUE!</v>
      </c>
      <c r="DS36" s="490" t="e">
        <f t="shared" si="52"/>
        <v>#VALUE!</v>
      </c>
      <c r="DT36" s="490" t="e">
        <f t="shared" si="52"/>
        <v>#VALUE!</v>
      </c>
      <c r="DU36" s="490" t="e">
        <f t="shared" si="52"/>
        <v>#VALUE!</v>
      </c>
      <c r="DV36" s="490" t="e">
        <f t="shared" si="52"/>
        <v>#VALUE!</v>
      </c>
      <c r="DW36" s="490" t="e">
        <f t="shared" si="52"/>
        <v>#VALUE!</v>
      </c>
      <c r="DX36" s="490" t="e">
        <f t="shared" si="52"/>
        <v>#VALUE!</v>
      </c>
      <c r="DY36" s="490" t="e">
        <f t="shared" si="52"/>
        <v>#VALUE!</v>
      </c>
      <c r="DZ36" s="490" t="e">
        <f t="shared" si="52"/>
        <v>#VALUE!</v>
      </c>
      <c r="EA36" s="490" t="e">
        <f t="shared" si="52"/>
        <v>#VALUE!</v>
      </c>
      <c r="EB36" s="490" t="e">
        <f t="shared" si="52"/>
        <v>#VALUE!</v>
      </c>
      <c r="EC36" s="490" t="e">
        <f t="shared" si="52"/>
        <v>#VALUE!</v>
      </c>
      <c r="ED36" s="490" t="e">
        <f t="shared" si="52"/>
        <v>#VALUE!</v>
      </c>
      <c r="EE36" s="490" t="e">
        <f t="shared" ref="EE36:FB36" si="53">100*((EE35/EA35)-1)</f>
        <v>#VALUE!</v>
      </c>
      <c r="EF36" s="490" t="e">
        <f t="shared" si="53"/>
        <v>#VALUE!</v>
      </c>
      <c r="EG36" s="490" t="e">
        <f t="shared" si="53"/>
        <v>#VALUE!</v>
      </c>
      <c r="EH36" s="490" t="e">
        <f t="shared" si="53"/>
        <v>#VALUE!</v>
      </c>
      <c r="EI36" s="490" t="e">
        <f t="shared" si="53"/>
        <v>#VALUE!</v>
      </c>
      <c r="EJ36" s="615" t="e">
        <f t="shared" si="53"/>
        <v>#VALUE!</v>
      </c>
      <c r="EK36" s="615" t="e">
        <f t="shared" si="53"/>
        <v>#VALUE!</v>
      </c>
      <c r="EL36" s="615" t="e">
        <f t="shared" si="53"/>
        <v>#VALUE!</v>
      </c>
      <c r="EM36" s="615" t="e">
        <f t="shared" si="53"/>
        <v>#VALUE!</v>
      </c>
      <c r="EN36" s="615" t="e">
        <f t="shared" si="53"/>
        <v>#VALUE!</v>
      </c>
      <c r="EO36" s="615" t="e">
        <f t="shared" si="53"/>
        <v>#VALUE!</v>
      </c>
      <c r="EP36" s="615" t="e">
        <f t="shared" si="53"/>
        <v>#VALUE!</v>
      </c>
      <c r="EQ36" s="615" t="e">
        <f t="shared" si="53"/>
        <v>#VALUE!</v>
      </c>
      <c r="ER36" s="615" t="e">
        <f t="shared" si="53"/>
        <v>#VALUE!</v>
      </c>
      <c r="ES36" s="615" t="e">
        <f t="shared" si="53"/>
        <v>#VALUE!</v>
      </c>
      <c r="ET36" s="615" t="e">
        <f t="shared" si="53"/>
        <v>#VALUE!</v>
      </c>
      <c r="EU36" s="615" t="e">
        <f t="shared" si="53"/>
        <v>#VALUE!</v>
      </c>
      <c r="EV36" s="615" t="e">
        <f t="shared" si="53"/>
        <v>#VALUE!</v>
      </c>
      <c r="EW36" s="615" t="e">
        <f t="shared" si="53"/>
        <v>#VALUE!</v>
      </c>
      <c r="EX36" s="615" t="e">
        <f t="shared" si="53"/>
        <v>#VALUE!</v>
      </c>
      <c r="EY36" s="615" t="e">
        <f t="shared" si="53"/>
        <v>#VALUE!</v>
      </c>
      <c r="EZ36" s="615" t="e">
        <f t="shared" si="53"/>
        <v>#VALUE!</v>
      </c>
      <c r="FA36" s="615" t="e">
        <f t="shared" si="53"/>
        <v>#VALUE!</v>
      </c>
      <c r="FB36" s="615" t="e">
        <f t="shared" si="53"/>
        <v>#VALUE!</v>
      </c>
    </row>
    <row r="37" spans="1:256" s="465" customFormat="1" ht="13.5" thickBot="1">
      <c r="A37" s="455"/>
      <c r="B37" s="534" t="s">
        <v>378</v>
      </c>
      <c r="C37" s="527" t="e">
        <f>C35/C33</f>
        <v>#VALUE!</v>
      </c>
      <c r="D37" s="527" t="e">
        <f t="shared" ref="D37:BO37" si="54">D35/D33</f>
        <v>#VALUE!</v>
      </c>
      <c r="E37" s="527" t="e">
        <f t="shared" si="54"/>
        <v>#VALUE!</v>
      </c>
      <c r="F37" s="527" t="e">
        <f t="shared" si="54"/>
        <v>#VALUE!</v>
      </c>
      <c r="G37" s="527" t="e">
        <f t="shared" si="54"/>
        <v>#VALUE!</v>
      </c>
      <c r="H37" s="527" t="e">
        <f t="shared" si="54"/>
        <v>#VALUE!</v>
      </c>
      <c r="I37" s="527" t="e">
        <f t="shared" si="54"/>
        <v>#VALUE!</v>
      </c>
      <c r="J37" s="527" t="e">
        <f t="shared" si="54"/>
        <v>#VALUE!</v>
      </c>
      <c r="K37" s="527" t="e">
        <f t="shared" si="54"/>
        <v>#VALUE!</v>
      </c>
      <c r="L37" s="527" t="e">
        <f t="shared" si="54"/>
        <v>#VALUE!</v>
      </c>
      <c r="M37" s="527" t="e">
        <f t="shared" si="54"/>
        <v>#VALUE!</v>
      </c>
      <c r="N37" s="527" t="e">
        <f t="shared" si="54"/>
        <v>#VALUE!</v>
      </c>
      <c r="O37" s="527" t="e">
        <f t="shared" si="54"/>
        <v>#VALUE!</v>
      </c>
      <c r="P37" s="527" t="e">
        <f t="shared" si="54"/>
        <v>#VALUE!</v>
      </c>
      <c r="Q37" s="527" t="e">
        <f t="shared" si="54"/>
        <v>#VALUE!</v>
      </c>
      <c r="R37" s="527" t="e">
        <f t="shared" si="54"/>
        <v>#VALUE!</v>
      </c>
      <c r="S37" s="527" t="e">
        <f t="shared" si="54"/>
        <v>#VALUE!</v>
      </c>
      <c r="T37" s="527" t="e">
        <f t="shared" si="54"/>
        <v>#VALUE!</v>
      </c>
      <c r="U37" s="527" t="e">
        <f t="shared" si="54"/>
        <v>#VALUE!</v>
      </c>
      <c r="V37" s="527" t="e">
        <f t="shared" si="54"/>
        <v>#VALUE!</v>
      </c>
      <c r="W37" s="527" t="e">
        <f t="shared" si="54"/>
        <v>#VALUE!</v>
      </c>
      <c r="X37" s="527" t="e">
        <f t="shared" si="54"/>
        <v>#VALUE!</v>
      </c>
      <c r="Y37" s="527" t="e">
        <f t="shared" si="54"/>
        <v>#VALUE!</v>
      </c>
      <c r="Z37" s="527" t="e">
        <f t="shared" si="54"/>
        <v>#VALUE!</v>
      </c>
      <c r="AA37" s="527" t="e">
        <f t="shared" si="54"/>
        <v>#VALUE!</v>
      </c>
      <c r="AB37" s="527" t="e">
        <f t="shared" si="54"/>
        <v>#VALUE!</v>
      </c>
      <c r="AC37" s="527" t="e">
        <f t="shared" si="54"/>
        <v>#VALUE!</v>
      </c>
      <c r="AD37" s="527" t="e">
        <f t="shared" si="54"/>
        <v>#VALUE!</v>
      </c>
      <c r="AE37" s="527" t="e">
        <f t="shared" si="54"/>
        <v>#VALUE!</v>
      </c>
      <c r="AF37" s="527" t="e">
        <f t="shared" si="54"/>
        <v>#VALUE!</v>
      </c>
      <c r="AG37" s="527" t="e">
        <f t="shared" si="54"/>
        <v>#VALUE!</v>
      </c>
      <c r="AH37" s="527" t="e">
        <f t="shared" si="54"/>
        <v>#VALUE!</v>
      </c>
      <c r="AI37" s="527" t="e">
        <f t="shared" si="54"/>
        <v>#VALUE!</v>
      </c>
      <c r="AJ37" s="527" t="e">
        <f t="shared" si="54"/>
        <v>#VALUE!</v>
      </c>
      <c r="AK37" s="527" t="e">
        <f t="shared" si="54"/>
        <v>#VALUE!</v>
      </c>
      <c r="AL37" s="527" t="e">
        <f t="shared" si="54"/>
        <v>#VALUE!</v>
      </c>
      <c r="AM37" s="527" t="e">
        <f t="shared" si="54"/>
        <v>#VALUE!</v>
      </c>
      <c r="AN37" s="527" t="e">
        <f t="shared" si="54"/>
        <v>#VALUE!</v>
      </c>
      <c r="AO37" s="527" t="e">
        <f t="shared" si="54"/>
        <v>#VALUE!</v>
      </c>
      <c r="AP37" s="527" t="e">
        <f t="shared" si="54"/>
        <v>#VALUE!</v>
      </c>
      <c r="AQ37" s="527" t="e">
        <f t="shared" si="54"/>
        <v>#VALUE!</v>
      </c>
      <c r="AR37" s="527" t="e">
        <f t="shared" si="54"/>
        <v>#VALUE!</v>
      </c>
      <c r="AS37" s="527" t="e">
        <f t="shared" si="54"/>
        <v>#VALUE!</v>
      </c>
      <c r="AT37" s="527" t="e">
        <f t="shared" si="54"/>
        <v>#VALUE!</v>
      </c>
      <c r="AU37" s="527" t="e">
        <f t="shared" si="54"/>
        <v>#VALUE!</v>
      </c>
      <c r="AV37" s="527" t="e">
        <f t="shared" si="54"/>
        <v>#VALUE!</v>
      </c>
      <c r="AW37" s="527" t="e">
        <f t="shared" si="54"/>
        <v>#VALUE!</v>
      </c>
      <c r="AX37" s="527" t="e">
        <f t="shared" si="54"/>
        <v>#VALUE!</v>
      </c>
      <c r="AY37" s="527" t="e">
        <f t="shared" si="54"/>
        <v>#VALUE!</v>
      </c>
      <c r="AZ37" s="527" t="e">
        <f t="shared" si="54"/>
        <v>#VALUE!</v>
      </c>
      <c r="BA37" s="527" t="e">
        <f t="shared" si="54"/>
        <v>#VALUE!</v>
      </c>
      <c r="BB37" s="527" t="e">
        <f t="shared" si="54"/>
        <v>#VALUE!</v>
      </c>
      <c r="BC37" s="527" t="e">
        <f t="shared" si="54"/>
        <v>#VALUE!</v>
      </c>
      <c r="BD37" s="527" t="e">
        <f t="shared" si="54"/>
        <v>#VALUE!</v>
      </c>
      <c r="BE37" s="527" t="e">
        <f t="shared" si="54"/>
        <v>#VALUE!</v>
      </c>
      <c r="BF37" s="527" t="e">
        <f t="shared" si="54"/>
        <v>#VALUE!</v>
      </c>
      <c r="BG37" s="527" t="e">
        <f t="shared" si="54"/>
        <v>#VALUE!</v>
      </c>
      <c r="BH37" s="527" t="e">
        <f t="shared" si="54"/>
        <v>#VALUE!</v>
      </c>
      <c r="BI37" s="527" t="e">
        <f t="shared" si="54"/>
        <v>#VALUE!</v>
      </c>
      <c r="BJ37" s="527" t="e">
        <f t="shared" si="54"/>
        <v>#VALUE!</v>
      </c>
      <c r="BK37" s="527" t="e">
        <f t="shared" si="54"/>
        <v>#VALUE!</v>
      </c>
      <c r="BL37" s="527" t="e">
        <f t="shared" si="54"/>
        <v>#VALUE!</v>
      </c>
      <c r="BM37" s="527" t="e">
        <f t="shared" si="54"/>
        <v>#VALUE!</v>
      </c>
      <c r="BN37" s="527" t="e">
        <f t="shared" si="54"/>
        <v>#VALUE!</v>
      </c>
      <c r="BO37" s="527" t="e">
        <f t="shared" si="54"/>
        <v>#VALUE!</v>
      </c>
      <c r="BP37" s="527" t="e">
        <f t="shared" ref="BP37:EA37" si="55">BP35/BP33</f>
        <v>#VALUE!</v>
      </c>
      <c r="BQ37" s="527" t="e">
        <f t="shared" si="55"/>
        <v>#VALUE!</v>
      </c>
      <c r="BR37" s="527" t="e">
        <f t="shared" si="55"/>
        <v>#VALUE!</v>
      </c>
      <c r="BS37" s="527" t="e">
        <f t="shared" si="55"/>
        <v>#VALUE!</v>
      </c>
      <c r="BT37" s="527" t="e">
        <f t="shared" si="55"/>
        <v>#VALUE!</v>
      </c>
      <c r="BU37" s="527" t="e">
        <f t="shared" si="55"/>
        <v>#VALUE!</v>
      </c>
      <c r="BV37" s="527" t="e">
        <f t="shared" si="55"/>
        <v>#VALUE!</v>
      </c>
      <c r="BW37" s="527" t="e">
        <f t="shared" si="55"/>
        <v>#VALUE!</v>
      </c>
      <c r="BX37" s="527" t="e">
        <f t="shared" si="55"/>
        <v>#VALUE!</v>
      </c>
      <c r="BY37" s="527" t="e">
        <f t="shared" si="55"/>
        <v>#VALUE!</v>
      </c>
      <c r="BZ37" s="527" t="e">
        <f t="shared" si="55"/>
        <v>#VALUE!</v>
      </c>
      <c r="CA37" s="527" t="e">
        <f t="shared" si="55"/>
        <v>#VALUE!</v>
      </c>
      <c r="CB37" s="527" t="e">
        <f t="shared" si="55"/>
        <v>#VALUE!</v>
      </c>
      <c r="CC37" s="527" t="e">
        <f t="shared" si="55"/>
        <v>#VALUE!</v>
      </c>
      <c r="CD37" s="527" t="e">
        <f t="shared" si="55"/>
        <v>#VALUE!</v>
      </c>
      <c r="CE37" s="527" t="e">
        <f t="shared" si="55"/>
        <v>#VALUE!</v>
      </c>
      <c r="CF37" s="527" t="e">
        <f t="shared" si="55"/>
        <v>#VALUE!</v>
      </c>
      <c r="CG37" s="527" t="e">
        <f t="shared" si="55"/>
        <v>#VALUE!</v>
      </c>
      <c r="CH37" s="527" t="e">
        <f t="shared" si="55"/>
        <v>#VALUE!</v>
      </c>
      <c r="CI37" s="527" t="e">
        <f t="shared" si="55"/>
        <v>#VALUE!</v>
      </c>
      <c r="CJ37" s="527" t="e">
        <f t="shared" si="55"/>
        <v>#VALUE!</v>
      </c>
      <c r="CK37" s="527" t="e">
        <f t="shared" si="55"/>
        <v>#VALUE!</v>
      </c>
      <c r="CL37" s="527" t="e">
        <f t="shared" si="55"/>
        <v>#VALUE!</v>
      </c>
      <c r="CM37" s="527" t="e">
        <f t="shared" si="55"/>
        <v>#VALUE!</v>
      </c>
      <c r="CN37" s="527" t="e">
        <f t="shared" si="55"/>
        <v>#VALUE!</v>
      </c>
      <c r="CO37" s="527" t="e">
        <f t="shared" si="55"/>
        <v>#VALUE!</v>
      </c>
      <c r="CP37" s="527" t="e">
        <f t="shared" si="55"/>
        <v>#VALUE!</v>
      </c>
      <c r="CQ37" s="527" t="e">
        <f t="shared" si="55"/>
        <v>#VALUE!</v>
      </c>
      <c r="CR37" s="527" t="e">
        <f t="shared" si="55"/>
        <v>#VALUE!</v>
      </c>
      <c r="CS37" s="527" t="e">
        <f t="shared" si="55"/>
        <v>#VALUE!</v>
      </c>
      <c r="CT37" s="527" t="e">
        <f t="shared" si="55"/>
        <v>#VALUE!</v>
      </c>
      <c r="CU37" s="527" t="e">
        <f t="shared" si="55"/>
        <v>#VALUE!</v>
      </c>
      <c r="CV37" s="527" t="e">
        <f t="shared" si="55"/>
        <v>#VALUE!</v>
      </c>
      <c r="CW37" s="527" t="e">
        <f t="shared" si="55"/>
        <v>#VALUE!</v>
      </c>
      <c r="CX37" s="527" t="e">
        <f t="shared" si="55"/>
        <v>#VALUE!</v>
      </c>
      <c r="CY37" s="527" t="e">
        <f t="shared" si="55"/>
        <v>#VALUE!</v>
      </c>
      <c r="CZ37" s="527" t="e">
        <f t="shared" si="55"/>
        <v>#VALUE!</v>
      </c>
      <c r="DA37" s="527" t="e">
        <f t="shared" si="55"/>
        <v>#VALUE!</v>
      </c>
      <c r="DB37" s="527" t="e">
        <f t="shared" si="55"/>
        <v>#VALUE!</v>
      </c>
      <c r="DC37" s="527" t="e">
        <f t="shared" si="55"/>
        <v>#VALUE!</v>
      </c>
      <c r="DD37" s="527" t="e">
        <f t="shared" si="55"/>
        <v>#VALUE!</v>
      </c>
      <c r="DE37" s="527" t="e">
        <f t="shared" si="55"/>
        <v>#VALUE!</v>
      </c>
      <c r="DF37" s="527" t="e">
        <f t="shared" si="55"/>
        <v>#VALUE!</v>
      </c>
      <c r="DG37" s="527" t="e">
        <f t="shared" si="55"/>
        <v>#VALUE!</v>
      </c>
      <c r="DH37" s="527" t="e">
        <f t="shared" si="55"/>
        <v>#VALUE!</v>
      </c>
      <c r="DI37" s="527" t="e">
        <f t="shared" si="55"/>
        <v>#VALUE!</v>
      </c>
      <c r="DJ37" s="527" t="e">
        <f t="shared" si="55"/>
        <v>#VALUE!</v>
      </c>
      <c r="DK37" s="527" t="e">
        <f t="shared" si="55"/>
        <v>#VALUE!</v>
      </c>
      <c r="DL37" s="527" t="e">
        <f t="shared" si="55"/>
        <v>#VALUE!</v>
      </c>
      <c r="DM37" s="527" t="e">
        <f t="shared" si="55"/>
        <v>#VALUE!</v>
      </c>
      <c r="DN37" s="527" t="e">
        <f t="shared" si="55"/>
        <v>#VALUE!</v>
      </c>
      <c r="DO37" s="527" t="e">
        <f t="shared" si="55"/>
        <v>#VALUE!</v>
      </c>
      <c r="DP37" s="527" t="e">
        <f t="shared" si="55"/>
        <v>#VALUE!</v>
      </c>
      <c r="DQ37" s="527" t="e">
        <f t="shared" si="55"/>
        <v>#VALUE!</v>
      </c>
      <c r="DR37" s="527" t="e">
        <f t="shared" si="55"/>
        <v>#VALUE!</v>
      </c>
      <c r="DS37" s="527" t="e">
        <f t="shared" si="55"/>
        <v>#VALUE!</v>
      </c>
      <c r="DT37" s="527" t="e">
        <f t="shared" si="55"/>
        <v>#VALUE!</v>
      </c>
      <c r="DU37" s="527" t="e">
        <f t="shared" si="55"/>
        <v>#VALUE!</v>
      </c>
      <c r="DV37" s="527" t="e">
        <f t="shared" si="55"/>
        <v>#VALUE!</v>
      </c>
      <c r="DW37" s="527" t="e">
        <f t="shared" si="55"/>
        <v>#VALUE!</v>
      </c>
      <c r="DX37" s="527" t="e">
        <f t="shared" si="55"/>
        <v>#VALUE!</v>
      </c>
      <c r="DY37" s="527" t="e">
        <f t="shared" si="55"/>
        <v>#VALUE!</v>
      </c>
      <c r="DZ37" s="527" t="e">
        <f t="shared" si="55"/>
        <v>#VALUE!</v>
      </c>
      <c r="EA37" s="527" t="e">
        <f t="shared" si="55"/>
        <v>#VALUE!</v>
      </c>
      <c r="EB37" s="527" t="e">
        <f t="shared" ref="EB37:EF37" si="56">EB35/EB33</f>
        <v>#VALUE!</v>
      </c>
      <c r="EC37" s="527" t="e">
        <f t="shared" si="56"/>
        <v>#VALUE!</v>
      </c>
      <c r="ED37" s="527" t="e">
        <f t="shared" si="56"/>
        <v>#VALUE!</v>
      </c>
      <c r="EE37" s="527" t="e">
        <f t="shared" si="56"/>
        <v>#VALUE!</v>
      </c>
      <c r="EF37" s="527" t="e">
        <f t="shared" si="56"/>
        <v>#VALUE!</v>
      </c>
      <c r="EG37" s="527" t="e">
        <f>EG35/EG33</f>
        <v>#VALUE!</v>
      </c>
      <c r="EH37" s="527" t="e">
        <f>EH35/EH33</f>
        <v>#VALUE!</v>
      </c>
      <c r="EI37" s="527" t="e">
        <f>EI35/EI33</f>
        <v>#VALUE!</v>
      </c>
      <c r="EJ37" s="616" t="e">
        <f>EI37+0.002</f>
        <v>#VALUE!</v>
      </c>
      <c r="EK37" s="616" t="e">
        <f>EJ37+0.002</f>
        <v>#VALUE!</v>
      </c>
      <c r="EL37" s="616" t="e">
        <f>EK37+0.002</f>
        <v>#VALUE!</v>
      </c>
      <c r="EM37" s="616" t="e">
        <f>EL37+0.002</f>
        <v>#VALUE!</v>
      </c>
      <c r="EN37" s="616" t="e">
        <f>EM37</f>
        <v>#VALUE!</v>
      </c>
      <c r="EO37" s="616" t="e">
        <f t="shared" ref="EO37:FB37" si="57">EN37</f>
        <v>#VALUE!</v>
      </c>
      <c r="EP37" s="616" t="e">
        <f t="shared" si="57"/>
        <v>#VALUE!</v>
      </c>
      <c r="EQ37" s="616" t="e">
        <f t="shared" si="57"/>
        <v>#VALUE!</v>
      </c>
      <c r="ER37" s="616" t="e">
        <f t="shared" si="57"/>
        <v>#VALUE!</v>
      </c>
      <c r="ES37" s="616" t="e">
        <f t="shared" si="57"/>
        <v>#VALUE!</v>
      </c>
      <c r="ET37" s="616" t="e">
        <f t="shared" si="57"/>
        <v>#VALUE!</v>
      </c>
      <c r="EU37" s="616" t="e">
        <f>ET37+0.001</f>
        <v>#VALUE!</v>
      </c>
      <c r="EV37" s="616" t="e">
        <f t="shared" si="57"/>
        <v>#VALUE!</v>
      </c>
      <c r="EW37" s="616" t="e">
        <f t="shared" si="57"/>
        <v>#VALUE!</v>
      </c>
      <c r="EX37" s="616" t="e">
        <f t="shared" si="57"/>
        <v>#VALUE!</v>
      </c>
      <c r="EY37" s="616" t="e">
        <f>EX37+0.001</f>
        <v>#VALUE!</v>
      </c>
      <c r="EZ37" s="616" t="e">
        <f t="shared" si="57"/>
        <v>#VALUE!</v>
      </c>
      <c r="FA37" s="616" t="e">
        <f t="shared" si="57"/>
        <v>#VALUE!</v>
      </c>
      <c r="FB37" s="616" t="e">
        <f t="shared" si="57"/>
        <v>#VALUE!</v>
      </c>
    </row>
    <row r="38" spans="1:256" s="455" customFormat="1">
      <c r="B38" s="563" t="s">
        <v>389</v>
      </c>
      <c r="C38" s="455" t="e">
        <v>#VALUE!</v>
      </c>
      <c r="D38" s="455" t="e">
        <v>#VALUE!</v>
      </c>
      <c r="E38" s="455" t="e">
        <v>#VALUE!</v>
      </c>
      <c r="F38" s="455" t="e">
        <v>#VALUE!</v>
      </c>
      <c r="G38" s="455" t="e">
        <v>#VALUE!</v>
      </c>
      <c r="H38" s="455" t="e">
        <v>#VALUE!</v>
      </c>
      <c r="I38" s="455" t="e">
        <v>#VALUE!</v>
      </c>
      <c r="J38" s="455" t="e">
        <v>#VALUE!</v>
      </c>
      <c r="K38" s="455" t="e">
        <v>#VALUE!</v>
      </c>
      <c r="L38" s="455" t="e">
        <v>#VALUE!</v>
      </c>
      <c r="M38" s="455" t="e">
        <v>#VALUE!</v>
      </c>
      <c r="N38" s="455" t="e">
        <v>#VALUE!</v>
      </c>
      <c r="O38" s="455" t="e">
        <v>#VALUE!</v>
      </c>
      <c r="P38" s="455" t="e">
        <v>#VALUE!</v>
      </c>
      <c r="Q38" s="455" t="e">
        <v>#VALUE!</v>
      </c>
      <c r="R38" s="455" t="e">
        <v>#VALUE!</v>
      </c>
      <c r="S38" s="455" t="e">
        <v>#VALUE!</v>
      </c>
      <c r="T38" s="455" t="e">
        <v>#VALUE!</v>
      </c>
      <c r="U38" s="455" t="e">
        <v>#VALUE!</v>
      </c>
      <c r="V38" s="455" t="e">
        <v>#VALUE!</v>
      </c>
      <c r="W38" s="455" t="e">
        <v>#VALUE!</v>
      </c>
      <c r="X38" s="455" t="e">
        <v>#VALUE!</v>
      </c>
      <c r="Y38" s="455" t="e">
        <v>#VALUE!</v>
      </c>
      <c r="Z38" s="455" t="e">
        <v>#VALUE!</v>
      </c>
      <c r="AA38" s="455" t="e">
        <v>#VALUE!</v>
      </c>
      <c r="AB38" s="455" t="e">
        <v>#VALUE!</v>
      </c>
      <c r="AC38" s="455" t="e">
        <v>#VALUE!</v>
      </c>
      <c r="AD38" s="455" t="e">
        <v>#VALUE!</v>
      </c>
      <c r="AE38" s="455" t="e">
        <v>#VALUE!</v>
      </c>
      <c r="AF38" s="455" t="e">
        <v>#VALUE!</v>
      </c>
      <c r="AG38" s="455" t="e">
        <v>#VALUE!</v>
      </c>
      <c r="AH38" s="455" t="e">
        <v>#VALUE!</v>
      </c>
      <c r="AI38" s="455" t="e">
        <v>#VALUE!</v>
      </c>
      <c r="AJ38" s="455" t="e">
        <v>#VALUE!</v>
      </c>
      <c r="AK38" s="455" t="e">
        <v>#VALUE!</v>
      </c>
      <c r="AL38" s="455" t="e">
        <v>#VALUE!</v>
      </c>
      <c r="AM38" s="455" t="e">
        <v>#VALUE!</v>
      </c>
      <c r="AN38" s="455" t="e">
        <v>#VALUE!</v>
      </c>
      <c r="AO38" s="455" t="e">
        <v>#VALUE!</v>
      </c>
      <c r="AP38" s="455" t="e">
        <v>#VALUE!</v>
      </c>
      <c r="AQ38" s="455" t="e">
        <v>#VALUE!</v>
      </c>
      <c r="AR38" s="455" t="e">
        <v>#VALUE!</v>
      </c>
      <c r="AS38" s="455" t="e">
        <v>#VALUE!</v>
      </c>
      <c r="AT38" s="455" t="e">
        <v>#VALUE!</v>
      </c>
      <c r="AU38" s="455" t="e">
        <v>#VALUE!</v>
      </c>
      <c r="AV38" s="455" t="e">
        <v>#VALUE!</v>
      </c>
      <c r="AW38" s="455" t="e">
        <v>#VALUE!</v>
      </c>
      <c r="AX38" s="455" t="e">
        <v>#VALUE!</v>
      </c>
      <c r="AY38" s="455" t="e">
        <v>#VALUE!</v>
      </c>
      <c r="AZ38" s="455" t="e">
        <v>#VALUE!</v>
      </c>
      <c r="BA38" s="455" t="e">
        <v>#VALUE!</v>
      </c>
      <c r="BB38" s="455" t="e">
        <v>#VALUE!</v>
      </c>
      <c r="BC38" s="455" t="e">
        <v>#VALUE!</v>
      </c>
      <c r="BD38" s="455" t="e">
        <v>#VALUE!</v>
      </c>
      <c r="BE38" s="455" t="e">
        <v>#VALUE!</v>
      </c>
      <c r="BF38" s="455" t="e">
        <v>#VALUE!</v>
      </c>
      <c r="BG38" s="455" t="e">
        <v>#VALUE!</v>
      </c>
      <c r="BH38" s="455" t="e">
        <v>#VALUE!</v>
      </c>
      <c r="BI38" s="455" t="e">
        <v>#VALUE!</v>
      </c>
      <c r="BJ38" s="455" t="e">
        <v>#VALUE!</v>
      </c>
      <c r="BK38" s="455" t="e">
        <v>#VALUE!</v>
      </c>
      <c r="BL38" s="455" t="e">
        <v>#VALUE!</v>
      </c>
      <c r="BM38" s="455" t="e">
        <v>#VALUE!</v>
      </c>
      <c r="BN38" s="455" t="e">
        <v>#VALUE!</v>
      </c>
      <c r="BO38" s="455" t="e">
        <v>#VALUE!</v>
      </c>
      <c r="BP38" s="455" t="e">
        <v>#VALUE!</v>
      </c>
      <c r="BQ38" s="455" t="e">
        <v>#VALUE!</v>
      </c>
      <c r="BR38" s="455" t="e">
        <v>#VALUE!</v>
      </c>
      <c r="BS38" s="455" t="e">
        <v>#VALUE!</v>
      </c>
      <c r="BT38" s="455" t="e">
        <v>#VALUE!</v>
      </c>
      <c r="BU38" s="455" t="e">
        <v>#VALUE!</v>
      </c>
      <c r="BV38" s="455" t="e">
        <v>#VALUE!</v>
      </c>
      <c r="BW38" s="455" t="e">
        <v>#VALUE!</v>
      </c>
      <c r="BX38" s="455" t="e">
        <v>#VALUE!</v>
      </c>
      <c r="BY38" s="455" t="e">
        <v>#VALUE!</v>
      </c>
      <c r="BZ38" s="455" t="e">
        <v>#VALUE!</v>
      </c>
      <c r="CA38" s="455" t="e">
        <v>#VALUE!</v>
      </c>
      <c r="CB38" s="455" t="e">
        <v>#VALUE!</v>
      </c>
      <c r="CC38" s="455" t="e">
        <v>#VALUE!</v>
      </c>
      <c r="CD38" s="455" t="e">
        <v>#VALUE!</v>
      </c>
      <c r="CE38" s="455" t="e">
        <v>#VALUE!</v>
      </c>
      <c r="CF38" s="455" t="e">
        <v>#VALUE!</v>
      </c>
      <c r="CG38" s="455" t="e">
        <v>#VALUE!</v>
      </c>
      <c r="CH38" s="455" t="e">
        <v>#VALUE!</v>
      </c>
      <c r="CI38" s="455" t="e">
        <v>#VALUE!</v>
      </c>
      <c r="CJ38" s="455" t="e">
        <v>#VALUE!</v>
      </c>
      <c r="CK38" s="455" t="e">
        <v>#VALUE!</v>
      </c>
      <c r="CL38" s="455" t="e">
        <v>#VALUE!</v>
      </c>
      <c r="CM38" s="455" t="e">
        <v>#VALUE!</v>
      </c>
      <c r="CN38" s="455" t="e">
        <v>#VALUE!</v>
      </c>
      <c r="CO38" s="455" t="e">
        <v>#VALUE!</v>
      </c>
      <c r="CP38" s="455" t="e">
        <v>#VALUE!</v>
      </c>
      <c r="CQ38" s="455" t="e">
        <v>#VALUE!</v>
      </c>
      <c r="CR38" s="455" t="e">
        <v>#VALUE!</v>
      </c>
      <c r="CS38" s="455" t="e">
        <v>#VALUE!</v>
      </c>
      <c r="CT38" s="455" t="e">
        <v>#VALUE!</v>
      </c>
      <c r="CU38" s="455" t="e">
        <v>#VALUE!</v>
      </c>
      <c r="CV38" s="455" t="e">
        <v>#VALUE!</v>
      </c>
      <c r="CW38" s="455" t="e">
        <v>#VALUE!</v>
      </c>
      <c r="CX38" s="455" t="e">
        <v>#VALUE!</v>
      </c>
      <c r="CY38" s="455" t="e">
        <v>#VALUE!</v>
      </c>
      <c r="CZ38" s="455" t="e">
        <v>#VALUE!</v>
      </c>
      <c r="DA38" s="455" t="e">
        <v>#VALUE!</v>
      </c>
      <c r="DB38" s="455" t="e">
        <v>#VALUE!</v>
      </c>
      <c r="DC38" s="455" t="e">
        <v>#VALUE!</v>
      </c>
      <c r="DD38" s="455" t="e">
        <v>#VALUE!</v>
      </c>
      <c r="DE38" s="455" t="e">
        <v>#VALUE!</v>
      </c>
      <c r="DF38" s="455" t="e">
        <v>#VALUE!</v>
      </c>
      <c r="DG38" s="455" t="e">
        <v>#VALUE!</v>
      </c>
      <c r="DH38" s="455" t="e">
        <v>#VALUE!</v>
      </c>
      <c r="DI38" s="455" t="e">
        <v>#VALUE!</v>
      </c>
      <c r="DJ38" s="455" t="e">
        <v>#VALUE!</v>
      </c>
      <c r="DK38" s="455" t="e">
        <v>#VALUE!</v>
      </c>
      <c r="DL38" s="455" t="e">
        <v>#VALUE!</v>
      </c>
      <c r="DM38" s="455" t="e">
        <v>#VALUE!</v>
      </c>
      <c r="DN38" s="455" t="e">
        <v>#VALUE!</v>
      </c>
      <c r="DO38" s="455" t="e">
        <v>#VALUE!</v>
      </c>
      <c r="DP38" s="455" t="e">
        <v>#VALUE!</v>
      </c>
      <c r="DQ38" s="455" t="e">
        <v>#VALUE!</v>
      </c>
      <c r="DR38" s="455" t="e">
        <v>#VALUE!</v>
      </c>
      <c r="DS38" s="455" t="e">
        <v>#VALUE!</v>
      </c>
      <c r="DT38" s="455" t="e">
        <v>#VALUE!</v>
      </c>
      <c r="DU38" s="455" t="e">
        <v>#VALUE!</v>
      </c>
      <c r="DV38" s="455" t="e">
        <v>#VALUE!</v>
      </c>
      <c r="DW38" s="455" t="e">
        <v>#VALUE!</v>
      </c>
      <c r="DX38" s="455" t="e">
        <v>#VALUE!</v>
      </c>
      <c r="DY38" s="455" t="e">
        <v>#VALUE!</v>
      </c>
      <c r="DZ38" s="455" t="e">
        <v>#VALUE!</v>
      </c>
      <c r="EA38" s="490" t="e">
        <v>#VALUE!</v>
      </c>
      <c r="EB38" s="490" t="e">
        <v>#VALUE!</v>
      </c>
      <c r="EC38" s="490" t="e">
        <v>#VALUE!</v>
      </c>
      <c r="ED38" s="490" t="e">
        <v>#VALUE!</v>
      </c>
      <c r="EE38" s="490" t="e">
        <v>#VALUE!</v>
      </c>
      <c r="EF38" s="490" t="e">
        <v>#VALUE!</v>
      </c>
      <c r="EG38" s="490" t="e">
        <v>#VALUE!</v>
      </c>
      <c r="EH38" s="490" t="e">
        <v>#VALUE!</v>
      </c>
      <c r="EI38" s="490" t="e">
        <v>#VALUE!</v>
      </c>
      <c r="EJ38" s="593" t="e">
        <f t="shared" ref="EJ38:FB38" si="58">EF38*(1+EJ39%)</f>
        <v>#VALUE!</v>
      </c>
      <c r="EK38" s="593" t="e">
        <f t="shared" si="58"/>
        <v>#VALUE!</v>
      </c>
      <c r="EL38" s="593" t="e">
        <f t="shared" si="58"/>
        <v>#VALUE!</v>
      </c>
      <c r="EM38" s="593" t="e">
        <f t="shared" si="58"/>
        <v>#VALUE!</v>
      </c>
      <c r="EN38" s="593" t="e">
        <f t="shared" si="58"/>
        <v>#VALUE!</v>
      </c>
      <c r="EO38" s="593" t="e">
        <f t="shared" si="58"/>
        <v>#VALUE!</v>
      </c>
      <c r="EP38" s="593" t="e">
        <f t="shared" si="58"/>
        <v>#VALUE!</v>
      </c>
      <c r="EQ38" s="593" t="e">
        <f t="shared" si="58"/>
        <v>#VALUE!</v>
      </c>
      <c r="ER38" s="593" t="e">
        <f t="shared" si="58"/>
        <v>#VALUE!</v>
      </c>
      <c r="ES38" s="593" t="e">
        <f t="shared" si="58"/>
        <v>#VALUE!</v>
      </c>
      <c r="ET38" s="593" t="e">
        <f t="shared" si="58"/>
        <v>#VALUE!</v>
      </c>
      <c r="EU38" s="593" t="e">
        <f t="shared" si="58"/>
        <v>#VALUE!</v>
      </c>
      <c r="EV38" s="593" t="e">
        <f t="shared" si="58"/>
        <v>#VALUE!</v>
      </c>
      <c r="EW38" s="593" t="e">
        <f t="shared" si="58"/>
        <v>#VALUE!</v>
      </c>
      <c r="EX38" s="593" t="e">
        <f t="shared" si="58"/>
        <v>#VALUE!</v>
      </c>
      <c r="EY38" s="593" t="e">
        <f t="shared" si="58"/>
        <v>#VALUE!</v>
      </c>
      <c r="EZ38" s="593" t="e">
        <f t="shared" si="58"/>
        <v>#VALUE!</v>
      </c>
      <c r="FA38" s="593" t="e">
        <f t="shared" si="58"/>
        <v>#VALUE!</v>
      </c>
      <c r="FB38" s="593" t="e">
        <f t="shared" si="58"/>
        <v>#VALUE!</v>
      </c>
      <c r="FC38" s="611"/>
      <c r="FD38" s="611"/>
      <c r="FE38" s="611"/>
      <c r="FF38" s="611"/>
      <c r="FG38" s="611"/>
      <c r="FH38" s="611"/>
      <c r="FI38" s="611"/>
      <c r="FJ38" s="611"/>
    </row>
    <row r="39" spans="1:256" s="465" customFormat="1" ht="13.5" thickBot="1">
      <c r="A39" s="374"/>
      <c r="B39" s="507" t="s">
        <v>74</v>
      </c>
      <c r="D39" s="483"/>
      <c r="E39" s="483"/>
      <c r="F39" s="483"/>
      <c r="G39" s="483" t="e">
        <f t="shared" ref="G39:BR39" si="59">100*(G38/C38-1)</f>
        <v>#VALUE!</v>
      </c>
      <c r="H39" s="483" t="e">
        <f t="shared" si="59"/>
        <v>#VALUE!</v>
      </c>
      <c r="I39" s="483" t="e">
        <f t="shared" si="59"/>
        <v>#VALUE!</v>
      </c>
      <c r="J39" s="483" t="e">
        <f t="shared" si="59"/>
        <v>#VALUE!</v>
      </c>
      <c r="K39" s="483" t="e">
        <f t="shared" si="59"/>
        <v>#VALUE!</v>
      </c>
      <c r="L39" s="483" t="e">
        <f t="shared" si="59"/>
        <v>#VALUE!</v>
      </c>
      <c r="M39" s="483" t="e">
        <f t="shared" si="59"/>
        <v>#VALUE!</v>
      </c>
      <c r="N39" s="483" t="e">
        <f t="shared" si="59"/>
        <v>#VALUE!</v>
      </c>
      <c r="O39" s="483" t="e">
        <f t="shared" si="59"/>
        <v>#VALUE!</v>
      </c>
      <c r="P39" s="483" t="e">
        <f t="shared" si="59"/>
        <v>#VALUE!</v>
      </c>
      <c r="Q39" s="483" t="e">
        <f t="shared" si="59"/>
        <v>#VALUE!</v>
      </c>
      <c r="R39" s="483" t="e">
        <f t="shared" si="59"/>
        <v>#VALUE!</v>
      </c>
      <c r="S39" s="483" t="e">
        <f t="shared" si="59"/>
        <v>#VALUE!</v>
      </c>
      <c r="T39" s="483" t="e">
        <f t="shared" si="59"/>
        <v>#VALUE!</v>
      </c>
      <c r="U39" s="483" t="e">
        <f t="shared" si="59"/>
        <v>#VALUE!</v>
      </c>
      <c r="V39" s="483" t="e">
        <f t="shared" si="59"/>
        <v>#VALUE!</v>
      </c>
      <c r="W39" s="483" t="e">
        <f t="shared" si="59"/>
        <v>#VALUE!</v>
      </c>
      <c r="X39" s="483" t="e">
        <f t="shared" si="59"/>
        <v>#VALUE!</v>
      </c>
      <c r="Y39" s="483" t="e">
        <f t="shared" si="59"/>
        <v>#VALUE!</v>
      </c>
      <c r="Z39" s="483" t="e">
        <f t="shared" si="59"/>
        <v>#VALUE!</v>
      </c>
      <c r="AA39" s="483" t="e">
        <f t="shared" si="59"/>
        <v>#VALUE!</v>
      </c>
      <c r="AB39" s="483" t="e">
        <f t="shared" si="59"/>
        <v>#VALUE!</v>
      </c>
      <c r="AC39" s="483" t="e">
        <f t="shared" si="59"/>
        <v>#VALUE!</v>
      </c>
      <c r="AD39" s="483" t="e">
        <f t="shared" si="59"/>
        <v>#VALUE!</v>
      </c>
      <c r="AE39" s="483" t="e">
        <f t="shared" si="59"/>
        <v>#VALUE!</v>
      </c>
      <c r="AF39" s="483" t="e">
        <f t="shared" si="59"/>
        <v>#VALUE!</v>
      </c>
      <c r="AG39" s="483" t="e">
        <f t="shared" si="59"/>
        <v>#VALUE!</v>
      </c>
      <c r="AH39" s="483" t="e">
        <f t="shared" si="59"/>
        <v>#VALUE!</v>
      </c>
      <c r="AI39" s="483" t="e">
        <f t="shared" si="59"/>
        <v>#VALUE!</v>
      </c>
      <c r="AJ39" s="483" t="e">
        <f t="shared" si="59"/>
        <v>#VALUE!</v>
      </c>
      <c r="AK39" s="483" t="e">
        <f t="shared" si="59"/>
        <v>#VALUE!</v>
      </c>
      <c r="AL39" s="483" t="e">
        <f t="shared" si="59"/>
        <v>#VALUE!</v>
      </c>
      <c r="AM39" s="483" t="e">
        <f t="shared" si="59"/>
        <v>#VALUE!</v>
      </c>
      <c r="AN39" s="483" t="e">
        <f t="shared" si="59"/>
        <v>#VALUE!</v>
      </c>
      <c r="AO39" s="483" t="e">
        <f t="shared" si="59"/>
        <v>#VALUE!</v>
      </c>
      <c r="AP39" s="483" t="e">
        <f t="shared" si="59"/>
        <v>#VALUE!</v>
      </c>
      <c r="AQ39" s="483" t="e">
        <f t="shared" si="59"/>
        <v>#VALUE!</v>
      </c>
      <c r="AR39" s="483" t="e">
        <f t="shared" si="59"/>
        <v>#VALUE!</v>
      </c>
      <c r="AS39" s="483" t="e">
        <f t="shared" si="59"/>
        <v>#VALUE!</v>
      </c>
      <c r="AT39" s="483" t="e">
        <f t="shared" si="59"/>
        <v>#VALUE!</v>
      </c>
      <c r="AU39" s="483" t="e">
        <f t="shared" si="59"/>
        <v>#VALUE!</v>
      </c>
      <c r="AV39" s="483" t="e">
        <f t="shared" si="59"/>
        <v>#VALUE!</v>
      </c>
      <c r="AW39" s="483" t="e">
        <f t="shared" si="59"/>
        <v>#VALUE!</v>
      </c>
      <c r="AX39" s="483" t="e">
        <f t="shared" si="59"/>
        <v>#VALUE!</v>
      </c>
      <c r="AY39" s="483" t="e">
        <f t="shared" si="59"/>
        <v>#VALUE!</v>
      </c>
      <c r="AZ39" s="483" t="e">
        <f t="shared" si="59"/>
        <v>#VALUE!</v>
      </c>
      <c r="BA39" s="483" t="e">
        <f t="shared" si="59"/>
        <v>#VALUE!</v>
      </c>
      <c r="BB39" s="483" t="e">
        <f t="shared" si="59"/>
        <v>#VALUE!</v>
      </c>
      <c r="BC39" s="483" t="e">
        <f t="shared" si="59"/>
        <v>#VALUE!</v>
      </c>
      <c r="BD39" s="483" t="e">
        <f t="shared" si="59"/>
        <v>#VALUE!</v>
      </c>
      <c r="BE39" s="483" t="e">
        <f t="shared" si="59"/>
        <v>#VALUE!</v>
      </c>
      <c r="BF39" s="483" t="e">
        <f t="shared" si="59"/>
        <v>#VALUE!</v>
      </c>
      <c r="BG39" s="483" t="e">
        <f t="shared" si="59"/>
        <v>#VALUE!</v>
      </c>
      <c r="BH39" s="483" t="e">
        <f t="shared" si="59"/>
        <v>#VALUE!</v>
      </c>
      <c r="BI39" s="483" t="e">
        <f t="shared" si="59"/>
        <v>#VALUE!</v>
      </c>
      <c r="BJ39" s="483" t="e">
        <f t="shared" si="59"/>
        <v>#VALUE!</v>
      </c>
      <c r="BK39" s="483" t="e">
        <f t="shared" si="59"/>
        <v>#VALUE!</v>
      </c>
      <c r="BL39" s="483" t="e">
        <f t="shared" si="59"/>
        <v>#VALUE!</v>
      </c>
      <c r="BM39" s="483" t="e">
        <f t="shared" si="59"/>
        <v>#VALUE!</v>
      </c>
      <c r="BN39" s="483" t="e">
        <f t="shared" si="59"/>
        <v>#VALUE!</v>
      </c>
      <c r="BO39" s="483" t="e">
        <f t="shared" si="59"/>
        <v>#VALUE!</v>
      </c>
      <c r="BP39" s="483" t="e">
        <f t="shared" si="59"/>
        <v>#VALUE!</v>
      </c>
      <c r="BQ39" s="483" t="e">
        <f t="shared" si="59"/>
        <v>#VALUE!</v>
      </c>
      <c r="BR39" s="483" t="e">
        <f t="shared" si="59"/>
        <v>#VALUE!</v>
      </c>
      <c r="BS39" s="483" t="e">
        <f t="shared" ref="BS39:ED39" si="60">100*(BS38/BO38-1)</f>
        <v>#VALUE!</v>
      </c>
      <c r="BT39" s="483" t="e">
        <f t="shared" si="60"/>
        <v>#VALUE!</v>
      </c>
      <c r="BU39" s="483" t="e">
        <f t="shared" si="60"/>
        <v>#VALUE!</v>
      </c>
      <c r="BV39" s="483" t="e">
        <f t="shared" si="60"/>
        <v>#VALUE!</v>
      </c>
      <c r="BW39" s="483" t="e">
        <f t="shared" si="60"/>
        <v>#VALUE!</v>
      </c>
      <c r="BX39" s="483" t="e">
        <f t="shared" si="60"/>
        <v>#VALUE!</v>
      </c>
      <c r="BY39" s="483" t="e">
        <f t="shared" si="60"/>
        <v>#VALUE!</v>
      </c>
      <c r="BZ39" s="483" t="e">
        <f t="shared" si="60"/>
        <v>#VALUE!</v>
      </c>
      <c r="CA39" s="483" t="e">
        <f t="shared" si="60"/>
        <v>#VALUE!</v>
      </c>
      <c r="CB39" s="483" t="e">
        <f t="shared" si="60"/>
        <v>#VALUE!</v>
      </c>
      <c r="CC39" s="483" t="e">
        <f t="shared" si="60"/>
        <v>#VALUE!</v>
      </c>
      <c r="CD39" s="483" t="e">
        <f t="shared" si="60"/>
        <v>#VALUE!</v>
      </c>
      <c r="CE39" s="483" t="e">
        <f t="shared" si="60"/>
        <v>#VALUE!</v>
      </c>
      <c r="CF39" s="483" t="e">
        <f t="shared" si="60"/>
        <v>#VALUE!</v>
      </c>
      <c r="CG39" s="483" t="e">
        <f t="shared" si="60"/>
        <v>#VALUE!</v>
      </c>
      <c r="CH39" s="483" t="e">
        <f t="shared" si="60"/>
        <v>#VALUE!</v>
      </c>
      <c r="CI39" s="483" t="e">
        <f t="shared" si="60"/>
        <v>#VALUE!</v>
      </c>
      <c r="CJ39" s="483" t="e">
        <f t="shared" si="60"/>
        <v>#VALUE!</v>
      </c>
      <c r="CK39" s="483" t="e">
        <f t="shared" si="60"/>
        <v>#VALUE!</v>
      </c>
      <c r="CL39" s="483" t="e">
        <f t="shared" si="60"/>
        <v>#VALUE!</v>
      </c>
      <c r="CM39" s="483" t="e">
        <f t="shared" si="60"/>
        <v>#VALUE!</v>
      </c>
      <c r="CN39" s="483" t="e">
        <f t="shared" si="60"/>
        <v>#VALUE!</v>
      </c>
      <c r="CO39" s="483" t="e">
        <f t="shared" si="60"/>
        <v>#VALUE!</v>
      </c>
      <c r="CP39" s="483" t="e">
        <f t="shared" si="60"/>
        <v>#VALUE!</v>
      </c>
      <c r="CQ39" s="483" t="e">
        <f t="shared" si="60"/>
        <v>#VALUE!</v>
      </c>
      <c r="CR39" s="483" t="e">
        <f t="shared" si="60"/>
        <v>#VALUE!</v>
      </c>
      <c r="CS39" s="483" t="e">
        <f t="shared" si="60"/>
        <v>#VALUE!</v>
      </c>
      <c r="CT39" s="483" t="e">
        <f t="shared" si="60"/>
        <v>#VALUE!</v>
      </c>
      <c r="CU39" s="483" t="e">
        <f t="shared" si="60"/>
        <v>#VALUE!</v>
      </c>
      <c r="CV39" s="483" t="e">
        <f t="shared" si="60"/>
        <v>#VALUE!</v>
      </c>
      <c r="CW39" s="483" t="e">
        <f t="shared" si="60"/>
        <v>#VALUE!</v>
      </c>
      <c r="CX39" s="483" t="e">
        <f t="shared" si="60"/>
        <v>#VALUE!</v>
      </c>
      <c r="CY39" s="483" t="e">
        <f t="shared" si="60"/>
        <v>#VALUE!</v>
      </c>
      <c r="CZ39" s="483" t="e">
        <f t="shared" si="60"/>
        <v>#VALUE!</v>
      </c>
      <c r="DA39" s="483" t="e">
        <f t="shared" si="60"/>
        <v>#VALUE!</v>
      </c>
      <c r="DB39" s="483" t="e">
        <f t="shared" si="60"/>
        <v>#VALUE!</v>
      </c>
      <c r="DC39" s="483" t="e">
        <f t="shared" si="60"/>
        <v>#VALUE!</v>
      </c>
      <c r="DD39" s="483" t="e">
        <f t="shared" si="60"/>
        <v>#VALUE!</v>
      </c>
      <c r="DE39" s="483" t="e">
        <f t="shared" si="60"/>
        <v>#VALUE!</v>
      </c>
      <c r="DF39" s="483" t="e">
        <f t="shared" si="60"/>
        <v>#VALUE!</v>
      </c>
      <c r="DG39" s="483" t="e">
        <f t="shared" si="60"/>
        <v>#VALUE!</v>
      </c>
      <c r="DH39" s="483" t="e">
        <f t="shared" si="60"/>
        <v>#VALUE!</v>
      </c>
      <c r="DI39" s="483" t="e">
        <f t="shared" si="60"/>
        <v>#VALUE!</v>
      </c>
      <c r="DJ39" s="483" t="e">
        <f t="shared" si="60"/>
        <v>#VALUE!</v>
      </c>
      <c r="DK39" s="483" t="e">
        <f t="shared" si="60"/>
        <v>#VALUE!</v>
      </c>
      <c r="DL39" s="483" t="e">
        <f t="shared" si="60"/>
        <v>#VALUE!</v>
      </c>
      <c r="DM39" s="483" t="e">
        <f t="shared" si="60"/>
        <v>#VALUE!</v>
      </c>
      <c r="DN39" s="483" t="e">
        <f t="shared" si="60"/>
        <v>#VALUE!</v>
      </c>
      <c r="DO39" s="483" t="e">
        <f t="shared" si="60"/>
        <v>#VALUE!</v>
      </c>
      <c r="DP39" s="483" t="e">
        <f t="shared" si="60"/>
        <v>#VALUE!</v>
      </c>
      <c r="DQ39" s="483" t="e">
        <f t="shared" si="60"/>
        <v>#VALUE!</v>
      </c>
      <c r="DR39" s="483" t="e">
        <f t="shared" si="60"/>
        <v>#VALUE!</v>
      </c>
      <c r="DS39" s="483" t="e">
        <f t="shared" si="60"/>
        <v>#VALUE!</v>
      </c>
      <c r="DT39" s="483" t="e">
        <f t="shared" si="60"/>
        <v>#VALUE!</v>
      </c>
      <c r="DU39" s="483" t="e">
        <f t="shared" si="60"/>
        <v>#VALUE!</v>
      </c>
      <c r="DV39" s="483" t="e">
        <f t="shared" si="60"/>
        <v>#VALUE!</v>
      </c>
      <c r="DW39" s="483" t="e">
        <f t="shared" si="60"/>
        <v>#VALUE!</v>
      </c>
      <c r="DX39" s="483" t="e">
        <f t="shared" si="60"/>
        <v>#VALUE!</v>
      </c>
      <c r="DY39" s="483" t="e">
        <f t="shared" si="60"/>
        <v>#VALUE!</v>
      </c>
      <c r="DZ39" s="483" t="e">
        <f t="shared" si="60"/>
        <v>#VALUE!</v>
      </c>
      <c r="EA39" s="483" t="e">
        <f>100*(EA38/DW38-1)</f>
        <v>#VALUE!</v>
      </c>
      <c r="EB39" s="483" t="e">
        <f t="shared" si="60"/>
        <v>#VALUE!</v>
      </c>
      <c r="EC39" s="483" t="e">
        <f t="shared" si="60"/>
        <v>#VALUE!</v>
      </c>
      <c r="ED39" s="483" t="e">
        <f t="shared" si="60"/>
        <v>#VALUE!</v>
      </c>
      <c r="EE39" s="483" t="e">
        <f t="shared" ref="EE39:EI39" si="61">100*(EE38/EA38-1)</f>
        <v>#VALUE!</v>
      </c>
      <c r="EF39" s="483" t="e">
        <f t="shared" si="61"/>
        <v>#VALUE!</v>
      </c>
      <c r="EG39" s="483" t="e">
        <f t="shared" si="61"/>
        <v>#VALUE!</v>
      </c>
      <c r="EH39" s="483" t="e">
        <f t="shared" si="61"/>
        <v>#VALUE!</v>
      </c>
      <c r="EI39" s="483" t="e">
        <f t="shared" si="61"/>
        <v>#VALUE!</v>
      </c>
      <c r="EJ39" s="609" t="e">
        <f>((EJ30-EJ33-EJ35)/(EF30-EF33-EF35)-1)*100</f>
        <v>#VALUE!</v>
      </c>
      <c r="EK39" s="609" t="e">
        <f>((EK30-EK33-EK35)/(EG30-EG33-EG35)-1)*100</f>
        <v>#VALUE!</v>
      </c>
      <c r="EL39" s="609" t="e">
        <f>((EL30-EL33-EL35)/(EH30-EH33-EH35)-1)*100</f>
        <v>#VALUE!</v>
      </c>
      <c r="EM39" s="609" t="e">
        <f t="shared" ref="EM39:FB39" si="62">((EM30-EM33-EM35)/(EI30-EI33-EI35)-1)*100</f>
        <v>#VALUE!</v>
      </c>
      <c r="EN39" s="609" t="e">
        <f t="shared" si="62"/>
        <v>#VALUE!</v>
      </c>
      <c r="EO39" s="609" t="e">
        <f t="shared" si="62"/>
        <v>#VALUE!</v>
      </c>
      <c r="EP39" s="609" t="e">
        <f t="shared" si="62"/>
        <v>#VALUE!</v>
      </c>
      <c r="EQ39" s="609" t="e">
        <f t="shared" si="62"/>
        <v>#VALUE!</v>
      </c>
      <c r="ER39" s="609" t="e">
        <f t="shared" si="62"/>
        <v>#VALUE!</v>
      </c>
      <c r="ES39" s="609" t="e">
        <f t="shared" si="62"/>
        <v>#VALUE!</v>
      </c>
      <c r="ET39" s="609" t="e">
        <f t="shared" si="62"/>
        <v>#VALUE!</v>
      </c>
      <c r="EU39" s="609" t="e">
        <f t="shared" si="62"/>
        <v>#VALUE!</v>
      </c>
      <c r="EV39" s="609" t="e">
        <f t="shared" si="62"/>
        <v>#VALUE!</v>
      </c>
      <c r="EW39" s="609" t="e">
        <f t="shared" si="62"/>
        <v>#VALUE!</v>
      </c>
      <c r="EX39" s="609" t="e">
        <f t="shared" si="62"/>
        <v>#VALUE!</v>
      </c>
      <c r="EY39" s="609" t="e">
        <f t="shared" si="62"/>
        <v>#VALUE!</v>
      </c>
      <c r="EZ39" s="609" t="e">
        <f t="shared" si="62"/>
        <v>#VALUE!</v>
      </c>
      <c r="FA39" s="609" t="e">
        <f t="shared" si="62"/>
        <v>#VALUE!</v>
      </c>
      <c r="FB39" s="609" t="e">
        <f t="shared" si="62"/>
        <v>#VALUE!</v>
      </c>
      <c r="FC39" s="612"/>
      <c r="FD39" s="612"/>
      <c r="FE39" s="612"/>
      <c r="FF39" s="612"/>
      <c r="FG39" s="612"/>
      <c r="FH39" s="612"/>
      <c r="FI39" s="612"/>
      <c r="FJ39" s="612"/>
    </row>
    <row r="40" spans="1:256" s="453" customFormat="1">
      <c r="A40" s="374"/>
      <c r="B40" s="533" t="s">
        <v>390</v>
      </c>
      <c r="C40" s="455" t="e">
        <v>#VALUE!</v>
      </c>
      <c r="D40" s="455" t="e">
        <v>#VALUE!</v>
      </c>
      <c r="E40" s="455" t="e">
        <v>#VALUE!</v>
      </c>
      <c r="F40" s="455" t="e">
        <v>#VALUE!</v>
      </c>
      <c r="G40" s="455" t="e">
        <v>#VALUE!</v>
      </c>
      <c r="H40" s="455" t="e">
        <v>#VALUE!</v>
      </c>
      <c r="I40" s="455" t="e">
        <v>#VALUE!</v>
      </c>
      <c r="J40" s="455" t="e">
        <v>#VALUE!</v>
      </c>
      <c r="K40" s="455" t="e">
        <v>#VALUE!</v>
      </c>
      <c r="L40" s="455" t="e">
        <v>#VALUE!</v>
      </c>
      <c r="M40" s="455" t="e">
        <v>#VALUE!</v>
      </c>
      <c r="N40" s="455" t="e">
        <v>#VALUE!</v>
      </c>
      <c r="O40" s="455" t="e">
        <v>#VALUE!</v>
      </c>
      <c r="P40" s="455" t="e">
        <v>#VALUE!</v>
      </c>
      <c r="Q40" s="455" t="e">
        <v>#VALUE!</v>
      </c>
      <c r="R40" s="455" t="e">
        <v>#VALUE!</v>
      </c>
      <c r="S40" s="455" t="e">
        <v>#VALUE!</v>
      </c>
      <c r="T40" s="455" t="e">
        <v>#VALUE!</v>
      </c>
      <c r="U40" s="455" t="e">
        <v>#VALUE!</v>
      </c>
      <c r="V40" s="455" t="e">
        <v>#VALUE!</v>
      </c>
      <c r="W40" s="455" t="e">
        <v>#VALUE!</v>
      </c>
      <c r="X40" s="455" t="e">
        <v>#VALUE!</v>
      </c>
      <c r="Y40" s="455" t="e">
        <v>#VALUE!</v>
      </c>
      <c r="Z40" s="455" t="e">
        <v>#VALUE!</v>
      </c>
      <c r="AA40" s="455" t="e">
        <v>#VALUE!</v>
      </c>
      <c r="AB40" s="455" t="e">
        <v>#VALUE!</v>
      </c>
      <c r="AC40" s="455" t="e">
        <v>#VALUE!</v>
      </c>
      <c r="AD40" s="455" t="e">
        <v>#VALUE!</v>
      </c>
      <c r="AE40" s="455" t="e">
        <v>#VALUE!</v>
      </c>
      <c r="AF40" s="455" t="e">
        <v>#VALUE!</v>
      </c>
      <c r="AG40" s="455" t="e">
        <v>#VALUE!</v>
      </c>
      <c r="AH40" s="455" t="e">
        <v>#VALUE!</v>
      </c>
      <c r="AI40" s="455" t="e">
        <v>#VALUE!</v>
      </c>
      <c r="AJ40" s="455" t="e">
        <v>#VALUE!</v>
      </c>
      <c r="AK40" s="455" t="e">
        <v>#VALUE!</v>
      </c>
      <c r="AL40" s="455" t="e">
        <v>#VALUE!</v>
      </c>
      <c r="AM40" s="455" t="e">
        <v>#VALUE!</v>
      </c>
      <c r="AN40" s="455" t="e">
        <v>#VALUE!</v>
      </c>
      <c r="AO40" s="455" t="e">
        <v>#VALUE!</v>
      </c>
      <c r="AP40" s="455" t="e">
        <v>#VALUE!</v>
      </c>
      <c r="AQ40" s="455" t="e">
        <v>#VALUE!</v>
      </c>
      <c r="AR40" s="455" t="e">
        <v>#VALUE!</v>
      </c>
      <c r="AS40" s="455" t="e">
        <v>#VALUE!</v>
      </c>
      <c r="AT40" s="455" t="e">
        <v>#VALUE!</v>
      </c>
      <c r="AU40" s="455" t="e">
        <v>#VALUE!</v>
      </c>
      <c r="AV40" s="455" t="e">
        <v>#VALUE!</v>
      </c>
      <c r="AW40" s="455" t="e">
        <v>#VALUE!</v>
      </c>
      <c r="AX40" s="455" t="e">
        <v>#VALUE!</v>
      </c>
      <c r="AY40" s="455" t="e">
        <v>#VALUE!</v>
      </c>
      <c r="AZ40" s="455" t="e">
        <v>#VALUE!</v>
      </c>
      <c r="BA40" s="455" t="e">
        <v>#VALUE!</v>
      </c>
      <c r="BB40" s="455" t="e">
        <v>#VALUE!</v>
      </c>
      <c r="BC40" s="455" t="e">
        <v>#VALUE!</v>
      </c>
      <c r="BD40" s="455" t="e">
        <v>#VALUE!</v>
      </c>
      <c r="BE40" s="455" t="e">
        <v>#VALUE!</v>
      </c>
      <c r="BF40" s="455" t="e">
        <v>#VALUE!</v>
      </c>
      <c r="BG40" s="455" t="e">
        <v>#VALUE!</v>
      </c>
      <c r="BH40" s="455" t="e">
        <v>#VALUE!</v>
      </c>
      <c r="BI40" s="455" t="e">
        <v>#VALUE!</v>
      </c>
      <c r="BJ40" s="455" t="e">
        <v>#VALUE!</v>
      </c>
      <c r="BK40" s="455" t="e">
        <v>#VALUE!</v>
      </c>
      <c r="BL40" s="455" t="e">
        <v>#VALUE!</v>
      </c>
      <c r="BM40" s="455" t="e">
        <v>#VALUE!</v>
      </c>
      <c r="BN40" s="455" t="e">
        <v>#VALUE!</v>
      </c>
      <c r="BO40" s="455" t="e">
        <v>#VALUE!</v>
      </c>
      <c r="BP40" s="455" t="e">
        <v>#VALUE!</v>
      </c>
      <c r="BQ40" s="455" t="e">
        <v>#VALUE!</v>
      </c>
      <c r="BR40" s="455" t="e">
        <v>#VALUE!</v>
      </c>
      <c r="BS40" s="455" t="e">
        <v>#VALUE!</v>
      </c>
      <c r="BT40" s="455" t="e">
        <v>#VALUE!</v>
      </c>
      <c r="BU40" s="455" t="e">
        <v>#VALUE!</v>
      </c>
      <c r="BV40" s="455" t="e">
        <v>#VALUE!</v>
      </c>
      <c r="BW40" s="455" t="e">
        <v>#VALUE!</v>
      </c>
      <c r="BX40" s="455" t="e">
        <v>#VALUE!</v>
      </c>
      <c r="BY40" s="455" t="e">
        <v>#VALUE!</v>
      </c>
      <c r="BZ40" s="455" t="e">
        <v>#VALUE!</v>
      </c>
      <c r="CA40" s="455" t="e">
        <v>#VALUE!</v>
      </c>
      <c r="CB40" s="455" t="e">
        <v>#VALUE!</v>
      </c>
      <c r="CC40" s="455" t="e">
        <v>#VALUE!</v>
      </c>
      <c r="CD40" s="455" t="e">
        <v>#VALUE!</v>
      </c>
      <c r="CE40" s="455" t="e">
        <v>#VALUE!</v>
      </c>
      <c r="CF40" s="455" t="e">
        <v>#VALUE!</v>
      </c>
      <c r="CG40" s="455" t="e">
        <v>#VALUE!</v>
      </c>
      <c r="CH40" s="455" t="e">
        <v>#VALUE!</v>
      </c>
      <c r="CI40" s="455" t="e">
        <v>#VALUE!</v>
      </c>
      <c r="CJ40" s="455" t="e">
        <v>#VALUE!</v>
      </c>
      <c r="CK40" s="455" t="e">
        <v>#VALUE!</v>
      </c>
      <c r="CL40" s="455" t="e">
        <v>#VALUE!</v>
      </c>
      <c r="CM40" s="455" t="e">
        <v>#VALUE!</v>
      </c>
      <c r="CN40" s="455" t="e">
        <v>#VALUE!</v>
      </c>
      <c r="CO40" s="455" t="e">
        <v>#VALUE!</v>
      </c>
      <c r="CP40" s="455" t="e">
        <v>#VALUE!</v>
      </c>
      <c r="CQ40" s="455" t="e">
        <v>#VALUE!</v>
      </c>
      <c r="CR40" s="455" t="e">
        <v>#VALUE!</v>
      </c>
      <c r="CS40" s="455" t="e">
        <v>#VALUE!</v>
      </c>
      <c r="CT40" s="455" t="e">
        <v>#VALUE!</v>
      </c>
      <c r="CU40" s="455" t="e">
        <v>#VALUE!</v>
      </c>
      <c r="CV40" s="455" t="e">
        <v>#VALUE!</v>
      </c>
      <c r="CW40" s="455" t="e">
        <v>#VALUE!</v>
      </c>
      <c r="CX40" s="455" t="e">
        <v>#VALUE!</v>
      </c>
      <c r="CY40" s="455" t="e">
        <v>#VALUE!</v>
      </c>
      <c r="CZ40" s="455" t="e">
        <v>#VALUE!</v>
      </c>
      <c r="DA40" s="455" t="e">
        <v>#VALUE!</v>
      </c>
      <c r="DB40" s="455" t="e">
        <v>#VALUE!</v>
      </c>
      <c r="DC40" s="455" t="e">
        <v>#VALUE!</v>
      </c>
      <c r="DD40" s="455" t="e">
        <v>#VALUE!</v>
      </c>
      <c r="DE40" s="455" t="e">
        <v>#VALUE!</v>
      </c>
      <c r="DF40" s="455" t="e">
        <v>#VALUE!</v>
      </c>
      <c r="DG40" s="455" t="e">
        <v>#VALUE!</v>
      </c>
      <c r="DH40" s="455" t="e">
        <v>#VALUE!</v>
      </c>
      <c r="DI40" s="455" t="e">
        <v>#VALUE!</v>
      </c>
      <c r="DJ40" s="455" t="e">
        <v>#VALUE!</v>
      </c>
      <c r="DK40" s="455" t="e">
        <v>#VALUE!</v>
      </c>
      <c r="DL40" s="455" t="e">
        <v>#VALUE!</v>
      </c>
      <c r="DM40" s="455" t="e">
        <v>#VALUE!</v>
      </c>
      <c r="DN40" s="455" t="e">
        <v>#VALUE!</v>
      </c>
      <c r="DO40" s="455" t="e">
        <v>#VALUE!</v>
      </c>
      <c r="DP40" s="455" t="e">
        <v>#VALUE!</v>
      </c>
      <c r="DQ40" s="455" t="e">
        <v>#VALUE!</v>
      </c>
      <c r="DR40" s="455" t="e">
        <v>#VALUE!</v>
      </c>
      <c r="DS40" s="455" t="e">
        <v>#VALUE!</v>
      </c>
      <c r="DT40" s="455" t="e">
        <v>#VALUE!</v>
      </c>
      <c r="DU40" s="455" t="e">
        <v>#VALUE!</v>
      </c>
      <c r="DV40" s="455" t="e">
        <v>#VALUE!</v>
      </c>
      <c r="DW40" s="455" t="e">
        <v>#VALUE!</v>
      </c>
      <c r="DX40" s="455" t="e">
        <v>#VALUE!</v>
      </c>
      <c r="DY40" s="455" t="e">
        <v>#VALUE!</v>
      </c>
      <c r="DZ40" s="490" t="e">
        <v>#VALUE!</v>
      </c>
      <c r="EA40" s="490" t="e">
        <v>#VALUE!</v>
      </c>
      <c r="EB40" s="490" t="e">
        <v>#VALUE!</v>
      </c>
      <c r="EC40" s="490" t="e">
        <v>#VALUE!</v>
      </c>
      <c r="ED40" s="490" t="e">
        <v>#VALUE!</v>
      </c>
      <c r="EE40" s="490" t="e">
        <v>#VALUE!</v>
      </c>
      <c r="EF40" s="490" t="e">
        <v>#VALUE!</v>
      </c>
      <c r="EG40" s="490" t="e">
        <v>#VALUE!</v>
      </c>
      <c r="EH40" s="490" t="e">
        <v>#VALUE!</v>
      </c>
      <c r="EI40" s="490" t="e">
        <v>#VALUE!</v>
      </c>
      <c r="EJ40" s="593" t="e">
        <f t="shared" ref="EJ40:FB40" si="63">EI40</f>
        <v>#VALUE!</v>
      </c>
      <c r="EK40" s="593" t="e">
        <f t="shared" si="63"/>
        <v>#VALUE!</v>
      </c>
      <c r="EL40" s="593" t="e">
        <f t="shared" si="63"/>
        <v>#VALUE!</v>
      </c>
      <c r="EM40" s="593" t="e">
        <f t="shared" si="63"/>
        <v>#VALUE!</v>
      </c>
      <c r="EN40" s="593" t="e">
        <f t="shared" si="63"/>
        <v>#VALUE!</v>
      </c>
      <c r="EO40" s="593" t="e">
        <f t="shared" si="63"/>
        <v>#VALUE!</v>
      </c>
      <c r="EP40" s="593" t="e">
        <f t="shared" si="63"/>
        <v>#VALUE!</v>
      </c>
      <c r="EQ40" s="593" t="e">
        <f t="shared" si="63"/>
        <v>#VALUE!</v>
      </c>
      <c r="ER40" s="593" t="e">
        <f t="shared" si="63"/>
        <v>#VALUE!</v>
      </c>
      <c r="ES40" s="593" t="e">
        <f t="shared" si="63"/>
        <v>#VALUE!</v>
      </c>
      <c r="ET40" s="593" t="e">
        <f t="shared" si="63"/>
        <v>#VALUE!</v>
      </c>
      <c r="EU40" s="593" t="e">
        <f t="shared" si="63"/>
        <v>#VALUE!</v>
      </c>
      <c r="EV40" s="593" t="e">
        <f t="shared" si="63"/>
        <v>#VALUE!</v>
      </c>
      <c r="EW40" s="593" t="e">
        <f t="shared" si="63"/>
        <v>#VALUE!</v>
      </c>
      <c r="EX40" s="593" t="e">
        <f t="shared" si="63"/>
        <v>#VALUE!</v>
      </c>
      <c r="EY40" s="593" t="e">
        <f t="shared" si="63"/>
        <v>#VALUE!</v>
      </c>
      <c r="EZ40" s="593" t="e">
        <f t="shared" si="63"/>
        <v>#VALUE!</v>
      </c>
      <c r="FA40" s="593" t="e">
        <f t="shared" si="63"/>
        <v>#VALUE!</v>
      </c>
      <c r="FB40" s="593" t="e">
        <f t="shared" si="63"/>
        <v>#VALUE!</v>
      </c>
      <c r="FC40" s="455"/>
      <c r="FD40" s="455"/>
      <c r="FE40" s="455"/>
      <c r="FF40" s="455"/>
      <c r="FG40" s="455"/>
      <c r="FH40" s="455"/>
      <c r="FI40" s="455"/>
      <c r="FJ40" s="455"/>
      <c r="FK40" s="455"/>
      <c r="FL40" s="455"/>
      <c r="FM40" s="455"/>
      <c r="FN40" s="455"/>
      <c r="FO40" s="455"/>
      <c r="FP40" s="455"/>
      <c r="FQ40" s="455"/>
      <c r="FR40" s="455"/>
      <c r="FS40" s="455"/>
      <c r="FT40" s="455"/>
      <c r="FU40" s="455"/>
      <c r="FV40" s="455"/>
      <c r="FW40" s="455"/>
      <c r="FX40" s="455"/>
      <c r="FY40" s="455"/>
      <c r="FZ40" s="455"/>
      <c r="GA40" s="455"/>
      <c r="GB40" s="455"/>
      <c r="GC40" s="455"/>
      <c r="GD40" s="455"/>
      <c r="GE40" s="455"/>
      <c r="GF40" s="455"/>
      <c r="GG40" s="455"/>
      <c r="GH40" s="455"/>
      <c r="GI40" s="455"/>
      <c r="GJ40" s="455"/>
      <c r="GK40" s="455"/>
      <c r="GL40" s="455"/>
      <c r="GM40" s="455"/>
      <c r="GN40" s="455"/>
      <c r="GO40" s="455"/>
      <c r="GP40" s="455"/>
      <c r="GQ40" s="455"/>
      <c r="GR40" s="455"/>
      <c r="GS40" s="455"/>
      <c r="GT40" s="455"/>
      <c r="GU40" s="455"/>
      <c r="GV40" s="455"/>
      <c r="GW40" s="455"/>
      <c r="GX40" s="455"/>
      <c r="GY40" s="455"/>
      <c r="GZ40" s="455"/>
      <c r="HA40" s="455"/>
      <c r="HB40" s="455"/>
      <c r="HC40" s="455"/>
      <c r="HD40" s="455"/>
      <c r="HE40" s="455"/>
      <c r="HF40" s="455"/>
      <c r="HG40" s="455"/>
      <c r="HH40" s="455"/>
      <c r="HI40" s="455"/>
      <c r="HJ40" s="455"/>
      <c r="HK40" s="455"/>
      <c r="HL40" s="455"/>
      <c r="HM40" s="455"/>
      <c r="HN40" s="455"/>
      <c r="HO40" s="455"/>
      <c r="HP40" s="455"/>
      <c r="HQ40" s="455"/>
      <c r="HR40" s="455"/>
      <c r="HS40" s="455"/>
      <c r="HT40" s="455"/>
      <c r="HU40" s="455"/>
      <c r="HV40" s="455"/>
      <c r="HW40" s="455"/>
      <c r="HX40" s="455"/>
      <c r="HY40" s="455"/>
      <c r="HZ40" s="455"/>
      <c r="IA40" s="455"/>
      <c r="IB40" s="455"/>
      <c r="IC40" s="455"/>
      <c r="ID40" s="455"/>
      <c r="IE40" s="455"/>
      <c r="IF40" s="455"/>
      <c r="IG40" s="455"/>
      <c r="IH40" s="455"/>
      <c r="II40" s="455"/>
      <c r="IJ40" s="455"/>
      <c r="IK40" s="455"/>
      <c r="IL40" s="455"/>
      <c r="IM40" s="455"/>
      <c r="IN40" s="455"/>
      <c r="IO40" s="455"/>
      <c r="IP40" s="455"/>
      <c r="IQ40" s="455"/>
      <c r="IR40" s="455"/>
      <c r="IS40" s="455"/>
      <c r="IT40" s="455"/>
      <c r="IU40" s="455"/>
      <c r="IV40" s="455"/>
    </row>
    <row r="41" spans="1:256" s="455" customFormat="1">
      <c r="A41" s="374"/>
      <c r="B41" s="506"/>
      <c r="D41" s="490"/>
      <c r="E41" s="490"/>
      <c r="F41" s="490"/>
      <c r="G41" s="490" t="e">
        <f>100*(G40/C40-1)</f>
        <v>#VALUE!</v>
      </c>
      <c r="H41" s="490" t="e">
        <f t="shared" ref="H41:BS41" si="64">100*(H40/D40-1)</f>
        <v>#VALUE!</v>
      </c>
      <c r="I41" s="490" t="e">
        <f t="shared" si="64"/>
        <v>#VALUE!</v>
      </c>
      <c r="J41" s="490" t="e">
        <f t="shared" si="64"/>
        <v>#VALUE!</v>
      </c>
      <c r="K41" s="490" t="e">
        <f t="shared" si="64"/>
        <v>#VALUE!</v>
      </c>
      <c r="L41" s="490" t="e">
        <f t="shared" si="64"/>
        <v>#VALUE!</v>
      </c>
      <c r="M41" s="490" t="e">
        <f t="shared" si="64"/>
        <v>#VALUE!</v>
      </c>
      <c r="N41" s="490" t="e">
        <f t="shared" si="64"/>
        <v>#VALUE!</v>
      </c>
      <c r="O41" s="490" t="e">
        <f t="shared" si="64"/>
        <v>#VALUE!</v>
      </c>
      <c r="P41" s="490" t="e">
        <f t="shared" si="64"/>
        <v>#VALUE!</v>
      </c>
      <c r="Q41" s="490" t="e">
        <f t="shared" si="64"/>
        <v>#VALUE!</v>
      </c>
      <c r="R41" s="490" t="e">
        <f t="shared" si="64"/>
        <v>#VALUE!</v>
      </c>
      <c r="S41" s="490" t="e">
        <f t="shared" si="64"/>
        <v>#VALUE!</v>
      </c>
      <c r="T41" s="490" t="e">
        <f t="shared" si="64"/>
        <v>#VALUE!</v>
      </c>
      <c r="U41" s="490" t="e">
        <f t="shared" si="64"/>
        <v>#VALUE!</v>
      </c>
      <c r="V41" s="490" t="e">
        <f t="shared" si="64"/>
        <v>#VALUE!</v>
      </c>
      <c r="W41" s="490" t="e">
        <f t="shared" si="64"/>
        <v>#VALUE!</v>
      </c>
      <c r="X41" s="490" t="e">
        <f t="shared" si="64"/>
        <v>#VALUE!</v>
      </c>
      <c r="Y41" s="490" t="e">
        <f t="shared" si="64"/>
        <v>#VALUE!</v>
      </c>
      <c r="Z41" s="490" t="e">
        <f t="shared" si="64"/>
        <v>#VALUE!</v>
      </c>
      <c r="AA41" s="490" t="e">
        <f t="shared" si="64"/>
        <v>#VALUE!</v>
      </c>
      <c r="AB41" s="490" t="e">
        <f t="shared" si="64"/>
        <v>#VALUE!</v>
      </c>
      <c r="AC41" s="490" t="e">
        <f t="shared" si="64"/>
        <v>#VALUE!</v>
      </c>
      <c r="AD41" s="490" t="e">
        <f t="shared" si="64"/>
        <v>#VALUE!</v>
      </c>
      <c r="AE41" s="490" t="e">
        <f t="shared" si="64"/>
        <v>#VALUE!</v>
      </c>
      <c r="AF41" s="490" t="e">
        <f t="shared" si="64"/>
        <v>#VALUE!</v>
      </c>
      <c r="AG41" s="490" t="e">
        <f t="shared" si="64"/>
        <v>#VALUE!</v>
      </c>
      <c r="AH41" s="490" t="e">
        <f t="shared" si="64"/>
        <v>#VALUE!</v>
      </c>
      <c r="AI41" s="490" t="e">
        <f t="shared" si="64"/>
        <v>#VALUE!</v>
      </c>
      <c r="AJ41" s="490" t="e">
        <f t="shared" si="64"/>
        <v>#VALUE!</v>
      </c>
      <c r="AK41" s="490" t="e">
        <f t="shared" si="64"/>
        <v>#VALUE!</v>
      </c>
      <c r="AL41" s="490" t="e">
        <f t="shared" si="64"/>
        <v>#VALUE!</v>
      </c>
      <c r="AM41" s="490" t="e">
        <f t="shared" si="64"/>
        <v>#VALUE!</v>
      </c>
      <c r="AN41" s="490" t="e">
        <f t="shared" si="64"/>
        <v>#VALUE!</v>
      </c>
      <c r="AO41" s="490" t="e">
        <f t="shared" si="64"/>
        <v>#VALUE!</v>
      </c>
      <c r="AP41" s="490" t="e">
        <f t="shared" si="64"/>
        <v>#VALUE!</v>
      </c>
      <c r="AQ41" s="490" t="e">
        <f t="shared" si="64"/>
        <v>#VALUE!</v>
      </c>
      <c r="AR41" s="490" t="e">
        <f t="shared" si="64"/>
        <v>#VALUE!</v>
      </c>
      <c r="AS41" s="490" t="e">
        <f t="shared" si="64"/>
        <v>#VALUE!</v>
      </c>
      <c r="AT41" s="490" t="e">
        <f t="shared" si="64"/>
        <v>#VALUE!</v>
      </c>
      <c r="AU41" s="490" t="e">
        <f t="shared" si="64"/>
        <v>#VALUE!</v>
      </c>
      <c r="AV41" s="490" t="e">
        <f t="shared" si="64"/>
        <v>#VALUE!</v>
      </c>
      <c r="AW41" s="490" t="e">
        <f t="shared" si="64"/>
        <v>#VALUE!</v>
      </c>
      <c r="AX41" s="490" t="e">
        <f t="shared" si="64"/>
        <v>#VALUE!</v>
      </c>
      <c r="AY41" s="490" t="e">
        <f t="shared" si="64"/>
        <v>#VALUE!</v>
      </c>
      <c r="AZ41" s="490" t="e">
        <f t="shared" si="64"/>
        <v>#VALUE!</v>
      </c>
      <c r="BA41" s="490" t="e">
        <f t="shared" si="64"/>
        <v>#VALUE!</v>
      </c>
      <c r="BB41" s="490" t="e">
        <f t="shared" si="64"/>
        <v>#VALUE!</v>
      </c>
      <c r="BC41" s="490" t="e">
        <f t="shared" si="64"/>
        <v>#VALUE!</v>
      </c>
      <c r="BD41" s="490" t="e">
        <f t="shared" si="64"/>
        <v>#VALUE!</v>
      </c>
      <c r="BE41" s="490" t="e">
        <f t="shared" si="64"/>
        <v>#VALUE!</v>
      </c>
      <c r="BF41" s="490" t="e">
        <f t="shared" si="64"/>
        <v>#VALUE!</v>
      </c>
      <c r="BG41" s="490" t="e">
        <f t="shared" si="64"/>
        <v>#VALUE!</v>
      </c>
      <c r="BH41" s="490" t="e">
        <f t="shared" si="64"/>
        <v>#VALUE!</v>
      </c>
      <c r="BI41" s="490" t="e">
        <f t="shared" si="64"/>
        <v>#VALUE!</v>
      </c>
      <c r="BJ41" s="490" t="e">
        <f t="shared" si="64"/>
        <v>#VALUE!</v>
      </c>
      <c r="BK41" s="490" t="e">
        <f t="shared" si="64"/>
        <v>#VALUE!</v>
      </c>
      <c r="BL41" s="490" t="e">
        <f t="shared" si="64"/>
        <v>#VALUE!</v>
      </c>
      <c r="BM41" s="490" t="e">
        <f t="shared" si="64"/>
        <v>#VALUE!</v>
      </c>
      <c r="BN41" s="490" t="e">
        <f t="shared" si="64"/>
        <v>#VALUE!</v>
      </c>
      <c r="BO41" s="490" t="e">
        <f t="shared" si="64"/>
        <v>#VALUE!</v>
      </c>
      <c r="BP41" s="490" t="e">
        <f t="shared" si="64"/>
        <v>#VALUE!</v>
      </c>
      <c r="BQ41" s="490" t="e">
        <f t="shared" si="64"/>
        <v>#VALUE!</v>
      </c>
      <c r="BR41" s="490" t="e">
        <f t="shared" si="64"/>
        <v>#VALUE!</v>
      </c>
      <c r="BS41" s="490" t="e">
        <f t="shared" si="64"/>
        <v>#VALUE!</v>
      </c>
      <c r="BT41" s="490" t="e">
        <f t="shared" ref="BT41:EE41" si="65">100*(BT40/BP40-1)</f>
        <v>#VALUE!</v>
      </c>
      <c r="BU41" s="490" t="e">
        <f t="shared" si="65"/>
        <v>#VALUE!</v>
      </c>
      <c r="BV41" s="490" t="e">
        <f t="shared" si="65"/>
        <v>#VALUE!</v>
      </c>
      <c r="BW41" s="490" t="e">
        <f t="shared" si="65"/>
        <v>#VALUE!</v>
      </c>
      <c r="BX41" s="490" t="e">
        <f t="shared" si="65"/>
        <v>#VALUE!</v>
      </c>
      <c r="BY41" s="490" t="e">
        <f t="shared" si="65"/>
        <v>#VALUE!</v>
      </c>
      <c r="BZ41" s="490" t="e">
        <f t="shared" si="65"/>
        <v>#VALUE!</v>
      </c>
      <c r="CA41" s="490" t="e">
        <f t="shared" si="65"/>
        <v>#VALUE!</v>
      </c>
      <c r="CB41" s="490" t="e">
        <f t="shared" si="65"/>
        <v>#VALUE!</v>
      </c>
      <c r="CC41" s="490" t="e">
        <f t="shared" si="65"/>
        <v>#VALUE!</v>
      </c>
      <c r="CD41" s="490" t="e">
        <f t="shared" si="65"/>
        <v>#VALUE!</v>
      </c>
      <c r="CE41" s="490" t="e">
        <f t="shared" si="65"/>
        <v>#VALUE!</v>
      </c>
      <c r="CF41" s="490" t="e">
        <f t="shared" si="65"/>
        <v>#VALUE!</v>
      </c>
      <c r="CG41" s="490" t="e">
        <f t="shared" si="65"/>
        <v>#VALUE!</v>
      </c>
      <c r="CH41" s="490" t="e">
        <f t="shared" si="65"/>
        <v>#VALUE!</v>
      </c>
      <c r="CI41" s="490" t="e">
        <f t="shared" si="65"/>
        <v>#VALUE!</v>
      </c>
      <c r="CJ41" s="490" t="e">
        <f t="shared" si="65"/>
        <v>#VALUE!</v>
      </c>
      <c r="CK41" s="490" t="e">
        <f t="shared" si="65"/>
        <v>#VALUE!</v>
      </c>
      <c r="CL41" s="490" t="e">
        <f t="shared" si="65"/>
        <v>#VALUE!</v>
      </c>
      <c r="CM41" s="490" t="e">
        <f t="shared" si="65"/>
        <v>#VALUE!</v>
      </c>
      <c r="CN41" s="490" t="e">
        <f t="shared" si="65"/>
        <v>#VALUE!</v>
      </c>
      <c r="CO41" s="490" t="e">
        <f t="shared" si="65"/>
        <v>#VALUE!</v>
      </c>
      <c r="CP41" s="490" t="e">
        <f t="shared" si="65"/>
        <v>#VALUE!</v>
      </c>
      <c r="CQ41" s="490" t="e">
        <f t="shared" si="65"/>
        <v>#VALUE!</v>
      </c>
      <c r="CR41" s="490" t="e">
        <f t="shared" si="65"/>
        <v>#VALUE!</v>
      </c>
      <c r="CS41" s="490" t="e">
        <f t="shared" si="65"/>
        <v>#VALUE!</v>
      </c>
      <c r="CT41" s="490" t="e">
        <f t="shared" si="65"/>
        <v>#VALUE!</v>
      </c>
      <c r="CU41" s="490" t="e">
        <f t="shared" si="65"/>
        <v>#VALUE!</v>
      </c>
      <c r="CV41" s="490" t="e">
        <f t="shared" si="65"/>
        <v>#VALUE!</v>
      </c>
      <c r="CW41" s="490" t="e">
        <f t="shared" si="65"/>
        <v>#VALUE!</v>
      </c>
      <c r="CX41" s="490" t="e">
        <f t="shared" si="65"/>
        <v>#VALUE!</v>
      </c>
      <c r="CY41" s="490" t="e">
        <f t="shared" si="65"/>
        <v>#VALUE!</v>
      </c>
      <c r="CZ41" s="490" t="e">
        <f t="shared" si="65"/>
        <v>#VALUE!</v>
      </c>
      <c r="DA41" s="490" t="e">
        <f t="shared" si="65"/>
        <v>#VALUE!</v>
      </c>
      <c r="DB41" s="490" t="e">
        <f t="shared" si="65"/>
        <v>#VALUE!</v>
      </c>
      <c r="DC41" s="490" t="e">
        <f t="shared" si="65"/>
        <v>#VALUE!</v>
      </c>
      <c r="DD41" s="490" t="e">
        <f t="shared" si="65"/>
        <v>#VALUE!</v>
      </c>
      <c r="DE41" s="490" t="e">
        <f t="shared" si="65"/>
        <v>#VALUE!</v>
      </c>
      <c r="DF41" s="490" t="e">
        <f t="shared" si="65"/>
        <v>#VALUE!</v>
      </c>
      <c r="DG41" s="490" t="e">
        <f t="shared" si="65"/>
        <v>#VALUE!</v>
      </c>
      <c r="DH41" s="490" t="e">
        <f t="shared" si="65"/>
        <v>#VALUE!</v>
      </c>
      <c r="DI41" s="490" t="e">
        <f t="shared" si="65"/>
        <v>#VALUE!</v>
      </c>
      <c r="DJ41" s="490" t="e">
        <f t="shared" si="65"/>
        <v>#VALUE!</v>
      </c>
      <c r="DK41" s="490" t="e">
        <f t="shared" si="65"/>
        <v>#VALUE!</v>
      </c>
      <c r="DL41" s="490" t="e">
        <f t="shared" si="65"/>
        <v>#VALUE!</v>
      </c>
      <c r="DM41" s="490" t="e">
        <f t="shared" si="65"/>
        <v>#VALUE!</v>
      </c>
      <c r="DN41" s="490" t="e">
        <f t="shared" si="65"/>
        <v>#VALUE!</v>
      </c>
      <c r="DO41" s="490" t="e">
        <f t="shared" si="65"/>
        <v>#VALUE!</v>
      </c>
      <c r="DP41" s="490" t="e">
        <f t="shared" si="65"/>
        <v>#VALUE!</v>
      </c>
      <c r="DQ41" s="490" t="e">
        <f t="shared" si="65"/>
        <v>#VALUE!</v>
      </c>
      <c r="DR41" s="490" t="e">
        <f t="shared" si="65"/>
        <v>#VALUE!</v>
      </c>
      <c r="DS41" s="490" t="e">
        <f t="shared" si="65"/>
        <v>#VALUE!</v>
      </c>
      <c r="DT41" s="490" t="e">
        <f t="shared" si="65"/>
        <v>#VALUE!</v>
      </c>
      <c r="DU41" s="490" t="e">
        <f t="shared" si="65"/>
        <v>#VALUE!</v>
      </c>
      <c r="DV41" s="490" t="e">
        <f t="shared" si="65"/>
        <v>#VALUE!</v>
      </c>
      <c r="DW41" s="490" t="e">
        <f t="shared" si="65"/>
        <v>#VALUE!</v>
      </c>
      <c r="DX41" s="490" t="e">
        <f t="shared" si="65"/>
        <v>#VALUE!</v>
      </c>
      <c r="DY41" s="490" t="e">
        <f t="shared" si="65"/>
        <v>#VALUE!</v>
      </c>
      <c r="DZ41" s="490" t="e">
        <f t="shared" si="65"/>
        <v>#VALUE!</v>
      </c>
      <c r="EA41" s="490" t="e">
        <f t="shared" si="65"/>
        <v>#VALUE!</v>
      </c>
      <c r="EB41" s="490" t="e">
        <f t="shared" si="65"/>
        <v>#VALUE!</v>
      </c>
      <c r="EC41" s="490" t="e">
        <f t="shared" si="65"/>
        <v>#VALUE!</v>
      </c>
      <c r="ED41" s="490" t="e">
        <f t="shared" si="65"/>
        <v>#VALUE!</v>
      </c>
      <c r="EE41" s="490" t="e">
        <f t="shared" si="65"/>
        <v>#VALUE!</v>
      </c>
      <c r="EF41" s="490" t="e">
        <f t="shared" ref="EF41:EI41" si="66">100*(EF40/EB40-1)</f>
        <v>#VALUE!</v>
      </c>
      <c r="EG41" s="490" t="e">
        <f t="shared" si="66"/>
        <v>#VALUE!</v>
      </c>
      <c r="EH41" s="490" t="e">
        <f t="shared" si="66"/>
        <v>#VALUE!</v>
      </c>
      <c r="EI41" s="490" t="e">
        <f t="shared" si="66"/>
        <v>#VALUE!</v>
      </c>
      <c r="EJ41" s="617"/>
      <c r="EK41" s="617"/>
      <c r="EL41" s="617"/>
      <c r="EM41" s="617"/>
      <c r="EN41" s="617"/>
      <c r="EO41" s="617"/>
      <c r="EP41" s="617"/>
      <c r="EQ41" s="617"/>
      <c r="ER41" s="617"/>
      <c r="ES41" s="617"/>
      <c r="ET41" s="617"/>
      <c r="EU41" s="617"/>
      <c r="EV41" s="617"/>
      <c r="EW41" s="617"/>
      <c r="EX41" s="617"/>
      <c r="EY41" s="617"/>
      <c r="EZ41" s="617"/>
      <c r="FA41" s="617"/>
      <c r="FB41" s="617"/>
    </row>
    <row r="42" spans="1:256" s="455" customFormat="1">
      <c r="A42" s="374"/>
      <c r="B42" s="506" t="s">
        <v>391</v>
      </c>
      <c r="C42" s="455" t="e">
        <v>#VALUE!</v>
      </c>
      <c r="D42" s="455" t="e">
        <v>#VALUE!</v>
      </c>
      <c r="E42" s="455" t="e">
        <v>#VALUE!</v>
      </c>
      <c r="F42" s="455" t="e">
        <v>#VALUE!</v>
      </c>
      <c r="G42" s="455" t="e">
        <v>#VALUE!</v>
      </c>
      <c r="H42" s="455" t="e">
        <v>#VALUE!</v>
      </c>
      <c r="I42" s="455" t="e">
        <v>#VALUE!</v>
      </c>
      <c r="J42" s="455" t="e">
        <v>#VALUE!</v>
      </c>
      <c r="K42" s="455" t="e">
        <v>#VALUE!</v>
      </c>
      <c r="L42" s="455" t="e">
        <v>#VALUE!</v>
      </c>
      <c r="M42" s="455" t="e">
        <v>#VALUE!</v>
      </c>
      <c r="N42" s="455" t="e">
        <v>#VALUE!</v>
      </c>
      <c r="O42" s="455" t="e">
        <v>#VALUE!</v>
      </c>
      <c r="P42" s="455" t="e">
        <v>#VALUE!</v>
      </c>
      <c r="Q42" s="455" t="e">
        <v>#VALUE!</v>
      </c>
      <c r="R42" s="455" t="e">
        <v>#VALUE!</v>
      </c>
      <c r="S42" s="455" t="e">
        <v>#VALUE!</v>
      </c>
      <c r="T42" s="455" t="e">
        <v>#VALUE!</v>
      </c>
      <c r="U42" s="455" t="e">
        <v>#VALUE!</v>
      </c>
      <c r="V42" s="455" t="e">
        <v>#VALUE!</v>
      </c>
      <c r="W42" s="455" t="e">
        <v>#VALUE!</v>
      </c>
      <c r="X42" s="455" t="e">
        <v>#VALUE!</v>
      </c>
      <c r="Y42" s="455" t="e">
        <v>#VALUE!</v>
      </c>
      <c r="Z42" s="455" t="e">
        <v>#VALUE!</v>
      </c>
      <c r="AA42" s="455" t="e">
        <v>#VALUE!</v>
      </c>
      <c r="AB42" s="455" t="e">
        <v>#VALUE!</v>
      </c>
      <c r="AC42" s="455" t="e">
        <v>#VALUE!</v>
      </c>
      <c r="AD42" s="455" t="e">
        <v>#VALUE!</v>
      </c>
      <c r="AE42" s="455" t="e">
        <v>#VALUE!</v>
      </c>
      <c r="AF42" s="455" t="e">
        <v>#VALUE!</v>
      </c>
      <c r="AG42" s="455" t="e">
        <v>#VALUE!</v>
      </c>
      <c r="AH42" s="455" t="e">
        <v>#VALUE!</v>
      </c>
      <c r="AI42" s="455" t="e">
        <v>#VALUE!</v>
      </c>
      <c r="AJ42" s="455" t="e">
        <v>#VALUE!</v>
      </c>
      <c r="AK42" s="455" t="e">
        <v>#VALUE!</v>
      </c>
      <c r="AL42" s="455" t="e">
        <v>#VALUE!</v>
      </c>
      <c r="AM42" s="455" t="e">
        <v>#VALUE!</v>
      </c>
      <c r="AN42" s="455" t="e">
        <v>#VALUE!</v>
      </c>
      <c r="AO42" s="455" t="e">
        <v>#VALUE!</v>
      </c>
      <c r="AP42" s="455" t="e">
        <v>#VALUE!</v>
      </c>
      <c r="AQ42" s="455" t="e">
        <v>#VALUE!</v>
      </c>
      <c r="AR42" s="455" t="e">
        <v>#VALUE!</v>
      </c>
      <c r="AS42" s="455" t="e">
        <v>#VALUE!</v>
      </c>
      <c r="AT42" s="455" t="e">
        <v>#VALUE!</v>
      </c>
      <c r="AU42" s="455" t="e">
        <v>#VALUE!</v>
      </c>
      <c r="AV42" s="455" t="e">
        <v>#VALUE!</v>
      </c>
      <c r="AW42" s="455" t="e">
        <v>#VALUE!</v>
      </c>
      <c r="AX42" s="455" t="e">
        <v>#VALUE!</v>
      </c>
      <c r="AY42" s="455" t="e">
        <v>#VALUE!</v>
      </c>
      <c r="AZ42" s="455" t="e">
        <v>#VALUE!</v>
      </c>
      <c r="BA42" s="455" t="e">
        <v>#VALUE!</v>
      </c>
      <c r="BB42" s="455" t="e">
        <v>#VALUE!</v>
      </c>
      <c r="BC42" s="455" t="e">
        <v>#VALUE!</v>
      </c>
      <c r="BD42" s="455" t="e">
        <v>#VALUE!</v>
      </c>
      <c r="BE42" s="455" t="e">
        <v>#VALUE!</v>
      </c>
      <c r="BF42" s="455" t="e">
        <v>#VALUE!</v>
      </c>
      <c r="BG42" s="455" t="e">
        <v>#VALUE!</v>
      </c>
      <c r="BH42" s="455" t="e">
        <v>#VALUE!</v>
      </c>
      <c r="BI42" s="455" t="e">
        <v>#VALUE!</v>
      </c>
      <c r="BJ42" s="455" t="e">
        <v>#VALUE!</v>
      </c>
      <c r="BK42" s="455" t="e">
        <v>#VALUE!</v>
      </c>
      <c r="BL42" s="455" t="e">
        <v>#VALUE!</v>
      </c>
      <c r="BM42" s="455" t="e">
        <v>#VALUE!</v>
      </c>
      <c r="BN42" s="455" t="e">
        <v>#VALUE!</v>
      </c>
      <c r="BO42" s="455" t="e">
        <v>#VALUE!</v>
      </c>
      <c r="BP42" s="455" t="e">
        <v>#VALUE!</v>
      </c>
      <c r="BQ42" s="455" t="e">
        <v>#VALUE!</v>
      </c>
      <c r="BR42" s="455" t="e">
        <v>#VALUE!</v>
      </c>
      <c r="BS42" s="455" t="e">
        <v>#VALUE!</v>
      </c>
      <c r="BT42" s="455" t="e">
        <v>#VALUE!</v>
      </c>
      <c r="BU42" s="455" t="e">
        <v>#VALUE!</v>
      </c>
      <c r="BV42" s="455" t="e">
        <v>#VALUE!</v>
      </c>
      <c r="BW42" s="455" t="e">
        <v>#VALUE!</v>
      </c>
      <c r="BX42" s="455" t="e">
        <v>#VALUE!</v>
      </c>
      <c r="BY42" s="455" t="e">
        <v>#VALUE!</v>
      </c>
      <c r="BZ42" s="455" t="e">
        <v>#VALUE!</v>
      </c>
      <c r="CA42" s="455" t="e">
        <v>#VALUE!</v>
      </c>
      <c r="CB42" s="455" t="e">
        <v>#VALUE!</v>
      </c>
      <c r="CC42" s="455" t="e">
        <v>#VALUE!</v>
      </c>
      <c r="CD42" s="455" t="e">
        <v>#VALUE!</v>
      </c>
      <c r="CE42" s="455" t="e">
        <v>#VALUE!</v>
      </c>
      <c r="CF42" s="455" t="e">
        <v>#VALUE!</v>
      </c>
      <c r="CG42" s="455" t="e">
        <v>#VALUE!</v>
      </c>
      <c r="CH42" s="455" t="e">
        <v>#VALUE!</v>
      </c>
      <c r="CI42" s="455" t="e">
        <v>#VALUE!</v>
      </c>
      <c r="CJ42" s="455" t="e">
        <v>#VALUE!</v>
      </c>
      <c r="CK42" s="455" t="e">
        <v>#VALUE!</v>
      </c>
      <c r="CL42" s="455" t="e">
        <v>#VALUE!</v>
      </c>
      <c r="CM42" s="455" t="e">
        <v>#VALUE!</v>
      </c>
      <c r="CN42" s="455" t="e">
        <v>#VALUE!</v>
      </c>
      <c r="CO42" s="455" t="e">
        <v>#VALUE!</v>
      </c>
      <c r="CP42" s="455" t="e">
        <v>#VALUE!</v>
      </c>
      <c r="CQ42" s="455" t="e">
        <v>#VALUE!</v>
      </c>
      <c r="CR42" s="455" t="e">
        <v>#VALUE!</v>
      </c>
      <c r="CS42" s="455" t="e">
        <v>#VALUE!</v>
      </c>
      <c r="CT42" s="455" t="e">
        <v>#VALUE!</v>
      </c>
      <c r="CU42" s="455" t="e">
        <v>#VALUE!</v>
      </c>
      <c r="CV42" s="455" t="e">
        <v>#VALUE!</v>
      </c>
      <c r="CW42" s="455" t="e">
        <v>#VALUE!</v>
      </c>
      <c r="CX42" s="455" t="e">
        <v>#VALUE!</v>
      </c>
      <c r="CY42" s="455" t="e">
        <v>#VALUE!</v>
      </c>
      <c r="CZ42" s="455" t="e">
        <v>#VALUE!</v>
      </c>
      <c r="DA42" s="455" t="e">
        <v>#VALUE!</v>
      </c>
      <c r="DB42" s="455" t="e">
        <v>#VALUE!</v>
      </c>
      <c r="DC42" s="455" t="e">
        <v>#VALUE!</v>
      </c>
      <c r="DD42" s="455" t="e">
        <v>#VALUE!</v>
      </c>
      <c r="DE42" s="455" t="e">
        <v>#VALUE!</v>
      </c>
      <c r="DF42" s="455" t="e">
        <v>#VALUE!</v>
      </c>
      <c r="DG42" s="455" t="e">
        <v>#VALUE!</v>
      </c>
      <c r="DH42" s="455" t="e">
        <v>#VALUE!</v>
      </c>
      <c r="DI42" s="455" t="e">
        <v>#VALUE!</v>
      </c>
      <c r="DJ42" s="455" t="e">
        <v>#VALUE!</v>
      </c>
      <c r="DK42" s="455" t="e">
        <v>#VALUE!</v>
      </c>
      <c r="DL42" s="455" t="e">
        <v>#VALUE!</v>
      </c>
      <c r="DM42" s="455" t="e">
        <v>#VALUE!</v>
      </c>
      <c r="DN42" s="455" t="e">
        <v>#VALUE!</v>
      </c>
      <c r="DO42" s="455" t="e">
        <v>#VALUE!</v>
      </c>
      <c r="DP42" s="455" t="e">
        <v>#VALUE!</v>
      </c>
      <c r="DQ42" s="455" t="e">
        <v>#VALUE!</v>
      </c>
      <c r="DR42" s="455" t="e">
        <v>#VALUE!</v>
      </c>
      <c r="DS42" s="455" t="e">
        <v>#VALUE!</v>
      </c>
      <c r="DT42" s="455" t="e">
        <v>#VALUE!</v>
      </c>
      <c r="DU42" s="455" t="e">
        <v>#VALUE!</v>
      </c>
      <c r="DV42" s="455" t="e">
        <v>#VALUE!</v>
      </c>
      <c r="DW42" s="455" t="e">
        <v>#VALUE!</v>
      </c>
      <c r="DX42" s="455" t="e">
        <v>#VALUE!</v>
      </c>
      <c r="DY42" s="455" t="e">
        <v>#VALUE!</v>
      </c>
      <c r="DZ42" s="455" t="e">
        <v>#VALUE!</v>
      </c>
      <c r="EA42" s="490" t="e">
        <v>#VALUE!</v>
      </c>
      <c r="EB42" s="490" t="e">
        <v>#VALUE!</v>
      </c>
      <c r="EC42" s="490" t="e">
        <v>#VALUE!</v>
      </c>
      <c r="ED42" s="490" t="e">
        <v>#VALUE!</v>
      </c>
      <c r="EE42" s="490" t="e">
        <v>#VALUE!</v>
      </c>
      <c r="EF42" s="490" t="e">
        <v>#VALUE!</v>
      </c>
      <c r="EG42" s="490" t="e">
        <v>#VALUE!</v>
      </c>
      <c r="EH42" s="490" t="e">
        <v>#VALUE!</v>
      </c>
      <c r="EI42" s="490" t="e">
        <v>#VALUE!</v>
      </c>
      <c r="EJ42" s="593" t="e">
        <f t="shared" ref="EJ42:FB42" si="67">EI42</f>
        <v>#VALUE!</v>
      </c>
      <c r="EK42" s="593" t="e">
        <f t="shared" si="67"/>
        <v>#VALUE!</v>
      </c>
      <c r="EL42" s="593" t="e">
        <f t="shared" si="67"/>
        <v>#VALUE!</v>
      </c>
      <c r="EM42" s="593" t="e">
        <f t="shared" si="67"/>
        <v>#VALUE!</v>
      </c>
      <c r="EN42" s="593" t="e">
        <f t="shared" si="67"/>
        <v>#VALUE!</v>
      </c>
      <c r="EO42" s="593" t="e">
        <f t="shared" si="67"/>
        <v>#VALUE!</v>
      </c>
      <c r="EP42" s="593" t="e">
        <f t="shared" si="67"/>
        <v>#VALUE!</v>
      </c>
      <c r="EQ42" s="593" t="e">
        <f t="shared" si="67"/>
        <v>#VALUE!</v>
      </c>
      <c r="ER42" s="593" t="e">
        <f t="shared" si="67"/>
        <v>#VALUE!</v>
      </c>
      <c r="ES42" s="593" t="e">
        <f t="shared" si="67"/>
        <v>#VALUE!</v>
      </c>
      <c r="ET42" s="593" t="e">
        <f t="shared" si="67"/>
        <v>#VALUE!</v>
      </c>
      <c r="EU42" s="593" t="e">
        <f t="shared" si="67"/>
        <v>#VALUE!</v>
      </c>
      <c r="EV42" s="593" t="e">
        <f t="shared" si="67"/>
        <v>#VALUE!</v>
      </c>
      <c r="EW42" s="593" t="e">
        <f t="shared" si="67"/>
        <v>#VALUE!</v>
      </c>
      <c r="EX42" s="593" t="e">
        <f t="shared" si="67"/>
        <v>#VALUE!</v>
      </c>
      <c r="EY42" s="593" t="e">
        <f t="shared" si="67"/>
        <v>#VALUE!</v>
      </c>
      <c r="EZ42" s="593" t="e">
        <f t="shared" si="67"/>
        <v>#VALUE!</v>
      </c>
      <c r="FA42" s="593" t="e">
        <f t="shared" si="67"/>
        <v>#VALUE!</v>
      </c>
      <c r="FB42" s="593" t="e">
        <f t="shared" si="67"/>
        <v>#VALUE!</v>
      </c>
    </row>
    <row r="43" spans="1:256" s="455" customFormat="1">
      <c r="A43" s="374"/>
      <c r="B43" s="506"/>
      <c r="D43" s="490"/>
      <c r="E43" s="490"/>
      <c r="F43" s="490"/>
      <c r="G43" s="490" t="e">
        <f t="shared" ref="G43:BR43" si="68">100*(G42/C42-1)</f>
        <v>#VALUE!</v>
      </c>
      <c r="H43" s="490" t="e">
        <f t="shared" si="68"/>
        <v>#VALUE!</v>
      </c>
      <c r="I43" s="490" t="e">
        <f t="shared" si="68"/>
        <v>#VALUE!</v>
      </c>
      <c r="J43" s="490" t="e">
        <f t="shared" si="68"/>
        <v>#VALUE!</v>
      </c>
      <c r="K43" s="490" t="e">
        <f t="shared" si="68"/>
        <v>#VALUE!</v>
      </c>
      <c r="L43" s="490" t="e">
        <f t="shared" si="68"/>
        <v>#VALUE!</v>
      </c>
      <c r="M43" s="490" t="e">
        <f t="shared" si="68"/>
        <v>#VALUE!</v>
      </c>
      <c r="N43" s="490" t="e">
        <f t="shared" si="68"/>
        <v>#VALUE!</v>
      </c>
      <c r="O43" s="490" t="e">
        <f t="shared" si="68"/>
        <v>#VALUE!</v>
      </c>
      <c r="P43" s="490" t="e">
        <f t="shared" si="68"/>
        <v>#VALUE!</v>
      </c>
      <c r="Q43" s="490" t="e">
        <f t="shared" si="68"/>
        <v>#VALUE!</v>
      </c>
      <c r="R43" s="490" t="e">
        <f t="shared" si="68"/>
        <v>#VALUE!</v>
      </c>
      <c r="S43" s="490" t="e">
        <f t="shared" si="68"/>
        <v>#VALUE!</v>
      </c>
      <c r="T43" s="490" t="e">
        <f t="shared" si="68"/>
        <v>#VALUE!</v>
      </c>
      <c r="U43" s="490" t="e">
        <f t="shared" si="68"/>
        <v>#VALUE!</v>
      </c>
      <c r="V43" s="490" t="e">
        <f t="shared" si="68"/>
        <v>#VALUE!</v>
      </c>
      <c r="W43" s="490" t="e">
        <f t="shared" si="68"/>
        <v>#VALUE!</v>
      </c>
      <c r="X43" s="490" t="e">
        <f t="shared" si="68"/>
        <v>#VALUE!</v>
      </c>
      <c r="Y43" s="490" t="e">
        <f t="shared" si="68"/>
        <v>#VALUE!</v>
      </c>
      <c r="Z43" s="490" t="e">
        <f t="shared" si="68"/>
        <v>#VALUE!</v>
      </c>
      <c r="AA43" s="490" t="e">
        <f t="shared" si="68"/>
        <v>#VALUE!</v>
      </c>
      <c r="AB43" s="490" t="e">
        <f t="shared" si="68"/>
        <v>#VALUE!</v>
      </c>
      <c r="AC43" s="490" t="e">
        <f t="shared" si="68"/>
        <v>#VALUE!</v>
      </c>
      <c r="AD43" s="490" t="e">
        <f t="shared" si="68"/>
        <v>#VALUE!</v>
      </c>
      <c r="AE43" s="490" t="e">
        <f t="shared" si="68"/>
        <v>#VALUE!</v>
      </c>
      <c r="AF43" s="490" t="e">
        <f t="shared" si="68"/>
        <v>#VALUE!</v>
      </c>
      <c r="AG43" s="490" t="e">
        <f t="shared" si="68"/>
        <v>#VALUE!</v>
      </c>
      <c r="AH43" s="490" t="e">
        <f t="shared" si="68"/>
        <v>#VALUE!</v>
      </c>
      <c r="AI43" s="490" t="e">
        <f t="shared" si="68"/>
        <v>#VALUE!</v>
      </c>
      <c r="AJ43" s="490" t="e">
        <f t="shared" si="68"/>
        <v>#VALUE!</v>
      </c>
      <c r="AK43" s="490" t="e">
        <f t="shared" si="68"/>
        <v>#VALUE!</v>
      </c>
      <c r="AL43" s="490" t="e">
        <f t="shared" si="68"/>
        <v>#VALUE!</v>
      </c>
      <c r="AM43" s="490" t="e">
        <f t="shared" si="68"/>
        <v>#VALUE!</v>
      </c>
      <c r="AN43" s="490" t="e">
        <f t="shared" si="68"/>
        <v>#VALUE!</v>
      </c>
      <c r="AO43" s="490" t="e">
        <f t="shared" si="68"/>
        <v>#VALUE!</v>
      </c>
      <c r="AP43" s="490" t="e">
        <f t="shared" si="68"/>
        <v>#VALUE!</v>
      </c>
      <c r="AQ43" s="490" t="e">
        <f t="shared" si="68"/>
        <v>#VALUE!</v>
      </c>
      <c r="AR43" s="490" t="e">
        <f t="shared" si="68"/>
        <v>#VALUE!</v>
      </c>
      <c r="AS43" s="490" t="e">
        <f t="shared" si="68"/>
        <v>#VALUE!</v>
      </c>
      <c r="AT43" s="490" t="e">
        <f t="shared" si="68"/>
        <v>#VALUE!</v>
      </c>
      <c r="AU43" s="490" t="e">
        <f t="shared" si="68"/>
        <v>#VALUE!</v>
      </c>
      <c r="AV43" s="490" t="e">
        <f t="shared" si="68"/>
        <v>#VALUE!</v>
      </c>
      <c r="AW43" s="490" t="e">
        <f t="shared" si="68"/>
        <v>#VALUE!</v>
      </c>
      <c r="AX43" s="490" t="e">
        <f t="shared" si="68"/>
        <v>#VALUE!</v>
      </c>
      <c r="AY43" s="490" t="e">
        <f t="shared" si="68"/>
        <v>#VALUE!</v>
      </c>
      <c r="AZ43" s="490" t="e">
        <f t="shared" si="68"/>
        <v>#VALUE!</v>
      </c>
      <c r="BA43" s="490" t="e">
        <f t="shared" si="68"/>
        <v>#VALUE!</v>
      </c>
      <c r="BB43" s="490" t="e">
        <f t="shared" si="68"/>
        <v>#VALUE!</v>
      </c>
      <c r="BC43" s="490" t="e">
        <f t="shared" si="68"/>
        <v>#VALUE!</v>
      </c>
      <c r="BD43" s="490" t="e">
        <f t="shared" si="68"/>
        <v>#VALUE!</v>
      </c>
      <c r="BE43" s="490" t="e">
        <f t="shared" si="68"/>
        <v>#VALUE!</v>
      </c>
      <c r="BF43" s="490" t="e">
        <f t="shared" si="68"/>
        <v>#VALUE!</v>
      </c>
      <c r="BG43" s="490" t="e">
        <f t="shared" si="68"/>
        <v>#VALUE!</v>
      </c>
      <c r="BH43" s="490" t="e">
        <f t="shared" si="68"/>
        <v>#VALUE!</v>
      </c>
      <c r="BI43" s="490" t="e">
        <f t="shared" si="68"/>
        <v>#VALUE!</v>
      </c>
      <c r="BJ43" s="490" t="e">
        <f t="shared" si="68"/>
        <v>#VALUE!</v>
      </c>
      <c r="BK43" s="490" t="e">
        <f t="shared" si="68"/>
        <v>#VALUE!</v>
      </c>
      <c r="BL43" s="490" t="e">
        <f t="shared" si="68"/>
        <v>#VALUE!</v>
      </c>
      <c r="BM43" s="490" t="e">
        <f t="shared" si="68"/>
        <v>#VALUE!</v>
      </c>
      <c r="BN43" s="490" t="e">
        <f t="shared" si="68"/>
        <v>#VALUE!</v>
      </c>
      <c r="BO43" s="490" t="e">
        <f t="shared" si="68"/>
        <v>#VALUE!</v>
      </c>
      <c r="BP43" s="490" t="e">
        <f t="shared" si="68"/>
        <v>#VALUE!</v>
      </c>
      <c r="BQ43" s="490" t="e">
        <f t="shared" si="68"/>
        <v>#VALUE!</v>
      </c>
      <c r="BR43" s="490" t="e">
        <f t="shared" si="68"/>
        <v>#VALUE!</v>
      </c>
      <c r="BS43" s="490" t="e">
        <f t="shared" ref="BS43:ED43" si="69">100*(BS42/BO42-1)</f>
        <v>#VALUE!</v>
      </c>
      <c r="BT43" s="490" t="e">
        <f t="shared" si="69"/>
        <v>#VALUE!</v>
      </c>
      <c r="BU43" s="490" t="e">
        <f t="shared" si="69"/>
        <v>#VALUE!</v>
      </c>
      <c r="BV43" s="490" t="e">
        <f t="shared" si="69"/>
        <v>#VALUE!</v>
      </c>
      <c r="BW43" s="490" t="e">
        <f t="shared" si="69"/>
        <v>#VALUE!</v>
      </c>
      <c r="BX43" s="490" t="e">
        <f t="shared" si="69"/>
        <v>#VALUE!</v>
      </c>
      <c r="BY43" s="490" t="e">
        <f t="shared" si="69"/>
        <v>#VALUE!</v>
      </c>
      <c r="BZ43" s="490" t="e">
        <f t="shared" si="69"/>
        <v>#VALUE!</v>
      </c>
      <c r="CA43" s="490" t="e">
        <f t="shared" si="69"/>
        <v>#VALUE!</v>
      </c>
      <c r="CB43" s="490" t="e">
        <f t="shared" si="69"/>
        <v>#VALUE!</v>
      </c>
      <c r="CC43" s="490" t="e">
        <f t="shared" si="69"/>
        <v>#VALUE!</v>
      </c>
      <c r="CD43" s="490" t="e">
        <f t="shared" si="69"/>
        <v>#VALUE!</v>
      </c>
      <c r="CE43" s="490" t="e">
        <f t="shared" si="69"/>
        <v>#VALUE!</v>
      </c>
      <c r="CF43" s="490" t="e">
        <f t="shared" si="69"/>
        <v>#VALUE!</v>
      </c>
      <c r="CG43" s="490" t="e">
        <f t="shared" si="69"/>
        <v>#VALUE!</v>
      </c>
      <c r="CH43" s="490" t="e">
        <f t="shared" si="69"/>
        <v>#VALUE!</v>
      </c>
      <c r="CI43" s="490" t="e">
        <f t="shared" si="69"/>
        <v>#VALUE!</v>
      </c>
      <c r="CJ43" s="490" t="e">
        <f t="shared" si="69"/>
        <v>#VALUE!</v>
      </c>
      <c r="CK43" s="490" t="e">
        <f t="shared" si="69"/>
        <v>#VALUE!</v>
      </c>
      <c r="CL43" s="490" t="e">
        <f t="shared" si="69"/>
        <v>#VALUE!</v>
      </c>
      <c r="CM43" s="490" t="e">
        <f t="shared" si="69"/>
        <v>#VALUE!</v>
      </c>
      <c r="CN43" s="490" t="e">
        <f t="shared" si="69"/>
        <v>#VALUE!</v>
      </c>
      <c r="CO43" s="490" t="e">
        <f t="shared" si="69"/>
        <v>#VALUE!</v>
      </c>
      <c r="CP43" s="490" t="e">
        <f t="shared" si="69"/>
        <v>#VALUE!</v>
      </c>
      <c r="CQ43" s="490" t="e">
        <f t="shared" si="69"/>
        <v>#VALUE!</v>
      </c>
      <c r="CR43" s="490" t="e">
        <f t="shared" si="69"/>
        <v>#VALUE!</v>
      </c>
      <c r="CS43" s="490" t="e">
        <f t="shared" si="69"/>
        <v>#VALUE!</v>
      </c>
      <c r="CT43" s="490" t="e">
        <f t="shared" si="69"/>
        <v>#VALUE!</v>
      </c>
      <c r="CU43" s="490" t="e">
        <f t="shared" si="69"/>
        <v>#VALUE!</v>
      </c>
      <c r="CV43" s="490" t="e">
        <f t="shared" si="69"/>
        <v>#VALUE!</v>
      </c>
      <c r="CW43" s="490" t="e">
        <f t="shared" si="69"/>
        <v>#VALUE!</v>
      </c>
      <c r="CX43" s="490" t="e">
        <f t="shared" si="69"/>
        <v>#VALUE!</v>
      </c>
      <c r="CY43" s="490" t="e">
        <f t="shared" si="69"/>
        <v>#VALUE!</v>
      </c>
      <c r="CZ43" s="490" t="e">
        <f t="shared" si="69"/>
        <v>#VALUE!</v>
      </c>
      <c r="DA43" s="490" t="e">
        <f t="shared" si="69"/>
        <v>#VALUE!</v>
      </c>
      <c r="DB43" s="490" t="e">
        <f t="shared" si="69"/>
        <v>#VALUE!</v>
      </c>
      <c r="DC43" s="490" t="e">
        <f t="shared" si="69"/>
        <v>#VALUE!</v>
      </c>
      <c r="DD43" s="490" t="e">
        <f t="shared" si="69"/>
        <v>#VALUE!</v>
      </c>
      <c r="DE43" s="490" t="e">
        <f t="shared" si="69"/>
        <v>#VALUE!</v>
      </c>
      <c r="DF43" s="490" t="e">
        <f t="shared" si="69"/>
        <v>#VALUE!</v>
      </c>
      <c r="DG43" s="490" t="e">
        <f t="shared" si="69"/>
        <v>#VALUE!</v>
      </c>
      <c r="DH43" s="490" t="e">
        <f t="shared" si="69"/>
        <v>#VALUE!</v>
      </c>
      <c r="DI43" s="490" t="e">
        <f t="shared" si="69"/>
        <v>#VALUE!</v>
      </c>
      <c r="DJ43" s="490" t="e">
        <f t="shared" si="69"/>
        <v>#VALUE!</v>
      </c>
      <c r="DK43" s="490" t="e">
        <f t="shared" si="69"/>
        <v>#VALUE!</v>
      </c>
      <c r="DL43" s="490" t="e">
        <f t="shared" si="69"/>
        <v>#VALUE!</v>
      </c>
      <c r="DM43" s="490" t="e">
        <f t="shared" si="69"/>
        <v>#VALUE!</v>
      </c>
      <c r="DN43" s="490" t="e">
        <f t="shared" si="69"/>
        <v>#VALUE!</v>
      </c>
      <c r="DO43" s="490" t="e">
        <f t="shared" si="69"/>
        <v>#VALUE!</v>
      </c>
      <c r="DP43" s="490" t="e">
        <f t="shared" si="69"/>
        <v>#VALUE!</v>
      </c>
      <c r="DQ43" s="490" t="e">
        <f t="shared" si="69"/>
        <v>#VALUE!</v>
      </c>
      <c r="DR43" s="490" t="e">
        <f t="shared" si="69"/>
        <v>#VALUE!</v>
      </c>
      <c r="DS43" s="490" t="e">
        <f t="shared" si="69"/>
        <v>#VALUE!</v>
      </c>
      <c r="DT43" s="490" t="e">
        <f t="shared" si="69"/>
        <v>#VALUE!</v>
      </c>
      <c r="DU43" s="490" t="e">
        <f t="shared" si="69"/>
        <v>#VALUE!</v>
      </c>
      <c r="DV43" s="490" t="e">
        <f t="shared" si="69"/>
        <v>#VALUE!</v>
      </c>
      <c r="DW43" s="490" t="e">
        <f t="shared" si="69"/>
        <v>#VALUE!</v>
      </c>
      <c r="DX43" s="490" t="e">
        <f t="shared" si="69"/>
        <v>#VALUE!</v>
      </c>
      <c r="DY43" s="490" t="e">
        <f t="shared" si="69"/>
        <v>#VALUE!</v>
      </c>
      <c r="DZ43" s="490" t="e">
        <f t="shared" si="69"/>
        <v>#VALUE!</v>
      </c>
      <c r="EA43" s="490" t="e">
        <f t="shared" si="69"/>
        <v>#VALUE!</v>
      </c>
      <c r="EB43" s="490" t="e">
        <f t="shared" si="69"/>
        <v>#VALUE!</v>
      </c>
      <c r="EC43" s="490" t="e">
        <f t="shared" si="69"/>
        <v>#VALUE!</v>
      </c>
      <c r="ED43" s="490" t="e">
        <f t="shared" si="69"/>
        <v>#VALUE!</v>
      </c>
      <c r="EE43" s="490" t="e">
        <f t="shared" ref="EE43:EI43" si="70">100*(EE42/EA42-1)</f>
        <v>#VALUE!</v>
      </c>
      <c r="EF43" s="490" t="e">
        <f t="shared" si="70"/>
        <v>#VALUE!</v>
      </c>
      <c r="EG43" s="490" t="e">
        <f t="shared" si="70"/>
        <v>#VALUE!</v>
      </c>
      <c r="EH43" s="490" t="e">
        <f t="shared" si="70"/>
        <v>#VALUE!</v>
      </c>
      <c r="EI43" s="490" t="e">
        <f t="shared" si="70"/>
        <v>#VALUE!</v>
      </c>
      <c r="EJ43" s="617"/>
      <c r="EK43" s="617"/>
      <c r="EL43" s="617"/>
      <c r="EM43" s="617"/>
      <c r="EN43" s="617"/>
      <c r="EO43" s="617"/>
      <c r="EP43" s="617"/>
      <c r="EQ43" s="617"/>
      <c r="ER43" s="617"/>
      <c r="ES43" s="617"/>
      <c r="ET43" s="617"/>
      <c r="EU43" s="617"/>
      <c r="EV43" s="617"/>
      <c r="EW43" s="617"/>
      <c r="EX43" s="617"/>
      <c r="EY43" s="617"/>
      <c r="EZ43" s="617"/>
      <c r="FA43" s="617"/>
      <c r="FB43" s="617"/>
    </row>
    <row r="44" spans="1:256" s="455" customFormat="1">
      <c r="A44" s="374"/>
      <c r="B44" s="506" t="s">
        <v>392</v>
      </c>
      <c r="C44" s="455" t="e">
        <v>#VALUE!</v>
      </c>
      <c r="D44" s="455" t="e">
        <v>#VALUE!</v>
      </c>
      <c r="E44" s="455" t="e">
        <v>#VALUE!</v>
      </c>
      <c r="F44" s="455" t="e">
        <v>#VALUE!</v>
      </c>
      <c r="G44" s="455" t="e">
        <v>#VALUE!</v>
      </c>
      <c r="H44" s="455" t="e">
        <v>#VALUE!</v>
      </c>
      <c r="I44" s="455" t="e">
        <v>#VALUE!</v>
      </c>
      <c r="J44" s="455" t="e">
        <v>#VALUE!</v>
      </c>
      <c r="K44" s="455" t="e">
        <v>#VALUE!</v>
      </c>
      <c r="L44" s="455" t="e">
        <v>#VALUE!</v>
      </c>
      <c r="M44" s="455" t="e">
        <v>#VALUE!</v>
      </c>
      <c r="N44" s="455" t="e">
        <v>#VALUE!</v>
      </c>
      <c r="O44" s="455" t="e">
        <v>#VALUE!</v>
      </c>
      <c r="P44" s="455" t="e">
        <v>#VALUE!</v>
      </c>
      <c r="Q44" s="455" t="e">
        <v>#VALUE!</v>
      </c>
      <c r="R44" s="455" t="e">
        <v>#VALUE!</v>
      </c>
      <c r="S44" s="455" t="e">
        <v>#VALUE!</v>
      </c>
      <c r="T44" s="455" t="e">
        <v>#VALUE!</v>
      </c>
      <c r="U44" s="455" t="e">
        <v>#VALUE!</v>
      </c>
      <c r="V44" s="455" t="e">
        <v>#VALUE!</v>
      </c>
      <c r="W44" s="455" t="e">
        <v>#VALUE!</v>
      </c>
      <c r="X44" s="455" t="e">
        <v>#VALUE!</v>
      </c>
      <c r="Y44" s="455" t="e">
        <v>#VALUE!</v>
      </c>
      <c r="Z44" s="455" t="e">
        <v>#VALUE!</v>
      </c>
      <c r="AA44" s="455" t="e">
        <v>#VALUE!</v>
      </c>
      <c r="AB44" s="455" t="e">
        <v>#VALUE!</v>
      </c>
      <c r="AC44" s="455" t="e">
        <v>#VALUE!</v>
      </c>
      <c r="AD44" s="455" t="e">
        <v>#VALUE!</v>
      </c>
      <c r="AE44" s="455" t="e">
        <v>#VALUE!</v>
      </c>
      <c r="AF44" s="455" t="e">
        <v>#VALUE!</v>
      </c>
      <c r="AG44" s="455" t="e">
        <v>#VALUE!</v>
      </c>
      <c r="AH44" s="455" t="e">
        <v>#VALUE!</v>
      </c>
      <c r="AI44" s="455" t="e">
        <v>#VALUE!</v>
      </c>
      <c r="AJ44" s="455" t="e">
        <v>#VALUE!</v>
      </c>
      <c r="AK44" s="455" t="e">
        <v>#VALUE!</v>
      </c>
      <c r="AL44" s="455" t="e">
        <v>#VALUE!</v>
      </c>
      <c r="AM44" s="455" t="e">
        <v>#VALUE!</v>
      </c>
      <c r="AN44" s="455" t="e">
        <v>#VALUE!</v>
      </c>
      <c r="AO44" s="455" t="e">
        <v>#VALUE!</v>
      </c>
      <c r="AP44" s="455" t="e">
        <v>#VALUE!</v>
      </c>
      <c r="AQ44" s="455" t="e">
        <v>#VALUE!</v>
      </c>
      <c r="AR44" s="455" t="e">
        <v>#VALUE!</v>
      </c>
      <c r="AS44" s="455" t="e">
        <v>#VALUE!</v>
      </c>
      <c r="AT44" s="455" t="e">
        <v>#VALUE!</v>
      </c>
      <c r="AU44" s="455" t="e">
        <v>#VALUE!</v>
      </c>
      <c r="AV44" s="455" t="e">
        <v>#VALUE!</v>
      </c>
      <c r="AW44" s="455" t="e">
        <v>#VALUE!</v>
      </c>
      <c r="AX44" s="455" t="e">
        <v>#VALUE!</v>
      </c>
      <c r="AY44" s="455" t="e">
        <v>#VALUE!</v>
      </c>
      <c r="AZ44" s="455" t="e">
        <v>#VALUE!</v>
      </c>
      <c r="BA44" s="455" t="e">
        <v>#VALUE!</v>
      </c>
      <c r="BB44" s="455" t="e">
        <v>#VALUE!</v>
      </c>
      <c r="BC44" s="455" t="e">
        <v>#VALUE!</v>
      </c>
      <c r="BD44" s="455" t="e">
        <v>#VALUE!</v>
      </c>
      <c r="BE44" s="455" t="e">
        <v>#VALUE!</v>
      </c>
      <c r="BF44" s="455" t="e">
        <v>#VALUE!</v>
      </c>
      <c r="BG44" s="455" t="e">
        <v>#VALUE!</v>
      </c>
      <c r="BH44" s="455" t="e">
        <v>#VALUE!</v>
      </c>
      <c r="BI44" s="455" t="e">
        <v>#VALUE!</v>
      </c>
      <c r="BJ44" s="455" t="e">
        <v>#VALUE!</v>
      </c>
      <c r="BK44" s="455" t="e">
        <v>#VALUE!</v>
      </c>
      <c r="BL44" s="455" t="e">
        <v>#VALUE!</v>
      </c>
      <c r="BM44" s="455" t="e">
        <v>#VALUE!</v>
      </c>
      <c r="BN44" s="455" t="e">
        <v>#VALUE!</v>
      </c>
      <c r="BO44" s="455" t="e">
        <v>#VALUE!</v>
      </c>
      <c r="BP44" s="455" t="e">
        <v>#VALUE!</v>
      </c>
      <c r="BQ44" s="455" t="e">
        <v>#VALUE!</v>
      </c>
      <c r="BR44" s="455" t="e">
        <v>#VALUE!</v>
      </c>
      <c r="BS44" s="455" t="e">
        <v>#VALUE!</v>
      </c>
      <c r="BT44" s="455" t="e">
        <v>#VALUE!</v>
      </c>
      <c r="BU44" s="455" t="e">
        <v>#VALUE!</v>
      </c>
      <c r="BV44" s="455" t="e">
        <v>#VALUE!</v>
      </c>
      <c r="BW44" s="455" t="e">
        <v>#VALUE!</v>
      </c>
      <c r="BX44" s="455" t="e">
        <v>#VALUE!</v>
      </c>
      <c r="BY44" s="455" t="e">
        <v>#VALUE!</v>
      </c>
      <c r="BZ44" s="455" t="e">
        <v>#VALUE!</v>
      </c>
      <c r="CA44" s="455" t="e">
        <v>#VALUE!</v>
      </c>
      <c r="CB44" s="455" t="e">
        <v>#VALUE!</v>
      </c>
      <c r="CC44" s="455" t="e">
        <v>#VALUE!</v>
      </c>
      <c r="CD44" s="455" t="e">
        <v>#VALUE!</v>
      </c>
      <c r="CE44" s="455" t="e">
        <v>#VALUE!</v>
      </c>
      <c r="CF44" s="455" t="e">
        <v>#VALUE!</v>
      </c>
      <c r="CG44" s="455" t="e">
        <v>#VALUE!</v>
      </c>
      <c r="CH44" s="455" t="e">
        <v>#VALUE!</v>
      </c>
      <c r="CI44" s="455" t="e">
        <v>#VALUE!</v>
      </c>
      <c r="CJ44" s="455" t="e">
        <v>#VALUE!</v>
      </c>
      <c r="CK44" s="455" t="e">
        <v>#VALUE!</v>
      </c>
      <c r="CL44" s="455" t="e">
        <v>#VALUE!</v>
      </c>
      <c r="CM44" s="455" t="e">
        <v>#VALUE!</v>
      </c>
      <c r="CN44" s="455" t="e">
        <v>#VALUE!</v>
      </c>
      <c r="CO44" s="455" t="e">
        <v>#VALUE!</v>
      </c>
      <c r="CP44" s="455" t="e">
        <v>#VALUE!</v>
      </c>
      <c r="CQ44" s="455" t="e">
        <v>#VALUE!</v>
      </c>
      <c r="CR44" s="455" t="e">
        <v>#VALUE!</v>
      </c>
      <c r="CS44" s="455" t="e">
        <v>#VALUE!</v>
      </c>
      <c r="CT44" s="455" t="e">
        <v>#VALUE!</v>
      </c>
      <c r="CU44" s="455" t="e">
        <v>#VALUE!</v>
      </c>
      <c r="CV44" s="455" t="e">
        <v>#VALUE!</v>
      </c>
      <c r="CW44" s="455" t="e">
        <v>#VALUE!</v>
      </c>
      <c r="CX44" s="455" t="e">
        <v>#VALUE!</v>
      </c>
      <c r="CY44" s="455" t="e">
        <v>#VALUE!</v>
      </c>
      <c r="CZ44" s="455" t="e">
        <v>#VALUE!</v>
      </c>
      <c r="DA44" s="455" t="e">
        <v>#VALUE!</v>
      </c>
      <c r="DB44" s="455" t="e">
        <v>#VALUE!</v>
      </c>
      <c r="DC44" s="455" t="e">
        <v>#VALUE!</v>
      </c>
      <c r="DD44" s="455" t="e">
        <v>#VALUE!</v>
      </c>
      <c r="DE44" s="455" t="e">
        <v>#VALUE!</v>
      </c>
      <c r="DF44" s="455" t="e">
        <v>#VALUE!</v>
      </c>
      <c r="DG44" s="455" t="e">
        <v>#VALUE!</v>
      </c>
      <c r="DH44" s="455" t="e">
        <v>#VALUE!</v>
      </c>
      <c r="DI44" s="455" t="e">
        <v>#VALUE!</v>
      </c>
      <c r="DJ44" s="455" t="e">
        <v>#VALUE!</v>
      </c>
      <c r="DK44" s="455" t="e">
        <v>#VALUE!</v>
      </c>
      <c r="DL44" s="455" t="e">
        <v>#VALUE!</v>
      </c>
      <c r="DM44" s="455" t="e">
        <v>#VALUE!</v>
      </c>
      <c r="DN44" s="455" t="e">
        <v>#VALUE!</v>
      </c>
      <c r="DO44" s="455" t="e">
        <v>#VALUE!</v>
      </c>
      <c r="DP44" s="455" t="e">
        <v>#VALUE!</v>
      </c>
      <c r="DQ44" s="455" t="e">
        <v>#VALUE!</v>
      </c>
      <c r="DR44" s="455" t="e">
        <v>#VALUE!</v>
      </c>
      <c r="DS44" s="455" t="e">
        <v>#VALUE!</v>
      </c>
      <c r="DT44" s="455" t="e">
        <v>#VALUE!</v>
      </c>
      <c r="DU44" s="455" t="e">
        <v>#VALUE!</v>
      </c>
      <c r="DV44" s="455" t="e">
        <v>#VALUE!</v>
      </c>
      <c r="DW44" s="455" t="e">
        <v>#VALUE!</v>
      </c>
      <c r="DX44" s="455" t="e">
        <v>#VALUE!</v>
      </c>
      <c r="DY44" s="455" t="e">
        <v>#VALUE!</v>
      </c>
      <c r="DZ44" s="455" t="e">
        <v>#VALUE!</v>
      </c>
      <c r="EA44" s="490" t="e">
        <v>#VALUE!</v>
      </c>
      <c r="EB44" s="490" t="e">
        <v>#VALUE!</v>
      </c>
      <c r="EC44" s="490" t="e">
        <v>#VALUE!</v>
      </c>
      <c r="ED44" s="490" t="e">
        <v>#VALUE!</v>
      </c>
      <c r="EE44" s="490" t="e">
        <v>#VALUE!</v>
      </c>
      <c r="EF44" s="490" t="e">
        <v>#VALUE!</v>
      </c>
      <c r="EG44" s="490" t="e">
        <v>#VALUE!</v>
      </c>
      <c r="EH44" s="490" t="e">
        <v>#VALUE!</v>
      </c>
      <c r="EI44" s="490" t="e">
        <v>#VALUE!</v>
      </c>
      <c r="EJ44" s="593" t="e">
        <f t="shared" ref="EJ44:FB44" si="71">EI44</f>
        <v>#VALUE!</v>
      </c>
      <c r="EK44" s="593" t="e">
        <f t="shared" si="71"/>
        <v>#VALUE!</v>
      </c>
      <c r="EL44" s="593" t="e">
        <f t="shared" si="71"/>
        <v>#VALUE!</v>
      </c>
      <c r="EM44" s="593" t="e">
        <f t="shared" si="71"/>
        <v>#VALUE!</v>
      </c>
      <c r="EN44" s="593" t="e">
        <f t="shared" si="71"/>
        <v>#VALUE!</v>
      </c>
      <c r="EO44" s="593" t="e">
        <f t="shared" si="71"/>
        <v>#VALUE!</v>
      </c>
      <c r="EP44" s="593" t="e">
        <f t="shared" si="71"/>
        <v>#VALUE!</v>
      </c>
      <c r="EQ44" s="593" t="e">
        <f t="shared" si="71"/>
        <v>#VALUE!</v>
      </c>
      <c r="ER44" s="593" t="e">
        <f t="shared" si="71"/>
        <v>#VALUE!</v>
      </c>
      <c r="ES44" s="593" t="e">
        <f t="shared" si="71"/>
        <v>#VALUE!</v>
      </c>
      <c r="ET44" s="593" t="e">
        <f t="shared" si="71"/>
        <v>#VALUE!</v>
      </c>
      <c r="EU44" s="593" t="e">
        <f t="shared" si="71"/>
        <v>#VALUE!</v>
      </c>
      <c r="EV44" s="593" t="e">
        <f t="shared" si="71"/>
        <v>#VALUE!</v>
      </c>
      <c r="EW44" s="593" t="e">
        <f t="shared" si="71"/>
        <v>#VALUE!</v>
      </c>
      <c r="EX44" s="593" t="e">
        <f t="shared" si="71"/>
        <v>#VALUE!</v>
      </c>
      <c r="EY44" s="593" t="e">
        <f t="shared" si="71"/>
        <v>#VALUE!</v>
      </c>
      <c r="EZ44" s="593" t="e">
        <f t="shared" si="71"/>
        <v>#VALUE!</v>
      </c>
      <c r="FA44" s="593" t="e">
        <f t="shared" si="71"/>
        <v>#VALUE!</v>
      </c>
      <c r="FB44" s="593" t="e">
        <f t="shared" si="71"/>
        <v>#VALUE!</v>
      </c>
    </row>
    <row r="45" spans="1:256" s="455" customFormat="1">
      <c r="A45" s="374"/>
      <c r="B45" s="506"/>
      <c r="D45" s="490"/>
      <c r="E45" s="490"/>
      <c r="F45" s="490"/>
      <c r="G45" s="490" t="e">
        <f t="shared" ref="G45:BR45" si="72">100*(G44/C44-1)</f>
        <v>#VALUE!</v>
      </c>
      <c r="H45" s="490" t="e">
        <f t="shared" si="72"/>
        <v>#VALUE!</v>
      </c>
      <c r="I45" s="490" t="e">
        <f t="shared" si="72"/>
        <v>#VALUE!</v>
      </c>
      <c r="J45" s="490" t="e">
        <f t="shared" si="72"/>
        <v>#VALUE!</v>
      </c>
      <c r="K45" s="490" t="e">
        <f t="shared" si="72"/>
        <v>#VALUE!</v>
      </c>
      <c r="L45" s="490" t="e">
        <f t="shared" si="72"/>
        <v>#VALUE!</v>
      </c>
      <c r="M45" s="490" t="e">
        <f t="shared" si="72"/>
        <v>#VALUE!</v>
      </c>
      <c r="N45" s="490" t="e">
        <f t="shared" si="72"/>
        <v>#VALUE!</v>
      </c>
      <c r="O45" s="490" t="e">
        <f t="shared" si="72"/>
        <v>#VALUE!</v>
      </c>
      <c r="P45" s="490" t="e">
        <f t="shared" si="72"/>
        <v>#VALUE!</v>
      </c>
      <c r="Q45" s="490" t="e">
        <f t="shared" si="72"/>
        <v>#VALUE!</v>
      </c>
      <c r="R45" s="490" t="e">
        <f t="shared" si="72"/>
        <v>#VALUE!</v>
      </c>
      <c r="S45" s="490" t="e">
        <f t="shared" si="72"/>
        <v>#VALUE!</v>
      </c>
      <c r="T45" s="490" t="e">
        <f t="shared" si="72"/>
        <v>#VALUE!</v>
      </c>
      <c r="U45" s="490" t="e">
        <f t="shared" si="72"/>
        <v>#VALUE!</v>
      </c>
      <c r="V45" s="490" t="e">
        <f t="shared" si="72"/>
        <v>#VALUE!</v>
      </c>
      <c r="W45" s="490" t="e">
        <f t="shared" si="72"/>
        <v>#VALUE!</v>
      </c>
      <c r="X45" s="490" t="e">
        <f t="shared" si="72"/>
        <v>#VALUE!</v>
      </c>
      <c r="Y45" s="490" t="e">
        <f t="shared" si="72"/>
        <v>#VALUE!</v>
      </c>
      <c r="Z45" s="490" t="e">
        <f t="shared" si="72"/>
        <v>#VALUE!</v>
      </c>
      <c r="AA45" s="490" t="e">
        <f t="shared" si="72"/>
        <v>#VALUE!</v>
      </c>
      <c r="AB45" s="490" t="e">
        <f t="shared" si="72"/>
        <v>#VALUE!</v>
      </c>
      <c r="AC45" s="490" t="e">
        <f t="shared" si="72"/>
        <v>#VALUE!</v>
      </c>
      <c r="AD45" s="490" t="e">
        <f t="shared" si="72"/>
        <v>#VALUE!</v>
      </c>
      <c r="AE45" s="490" t="e">
        <f t="shared" si="72"/>
        <v>#VALUE!</v>
      </c>
      <c r="AF45" s="490" t="e">
        <f t="shared" si="72"/>
        <v>#VALUE!</v>
      </c>
      <c r="AG45" s="490" t="e">
        <f t="shared" si="72"/>
        <v>#VALUE!</v>
      </c>
      <c r="AH45" s="490" t="e">
        <f t="shared" si="72"/>
        <v>#VALUE!</v>
      </c>
      <c r="AI45" s="490" t="e">
        <f t="shared" si="72"/>
        <v>#VALUE!</v>
      </c>
      <c r="AJ45" s="490" t="e">
        <f t="shared" si="72"/>
        <v>#VALUE!</v>
      </c>
      <c r="AK45" s="490" t="e">
        <f t="shared" si="72"/>
        <v>#VALUE!</v>
      </c>
      <c r="AL45" s="490" t="e">
        <f t="shared" si="72"/>
        <v>#VALUE!</v>
      </c>
      <c r="AM45" s="490" t="e">
        <f t="shared" si="72"/>
        <v>#VALUE!</v>
      </c>
      <c r="AN45" s="490" t="e">
        <f t="shared" si="72"/>
        <v>#VALUE!</v>
      </c>
      <c r="AO45" s="490" t="e">
        <f t="shared" si="72"/>
        <v>#VALUE!</v>
      </c>
      <c r="AP45" s="490" t="e">
        <f t="shared" si="72"/>
        <v>#VALUE!</v>
      </c>
      <c r="AQ45" s="490" t="e">
        <f t="shared" si="72"/>
        <v>#VALUE!</v>
      </c>
      <c r="AR45" s="490" t="e">
        <f t="shared" si="72"/>
        <v>#VALUE!</v>
      </c>
      <c r="AS45" s="490" t="e">
        <f t="shared" si="72"/>
        <v>#VALUE!</v>
      </c>
      <c r="AT45" s="490" t="e">
        <f t="shared" si="72"/>
        <v>#VALUE!</v>
      </c>
      <c r="AU45" s="490" t="e">
        <f t="shared" si="72"/>
        <v>#VALUE!</v>
      </c>
      <c r="AV45" s="490" t="e">
        <f t="shared" si="72"/>
        <v>#VALUE!</v>
      </c>
      <c r="AW45" s="490" t="e">
        <f t="shared" si="72"/>
        <v>#VALUE!</v>
      </c>
      <c r="AX45" s="490" t="e">
        <f t="shared" si="72"/>
        <v>#VALUE!</v>
      </c>
      <c r="AY45" s="490" t="e">
        <f t="shared" si="72"/>
        <v>#VALUE!</v>
      </c>
      <c r="AZ45" s="490" t="e">
        <f t="shared" si="72"/>
        <v>#VALUE!</v>
      </c>
      <c r="BA45" s="490" t="e">
        <f t="shared" si="72"/>
        <v>#VALUE!</v>
      </c>
      <c r="BB45" s="490" t="e">
        <f t="shared" si="72"/>
        <v>#VALUE!</v>
      </c>
      <c r="BC45" s="490" t="e">
        <f t="shared" si="72"/>
        <v>#VALUE!</v>
      </c>
      <c r="BD45" s="490" t="e">
        <f t="shared" si="72"/>
        <v>#VALUE!</v>
      </c>
      <c r="BE45" s="490" t="e">
        <f t="shared" si="72"/>
        <v>#VALUE!</v>
      </c>
      <c r="BF45" s="490" t="e">
        <f t="shared" si="72"/>
        <v>#VALUE!</v>
      </c>
      <c r="BG45" s="490" t="e">
        <f t="shared" si="72"/>
        <v>#VALUE!</v>
      </c>
      <c r="BH45" s="490" t="e">
        <f t="shared" si="72"/>
        <v>#VALUE!</v>
      </c>
      <c r="BI45" s="490" t="e">
        <f t="shared" si="72"/>
        <v>#VALUE!</v>
      </c>
      <c r="BJ45" s="490" t="e">
        <f t="shared" si="72"/>
        <v>#VALUE!</v>
      </c>
      <c r="BK45" s="490" t="e">
        <f t="shared" si="72"/>
        <v>#VALUE!</v>
      </c>
      <c r="BL45" s="490" t="e">
        <f t="shared" si="72"/>
        <v>#VALUE!</v>
      </c>
      <c r="BM45" s="490" t="e">
        <f t="shared" si="72"/>
        <v>#VALUE!</v>
      </c>
      <c r="BN45" s="490" t="e">
        <f t="shared" si="72"/>
        <v>#VALUE!</v>
      </c>
      <c r="BO45" s="490" t="e">
        <f t="shared" si="72"/>
        <v>#VALUE!</v>
      </c>
      <c r="BP45" s="490" t="e">
        <f t="shared" si="72"/>
        <v>#VALUE!</v>
      </c>
      <c r="BQ45" s="490" t="e">
        <f t="shared" si="72"/>
        <v>#VALUE!</v>
      </c>
      <c r="BR45" s="490" t="e">
        <f t="shared" si="72"/>
        <v>#VALUE!</v>
      </c>
      <c r="BS45" s="490" t="e">
        <f t="shared" ref="BS45:ED45" si="73">100*(BS44/BO44-1)</f>
        <v>#VALUE!</v>
      </c>
      <c r="BT45" s="490" t="e">
        <f t="shared" si="73"/>
        <v>#VALUE!</v>
      </c>
      <c r="BU45" s="490" t="e">
        <f t="shared" si="73"/>
        <v>#VALUE!</v>
      </c>
      <c r="BV45" s="490" t="e">
        <f t="shared" si="73"/>
        <v>#VALUE!</v>
      </c>
      <c r="BW45" s="490" t="e">
        <f t="shared" si="73"/>
        <v>#VALUE!</v>
      </c>
      <c r="BX45" s="490" t="e">
        <f t="shared" si="73"/>
        <v>#VALUE!</v>
      </c>
      <c r="BY45" s="490" t="e">
        <f t="shared" si="73"/>
        <v>#VALUE!</v>
      </c>
      <c r="BZ45" s="490" t="e">
        <f t="shared" si="73"/>
        <v>#VALUE!</v>
      </c>
      <c r="CA45" s="490" t="e">
        <f t="shared" si="73"/>
        <v>#VALUE!</v>
      </c>
      <c r="CB45" s="490" t="e">
        <f t="shared" si="73"/>
        <v>#VALUE!</v>
      </c>
      <c r="CC45" s="490" t="e">
        <f t="shared" si="73"/>
        <v>#VALUE!</v>
      </c>
      <c r="CD45" s="490" t="e">
        <f t="shared" si="73"/>
        <v>#VALUE!</v>
      </c>
      <c r="CE45" s="490" t="e">
        <f t="shared" si="73"/>
        <v>#VALUE!</v>
      </c>
      <c r="CF45" s="490" t="e">
        <f t="shared" si="73"/>
        <v>#VALUE!</v>
      </c>
      <c r="CG45" s="490" t="e">
        <f t="shared" si="73"/>
        <v>#VALUE!</v>
      </c>
      <c r="CH45" s="490" t="e">
        <f t="shared" si="73"/>
        <v>#VALUE!</v>
      </c>
      <c r="CI45" s="490" t="e">
        <f t="shared" si="73"/>
        <v>#VALUE!</v>
      </c>
      <c r="CJ45" s="490" t="e">
        <f t="shared" si="73"/>
        <v>#VALUE!</v>
      </c>
      <c r="CK45" s="490" t="e">
        <f t="shared" si="73"/>
        <v>#VALUE!</v>
      </c>
      <c r="CL45" s="490" t="e">
        <f t="shared" si="73"/>
        <v>#VALUE!</v>
      </c>
      <c r="CM45" s="490" t="e">
        <f t="shared" si="73"/>
        <v>#VALUE!</v>
      </c>
      <c r="CN45" s="490" t="e">
        <f t="shared" si="73"/>
        <v>#VALUE!</v>
      </c>
      <c r="CO45" s="490" t="e">
        <f t="shared" si="73"/>
        <v>#VALUE!</v>
      </c>
      <c r="CP45" s="490" t="e">
        <f t="shared" si="73"/>
        <v>#VALUE!</v>
      </c>
      <c r="CQ45" s="490" t="e">
        <f t="shared" si="73"/>
        <v>#VALUE!</v>
      </c>
      <c r="CR45" s="490" t="e">
        <f t="shared" si="73"/>
        <v>#VALUE!</v>
      </c>
      <c r="CS45" s="490" t="e">
        <f t="shared" si="73"/>
        <v>#VALUE!</v>
      </c>
      <c r="CT45" s="490" t="e">
        <f t="shared" si="73"/>
        <v>#VALUE!</v>
      </c>
      <c r="CU45" s="490" t="e">
        <f t="shared" si="73"/>
        <v>#VALUE!</v>
      </c>
      <c r="CV45" s="490" t="e">
        <f t="shared" si="73"/>
        <v>#VALUE!</v>
      </c>
      <c r="CW45" s="490" t="e">
        <f t="shared" si="73"/>
        <v>#VALUE!</v>
      </c>
      <c r="CX45" s="490" t="e">
        <f t="shared" si="73"/>
        <v>#VALUE!</v>
      </c>
      <c r="CY45" s="490" t="e">
        <f t="shared" si="73"/>
        <v>#VALUE!</v>
      </c>
      <c r="CZ45" s="490" t="e">
        <f t="shared" si="73"/>
        <v>#VALUE!</v>
      </c>
      <c r="DA45" s="490" t="e">
        <f t="shared" si="73"/>
        <v>#VALUE!</v>
      </c>
      <c r="DB45" s="490" t="e">
        <f t="shared" si="73"/>
        <v>#VALUE!</v>
      </c>
      <c r="DC45" s="490" t="e">
        <f t="shared" si="73"/>
        <v>#VALUE!</v>
      </c>
      <c r="DD45" s="490" t="e">
        <f t="shared" si="73"/>
        <v>#VALUE!</v>
      </c>
      <c r="DE45" s="490" t="e">
        <f t="shared" si="73"/>
        <v>#VALUE!</v>
      </c>
      <c r="DF45" s="490" t="e">
        <f t="shared" si="73"/>
        <v>#VALUE!</v>
      </c>
      <c r="DG45" s="490" t="e">
        <f t="shared" si="73"/>
        <v>#VALUE!</v>
      </c>
      <c r="DH45" s="490" t="e">
        <f t="shared" si="73"/>
        <v>#VALUE!</v>
      </c>
      <c r="DI45" s="490" t="e">
        <f t="shared" si="73"/>
        <v>#VALUE!</v>
      </c>
      <c r="DJ45" s="490" t="e">
        <f t="shared" si="73"/>
        <v>#VALUE!</v>
      </c>
      <c r="DK45" s="490" t="e">
        <f t="shared" si="73"/>
        <v>#VALUE!</v>
      </c>
      <c r="DL45" s="490" t="e">
        <f t="shared" si="73"/>
        <v>#VALUE!</v>
      </c>
      <c r="DM45" s="490" t="e">
        <f t="shared" si="73"/>
        <v>#VALUE!</v>
      </c>
      <c r="DN45" s="490" t="e">
        <f t="shared" si="73"/>
        <v>#VALUE!</v>
      </c>
      <c r="DO45" s="490" t="e">
        <f t="shared" si="73"/>
        <v>#VALUE!</v>
      </c>
      <c r="DP45" s="490" t="e">
        <f t="shared" si="73"/>
        <v>#VALUE!</v>
      </c>
      <c r="DQ45" s="490" t="e">
        <f t="shared" si="73"/>
        <v>#VALUE!</v>
      </c>
      <c r="DR45" s="490" t="e">
        <f t="shared" si="73"/>
        <v>#VALUE!</v>
      </c>
      <c r="DS45" s="490" t="e">
        <f t="shared" si="73"/>
        <v>#VALUE!</v>
      </c>
      <c r="DT45" s="490" t="e">
        <f t="shared" si="73"/>
        <v>#VALUE!</v>
      </c>
      <c r="DU45" s="490" t="e">
        <f t="shared" si="73"/>
        <v>#VALUE!</v>
      </c>
      <c r="DV45" s="490" t="e">
        <f t="shared" si="73"/>
        <v>#VALUE!</v>
      </c>
      <c r="DW45" s="490" t="e">
        <f t="shared" si="73"/>
        <v>#VALUE!</v>
      </c>
      <c r="DX45" s="490" t="e">
        <f t="shared" si="73"/>
        <v>#VALUE!</v>
      </c>
      <c r="DY45" s="490" t="e">
        <f t="shared" si="73"/>
        <v>#VALUE!</v>
      </c>
      <c r="DZ45" s="490" t="e">
        <f t="shared" si="73"/>
        <v>#VALUE!</v>
      </c>
      <c r="EA45" s="490" t="e">
        <f t="shared" si="73"/>
        <v>#VALUE!</v>
      </c>
      <c r="EB45" s="490" t="e">
        <f t="shared" si="73"/>
        <v>#VALUE!</v>
      </c>
      <c r="EC45" s="490" t="e">
        <f t="shared" si="73"/>
        <v>#VALUE!</v>
      </c>
      <c r="ED45" s="490" t="e">
        <f t="shared" si="73"/>
        <v>#VALUE!</v>
      </c>
      <c r="EE45" s="490" t="e">
        <f t="shared" ref="EE45:EI45" si="74">100*(EE44/EA44-1)</f>
        <v>#VALUE!</v>
      </c>
      <c r="EF45" s="490" t="e">
        <f t="shared" si="74"/>
        <v>#VALUE!</v>
      </c>
      <c r="EG45" s="490" t="e">
        <f t="shared" si="74"/>
        <v>#VALUE!</v>
      </c>
      <c r="EH45" s="490" t="e">
        <f t="shared" si="74"/>
        <v>#VALUE!</v>
      </c>
      <c r="EI45" s="490" t="e">
        <f t="shared" si="74"/>
        <v>#VALUE!</v>
      </c>
      <c r="EJ45" s="617"/>
      <c r="EK45" s="617"/>
      <c r="EL45" s="617"/>
      <c r="EM45" s="617"/>
      <c r="EN45" s="617"/>
      <c r="EO45" s="617"/>
      <c r="EP45" s="617"/>
      <c r="EQ45" s="617"/>
      <c r="ER45" s="617"/>
      <c r="ES45" s="617"/>
      <c r="ET45" s="617"/>
      <c r="EU45" s="617"/>
      <c r="EV45" s="617"/>
      <c r="EW45" s="617"/>
      <c r="EX45" s="617"/>
      <c r="EY45" s="617"/>
      <c r="EZ45" s="617"/>
      <c r="FA45" s="617"/>
      <c r="FB45" s="617"/>
    </row>
    <row r="46" spans="1:256" s="455" customFormat="1">
      <c r="A46" s="374"/>
      <c r="B46" s="506" t="s">
        <v>293</v>
      </c>
      <c r="C46" s="455" t="e">
        <v>#VALUE!</v>
      </c>
      <c r="D46" s="455" t="e">
        <v>#VALUE!</v>
      </c>
      <c r="E46" s="455" t="e">
        <v>#VALUE!</v>
      </c>
      <c r="F46" s="455" t="e">
        <v>#VALUE!</v>
      </c>
      <c r="G46" s="455" t="e">
        <v>#VALUE!</v>
      </c>
      <c r="H46" s="455" t="e">
        <v>#VALUE!</v>
      </c>
      <c r="I46" s="455" t="e">
        <v>#VALUE!</v>
      </c>
      <c r="J46" s="455" t="e">
        <v>#VALUE!</v>
      </c>
      <c r="K46" s="455" t="e">
        <v>#VALUE!</v>
      </c>
      <c r="L46" s="455" t="e">
        <v>#VALUE!</v>
      </c>
      <c r="M46" s="455" t="e">
        <v>#VALUE!</v>
      </c>
      <c r="N46" s="455" t="e">
        <v>#VALUE!</v>
      </c>
      <c r="O46" s="455" t="e">
        <v>#VALUE!</v>
      </c>
      <c r="P46" s="455" t="e">
        <v>#VALUE!</v>
      </c>
      <c r="Q46" s="455" t="e">
        <v>#VALUE!</v>
      </c>
      <c r="R46" s="455" t="e">
        <v>#VALUE!</v>
      </c>
      <c r="S46" s="455" t="e">
        <v>#VALUE!</v>
      </c>
      <c r="T46" s="455" t="e">
        <v>#VALUE!</v>
      </c>
      <c r="U46" s="455" t="e">
        <v>#VALUE!</v>
      </c>
      <c r="V46" s="455" t="e">
        <v>#VALUE!</v>
      </c>
      <c r="W46" s="455" t="e">
        <v>#VALUE!</v>
      </c>
      <c r="X46" s="455" t="e">
        <v>#VALUE!</v>
      </c>
      <c r="Y46" s="455" t="e">
        <v>#VALUE!</v>
      </c>
      <c r="Z46" s="455" t="e">
        <v>#VALUE!</v>
      </c>
      <c r="AA46" s="455" t="e">
        <v>#VALUE!</v>
      </c>
      <c r="AB46" s="455" t="e">
        <v>#VALUE!</v>
      </c>
      <c r="AC46" s="455" t="e">
        <v>#VALUE!</v>
      </c>
      <c r="AD46" s="455" t="e">
        <v>#VALUE!</v>
      </c>
      <c r="AE46" s="455" t="e">
        <v>#VALUE!</v>
      </c>
      <c r="AF46" s="455" t="e">
        <v>#VALUE!</v>
      </c>
      <c r="AG46" s="455" t="e">
        <v>#VALUE!</v>
      </c>
      <c r="AH46" s="455" t="e">
        <v>#VALUE!</v>
      </c>
      <c r="AI46" s="455" t="e">
        <v>#VALUE!</v>
      </c>
      <c r="AJ46" s="455" t="e">
        <v>#VALUE!</v>
      </c>
      <c r="AK46" s="455" t="e">
        <v>#VALUE!</v>
      </c>
      <c r="AL46" s="455" t="e">
        <v>#VALUE!</v>
      </c>
      <c r="AM46" s="455" t="e">
        <v>#VALUE!</v>
      </c>
      <c r="AN46" s="455" t="e">
        <v>#VALUE!</v>
      </c>
      <c r="AO46" s="455" t="e">
        <v>#VALUE!</v>
      </c>
      <c r="AP46" s="455" t="e">
        <v>#VALUE!</v>
      </c>
      <c r="AQ46" s="455" t="e">
        <v>#VALUE!</v>
      </c>
      <c r="AR46" s="455" t="e">
        <v>#VALUE!</v>
      </c>
      <c r="AS46" s="455" t="e">
        <v>#VALUE!</v>
      </c>
      <c r="AT46" s="455" t="e">
        <v>#VALUE!</v>
      </c>
      <c r="AU46" s="455" t="e">
        <v>#VALUE!</v>
      </c>
      <c r="AV46" s="455" t="e">
        <v>#VALUE!</v>
      </c>
      <c r="AW46" s="455" t="e">
        <v>#VALUE!</v>
      </c>
      <c r="AX46" s="455" t="e">
        <v>#VALUE!</v>
      </c>
      <c r="AY46" s="455" t="e">
        <v>#VALUE!</v>
      </c>
      <c r="AZ46" s="455" t="e">
        <v>#VALUE!</v>
      </c>
      <c r="BA46" s="455" t="e">
        <v>#VALUE!</v>
      </c>
      <c r="BB46" s="455" t="e">
        <v>#VALUE!</v>
      </c>
      <c r="BC46" s="455" t="e">
        <v>#VALUE!</v>
      </c>
      <c r="BD46" s="455" t="e">
        <v>#VALUE!</v>
      </c>
      <c r="BE46" s="455" t="e">
        <v>#VALUE!</v>
      </c>
      <c r="BF46" s="455" t="e">
        <v>#VALUE!</v>
      </c>
      <c r="BG46" s="455" t="e">
        <v>#VALUE!</v>
      </c>
      <c r="BH46" s="455" t="e">
        <v>#VALUE!</v>
      </c>
      <c r="BI46" s="455" t="e">
        <v>#VALUE!</v>
      </c>
      <c r="BJ46" s="455" t="e">
        <v>#VALUE!</v>
      </c>
      <c r="BK46" s="455" t="e">
        <v>#VALUE!</v>
      </c>
      <c r="BL46" s="455" t="e">
        <v>#VALUE!</v>
      </c>
      <c r="BM46" s="455" t="e">
        <v>#VALUE!</v>
      </c>
      <c r="BN46" s="455" t="e">
        <v>#VALUE!</v>
      </c>
      <c r="BO46" s="455" t="e">
        <v>#VALUE!</v>
      </c>
      <c r="BP46" s="455" t="e">
        <v>#VALUE!</v>
      </c>
      <c r="BQ46" s="455" t="e">
        <v>#VALUE!</v>
      </c>
      <c r="BR46" s="455" t="e">
        <v>#VALUE!</v>
      </c>
      <c r="BS46" s="455" t="e">
        <v>#VALUE!</v>
      </c>
      <c r="BT46" s="455" t="e">
        <v>#VALUE!</v>
      </c>
      <c r="BU46" s="455" t="e">
        <v>#VALUE!</v>
      </c>
      <c r="BV46" s="455" t="e">
        <v>#VALUE!</v>
      </c>
      <c r="BW46" s="455" t="e">
        <v>#VALUE!</v>
      </c>
      <c r="BX46" s="455" t="e">
        <v>#VALUE!</v>
      </c>
      <c r="BY46" s="455" t="e">
        <v>#VALUE!</v>
      </c>
      <c r="BZ46" s="455" t="e">
        <v>#VALUE!</v>
      </c>
      <c r="CA46" s="455" t="e">
        <v>#VALUE!</v>
      </c>
      <c r="CB46" s="455" t="e">
        <v>#VALUE!</v>
      </c>
      <c r="CC46" s="455" t="e">
        <v>#VALUE!</v>
      </c>
      <c r="CD46" s="455" t="e">
        <v>#VALUE!</v>
      </c>
      <c r="CE46" s="455" t="e">
        <v>#VALUE!</v>
      </c>
      <c r="CF46" s="455" t="e">
        <v>#VALUE!</v>
      </c>
      <c r="CG46" s="455" t="e">
        <v>#VALUE!</v>
      </c>
      <c r="CH46" s="455" t="e">
        <v>#VALUE!</v>
      </c>
      <c r="CI46" s="455" t="e">
        <v>#VALUE!</v>
      </c>
      <c r="CJ46" s="455" t="e">
        <v>#VALUE!</v>
      </c>
      <c r="CK46" s="455" t="e">
        <v>#VALUE!</v>
      </c>
      <c r="CL46" s="455" t="e">
        <v>#VALUE!</v>
      </c>
      <c r="CM46" s="455" t="e">
        <v>#VALUE!</v>
      </c>
      <c r="CN46" s="455" t="e">
        <v>#VALUE!</v>
      </c>
      <c r="CO46" s="455" t="e">
        <v>#VALUE!</v>
      </c>
      <c r="CP46" s="455" t="e">
        <v>#VALUE!</v>
      </c>
      <c r="CQ46" s="455" t="e">
        <v>#VALUE!</v>
      </c>
      <c r="CR46" s="455" t="e">
        <v>#VALUE!</v>
      </c>
      <c r="CS46" s="455" t="e">
        <v>#VALUE!</v>
      </c>
      <c r="CT46" s="455" t="e">
        <v>#VALUE!</v>
      </c>
      <c r="CU46" s="455" t="e">
        <v>#VALUE!</v>
      </c>
      <c r="CV46" s="455" t="e">
        <v>#VALUE!</v>
      </c>
      <c r="CW46" s="455" t="e">
        <v>#VALUE!</v>
      </c>
      <c r="CX46" s="455" t="e">
        <v>#VALUE!</v>
      </c>
      <c r="CY46" s="455" t="e">
        <v>#VALUE!</v>
      </c>
      <c r="CZ46" s="455" t="e">
        <v>#VALUE!</v>
      </c>
      <c r="DA46" s="455" t="e">
        <v>#VALUE!</v>
      </c>
      <c r="DB46" s="455" t="e">
        <v>#VALUE!</v>
      </c>
      <c r="DC46" s="455" t="e">
        <v>#VALUE!</v>
      </c>
      <c r="DD46" s="455" t="e">
        <v>#VALUE!</v>
      </c>
      <c r="DE46" s="455" t="e">
        <v>#VALUE!</v>
      </c>
      <c r="DF46" s="455" t="e">
        <v>#VALUE!</v>
      </c>
      <c r="DG46" s="455" t="e">
        <v>#VALUE!</v>
      </c>
      <c r="DH46" s="455" t="e">
        <v>#VALUE!</v>
      </c>
      <c r="DI46" s="455" t="e">
        <v>#VALUE!</v>
      </c>
      <c r="DJ46" s="455" t="e">
        <v>#VALUE!</v>
      </c>
      <c r="DK46" s="455" t="e">
        <v>#VALUE!</v>
      </c>
      <c r="DL46" s="455" t="e">
        <v>#VALUE!</v>
      </c>
      <c r="DM46" s="455" t="e">
        <v>#VALUE!</v>
      </c>
      <c r="DN46" s="455" t="e">
        <v>#VALUE!</v>
      </c>
      <c r="DO46" s="455" t="e">
        <v>#VALUE!</v>
      </c>
      <c r="DP46" s="455" t="e">
        <v>#VALUE!</v>
      </c>
      <c r="DQ46" s="455" t="e">
        <v>#VALUE!</v>
      </c>
      <c r="DR46" s="455" t="e">
        <v>#VALUE!</v>
      </c>
      <c r="DS46" s="455" t="e">
        <v>#VALUE!</v>
      </c>
      <c r="DT46" s="455" t="e">
        <v>#VALUE!</v>
      </c>
      <c r="DU46" s="455" t="e">
        <v>#VALUE!</v>
      </c>
      <c r="DV46" s="455" t="e">
        <v>#VALUE!</v>
      </c>
      <c r="DW46" s="455" t="e">
        <v>#VALUE!</v>
      </c>
      <c r="DX46" s="455" t="e">
        <v>#VALUE!</v>
      </c>
      <c r="DY46" s="455" t="e">
        <v>#VALUE!</v>
      </c>
      <c r="DZ46" s="455" t="e">
        <v>#VALUE!</v>
      </c>
      <c r="EA46" s="490" t="e">
        <v>#VALUE!</v>
      </c>
      <c r="EB46" s="490" t="e">
        <v>#VALUE!</v>
      </c>
      <c r="EC46" s="490" t="e">
        <v>#VALUE!</v>
      </c>
      <c r="ED46" s="490" t="e">
        <v>#VALUE!</v>
      </c>
      <c r="EE46" s="490" t="e">
        <v>#VALUE!</v>
      </c>
      <c r="EF46" s="490" t="e">
        <v>#VALUE!</v>
      </c>
      <c r="EG46" s="490" t="e">
        <v>#VALUE!</v>
      </c>
      <c r="EH46" s="490" t="e">
        <v>#VALUE!</v>
      </c>
      <c r="EI46" s="490" t="e">
        <v>#VALUE!</v>
      </c>
      <c r="EJ46" s="618" t="e">
        <f>EJ38*EJ48</f>
        <v>#VALUE!</v>
      </c>
      <c r="EK46" s="618" t="e">
        <f>EK38*EK48</f>
        <v>#VALUE!</v>
      </c>
      <c r="EL46" s="618" t="e">
        <f>EL38*EL48</f>
        <v>#VALUE!</v>
      </c>
      <c r="EM46" s="618" t="e">
        <f t="shared" ref="EM46:FB46" si="75">EM38*EM48</f>
        <v>#VALUE!</v>
      </c>
      <c r="EN46" s="618" t="e">
        <f t="shared" si="75"/>
        <v>#VALUE!</v>
      </c>
      <c r="EO46" s="618" t="e">
        <f t="shared" si="75"/>
        <v>#VALUE!</v>
      </c>
      <c r="EP46" s="618" t="e">
        <f t="shared" si="75"/>
        <v>#VALUE!</v>
      </c>
      <c r="EQ46" s="618" t="e">
        <f t="shared" si="75"/>
        <v>#VALUE!</v>
      </c>
      <c r="ER46" s="618" t="e">
        <f t="shared" si="75"/>
        <v>#VALUE!</v>
      </c>
      <c r="ES46" s="618" t="e">
        <f t="shared" si="75"/>
        <v>#VALUE!</v>
      </c>
      <c r="ET46" s="618" t="e">
        <f t="shared" si="75"/>
        <v>#VALUE!</v>
      </c>
      <c r="EU46" s="618" t="e">
        <f t="shared" si="75"/>
        <v>#VALUE!</v>
      </c>
      <c r="EV46" s="618" t="e">
        <f t="shared" si="75"/>
        <v>#VALUE!</v>
      </c>
      <c r="EW46" s="618" t="e">
        <f t="shared" si="75"/>
        <v>#VALUE!</v>
      </c>
      <c r="EX46" s="618" t="e">
        <f t="shared" si="75"/>
        <v>#VALUE!</v>
      </c>
      <c r="EY46" s="618" t="e">
        <f t="shared" si="75"/>
        <v>#VALUE!</v>
      </c>
      <c r="EZ46" s="618" t="e">
        <f t="shared" si="75"/>
        <v>#VALUE!</v>
      </c>
      <c r="FA46" s="618" t="e">
        <f t="shared" si="75"/>
        <v>#VALUE!</v>
      </c>
      <c r="FB46" s="618" t="e">
        <f t="shared" si="75"/>
        <v>#VALUE!</v>
      </c>
      <c r="FC46" s="613"/>
      <c r="FD46" s="613"/>
      <c r="FE46" s="613"/>
      <c r="FF46" s="613"/>
      <c r="FG46" s="613"/>
      <c r="FH46" s="613"/>
      <c r="FI46" s="613"/>
      <c r="FJ46" s="613"/>
    </row>
    <row r="47" spans="1:256" s="455" customFormat="1">
      <c r="A47" s="374"/>
      <c r="B47" s="506"/>
      <c r="C47" s="523"/>
      <c r="D47" s="523"/>
      <c r="E47" s="523"/>
      <c r="F47" s="523"/>
      <c r="G47" s="490" t="e">
        <f t="shared" ref="G47:BR47" si="76">100*(G46/C46-1)</f>
        <v>#VALUE!</v>
      </c>
      <c r="H47" s="490" t="e">
        <f t="shared" si="76"/>
        <v>#VALUE!</v>
      </c>
      <c r="I47" s="490" t="e">
        <f t="shared" si="76"/>
        <v>#VALUE!</v>
      </c>
      <c r="J47" s="490" t="e">
        <f t="shared" si="76"/>
        <v>#VALUE!</v>
      </c>
      <c r="K47" s="490" t="e">
        <f t="shared" si="76"/>
        <v>#VALUE!</v>
      </c>
      <c r="L47" s="490" t="e">
        <f t="shared" si="76"/>
        <v>#VALUE!</v>
      </c>
      <c r="M47" s="490" t="e">
        <f t="shared" si="76"/>
        <v>#VALUE!</v>
      </c>
      <c r="N47" s="490" t="e">
        <f t="shared" si="76"/>
        <v>#VALUE!</v>
      </c>
      <c r="O47" s="490" t="e">
        <f t="shared" si="76"/>
        <v>#VALUE!</v>
      </c>
      <c r="P47" s="490" t="e">
        <f t="shared" si="76"/>
        <v>#VALUE!</v>
      </c>
      <c r="Q47" s="490" t="e">
        <f t="shared" si="76"/>
        <v>#VALUE!</v>
      </c>
      <c r="R47" s="490" t="e">
        <f t="shared" si="76"/>
        <v>#VALUE!</v>
      </c>
      <c r="S47" s="490" t="e">
        <f t="shared" si="76"/>
        <v>#VALUE!</v>
      </c>
      <c r="T47" s="490" t="e">
        <f t="shared" si="76"/>
        <v>#VALUE!</v>
      </c>
      <c r="U47" s="490" t="e">
        <f t="shared" si="76"/>
        <v>#VALUE!</v>
      </c>
      <c r="V47" s="490" t="e">
        <f t="shared" si="76"/>
        <v>#VALUE!</v>
      </c>
      <c r="W47" s="490" t="e">
        <f t="shared" si="76"/>
        <v>#VALUE!</v>
      </c>
      <c r="X47" s="490" t="e">
        <f t="shared" si="76"/>
        <v>#VALUE!</v>
      </c>
      <c r="Y47" s="490" t="e">
        <f t="shared" si="76"/>
        <v>#VALUE!</v>
      </c>
      <c r="Z47" s="490" t="e">
        <f t="shared" si="76"/>
        <v>#VALUE!</v>
      </c>
      <c r="AA47" s="490" t="e">
        <f t="shared" si="76"/>
        <v>#VALUE!</v>
      </c>
      <c r="AB47" s="490" t="e">
        <f t="shared" si="76"/>
        <v>#VALUE!</v>
      </c>
      <c r="AC47" s="490" t="e">
        <f t="shared" si="76"/>
        <v>#VALUE!</v>
      </c>
      <c r="AD47" s="490" t="e">
        <f t="shared" si="76"/>
        <v>#VALUE!</v>
      </c>
      <c r="AE47" s="490" t="e">
        <f t="shared" si="76"/>
        <v>#VALUE!</v>
      </c>
      <c r="AF47" s="490" t="e">
        <f t="shared" si="76"/>
        <v>#VALUE!</v>
      </c>
      <c r="AG47" s="490" t="e">
        <f t="shared" si="76"/>
        <v>#VALUE!</v>
      </c>
      <c r="AH47" s="490" t="e">
        <f t="shared" si="76"/>
        <v>#VALUE!</v>
      </c>
      <c r="AI47" s="490" t="e">
        <f t="shared" si="76"/>
        <v>#VALUE!</v>
      </c>
      <c r="AJ47" s="490" t="e">
        <f t="shared" si="76"/>
        <v>#VALUE!</v>
      </c>
      <c r="AK47" s="490" t="e">
        <f t="shared" si="76"/>
        <v>#VALUE!</v>
      </c>
      <c r="AL47" s="490" t="e">
        <f t="shared" si="76"/>
        <v>#VALUE!</v>
      </c>
      <c r="AM47" s="490" t="e">
        <f t="shared" si="76"/>
        <v>#VALUE!</v>
      </c>
      <c r="AN47" s="490" t="e">
        <f t="shared" si="76"/>
        <v>#VALUE!</v>
      </c>
      <c r="AO47" s="490" t="e">
        <f t="shared" si="76"/>
        <v>#VALUE!</v>
      </c>
      <c r="AP47" s="490" t="e">
        <f t="shared" si="76"/>
        <v>#VALUE!</v>
      </c>
      <c r="AQ47" s="490" t="e">
        <f t="shared" si="76"/>
        <v>#VALUE!</v>
      </c>
      <c r="AR47" s="490" t="e">
        <f t="shared" si="76"/>
        <v>#VALUE!</v>
      </c>
      <c r="AS47" s="490" t="e">
        <f t="shared" si="76"/>
        <v>#VALUE!</v>
      </c>
      <c r="AT47" s="490" t="e">
        <f t="shared" si="76"/>
        <v>#VALUE!</v>
      </c>
      <c r="AU47" s="490" t="e">
        <f t="shared" si="76"/>
        <v>#VALUE!</v>
      </c>
      <c r="AV47" s="490" t="e">
        <f t="shared" si="76"/>
        <v>#VALUE!</v>
      </c>
      <c r="AW47" s="490" t="e">
        <f t="shared" si="76"/>
        <v>#VALUE!</v>
      </c>
      <c r="AX47" s="490" t="e">
        <f t="shared" si="76"/>
        <v>#VALUE!</v>
      </c>
      <c r="AY47" s="490" t="e">
        <f t="shared" si="76"/>
        <v>#VALUE!</v>
      </c>
      <c r="AZ47" s="490" t="e">
        <f t="shared" si="76"/>
        <v>#VALUE!</v>
      </c>
      <c r="BA47" s="490" t="e">
        <f t="shared" si="76"/>
        <v>#VALUE!</v>
      </c>
      <c r="BB47" s="490" t="e">
        <f t="shared" si="76"/>
        <v>#VALUE!</v>
      </c>
      <c r="BC47" s="490" t="e">
        <f t="shared" si="76"/>
        <v>#VALUE!</v>
      </c>
      <c r="BD47" s="490" t="e">
        <f t="shared" si="76"/>
        <v>#VALUE!</v>
      </c>
      <c r="BE47" s="490" t="e">
        <f t="shared" si="76"/>
        <v>#VALUE!</v>
      </c>
      <c r="BF47" s="490" t="e">
        <f t="shared" si="76"/>
        <v>#VALUE!</v>
      </c>
      <c r="BG47" s="490" t="e">
        <f t="shared" si="76"/>
        <v>#VALUE!</v>
      </c>
      <c r="BH47" s="490" t="e">
        <f t="shared" si="76"/>
        <v>#VALUE!</v>
      </c>
      <c r="BI47" s="490" t="e">
        <f t="shared" si="76"/>
        <v>#VALUE!</v>
      </c>
      <c r="BJ47" s="490" t="e">
        <f t="shared" si="76"/>
        <v>#VALUE!</v>
      </c>
      <c r="BK47" s="490" t="e">
        <f t="shared" si="76"/>
        <v>#VALUE!</v>
      </c>
      <c r="BL47" s="490" t="e">
        <f t="shared" si="76"/>
        <v>#VALUE!</v>
      </c>
      <c r="BM47" s="490" t="e">
        <f t="shared" si="76"/>
        <v>#VALUE!</v>
      </c>
      <c r="BN47" s="490" t="e">
        <f t="shared" si="76"/>
        <v>#VALUE!</v>
      </c>
      <c r="BO47" s="490" t="e">
        <f t="shared" si="76"/>
        <v>#VALUE!</v>
      </c>
      <c r="BP47" s="490" t="e">
        <f t="shared" si="76"/>
        <v>#VALUE!</v>
      </c>
      <c r="BQ47" s="490" t="e">
        <f t="shared" si="76"/>
        <v>#VALUE!</v>
      </c>
      <c r="BR47" s="490" t="e">
        <f t="shared" si="76"/>
        <v>#VALUE!</v>
      </c>
      <c r="BS47" s="490" t="e">
        <f t="shared" ref="BS47:ED47" si="77">100*(BS46/BO46-1)</f>
        <v>#VALUE!</v>
      </c>
      <c r="BT47" s="490" t="e">
        <f t="shared" si="77"/>
        <v>#VALUE!</v>
      </c>
      <c r="BU47" s="490" t="e">
        <f t="shared" si="77"/>
        <v>#VALUE!</v>
      </c>
      <c r="BV47" s="490" t="e">
        <f t="shared" si="77"/>
        <v>#VALUE!</v>
      </c>
      <c r="BW47" s="490" t="e">
        <f t="shared" si="77"/>
        <v>#VALUE!</v>
      </c>
      <c r="BX47" s="490" t="e">
        <f t="shared" si="77"/>
        <v>#VALUE!</v>
      </c>
      <c r="BY47" s="490" t="e">
        <f t="shared" si="77"/>
        <v>#VALUE!</v>
      </c>
      <c r="BZ47" s="490" t="e">
        <f t="shared" si="77"/>
        <v>#VALUE!</v>
      </c>
      <c r="CA47" s="490" t="e">
        <f t="shared" si="77"/>
        <v>#VALUE!</v>
      </c>
      <c r="CB47" s="490" t="e">
        <f t="shared" si="77"/>
        <v>#VALUE!</v>
      </c>
      <c r="CC47" s="490" t="e">
        <f t="shared" si="77"/>
        <v>#VALUE!</v>
      </c>
      <c r="CD47" s="490" t="e">
        <f t="shared" si="77"/>
        <v>#VALUE!</v>
      </c>
      <c r="CE47" s="490" t="e">
        <f t="shared" si="77"/>
        <v>#VALUE!</v>
      </c>
      <c r="CF47" s="490" t="e">
        <f t="shared" si="77"/>
        <v>#VALUE!</v>
      </c>
      <c r="CG47" s="490" t="e">
        <f t="shared" si="77"/>
        <v>#VALUE!</v>
      </c>
      <c r="CH47" s="490" t="e">
        <f t="shared" si="77"/>
        <v>#VALUE!</v>
      </c>
      <c r="CI47" s="490" t="e">
        <f t="shared" si="77"/>
        <v>#VALUE!</v>
      </c>
      <c r="CJ47" s="490" t="e">
        <f t="shared" si="77"/>
        <v>#VALUE!</v>
      </c>
      <c r="CK47" s="490" t="e">
        <f t="shared" si="77"/>
        <v>#VALUE!</v>
      </c>
      <c r="CL47" s="490" t="e">
        <f t="shared" si="77"/>
        <v>#VALUE!</v>
      </c>
      <c r="CM47" s="490" t="e">
        <f t="shared" si="77"/>
        <v>#VALUE!</v>
      </c>
      <c r="CN47" s="490" t="e">
        <f t="shared" si="77"/>
        <v>#VALUE!</v>
      </c>
      <c r="CO47" s="490" t="e">
        <f t="shared" si="77"/>
        <v>#VALUE!</v>
      </c>
      <c r="CP47" s="490" t="e">
        <f t="shared" si="77"/>
        <v>#VALUE!</v>
      </c>
      <c r="CQ47" s="490" t="e">
        <f t="shared" si="77"/>
        <v>#VALUE!</v>
      </c>
      <c r="CR47" s="490" t="e">
        <f t="shared" si="77"/>
        <v>#VALUE!</v>
      </c>
      <c r="CS47" s="490" t="e">
        <f t="shared" si="77"/>
        <v>#VALUE!</v>
      </c>
      <c r="CT47" s="490" t="e">
        <f t="shared" si="77"/>
        <v>#VALUE!</v>
      </c>
      <c r="CU47" s="490" t="e">
        <f t="shared" si="77"/>
        <v>#VALUE!</v>
      </c>
      <c r="CV47" s="490" t="e">
        <f t="shared" si="77"/>
        <v>#VALUE!</v>
      </c>
      <c r="CW47" s="490" t="e">
        <f t="shared" si="77"/>
        <v>#VALUE!</v>
      </c>
      <c r="CX47" s="490" t="e">
        <f t="shared" si="77"/>
        <v>#VALUE!</v>
      </c>
      <c r="CY47" s="490" t="e">
        <f t="shared" si="77"/>
        <v>#VALUE!</v>
      </c>
      <c r="CZ47" s="490" t="e">
        <f t="shared" si="77"/>
        <v>#VALUE!</v>
      </c>
      <c r="DA47" s="490" t="e">
        <f t="shared" si="77"/>
        <v>#VALUE!</v>
      </c>
      <c r="DB47" s="490" t="e">
        <f t="shared" si="77"/>
        <v>#VALUE!</v>
      </c>
      <c r="DC47" s="490" t="e">
        <f t="shared" si="77"/>
        <v>#VALUE!</v>
      </c>
      <c r="DD47" s="490" t="e">
        <f t="shared" si="77"/>
        <v>#VALUE!</v>
      </c>
      <c r="DE47" s="490" t="e">
        <f t="shared" si="77"/>
        <v>#VALUE!</v>
      </c>
      <c r="DF47" s="490" t="e">
        <f t="shared" si="77"/>
        <v>#VALUE!</v>
      </c>
      <c r="DG47" s="490" t="e">
        <f t="shared" si="77"/>
        <v>#VALUE!</v>
      </c>
      <c r="DH47" s="490" t="e">
        <f t="shared" si="77"/>
        <v>#VALUE!</v>
      </c>
      <c r="DI47" s="490" t="e">
        <f t="shared" si="77"/>
        <v>#VALUE!</v>
      </c>
      <c r="DJ47" s="490" t="e">
        <f t="shared" si="77"/>
        <v>#VALUE!</v>
      </c>
      <c r="DK47" s="490" t="e">
        <f t="shared" si="77"/>
        <v>#VALUE!</v>
      </c>
      <c r="DL47" s="490" t="e">
        <f t="shared" si="77"/>
        <v>#VALUE!</v>
      </c>
      <c r="DM47" s="490" t="e">
        <f t="shared" si="77"/>
        <v>#VALUE!</v>
      </c>
      <c r="DN47" s="490" t="e">
        <f t="shared" si="77"/>
        <v>#VALUE!</v>
      </c>
      <c r="DO47" s="490" t="e">
        <f t="shared" si="77"/>
        <v>#VALUE!</v>
      </c>
      <c r="DP47" s="490" t="e">
        <f t="shared" si="77"/>
        <v>#VALUE!</v>
      </c>
      <c r="DQ47" s="490" t="e">
        <f t="shared" si="77"/>
        <v>#VALUE!</v>
      </c>
      <c r="DR47" s="490" t="e">
        <f t="shared" si="77"/>
        <v>#VALUE!</v>
      </c>
      <c r="DS47" s="490" t="e">
        <f t="shared" si="77"/>
        <v>#VALUE!</v>
      </c>
      <c r="DT47" s="490" t="e">
        <f t="shared" si="77"/>
        <v>#VALUE!</v>
      </c>
      <c r="DU47" s="490" t="e">
        <f t="shared" si="77"/>
        <v>#VALUE!</v>
      </c>
      <c r="DV47" s="490" t="e">
        <f t="shared" si="77"/>
        <v>#VALUE!</v>
      </c>
      <c r="DW47" s="490" t="e">
        <f t="shared" si="77"/>
        <v>#VALUE!</v>
      </c>
      <c r="DX47" s="490" t="e">
        <f t="shared" si="77"/>
        <v>#VALUE!</v>
      </c>
      <c r="DY47" s="490" t="e">
        <f t="shared" si="77"/>
        <v>#VALUE!</v>
      </c>
      <c r="DZ47" s="490" t="e">
        <f t="shared" si="77"/>
        <v>#VALUE!</v>
      </c>
      <c r="EA47" s="490" t="e">
        <f t="shared" si="77"/>
        <v>#VALUE!</v>
      </c>
      <c r="EB47" s="490" t="e">
        <f t="shared" si="77"/>
        <v>#VALUE!</v>
      </c>
      <c r="EC47" s="490" t="e">
        <f t="shared" si="77"/>
        <v>#VALUE!</v>
      </c>
      <c r="ED47" s="490" t="e">
        <f t="shared" si="77"/>
        <v>#VALUE!</v>
      </c>
      <c r="EE47" s="490" t="e">
        <f t="shared" ref="EE47:FB47" si="78">100*(EE46/EA46-1)</f>
        <v>#VALUE!</v>
      </c>
      <c r="EF47" s="490" t="e">
        <f t="shared" si="78"/>
        <v>#VALUE!</v>
      </c>
      <c r="EG47" s="490" t="e">
        <f t="shared" si="78"/>
        <v>#VALUE!</v>
      </c>
      <c r="EH47" s="490" t="e">
        <f t="shared" si="78"/>
        <v>#VALUE!</v>
      </c>
      <c r="EI47" s="490" t="e">
        <f t="shared" si="78"/>
        <v>#VALUE!</v>
      </c>
      <c r="EJ47" s="619" t="e">
        <f t="shared" si="78"/>
        <v>#VALUE!</v>
      </c>
      <c r="EK47" s="619" t="e">
        <f t="shared" si="78"/>
        <v>#VALUE!</v>
      </c>
      <c r="EL47" s="619" t="e">
        <f t="shared" si="78"/>
        <v>#VALUE!</v>
      </c>
      <c r="EM47" s="619" t="e">
        <f t="shared" si="78"/>
        <v>#VALUE!</v>
      </c>
      <c r="EN47" s="619" t="e">
        <f t="shared" si="78"/>
        <v>#VALUE!</v>
      </c>
      <c r="EO47" s="619" t="e">
        <f t="shared" si="78"/>
        <v>#VALUE!</v>
      </c>
      <c r="EP47" s="619" t="e">
        <f t="shared" si="78"/>
        <v>#VALUE!</v>
      </c>
      <c r="EQ47" s="619" t="e">
        <f t="shared" si="78"/>
        <v>#VALUE!</v>
      </c>
      <c r="ER47" s="619" t="e">
        <f t="shared" si="78"/>
        <v>#VALUE!</v>
      </c>
      <c r="ES47" s="619" t="e">
        <f t="shared" si="78"/>
        <v>#VALUE!</v>
      </c>
      <c r="ET47" s="619" t="e">
        <f t="shared" si="78"/>
        <v>#VALUE!</v>
      </c>
      <c r="EU47" s="619" t="e">
        <f t="shared" si="78"/>
        <v>#VALUE!</v>
      </c>
      <c r="EV47" s="619" t="e">
        <f t="shared" si="78"/>
        <v>#VALUE!</v>
      </c>
      <c r="EW47" s="619" t="e">
        <f t="shared" si="78"/>
        <v>#VALUE!</v>
      </c>
      <c r="EX47" s="619" t="e">
        <f t="shared" si="78"/>
        <v>#VALUE!</v>
      </c>
      <c r="EY47" s="619" t="e">
        <f t="shared" si="78"/>
        <v>#VALUE!</v>
      </c>
      <c r="EZ47" s="619" t="e">
        <f t="shared" si="78"/>
        <v>#VALUE!</v>
      </c>
      <c r="FA47" s="619" t="e">
        <f t="shared" si="78"/>
        <v>#VALUE!</v>
      </c>
      <c r="FB47" s="619" t="e">
        <f t="shared" si="78"/>
        <v>#VALUE!</v>
      </c>
      <c r="FC47" s="620"/>
      <c r="FD47" s="620"/>
      <c r="FE47" s="620"/>
      <c r="FF47" s="620"/>
      <c r="FG47" s="620"/>
      <c r="FH47" s="620"/>
      <c r="FI47" s="620"/>
      <c r="FJ47" s="620"/>
    </row>
    <row r="48" spans="1:256" s="465" customFormat="1" ht="13.5" thickBot="1">
      <c r="A48" s="374"/>
      <c r="B48" s="534" t="s">
        <v>393</v>
      </c>
      <c r="C48" s="527" t="e">
        <f t="shared" ref="C48:BN48" si="79">C46/C38</f>
        <v>#VALUE!</v>
      </c>
      <c r="D48" s="527" t="e">
        <f t="shared" si="79"/>
        <v>#VALUE!</v>
      </c>
      <c r="E48" s="527" t="e">
        <f t="shared" si="79"/>
        <v>#VALUE!</v>
      </c>
      <c r="F48" s="527" t="e">
        <f t="shared" si="79"/>
        <v>#VALUE!</v>
      </c>
      <c r="G48" s="527" t="e">
        <f t="shared" si="79"/>
        <v>#VALUE!</v>
      </c>
      <c r="H48" s="527" t="e">
        <f t="shared" si="79"/>
        <v>#VALUE!</v>
      </c>
      <c r="I48" s="527" t="e">
        <f t="shared" si="79"/>
        <v>#VALUE!</v>
      </c>
      <c r="J48" s="527" t="e">
        <f t="shared" si="79"/>
        <v>#VALUE!</v>
      </c>
      <c r="K48" s="527" t="e">
        <f t="shared" si="79"/>
        <v>#VALUE!</v>
      </c>
      <c r="L48" s="527" t="e">
        <f t="shared" si="79"/>
        <v>#VALUE!</v>
      </c>
      <c r="M48" s="527" t="e">
        <f t="shared" si="79"/>
        <v>#VALUE!</v>
      </c>
      <c r="N48" s="527" t="e">
        <f t="shared" si="79"/>
        <v>#VALUE!</v>
      </c>
      <c r="O48" s="527" t="e">
        <f t="shared" si="79"/>
        <v>#VALUE!</v>
      </c>
      <c r="P48" s="527" t="e">
        <f t="shared" si="79"/>
        <v>#VALUE!</v>
      </c>
      <c r="Q48" s="527" t="e">
        <f t="shared" si="79"/>
        <v>#VALUE!</v>
      </c>
      <c r="R48" s="527" t="e">
        <f t="shared" si="79"/>
        <v>#VALUE!</v>
      </c>
      <c r="S48" s="527" t="e">
        <f t="shared" si="79"/>
        <v>#VALUE!</v>
      </c>
      <c r="T48" s="527" t="e">
        <f t="shared" si="79"/>
        <v>#VALUE!</v>
      </c>
      <c r="U48" s="527" t="e">
        <f t="shared" si="79"/>
        <v>#VALUE!</v>
      </c>
      <c r="V48" s="527" t="e">
        <f t="shared" si="79"/>
        <v>#VALUE!</v>
      </c>
      <c r="W48" s="527" t="e">
        <f t="shared" si="79"/>
        <v>#VALUE!</v>
      </c>
      <c r="X48" s="527" t="e">
        <f t="shared" si="79"/>
        <v>#VALUE!</v>
      </c>
      <c r="Y48" s="527" t="e">
        <f t="shared" si="79"/>
        <v>#VALUE!</v>
      </c>
      <c r="Z48" s="527" t="e">
        <f t="shared" si="79"/>
        <v>#VALUE!</v>
      </c>
      <c r="AA48" s="527" t="e">
        <f t="shared" si="79"/>
        <v>#VALUE!</v>
      </c>
      <c r="AB48" s="527" t="e">
        <f t="shared" si="79"/>
        <v>#VALUE!</v>
      </c>
      <c r="AC48" s="527" t="e">
        <f t="shared" si="79"/>
        <v>#VALUE!</v>
      </c>
      <c r="AD48" s="527" t="e">
        <f t="shared" si="79"/>
        <v>#VALUE!</v>
      </c>
      <c r="AE48" s="527" t="e">
        <f t="shared" si="79"/>
        <v>#VALUE!</v>
      </c>
      <c r="AF48" s="527" t="e">
        <f t="shared" si="79"/>
        <v>#VALUE!</v>
      </c>
      <c r="AG48" s="527" t="e">
        <f t="shared" si="79"/>
        <v>#VALUE!</v>
      </c>
      <c r="AH48" s="527" t="e">
        <f t="shared" si="79"/>
        <v>#VALUE!</v>
      </c>
      <c r="AI48" s="527" t="e">
        <f t="shared" si="79"/>
        <v>#VALUE!</v>
      </c>
      <c r="AJ48" s="527" t="e">
        <f t="shared" si="79"/>
        <v>#VALUE!</v>
      </c>
      <c r="AK48" s="527" t="e">
        <f t="shared" si="79"/>
        <v>#VALUE!</v>
      </c>
      <c r="AL48" s="527" t="e">
        <f t="shared" si="79"/>
        <v>#VALUE!</v>
      </c>
      <c r="AM48" s="527" t="e">
        <f t="shared" si="79"/>
        <v>#VALUE!</v>
      </c>
      <c r="AN48" s="527" t="e">
        <f t="shared" si="79"/>
        <v>#VALUE!</v>
      </c>
      <c r="AO48" s="527" t="e">
        <f t="shared" si="79"/>
        <v>#VALUE!</v>
      </c>
      <c r="AP48" s="527" t="e">
        <f t="shared" si="79"/>
        <v>#VALUE!</v>
      </c>
      <c r="AQ48" s="527" t="e">
        <f t="shared" si="79"/>
        <v>#VALUE!</v>
      </c>
      <c r="AR48" s="527" t="e">
        <f t="shared" si="79"/>
        <v>#VALUE!</v>
      </c>
      <c r="AS48" s="527" t="e">
        <f t="shared" si="79"/>
        <v>#VALUE!</v>
      </c>
      <c r="AT48" s="527" t="e">
        <f t="shared" si="79"/>
        <v>#VALUE!</v>
      </c>
      <c r="AU48" s="527" t="e">
        <f t="shared" si="79"/>
        <v>#VALUE!</v>
      </c>
      <c r="AV48" s="527" t="e">
        <f t="shared" si="79"/>
        <v>#VALUE!</v>
      </c>
      <c r="AW48" s="527" t="e">
        <f t="shared" si="79"/>
        <v>#VALUE!</v>
      </c>
      <c r="AX48" s="527" t="e">
        <f t="shared" si="79"/>
        <v>#VALUE!</v>
      </c>
      <c r="AY48" s="527" t="e">
        <f t="shared" si="79"/>
        <v>#VALUE!</v>
      </c>
      <c r="AZ48" s="527" t="e">
        <f t="shared" si="79"/>
        <v>#VALUE!</v>
      </c>
      <c r="BA48" s="527" t="e">
        <f t="shared" si="79"/>
        <v>#VALUE!</v>
      </c>
      <c r="BB48" s="527" t="e">
        <f t="shared" si="79"/>
        <v>#VALUE!</v>
      </c>
      <c r="BC48" s="527" t="e">
        <f t="shared" si="79"/>
        <v>#VALUE!</v>
      </c>
      <c r="BD48" s="527" t="e">
        <f t="shared" si="79"/>
        <v>#VALUE!</v>
      </c>
      <c r="BE48" s="527" t="e">
        <f t="shared" si="79"/>
        <v>#VALUE!</v>
      </c>
      <c r="BF48" s="527" t="e">
        <f t="shared" si="79"/>
        <v>#VALUE!</v>
      </c>
      <c r="BG48" s="527" t="e">
        <f t="shared" si="79"/>
        <v>#VALUE!</v>
      </c>
      <c r="BH48" s="527" t="e">
        <f t="shared" si="79"/>
        <v>#VALUE!</v>
      </c>
      <c r="BI48" s="527" t="e">
        <f t="shared" si="79"/>
        <v>#VALUE!</v>
      </c>
      <c r="BJ48" s="527" t="e">
        <f t="shared" si="79"/>
        <v>#VALUE!</v>
      </c>
      <c r="BK48" s="527" t="e">
        <f t="shared" si="79"/>
        <v>#VALUE!</v>
      </c>
      <c r="BL48" s="527" t="e">
        <f t="shared" si="79"/>
        <v>#VALUE!</v>
      </c>
      <c r="BM48" s="527" t="e">
        <f t="shared" si="79"/>
        <v>#VALUE!</v>
      </c>
      <c r="BN48" s="527" t="e">
        <f t="shared" si="79"/>
        <v>#VALUE!</v>
      </c>
      <c r="BO48" s="527" t="e">
        <f t="shared" ref="BO48:DZ48" si="80">BO46/BO38</f>
        <v>#VALUE!</v>
      </c>
      <c r="BP48" s="527" t="e">
        <f t="shared" si="80"/>
        <v>#VALUE!</v>
      </c>
      <c r="BQ48" s="527" t="e">
        <f t="shared" si="80"/>
        <v>#VALUE!</v>
      </c>
      <c r="BR48" s="527" t="e">
        <f t="shared" si="80"/>
        <v>#VALUE!</v>
      </c>
      <c r="BS48" s="527" t="e">
        <f t="shared" si="80"/>
        <v>#VALUE!</v>
      </c>
      <c r="BT48" s="527" t="e">
        <f t="shared" si="80"/>
        <v>#VALUE!</v>
      </c>
      <c r="BU48" s="527" t="e">
        <f t="shared" si="80"/>
        <v>#VALUE!</v>
      </c>
      <c r="BV48" s="527" t="e">
        <f t="shared" si="80"/>
        <v>#VALUE!</v>
      </c>
      <c r="BW48" s="527" t="e">
        <f t="shared" si="80"/>
        <v>#VALUE!</v>
      </c>
      <c r="BX48" s="527" t="e">
        <f t="shared" si="80"/>
        <v>#VALUE!</v>
      </c>
      <c r="BY48" s="527" t="e">
        <f t="shared" si="80"/>
        <v>#VALUE!</v>
      </c>
      <c r="BZ48" s="527" t="e">
        <f t="shared" si="80"/>
        <v>#VALUE!</v>
      </c>
      <c r="CA48" s="527" t="e">
        <f t="shared" si="80"/>
        <v>#VALUE!</v>
      </c>
      <c r="CB48" s="527" t="e">
        <f t="shared" si="80"/>
        <v>#VALUE!</v>
      </c>
      <c r="CC48" s="527" t="e">
        <f t="shared" si="80"/>
        <v>#VALUE!</v>
      </c>
      <c r="CD48" s="527" t="e">
        <f t="shared" si="80"/>
        <v>#VALUE!</v>
      </c>
      <c r="CE48" s="527" t="e">
        <f t="shared" si="80"/>
        <v>#VALUE!</v>
      </c>
      <c r="CF48" s="527" t="e">
        <f t="shared" si="80"/>
        <v>#VALUE!</v>
      </c>
      <c r="CG48" s="527" t="e">
        <f t="shared" si="80"/>
        <v>#VALUE!</v>
      </c>
      <c r="CH48" s="527" t="e">
        <f t="shared" si="80"/>
        <v>#VALUE!</v>
      </c>
      <c r="CI48" s="527" t="e">
        <f t="shared" si="80"/>
        <v>#VALUE!</v>
      </c>
      <c r="CJ48" s="527" t="e">
        <f t="shared" si="80"/>
        <v>#VALUE!</v>
      </c>
      <c r="CK48" s="527" t="e">
        <f t="shared" si="80"/>
        <v>#VALUE!</v>
      </c>
      <c r="CL48" s="527" t="e">
        <f t="shared" si="80"/>
        <v>#VALUE!</v>
      </c>
      <c r="CM48" s="527" t="e">
        <f t="shared" si="80"/>
        <v>#VALUE!</v>
      </c>
      <c r="CN48" s="527" t="e">
        <f t="shared" si="80"/>
        <v>#VALUE!</v>
      </c>
      <c r="CO48" s="527" t="e">
        <f t="shared" si="80"/>
        <v>#VALUE!</v>
      </c>
      <c r="CP48" s="527" t="e">
        <f t="shared" si="80"/>
        <v>#VALUE!</v>
      </c>
      <c r="CQ48" s="527" t="e">
        <f t="shared" si="80"/>
        <v>#VALUE!</v>
      </c>
      <c r="CR48" s="527" t="e">
        <f t="shared" si="80"/>
        <v>#VALUE!</v>
      </c>
      <c r="CS48" s="527" t="e">
        <f t="shared" si="80"/>
        <v>#VALUE!</v>
      </c>
      <c r="CT48" s="527" t="e">
        <f t="shared" si="80"/>
        <v>#VALUE!</v>
      </c>
      <c r="CU48" s="527" t="e">
        <f t="shared" si="80"/>
        <v>#VALUE!</v>
      </c>
      <c r="CV48" s="527" t="e">
        <f t="shared" si="80"/>
        <v>#VALUE!</v>
      </c>
      <c r="CW48" s="527" t="e">
        <f t="shared" si="80"/>
        <v>#VALUE!</v>
      </c>
      <c r="CX48" s="527" t="e">
        <f t="shared" si="80"/>
        <v>#VALUE!</v>
      </c>
      <c r="CY48" s="527" t="e">
        <f t="shared" si="80"/>
        <v>#VALUE!</v>
      </c>
      <c r="CZ48" s="527" t="e">
        <f t="shared" si="80"/>
        <v>#VALUE!</v>
      </c>
      <c r="DA48" s="527" t="e">
        <f t="shared" si="80"/>
        <v>#VALUE!</v>
      </c>
      <c r="DB48" s="527" t="e">
        <f t="shared" si="80"/>
        <v>#VALUE!</v>
      </c>
      <c r="DC48" s="527" t="e">
        <f t="shared" si="80"/>
        <v>#VALUE!</v>
      </c>
      <c r="DD48" s="527" t="e">
        <f t="shared" si="80"/>
        <v>#VALUE!</v>
      </c>
      <c r="DE48" s="527" t="e">
        <f t="shared" si="80"/>
        <v>#VALUE!</v>
      </c>
      <c r="DF48" s="527" t="e">
        <f t="shared" si="80"/>
        <v>#VALUE!</v>
      </c>
      <c r="DG48" s="527" t="e">
        <f t="shared" si="80"/>
        <v>#VALUE!</v>
      </c>
      <c r="DH48" s="527" t="e">
        <f t="shared" si="80"/>
        <v>#VALUE!</v>
      </c>
      <c r="DI48" s="527" t="e">
        <f t="shared" si="80"/>
        <v>#VALUE!</v>
      </c>
      <c r="DJ48" s="527" t="e">
        <f t="shared" si="80"/>
        <v>#VALUE!</v>
      </c>
      <c r="DK48" s="527" t="e">
        <f t="shared" si="80"/>
        <v>#VALUE!</v>
      </c>
      <c r="DL48" s="527" t="e">
        <f t="shared" si="80"/>
        <v>#VALUE!</v>
      </c>
      <c r="DM48" s="527" t="e">
        <f t="shared" si="80"/>
        <v>#VALUE!</v>
      </c>
      <c r="DN48" s="527" t="e">
        <f t="shared" si="80"/>
        <v>#VALUE!</v>
      </c>
      <c r="DO48" s="527" t="e">
        <f t="shared" si="80"/>
        <v>#VALUE!</v>
      </c>
      <c r="DP48" s="527" t="e">
        <f t="shared" si="80"/>
        <v>#VALUE!</v>
      </c>
      <c r="DQ48" s="527" t="e">
        <f t="shared" si="80"/>
        <v>#VALUE!</v>
      </c>
      <c r="DR48" s="527" t="e">
        <f t="shared" si="80"/>
        <v>#VALUE!</v>
      </c>
      <c r="DS48" s="527" t="e">
        <f t="shared" si="80"/>
        <v>#VALUE!</v>
      </c>
      <c r="DT48" s="527" t="e">
        <f t="shared" si="80"/>
        <v>#VALUE!</v>
      </c>
      <c r="DU48" s="527" t="e">
        <f t="shared" si="80"/>
        <v>#VALUE!</v>
      </c>
      <c r="DV48" s="527" t="e">
        <f t="shared" si="80"/>
        <v>#VALUE!</v>
      </c>
      <c r="DW48" s="527" t="e">
        <f t="shared" si="80"/>
        <v>#VALUE!</v>
      </c>
      <c r="DX48" s="527" t="e">
        <f t="shared" si="80"/>
        <v>#VALUE!</v>
      </c>
      <c r="DY48" s="527" t="e">
        <f t="shared" si="80"/>
        <v>#VALUE!</v>
      </c>
      <c r="DZ48" s="527" t="e">
        <f t="shared" si="80"/>
        <v>#VALUE!</v>
      </c>
      <c r="EA48" s="527" t="e">
        <f t="shared" ref="EA48:EH48" si="81">EA46/EA38</f>
        <v>#VALUE!</v>
      </c>
      <c r="EB48" s="527" t="e">
        <f t="shared" si="81"/>
        <v>#VALUE!</v>
      </c>
      <c r="EC48" s="527" t="e">
        <f t="shared" si="81"/>
        <v>#VALUE!</v>
      </c>
      <c r="ED48" s="527" t="e">
        <f t="shared" si="81"/>
        <v>#VALUE!</v>
      </c>
      <c r="EE48" s="527" t="e">
        <f t="shared" si="81"/>
        <v>#VALUE!</v>
      </c>
      <c r="EF48" s="527" t="e">
        <f t="shared" si="81"/>
        <v>#VALUE!</v>
      </c>
      <c r="EG48" s="527" t="e">
        <f t="shared" si="81"/>
        <v>#VALUE!</v>
      </c>
      <c r="EH48" s="527" t="e">
        <f t="shared" si="81"/>
        <v>#VALUE!</v>
      </c>
      <c r="EI48" s="527" t="e">
        <f>EI46/EI38</f>
        <v>#VALUE!</v>
      </c>
      <c r="EJ48" s="621" t="e">
        <f>EI48</f>
        <v>#VALUE!</v>
      </c>
      <c r="EK48" s="621" t="e">
        <f>EJ48</f>
        <v>#VALUE!</v>
      </c>
      <c r="EL48" s="621" t="e">
        <f>EK48</f>
        <v>#VALUE!</v>
      </c>
      <c r="EM48" s="621" t="e">
        <f>EL48+0.003</f>
        <v>#VALUE!</v>
      </c>
      <c r="EN48" s="621" t="e">
        <f t="shared" ref="EN48:ET48" si="82">EM48</f>
        <v>#VALUE!</v>
      </c>
      <c r="EO48" s="621" t="e">
        <f t="shared" si="82"/>
        <v>#VALUE!</v>
      </c>
      <c r="EP48" s="621" t="e">
        <f t="shared" si="82"/>
        <v>#VALUE!</v>
      </c>
      <c r="EQ48" s="621" t="e">
        <f t="shared" si="82"/>
        <v>#VALUE!</v>
      </c>
      <c r="ER48" s="621" t="e">
        <f t="shared" si="82"/>
        <v>#VALUE!</v>
      </c>
      <c r="ES48" s="621" t="e">
        <f t="shared" si="82"/>
        <v>#VALUE!</v>
      </c>
      <c r="ET48" s="621" t="e">
        <f t="shared" si="82"/>
        <v>#VALUE!</v>
      </c>
      <c r="EU48" s="621" t="e">
        <f>ET48+0.003</f>
        <v>#VALUE!</v>
      </c>
      <c r="EV48" s="621" t="e">
        <f>EU48</f>
        <v>#VALUE!</v>
      </c>
      <c r="EW48" s="621" t="e">
        <f>EV48</f>
        <v>#VALUE!</v>
      </c>
      <c r="EX48" s="621" t="e">
        <f>EW48</f>
        <v>#VALUE!</v>
      </c>
      <c r="EY48" s="621" t="e">
        <f>EX48+0.003</f>
        <v>#VALUE!</v>
      </c>
      <c r="EZ48" s="621" t="e">
        <f>EY48</f>
        <v>#VALUE!</v>
      </c>
      <c r="FA48" s="621" t="e">
        <f>EZ48</f>
        <v>#VALUE!</v>
      </c>
      <c r="FB48" s="621" t="e">
        <f>FA48</f>
        <v>#VALUE!</v>
      </c>
      <c r="FC48" s="527"/>
      <c r="FD48" s="527"/>
      <c r="FE48" s="527"/>
      <c r="FF48" s="527"/>
      <c r="FG48" s="527"/>
      <c r="FH48" s="527"/>
      <c r="FI48" s="527"/>
      <c r="FJ48" s="527"/>
    </row>
    <row r="49" spans="1:166">
      <c r="B49" s="394"/>
      <c r="C49" s="394"/>
      <c r="D49" s="394"/>
      <c r="E49" s="394"/>
      <c r="F49" s="394"/>
      <c r="G49" s="394"/>
      <c r="H49" s="394"/>
      <c r="I49" s="394"/>
      <c r="J49" s="394"/>
      <c r="K49" s="394"/>
      <c r="L49" s="394"/>
      <c r="M49" s="394"/>
      <c r="N49" s="394"/>
      <c r="O49" s="394"/>
      <c r="P49" s="394"/>
      <c r="Q49" s="394"/>
      <c r="R49" s="394"/>
      <c r="S49" s="394"/>
      <c r="T49" s="394"/>
      <c r="U49" s="394"/>
      <c r="V49" s="394"/>
      <c r="W49" s="394"/>
      <c r="X49" s="394"/>
      <c r="Y49" s="394"/>
      <c r="Z49" s="394"/>
      <c r="AA49" s="394"/>
      <c r="AB49" s="394"/>
      <c r="AC49" s="394"/>
      <c r="AD49" s="394"/>
      <c r="AE49" s="394"/>
      <c r="AF49" s="394"/>
      <c r="AG49" s="394"/>
      <c r="AH49" s="394"/>
      <c r="AI49" s="394"/>
      <c r="AJ49" s="394"/>
      <c r="AK49" s="394"/>
      <c r="AL49" s="394"/>
      <c r="AM49" s="394"/>
      <c r="AN49" s="394"/>
      <c r="AO49" s="394"/>
      <c r="AP49" s="394"/>
      <c r="AQ49" s="394"/>
      <c r="AR49" s="394"/>
      <c r="AS49" s="394"/>
      <c r="AT49" s="394"/>
      <c r="AU49" s="394"/>
      <c r="AV49" s="394"/>
      <c r="AW49" s="394"/>
      <c r="AX49" s="394"/>
      <c r="AY49" s="394"/>
      <c r="AZ49" s="394"/>
      <c r="BA49" s="394"/>
      <c r="BB49" s="394"/>
      <c r="BC49" s="394"/>
      <c r="BD49" s="394"/>
      <c r="BE49" s="394"/>
      <c r="BF49" s="394"/>
      <c r="BG49" s="394"/>
      <c r="BH49" s="394"/>
      <c r="BI49" s="394"/>
      <c r="BJ49" s="394"/>
      <c r="BK49" s="394"/>
      <c r="BL49" s="394"/>
      <c r="BM49" s="394"/>
      <c r="BN49" s="394"/>
      <c r="BO49" s="394"/>
      <c r="BP49" s="394"/>
      <c r="BQ49" s="394"/>
      <c r="BR49" s="394"/>
      <c r="BS49" s="394"/>
      <c r="BT49" s="394"/>
      <c r="BU49" s="394"/>
      <c r="BV49" s="394"/>
      <c r="BW49" s="394"/>
      <c r="BX49" s="394"/>
      <c r="BY49" s="394"/>
      <c r="BZ49" s="394"/>
      <c r="CA49" s="394"/>
      <c r="CB49" s="394"/>
      <c r="CC49" s="394"/>
      <c r="CD49" s="394"/>
      <c r="CE49" s="394"/>
      <c r="CF49" s="394"/>
      <c r="CG49" s="394"/>
      <c r="CH49" s="394"/>
      <c r="CI49" s="394"/>
      <c r="CJ49" s="394"/>
      <c r="CK49" s="394"/>
      <c r="CL49" s="394"/>
      <c r="CM49" s="394"/>
      <c r="CN49" s="394"/>
      <c r="CO49" s="394"/>
      <c r="CP49" s="394"/>
      <c r="CQ49" s="394"/>
      <c r="CR49" s="394"/>
      <c r="CS49" s="394"/>
      <c r="CT49" s="394"/>
      <c r="CU49" s="394"/>
      <c r="CV49" s="394"/>
      <c r="CW49" s="394"/>
      <c r="CX49" s="394"/>
      <c r="CY49" s="394"/>
      <c r="CZ49" s="394"/>
      <c r="DA49" s="394"/>
      <c r="DB49" s="394"/>
      <c r="DC49" s="394"/>
      <c r="DD49" s="394"/>
      <c r="DE49" s="394"/>
      <c r="DF49" s="394"/>
      <c r="DG49" s="394"/>
      <c r="DH49" s="394"/>
      <c r="DI49" s="394"/>
      <c r="DJ49" s="394"/>
      <c r="DK49" s="394"/>
      <c r="DL49" s="394"/>
      <c r="DM49" s="394"/>
      <c r="DN49" s="394"/>
      <c r="DO49" s="394"/>
      <c r="DP49" s="394"/>
      <c r="DQ49" s="394"/>
      <c r="DR49" s="394"/>
      <c r="DS49" s="394"/>
      <c r="DT49" s="394"/>
      <c r="DU49" s="394"/>
      <c r="DV49" s="394"/>
      <c r="DW49" s="394"/>
      <c r="DX49" s="394"/>
      <c r="DY49" s="394"/>
      <c r="DZ49" s="394"/>
      <c r="EA49" s="394"/>
      <c r="EB49" s="611"/>
      <c r="EC49" s="611"/>
      <c r="ED49" s="611"/>
      <c r="EE49" s="611"/>
      <c r="EF49" s="611"/>
      <c r="EG49" s="611"/>
      <c r="EH49" s="611"/>
      <c r="EI49" s="611"/>
      <c r="EJ49" s="611"/>
      <c r="EK49" s="611"/>
      <c r="EL49" s="611"/>
      <c r="EM49" s="611"/>
      <c r="EN49" s="611"/>
      <c r="EO49" s="611"/>
      <c r="EP49" s="611"/>
      <c r="EQ49" s="611"/>
      <c r="ER49" s="611"/>
      <c r="ES49" s="611"/>
      <c r="ET49" s="611"/>
      <c r="EU49" s="611"/>
      <c r="EV49" s="611"/>
      <c r="EW49" s="611"/>
      <c r="EX49" s="611"/>
      <c r="EY49" s="611"/>
      <c r="EZ49" s="611"/>
      <c r="FA49" s="611"/>
      <c r="FB49" s="611"/>
      <c r="FC49" s="611"/>
      <c r="FD49" s="611"/>
      <c r="FE49" s="611"/>
      <c r="FF49" s="611"/>
      <c r="FG49" s="611"/>
      <c r="FH49" s="611"/>
      <c r="FI49" s="611"/>
      <c r="FJ49" s="611"/>
    </row>
    <row r="50" spans="1:166">
      <c r="B50" s="394" t="s">
        <v>394</v>
      </c>
      <c r="C50" s="376" t="e">
        <f>C38-C40-C42-C46-C44</f>
        <v>#VALUE!</v>
      </c>
      <c r="D50" s="376" t="e">
        <f t="shared" ref="D50:BO50" si="83">D38-D40-D42-D46-D44</f>
        <v>#VALUE!</v>
      </c>
      <c r="E50" s="376" t="e">
        <f t="shared" si="83"/>
        <v>#VALUE!</v>
      </c>
      <c r="F50" s="376" t="e">
        <f t="shared" si="83"/>
        <v>#VALUE!</v>
      </c>
      <c r="G50" s="376" t="e">
        <f t="shared" si="83"/>
        <v>#VALUE!</v>
      </c>
      <c r="H50" s="376" t="e">
        <f t="shared" si="83"/>
        <v>#VALUE!</v>
      </c>
      <c r="I50" s="376" t="e">
        <f t="shared" si="83"/>
        <v>#VALUE!</v>
      </c>
      <c r="J50" s="376" t="e">
        <f t="shared" si="83"/>
        <v>#VALUE!</v>
      </c>
      <c r="K50" s="376" t="e">
        <f t="shared" si="83"/>
        <v>#VALUE!</v>
      </c>
      <c r="L50" s="376" t="e">
        <f t="shared" si="83"/>
        <v>#VALUE!</v>
      </c>
      <c r="M50" s="376" t="e">
        <f t="shared" si="83"/>
        <v>#VALUE!</v>
      </c>
      <c r="N50" s="376" t="e">
        <f t="shared" si="83"/>
        <v>#VALUE!</v>
      </c>
      <c r="O50" s="376" t="e">
        <f t="shared" si="83"/>
        <v>#VALUE!</v>
      </c>
      <c r="P50" s="376" t="e">
        <f t="shared" si="83"/>
        <v>#VALUE!</v>
      </c>
      <c r="Q50" s="376" t="e">
        <f t="shared" si="83"/>
        <v>#VALUE!</v>
      </c>
      <c r="R50" s="376" t="e">
        <f t="shared" si="83"/>
        <v>#VALUE!</v>
      </c>
      <c r="S50" s="376" t="e">
        <f t="shared" si="83"/>
        <v>#VALUE!</v>
      </c>
      <c r="T50" s="376" t="e">
        <f t="shared" si="83"/>
        <v>#VALUE!</v>
      </c>
      <c r="U50" s="376" t="e">
        <f t="shared" si="83"/>
        <v>#VALUE!</v>
      </c>
      <c r="V50" s="376" t="e">
        <f t="shared" si="83"/>
        <v>#VALUE!</v>
      </c>
      <c r="W50" s="376" t="e">
        <f t="shared" si="83"/>
        <v>#VALUE!</v>
      </c>
      <c r="X50" s="376" t="e">
        <f t="shared" si="83"/>
        <v>#VALUE!</v>
      </c>
      <c r="Y50" s="376" t="e">
        <f t="shared" si="83"/>
        <v>#VALUE!</v>
      </c>
      <c r="Z50" s="376" t="e">
        <f t="shared" si="83"/>
        <v>#VALUE!</v>
      </c>
      <c r="AA50" s="376" t="e">
        <f t="shared" si="83"/>
        <v>#VALUE!</v>
      </c>
      <c r="AB50" s="376" t="e">
        <f t="shared" si="83"/>
        <v>#VALUE!</v>
      </c>
      <c r="AC50" s="376" t="e">
        <f t="shared" si="83"/>
        <v>#VALUE!</v>
      </c>
      <c r="AD50" s="376" t="e">
        <f t="shared" si="83"/>
        <v>#VALUE!</v>
      </c>
      <c r="AE50" s="376" t="e">
        <f t="shared" si="83"/>
        <v>#VALUE!</v>
      </c>
      <c r="AF50" s="376" t="e">
        <f t="shared" si="83"/>
        <v>#VALUE!</v>
      </c>
      <c r="AG50" s="376" t="e">
        <f t="shared" si="83"/>
        <v>#VALUE!</v>
      </c>
      <c r="AH50" s="376" t="e">
        <f t="shared" si="83"/>
        <v>#VALUE!</v>
      </c>
      <c r="AI50" s="376" t="e">
        <f t="shared" si="83"/>
        <v>#VALUE!</v>
      </c>
      <c r="AJ50" s="376" t="e">
        <f t="shared" si="83"/>
        <v>#VALUE!</v>
      </c>
      <c r="AK50" s="376" t="e">
        <f t="shared" si="83"/>
        <v>#VALUE!</v>
      </c>
      <c r="AL50" s="376" t="e">
        <f t="shared" si="83"/>
        <v>#VALUE!</v>
      </c>
      <c r="AM50" s="376" t="e">
        <f t="shared" si="83"/>
        <v>#VALUE!</v>
      </c>
      <c r="AN50" s="376" t="e">
        <f t="shared" si="83"/>
        <v>#VALUE!</v>
      </c>
      <c r="AO50" s="376" t="e">
        <f t="shared" si="83"/>
        <v>#VALUE!</v>
      </c>
      <c r="AP50" s="376" t="e">
        <f t="shared" si="83"/>
        <v>#VALUE!</v>
      </c>
      <c r="AQ50" s="376" t="e">
        <f t="shared" si="83"/>
        <v>#VALUE!</v>
      </c>
      <c r="AR50" s="376" t="e">
        <f t="shared" si="83"/>
        <v>#VALUE!</v>
      </c>
      <c r="AS50" s="376" t="e">
        <f t="shared" si="83"/>
        <v>#VALUE!</v>
      </c>
      <c r="AT50" s="376" t="e">
        <f t="shared" si="83"/>
        <v>#VALUE!</v>
      </c>
      <c r="AU50" s="376" t="e">
        <f t="shared" si="83"/>
        <v>#VALUE!</v>
      </c>
      <c r="AV50" s="376" t="e">
        <f t="shared" si="83"/>
        <v>#VALUE!</v>
      </c>
      <c r="AW50" s="376" t="e">
        <f t="shared" si="83"/>
        <v>#VALUE!</v>
      </c>
      <c r="AX50" s="376" t="e">
        <f t="shared" si="83"/>
        <v>#VALUE!</v>
      </c>
      <c r="AY50" s="376" t="e">
        <f t="shared" si="83"/>
        <v>#VALUE!</v>
      </c>
      <c r="AZ50" s="376" t="e">
        <f t="shared" si="83"/>
        <v>#VALUE!</v>
      </c>
      <c r="BA50" s="376" t="e">
        <f t="shared" si="83"/>
        <v>#VALUE!</v>
      </c>
      <c r="BB50" s="376" t="e">
        <f t="shared" si="83"/>
        <v>#VALUE!</v>
      </c>
      <c r="BC50" s="376" t="e">
        <f t="shared" si="83"/>
        <v>#VALUE!</v>
      </c>
      <c r="BD50" s="376" t="e">
        <f t="shared" si="83"/>
        <v>#VALUE!</v>
      </c>
      <c r="BE50" s="376" t="e">
        <f t="shared" si="83"/>
        <v>#VALUE!</v>
      </c>
      <c r="BF50" s="376" t="e">
        <f t="shared" si="83"/>
        <v>#VALUE!</v>
      </c>
      <c r="BG50" s="376" t="e">
        <f t="shared" si="83"/>
        <v>#VALUE!</v>
      </c>
      <c r="BH50" s="376" t="e">
        <f t="shared" si="83"/>
        <v>#VALUE!</v>
      </c>
      <c r="BI50" s="376" t="e">
        <f t="shared" si="83"/>
        <v>#VALUE!</v>
      </c>
      <c r="BJ50" s="376" t="e">
        <f t="shared" si="83"/>
        <v>#VALUE!</v>
      </c>
      <c r="BK50" s="376" t="e">
        <f t="shared" si="83"/>
        <v>#VALUE!</v>
      </c>
      <c r="BL50" s="376" t="e">
        <f t="shared" si="83"/>
        <v>#VALUE!</v>
      </c>
      <c r="BM50" s="376" t="e">
        <f t="shared" si="83"/>
        <v>#VALUE!</v>
      </c>
      <c r="BN50" s="376" t="e">
        <f t="shared" si="83"/>
        <v>#VALUE!</v>
      </c>
      <c r="BO50" s="376" t="e">
        <f t="shared" si="83"/>
        <v>#VALUE!</v>
      </c>
      <c r="BP50" s="376" t="e">
        <f t="shared" ref="BP50:EA50" si="84">BP38-BP40-BP42-BP46-BP44</f>
        <v>#VALUE!</v>
      </c>
      <c r="BQ50" s="376" t="e">
        <f t="shared" si="84"/>
        <v>#VALUE!</v>
      </c>
      <c r="BR50" s="376" t="e">
        <f t="shared" si="84"/>
        <v>#VALUE!</v>
      </c>
      <c r="BS50" s="376" t="e">
        <f t="shared" si="84"/>
        <v>#VALUE!</v>
      </c>
      <c r="BT50" s="376" t="e">
        <f t="shared" si="84"/>
        <v>#VALUE!</v>
      </c>
      <c r="BU50" s="376" t="e">
        <f t="shared" si="84"/>
        <v>#VALUE!</v>
      </c>
      <c r="BV50" s="376" t="e">
        <f t="shared" si="84"/>
        <v>#VALUE!</v>
      </c>
      <c r="BW50" s="376" t="e">
        <f t="shared" si="84"/>
        <v>#VALUE!</v>
      </c>
      <c r="BX50" s="376" t="e">
        <f t="shared" si="84"/>
        <v>#VALUE!</v>
      </c>
      <c r="BY50" s="376" t="e">
        <f t="shared" si="84"/>
        <v>#VALUE!</v>
      </c>
      <c r="BZ50" s="376" t="e">
        <f t="shared" si="84"/>
        <v>#VALUE!</v>
      </c>
      <c r="CA50" s="376" t="e">
        <f t="shared" si="84"/>
        <v>#VALUE!</v>
      </c>
      <c r="CB50" s="376" t="e">
        <f t="shared" si="84"/>
        <v>#VALUE!</v>
      </c>
      <c r="CC50" s="376" t="e">
        <f t="shared" si="84"/>
        <v>#VALUE!</v>
      </c>
      <c r="CD50" s="376" t="e">
        <f t="shared" si="84"/>
        <v>#VALUE!</v>
      </c>
      <c r="CE50" s="376" t="e">
        <f t="shared" si="84"/>
        <v>#VALUE!</v>
      </c>
      <c r="CF50" s="376" t="e">
        <f t="shared" si="84"/>
        <v>#VALUE!</v>
      </c>
      <c r="CG50" s="376" t="e">
        <f t="shared" si="84"/>
        <v>#VALUE!</v>
      </c>
      <c r="CH50" s="376" t="e">
        <f t="shared" si="84"/>
        <v>#VALUE!</v>
      </c>
      <c r="CI50" s="376" t="e">
        <f t="shared" si="84"/>
        <v>#VALUE!</v>
      </c>
      <c r="CJ50" s="376" t="e">
        <f t="shared" si="84"/>
        <v>#VALUE!</v>
      </c>
      <c r="CK50" s="376" t="e">
        <f t="shared" si="84"/>
        <v>#VALUE!</v>
      </c>
      <c r="CL50" s="376" t="e">
        <f t="shared" si="84"/>
        <v>#VALUE!</v>
      </c>
      <c r="CM50" s="376" t="e">
        <f t="shared" si="84"/>
        <v>#VALUE!</v>
      </c>
      <c r="CN50" s="376" t="e">
        <f t="shared" si="84"/>
        <v>#VALUE!</v>
      </c>
      <c r="CO50" s="376" t="e">
        <f t="shared" si="84"/>
        <v>#VALUE!</v>
      </c>
      <c r="CP50" s="376" t="e">
        <f t="shared" si="84"/>
        <v>#VALUE!</v>
      </c>
      <c r="CQ50" s="376" t="e">
        <f t="shared" si="84"/>
        <v>#VALUE!</v>
      </c>
      <c r="CR50" s="376" t="e">
        <f t="shared" si="84"/>
        <v>#VALUE!</v>
      </c>
      <c r="CS50" s="376" t="e">
        <f t="shared" si="84"/>
        <v>#VALUE!</v>
      </c>
      <c r="CT50" s="376" t="e">
        <f t="shared" si="84"/>
        <v>#VALUE!</v>
      </c>
      <c r="CU50" s="376" t="e">
        <f t="shared" si="84"/>
        <v>#VALUE!</v>
      </c>
      <c r="CV50" s="376" t="e">
        <f t="shared" si="84"/>
        <v>#VALUE!</v>
      </c>
      <c r="CW50" s="376" t="e">
        <f t="shared" si="84"/>
        <v>#VALUE!</v>
      </c>
      <c r="CX50" s="376" t="e">
        <f t="shared" si="84"/>
        <v>#VALUE!</v>
      </c>
      <c r="CY50" s="376" t="e">
        <f t="shared" si="84"/>
        <v>#VALUE!</v>
      </c>
      <c r="CZ50" s="376" t="e">
        <f t="shared" si="84"/>
        <v>#VALUE!</v>
      </c>
      <c r="DA50" s="376" t="e">
        <f t="shared" si="84"/>
        <v>#VALUE!</v>
      </c>
      <c r="DB50" s="376" t="e">
        <f t="shared" si="84"/>
        <v>#VALUE!</v>
      </c>
      <c r="DC50" s="376" t="e">
        <f t="shared" si="84"/>
        <v>#VALUE!</v>
      </c>
      <c r="DD50" s="376" t="e">
        <f t="shared" si="84"/>
        <v>#VALUE!</v>
      </c>
      <c r="DE50" s="376" t="e">
        <f t="shared" si="84"/>
        <v>#VALUE!</v>
      </c>
      <c r="DF50" s="376" t="e">
        <f t="shared" si="84"/>
        <v>#VALUE!</v>
      </c>
      <c r="DG50" s="376" t="e">
        <f t="shared" si="84"/>
        <v>#VALUE!</v>
      </c>
      <c r="DH50" s="376" t="e">
        <f t="shared" si="84"/>
        <v>#VALUE!</v>
      </c>
      <c r="DI50" s="376" t="e">
        <f t="shared" si="84"/>
        <v>#VALUE!</v>
      </c>
      <c r="DJ50" s="376" t="e">
        <f t="shared" si="84"/>
        <v>#VALUE!</v>
      </c>
      <c r="DK50" s="376" t="e">
        <f t="shared" si="84"/>
        <v>#VALUE!</v>
      </c>
      <c r="DL50" s="376" t="e">
        <f t="shared" si="84"/>
        <v>#VALUE!</v>
      </c>
      <c r="DM50" s="376" t="e">
        <f t="shared" si="84"/>
        <v>#VALUE!</v>
      </c>
      <c r="DN50" s="376" t="e">
        <f t="shared" si="84"/>
        <v>#VALUE!</v>
      </c>
      <c r="DO50" s="376" t="e">
        <f t="shared" si="84"/>
        <v>#VALUE!</v>
      </c>
      <c r="DP50" s="376" t="e">
        <f t="shared" si="84"/>
        <v>#VALUE!</v>
      </c>
      <c r="DQ50" s="376" t="e">
        <f t="shared" si="84"/>
        <v>#VALUE!</v>
      </c>
      <c r="DR50" s="376" t="e">
        <f t="shared" si="84"/>
        <v>#VALUE!</v>
      </c>
      <c r="DS50" s="376" t="e">
        <f t="shared" si="84"/>
        <v>#VALUE!</v>
      </c>
      <c r="DT50" s="376" t="e">
        <f t="shared" si="84"/>
        <v>#VALUE!</v>
      </c>
      <c r="DU50" s="376" t="e">
        <f t="shared" si="84"/>
        <v>#VALUE!</v>
      </c>
      <c r="DV50" s="376" t="e">
        <f t="shared" si="84"/>
        <v>#VALUE!</v>
      </c>
      <c r="DW50" s="376" t="e">
        <f t="shared" si="84"/>
        <v>#VALUE!</v>
      </c>
      <c r="DX50" s="376" t="e">
        <f t="shared" si="84"/>
        <v>#VALUE!</v>
      </c>
      <c r="DY50" s="376" t="e">
        <f t="shared" si="84"/>
        <v>#VALUE!</v>
      </c>
      <c r="DZ50" s="376" t="e">
        <f t="shared" si="84"/>
        <v>#VALUE!</v>
      </c>
      <c r="EA50" s="376" t="e">
        <f t="shared" si="84"/>
        <v>#VALUE!</v>
      </c>
      <c r="EB50" s="376" t="e">
        <f t="shared" ref="EB50:FB50" si="85">EB38-EB40-EB42-EB46-EB44</f>
        <v>#VALUE!</v>
      </c>
      <c r="EC50" s="376" t="e">
        <f t="shared" si="85"/>
        <v>#VALUE!</v>
      </c>
      <c r="ED50" s="376" t="e">
        <f t="shared" si="85"/>
        <v>#VALUE!</v>
      </c>
      <c r="EE50" s="376" t="e">
        <f t="shared" si="85"/>
        <v>#VALUE!</v>
      </c>
      <c r="EF50" s="376" t="e">
        <f t="shared" si="85"/>
        <v>#VALUE!</v>
      </c>
      <c r="EG50" s="376" t="e">
        <f t="shared" si="85"/>
        <v>#VALUE!</v>
      </c>
      <c r="EH50" s="376" t="e">
        <f>EH38-EH40-EH42-EH46-EH44</f>
        <v>#VALUE!</v>
      </c>
      <c r="EI50" s="376" t="e">
        <f t="shared" si="85"/>
        <v>#VALUE!</v>
      </c>
      <c r="EJ50" s="376" t="e">
        <f t="shared" si="85"/>
        <v>#VALUE!</v>
      </c>
      <c r="EK50" s="376" t="e">
        <f t="shared" si="85"/>
        <v>#VALUE!</v>
      </c>
      <c r="EL50" s="376" t="e">
        <f t="shared" si="85"/>
        <v>#VALUE!</v>
      </c>
      <c r="EM50" s="376" t="e">
        <f t="shared" si="85"/>
        <v>#VALUE!</v>
      </c>
      <c r="EN50" s="376" t="e">
        <f t="shared" si="85"/>
        <v>#VALUE!</v>
      </c>
      <c r="EO50" s="376" t="e">
        <f t="shared" si="85"/>
        <v>#VALUE!</v>
      </c>
      <c r="EP50" s="376" t="e">
        <f t="shared" si="85"/>
        <v>#VALUE!</v>
      </c>
      <c r="EQ50" s="376" t="e">
        <f t="shared" si="85"/>
        <v>#VALUE!</v>
      </c>
      <c r="ER50" s="376" t="e">
        <f t="shared" si="85"/>
        <v>#VALUE!</v>
      </c>
      <c r="ES50" s="376" t="e">
        <f t="shared" si="85"/>
        <v>#VALUE!</v>
      </c>
      <c r="ET50" s="376" t="e">
        <f t="shared" si="85"/>
        <v>#VALUE!</v>
      </c>
      <c r="EU50" s="376" t="e">
        <f t="shared" si="85"/>
        <v>#VALUE!</v>
      </c>
      <c r="EV50" s="376" t="e">
        <f t="shared" si="85"/>
        <v>#VALUE!</v>
      </c>
      <c r="EW50" s="376" t="e">
        <f t="shared" si="85"/>
        <v>#VALUE!</v>
      </c>
      <c r="EX50" s="376" t="e">
        <f t="shared" si="85"/>
        <v>#VALUE!</v>
      </c>
      <c r="EY50" s="376" t="e">
        <f t="shared" si="85"/>
        <v>#VALUE!</v>
      </c>
      <c r="EZ50" s="376" t="e">
        <f t="shared" si="85"/>
        <v>#VALUE!</v>
      </c>
      <c r="FA50" s="376" t="e">
        <f t="shared" si="85"/>
        <v>#VALUE!</v>
      </c>
      <c r="FB50" s="376" t="e">
        <f t="shared" si="85"/>
        <v>#VALUE!</v>
      </c>
      <c r="FC50" s="376"/>
      <c r="FD50" s="376"/>
      <c r="FE50" s="376"/>
      <c r="FF50" s="376"/>
      <c r="FG50" s="376"/>
      <c r="FH50" s="376"/>
      <c r="FI50" s="376"/>
      <c r="FJ50" s="376"/>
    </row>
    <row r="51" spans="1:166">
      <c r="A51" s="531"/>
      <c r="B51" s="394"/>
      <c r="C51" s="394"/>
      <c r="D51" s="490"/>
      <c r="E51" s="490"/>
      <c r="F51" s="490"/>
      <c r="G51" s="490" t="e">
        <f t="shared" ref="G51:BR51" si="86">100*(G50/C50-1)</f>
        <v>#VALUE!</v>
      </c>
      <c r="H51" s="490" t="e">
        <f t="shared" si="86"/>
        <v>#VALUE!</v>
      </c>
      <c r="I51" s="490" t="e">
        <f t="shared" si="86"/>
        <v>#VALUE!</v>
      </c>
      <c r="J51" s="490" t="e">
        <f t="shared" si="86"/>
        <v>#VALUE!</v>
      </c>
      <c r="K51" s="490" t="e">
        <f t="shared" si="86"/>
        <v>#VALUE!</v>
      </c>
      <c r="L51" s="490" t="e">
        <f t="shared" si="86"/>
        <v>#VALUE!</v>
      </c>
      <c r="M51" s="490" t="e">
        <f t="shared" si="86"/>
        <v>#VALUE!</v>
      </c>
      <c r="N51" s="490" t="e">
        <f t="shared" si="86"/>
        <v>#VALUE!</v>
      </c>
      <c r="O51" s="490" t="e">
        <f t="shared" si="86"/>
        <v>#VALUE!</v>
      </c>
      <c r="P51" s="490" t="e">
        <f t="shared" si="86"/>
        <v>#VALUE!</v>
      </c>
      <c r="Q51" s="490" t="e">
        <f t="shared" si="86"/>
        <v>#VALUE!</v>
      </c>
      <c r="R51" s="490" t="e">
        <f t="shared" si="86"/>
        <v>#VALUE!</v>
      </c>
      <c r="S51" s="490" t="e">
        <f t="shared" si="86"/>
        <v>#VALUE!</v>
      </c>
      <c r="T51" s="490" t="e">
        <f t="shared" si="86"/>
        <v>#VALUE!</v>
      </c>
      <c r="U51" s="490" t="e">
        <f t="shared" si="86"/>
        <v>#VALUE!</v>
      </c>
      <c r="V51" s="490" t="e">
        <f t="shared" si="86"/>
        <v>#VALUE!</v>
      </c>
      <c r="W51" s="490" t="e">
        <f t="shared" si="86"/>
        <v>#VALUE!</v>
      </c>
      <c r="X51" s="490" t="e">
        <f t="shared" si="86"/>
        <v>#VALUE!</v>
      </c>
      <c r="Y51" s="490" t="e">
        <f t="shared" si="86"/>
        <v>#VALUE!</v>
      </c>
      <c r="Z51" s="490" t="e">
        <f t="shared" si="86"/>
        <v>#VALUE!</v>
      </c>
      <c r="AA51" s="490" t="e">
        <f t="shared" si="86"/>
        <v>#VALUE!</v>
      </c>
      <c r="AB51" s="490" t="e">
        <f t="shared" si="86"/>
        <v>#VALUE!</v>
      </c>
      <c r="AC51" s="490" t="e">
        <f t="shared" si="86"/>
        <v>#VALUE!</v>
      </c>
      <c r="AD51" s="490" t="e">
        <f t="shared" si="86"/>
        <v>#VALUE!</v>
      </c>
      <c r="AE51" s="490" t="e">
        <f t="shared" si="86"/>
        <v>#VALUE!</v>
      </c>
      <c r="AF51" s="490" t="e">
        <f t="shared" si="86"/>
        <v>#VALUE!</v>
      </c>
      <c r="AG51" s="490" t="e">
        <f t="shared" si="86"/>
        <v>#VALUE!</v>
      </c>
      <c r="AH51" s="490" t="e">
        <f t="shared" si="86"/>
        <v>#VALUE!</v>
      </c>
      <c r="AI51" s="490" t="e">
        <f t="shared" si="86"/>
        <v>#VALUE!</v>
      </c>
      <c r="AJ51" s="490" t="e">
        <f t="shared" si="86"/>
        <v>#VALUE!</v>
      </c>
      <c r="AK51" s="490" t="e">
        <f t="shared" si="86"/>
        <v>#VALUE!</v>
      </c>
      <c r="AL51" s="490" t="e">
        <f t="shared" si="86"/>
        <v>#VALUE!</v>
      </c>
      <c r="AM51" s="490" t="e">
        <f t="shared" si="86"/>
        <v>#VALUE!</v>
      </c>
      <c r="AN51" s="490" t="e">
        <f t="shared" si="86"/>
        <v>#VALUE!</v>
      </c>
      <c r="AO51" s="490" t="e">
        <f t="shared" si="86"/>
        <v>#VALUE!</v>
      </c>
      <c r="AP51" s="490" t="e">
        <f t="shared" si="86"/>
        <v>#VALUE!</v>
      </c>
      <c r="AQ51" s="490" t="e">
        <f t="shared" si="86"/>
        <v>#VALUE!</v>
      </c>
      <c r="AR51" s="490" t="e">
        <f t="shared" si="86"/>
        <v>#VALUE!</v>
      </c>
      <c r="AS51" s="490" t="e">
        <f t="shared" si="86"/>
        <v>#VALUE!</v>
      </c>
      <c r="AT51" s="490" t="e">
        <f t="shared" si="86"/>
        <v>#VALUE!</v>
      </c>
      <c r="AU51" s="490" t="e">
        <f t="shared" si="86"/>
        <v>#VALUE!</v>
      </c>
      <c r="AV51" s="490" t="e">
        <f t="shared" si="86"/>
        <v>#VALUE!</v>
      </c>
      <c r="AW51" s="490" t="e">
        <f t="shared" si="86"/>
        <v>#VALUE!</v>
      </c>
      <c r="AX51" s="490" t="e">
        <f t="shared" si="86"/>
        <v>#VALUE!</v>
      </c>
      <c r="AY51" s="490" t="e">
        <f t="shared" si="86"/>
        <v>#VALUE!</v>
      </c>
      <c r="AZ51" s="490" t="e">
        <f t="shared" si="86"/>
        <v>#VALUE!</v>
      </c>
      <c r="BA51" s="490" t="e">
        <f t="shared" si="86"/>
        <v>#VALUE!</v>
      </c>
      <c r="BB51" s="490" t="e">
        <f t="shared" si="86"/>
        <v>#VALUE!</v>
      </c>
      <c r="BC51" s="490" t="e">
        <f t="shared" si="86"/>
        <v>#VALUE!</v>
      </c>
      <c r="BD51" s="490" t="e">
        <f t="shared" si="86"/>
        <v>#VALUE!</v>
      </c>
      <c r="BE51" s="490" t="e">
        <f t="shared" si="86"/>
        <v>#VALUE!</v>
      </c>
      <c r="BF51" s="490" t="e">
        <f t="shared" si="86"/>
        <v>#VALUE!</v>
      </c>
      <c r="BG51" s="490" t="e">
        <f t="shared" si="86"/>
        <v>#VALUE!</v>
      </c>
      <c r="BH51" s="490" t="e">
        <f t="shared" si="86"/>
        <v>#VALUE!</v>
      </c>
      <c r="BI51" s="490" t="e">
        <f t="shared" si="86"/>
        <v>#VALUE!</v>
      </c>
      <c r="BJ51" s="490" t="e">
        <f t="shared" si="86"/>
        <v>#VALUE!</v>
      </c>
      <c r="BK51" s="490" t="e">
        <f t="shared" si="86"/>
        <v>#VALUE!</v>
      </c>
      <c r="BL51" s="490" t="e">
        <f t="shared" si="86"/>
        <v>#VALUE!</v>
      </c>
      <c r="BM51" s="490" t="e">
        <f t="shared" si="86"/>
        <v>#VALUE!</v>
      </c>
      <c r="BN51" s="490" t="e">
        <f t="shared" si="86"/>
        <v>#VALUE!</v>
      </c>
      <c r="BO51" s="490" t="e">
        <f t="shared" si="86"/>
        <v>#VALUE!</v>
      </c>
      <c r="BP51" s="490" t="e">
        <f t="shared" si="86"/>
        <v>#VALUE!</v>
      </c>
      <c r="BQ51" s="490" t="e">
        <f t="shared" si="86"/>
        <v>#VALUE!</v>
      </c>
      <c r="BR51" s="490" t="e">
        <f t="shared" si="86"/>
        <v>#VALUE!</v>
      </c>
      <c r="BS51" s="490" t="e">
        <f t="shared" ref="BS51:ED51" si="87">100*(BS50/BO50-1)</f>
        <v>#VALUE!</v>
      </c>
      <c r="BT51" s="490" t="e">
        <f t="shared" si="87"/>
        <v>#VALUE!</v>
      </c>
      <c r="BU51" s="490" t="e">
        <f t="shared" si="87"/>
        <v>#VALUE!</v>
      </c>
      <c r="BV51" s="490" t="e">
        <f t="shared" si="87"/>
        <v>#VALUE!</v>
      </c>
      <c r="BW51" s="490" t="e">
        <f t="shared" si="87"/>
        <v>#VALUE!</v>
      </c>
      <c r="BX51" s="490" t="e">
        <f t="shared" si="87"/>
        <v>#VALUE!</v>
      </c>
      <c r="BY51" s="490" t="e">
        <f t="shared" si="87"/>
        <v>#VALUE!</v>
      </c>
      <c r="BZ51" s="490" t="e">
        <f t="shared" si="87"/>
        <v>#VALUE!</v>
      </c>
      <c r="CA51" s="490" t="e">
        <f t="shared" si="87"/>
        <v>#VALUE!</v>
      </c>
      <c r="CB51" s="490" t="e">
        <f t="shared" si="87"/>
        <v>#VALUE!</v>
      </c>
      <c r="CC51" s="490" t="e">
        <f t="shared" si="87"/>
        <v>#VALUE!</v>
      </c>
      <c r="CD51" s="490" t="e">
        <f t="shared" si="87"/>
        <v>#VALUE!</v>
      </c>
      <c r="CE51" s="490" t="e">
        <f t="shared" si="87"/>
        <v>#VALUE!</v>
      </c>
      <c r="CF51" s="490" t="e">
        <f t="shared" si="87"/>
        <v>#VALUE!</v>
      </c>
      <c r="CG51" s="490" t="e">
        <f t="shared" si="87"/>
        <v>#VALUE!</v>
      </c>
      <c r="CH51" s="490" t="e">
        <f t="shared" si="87"/>
        <v>#VALUE!</v>
      </c>
      <c r="CI51" s="490" t="e">
        <f t="shared" si="87"/>
        <v>#VALUE!</v>
      </c>
      <c r="CJ51" s="490" t="e">
        <f t="shared" si="87"/>
        <v>#VALUE!</v>
      </c>
      <c r="CK51" s="490" t="e">
        <f t="shared" si="87"/>
        <v>#VALUE!</v>
      </c>
      <c r="CL51" s="490" t="e">
        <f t="shared" si="87"/>
        <v>#VALUE!</v>
      </c>
      <c r="CM51" s="490" t="e">
        <f t="shared" si="87"/>
        <v>#VALUE!</v>
      </c>
      <c r="CN51" s="490" t="e">
        <f t="shared" si="87"/>
        <v>#VALUE!</v>
      </c>
      <c r="CO51" s="490" t="e">
        <f t="shared" si="87"/>
        <v>#VALUE!</v>
      </c>
      <c r="CP51" s="490" t="e">
        <f t="shared" si="87"/>
        <v>#VALUE!</v>
      </c>
      <c r="CQ51" s="490" t="e">
        <f t="shared" si="87"/>
        <v>#VALUE!</v>
      </c>
      <c r="CR51" s="490" t="e">
        <f t="shared" si="87"/>
        <v>#VALUE!</v>
      </c>
      <c r="CS51" s="490" t="e">
        <f t="shared" si="87"/>
        <v>#VALUE!</v>
      </c>
      <c r="CT51" s="490" t="e">
        <f t="shared" si="87"/>
        <v>#VALUE!</v>
      </c>
      <c r="CU51" s="490" t="e">
        <f t="shared" si="87"/>
        <v>#VALUE!</v>
      </c>
      <c r="CV51" s="490" t="e">
        <f t="shared" si="87"/>
        <v>#VALUE!</v>
      </c>
      <c r="CW51" s="490" t="e">
        <f t="shared" si="87"/>
        <v>#VALUE!</v>
      </c>
      <c r="CX51" s="490" t="e">
        <f t="shared" si="87"/>
        <v>#VALUE!</v>
      </c>
      <c r="CY51" s="490" t="e">
        <f t="shared" si="87"/>
        <v>#VALUE!</v>
      </c>
      <c r="CZ51" s="490" t="e">
        <f t="shared" si="87"/>
        <v>#VALUE!</v>
      </c>
      <c r="DA51" s="490" t="e">
        <f t="shared" si="87"/>
        <v>#VALUE!</v>
      </c>
      <c r="DB51" s="490" t="e">
        <f t="shared" si="87"/>
        <v>#VALUE!</v>
      </c>
      <c r="DC51" s="490" t="e">
        <f t="shared" si="87"/>
        <v>#VALUE!</v>
      </c>
      <c r="DD51" s="490" t="e">
        <f t="shared" si="87"/>
        <v>#VALUE!</v>
      </c>
      <c r="DE51" s="490" t="e">
        <f t="shared" si="87"/>
        <v>#VALUE!</v>
      </c>
      <c r="DF51" s="490" t="e">
        <f t="shared" si="87"/>
        <v>#VALUE!</v>
      </c>
      <c r="DG51" s="490" t="e">
        <f t="shared" si="87"/>
        <v>#VALUE!</v>
      </c>
      <c r="DH51" s="490" t="e">
        <f t="shared" si="87"/>
        <v>#VALUE!</v>
      </c>
      <c r="DI51" s="490" t="e">
        <f t="shared" si="87"/>
        <v>#VALUE!</v>
      </c>
      <c r="DJ51" s="490" t="e">
        <f t="shared" si="87"/>
        <v>#VALUE!</v>
      </c>
      <c r="DK51" s="490" t="e">
        <f t="shared" si="87"/>
        <v>#VALUE!</v>
      </c>
      <c r="DL51" s="490" t="e">
        <f t="shared" si="87"/>
        <v>#VALUE!</v>
      </c>
      <c r="DM51" s="490" t="e">
        <f t="shared" si="87"/>
        <v>#VALUE!</v>
      </c>
      <c r="DN51" s="490" t="e">
        <f t="shared" si="87"/>
        <v>#VALUE!</v>
      </c>
      <c r="DO51" s="490" t="e">
        <f t="shared" si="87"/>
        <v>#VALUE!</v>
      </c>
      <c r="DP51" s="490" t="e">
        <f t="shared" si="87"/>
        <v>#VALUE!</v>
      </c>
      <c r="DQ51" s="490" t="e">
        <f t="shared" si="87"/>
        <v>#VALUE!</v>
      </c>
      <c r="DR51" s="490" t="e">
        <f t="shared" si="87"/>
        <v>#VALUE!</v>
      </c>
      <c r="DS51" s="490" t="e">
        <f t="shared" si="87"/>
        <v>#VALUE!</v>
      </c>
      <c r="DT51" s="490" t="e">
        <f t="shared" si="87"/>
        <v>#VALUE!</v>
      </c>
      <c r="DU51" s="490" t="e">
        <f t="shared" si="87"/>
        <v>#VALUE!</v>
      </c>
      <c r="DV51" s="490" t="e">
        <f t="shared" si="87"/>
        <v>#VALUE!</v>
      </c>
      <c r="DW51" s="490" t="e">
        <f t="shared" si="87"/>
        <v>#VALUE!</v>
      </c>
      <c r="DX51" s="490" t="e">
        <f t="shared" si="87"/>
        <v>#VALUE!</v>
      </c>
      <c r="DY51" s="490" t="e">
        <f t="shared" si="87"/>
        <v>#VALUE!</v>
      </c>
      <c r="DZ51" s="490" t="e">
        <f t="shared" si="87"/>
        <v>#VALUE!</v>
      </c>
      <c r="EA51" s="490" t="e">
        <f t="shared" si="87"/>
        <v>#VALUE!</v>
      </c>
      <c r="EB51" s="490" t="e">
        <f t="shared" si="87"/>
        <v>#VALUE!</v>
      </c>
      <c r="EC51" s="490" t="e">
        <f t="shared" si="87"/>
        <v>#VALUE!</v>
      </c>
      <c r="ED51" s="490" t="e">
        <f t="shared" si="87"/>
        <v>#VALUE!</v>
      </c>
      <c r="EE51" s="490" t="e">
        <f t="shared" ref="EE51:FB51" si="88">100*(EE50/EA50-1)</f>
        <v>#VALUE!</v>
      </c>
      <c r="EF51" s="490" t="e">
        <f t="shared" si="88"/>
        <v>#VALUE!</v>
      </c>
      <c r="EG51" s="490" t="e">
        <f t="shared" si="88"/>
        <v>#VALUE!</v>
      </c>
      <c r="EH51" s="490" t="e">
        <f>100*(EH50/ED50-1)</f>
        <v>#VALUE!</v>
      </c>
      <c r="EI51" s="490" t="e">
        <f t="shared" si="88"/>
        <v>#VALUE!</v>
      </c>
      <c r="EJ51" s="490" t="e">
        <f t="shared" si="88"/>
        <v>#VALUE!</v>
      </c>
      <c r="EK51" s="490" t="e">
        <f t="shared" si="88"/>
        <v>#VALUE!</v>
      </c>
      <c r="EL51" s="490" t="e">
        <f t="shared" si="88"/>
        <v>#VALUE!</v>
      </c>
      <c r="EM51" s="490" t="e">
        <f t="shared" si="88"/>
        <v>#VALUE!</v>
      </c>
      <c r="EN51" s="490" t="e">
        <f t="shared" si="88"/>
        <v>#VALUE!</v>
      </c>
      <c r="EO51" s="490" t="e">
        <f t="shared" si="88"/>
        <v>#VALUE!</v>
      </c>
      <c r="EP51" s="490" t="e">
        <f t="shared" si="88"/>
        <v>#VALUE!</v>
      </c>
      <c r="EQ51" s="490" t="e">
        <f t="shared" si="88"/>
        <v>#VALUE!</v>
      </c>
      <c r="ER51" s="490" t="e">
        <f t="shared" si="88"/>
        <v>#VALUE!</v>
      </c>
      <c r="ES51" s="490" t="e">
        <f t="shared" si="88"/>
        <v>#VALUE!</v>
      </c>
      <c r="ET51" s="490" t="e">
        <f t="shared" si="88"/>
        <v>#VALUE!</v>
      </c>
      <c r="EU51" s="490" t="e">
        <f t="shared" si="88"/>
        <v>#VALUE!</v>
      </c>
      <c r="EV51" s="490" t="e">
        <f t="shared" si="88"/>
        <v>#VALUE!</v>
      </c>
      <c r="EW51" s="490" t="e">
        <f t="shared" si="88"/>
        <v>#VALUE!</v>
      </c>
      <c r="EX51" s="490" t="e">
        <f t="shared" si="88"/>
        <v>#VALUE!</v>
      </c>
      <c r="EY51" s="490" t="e">
        <f t="shared" si="88"/>
        <v>#VALUE!</v>
      </c>
      <c r="EZ51" s="490" t="e">
        <f t="shared" si="88"/>
        <v>#VALUE!</v>
      </c>
      <c r="FA51" s="490" t="e">
        <f t="shared" si="88"/>
        <v>#VALUE!</v>
      </c>
      <c r="FB51" s="490" t="e">
        <f t="shared" si="88"/>
        <v>#VALUE!</v>
      </c>
      <c r="FC51" s="485"/>
      <c r="FD51" s="485"/>
      <c r="FE51" s="485"/>
      <c r="FF51" s="485"/>
      <c r="FG51" s="485"/>
      <c r="FH51" s="485"/>
      <c r="FI51" s="485"/>
      <c r="FJ51" s="485"/>
    </row>
    <row r="52" spans="1:166">
      <c r="A52" s="531"/>
    </row>
    <row r="53" spans="1:166" ht="12.75" customHeight="1" thickBot="1">
      <c r="A53" s="531"/>
      <c r="C53" s="576">
        <v>29281</v>
      </c>
      <c r="D53" s="576">
        <v>29373</v>
      </c>
      <c r="E53" s="576">
        <v>29465</v>
      </c>
      <c r="F53" s="576">
        <v>29556</v>
      </c>
      <c r="G53" s="576">
        <v>29646</v>
      </c>
      <c r="H53" s="576">
        <v>29738</v>
      </c>
      <c r="I53" s="576">
        <v>29830</v>
      </c>
      <c r="J53" s="576">
        <v>29921</v>
      </c>
      <c r="K53" s="576">
        <v>30011</v>
      </c>
      <c r="L53" s="576">
        <v>30103</v>
      </c>
      <c r="M53" s="576">
        <v>30195</v>
      </c>
      <c r="N53" s="576">
        <v>30286</v>
      </c>
      <c r="O53" s="576">
        <v>30376</v>
      </c>
      <c r="P53" s="576">
        <v>30468</v>
      </c>
      <c r="Q53" s="576">
        <v>30560</v>
      </c>
      <c r="R53" s="576">
        <v>30651</v>
      </c>
      <c r="S53" s="576">
        <v>30742</v>
      </c>
      <c r="T53" s="576">
        <v>30834</v>
      </c>
      <c r="U53" s="576">
        <v>30926</v>
      </c>
      <c r="V53" s="576">
        <v>31017</v>
      </c>
      <c r="W53" s="576">
        <v>31107</v>
      </c>
      <c r="X53" s="576">
        <v>31199</v>
      </c>
      <c r="Y53" s="576">
        <v>31291</v>
      </c>
      <c r="Z53" s="576">
        <v>31382</v>
      </c>
      <c r="AA53" s="576">
        <v>31472</v>
      </c>
      <c r="AB53" s="576">
        <v>31564</v>
      </c>
      <c r="AC53" s="576">
        <v>31656</v>
      </c>
      <c r="AD53" s="576">
        <v>31747</v>
      </c>
      <c r="AE53" s="576">
        <v>31837</v>
      </c>
      <c r="AF53" s="576">
        <v>31929</v>
      </c>
      <c r="AG53" s="576">
        <v>32021</v>
      </c>
      <c r="AH53" s="576">
        <v>32112</v>
      </c>
      <c r="AI53" s="576">
        <v>32203</v>
      </c>
      <c r="AJ53" s="576">
        <v>32295</v>
      </c>
      <c r="AK53" s="576">
        <v>32387</v>
      </c>
      <c r="AL53" s="576">
        <v>32478</v>
      </c>
      <c r="AM53" s="576">
        <v>32568</v>
      </c>
      <c r="AN53" s="576">
        <v>32660</v>
      </c>
      <c r="AO53" s="576">
        <v>32752</v>
      </c>
      <c r="AP53" s="576">
        <v>32843</v>
      </c>
      <c r="AQ53" s="576">
        <v>32933</v>
      </c>
      <c r="AR53" s="576">
        <v>33025</v>
      </c>
      <c r="AS53" s="576">
        <v>33117</v>
      </c>
      <c r="AT53" s="576">
        <v>33208</v>
      </c>
      <c r="AU53" s="576">
        <v>33298</v>
      </c>
      <c r="AV53" s="576">
        <v>33390</v>
      </c>
      <c r="AW53" s="576">
        <v>33482</v>
      </c>
      <c r="AX53" s="576">
        <v>33573</v>
      </c>
      <c r="AY53" s="576">
        <v>33664</v>
      </c>
      <c r="AZ53" s="576">
        <v>33756</v>
      </c>
      <c r="BA53" s="576">
        <v>33848</v>
      </c>
      <c r="BB53" s="576">
        <v>33939</v>
      </c>
      <c r="BC53" s="576">
        <v>34029</v>
      </c>
      <c r="BD53" s="576">
        <v>34121</v>
      </c>
      <c r="BE53" s="576">
        <v>34213</v>
      </c>
      <c r="BF53" s="576">
        <v>34304</v>
      </c>
      <c r="BG53" s="576">
        <v>34394</v>
      </c>
      <c r="BH53" s="576">
        <v>34486</v>
      </c>
      <c r="BI53" s="576">
        <v>34578</v>
      </c>
      <c r="BJ53" s="576">
        <v>34669</v>
      </c>
      <c r="BK53" s="576">
        <v>34759</v>
      </c>
      <c r="BL53" s="576">
        <v>34851</v>
      </c>
      <c r="BM53" s="576">
        <v>34943</v>
      </c>
      <c r="BN53" s="576">
        <v>35034</v>
      </c>
      <c r="BO53" s="576">
        <v>35125</v>
      </c>
      <c r="BP53" s="576">
        <v>35217</v>
      </c>
      <c r="BQ53" s="576">
        <v>35309</v>
      </c>
      <c r="BR53" s="576">
        <v>35400</v>
      </c>
      <c r="BS53" s="576">
        <v>35490</v>
      </c>
      <c r="BT53" s="576">
        <v>35582</v>
      </c>
      <c r="BU53" s="576">
        <v>35674</v>
      </c>
      <c r="BV53" s="576">
        <v>35765</v>
      </c>
      <c r="BW53" s="576">
        <v>35855</v>
      </c>
      <c r="BX53" s="576">
        <v>35947</v>
      </c>
      <c r="BY53" s="576">
        <v>36039</v>
      </c>
      <c r="BZ53" s="576">
        <v>36130</v>
      </c>
      <c r="CA53" s="576">
        <v>36220</v>
      </c>
      <c r="CB53" s="576">
        <v>36312</v>
      </c>
      <c r="CC53" s="576">
        <v>36404</v>
      </c>
      <c r="CD53" s="576">
        <v>36495</v>
      </c>
      <c r="CE53" s="576">
        <v>36586</v>
      </c>
      <c r="CF53" s="576">
        <v>36678</v>
      </c>
      <c r="CG53" s="576">
        <v>36770</v>
      </c>
      <c r="CH53" s="576">
        <v>36861</v>
      </c>
      <c r="CI53" s="576">
        <v>36951</v>
      </c>
      <c r="CJ53" s="576">
        <v>37043</v>
      </c>
      <c r="CK53" s="576">
        <v>37135</v>
      </c>
      <c r="CL53" s="576">
        <v>37226</v>
      </c>
      <c r="CM53" s="576">
        <v>37316</v>
      </c>
      <c r="CN53" s="576">
        <v>37408</v>
      </c>
      <c r="CO53" s="576">
        <v>37500</v>
      </c>
      <c r="CP53" s="576">
        <v>37591</v>
      </c>
      <c r="CQ53" s="576">
        <v>37681</v>
      </c>
      <c r="CR53" s="576">
        <v>37773</v>
      </c>
      <c r="CS53" s="576">
        <v>37865</v>
      </c>
      <c r="CT53" s="576">
        <v>37956</v>
      </c>
      <c r="CU53" s="576">
        <v>38047</v>
      </c>
      <c r="CV53" s="576">
        <v>38139</v>
      </c>
      <c r="CW53" s="576">
        <v>38231</v>
      </c>
      <c r="CX53" s="576">
        <v>38322</v>
      </c>
      <c r="CY53" s="576">
        <v>38412</v>
      </c>
      <c r="CZ53" s="576">
        <v>38504</v>
      </c>
      <c r="DA53" s="576">
        <v>38596</v>
      </c>
      <c r="DB53" s="576">
        <v>38687</v>
      </c>
      <c r="DC53" s="576">
        <v>38777</v>
      </c>
      <c r="DD53" s="576">
        <v>38869</v>
      </c>
      <c r="DE53" s="576">
        <v>38961</v>
      </c>
      <c r="DF53" s="576">
        <v>39052</v>
      </c>
      <c r="DG53" s="576">
        <v>39142</v>
      </c>
      <c r="DH53" s="576">
        <v>39234</v>
      </c>
      <c r="DI53" s="576">
        <v>39326</v>
      </c>
      <c r="DJ53" s="576">
        <v>39417</v>
      </c>
      <c r="DK53" s="576">
        <v>39508</v>
      </c>
      <c r="DL53" s="576">
        <v>39600</v>
      </c>
      <c r="DM53" s="576">
        <v>39692</v>
      </c>
      <c r="DN53" s="576">
        <v>39783</v>
      </c>
      <c r="DO53" s="576">
        <v>39873</v>
      </c>
      <c r="DP53" s="576">
        <v>39965</v>
      </c>
      <c r="DQ53" s="576">
        <v>40057</v>
      </c>
      <c r="DR53" s="576">
        <v>40148</v>
      </c>
      <c r="DS53" s="576">
        <v>40238</v>
      </c>
      <c r="DT53" s="576">
        <v>40330</v>
      </c>
      <c r="DU53" s="576">
        <v>40422</v>
      </c>
      <c r="DV53" s="576">
        <v>40513</v>
      </c>
      <c r="DW53" s="576">
        <v>40603</v>
      </c>
      <c r="DX53" s="576">
        <v>40695</v>
      </c>
      <c r="DY53" s="576">
        <v>40787</v>
      </c>
      <c r="DZ53" s="576">
        <v>40878</v>
      </c>
      <c r="EA53" s="576">
        <v>40969</v>
      </c>
      <c r="EB53" s="576">
        <v>41061</v>
      </c>
      <c r="EC53" s="576">
        <v>41153</v>
      </c>
      <c r="ED53" s="576">
        <v>41244</v>
      </c>
      <c r="EE53" s="576">
        <v>41334</v>
      </c>
      <c r="EF53" s="576">
        <v>41426</v>
      </c>
      <c r="EG53" s="576">
        <v>41518</v>
      </c>
      <c r="EH53" s="576">
        <v>41609</v>
      </c>
      <c r="EI53" s="576">
        <v>41699</v>
      </c>
      <c r="EJ53" s="576">
        <v>41791</v>
      </c>
      <c r="EK53" s="576">
        <v>41883</v>
      </c>
      <c r="EL53" s="576">
        <v>41974</v>
      </c>
      <c r="EM53" s="576">
        <v>42064</v>
      </c>
      <c r="EN53" s="576">
        <v>42156</v>
      </c>
      <c r="EO53" s="576">
        <v>42248</v>
      </c>
      <c r="EP53" s="576">
        <v>42339</v>
      </c>
      <c r="EQ53" s="576">
        <v>42430</v>
      </c>
      <c r="ER53" s="576">
        <v>42522</v>
      </c>
      <c r="ES53" s="576">
        <v>42614</v>
      </c>
      <c r="ET53" s="576">
        <v>42705</v>
      </c>
      <c r="EU53" s="576">
        <v>42795</v>
      </c>
      <c r="EV53" s="576">
        <v>42887</v>
      </c>
      <c r="EW53" s="576">
        <v>42979</v>
      </c>
      <c r="EX53" s="576">
        <v>43070</v>
      </c>
      <c r="EY53" s="576">
        <v>43160</v>
      </c>
      <c r="EZ53" s="576">
        <v>43252</v>
      </c>
      <c r="FA53" s="576">
        <v>43344</v>
      </c>
      <c r="FB53" s="576">
        <v>43435</v>
      </c>
    </row>
    <row r="54" spans="1:166" s="453" customFormat="1">
      <c r="A54" s="374"/>
      <c r="B54" s="499" t="s">
        <v>395</v>
      </c>
      <c r="C54" s="481" t="e">
        <v>#VALUE!</v>
      </c>
      <c r="D54" s="481" t="e">
        <v>#VALUE!</v>
      </c>
      <c r="E54" s="481" t="e">
        <v>#VALUE!</v>
      </c>
      <c r="F54" s="481" t="e">
        <v>#VALUE!</v>
      </c>
      <c r="G54" s="481" t="e">
        <v>#VALUE!</v>
      </c>
      <c r="H54" s="481" t="e">
        <v>#VALUE!</v>
      </c>
      <c r="I54" s="481" t="e">
        <v>#VALUE!</v>
      </c>
      <c r="J54" s="481" t="e">
        <v>#VALUE!</v>
      </c>
      <c r="K54" s="481" t="e">
        <v>#VALUE!</v>
      </c>
      <c r="L54" s="481" t="e">
        <v>#VALUE!</v>
      </c>
      <c r="M54" s="481" t="e">
        <v>#VALUE!</v>
      </c>
      <c r="N54" s="481" t="e">
        <v>#VALUE!</v>
      </c>
      <c r="O54" s="481" t="e">
        <v>#VALUE!</v>
      </c>
      <c r="P54" s="481" t="e">
        <v>#VALUE!</v>
      </c>
      <c r="Q54" s="481" t="e">
        <v>#VALUE!</v>
      </c>
      <c r="R54" s="481" t="e">
        <v>#VALUE!</v>
      </c>
      <c r="S54" s="481" t="e">
        <v>#VALUE!</v>
      </c>
      <c r="T54" s="481" t="e">
        <v>#VALUE!</v>
      </c>
      <c r="U54" s="481" t="e">
        <v>#VALUE!</v>
      </c>
      <c r="V54" s="481" t="e">
        <v>#VALUE!</v>
      </c>
      <c r="W54" s="481" t="e">
        <v>#VALUE!</v>
      </c>
      <c r="X54" s="481" t="e">
        <v>#VALUE!</v>
      </c>
      <c r="Y54" s="481" t="e">
        <v>#VALUE!</v>
      </c>
      <c r="Z54" s="481" t="e">
        <v>#VALUE!</v>
      </c>
      <c r="AA54" s="481" t="e">
        <v>#VALUE!</v>
      </c>
      <c r="AB54" s="481" t="e">
        <v>#VALUE!</v>
      </c>
      <c r="AC54" s="481" t="e">
        <v>#VALUE!</v>
      </c>
      <c r="AD54" s="481" t="e">
        <v>#VALUE!</v>
      </c>
      <c r="AE54" s="481" t="e">
        <v>#VALUE!</v>
      </c>
      <c r="AF54" s="481" t="e">
        <v>#VALUE!</v>
      </c>
      <c r="AG54" s="481" t="e">
        <v>#VALUE!</v>
      </c>
      <c r="AH54" s="481" t="e">
        <v>#VALUE!</v>
      </c>
      <c r="AI54" s="481" t="e">
        <v>#VALUE!</v>
      </c>
      <c r="AJ54" s="481" t="e">
        <v>#VALUE!</v>
      </c>
      <c r="AK54" s="481" t="e">
        <v>#VALUE!</v>
      </c>
      <c r="AL54" s="481" t="e">
        <v>#VALUE!</v>
      </c>
      <c r="AM54" s="481" t="e">
        <v>#VALUE!</v>
      </c>
      <c r="AN54" s="481" t="e">
        <v>#VALUE!</v>
      </c>
      <c r="AO54" s="481" t="e">
        <v>#VALUE!</v>
      </c>
      <c r="AP54" s="481" t="e">
        <v>#VALUE!</v>
      </c>
      <c r="AQ54" s="481" t="e">
        <v>#VALUE!</v>
      </c>
      <c r="AR54" s="481" t="e">
        <v>#VALUE!</v>
      </c>
      <c r="AS54" s="481" t="e">
        <v>#VALUE!</v>
      </c>
      <c r="AT54" s="481" t="e">
        <v>#VALUE!</v>
      </c>
      <c r="AU54" s="481" t="e">
        <v>#VALUE!</v>
      </c>
      <c r="AV54" s="481" t="e">
        <v>#VALUE!</v>
      </c>
      <c r="AW54" s="481" t="e">
        <v>#VALUE!</v>
      </c>
      <c r="AX54" s="481" t="e">
        <v>#VALUE!</v>
      </c>
      <c r="AY54" s="481" t="e">
        <v>#VALUE!</v>
      </c>
      <c r="AZ54" s="481" t="e">
        <v>#VALUE!</v>
      </c>
      <c r="BA54" s="481" t="e">
        <v>#VALUE!</v>
      </c>
      <c r="BB54" s="481" t="e">
        <v>#VALUE!</v>
      </c>
      <c r="BC54" s="481" t="e">
        <v>#VALUE!</v>
      </c>
      <c r="BD54" s="481" t="e">
        <v>#VALUE!</v>
      </c>
      <c r="BE54" s="481" t="e">
        <v>#VALUE!</v>
      </c>
      <c r="BF54" s="481" t="e">
        <v>#VALUE!</v>
      </c>
      <c r="BG54" s="481" t="e">
        <v>#VALUE!</v>
      </c>
      <c r="BH54" s="481" t="e">
        <v>#VALUE!</v>
      </c>
      <c r="BI54" s="481" t="e">
        <v>#VALUE!</v>
      </c>
      <c r="BJ54" s="481" t="e">
        <v>#VALUE!</v>
      </c>
      <c r="BK54" s="481" t="e">
        <v>#VALUE!</v>
      </c>
      <c r="BL54" s="481" t="e">
        <v>#VALUE!</v>
      </c>
      <c r="BM54" s="481" t="e">
        <v>#VALUE!</v>
      </c>
      <c r="BN54" s="481" t="e">
        <v>#VALUE!</v>
      </c>
      <c r="BO54" s="481" t="e">
        <v>#VALUE!</v>
      </c>
      <c r="BP54" s="481" t="e">
        <v>#VALUE!</v>
      </c>
      <c r="BQ54" s="481" t="e">
        <v>#VALUE!</v>
      </c>
      <c r="BR54" s="481" t="e">
        <v>#VALUE!</v>
      </c>
      <c r="BS54" s="481" t="e">
        <v>#VALUE!</v>
      </c>
      <c r="BT54" s="481" t="e">
        <v>#VALUE!</v>
      </c>
      <c r="BU54" s="481" t="e">
        <v>#VALUE!</v>
      </c>
      <c r="BV54" s="481" t="e">
        <v>#VALUE!</v>
      </c>
      <c r="BW54" s="481" t="e">
        <v>#VALUE!</v>
      </c>
      <c r="BX54" s="481" t="e">
        <v>#VALUE!</v>
      </c>
      <c r="BY54" s="481" t="e">
        <v>#VALUE!</v>
      </c>
      <c r="BZ54" s="481" t="e">
        <v>#VALUE!</v>
      </c>
      <c r="CA54" s="481" t="e">
        <v>#VALUE!</v>
      </c>
      <c r="CB54" s="481" t="e">
        <v>#VALUE!</v>
      </c>
      <c r="CC54" s="481" t="e">
        <v>#VALUE!</v>
      </c>
      <c r="CD54" s="481" t="e">
        <v>#VALUE!</v>
      </c>
      <c r="CE54" s="481" t="e">
        <v>#VALUE!</v>
      </c>
      <c r="CF54" s="481" t="e">
        <v>#VALUE!</v>
      </c>
      <c r="CG54" s="481" t="e">
        <v>#VALUE!</v>
      </c>
      <c r="CH54" s="481" t="e">
        <v>#VALUE!</v>
      </c>
      <c r="CI54" s="481" t="e">
        <v>#VALUE!</v>
      </c>
      <c r="CJ54" s="481" t="e">
        <v>#VALUE!</v>
      </c>
      <c r="CK54" s="481" t="e">
        <v>#VALUE!</v>
      </c>
      <c r="CL54" s="481" t="e">
        <v>#VALUE!</v>
      </c>
      <c r="CM54" s="481" t="e">
        <v>#VALUE!</v>
      </c>
      <c r="CN54" s="481" t="e">
        <v>#VALUE!</v>
      </c>
      <c r="CO54" s="481" t="e">
        <v>#VALUE!</v>
      </c>
      <c r="CP54" s="481" t="e">
        <v>#VALUE!</v>
      </c>
      <c r="CQ54" s="481" t="e">
        <v>#VALUE!</v>
      </c>
      <c r="CR54" s="481" t="e">
        <v>#VALUE!</v>
      </c>
      <c r="CS54" s="481" t="e">
        <v>#VALUE!</v>
      </c>
      <c r="CT54" s="481" t="e">
        <v>#VALUE!</v>
      </c>
      <c r="CU54" s="481" t="e">
        <v>#VALUE!</v>
      </c>
      <c r="CV54" s="481" t="e">
        <v>#VALUE!</v>
      </c>
      <c r="CW54" s="481" t="e">
        <v>#VALUE!</v>
      </c>
      <c r="CX54" s="481" t="e">
        <v>#VALUE!</v>
      </c>
      <c r="CY54" s="481" t="e">
        <v>#VALUE!</v>
      </c>
      <c r="CZ54" s="481" t="e">
        <v>#VALUE!</v>
      </c>
      <c r="DA54" s="481" t="e">
        <v>#VALUE!</v>
      </c>
      <c r="DB54" s="481" t="e">
        <v>#VALUE!</v>
      </c>
      <c r="DC54" s="481" t="e">
        <v>#VALUE!</v>
      </c>
      <c r="DD54" s="481" t="e">
        <v>#VALUE!</v>
      </c>
      <c r="DE54" s="481" t="e">
        <v>#VALUE!</v>
      </c>
      <c r="DF54" s="481" t="e">
        <v>#VALUE!</v>
      </c>
      <c r="DG54" s="481" t="e">
        <v>#VALUE!</v>
      </c>
      <c r="DH54" s="481" t="e">
        <v>#VALUE!</v>
      </c>
      <c r="DI54" s="481" t="e">
        <v>#VALUE!</v>
      </c>
      <c r="DJ54" s="481" t="e">
        <v>#VALUE!</v>
      </c>
      <c r="DK54" s="481" t="e">
        <v>#VALUE!</v>
      </c>
      <c r="DL54" s="481" t="e">
        <v>#VALUE!</v>
      </c>
      <c r="DM54" s="481" t="e">
        <v>#VALUE!</v>
      </c>
      <c r="DN54" s="481" t="e">
        <v>#VALUE!</v>
      </c>
      <c r="DO54" s="481" t="e">
        <v>#VALUE!</v>
      </c>
      <c r="DP54" s="481" t="e">
        <v>#VALUE!</v>
      </c>
      <c r="DQ54" s="481" t="e">
        <v>#VALUE!</v>
      </c>
      <c r="DR54" s="481" t="e">
        <v>#VALUE!</v>
      </c>
      <c r="DS54" s="481" t="e">
        <v>#VALUE!</v>
      </c>
      <c r="DT54" s="481" t="e">
        <v>#VALUE!</v>
      </c>
      <c r="DU54" s="481" t="e">
        <v>#VALUE!</v>
      </c>
      <c r="DV54" s="481" t="e">
        <v>#VALUE!</v>
      </c>
      <c r="DW54" s="481" t="e">
        <v>#VALUE!</v>
      </c>
      <c r="DX54" s="481" t="e">
        <v>#VALUE!</v>
      </c>
      <c r="DY54" s="481" t="e">
        <v>#VALUE!</v>
      </c>
      <c r="DZ54" s="481" t="e">
        <v>#VALUE!</v>
      </c>
      <c r="EA54" s="541" t="e">
        <v>#VALUE!</v>
      </c>
      <c r="EB54" s="541" t="e">
        <v>#VALUE!</v>
      </c>
      <c r="EC54" s="541" t="e">
        <v>#VALUE!</v>
      </c>
      <c r="ED54" s="541" t="e">
        <v>#VALUE!</v>
      </c>
      <c r="EE54" s="541" t="e">
        <v>#VALUE!</v>
      </c>
      <c r="EF54" s="541" t="e">
        <v>#VALUE!</v>
      </c>
      <c r="EG54" s="541" t="e">
        <v>#VALUE!</v>
      </c>
      <c r="EH54" s="541" t="e">
        <v>#VALUE!</v>
      </c>
      <c r="EI54" s="541" t="e">
        <v>#VALUE!</v>
      </c>
      <c r="EJ54" s="622" t="e">
        <f t="shared" ref="EJ54:FB54" si="89">EF54*(1+EJ56%)</f>
        <v>#VALUE!</v>
      </c>
      <c r="EK54" s="622" t="e">
        <f t="shared" si="89"/>
        <v>#VALUE!</v>
      </c>
      <c r="EL54" s="622" t="e">
        <f t="shared" si="89"/>
        <v>#VALUE!</v>
      </c>
      <c r="EM54" s="622" t="e">
        <f t="shared" si="89"/>
        <v>#VALUE!</v>
      </c>
      <c r="EN54" s="622" t="e">
        <f t="shared" si="89"/>
        <v>#VALUE!</v>
      </c>
      <c r="EO54" s="622" t="e">
        <f t="shared" si="89"/>
        <v>#VALUE!</v>
      </c>
      <c r="EP54" s="622" t="e">
        <f t="shared" si="89"/>
        <v>#VALUE!</v>
      </c>
      <c r="EQ54" s="622" t="e">
        <f t="shared" si="89"/>
        <v>#VALUE!</v>
      </c>
      <c r="ER54" s="622" t="e">
        <f t="shared" si="89"/>
        <v>#VALUE!</v>
      </c>
      <c r="ES54" s="622" t="e">
        <f t="shared" si="89"/>
        <v>#VALUE!</v>
      </c>
      <c r="ET54" s="622" t="e">
        <f t="shared" si="89"/>
        <v>#VALUE!</v>
      </c>
      <c r="EU54" s="622" t="e">
        <f t="shared" si="89"/>
        <v>#VALUE!</v>
      </c>
      <c r="EV54" s="622" t="e">
        <f t="shared" si="89"/>
        <v>#VALUE!</v>
      </c>
      <c r="EW54" s="622" t="e">
        <f t="shared" si="89"/>
        <v>#VALUE!</v>
      </c>
      <c r="EX54" s="622" t="e">
        <f t="shared" si="89"/>
        <v>#VALUE!</v>
      </c>
      <c r="EY54" s="622" t="e">
        <f t="shared" si="89"/>
        <v>#VALUE!</v>
      </c>
      <c r="EZ54" s="622" t="e">
        <f t="shared" si="89"/>
        <v>#VALUE!</v>
      </c>
      <c r="FA54" s="622" t="e">
        <f t="shared" si="89"/>
        <v>#VALUE!</v>
      </c>
      <c r="FB54" s="622" t="e">
        <f t="shared" si="89"/>
        <v>#VALUE!</v>
      </c>
    </row>
    <row r="55" spans="1:166" s="455" customFormat="1">
      <c r="A55" s="374"/>
      <c r="B55" s="454" t="s">
        <v>174</v>
      </c>
      <c r="D55" s="490" t="e">
        <f>100*(D54/C54-1)</f>
        <v>#VALUE!</v>
      </c>
      <c r="E55" s="490" t="e">
        <f t="shared" ref="E55:BP55" si="90">100*(E54/D54-1)</f>
        <v>#VALUE!</v>
      </c>
      <c r="F55" s="490" t="e">
        <f t="shared" si="90"/>
        <v>#VALUE!</v>
      </c>
      <c r="G55" s="490" t="e">
        <f t="shared" si="90"/>
        <v>#VALUE!</v>
      </c>
      <c r="H55" s="490" t="e">
        <f t="shared" si="90"/>
        <v>#VALUE!</v>
      </c>
      <c r="I55" s="490" t="e">
        <f t="shared" si="90"/>
        <v>#VALUE!</v>
      </c>
      <c r="J55" s="490" t="e">
        <f t="shared" si="90"/>
        <v>#VALUE!</v>
      </c>
      <c r="K55" s="490" t="e">
        <f t="shared" si="90"/>
        <v>#VALUE!</v>
      </c>
      <c r="L55" s="490" t="e">
        <f t="shared" si="90"/>
        <v>#VALUE!</v>
      </c>
      <c r="M55" s="490" t="e">
        <f t="shared" si="90"/>
        <v>#VALUE!</v>
      </c>
      <c r="N55" s="490" t="e">
        <f t="shared" si="90"/>
        <v>#VALUE!</v>
      </c>
      <c r="O55" s="490" t="e">
        <f t="shared" si="90"/>
        <v>#VALUE!</v>
      </c>
      <c r="P55" s="490" t="e">
        <f t="shared" si="90"/>
        <v>#VALUE!</v>
      </c>
      <c r="Q55" s="490" t="e">
        <f t="shared" si="90"/>
        <v>#VALUE!</v>
      </c>
      <c r="R55" s="490" t="e">
        <f t="shared" si="90"/>
        <v>#VALUE!</v>
      </c>
      <c r="S55" s="490" t="e">
        <f t="shared" si="90"/>
        <v>#VALUE!</v>
      </c>
      <c r="T55" s="490" t="e">
        <f t="shared" si="90"/>
        <v>#VALUE!</v>
      </c>
      <c r="U55" s="490" t="e">
        <f t="shared" si="90"/>
        <v>#VALUE!</v>
      </c>
      <c r="V55" s="490" t="e">
        <f t="shared" si="90"/>
        <v>#VALUE!</v>
      </c>
      <c r="W55" s="490" t="e">
        <f t="shared" si="90"/>
        <v>#VALUE!</v>
      </c>
      <c r="X55" s="490" t="e">
        <f t="shared" si="90"/>
        <v>#VALUE!</v>
      </c>
      <c r="Y55" s="490" t="e">
        <f t="shared" si="90"/>
        <v>#VALUE!</v>
      </c>
      <c r="Z55" s="490" t="e">
        <f t="shared" si="90"/>
        <v>#VALUE!</v>
      </c>
      <c r="AA55" s="490" t="e">
        <f t="shared" si="90"/>
        <v>#VALUE!</v>
      </c>
      <c r="AB55" s="490" t="e">
        <f t="shared" si="90"/>
        <v>#VALUE!</v>
      </c>
      <c r="AC55" s="490" t="e">
        <f t="shared" si="90"/>
        <v>#VALUE!</v>
      </c>
      <c r="AD55" s="490" t="e">
        <f t="shared" si="90"/>
        <v>#VALUE!</v>
      </c>
      <c r="AE55" s="490" t="e">
        <f t="shared" si="90"/>
        <v>#VALUE!</v>
      </c>
      <c r="AF55" s="490" t="e">
        <f t="shared" si="90"/>
        <v>#VALUE!</v>
      </c>
      <c r="AG55" s="490" t="e">
        <f t="shared" si="90"/>
        <v>#VALUE!</v>
      </c>
      <c r="AH55" s="490" t="e">
        <f t="shared" si="90"/>
        <v>#VALUE!</v>
      </c>
      <c r="AI55" s="490" t="e">
        <f t="shared" si="90"/>
        <v>#VALUE!</v>
      </c>
      <c r="AJ55" s="490" t="e">
        <f t="shared" si="90"/>
        <v>#VALUE!</v>
      </c>
      <c r="AK55" s="490" t="e">
        <f t="shared" si="90"/>
        <v>#VALUE!</v>
      </c>
      <c r="AL55" s="490" t="e">
        <f t="shared" si="90"/>
        <v>#VALUE!</v>
      </c>
      <c r="AM55" s="490" t="e">
        <f t="shared" si="90"/>
        <v>#VALUE!</v>
      </c>
      <c r="AN55" s="490" t="e">
        <f t="shared" si="90"/>
        <v>#VALUE!</v>
      </c>
      <c r="AO55" s="490" t="e">
        <f t="shared" si="90"/>
        <v>#VALUE!</v>
      </c>
      <c r="AP55" s="490" t="e">
        <f t="shared" si="90"/>
        <v>#VALUE!</v>
      </c>
      <c r="AQ55" s="490" t="e">
        <f t="shared" si="90"/>
        <v>#VALUE!</v>
      </c>
      <c r="AR55" s="490" t="e">
        <f t="shared" si="90"/>
        <v>#VALUE!</v>
      </c>
      <c r="AS55" s="490" t="e">
        <f t="shared" si="90"/>
        <v>#VALUE!</v>
      </c>
      <c r="AT55" s="490" t="e">
        <f t="shared" si="90"/>
        <v>#VALUE!</v>
      </c>
      <c r="AU55" s="490" t="e">
        <f t="shared" si="90"/>
        <v>#VALUE!</v>
      </c>
      <c r="AV55" s="490" t="e">
        <f t="shared" si="90"/>
        <v>#VALUE!</v>
      </c>
      <c r="AW55" s="490" t="e">
        <f t="shared" si="90"/>
        <v>#VALUE!</v>
      </c>
      <c r="AX55" s="490" t="e">
        <f t="shared" si="90"/>
        <v>#VALUE!</v>
      </c>
      <c r="AY55" s="490" t="e">
        <f t="shared" si="90"/>
        <v>#VALUE!</v>
      </c>
      <c r="AZ55" s="490" t="e">
        <f t="shared" si="90"/>
        <v>#VALUE!</v>
      </c>
      <c r="BA55" s="490" t="e">
        <f t="shared" si="90"/>
        <v>#VALUE!</v>
      </c>
      <c r="BB55" s="490" t="e">
        <f t="shared" si="90"/>
        <v>#VALUE!</v>
      </c>
      <c r="BC55" s="490" t="e">
        <f t="shared" si="90"/>
        <v>#VALUE!</v>
      </c>
      <c r="BD55" s="490" t="e">
        <f t="shared" si="90"/>
        <v>#VALUE!</v>
      </c>
      <c r="BE55" s="490" t="e">
        <f t="shared" si="90"/>
        <v>#VALUE!</v>
      </c>
      <c r="BF55" s="490" t="e">
        <f t="shared" si="90"/>
        <v>#VALUE!</v>
      </c>
      <c r="BG55" s="490" t="e">
        <f t="shared" si="90"/>
        <v>#VALUE!</v>
      </c>
      <c r="BH55" s="490" t="e">
        <f t="shared" si="90"/>
        <v>#VALUE!</v>
      </c>
      <c r="BI55" s="490" t="e">
        <f t="shared" si="90"/>
        <v>#VALUE!</v>
      </c>
      <c r="BJ55" s="490" t="e">
        <f t="shared" si="90"/>
        <v>#VALUE!</v>
      </c>
      <c r="BK55" s="490" t="e">
        <f t="shared" si="90"/>
        <v>#VALUE!</v>
      </c>
      <c r="BL55" s="490" t="e">
        <f t="shared" si="90"/>
        <v>#VALUE!</v>
      </c>
      <c r="BM55" s="490" t="e">
        <f t="shared" si="90"/>
        <v>#VALUE!</v>
      </c>
      <c r="BN55" s="490" t="e">
        <f t="shared" si="90"/>
        <v>#VALUE!</v>
      </c>
      <c r="BO55" s="490" t="e">
        <f t="shared" si="90"/>
        <v>#VALUE!</v>
      </c>
      <c r="BP55" s="490" t="e">
        <f t="shared" si="90"/>
        <v>#VALUE!</v>
      </c>
      <c r="BQ55" s="490" t="e">
        <f t="shared" ref="BQ55:EB55" si="91">100*(BQ54/BP54-1)</f>
        <v>#VALUE!</v>
      </c>
      <c r="BR55" s="490" t="e">
        <f t="shared" si="91"/>
        <v>#VALUE!</v>
      </c>
      <c r="BS55" s="490" t="e">
        <f t="shared" si="91"/>
        <v>#VALUE!</v>
      </c>
      <c r="BT55" s="490" t="e">
        <f t="shared" si="91"/>
        <v>#VALUE!</v>
      </c>
      <c r="BU55" s="490" t="e">
        <f t="shared" si="91"/>
        <v>#VALUE!</v>
      </c>
      <c r="BV55" s="490" t="e">
        <f t="shared" si="91"/>
        <v>#VALUE!</v>
      </c>
      <c r="BW55" s="490" t="e">
        <f t="shared" si="91"/>
        <v>#VALUE!</v>
      </c>
      <c r="BX55" s="490" t="e">
        <f t="shared" si="91"/>
        <v>#VALUE!</v>
      </c>
      <c r="BY55" s="490" t="e">
        <f t="shared" si="91"/>
        <v>#VALUE!</v>
      </c>
      <c r="BZ55" s="490" t="e">
        <f t="shared" si="91"/>
        <v>#VALUE!</v>
      </c>
      <c r="CA55" s="490" t="e">
        <f t="shared" si="91"/>
        <v>#VALUE!</v>
      </c>
      <c r="CB55" s="490" t="e">
        <f t="shared" si="91"/>
        <v>#VALUE!</v>
      </c>
      <c r="CC55" s="490" t="e">
        <f t="shared" si="91"/>
        <v>#VALUE!</v>
      </c>
      <c r="CD55" s="490" t="e">
        <f t="shared" si="91"/>
        <v>#VALUE!</v>
      </c>
      <c r="CE55" s="490" t="e">
        <f t="shared" si="91"/>
        <v>#VALUE!</v>
      </c>
      <c r="CF55" s="490" t="e">
        <f t="shared" si="91"/>
        <v>#VALUE!</v>
      </c>
      <c r="CG55" s="490" t="e">
        <f t="shared" si="91"/>
        <v>#VALUE!</v>
      </c>
      <c r="CH55" s="490" t="e">
        <f t="shared" si="91"/>
        <v>#VALUE!</v>
      </c>
      <c r="CI55" s="490" t="e">
        <f t="shared" si="91"/>
        <v>#VALUE!</v>
      </c>
      <c r="CJ55" s="490" t="e">
        <f t="shared" si="91"/>
        <v>#VALUE!</v>
      </c>
      <c r="CK55" s="490" t="e">
        <f t="shared" si="91"/>
        <v>#VALUE!</v>
      </c>
      <c r="CL55" s="490" t="e">
        <f t="shared" si="91"/>
        <v>#VALUE!</v>
      </c>
      <c r="CM55" s="490" t="e">
        <f t="shared" si="91"/>
        <v>#VALUE!</v>
      </c>
      <c r="CN55" s="490" t="e">
        <f t="shared" si="91"/>
        <v>#VALUE!</v>
      </c>
      <c r="CO55" s="490" t="e">
        <f t="shared" si="91"/>
        <v>#VALUE!</v>
      </c>
      <c r="CP55" s="490" t="e">
        <f t="shared" si="91"/>
        <v>#VALUE!</v>
      </c>
      <c r="CQ55" s="490" t="e">
        <f t="shared" si="91"/>
        <v>#VALUE!</v>
      </c>
      <c r="CR55" s="490" t="e">
        <f t="shared" si="91"/>
        <v>#VALUE!</v>
      </c>
      <c r="CS55" s="490" t="e">
        <f t="shared" si="91"/>
        <v>#VALUE!</v>
      </c>
      <c r="CT55" s="490" t="e">
        <f t="shared" si="91"/>
        <v>#VALUE!</v>
      </c>
      <c r="CU55" s="490" t="e">
        <f t="shared" si="91"/>
        <v>#VALUE!</v>
      </c>
      <c r="CV55" s="490" t="e">
        <f t="shared" si="91"/>
        <v>#VALUE!</v>
      </c>
      <c r="CW55" s="490" t="e">
        <f t="shared" si="91"/>
        <v>#VALUE!</v>
      </c>
      <c r="CX55" s="490" t="e">
        <f t="shared" si="91"/>
        <v>#VALUE!</v>
      </c>
      <c r="CY55" s="490" t="e">
        <f t="shared" si="91"/>
        <v>#VALUE!</v>
      </c>
      <c r="CZ55" s="490" t="e">
        <f t="shared" si="91"/>
        <v>#VALUE!</v>
      </c>
      <c r="DA55" s="490" t="e">
        <f t="shared" si="91"/>
        <v>#VALUE!</v>
      </c>
      <c r="DB55" s="490" t="e">
        <f t="shared" si="91"/>
        <v>#VALUE!</v>
      </c>
      <c r="DC55" s="490" t="e">
        <f t="shared" si="91"/>
        <v>#VALUE!</v>
      </c>
      <c r="DD55" s="490" t="e">
        <f t="shared" si="91"/>
        <v>#VALUE!</v>
      </c>
      <c r="DE55" s="490" t="e">
        <f t="shared" si="91"/>
        <v>#VALUE!</v>
      </c>
      <c r="DF55" s="490" t="e">
        <f t="shared" si="91"/>
        <v>#VALUE!</v>
      </c>
      <c r="DG55" s="490" t="e">
        <f t="shared" si="91"/>
        <v>#VALUE!</v>
      </c>
      <c r="DH55" s="490" t="e">
        <f t="shared" si="91"/>
        <v>#VALUE!</v>
      </c>
      <c r="DI55" s="490" t="e">
        <f t="shared" si="91"/>
        <v>#VALUE!</v>
      </c>
      <c r="DJ55" s="490" t="e">
        <f t="shared" si="91"/>
        <v>#VALUE!</v>
      </c>
      <c r="DK55" s="490" t="e">
        <f t="shared" si="91"/>
        <v>#VALUE!</v>
      </c>
      <c r="DL55" s="490" t="e">
        <f t="shared" si="91"/>
        <v>#VALUE!</v>
      </c>
      <c r="DM55" s="490" t="e">
        <f t="shared" si="91"/>
        <v>#VALUE!</v>
      </c>
      <c r="DN55" s="490" t="e">
        <f t="shared" si="91"/>
        <v>#VALUE!</v>
      </c>
      <c r="DO55" s="490" t="e">
        <f t="shared" si="91"/>
        <v>#VALUE!</v>
      </c>
      <c r="DP55" s="490" t="e">
        <f t="shared" si="91"/>
        <v>#VALUE!</v>
      </c>
      <c r="DQ55" s="490" t="e">
        <f t="shared" si="91"/>
        <v>#VALUE!</v>
      </c>
      <c r="DR55" s="490" t="e">
        <f t="shared" si="91"/>
        <v>#VALUE!</v>
      </c>
      <c r="DS55" s="490" t="e">
        <f t="shared" si="91"/>
        <v>#VALUE!</v>
      </c>
      <c r="DT55" s="490" t="e">
        <f t="shared" si="91"/>
        <v>#VALUE!</v>
      </c>
      <c r="DU55" s="490" t="e">
        <f t="shared" si="91"/>
        <v>#VALUE!</v>
      </c>
      <c r="DV55" s="490" t="e">
        <f t="shared" si="91"/>
        <v>#VALUE!</v>
      </c>
      <c r="DW55" s="490" t="e">
        <f t="shared" si="91"/>
        <v>#VALUE!</v>
      </c>
      <c r="DX55" s="490" t="e">
        <f t="shared" si="91"/>
        <v>#VALUE!</v>
      </c>
      <c r="DY55" s="490" t="e">
        <f t="shared" si="91"/>
        <v>#VALUE!</v>
      </c>
      <c r="DZ55" s="490" t="e">
        <f t="shared" si="91"/>
        <v>#VALUE!</v>
      </c>
      <c r="EA55" s="490" t="e">
        <f t="shared" si="91"/>
        <v>#VALUE!</v>
      </c>
      <c r="EB55" s="490" t="e">
        <f t="shared" si="91"/>
        <v>#VALUE!</v>
      </c>
      <c r="EC55" s="490" t="e">
        <f t="shared" ref="EC55:FB55" si="92">100*(EC54/EB54-1)</f>
        <v>#VALUE!</v>
      </c>
      <c r="ED55" s="490" t="e">
        <f t="shared" si="92"/>
        <v>#VALUE!</v>
      </c>
      <c r="EE55" s="490" t="e">
        <f t="shared" si="92"/>
        <v>#VALUE!</v>
      </c>
      <c r="EF55" s="490" t="e">
        <f t="shared" si="92"/>
        <v>#VALUE!</v>
      </c>
      <c r="EG55" s="490" t="e">
        <f t="shared" si="92"/>
        <v>#VALUE!</v>
      </c>
      <c r="EH55" s="490" t="e">
        <f t="shared" si="92"/>
        <v>#VALUE!</v>
      </c>
      <c r="EI55" s="490" t="e">
        <f t="shared" si="92"/>
        <v>#VALUE!</v>
      </c>
      <c r="EJ55" s="490" t="e">
        <f t="shared" si="92"/>
        <v>#VALUE!</v>
      </c>
      <c r="EK55" s="490" t="e">
        <f t="shared" si="92"/>
        <v>#VALUE!</v>
      </c>
      <c r="EL55" s="490" t="e">
        <f t="shared" si="92"/>
        <v>#VALUE!</v>
      </c>
      <c r="EM55" s="490" t="e">
        <f t="shared" si="92"/>
        <v>#VALUE!</v>
      </c>
      <c r="EN55" s="490" t="e">
        <f t="shared" si="92"/>
        <v>#VALUE!</v>
      </c>
      <c r="EO55" s="490" t="e">
        <f t="shared" si="92"/>
        <v>#VALUE!</v>
      </c>
      <c r="EP55" s="490" t="e">
        <f t="shared" si="92"/>
        <v>#VALUE!</v>
      </c>
      <c r="EQ55" s="490" t="e">
        <f t="shared" si="92"/>
        <v>#VALUE!</v>
      </c>
      <c r="ER55" s="490" t="e">
        <f t="shared" si="92"/>
        <v>#VALUE!</v>
      </c>
      <c r="ES55" s="490" t="e">
        <f t="shared" si="92"/>
        <v>#VALUE!</v>
      </c>
      <c r="ET55" s="490" t="e">
        <f t="shared" si="92"/>
        <v>#VALUE!</v>
      </c>
      <c r="EU55" s="490" t="e">
        <f t="shared" si="92"/>
        <v>#VALUE!</v>
      </c>
      <c r="EV55" s="490" t="e">
        <f t="shared" si="92"/>
        <v>#VALUE!</v>
      </c>
      <c r="EW55" s="490" t="e">
        <f t="shared" si="92"/>
        <v>#VALUE!</v>
      </c>
      <c r="EX55" s="490" t="e">
        <f t="shared" si="92"/>
        <v>#VALUE!</v>
      </c>
      <c r="EY55" s="490" t="e">
        <f t="shared" si="92"/>
        <v>#VALUE!</v>
      </c>
      <c r="EZ55" s="490" t="e">
        <f t="shared" si="92"/>
        <v>#VALUE!</v>
      </c>
      <c r="FA55" s="490" t="e">
        <f t="shared" si="92"/>
        <v>#VALUE!</v>
      </c>
      <c r="FB55" s="490" t="e">
        <f t="shared" si="92"/>
        <v>#VALUE!</v>
      </c>
    </row>
    <row r="56" spans="1:166" s="455" customFormat="1" ht="13.5" thickBot="1">
      <c r="A56" s="374"/>
      <c r="B56" s="526" t="s">
        <v>74</v>
      </c>
      <c r="C56" s="537"/>
      <c r="D56" s="538"/>
      <c r="E56" s="538"/>
      <c r="F56" s="538"/>
      <c r="G56" s="538" t="e">
        <f>100*(G54/C54-1)</f>
        <v>#VALUE!</v>
      </c>
      <c r="H56" s="538" t="e">
        <f t="shared" ref="H56:BS56" si="93">100*(H54/D54-1)</f>
        <v>#VALUE!</v>
      </c>
      <c r="I56" s="538" t="e">
        <f t="shared" si="93"/>
        <v>#VALUE!</v>
      </c>
      <c r="J56" s="538" t="e">
        <f t="shared" si="93"/>
        <v>#VALUE!</v>
      </c>
      <c r="K56" s="538" t="e">
        <f t="shared" si="93"/>
        <v>#VALUE!</v>
      </c>
      <c r="L56" s="538" t="e">
        <f t="shared" si="93"/>
        <v>#VALUE!</v>
      </c>
      <c r="M56" s="538" t="e">
        <f t="shared" si="93"/>
        <v>#VALUE!</v>
      </c>
      <c r="N56" s="538" t="e">
        <f t="shared" si="93"/>
        <v>#VALUE!</v>
      </c>
      <c r="O56" s="538" t="e">
        <f t="shared" si="93"/>
        <v>#VALUE!</v>
      </c>
      <c r="P56" s="538" t="e">
        <f t="shared" si="93"/>
        <v>#VALUE!</v>
      </c>
      <c r="Q56" s="538" t="e">
        <f t="shared" si="93"/>
        <v>#VALUE!</v>
      </c>
      <c r="R56" s="538" t="e">
        <f t="shared" si="93"/>
        <v>#VALUE!</v>
      </c>
      <c r="S56" s="538" t="e">
        <f t="shared" si="93"/>
        <v>#VALUE!</v>
      </c>
      <c r="T56" s="538" t="e">
        <f t="shared" si="93"/>
        <v>#VALUE!</v>
      </c>
      <c r="U56" s="538" t="e">
        <f t="shared" si="93"/>
        <v>#VALUE!</v>
      </c>
      <c r="V56" s="538" t="e">
        <f t="shared" si="93"/>
        <v>#VALUE!</v>
      </c>
      <c r="W56" s="538" t="e">
        <f t="shared" si="93"/>
        <v>#VALUE!</v>
      </c>
      <c r="X56" s="538" t="e">
        <f t="shared" si="93"/>
        <v>#VALUE!</v>
      </c>
      <c r="Y56" s="538" t="e">
        <f t="shared" si="93"/>
        <v>#VALUE!</v>
      </c>
      <c r="Z56" s="538" t="e">
        <f t="shared" si="93"/>
        <v>#VALUE!</v>
      </c>
      <c r="AA56" s="538" t="e">
        <f t="shared" si="93"/>
        <v>#VALUE!</v>
      </c>
      <c r="AB56" s="538" t="e">
        <f t="shared" si="93"/>
        <v>#VALUE!</v>
      </c>
      <c r="AC56" s="538" t="e">
        <f t="shared" si="93"/>
        <v>#VALUE!</v>
      </c>
      <c r="AD56" s="538" t="e">
        <f t="shared" si="93"/>
        <v>#VALUE!</v>
      </c>
      <c r="AE56" s="538" t="e">
        <f t="shared" si="93"/>
        <v>#VALUE!</v>
      </c>
      <c r="AF56" s="538" t="e">
        <f t="shared" si="93"/>
        <v>#VALUE!</v>
      </c>
      <c r="AG56" s="538" t="e">
        <f t="shared" si="93"/>
        <v>#VALUE!</v>
      </c>
      <c r="AH56" s="538" t="e">
        <f t="shared" si="93"/>
        <v>#VALUE!</v>
      </c>
      <c r="AI56" s="538" t="e">
        <f t="shared" si="93"/>
        <v>#VALUE!</v>
      </c>
      <c r="AJ56" s="538" t="e">
        <f t="shared" si="93"/>
        <v>#VALUE!</v>
      </c>
      <c r="AK56" s="538" t="e">
        <f t="shared" si="93"/>
        <v>#VALUE!</v>
      </c>
      <c r="AL56" s="538" t="e">
        <f t="shared" si="93"/>
        <v>#VALUE!</v>
      </c>
      <c r="AM56" s="538" t="e">
        <f t="shared" si="93"/>
        <v>#VALUE!</v>
      </c>
      <c r="AN56" s="538" t="e">
        <f t="shared" si="93"/>
        <v>#VALUE!</v>
      </c>
      <c r="AO56" s="538" t="e">
        <f t="shared" si="93"/>
        <v>#VALUE!</v>
      </c>
      <c r="AP56" s="538" t="e">
        <f t="shared" si="93"/>
        <v>#VALUE!</v>
      </c>
      <c r="AQ56" s="538" t="e">
        <f t="shared" si="93"/>
        <v>#VALUE!</v>
      </c>
      <c r="AR56" s="538" t="e">
        <f t="shared" si="93"/>
        <v>#VALUE!</v>
      </c>
      <c r="AS56" s="538" t="e">
        <f t="shared" si="93"/>
        <v>#VALUE!</v>
      </c>
      <c r="AT56" s="538" t="e">
        <f t="shared" si="93"/>
        <v>#VALUE!</v>
      </c>
      <c r="AU56" s="538" t="e">
        <f t="shared" si="93"/>
        <v>#VALUE!</v>
      </c>
      <c r="AV56" s="538" t="e">
        <f t="shared" si="93"/>
        <v>#VALUE!</v>
      </c>
      <c r="AW56" s="538" t="e">
        <f t="shared" si="93"/>
        <v>#VALUE!</v>
      </c>
      <c r="AX56" s="538" t="e">
        <f t="shared" si="93"/>
        <v>#VALUE!</v>
      </c>
      <c r="AY56" s="538" t="e">
        <f t="shared" si="93"/>
        <v>#VALUE!</v>
      </c>
      <c r="AZ56" s="538" t="e">
        <f t="shared" si="93"/>
        <v>#VALUE!</v>
      </c>
      <c r="BA56" s="538" t="e">
        <f t="shared" si="93"/>
        <v>#VALUE!</v>
      </c>
      <c r="BB56" s="538" t="e">
        <f t="shared" si="93"/>
        <v>#VALUE!</v>
      </c>
      <c r="BC56" s="538" t="e">
        <f t="shared" si="93"/>
        <v>#VALUE!</v>
      </c>
      <c r="BD56" s="538" t="e">
        <f t="shared" si="93"/>
        <v>#VALUE!</v>
      </c>
      <c r="BE56" s="538" t="e">
        <f t="shared" si="93"/>
        <v>#VALUE!</v>
      </c>
      <c r="BF56" s="538" t="e">
        <f t="shared" si="93"/>
        <v>#VALUE!</v>
      </c>
      <c r="BG56" s="538" t="e">
        <f t="shared" si="93"/>
        <v>#VALUE!</v>
      </c>
      <c r="BH56" s="538" t="e">
        <f t="shared" si="93"/>
        <v>#VALUE!</v>
      </c>
      <c r="BI56" s="538" t="e">
        <f t="shared" si="93"/>
        <v>#VALUE!</v>
      </c>
      <c r="BJ56" s="538" t="e">
        <f t="shared" si="93"/>
        <v>#VALUE!</v>
      </c>
      <c r="BK56" s="538" t="e">
        <f t="shared" si="93"/>
        <v>#VALUE!</v>
      </c>
      <c r="BL56" s="538" t="e">
        <f t="shared" si="93"/>
        <v>#VALUE!</v>
      </c>
      <c r="BM56" s="538" t="e">
        <f t="shared" si="93"/>
        <v>#VALUE!</v>
      </c>
      <c r="BN56" s="538" t="e">
        <f t="shared" si="93"/>
        <v>#VALUE!</v>
      </c>
      <c r="BO56" s="538" t="e">
        <f t="shared" si="93"/>
        <v>#VALUE!</v>
      </c>
      <c r="BP56" s="538" t="e">
        <f t="shared" si="93"/>
        <v>#VALUE!</v>
      </c>
      <c r="BQ56" s="538" t="e">
        <f t="shared" si="93"/>
        <v>#VALUE!</v>
      </c>
      <c r="BR56" s="538" t="e">
        <f t="shared" si="93"/>
        <v>#VALUE!</v>
      </c>
      <c r="BS56" s="538" t="e">
        <f t="shared" si="93"/>
        <v>#VALUE!</v>
      </c>
      <c r="BT56" s="538" t="e">
        <f t="shared" ref="BT56:EE56" si="94">100*(BT54/BP54-1)</f>
        <v>#VALUE!</v>
      </c>
      <c r="BU56" s="538" t="e">
        <f t="shared" si="94"/>
        <v>#VALUE!</v>
      </c>
      <c r="BV56" s="538" t="e">
        <f t="shared" si="94"/>
        <v>#VALUE!</v>
      </c>
      <c r="BW56" s="538" t="e">
        <f t="shared" si="94"/>
        <v>#VALUE!</v>
      </c>
      <c r="BX56" s="538" t="e">
        <f t="shared" si="94"/>
        <v>#VALUE!</v>
      </c>
      <c r="BY56" s="538" t="e">
        <f t="shared" si="94"/>
        <v>#VALUE!</v>
      </c>
      <c r="BZ56" s="538" t="e">
        <f t="shared" si="94"/>
        <v>#VALUE!</v>
      </c>
      <c r="CA56" s="538" t="e">
        <f t="shared" si="94"/>
        <v>#VALUE!</v>
      </c>
      <c r="CB56" s="538" t="e">
        <f t="shared" si="94"/>
        <v>#VALUE!</v>
      </c>
      <c r="CC56" s="538" t="e">
        <f t="shared" si="94"/>
        <v>#VALUE!</v>
      </c>
      <c r="CD56" s="538" t="e">
        <f t="shared" si="94"/>
        <v>#VALUE!</v>
      </c>
      <c r="CE56" s="538" t="e">
        <f t="shared" si="94"/>
        <v>#VALUE!</v>
      </c>
      <c r="CF56" s="538" t="e">
        <f t="shared" si="94"/>
        <v>#VALUE!</v>
      </c>
      <c r="CG56" s="538" t="e">
        <f t="shared" si="94"/>
        <v>#VALUE!</v>
      </c>
      <c r="CH56" s="538" t="e">
        <f t="shared" si="94"/>
        <v>#VALUE!</v>
      </c>
      <c r="CI56" s="538" t="e">
        <f t="shared" si="94"/>
        <v>#VALUE!</v>
      </c>
      <c r="CJ56" s="538" t="e">
        <f t="shared" si="94"/>
        <v>#VALUE!</v>
      </c>
      <c r="CK56" s="538" t="e">
        <f t="shared" si="94"/>
        <v>#VALUE!</v>
      </c>
      <c r="CL56" s="538" t="e">
        <f t="shared" si="94"/>
        <v>#VALUE!</v>
      </c>
      <c r="CM56" s="538" t="e">
        <f t="shared" si="94"/>
        <v>#VALUE!</v>
      </c>
      <c r="CN56" s="538" t="e">
        <f t="shared" si="94"/>
        <v>#VALUE!</v>
      </c>
      <c r="CO56" s="538" t="e">
        <f t="shared" si="94"/>
        <v>#VALUE!</v>
      </c>
      <c r="CP56" s="538" t="e">
        <f t="shared" si="94"/>
        <v>#VALUE!</v>
      </c>
      <c r="CQ56" s="538" t="e">
        <f t="shared" si="94"/>
        <v>#VALUE!</v>
      </c>
      <c r="CR56" s="538" t="e">
        <f t="shared" si="94"/>
        <v>#VALUE!</v>
      </c>
      <c r="CS56" s="538" t="e">
        <f t="shared" si="94"/>
        <v>#VALUE!</v>
      </c>
      <c r="CT56" s="538" t="e">
        <f t="shared" si="94"/>
        <v>#VALUE!</v>
      </c>
      <c r="CU56" s="538" t="e">
        <f t="shared" si="94"/>
        <v>#VALUE!</v>
      </c>
      <c r="CV56" s="538" t="e">
        <f t="shared" si="94"/>
        <v>#VALUE!</v>
      </c>
      <c r="CW56" s="538" t="e">
        <f t="shared" si="94"/>
        <v>#VALUE!</v>
      </c>
      <c r="CX56" s="538" t="e">
        <f t="shared" si="94"/>
        <v>#VALUE!</v>
      </c>
      <c r="CY56" s="538" t="e">
        <f t="shared" si="94"/>
        <v>#VALUE!</v>
      </c>
      <c r="CZ56" s="538" t="e">
        <f t="shared" si="94"/>
        <v>#VALUE!</v>
      </c>
      <c r="DA56" s="538" t="e">
        <f t="shared" si="94"/>
        <v>#VALUE!</v>
      </c>
      <c r="DB56" s="538" t="e">
        <f t="shared" si="94"/>
        <v>#VALUE!</v>
      </c>
      <c r="DC56" s="538" t="e">
        <f t="shared" si="94"/>
        <v>#VALUE!</v>
      </c>
      <c r="DD56" s="538" t="e">
        <f t="shared" si="94"/>
        <v>#VALUE!</v>
      </c>
      <c r="DE56" s="538" t="e">
        <f t="shared" si="94"/>
        <v>#VALUE!</v>
      </c>
      <c r="DF56" s="538" t="e">
        <f t="shared" si="94"/>
        <v>#VALUE!</v>
      </c>
      <c r="DG56" s="538" t="e">
        <f t="shared" si="94"/>
        <v>#VALUE!</v>
      </c>
      <c r="DH56" s="538" t="e">
        <f t="shared" si="94"/>
        <v>#VALUE!</v>
      </c>
      <c r="DI56" s="538" t="e">
        <f t="shared" si="94"/>
        <v>#VALUE!</v>
      </c>
      <c r="DJ56" s="538" t="e">
        <f t="shared" si="94"/>
        <v>#VALUE!</v>
      </c>
      <c r="DK56" s="538" t="e">
        <f t="shared" si="94"/>
        <v>#VALUE!</v>
      </c>
      <c r="DL56" s="538" t="e">
        <f t="shared" si="94"/>
        <v>#VALUE!</v>
      </c>
      <c r="DM56" s="538" t="e">
        <f t="shared" si="94"/>
        <v>#VALUE!</v>
      </c>
      <c r="DN56" s="538" t="e">
        <f t="shared" si="94"/>
        <v>#VALUE!</v>
      </c>
      <c r="DO56" s="538" t="e">
        <f t="shared" si="94"/>
        <v>#VALUE!</v>
      </c>
      <c r="DP56" s="538" t="e">
        <f t="shared" si="94"/>
        <v>#VALUE!</v>
      </c>
      <c r="DQ56" s="538" t="e">
        <f t="shared" si="94"/>
        <v>#VALUE!</v>
      </c>
      <c r="DR56" s="538" t="e">
        <f t="shared" si="94"/>
        <v>#VALUE!</v>
      </c>
      <c r="DS56" s="538" t="e">
        <f t="shared" si="94"/>
        <v>#VALUE!</v>
      </c>
      <c r="DT56" s="538" t="e">
        <f t="shared" si="94"/>
        <v>#VALUE!</v>
      </c>
      <c r="DU56" s="538" t="e">
        <f t="shared" si="94"/>
        <v>#VALUE!</v>
      </c>
      <c r="DV56" s="538" t="e">
        <f t="shared" si="94"/>
        <v>#VALUE!</v>
      </c>
      <c r="DW56" s="538" t="e">
        <f t="shared" si="94"/>
        <v>#VALUE!</v>
      </c>
      <c r="DX56" s="538" t="e">
        <f t="shared" si="94"/>
        <v>#VALUE!</v>
      </c>
      <c r="DY56" s="538" t="e">
        <f t="shared" si="94"/>
        <v>#VALUE!</v>
      </c>
      <c r="DZ56" s="538" t="e">
        <f t="shared" si="94"/>
        <v>#VALUE!</v>
      </c>
      <c r="EA56" s="538" t="e">
        <f>100*(EA54/DW54-1)</f>
        <v>#VALUE!</v>
      </c>
      <c r="EB56" s="538" t="e">
        <f t="shared" si="94"/>
        <v>#VALUE!</v>
      </c>
      <c r="EC56" s="538" t="e">
        <f t="shared" si="94"/>
        <v>#VALUE!</v>
      </c>
      <c r="ED56" s="538" t="e">
        <f t="shared" si="94"/>
        <v>#VALUE!</v>
      </c>
      <c r="EE56" s="538" t="e">
        <f t="shared" si="94"/>
        <v>#VALUE!</v>
      </c>
      <c r="EF56" s="538" t="e">
        <f t="shared" ref="EF56:EI56" si="95">100*(EF54/EB54-1)</f>
        <v>#VALUE!</v>
      </c>
      <c r="EG56" s="538" t="e">
        <f t="shared" si="95"/>
        <v>#VALUE!</v>
      </c>
      <c r="EH56" s="538" t="e">
        <f t="shared" si="95"/>
        <v>#VALUE!</v>
      </c>
      <c r="EI56" s="538" t="e">
        <f t="shared" si="95"/>
        <v>#VALUE!</v>
      </c>
      <c r="EJ56" s="623" t="e">
        <f>EJ51</f>
        <v>#VALUE!</v>
      </c>
      <c r="EK56" s="623" t="e">
        <f>EK51</f>
        <v>#VALUE!</v>
      </c>
      <c r="EL56" s="623" t="e">
        <f>EL51</f>
        <v>#VALUE!</v>
      </c>
      <c r="EM56" s="623" t="e">
        <f t="shared" ref="EM56:FB56" si="96">EM51</f>
        <v>#VALUE!</v>
      </c>
      <c r="EN56" s="623" t="e">
        <f t="shared" si="96"/>
        <v>#VALUE!</v>
      </c>
      <c r="EO56" s="623" t="e">
        <f t="shared" si="96"/>
        <v>#VALUE!</v>
      </c>
      <c r="EP56" s="623" t="e">
        <f t="shared" si="96"/>
        <v>#VALUE!</v>
      </c>
      <c r="EQ56" s="623" t="e">
        <f t="shared" si="96"/>
        <v>#VALUE!</v>
      </c>
      <c r="ER56" s="623" t="e">
        <f t="shared" si="96"/>
        <v>#VALUE!</v>
      </c>
      <c r="ES56" s="623" t="e">
        <f t="shared" si="96"/>
        <v>#VALUE!</v>
      </c>
      <c r="ET56" s="623" t="e">
        <f t="shared" si="96"/>
        <v>#VALUE!</v>
      </c>
      <c r="EU56" s="623" t="e">
        <f t="shared" si="96"/>
        <v>#VALUE!</v>
      </c>
      <c r="EV56" s="623" t="e">
        <f t="shared" si="96"/>
        <v>#VALUE!</v>
      </c>
      <c r="EW56" s="623" t="e">
        <f t="shared" si="96"/>
        <v>#VALUE!</v>
      </c>
      <c r="EX56" s="623" t="e">
        <f t="shared" si="96"/>
        <v>#VALUE!</v>
      </c>
      <c r="EY56" s="623" t="e">
        <f t="shared" si="96"/>
        <v>#VALUE!</v>
      </c>
      <c r="EZ56" s="623" t="e">
        <f t="shared" si="96"/>
        <v>#VALUE!</v>
      </c>
      <c r="FA56" s="623" t="e">
        <f t="shared" si="96"/>
        <v>#VALUE!</v>
      </c>
      <c r="FB56" s="623" t="e">
        <f t="shared" si="96"/>
        <v>#VALUE!</v>
      </c>
    </row>
    <row r="58" spans="1:166" ht="12.75" customHeight="1" thickBot="1">
      <c r="A58" s="531"/>
      <c r="C58" s="576">
        <v>29281</v>
      </c>
      <c r="D58" s="576">
        <v>29373</v>
      </c>
      <c r="E58" s="576">
        <v>29465</v>
      </c>
      <c r="F58" s="576">
        <v>29556</v>
      </c>
      <c r="G58" s="576">
        <v>29646</v>
      </c>
      <c r="H58" s="576">
        <v>29738</v>
      </c>
      <c r="I58" s="576">
        <v>29830</v>
      </c>
      <c r="J58" s="576">
        <v>29921</v>
      </c>
      <c r="K58" s="576">
        <v>30011</v>
      </c>
      <c r="L58" s="576">
        <v>30103</v>
      </c>
      <c r="M58" s="576">
        <v>30195</v>
      </c>
      <c r="N58" s="576">
        <v>30286</v>
      </c>
      <c r="O58" s="576">
        <v>30376</v>
      </c>
      <c r="P58" s="576">
        <v>30468</v>
      </c>
      <c r="Q58" s="576">
        <v>30560</v>
      </c>
      <c r="R58" s="576">
        <v>30651</v>
      </c>
      <c r="S58" s="576">
        <v>30742</v>
      </c>
      <c r="T58" s="576">
        <v>30834</v>
      </c>
      <c r="U58" s="576">
        <v>30926</v>
      </c>
      <c r="V58" s="576">
        <v>31017</v>
      </c>
      <c r="W58" s="576">
        <v>31107</v>
      </c>
      <c r="X58" s="576">
        <v>31199</v>
      </c>
      <c r="Y58" s="576">
        <v>31291</v>
      </c>
      <c r="Z58" s="576">
        <v>31382</v>
      </c>
      <c r="AA58" s="576">
        <v>31472</v>
      </c>
      <c r="AB58" s="576">
        <v>31564</v>
      </c>
      <c r="AC58" s="576">
        <v>31656</v>
      </c>
      <c r="AD58" s="576">
        <v>31747</v>
      </c>
      <c r="AE58" s="576">
        <v>31837</v>
      </c>
      <c r="AF58" s="576">
        <v>31929</v>
      </c>
      <c r="AG58" s="576">
        <v>32021</v>
      </c>
      <c r="AH58" s="576">
        <v>32112</v>
      </c>
      <c r="AI58" s="576">
        <v>32203</v>
      </c>
      <c r="AJ58" s="576">
        <v>32295</v>
      </c>
      <c r="AK58" s="576">
        <v>32387</v>
      </c>
      <c r="AL58" s="576">
        <v>32478</v>
      </c>
      <c r="AM58" s="576">
        <v>32568</v>
      </c>
      <c r="AN58" s="576">
        <v>32660</v>
      </c>
      <c r="AO58" s="576">
        <v>32752</v>
      </c>
      <c r="AP58" s="576">
        <v>32843</v>
      </c>
      <c r="AQ58" s="576">
        <v>32933</v>
      </c>
      <c r="AR58" s="576">
        <v>33025</v>
      </c>
      <c r="AS58" s="576">
        <v>33117</v>
      </c>
      <c r="AT58" s="576">
        <v>33208</v>
      </c>
      <c r="AU58" s="576">
        <v>33298</v>
      </c>
      <c r="AV58" s="576">
        <v>33390</v>
      </c>
      <c r="AW58" s="576">
        <v>33482</v>
      </c>
      <c r="AX58" s="576">
        <v>33573</v>
      </c>
      <c r="AY58" s="576">
        <v>33664</v>
      </c>
      <c r="AZ58" s="576">
        <v>33756</v>
      </c>
      <c r="BA58" s="576">
        <v>33848</v>
      </c>
      <c r="BB58" s="576">
        <v>33939</v>
      </c>
      <c r="BC58" s="576">
        <v>34029</v>
      </c>
      <c r="BD58" s="576">
        <v>34121</v>
      </c>
      <c r="BE58" s="576">
        <v>34213</v>
      </c>
      <c r="BF58" s="576">
        <v>34304</v>
      </c>
      <c r="BG58" s="576">
        <v>34394</v>
      </c>
      <c r="BH58" s="576">
        <v>34486</v>
      </c>
      <c r="BI58" s="576">
        <v>34578</v>
      </c>
      <c r="BJ58" s="576">
        <v>34669</v>
      </c>
      <c r="BK58" s="576">
        <v>34759</v>
      </c>
      <c r="BL58" s="576">
        <v>34851</v>
      </c>
      <c r="BM58" s="576">
        <v>34943</v>
      </c>
      <c r="BN58" s="576">
        <v>35034</v>
      </c>
      <c r="BO58" s="576">
        <v>35125</v>
      </c>
      <c r="BP58" s="576">
        <v>35217</v>
      </c>
      <c r="BQ58" s="576">
        <v>35309</v>
      </c>
      <c r="BR58" s="576">
        <v>35400</v>
      </c>
      <c r="BS58" s="576">
        <v>35490</v>
      </c>
      <c r="BT58" s="576">
        <v>35582</v>
      </c>
      <c r="BU58" s="576">
        <v>35674</v>
      </c>
      <c r="BV58" s="576">
        <v>35765</v>
      </c>
      <c r="BW58" s="576">
        <v>35855</v>
      </c>
      <c r="BX58" s="576">
        <v>35947</v>
      </c>
      <c r="BY58" s="576">
        <v>36039</v>
      </c>
      <c r="BZ58" s="576">
        <v>36130</v>
      </c>
      <c r="CA58" s="576">
        <v>36220</v>
      </c>
      <c r="CB58" s="576">
        <v>36312</v>
      </c>
      <c r="CC58" s="576">
        <v>36404</v>
      </c>
      <c r="CD58" s="576">
        <v>36495</v>
      </c>
      <c r="CE58" s="576">
        <v>36586</v>
      </c>
      <c r="CF58" s="576">
        <v>36678</v>
      </c>
      <c r="CG58" s="576">
        <v>36770</v>
      </c>
      <c r="CH58" s="576">
        <v>36861</v>
      </c>
      <c r="CI58" s="576">
        <v>36951</v>
      </c>
      <c r="CJ58" s="576">
        <v>37043</v>
      </c>
      <c r="CK58" s="576">
        <v>37135</v>
      </c>
      <c r="CL58" s="576">
        <v>37226</v>
      </c>
      <c r="CM58" s="576">
        <v>37316</v>
      </c>
      <c r="CN58" s="576">
        <v>37408</v>
      </c>
      <c r="CO58" s="576">
        <v>37500</v>
      </c>
      <c r="CP58" s="576">
        <v>37591</v>
      </c>
      <c r="CQ58" s="576">
        <v>37681</v>
      </c>
      <c r="CR58" s="576">
        <v>37773</v>
      </c>
      <c r="CS58" s="576">
        <v>37865</v>
      </c>
      <c r="CT58" s="576">
        <v>37956</v>
      </c>
      <c r="CU58" s="576">
        <v>38047</v>
      </c>
      <c r="CV58" s="576">
        <v>38139</v>
      </c>
      <c r="CW58" s="576">
        <v>38231</v>
      </c>
      <c r="CX58" s="576">
        <v>38322</v>
      </c>
      <c r="CY58" s="576">
        <v>38412</v>
      </c>
      <c r="CZ58" s="576">
        <v>38504</v>
      </c>
      <c r="DA58" s="576">
        <v>38596</v>
      </c>
      <c r="DB58" s="576">
        <v>38687</v>
      </c>
      <c r="DC58" s="576">
        <v>38777</v>
      </c>
      <c r="DD58" s="576">
        <v>38869</v>
      </c>
      <c r="DE58" s="576">
        <v>38961</v>
      </c>
      <c r="DF58" s="576">
        <v>39052</v>
      </c>
      <c r="DG58" s="576">
        <v>39142</v>
      </c>
      <c r="DH58" s="576">
        <v>39234</v>
      </c>
      <c r="DI58" s="576">
        <v>39326</v>
      </c>
      <c r="DJ58" s="576">
        <v>39417</v>
      </c>
      <c r="DK58" s="576">
        <v>39508</v>
      </c>
      <c r="DL58" s="576">
        <v>39600</v>
      </c>
      <c r="DM58" s="576">
        <v>39692</v>
      </c>
      <c r="DN58" s="576">
        <v>39783</v>
      </c>
      <c r="DO58" s="576">
        <v>39873</v>
      </c>
      <c r="DP58" s="576">
        <v>39965</v>
      </c>
      <c r="DQ58" s="576">
        <v>40057</v>
      </c>
      <c r="DR58" s="576">
        <v>40148</v>
      </c>
      <c r="DS58" s="576">
        <v>40238</v>
      </c>
      <c r="DT58" s="576">
        <v>40330</v>
      </c>
      <c r="DU58" s="576">
        <v>40422</v>
      </c>
      <c r="DV58" s="576">
        <v>40513</v>
      </c>
      <c r="DW58" s="576">
        <v>40603</v>
      </c>
      <c r="DX58" s="576">
        <v>40695</v>
      </c>
      <c r="DY58" s="576">
        <v>40787</v>
      </c>
      <c r="DZ58" s="576">
        <v>40878</v>
      </c>
      <c r="EA58" s="576">
        <v>40969</v>
      </c>
      <c r="EB58" s="576">
        <v>41061</v>
      </c>
      <c r="EC58" s="576">
        <v>41153</v>
      </c>
      <c r="ED58" s="576">
        <v>41244</v>
      </c>
      <c r="EE58" s="576">
        <v>41334</v>
      </c>
      <c r="EF58" s="576">
        <v>41426</v>
      </c>
      <c r="EG58" s="576">
        <v>41427</v>
      </c>
      <c r="EH58" s="576">
        <v>41609</v>
      </c>
      <c r="EI58" s="576">
        <v>41699</v>
      </c>
      <c r="EJ58" s="576">
        <v>41791</v>
      </c>
      <c r="EK58" s="576">
        <v>41883</v>
      </c>
      <c r="EL58" s="576">
        <v>41974</v>
      </c>
      <c r="EM58" s="576">
        <v>42064</v>
      </c>
      <c r="EN58" s="576">
        <v>42156</v>
      </c>
      <c r="EO58" s="576">
        <v>42248</v>
      </c>
      <c r="EP58" s="576">
        <v>42339</v>
      </c>
      <c r="EQ58" s="576">
        <v>42430</v>
      </c>
      <c r="ER58" s="576">
        <v>42522</v>
      </c>
      <c r="ES58" s="576">
        <v>42614</v>
      </c>
      <c r="ET58" s="576">
        <v>42705</v>
      </c>
      <c r="EU58" s="576">
        <v>42795</v>
      </c>
      <c r="EV58" s="576">
        <v>42887</v>
      </c>
      <c r="EW58" s="576">
        <v>42979</v>
      </c>
      <c r="EX58" s="576">
        <v>43070</v>
      </c>
      <c r="EY58" s="576">
        <v>43160</v>
      </c>
      <c r="EZ58" s="576">
        <v>43252</v>
      </c>
      <c r="FA58" s="576">
        <v>43344</v>
      </c>
      <c r="FB58" s="576">
        <v>43435</v>
      </c>
    </row>
    <row r="59" spans="1:166" s="453" customFormat="1">
      <c r="A59" s="374"/>
      <c r="B59" s="533" t="s">
        <v>396</v>
      </c>
      <c r="C59" s="455" t="e">
        <v>#VALUE!</v>
      </c>
      <c r="D59" s="455" t="e">
        <v>#VALUE!</v>
      </c>
      <c r="E59" s="455" t="e">
        <v>#VALUE!</v>
      </c>
      <c r="F59" s="455" t="e">
        <v>#VALUE!</v>
      </c>
      <c r="G59" s="455" t="e">
        <v>#VALUE!</v>
      </c>
      <c r="H59" s="455" t="e">
        <v>#VALUE!</v>
      </c>
      <c r="I59" s="455" t="e">
        <v>#VALUE!</v>
      </c>
      <c r="J59" s="455" t="e">
        <v>#VALUE!</v>
      </c>
      <c r="K59" s="455" t="e">
        <v>#VALUE!</v>
      </c>
      <c r="L59" s="455" t="e">
        <v>#VALUE!</v>
      </c>
      <c r="M59" s="455" t="e">
        <v>#VALUE!</v>
      </c>
      <c r="N59" s="455" t="e">
        <v>#VALUE!</v>
      </c>
      <c r="O59" s="455" t="e">
        <v>#VALUE!</v>
      </c>
      <c r="P59" s="455" t="e">
        <v>#VALUE!</v>
      </c>
      <c r="Q59" s="455" t="e">
        <v>#VALUE!</v>
      </c>
      <c r="R59" s="455" t="e">
        <v>#VALUE!</v>
      </c>
      <c r="S59" s="455" t="e">
        <v>#VALUE!</v>
      </c>
      <c r="T59" s="455" t="e">
        <v>#VALUE!</v>
      </c>
      <c r="U59" s="455" t="e">
        <v>#VALUE!</v>
      </c>
      <c r="V59" s="455" t="e">
        <v>#VALUE!</v>
      </c>
      <c r="W59" s="455" t="e">
        <v>#VALUE!</v>
      </c>
      <c r="X59" s="455" t="e">
        <v>#VALUE!</v>
      </c>
      <c r="Y59" s="455" t="e">
        <v>#VALUE!</v>
      </c>
      <c r="Z59" s="455" t="e">
        <v>#VALUE!</v>
      </c>
      <c r="AA59" s="455" t="e">
        <v>#VALUE!</v>
      </c>
      <c r="AB59" s="455" t="e">
        <v>#VALUE!</v>
      </c>
      <c r="AC59" s="455" t="e">
        <v>#VALUE!</v>
      </c>
      <c r="AD59" s="455" t="e">
        <v>#VALUE!</v>
      </c>
      <c r="AE59" s="455" t="e">
        <v>#VALUE!</v>
      </c>
      <c r="AF59" s="455" t="e">
        <v>#VALUE!</v>
      </c>
      <c r="AG59" s="455" t="e">
        <v>#VALUE!</v>
      </c>
      <c r="AH59" s="455" t="e">
        <v>#VALUE!</v>
      </c>
      <c r="AI59" s="455" t="e">
        <v>#VALUE!</v>
      </c>
      <c r="AJ59" s="455" t="e">
        <v>#VALUE!</v>
      </c>
      <c r="AK59" s="455" t="e">
        <v>#VALUE!</v>
      </c>
      <c r="AL59" s="455" t="e">
        <v>#VALUE!</v>
      </c>
      <c r="AM59" s="455" t="e">
        <v>#VALUE!</v>
      </c>
      <c r="AN59" s="455" t="e">
        <v>#VALUE!</v>
      </c>
      <c r="AO59" s="455" t="e">
        <v>#VALUE!</v>
      </c>
      <c r="AP59" s="455" t="e">
        <v>#VALUE!</v>
      </c>
      <c r="AQ59" s="455" t="e">
        <v>#VALUE!</v>
      </c>
      <c r="AR59" s="455" t="e">
        <v>#VALUE!</v>
      </c>
      <c r="AS59" s="455" t="e">
        <v>#VALUE!</v>
      </c>
      <c r="AT59" s="455" t="e">
        <v>#VALUE!</v>
      </c>
      <c r="AU59" s="455" t="e">
        <v>#VALUE!</v>
      </c>
      <c r="AV59" s="455" t="e">
        <v>#VALUE!</v>
      </c>
      <c r="AW59" s="455" t="e">
        <v>#VALUE!</v>
      </c>
      <c r="AX59" s="455" t="e">
        <v>#VALUE!</v>
      </c>
      <c r="AY59" s="455" t="e">
        <v>#VALUE!</v>
      </c>
      <c r="AZ59" s="455" t="e">
        <v>#VALUE!</v>
      </c>
      <c r="BA59" s="455" t="e">
        <v>#VALUE!</v>
      </c>
      <c r="BB59" s="455" t="e">
        <v>#VALUE!</v>
      </c>
      <c r="BC59" s="455" t="e">
        <v>#VALUE!</v>
      </c>
      <c r="BD59" s="455" t="e">
        <v>#VALUE!</v>
      </c>
      <c r="BE59" s="455" t="e">
        <v>#VALUE!</v>
      </c>
      <c r="BF59" s="455" t="e">
        <v>#VALUE!</v>
      </c>
      <c r="BG59" s="455" t="e">
        <v>#VALUE!</v>
      </c>
      <c r="BH59" s="455" t="e">
        <v>#VALUE!</v>
      </c>
      <c r="BI59" s="455" t="e">
        <v>#VALUE!</v>
      </c>
      <c r="BJ59" s="455" t="e">
        <v>#VALUE!</v>
      </c>
      <c r="BK59" s="455" t="e">
        <v>#VALUE!</v>
      </c>
      <c r="BL59" s="455" t="e">
        <v>#VALUE!</v>
      </c>
      <c r="BM59" s="455" t="e">
        <v>#VALUE!</v>
      </c>
      <c r="BN59" s="455" t="e">
        <v>#VALUE!</v>
      </c>
      <c r="BO59" s="455" t="e">
        <v>#VALUE!</v>
      </c>
      <c r="BP59" s="455" t="e">
        <v>#VALUE!</v>
      </c>
      <c r="BQ59" s="455" t="e">
        <v>#VALUE!</v>
      </c>
      <c r="BR59" s="455" t="e">
        <v>#VALUE!</v>
      </c>
      <c r="BS59" s="455" t="e">
        <v>#VALUE!</v>
      </c>
      <c r="BT59" s="455" t="e">
        <v>#VALUE!</v>
      </c>
      <c r="BU59" s="455" t="e">
        <v>#VALUE!</v>
      </c>
      <c r="BV59" s="455" t="e">
        <v>#VALUE!</v>
      </c>
      <c r="BW59" s="455" t="e">
        <v>#VALUE!</v>
      </c>
      <c r="BX59" s="455" t="e">
        <v>#VALUE!</v>
      </c>
      <c r="BY59" s="455" t="e">
        <v>#VALUE!</v>
      </c>
      <c r="BZ59" s="455" t="e">
        <v>#VALUE!</v>
      </c>
      <c r="CA59" s="455" t="e">
        <v>#VALUE!</v>
      </c>
      <c r="CB59" s="455" t="e">
        <v>#VALUE!</v>
      </c>
      <c r="CC59" s="455" t="e">
        <v>#VALUE!</v>
      </c>
      <c r="CD59" s="455" t="e">
        <v>#VALUE!</v>
      </c>
      <c r="CE59" s="455" t="e">
        <v>#VALUE!</v>
      </c>
      <c r="CF59" s="455" t="e">
        <v>#VALUE!</v>
      </c>
      <c r="CG59" s="455" t="e">
        <v>#VALUE!</v>
      </c>
      <c r="CH59" s="455" t="e">
        <v>#VALUE!</v>
      </c>
      <c r="CI59" s="455" t="e">
        <v>#VALUE!</v>
      </c>
      <c r="CJ59" s="455" t="e">
        <v>#VALUE!</v>
      </c>
      <c r="CK59" s="455" t="e">
        <v>#VALUE!</v>
      </c>
      <c r="CL59" s="455" t="e">
        <v>#VALUE!</v>
      </c>
      <c r="CM59" s="455" t="e">
        <v>#VALUE!</v>
      </c>
      <c r="CN59" s="455" t="e">
        <v>#VALUE!</v>
      </c>
      <c r="CO59" s="455" t="e">
        <v>#VALUE!</v>
      </c>
      <c r="CP59" s="455" t="e">
        <v>#VALUE!</v>
      </c>
      <c r="CQ59" s="455" t="e">
        <v>#VALUE!</v>
      </c>
      <c r="CR59" s="455" t="e">
        <v>#VALUE!</v>
      </c>
      <c r="CS59" s="455" t="e">
        <v>#VALUE!</v>
      </c>
      <c r="CT59" s="455" t="e">
        <v>#VALUE!</v>
      </c>
      <c r="CU59" s="455" t="e">
        <v>#VALUE!</v>
      </c>
      <c r="CV59" s="455" t="e">
        <v>#VALUE!</v>
      </c>
      <c r="CW59" s="455" t="e">
        <v>#VALUE!</v>
      </c>
      <c r="CX59" s="455" t="e">
        <v>#VALUE!</v>
      </c>
      <c r="CY59" s="455" t="e">
        <v>#VALUE!</v>
      </c>
      <c r="CZ59" s="455" t="e">
        <v>#VALUE!</v>
      </c>
      <c r="DA59" s="455" t="e">
        <v>#VALUE!</v>
      </c>
      <c r="DB59" s="455" t="e">
        <v>#VALUE!</v>
      </c>
      <c r="DC59" s="455" t="e">
        <v>#VALUE!</v>
      </c>
      <c r="DD59" s="455" t="e">
        <v>#VALUE!</v>
      </c>
      <c r="DE59" s="455" t="e">
        <v>#VALUE!</v>
      </c>
      <c r="DF59" s="455" t="e">
        <v>#VALUE!</v>
      </c>
      <c r="DG59" s="455" t="e">
        <v>#VALUE!</v>
      </c>
      <c r="DH59" s="455" t="e">
        <v>#VALUE!</v>
      </c>
      <c r="DI59" s="455" t="e">
        <v>#VALUE!</v>
      </c>
      <c r="DJ59" s="455" t="e">
        <v>#VALUE!</v>
      </c>
      <c r="DK59" s="455" t="e">
        <v>#VALUE!</v>
      </c>
      <c r="DL59" s="455" t="e">
        <v>#VALUE!</v>
      </c>
      <c r="DM59" s="455" t="e">
        <v>#VALUE!</v>
      </c>
      <c r="DN59" s="455" t="e">
        <v>#VALUE!</v>
      </c>
      <c r="DO59" s="455" t="e">
        <v>#VALUE!</v>
      </c>
      <c r="DP59" s="455" t="e">
        <v>#VALUE!</v>
      </c>
      <c r="DQ59" s="455" t="e">
        <v>#VALUE!</v>
      </c>
      <c r="DR59" s="455" t="e">
        <v>#VALUE!</v>
      </c>
      <c r="DS59" s="455" t="e">
        <v>#VALUE!</v>
      </c>
      <c r="DT59" s="455" t="e">
        <v>#VALUE!</v>
      </c>
      <c r="DU59" s="455" t="e">
        <v>#VALUE!</v>
      </c>
      <c r="DV59" s="455" t="e">
        <v>#VALUE!</v>
      </c>
      <c r="DW59" s="455" t="e">
        <v>#VALUE!</v>
      </c>
      <c r="DX59" s="455" t="e">
        <v>#VALUE!</v>
      </c>
      <c r="DY59" s="455" t="e">
        <v>#VALUE!</v>
      </c>
      <c r="DZ59" s="455" t="e">
        <v>#VALUE!</v>
      </c>
      <c r="EA59" s="490" t="e">
        <v>#VALUE!</v>
      </c>
      <c r="EB59" s="490" t="e">
        <v>#VALUE!</v>
      </c>
      <c r="EC59" s="490" t="e">
        <v>#VALUE!</v>
      </c>
      <c r="ED59" s="490" t="e">
        <v>#VALUE!</v>
      </c>
      <c r="EE59" s="490" t="e">
        <v>#VALUE!</v>
      </c>
      <c r="EF59" s="490" t="e">
        <v>#VALUE!</v>
      </c>
      <c r="EG59" s="490" t="e">
        <v>#VALUE!</v>
      </c>
      <c r="EH59" s="490" t="e">
        <v>#VALUE!</v>
      </c>
      <c r="EI59" s="490" t="e">
        <v>#VALUE!</v>
      </c>
      <c r="EJ59" s="622" t="e">
        <f t="shared" ref="EJ59:FB59" si="97">EI59*(1+EJ60%)</f>
        <v>#VALUE!</v>
      </c>
      <c r="EK59" s="622" t="e">
        <f t="shared" si="97"/>
        <v>#VALUE!</v>
      </c>
      <c r="EL59" s="622" t="e">
        <f t="shared" si="97"/>
        <v>#VALUE!</v>
      </c>
      <c r="EM59" s="622" t="e">
        <f t="shared" si="97"/>
        <v>#VALUE!</v>
      </c>
      <c r="EN59" s="622" t="e">
        <f t="shared" si="97"/>
        <v>#VALUE!</v>
      </c>
      <c r="EO59" s="622" t="e">
        <f t="shared" si="97"/>
        <v>#VALUE!</v>
      </c>
      <c r="EP59" s="622" t="e">
        <f t="shared" si="97"/>
        <v>#VALUE!</v>
      </c>
      <c r="EQ59" s="622" t="e">
        <f t="shared" si="97"/>
        <v>#VALUE!</v>
      </c>
      <c r="ER59" s="622" t="e">
        <f t="shared" si="97"/>
        <v>#VALUE!</v>
      </c>
      <c r="ES59" s="622" t="e">
        <f t="shared" si="97"/>
        <v>#VALUE!</v>
      </c>
      <c r="ET59" s="622" t="e">
        <f t="shared" si="97"/>
        <v>#VALUE!</v>
      </c>
      <c r="EU59" s="622" t="e">
        <f t="shared" si="97"/>
        <v>#VALUE!</v>
      </c>
      <c r="EV59" s="622" t="e">
        <f t="shared" si="97"/>
        <v>#VALUE!</v>
      </c>
      <c r="EW59" s="622" t="e">
        <f t="shared" si="97"/>
        <v>#VALUE!</v>
      </c>
      <c r="EX59" s="622" t="e">
        <f t="shared" si="97"/>
        <v>#VALUE!</v>
      </c>
      <c r="EY59" s="622" t="e">
        <f t="shared" si="97"/>
        <v>#VALUE!</v>
      </c>
      <c r="EZ59" s="622" t="e">
        <f t="shared" si="97"/>
        <v>#VALUE!</v>
      </c>
      <c r="FA59" s="622" t="e">
        <f t="shared" si="97"/>
        <v>#VALUE!</v>
      </c>
      <c r="FB59" s="622" t="e">
        <f t="shared" si="97"/>
        <v>#VALUE!</v>
      </c>
    </row>
    <row r="60" spans="1:166" s="455" customFormat="1">
      <c r="A60" s="374"/>
      <c r="B60" s="506" t="s">
        <v>174</v>
      </c>
      <c r="D60" s="490" t="e">
        <f t="shared" ref="D60:BO60" si="98">100*((D59/C59)-1)</f>
        <v>#VALUE!</v>
      </c>
      <c r="E60" s="490" t="e">
        <f t="shared" si="98"/>
        <v>#VALUE!</v>
      </c>
      <c r="F60" s="490" t="e">
        <f t="shared" si="98"/>
        <v>#VALUE!</v>
      </c>
      <c r="G60" s="490" t="e">
        <f t="shared" si="98"/>
        <v>#VALUE!</v>
      </c>
      <c r="H60" s="490" t="e">
        <f t="shared" si="98"/>
        <v>#VALUE!</v>
      </c>
      <c r="I60" s="490" t="e">
        <f t="shared" si="98"/>
        <v>#VALUE!</v>
      </c>
      <c r="J60" s="490" t="e">
        <f t="shared" si="98"/>
        <v>#VALUE!</v>
      </c>
      <c r="K60" s="490" t="e">
        <f t="shared" si="98"/>
        <v>#VALUE!</v>
      </c>
      <c r="L60" s="490" t="e">
        <f t="shared" si="98"/>
        <v>#VALUE!</v>
      </c>
      <c r="M60" s="490" t="e">
        <f t="shared" si="98"/>
        <v>#VALUE!</v>
      </c>
      <c r="N60" s="490" t="e">
        <f t="shared" si="98"/>
        <v>#VALUE!</v>
      </c>
      <c r="O60" s="490" t="e">
        <f t="shared" si="98"/>
        <v>#VALUE!</v>
      </c>
      <c r="P60" s="490" t="e">
        <f t="shared" si="98"/>
        <v>#VALUE!</v>
      </c>
      <c r="Q60" s="490" t="e">
        <f t="shared" si="98"/>
        <v>#VALUE!</v>
      </c>
      <c r="R60" s="490" t="e">
        <f t="shared" si="98"/>
        <v>#VALUE!</v>
      </c>
      <c r="S60" s="490" t="e">
        <f t="shared" si="98"/>
        <v>#VALUE!</v>
      </c>
      <c r="T60" s="490" t="e">
        <f t="shared" si="98"/>
        <v>#VALUE!</v>
      </c>
      <c r="U60" s="490" t="e">
        <f t="shared" si="98"/>
        <v>#VALUE!</v>
      </c>
      <c r="V60" s="490" t="e">
        <f t="shared" si="98"/>
        <v>#VALUE!</v>
      </c>
      <c r="W60" s="490" t="e">
        <f t="shared" si="98"/>
        <v>#VALUE!</v>
      </c>
      <c r="X60" s="490" t="e">
        <f t="shared" si="98"/>
        <v>#VALUE!</v>
      </c>
      <c r="Y60" s="490" t="e">
        <f t="shared" si="98"/>
        <v>#VALUE!</v>
      </c>
      <c r="Z60" s="490" t="e">
        <f t="shared" si="98"/>
        <v>#VALUE!</v>
      </c>
      <c r="AA60" s="490" t="e">
        <f t="shared" si="98"/>
        <v>#VALUE!</v>
      </c>
      <c r="AB60" s="490" t="e">
        <f t="shared" si="98"/>
        <v>#VALUE!</v>
      </c>
      <c r="AC60" s="490" t="e">
        <f t="shared" si="98"/>
        <v>#VALUE!</v>
      </c>
      <c r="AD60" s="490" t="e">
        <f t="shared" si="98"/>
        <v>#VALUE!</v>
      </c>
      <c r="AE60" s="490" t="e">
        <f t="shared" si="98"/>
        <v>#VALUE!</v>
      </c>
      <c r="AF60" s="490" t="e">
        <f t="shared" si="98"/>
        <v>#VALUE!</v>
      </c>
      <c r="AG60" s="490" t="e">
        <f t="shared" si="98"/>
        <v>#VALUE!</v>
      </c>
      <c r="AH60" s="490" t="e">
        <f t="shared" si="98"/>
        <v>#VALUE!</v>
      </c>
      <c r="AI60" s="490" t="e">
        <f t="shared" si="98"/>
        <v>#VALUE!</v>
      </c>
      <c r="AJ60" s="490" t="e">
        <f t="shared" si="98"/>
        <v>#VALUE!</v>
      </c>
      <c r="AK60" s="490" t="e">
        <f t="shared" si="98"/>
        <v>#VALUE!</v>
      </c>
      <c r="AL60" s="490" t="e">
        <f t="shared" si="98"/>
        <v>#VALUE!</v>
      </c>
      <c r="AM60" s="490" t="e">
        <f t="shared" si="98"/>
        <v>#VALUE!</v>
      </c>
      <c r="AN60" s="490" t="e">
        <f t="shared" si="98"/>
        <v>#VALUE!</v>
      </c>
      <c r="AO60" s="490" t="e">
        <f t="shared" si="98"/>
        <v>#VALUE!</v>
      </c>
      <c r="AP60" s="490" t="e">
        <f t="shared" si="98"/>
        <v>#VALUE!</v>
      </c>
      <c r="AQ60" s="490" t="e">
        <f t="shared" si="98"/>
        <v>#VALUE!</v>
      </c>
      <c r="AR60" s="490" t="e">
        <f t="shared" si="98"/>
        <v>#VALUE!</v>
      </c>
      <c r="AS60" s="490" t="e">
        <f t="shared" si="98"/>
        <v>#VALUE!</v>
      </c>
      <c r="AT60" s="490" t="e">
        <f t="shared" si="98"/>
        <v>#VALUE!</v>
      </c>
      <c r="AU60" s="490" t="e">
        <f t="shared" si="98"/>
        <v>#VALUE!</v>
      </c>
      <c r="AV60" s="490" t="e">
        <f t="shared" si="98"/>
        <v>#VALUE!</v>
      </c>
      <c r="AW60" s="490" t="e">
        <f t="shared" si="98"/>
        <v>#VALUE!</v>
      </c>
      <c r="AX60" s="490" t="e">
        <f t="shared" si="98"/>
        <v>#VALUE!</v>
      </c>
      <c r="AY60" s="490" t="e">
        <f t="shared" si="98"/>
        <v>#VALUE!</v>
      </c>
      <c r="AZ60" s="490" t="e">
        <f t="shared" si="98"/>
        <v>#VALUE!</v>
      </c>
      <c r="BA60" s="490" t="e">
        <f t="shared" si="98"/>
        <v>#VALUE!</v>
      </c>
      <c r="BB60" s="490" t="e">
        <f t="shared" si="98"/>
        <v>#VALUE!</v>
      </c>
      <c r="BC60" s="490" t="e">
        <f t="shared" si="98"/>
        <v>#VALUE!</v>
      </c>
      <c r="BD60" s="490" t="e">
        <f t="shared" si="98"/>
        <v>#VALUE!</v>
      </c>
      <c r="BE60" s="490" t="e">
        <f t="shared" si="98"/>
        <v>#VALUE!</v>
      </c>
      <c r="BF60" s="490" t="e">
        <f t="shared" si="98"/>
        <v>#VALUE!</v>
      </c>
      <c r="BG60" s="490" t="e">
        <f t="shared" si="98"/>
        <v>#VALUE!</v>
      </c>
      <c r="BH60" s="490" t="e">
        <f t="shared" si="98"/>
        <v>#VALUE!</v>
      </c>
      <c r="BI60" s="490" t="e">
        <f t="shared" si="98"/>
        <v>#VALUE!</v>
      </c>
      <c r="BJ60" s="490" t="e">
        <f t="shared" si="98"/>
        <v>#VALUE!</v>
      </c>
      <c r="BK60" s="490" t="e">
        <f t="shared" si="98"/>
        <v>#VALUE!</v>
      </c>
      <c r="BL60" s="490" t="e">
        <f t="shared" si="98"/>
        <v>#VALUE!</v>
      </c>
      <c r="BM60" s="490" t="e">
        <f t="shared" si="98"/>
        <v>#VALUE!</v>
      </c>
      <c r="BN60" s="490" t="e">
        <f t="shared" si="98"/>
        <v>#VALUE!</v>
      </c>
      <c r="BO60" s="490" t="e">
        <f t="shared" si="98"/>
        <v>#VALUE!</v>
      </c>
      <c r="BP60" s="490" t="e">
        <f t="shared" ref="BP60:EA60" si="99">100*((BP59/BO59)-1)</f>
        <v>#VALUE!</v>
      </c>
      <c r="BQ60" s="490" t="e">
        <f t="shared" si="99"/>
        <v>#VALUE!</v>
      </c>
      <c r="BR60" s="490" t="e">
        <f t="shared" si="99"/>
        <v>#VALUE!</v>
      </c>
      <c r="BS60" s="490" t="e">
        <f t="shared" si="99"/>
        <v>#VALUE!</v>
      </c>
      <c r="BT60" s="490" t="e">
        <f t="shared" si="99"/>
        <v>#VALUE!</v>
      </c>
      <c r="BU60" s="490" t="e">
        <f t="shared" si="99"/>
        <v>#VALUE!</v>
      </c>
      <c r="BV60" s="490" t="e">
        <f t="shared" si="99"/>
        <v>#VALUE!</v>
      </c>
      <c r="BW60" s="490" t="e">
        <f t="shared" si="99"/>
        <v>#VALUE!</v>
      </c>
      <c r="BX60" s="490" t="e">
        <f t="shared" si="99"/>
        <v>#VALUE!</v>
      </c>
      <c r="BY60" s="490" t="e">
        <f t="shared" si="99"/>
        <v>#VALUE!</v>
      </c>
      <c r="BZ60" s="490" t="e">
        <f t="shared" si="99"/>
        <v>#VALUE!</v>
      </c>
      <c r="CA60" s="490" t="e">
        <f t="shared" si="99"/>
        <v>#VALUE!</v>
      </c>
      <c r="CB60" s="490" t="e">
        <f t="shared" si="99"/>
        <v>#VALUE!</v>
      </c>
      <c r="CC60" s="490" t="e">
        <f t="shared" si="99"/>
        <v>#VALUE!</v>
      </c>
      <c r="CD60" s="490" t="e">
        <f t="shared" si="99"/>
        <v>#VALUE!</v>
      </c>
      <c r="CE60" s="490" t="e">
        <f t="shared" si="99"/>
        <v>#VALUE!</v>
      </c>
      <c r="CF60" s="490" t="e">
        <f t="shared" si="99"/>
        <v>#VALUE!</v>
      </c>
      <c r="CG60" s="490" t="e">
        <f t="shared" si="99"/>
        <v>#VALUE!</v>
      </c>
      <c r="CH60" s="490" t="e">
        <f t="shared" si="99"/>
        <v>#VALUE!</v>
      </c>
      <c r="CI60" s="490" t="e">
        <f t="shared" si="99"/>
        <v>#VALUE!</v>
      </c>
      <c r="CJ60" s="490" t="e">
        <f t="shared" si="99"/>
        <v>#VALUE!</v>
      </c>
      <c r="CK60" s="490" t="e">
        <f t="shared" si="99"/>
        <v>#VALUE!</v>
      </c>
      <c r="CL60" s="490" t="e">
        <f t="shared" si="99"/>
        <v>#VALUE!</v>
      </c>
      <c r="CM60" s="490" t="e">
        <f t="shared" si="99"/>
        <v>#VALUE!</v>
      </c>
      <c r="CN60" s="490" t="e">
        <f t="shared" si="99"/>
        <v>#VALUE!</v>
      </c>
      <c r="CO60" s="490" t="e">
        <f t="shared" si="99"/>
        <v>#VALUE!</v>
      </c>
      <c r="CP60" s="490" t="e">
        <f t="shared" si="99"/>
        <v>#VALUE!</v>
      </c>
      <c r="CQ60" s="490" t="e">
        <f t="shared" si="99"/>
        <v>#VALUE!</v>
      </c>
      <c r="CR60" s="490" t="e">
        <f t="shared" si="99"/>
        <v>#VALUE!</v>
      </c>
      <c r="CS60" s="490" t="e">
        <f t="shared" si="99"/>
        <v>#VALUE!</v>
      </c>
      <c r="CT60" s="490" t="e">
        <f t="shared" si="99"/>
        <v>#VALUE!</v>
      </c>
      <c r="CU60" s="490" t="e">
        <f t="shared" si="99"/>
        <v>#VALUE!</v>
      </c>
      <c r="CV60" s="490" t="e">
        <f t="shared" si="99"/>
        <v>#VALUE!</v>
      </c>
      <c r="CW60" s="490" t="e">
        <f t="shared" si="99"/>
        <v>#VALUE!</v>
      </c>
      <c r="CX60" s="490" t="e">
        <f t="shared" si="99"/>
        <v>#VALUE!</v>
      </c>
      <c r="CY60" s="490" t="e">
        <f t="shared" si="99"/>
        <v>#VALUE!</v>
      </c>
      <c r="CZ60" s="490" t="e">
        <f t="shared" si="99"/>
        <v>#VALUE!</v>
      </c>
      <c r="DA60" s="490" t="e">
        <f t="shared" si="99"/>
        <v>#VALUE!</v>
      </c>
      <c r="DB60" s="490" t="e">
        <f t="shared" si="99"/>
        <v>#VALUE!</v>
      </c>
      <c r="DC60" s="490" t="e">
        <f t="shared" si="99"/>
        <v>#VALUE!</v>
      </c>
      <c r="DD60" s="490" t="e">
        <f t="shared" si="99"/>
        <v>#VALUE!</v>
      </c>
      <c r="DE60" s="490" t="e">
        <f t="shared" si="99"/>
        <v>#VALUE!</v>
      </c>
      <c r="DF60" s="490" t="e">
        <f t="shared" si="99"/>
        <v>#VALUE!</v>
      </c>
      <c r="DG60" s="490" t="e">
        <f t="shared" si="99"/>
        <v>#VALUE!</v>
      </c>
      <c r="DH60" s="490" t="e">
        <f t="shared" si="99"/>
        <v>#VALUE!</v>
      </c>
      <c r="DI60" s="490" t="e">
        <f t="shared" si="99"/>
        <v>#VALUE!</v>
      </c>
      <c r="DJ60" s="490" t="e">
        <f t="shared" si="99"/>
        <v>#VALUE!</v>
      </c>
      <c r="DK60" s="490" t="e">
        <f t="shared" si="99"/>
        <v>#VALUE!</v>
      </c>
      <c r="DL60" s="490" t="e">
        <f t="shared" si="99"/>
        <v>#VALUE!</v>
      </c>
      <c r="DM60" s="490" t="e">
        <f t="shared" si="99"/>
        <v>#VALUE!</v>
      </c>
      <c r="DN60" s="490" t="e">
        <f t="shared" si="99"/>
        <v>#VALUE!</v>
      </c>
      <c r="DO60" s="490" t="e">
        <f t="shared" si="99"/>
        <v>#VALUE!</v>
      </c>
      <c r="DP60" s="490" t="e">
        <f t="shared" si="99"/>
        <v>#VALUE!</v>
      </c>
      <c r="DQ60" s="490" t="e">
        <f t="shared" si="99"/>
        <v>#VALUE!</v>
      </c>
      <c r="DR60" s="490" t="e">
        <f t="shared" si="99"/>
        <v>#VALUE!</v>
      </c>
      <c r="DS60" s="490" t="e">
        <f t="shared" si="99"/>
        <v>#VALUE!</v>
      </c>
      <c r="DT60" s="490" t="e">
        <f t="shared" si="99"/>
        <v>#VALUE!</v>
      </c>
      <c r="DU60" s="490" t="e">
        <f t="shared" si="99"/>
        <v>#VALUE!</v>
      </c>
      <c r="DV60" s="490" t="e">
        <f t="shared" si="99"/>
        <v>#VALUE!</v>
      </c>
      <c r="DW60" s="490" t="e">
        <f t="shared" si="99"/>
        <v>#VALUE!</v>
      </c>
      <c r="DX60" s="490" t="e">
        <f t="shared" si="99"/>
        <v>#VALUE!</v>
      </c>
      <c r="DY60" s="490" t="e">
        <f t="shared" si="99"/>
        <v>#VALUE!</v>
      </c>
      <c r="DZ60" s="490" t="e">
        <f t="shared" si="99"/>
        <v>#VALUE!</v>
      </c>
      <c r="EA60" s="490" t="e">
        <f t="shared" si="99"/>
        <v>#VALUE!</v>
      </c>
      <c r="EB60" s="490" t="e">
        <f t="shared" ref="EB60:EI60" si="100">100*((EB59/EA59)-1)</f>
        <v>#VALUE!</v>
      </c>
      <c r="EC60" s="490" t="e">
        <f t="shared" si="100"/>
        <v>#VALUE!</v>
      </c>
      <c r="ED60" s="490" t="e">
        <f t="shared" si="100"/>
        <v>#VALUE!</v>
      </c>
      <c r="EE60" s="490" t="e">
        <f t="shared" si="100"/>
        <v>#VALUE!</v>
      </c>
      <c r="EF60" s="490" t="e">
        <f t="shared" si="100"/>
        <v>#VALUE!</v>
      </c>
      <c r="EG60" s="490" t="e">
        <f t="shared" si="100"/>
        <v>#VALUE!</v>
      </c>
      <c r="EH60" s="490" t="e">
        <f t="shared" si="100"/>
        <v>#VALUE!</v>
      </c>
      <c r="EI60" s="490" t="e">
        <f t="shared" si="100"/>
        <v>#VALUE!</v>
      </c>
      <c r="EJ60" s="516">
        <f>'E&amp;R trim'!EU129</f>
        <v>-0.70962518455017776</v>
      </c>
      <c r="EK60" s="516" t="e">
        <f>'E&amp;R trim'!EV129</f>
        <v>#VALUE!</v>
      </c>
      <c r="EL60" s="516" t="e">
        <f>'E&amp;R trim'!EW129</f>
        <v>#VALUE!</v>
      </c>
      <c r="EM60" s="516" t="e">
        <f>'E&amp;R trim'!EX129</f>
        <v>#VALUE!</v>
      </c>
      <c r="EN60" s="516" t="e">
        <f>'E&amp;R trim'!EY129</f>
        <v>#VALUE!</v>
      </c>
      <c r="EO60" s="516" t="e">
        <f>'E&amp;R trim'!EZ129</f>
        <v>#VALUE!</v>
      </c>
      <c r="EP60" s="516" t="e">
        <f>'E&amp;R trim'!FA129</f>
        <v>#VALUE!</v>
      </c>
      <c r="EQ60" s="516" t="e">
        <f>'E&amp;R trim'!FB129</f>
        <v>#VALUE!</v>
      </c>
      <c r="ER60" s="516" t="e">
        <f>'E&amp;R trim'!FC129</f>
        <v>#VALUE!</v>
      </c>
      <c r="ES60" s="516" t="e">
        <f>'E&amp;R trim'!FD129</f>
        <v>#VALUE!</v>
      </c>
      <c r="ET60" s="516" t="e">
        <f>'E&amp;R trim'!FE129</f>
        <v>#VALUE!</v>
      </c>
      <c r="EU60" s="516" t="e">
        <f>'E&amp;R trim'!FF129</f>
        <v>#VALUE!</v>
      </c>
      <c r="EV60" s="516" t="e">
        <f>'E&amp;R trim'!FG129</f>
        <v>#VALUE!</v>
      </c>
      <c r="EW60" s="516" t="e">
        <f>'E&amp;R trim'!FH129</f>
        <v>#VALUE!</v>
      </c>
      <c r="EX60" s="516" t="e">
        <f>'E&amp;R trim'!FI129</f>
        <v>#VALUE!</v>
      </c>
      <c r="EY60" s="516" t="e">
        <f>'E&amp;R trim'!FJ129</f>
        <v>#VALUE!</v>
      </c>
      <c r="EZ60" s="516" t="e">
        <f>'E&amp;R trim'!FK129</f>
        <v>#VALUE!</v>
      </c>
      <c r="FA60" s="516" t="e">
        <f>'E&amp;R trim'!FL129</f>
        <v>#VALUE!</v>
      </c>
      <c r="FB60" s="516" t="e">
        <f>'E&amp;R trim'!FM129</f>
        <v>#VALUE!</v>
      </c>
    </row>
    <row r="61" spans="1:166" s="455" customFormat="1" ht="13.5" thickBot="1">
      <c r="A61" s="374"/>
      <c r="B61" s="534" t="s">
        <v>273</v>
      </c>
      <c r="C61" s="495" t="e">
        <v>#VALUE!</v>
      </c>
      <c r="D61" s="465" t="e">
        <v>#VALUE!</v>
      </c>
      <c r="E61" s="465" t="e">
        <v>#VALUE!</v>
      </c>
      <c r="F61" s="465" t="e">
        <v>#VALUE!</v>
      </c>
      <c r="G61" s="465" t="e">
        <v>#VALUE!</v>
      </c>
      <c r="H61" s="465" t="e">
        <v>#VALUE!</v>
      </c>
      <c r="I61" s="465" t="e">
        <v>#VALUE!</v>
      </c>
      <c r="J61" s="465" t="e">
        <v>#VALUE!</v>
      </c>
      <c r="K61" s="465" t="e">
        <v>#VALUE!</v>
      </c>
      <c r="L61" s="465" t="e">
        <v>#VALUE!</v>
      </c>
      <c r="M61" s="465" t="e">
        <v>#VALUE!</v>
      </c>
      <c r="N61" s="465" t="e">
        <v>#VALUE!</v>
      </c>
      <c r="O61" s="465" t="e">
        <v>#VALUE!</v>
      </c>
      <c r="P61" s="465" t="e">
        <v>#VALUE!</v>
      </c>
      <c r="Q61" s="465" t="e">
        <v>#VALUE!</v>
      </c>
      <c r="R61" s="465" t="e">
        <v>#VALUE!</v>
      </c>
      <c r="S61" s="465" t="e">
        <v>#VALUE!</v>
      </c>
      <c r="T61" s="465" t="e">
        <v>#VALUE!</v>
      </c>
      <c r="U61" s="465" t="e">
        <v>#VALUE!</v>
      </c>
      <c r="V61" s="465" t="e">
        <v>#VALUE!</v>
      </c>
      <c r="W61" s="465" t="e">
        <v>#VALUE!</v>
      </c>
      <c r="X61" s="465" t="e">
        <v>#VALUE!</v>
      </c>
      <c r="Y61" s="465" t="e">
        <v>#VALUE!</v>
      </c>
      <c r="Z61" s="465" t="e">
        <v>#VALUE!</v>
      </c>
      <c r="AA61" s="465" t="e">
        <v>#VALUE!</v>
      </c>
      <c r="AB61" s="465" t="e">
        <v>#VALUE!</v>
      </c>
      <c r="AC61" s="465" t="e">
        <v>#VALUE!</v>
      </c>
      <c r="AD61" s="465" t="e">
        <v>#VALUE!</v>
      </c>
      <c r="AE61" s="465" t="e">
        <v>#VALUE!</v>
      </c>
      <c r="AF61" s="465" t="e">
        <v>#VALUE!</v>
      </c>
      <c r="AG61" s="465" t="e">
        <v>#VALUE!</v>
      </c>
      <c r="AH61" s="465" t="e">
        <v>#VALUE!</v>
      </c>
      <c r="AI61" s="465" t="e">
        <v>#VALUE!</v>
      </c>
      <c r="AJ61" s="465" t="e">
        <v>#VALUE!</v>
      </c>
      <c r="AK61" s="465" t="e">
        <v>#VALUE!</v>
      </c>
      <c r="AL61" s="465" t="e">
        <v>#VALUE!</v>
      </c>
      <c r="AM61" s="465" t="e">
        <v>#VALUE!</v>
      </c>
      <c r="AN61" s="465" t="e">
        <v>#VALUE!</v>
      </c>
      <c r="AO61" s="465" t="e">
        <v>#VALUE!</v>
      </c>
      <c r="AP61" s="465" t="e">
        <v>#VALUE!</v>
      </c>
      <c r="AQ61" s="465" t="e">
        <v>#VALUE!</v>
      </c>
      <c r="AR61" s="465" t="e">
        <v>#VALUE!</v>
      </c>
      <c r="AS61" s="465" t="e">
        <v>#VALUE!</v>
      </c>
      <c r="AT61" s="465" t="e">
        <v>#VALUE!</v>
      </c>
      <c r="AU61" s="465" t="e">
        <v>#VALUE!</v>
      </c>
      <c r="AV61" s="465" t="e">
        <v>#VALUE!</v>
      </c>
      <c r="AW61" s="465" t="e">
        <v>#VALUE!</v>
      </c>
      <c r="AX61" s="465" t="e">
        <v>#VALUE!</v>
      </c>
      <c r="AY61" s="465" t="e">
        <v>#VALUE!</v>
      </c>
      <c r="AZ61" s="465" t="e">
        <v>#VALUE!</v>
      </c>
      <c r="BA61" s="465" t="e">
        <v>#VALUE!</v>
      </c>
      <c r="BB61" s="465" t="e">
        <v>#VALUE!</v>
      </c>
      <c r="BC61" s="465" t="e">
        <v>#VALUE!</v>
      </c>
      <c r="BD61" s="465" t="e">
        <v>#VALUE!</v>
      </c>
      <c r="BE61" s="465" t="e">
        <v>#VALUE!</v>
      </c>
      <c r="BF61" s="465" t="e">
        <v>#VALUE!</v>
      </c>
      <c r="BG61" s="465" t="e">
        <v>#VALUE!</v>
      </c>
      <c r="BH61" s="465" t="e">
        <v>#VALUE!</v>
      </c>
      <c r="BI61" s="465" t="e">
        <v>#VALUE!</v>
      </c>
      <c r="BJ61" s="465" t="e">
        <v>#VALUE!</v>
      </c>
      <c r="BK61" s="465" t="e">
        <v>#VALUE!</v>
      </c>
      <c r="BL61" s="465" t="e">
        <v>#VALUE!</v>
      </c>
      <c r="BM61" s="465" t="e">
        <v>#VALUE!</v>
      </c>
      <c r="BN61" s="465" t="e">
        <v>#VALUE!</v>
      </c>
      <c r="BO61" s="465" t="e">
        <v>#VALUE!</v>
      </c>
      <c r="BP61" s="465" t="e">
        <v>#VALUE!</v>
      </c>
      <c r="BQ61" s="465" t="e">
        <v>#VALUE!</v>
      </c>
      <c r="BR61" s="465" t="e">
        <v>#VALUE!</v>
      </c>
      <c r="BS61" s="465" t="e">
        <v>#VALUE!</v>
      </c>
      <c r="BT61" s="465" t="e">
        <v>#VALUE!</v>
      </c>
      <c r="BU61" s="465" t="e">
        <v>#VALUE!</v>
      </c>
      <c r="BV61" s="465" t="e">
        <v>#VALUE!</v>
      </c>
      <c r="BW61" s="465" t="e">
        <v>#VALUE!</v>
      </c>
      <c r="BX61" s="465" t="e">
        <v>#VALUE!</v>
      </c>
      <c r="BY61" s="465" t="e">
        <v>#VALUE!</v>
      </c>
      <c r="BZ61" s="465" t="e">
        <v>#VALUE!</v>
      </c>
      <c r="CA61" s="465" t="e">
        <v>#VALUE!</v>
      </c>
      <c r="CB61" s="465" t="e">
        <v>#VALUE!</v>
      </c>
      <c r="CC61" s="465" t="e">
        <v>#VALUE!</v>
      </c>
      <c r="CD61" s="465" t="e">
        <v>#VALUE!</v>
      </c>
      <c r="CE61" s="465" t="e">
        <v>#VALUE!</v>
      </c>
      <c r="CF61" s="465" t="e">
        <v>#VALUE!</v>
      </c>
      <c r="CG61" s="465" t="e">
        <v>#VALUE!</v>
      </c>
      <c r="CH61" s="465" t="e">
        <v>#VALUE!</v>
      </c>
      <c r="CI61" s="465" t="e">
        <v>#VALUE!</v>
      </c>
      <c r="CJ61" s="465" t="e">
        <v>#VALUE!</v>
      </c>
      <c r="CK61" s="465" t="e">
        <v>#VALUE!</v>
      </c>
      <c r="CL61" s="465" t="e">
        <v>#VALUE!</v>
      </c>
      <c r="CM61" s="465" t="e">
        <v>#VALUE!</v>
      </c>
      <c r="CN61" s="465" t="e">
        <v>#VALUE!</v>
      </c>
      <c r="CO61" s="465" t="e">
        <v>#VALUE!</v>
      </c>
      <c r="CP61" s="465" t="e">
        <v>#VALUE!</v>
      </c>
      <c r="CQ61" s="465" t="e">
        <v>#VALUE!</v>
      </c>
      <c r="CR61" s="465" t="e">
        <v>#VALUE!</v>
      </c>
      <c r="CS61" s="465" t="e">
        <v>#VALUE!</v>
      </c>
      <c r="CT61" s="465" t="e">
        <v>#VALUE!</v>
      </c>
      <c r="CU61" s="465" t="e">
        <v>#VALUE!</v>
      </c>
      <c r="CV61" s="465" t="e">
        <v>#VALUE!</v>
      </c>
      <c r="CW61" s="465" t="e">
        <v>#VALUE!</v>
      </c>
      <c r="CX61" s="465" t="e">
        <v>#VALUE!</v>
      </c>
      <c r="CY61" s="465" t="e">
        <v>#VALUE!</v>
      </c>
      <c r="CZ61" s="465" t="e">
        <v>#VALUE!</v>
      </c>
      <c r="DA61" s="465" t="e">
        <v>#VALUE!</v>
      </c>
      <c r="DB61" s="465" t="e">
        <v>#VALUE!</v>
      </c>
      <c r="DC61" s="465" t="e">
        <v>#VALUE!</v>
      </c>
      <c r="DD61" s="465" t="e">
        <v>#VALUE!</v>
      </c>
      <c r="DE61" s="465" t="e">
        <v>#VALUE!</v>
      </c>
      <c r="DF61" s="465" t="e">
        <v>#VALUE!</v>
      </c>
      <c r="DG61" s="465" t="e">
        <v>#VALUE!</v>
      </c>
      <c r="DH61" s="465" t="e">
        <v>#VALUE!</v>
      </c>
      <c r="DI61" s="465" t="e">
        <v>#VALUE!</v>
      </c>
      <c r="DJ61" s="465" t="e">
        <v>#VALUE!</v>
      </c>
      <c r="DK61" s="465" t="e">
        <v>#VALUE!</v>
      </c>
      <c r="DL61" s="465" t="e">
        <v>#VALUE!</v>
      </c>
      <c r="DM61" s="465" t="e">
        <v>#VALUE!</v>
      </c>
      <c r="DN61" s="465" t="e">
        <v>#VALUE!</v>
      </c>
      <c r="DO61" s="465" t="e">
        <v>#VALUE!</v>
      </c>
      <c r="DP61" s="465" t="e">
        <v>#VALUE!</v>
      </c>
      <c r="DQ61" s="465" t="e">
        <v>#VALUE!</v>
      </c>
      <c r="DR61" s="465" t="e">
        <v>#VALUE!</v>
      </c>
      <c r="DS61" s="465" t="e">
        <v>#VALUE!</v>
      </c>
      <c r="DT61" s="465" t="e">
        <v>#VALUE!</v>
      </c>
      <c r="DU61" s="465" t="e">
        <v>#VALUE!</v>
      </c>
      <c r="DV61" s="465" t="e">
        <v>#VALUE!</v>
      </c>
      <c r="DW61" s="465" t="e">
        <v>#VALUE!</v>
      </c>
      <c r="DX61" s="465" t="e">
        <v>#VALUE!</v>
      </c>
      <c r="DY61" s="465" t="e">
        <v>#VALUE!</v>
      </c>
      <c r="DZ61" s="465" t="e">
        <v>#VALUE!</v>
      </c>
      <c r="EA61" s="483" t="e">
        <v>#VALUE!</v>
      </c>
      <c r="EB61" s="483" t="e">
        <v>#VALUE!</v>
      </c>
      <c r="EC61" s="483" t="e">
        <v>#VALUE!</v>
      </c>
      <c r="ED61" s="483" t="e">
        <v>#VALUE!</v>
      </c>
      <c r="EE61" s="483" t="e">
        <v>#VALUE!</v>
      </c>
      <c r="EF61" s="483" t="e">
        <v>#VALUE!</v>
      </c>
      <c r="EG61" s="483" t="e">
        <v>#VALUE!</v>
      </c>
      <c r="EH61" s="483" t="e">
        <v>#VALUE!</v>
      </c>
      <c r="EI61" s="483" t="e">
        <v>#VALUE!</v>
      </c>
      <c r="EJ61" s="612" t="e">
        <f>EJ54-EJ59+4</f>
        <v>#VALUE!</v>
      </c>
      <c r="EK61" s="612" t="e">
        <f>EK54-EK59+4</f>
        <v>#VALUE!</v>
      </c>
      <c r="EL61" s="612" t="e">
        <f>EL54-EL59+4</f>
        <v>#VALUE!</v>
      </c>
      <c r="EM61" s="612" t="e">
        <f t="shared" ref="EM61:FB61" si="101">EM54-EM59+4</f>
        <v>#VALUE!</v>
      </c>
      <c r="EN61" s="612" t="e">
        <f t="shared" si="101"/>
        <v>#VALUE!</v>
      </c>
      <c r="EO61" s="612" t="e">
        <f t="shared" si="101"/>
        <v>#VALUE!</v>
      </c>
      <c r="EP61" s="612" t="e">
        <f t="shared" si="101"/>
        <v>#VALUE!</v>
      </c>
      <c r="EQ61" s="612" t="e">
        <f t="shared" si="101"/>
        <v>#VALUE!</v>
      </c>
      <c r="ER61" s="612" t="e">
        <f t="shared" si="101"/>
        <v>#VALUE!</v>
      </c>
      <c r="ES61" s="612" t="e">
        <f t="shared" si="101"/>
        <v>#VALUE!</v>
      </c>
      <c r="ET61" s="612" t="e">
        <f t="shared" si="101"/>
        <v>#VALUE!</v>
      </c>
      <c r="EU61" s="612" t="e">
        <f t="shared" si="101"/>
        <v>#VALUE!</v>
      </c>
      <c r="EV61" s="612" t="e">
        <f t="shared" si="101"/>
        <v>#VALUE!</v>
      </c>
      <c r="EW61" s="612" t="e">
        <f t="shared" si="101"/>
        <v>#VALUE!</v>
      </c>
      <c r="EX61" s="612" t="e">
        <f t="shared" si="101"/>
        <v>#VALUE!</v>
      </c>
      <c r="EY61" s="612" t="e">
        <f t="shared" si="101"/>
        <v>#VALUE!</v>
      </c>
      <c r="EZ61" s="612" t="e">
        <f t="shared" si="101"/>
        <v>#VALUE!</v>
      </c>
      <c r="FA61" s="612" t="e">
        <f t="shared" si="101"/>
        <v>#VALUE!</v>
      </c>
      <c r="FB61" s="612" t="e">
        <f t="shared" si="101"/>
        <v>#VALUE!</v>
      </c>
    </row>
    <row r="63" spans="1:166" ht="12.75" customHeight="1" thickBot="1">
      <c r="A63" s="531"/>
      <c r="C63" s="576">
        <v>29281</v>
      </c>
      <c r="D63" s="576">
        <v>29373</v>
      </c>
      <c r="E63" s="576">
        <v>29465</v>
      </c>
      <c r="F63" s="576">
        <v>29556</v>
      </c>
      <c r="G63" s="576">
        <v>29646</v>
      </c>
      <c r="H63" s="576">
        <v>29738</v>
      </c>
      <c r="I63" s="576">
        <v>29830</v>
      </c>
      <c r="J63" s="576">
        <v>29921</v>
      </c>
      <c r="K63" s="576">
        <v>30011</v>
      </c>
      <c r="L63" s="576">
        <v>30103</v>
      </c>
      <c r="M63" s="576">
        <v>30195</v>
      </c>
      <c r="N63" s="576">
        <v>30286</v>
      </c>
      <c r="O63" s="576">
        <v>30376</v>
      </c>
      <c r="P63" s="576">
        <v>30468</v>
      </c>
      <c r="Q63" s="576">
        <v>30560</v>
      </c>
      <c r="R63" s="576">
        <v>30651</v>
      </c>
      <c r="S63" s="576">
        <v>30742</v>
      </c>
      <c r="T63" s="576">
        <v>30834</v>
      </c>
      <c r="U63" s="576">
        <v>30926</v>
      </c>
      <c r="V63" s="576">
        <v>31017</v>
      </c>
      <c r="W63" s="576">
        <v>31107</v>
      </c>
      <c r="X63" s="576">
        <v>31199</v>
      </c>
      <c r="Y63" s="576">
        <v>31291</v>
      </c>
      <c r="Z63" s="576">
        <v>31382</v>
      </c>
      <c r="AA63" s="576">
        <v>31472</v>
      </c>
      <c r="AB63" s="576">
        <v>31564</v>
      </c>
      <c r="AC63" s="576">
        <v>31656</v>
      </c>
      <c r="AD63" s="576">
        <v>31747</v>
      </c>
      <c r="AE63" s="576">
        <v>31837</v>
      </c>
      <c r="AF63" s="576">
        <v>31929</v>
      </c>
      <c r="AG63" s="576">
        <v>32021</v>
      </c>
      <c r="AH63" s="576">
        <v>32112</v>
      </c>
      <c r="AI63" s="576">
        <v>32203</v>
      </c>
      <c r="AJ63" s="576">
        <v>32295</v>
      </c>
      <c r="AK63" s="576">
        <v>32387</v>
      </c>
      <c r="AL63" s="576">
        <v>32478</v>
      </c>
      <c r="AM63" s="576">
        <v>32568</v>
      </c>
      <c r="AN63" s="576">
        <v>32660</v>
      </c>
      <c r="AO63" s="576">
        <v>32752</v>
      </c>
      <c r="AP63" s="576">
        <v>32843</v>
      </c>
      <c r="AQ63" s="576">
        <v>32933</v>
      </c>
      <c r="AR63" s="576">
        <v>33025</v>
      </c>
      <c r="AS63" s="576">
        <v>33117</v>
      </c>
      <c r="AT63" s="576">
        <v>33208</v>
      </c>
      <c r="AU63" s="576">
        <v>33298</v>
      </c>
      <c r="AV63" s="576">
        <v>33390</v>
      </c>
      <c r="AW63" s="576">
        <v>33482</v>
      </c>
      <c r="AX63" s="576">
        <v>33573</v>
      </c>
      <c r="AY63" s="576">
        <v>33664</v>
      </c>
      <c r="AZ63" s="576">
        <v>33756</v>
      </c>
      <c r="BA63" s="576">
        <v>33848</v>
      </c>
      <c r="BB63" s="576">
        <v>33939</v>
      </c>
      <c r="BC63" s="576">
        <v>34029</v>
      </c>
      <c r="BD63" s="576">
        <v>34121</v>
      </c>
      <c r="BE63" s="576">
        <v>34213</v>
      </c>
      <c r="BF63" s="576">
        <v>34304</v>
      </c>
      <c r="BG63" s="576">
        <v>34394</v>
      </c>
      <c r="BH63" s="576">
        <v>34486</v>
      </c>
      <c r="BI63" s="576">
        <v>34578</v>
      </c>
      <c r="BJ63" s="576">
        <v>34669</v>
      </c>
      <c r="BK63" s="576">
        <v>34759</v>
      </c>
      <c r="BL63" s="576">
        <v>34851</v>
      </c>
      <c r="BM63" s="576">
        <v>34943</v>
      </c>
      <c r="BN63" s="576">
        <v>35034</v>
      </c>
      <c r="BO63" s="576">
        <v>35125</v>
      </c>
      <c r="BP63" s="576">
        <v>35217</v>
      </c>
      <c r="BQ63" s="576">
        <v>35309</v>
      </c>
      <c r="BR63" s="576">
        <v>35400</v>
      </c>
      <c r="BS63" s="576">
        <v>35490</v>
      </c>
      <c r="BT63" s="576">
        <v>35582</v>
      </c>
      <c r="BU63" s="576">
        <v>35674</v>
      </c>
      <c r="BV63" s="576">
        <v>35765</v>
      </c>
      <c r="BW63" s="576">
        <v>35855</v>
      </c>
      <c r="BX63" s="576">
        <v>35947</v>
      </c>
      <c r="BY63" s="576">
        <v>36039</v>
      </c>
      <c r="BZ63" s="576">
        <v>36130</v>
      </c>
      <c r="CA63" s="576">
        <v>36220</v>
      </c>
      <c r="CB63" s="576">
        <v>36312</v>
      </c>
      <c r="CC63" s="576">
        <v>36404</v>
      </c>
      <c r="CD63" s="576">
        <v>36495</v>
      </c>
      <c r="CE63" s="576">
        <v>36586</v>
      </c>
      <c r="CF63" s="576">
        <v>36678</v>
      </c>
      <c r="CG63" s="576">
        <v>36770</v>
      </c>
      <c r="CH63" s="576">
        <v>36861</v>
      </c>
      <c r="CI63" s="576">
        <v>36951</v>
      </c>
      <c r="CJ63" s="576">
        <v>37043</v>
      </c>
      <c r="CK63" s="576">
        <v>37135</v>
      </c>
      <c r="CL63" s="576">
        <v>37226</v>
      </c>
      <c r="CM63" s="576">
        <v>37316</v>
      </c>
      <c r="CN63" s="576">
        <v>37408</v>
      </c>
      <c r="CO63" s="576">
        <v>37500</v>
      </c>
      <c r="CP63" s="576">
        <v>37591</v>
      </c>
      <c r="CQ63" s="576">
        <v>37681</v>
      </c>
      <c r="CR63" s="576">
        <v>37773</v>
      </c>
      <c r="CS63" s="576">
        <v>37865</v>
      </c>
      <c r="CT63" s="576">
        <v>37956</v>
      </c>
      <c r="CU63" s="576">
        <v>38047</v>
      </c>
      <c r="CV63" s="576">
        <v>38139</v>
      </c>
      <c r="CW63" s="576">
        <v>38231</v>
      </c>
      <c r="CX63" s="576">
        <v>38322</v>
      </c>
      <c r="CY63" s="576">
        <v>38412</v>
      </c>
      <c r="CZ63" s="576">
        <v>38504</v>
      </c>
      <c r="DA63" s="576">
        <v>38596</v>
      </c>
      <c r="DB63" s="576">
        <v>38687</v>
      </c>
      <c r="DC63" s="576">
        <v>38777</v>
      </c>
      <c r="DD63" s="576">
        <v>38869</v>
      </c>
      <c r="DE63" s="576">
        <v>38961</v>
      </c>
      <c r="DF63" s="576">
        <v>39052</v>
      </c>
      <c r="DG63" s="576">
        <v>39142</v>
      </c>
      <c r="DH63" s="576">
        <v>39234</v>
      </c>
      <c r="DI63" s="576">
        <v>39326</v>
      </c>
      <c r="DJ63" s="576">
        <v>39417</v>
      </c>
      <c r="DK63" s="576">
        <v>39508</v>
      </c>
      <c r="DL63" s="576">
        <v>39600</v>
      </c>
      <c r="DM63" s="576">
        <v>39692</v>
      </c>
      <c r="DN63" s="576">
        <v>39783</v>
      </c>
      <c r="DO63" s="576">
        <v>39873</v>
      </c>
      <c r="DP63" s="576">
        <v>39965</v>
      </c>
      <c r="DQ63" s="576">
        <v>40057</v>
      </c>
      <c r="DR63" s="576">
        <v>40148</v>
      </c>
      <c r="DS63" s="576">
        <v>40238</v>
      </c>
      <c r="DT63" s="576">
        <v>40330</v>
      </c>
      <c r="DU63" s="576">
        <v>40422</v>
      </c>
      <c r="DV63" s="576">
        <v>40513</v>
      </c>
      <c r="DW63" s="576">
        <v>40603</v>
      </c>
      <c r="DX63" s="576">
        <v>40695</v>
      </c>
      <c r="DY63" s="576">
        <v>40787</v>
      </c>
      <c r="DZ63" s="576">
        <v>40878</v>
      </c>
      <c r="EA63" s="576">
        <v>40969</v>
      </c>
      <c r="EB63" s="576">
        <v>41061</v>
      </c>
      <c r="EC63" s="576">
        <v>41153</v>
      </c>
      <c r="ED63" s="576">
        <v>41244</v>
      </c>
      <c r="EE63" s="576">
        <v>41334</v>
      </c>
      <c r="EF63" s="576">
        <v>41426</v>
      </c>
      <c r="EG63" s="576">
        <v>41518</v>
      </c>
      <c r="EH63" s="576">
        <v>41609</v>
      </c>
      <c r="EI63" s="576">
        <v>41699</v>
      </c>
      <c r="EJ63" s="576">
        <v>41791</v>
      </c>
      <c r="EK63" s="576">
        <v>41883</v>
      </c>
      <c r="EL63" s="576">
        <v>41974</v>
      </c>
      <c r="EM63" s="576">
        <v>42064</v>
      </c>
      <c r="EN63" s="576">
        <v>42156</v>
      </c>
      <c r="EO63" s="576">
        <v>42248</v>
      </c>
      <c r="EP63" s="576">
        <v>42339</v>
      </c>
      <c r="EQ63" s="576">
        <v>42430</v>
      </c>
      <c r="ER63" s="576">
        <v>42522</v>
      </c>
      <c r="ES63" s="576">
        <v>42614</v>
      </c>
      <c r="ET63" s="576">
        <v>42705</v>
      </c>
      <c r="EU63" s="576">
        <v>42795</v>
      </c>
      <c r="EV63" s="576">
        <v>42887</v>
      </c>
      <c r="EW63" s="576">
        <v>42979</v>
      </c>
      <c r="EX63" s="576">
        <v>43070</v>
      </c>
      <c r="EY63" s="576">
        <v>43160</v>
      </c>
      <c r="EZ63" s="576">
        <v>43252</v>
      </c>
      <c r="FA63" s="576">
        <v>43344</v>
      </c>
      <c r="FB63" s="576">
        <v>43435</v>
      </c>
    </row>
    <row r="64" spans="1:166" s="453" customFormat="1">
      <c r="A64" s="374"/>
      <c r="B64" s="499" t="s">
        <v>397</v>
      </c>
      <c r="C64" s="500" t="e">
        <f>C61/C30*100</f>
        <v>#VALUE!</v>
      </c>
      <c r="D64" s="500" t="e">
        <f t="shared" ref="D64:BO64" si="102">D61/D30*100</f>
        <v>#VALUE!</v>
      </c>
      <c r="E64" s="500" t="e">
        <f t="shared" si="102"/>
        <v>#VALUE!</v>
      </c>
      <c r="F64" s="500" t="e">
        <f t="shared" si="102"/>
        <v>#VALUE!</v>
      </c>
      <c r="G64" s="500" t="e">
        <f t="shared" si="102"/>
        <v>#VALUE!</v>
      </c>
      <c r="H64" s="500" t="e">
        <f t="shared" si="102"/>
        <v>#VALUE!</v>
      </c>
      <c r="I64" s="500" t="e">
        <f t="shared" si="102"/>
        <v>#VALUE!</v>
      </c>
      <c r="J64" s="500" t="e">
        <f t="shared" si="102"/>
        <v>#VALUE!</v>
      </c>
      <c r="K64" s="500" t="e">
        <f t="shared" si="102"/>
        <v>#VALUE!</v>
      </c>
      <c r="L64" s="500" t="e">
        <f t="shared" si="102"/>
        <v>#VALUE!</v>
      </c>
      <c r="M64" s="500" t="e">
        <f t="shared" si="102"/>
        <v>#VALUE!</v>
      </c>
      <c r="N64" s="500" t="e">
        <f t="shared" si="102"/>
        <v>#VALUE!</v>
      </c>
      <c r="O64" s="500" t="e">
        <f t="shared" si="102"/>
        <v>#VALUE!</v>
      </c>
      <c r="P64" s="500" t="e">
        <f t="shared" si="102"/>
        <v>#VALUE!</v>
      </c>
      <c r="Q64" s="500" t="e">
        <f t="shared" si="102"/>
        <v>#VALUE!</v>
      </c>
      <c r="R64" s="500" t="e">
        <f t="shared" si="102"/>
        <v>#VALUE!</v>
      </c>
      <c r="S64" s="500" t="e">
        <f t="shared" si="102"/>
        <v>#VALUE!</v>
      </c>
      <c r="T64" s="500" t="e">
        <f t="shared" si="102"/>
        <v>#VALUE!</v>
      </c>
      <c r="U64" s="500" t="e">
        <f t="shared" si="102"/>
        <v>#VALUE!</v>
      </c>
      <c r="V64" s="500" t="e">
        <f t="shared" si="102"/>
        <v>#VALUE!</v>
      </c>
      <c r="W64" s="500" t="e">
        <f t="shared" si="102"/>
        <v>#VALUE!</v>
      </c>
      <c r="X64" s="500" t="e">
        <f t="shared" si="102"/>
        <v>#VALUE!</v>
      </c>
      <c r="Y64" s="500" t="e">
        <f t="shared" si="102"/>
        <v>#VALUE!</v>
      </c>
      <c r="Z64" s="500" t="e">
        <f t="shared" si="102"/>
        <v>#VALUE!</v>
      </c>
      <c r="AA64" s="500" t="e">
        <f t="shared" si="102"/>
        <v>#VALUE!</v>
      </c>
      <c r="AB64" s="500" t="e">
        <f t="shared" si="102"/>
        <v>#VALUE!</v>
      </c>
      <c r="AC64" s="500" t="e">
        <f t="shared" si="102"/>
        <v>#VALUE!</v>
      </c>
      <c r="AD64" s="500" t="e">
        <f t="shared" si="102"/>
        <v>#VALUE!</v>
      </c>
      <c r="AE64" s="500" t="e">
        <f t="shared" si="102"/>
        <v>#VALUE!</v>
      </c>
      <c r="AF64" s="500" t="e">
        <f t="shared" si="102"/>
        <v>#VALUE!</v>
      </c>
      <c r="AG64" s="500" t="e">
        <f t="shared" si="102"/>
        <v>#VALUE!</v>
      </c>
      <c r="AH64" s="500" t="e">
        <f t="shared" si="102"/>
        <v>#VALUE!</v>
      </c>
      <c r="AI64" s="500" t="e">
        <f t="shared" si="102"/>
        <v>#VALUE!</v>
      </c>
      <c r="AJ64" s="500" t="e">
        <f t="shared" si="102"/>
        <v>#VALUE!</v>
      </c>
      <c r="AK64" s="500" t="e">
        <f t="shared" si="102"/>
        <v>#VALUE!</v>
      </c>
      <c r="AL64" s="500" t="e">
        <f t="shared" si="102"/>
        <v>#VALUE!</v>
      </c>
      <c r="AM64" s="500" t="e">
        <f t="shared" si="102"/>
        <v>#VALUE!</v>
      </c>
      <c r="AN64" s="500" t="e">
        <f t="shared" si="102"/>
        <v>#VALUE!</v>
      </c>
      <c r="AO64" s="500" t="e">
        <f t="shared" si="102"/>
        <v>#VALUE!</v>
      </c>
      <c r="AP64" s="500" t="e">
        <f t="shared" si="102"/>
        <v>#VALUE!</v>
      </c>
      <c r="AQ64" s="500" t="e">
        <f t="shared" si="102"/>
        <v>#VALUE!</v>
      </c>
      <c r="AR64" s="500" t="e">
        <f t="shared" si="102"/>
        <v>#VALUE!</v>
      </c>
      <c r="AS64" s="500" t="e">
        <f t="shared" si="102"/>
        <v>#VALUE!</v>
      </c>
      <c r="AT64" s="500" t="e">
        <f t="shared" si="102"/>
        <v>#VALUE!</v>
      </c>
      <c r="AU64" s="500" t="e">
        <f t="shared" si="102"/>
        <v>#VALUE!</v>
      </c>
      <c r="AV64" s="500" t="e">
        <f t="shared" si="102"/>
        <v>#VALUE!</v>
      </c>
      <c r="AW64" s="500" t="e">
        <f t="shared" si="102"/>
        <v>#VALUE!</v>
      </c>
      <c r="AX64" s="500" t="e">
        <f t="shared" si="102"/>
        <v>#VALUE!</v>
      </c>
      <c r="AY64" s="500" t="e">
        <f t="shared" si="102"/>
        <v>#VALUE!</v>
      </c>
      <c r="AZ64" s="500" t="e">
        <f t="shared" si="102"/>
        <v>#VALUE!</v>
      </c>
      <c r="BA64" s="500" t="e">
        <f t="shared" si="102"/>
        <v>#VALUE!</v>
      </c>
      <c r="BB64" s="500" t="e">
        <f t="shared" si="102"/>
        <v>#VALUE!</v>
      </c>
      <c r="BC64" s="500" t="e">
        <f t="shared" si="102"/>
        <v>#VALUE!</v>
      </c>
      <c r="BD64" s="500" t="e">
        <f t="shared" si="102"/>
        <v>#VALUE!</v>
      </c>
      <c r="BE64" s="500" t="e">
        <f t="shared" si="102"/>
        <v>#VALUE!</v>
      </c>
      <c r="BF64" s="500" t="e">
        <f t="shared" si="102"/>
        <v>#VALUE!</v>
      </c>
      <c r="BG64" s="500" t="e">
        <f t="shared" si="102"/>
        <v>#VALUE!</v>
      </c>
      <c r="BH64" s="500" t="e">
        <f t="shared" si="102"/>
        <v>#VALUE!</v>
      </c>
      <c r="BI64" s="500" t="e">
        <f t="shared" si="102"/>
        <v>#VALUE!</v>
      </c>
      <c r="BJ64" s="500" t="e">
        <f t="shared" si="102"/>
        <v>#VALUE!</v>
      </c>
      <c r="BK64" s="500" t="e">
        <f t="shared" si="102"/>
        <v>#VALUE!</v>
      </c>
      <c r="BL64" s="500" t="e">
        <f t="shared" si="102"/>
        <v>#VALUE!</v>
      </c>
      <c r="BM64" s="500" t="e">
        <f t="shared" si="102"/>
        <v>#VALUE!</v>
      </c>
      <c r="BN64" s="500" t="e">
        <f t="shared" si="102"/>
        <v>#VALUE!</v>
      </c>
      <c r="BO64" s="500" t="e">
        <f t="shared" si="102"/>
        <v>#VALUE!</v>
      </c>
      <c r="BP64" s="500" t="e">
        <f t="shared" ref="BP64:EA64" si="103">BP61/BP30*100</f>
        <v>#VALUE!</v>
      </c>
      <c r="BQ64" s="500" t="e">
        <f t="shared" si="103"/>
        <v>#VALUE!</v>
      </c>
      <c r="BR64" s="500" t="e">
        <f t="shared" si="103"/>
        <v>#VALUE!</v>
      </c>
      <c r="BS64" s="500" t="e">
        <f t="shared" si="103"/>
        <v>#VALUE!</v>
      </c>
      <c r="BT64" s="500" t="e">
        <f t="shared" si="103"/>
        <v>#VALUE!</v>
      </c>
      <c r="BU64" s="500" t="e">
        <f t="shared" si="103"/>
        <v>#VALUE!</v>
      </c>
      <c r="BV64" s="500" t="e">
        <f t="shared" si="103"/>
        <v>#VALUE!</v>
      </c>
      <c r="BW64" s="500" t="e">
        <f t="shared" si="103"/>
        <v>#VALUE!</v>
      </c>
      <c r="BX64" s="500" t="e">
        <f t="shared" si="103"/>
        <v>#VALUE!</v>
      </c>
      <c r="BY64" s="500" t="e">
        <f t="shared" si="103"/>
        <v>#VALUE!</v>
      </c>
      <c r="BZ64" s="500" t="e">
        <f t="shared" si="103"/>
        <v>#VALUE!</v>
      </c>
      <c r="CA64" s="500" t="e">
        <f t="shared" si="103"/>
        <v>#VALUE!</v>
      </c>
      <c r="CB64" s="500" t="e">
        <f t="shared" si="103"/>
        <v>#VALUE!</v>
      </c>
      <c r="CC64" s="500" t="e">
        <f t="shared" si="103"/>
        <v>#VALUE!</v>
      </c>
      <c r="CD64" s="500" t="e">
        <f t="shared" si="103"/>
        <v>#VALUE!</v>
      </c>
      <c r="CE64" s="500" t="e">
        <f t="shared" si="103"/>
        <v>#VALUE!</v>
      </c>
      <c r="CF64" s="500" t="e">
        <f t="shared" si="103"/>
        <v>#VALUE!</v>
      </c>
      <c r="CG64" s="500" t="e">
        <f t="shared" si="103"/>
        <v>#VALUE!</v>
      </c>
      <c r="CH64" s="500" t="e">
        <f t="shared" si="103"/>
        <v>#VALUE!</v>
      </c>
      <c r="CI64" s="500" t="e">
        <f t="shared" si="103"/>
        <v>#VALUE!</v>
      </c>
      <c r="CJ64" s="500" t="e">
        <f t="shared" si="103"/>
        <v>#VALUE!</v>
      </c>
      <c r="CK64" s="500" t="e">
        <f t="shared" si="103"/>
        <v>#VALUE!</v>
      </c>
      <c r="CL64" s="500" t="e">
        <f t="shared" si="103"/>
        <v>#VALUE!</v>
      </c>
      <c r="CM64" s="500" t="e">
        <f t="shared" si="103"/>
        <v>#VALUE!</v>
      </c>
      <c r="CN64" s="500" t="e">
        <f t="shared" si="103"/>
        <v>#VALUE!</v>
      </c>
      <c r="CO64" s="500" t="e">
        <f t="shared" si="103"/>
        <v>#VALUE!</v>
      </c>
      <c r="CP64" s="500" t="e">
        <f t="shared" si="103"/>
        <v>#VALUE!</v>
      </c>
      <c r="CQ64" s="500" t="e">
        <f t="shared" si="103"/>
        <v>#VALUE!</v>
      </c>
      <c r="CR64" s="500" t="e">
        <f t="shared" si="103"/>
        <v>#VALUE!</v>
      </c>
      <c r="CS64" s="500" t="e">
        <f t="shared" si="103"/>
        <v>#VALUE!</v>
      </c>
      <c r="CT64" s="500" t="e">
        <f t="shared" si="103"/>
        <v>#VALUE!</v>
      </c>
      <c r="CU64" s="500" t="e">
        <f t="shared" si="103"/>
        <v>#VALUE!</v>
      </c>
      <c r="CV64" s="500" t="e">
        <f t="shared" si="103"/>
        <v>#VALUE!</v>
      </c>
      <c r="CW64" s="500" t="e">
        <f t="shared" si="103"/>
        <v>#VALUE!</v>
      </c>
      <c r="CX64" s="500" t="e">
        <f t="shared" si="103"/>
        <v>#VALUE!</v>
      </c>
      <c r="CY64" s="500" t="e">
        <f t="shared" si="103"/>
        <v>#VALUE!</v>
      </c>
      <c r="CZ64" s="500" t="e">
        <f t="shared" si="103"/>
        <v>#VALUE!</v>
      </c>
      <c r="DA64" s="500" t="e">
        <f t="shared" si="103"/>
        <v>#VALUE!</v>
      </c>
      <c r="DB64" s="500" t="e">
        <f t="shared" si="103"/>
        <v>#VALUE!</v>
      </c>
      <c r="DC64" s="500" t="e">
        <f t="shared" si="103"/>
        <v>#VALUE!</v>
      </c>
      <c r="DD64" s="500" t="e">
        <f t="shared" si="103"/>
        <v>#VALUE!</v>
      </c>
      <c r="DE64" s="500" t="e">
        <f t="shared" si="103"/>
        <v>#VALUE!</v>
      </c>
      <c r="DF64" s="500" t="e">
        <f t="shared" si="103"/>
        <v>#VALUE!</v>
      </c>
      <c r="DG64" s="500" t="e">
        <f t="shared" si="103"/>
        <v>#VALUE!</v>
      </c>
      <c r="DH64" s="500" t="e">
        <f t="shared" si="103"/>
        <v>#VALUE!</v>
      </c>
      <c r="DI64" s="500" t="e">
        <f t="shared" si="103"/>
        <v>#VALUE!</v>
      </c>
      <c r="DJ64" s="500" t="e">
        <f t="shared" si="103"/>
        <v>#VALUE!</v>
      </c>
      <c r="DK64" s="500" t="e">
        <f t="shared" si="103"/>
        <v>#VALUE!</v>
      </c>
      <c r="DL64" s="500" t="e">
        <f t="shared" si="103"/>
        <v>#VALUE!</v>
      </c>
      <c r="DM64" s="500" t="e">
        <f t="shared" si="103"/>
        <v>#VALUE!</v>
      </c>
      <c r="DN64" s="500" t="e">
        <f t="shared" si="103"/>
        <v>#VALUE!</v>
      </c>
      <c r="DO64" s="500" t="e">
        <f t="shared" si="103"/>
        <v>#VALUE!</v>
      </c>
      <c r="DP64" s="500" t="e">
        <f t="shared" si="103"/>
        <v>#VALUE!</v>
      </c>
      <c r="DQ64" s="500" t="e">
        <f t="shared" si="103"/>
        <v>#VALUE!</v>
      </c>
      <c r="DR64" s="500" t="e">
        <f t="shared" si="103"/>
        <v>#VALUE!</v>
      </c>
      <c r="DS64" s="500" t="e">
        <f t="shared" si="103"/>
        <v>#VALUE!</v>
      </c>
      <c r="DT64" s="500" t="e">
        <f t="shared" si="103"/>
        <v>#VALUE!</v>
      </c>
      <c r="DU64" s="500" t="e">
        <f t="shared" si="103"/>
        <v>#VALUE!</v>
      </c>
      <c r="DV64" s="500" t="e">
        <f t="shared" si="103"/>
        <v>#VALUE!</v>
      </c>
      <c r="DW64" s="500" t="e">
        <f t="shared" si="103"/>
        <v>#VALUE!</v>
      </c>
      <c r="DX64" s="500" t="e">
        <f t="shared" si="103"/>
        <v>#VALUE!</v>
      </c>
      <c r="DY64" s="500" t="e">
        <f t="shared" si="103"/>
        <v>#VALUE!</v>
      </c>
      <c r="DZ64" s="500" t="e">
        <f t="shared" si="103"/>
        <v>#VALUE!</v>
      </c>
      <c r="EA64" s="500" t="e">
        <f t="shared" si="103"/>
        <v>#VALUE!</v>
      </c>
      <c r="EB64" s="500" t="e">
        <f>EB61/EB30*100</f>
        <v>#VALUE!</v>
      </c>
      <c r="EC64" s="500" t="e">
        <f>EC61/EC30*100</f>
        <v>#VALUE!</v>
      </c>
      <c r="ED64" s="500" t="e">
        <f t="shared" ref="ED64:FB64" si="104">ED61/ED30*100</f>
        <v>#VALUE!</v>
      </c>
      <c r="EE64" s="500" t="e">
        <f t="shared" si="104"/>
        <v>#VALUE!</v>
      </c>
      <c r="EF64" s="500" t="e">
        <f t="shared" si="104"/>
        <v>#VALUE!</v>
      </c>
      <c r="EG64" s="500" t="e">
        <f t="shared" si="104"/>
        <v>#VALUE!</v>
      </c>
      <c r="EH64" s="500" t="e">
        <f t="shared" si="104"/>
        <v>#VALUE!</v>
      </c>
      <c r="EI64" s="500" t="e">
        <f t="shared" si="104"/>
        <v>#VALUE!</v>
      </c>
      <c r="EJ64" s="500" t="e">
        <f t="shared" si="104"/>
        <v>#VALUE!</v>
      </c>
      <c r="EK64" s="500" t="e">
        <f t="shared" si="104"/>
        <v>#VALUE!</v>
      </c>
      <c r="EL64" s="500" t="e">
        <f t="shared" si="104"/>
        <v>#VALUE!</v>
      </c>
      <c r="EM64" s="500" t="e">
        <f t="shared" si="104"/>
        <v>#VALUE!</v>
      </c>
      <c r="EN64" s="500" t="e">
        <f t="shared" si="104"/>
        <v>#VALUE!</v>
      </c>
      <c r="EO64" s="500" t="e">
        <f t="shared" si="104"/>
        <v>#VALUE!</v>
      </c>
      <c r="EP64" s="500" t="e">
        <f t="shared" si="104"/>
        <v>#VALUE!</v>
      </c>
      <c r="EQ64" s="500" t="e">
        <f t="shared" si="104"/>
        <v>#VALUE!</v>
      </c>
      <c r="ER64" s="500" t="e">
        <f t="shared" si="104"/>
        <v>#VALUE!</v>
      </c>
      <c r="ES64" s="500" t="e">
        <f t="shared" si="104"/>
        <v>#VALUE!</v>
      </c>
      <c r="ET64" s="500" t="e">
        <f t="shared" si="104"/>
        <v>#VALUE!</v>
      </c>
      <c r="EU64" s="500" t="e">
        <f t="shared" si="104"/>
        <v>#VALUE!</v>
      </c>
      <c r="EV64" s="500" t="e">
        <f t="shared" si="104"/>
        <v>#VALUE!</v>
      </c>
      <c r="EW64" s="500" t="e">
        <f t="shared" si="104"/>
        <v>#VALUE!</v>
      </c>
      <c r="EX64" s="500" t="e">
        <f t="shared" si="104"/>
        <v>#VALUE!</v>
      </c>
      <c r="EY64" s="500" t="e">
        <f t="shared" si="104"/>
        <v>#VALUE!</v>
      </c>
      <c r="EZ64" s="500" t="e">
        <f t="shared" si="104"/>
        <v>#VALUE!</v>
      </c>
      <c r="FA64" s="500" t="e">
        <f t="shared" si="104"/>
        <v>#VALUE!</v>
      </c>
      <c r="FB64" s="500" t="e">
        <f t="shared" si="104"/>
        <v>#VALUE!</v>
      </c>
    </row>
    <row r="65" spans="1:158" s="465" customFormat="1" ht="13.5" thickBot="1">
      <c r="A65" s="374"/>
      <c r="B65" s="526" t="s">
        <v>275</v>
      </c>
      <c r="C65" s="538" t="e">
        <f>C61/C54*100</f>
        <v>#VALUE!</v>
      </c>
      <c r="D65" s="538" t="e">
        <f t="shared" ref="D65:BO65" si="105">D61/D54*100</f>
        <v>#VALUE!</v>
      </c>
      <c r="E65" s="538" t="e">
        <f t="shared" si="105"/>
        <v>#VALUE!</v>
      </c>
      <c r="F65" s="538" t="e">
        <f t="shared" si="105"/>
        <v>#VALUE!</v>
      </c>
      <c r="G65" s="538" t="e">
        <f t="shared" si="105"/>
        <v>#VALUE!</v>
      </c>
      <c r="H65" s="538" t="e">
        <f t="shared" si="105"/>
        <v>#VALUE!</v>
      </c>
      <c r="I65" s="538" t="e">
        <f t="shared" si="105"/>
        <v>#VALUE!</v>
      </c>
      <c r="J65" s="538" t="e">
        <f t="shared" si="105"/>
        <v>#VALUE!</v>
      </c>
      <c r="K65" s="538" t="e">
        <f t="shared" si="105"/>
        <v>#VALUE!</v>
      </c>
      <c r="L65" s="538" t="e">
        <f t="shared" si="105"/>
        <v>#VALUE!</v>
      </c>
      <c r="M65" s="538" t="e">
        <f t="shared" si="105"/>
        <v>#VALUE!</v>
      </c>
      <c r="N65" s="538" t="e">
        <f t="shared" si="105"/>
        <v>#VALUE!</v>
      </c>
      <c r="O65" s="538" t="e">
        <f t="shared" si="105"/>
        <v>#VALUE!</v>
      </c>
      <c r="P65" s="538" t="e">
        <f t="shared" si="105"/>
        <v>#VALUE!</v>
      </c>
      <c r="Q65" s="538" t="e">
        <f t="shared" si="105"/>
        <v>#VALUE!</v>
      </c>
      <c r="R65" s="538" t="e">
        <f t="shared" si="105"/>
        <v>#VALUE!</v>
      </c>
      <c r="S65" s="538" t="e">
        <f t="shared" si="105"/>
        <v>#VALUE!</v>
      </c>
      <c r="T65" s="538" t="e">
        <f t="shared" si="105"/>
        <v>#VALUE!</v>
      </c>
      <c r="U65" s="538" t="e">
        <f t="shared" si="105"/>
        <v>#VALUE!</v>
      </c>
      <c r="V65" s="538" t="e">
        <f t="shared" si="105"/>
        <v>#VALUE!</v>
      </c>
      <c r="W65" s="538" t="e">
        <f t="shared" si="105"/>
        <v>#VALUE!</v>
      </c>
      <c r="X65" s="538" t="e">
        <f t="shared" si="105"/>
        <v>#VALUE!</v>
      </c>
      <c r="Y65" s="538" t="e">
        <f t="shared" si="105"/>
        <v>#VALUE!</v>
      </c>
      <c r="Z65" s="538" t="e">
        <f t="shared" si="105"/>
        <v>#VALUE!</v>
      </c>
      <c r="AA65" s="538" t="e">
        <f t="shared" si="105"/>
        <v>#VALUE!</v>
      </c>
      <c r="AB65" s="538" t="e">
        <f t="shared" si="105"/>
        <v>#VALUE!</v>
      </c>
      <c r="AC65" s="538" t="e">
        <f t="shared" si="105"/>
        <v>#VALUE!</v>
      </c>
      <c r="AD65" s="538" t="e">
        <f t="shared" si="105"/>
        <v>#VALUE!</v>
      </c>
      <c r="AE65" s="538" t="e">
        <f t="shared" si="105"/>
        <v>#VALUE!</v>
      </c>
      <c r="AF65" s="538" t="e">
        <f t="shared" si="105"/>
        <v>#VALUE!</v>
      </c>
      <c r="AG65" s="538" t="e">
        <f t="shared" si="105"/>
        <v>#VALUE!</v>
      </c>
      <c r="AH65" s="538" t="e">
        <f t="shared" si="105"/>
        <v>#VALUE!</v>
      </c>
      <c r="AI65" s="538" t="e">
        <f t="shared" si="105"/>
        <v>#VALUE!</v>
      </c>
      <c r="AJ65" s="538" t="e">
        <f t="shared" si="105"/>
        <v>#VALUE!</v>
      </c>
      <c r="AK65" s="538" t="e">
        <f t="shared" si="105"/>
        <v>#VALUE!</v>
      </c>
      <c r="AL65" s="538" t="e">
        <f t="shared" si="105"/>
        <v>#VALUE!</v>
      </c>
      <c r="AM65" s="538" t="e">
        <f t="shared" si="105"/>
        <v>#VALUE!</v>
      </c>
      <c r="AN65" s="538" t="e">
        <f t="shared" si="105"/>
        <v>#VALUE!</v>
      </c>
      <c r="AO65" s="538" t="e">
        <f t="shared" si="105"/>
        <v>#VALUE!</v>
      </c>
      <c r="AP65" s="538" t="e">
        <f t="shared" si="105"/>
        <v>#VALUE!</v>
      </c>
      <c r="AQ65" s="538" t="e">
        <f t="shared" si="105"/>
        <v>#VALUE!</v>
      </c>
      <c r="AR65" s="538" t="e">
        <f t="shared" si="105"/>
        <v>#VALUE!</v>
      </c>
      <c r="AS65" s="538" t="e">
        <f t="shared" si="105"/>
        <v>#VALUE!</v>
      </c>
      <c r="AT65" s="538" t="e">
        <f t="shared" si="105"/>
        <v>#VALUE!</v>
      </c>
      <c r="AU65" s="538" t="e">
        <f t="shared" si="105"/>
        <v>#VALUE!</v>
      </c>
      <c r="AV65" s="538" t="e">
        <f t="shared" si="105"/>
        <v>#VALUE!</v>
      </c>
      <c r="AW65" s="538" t="e">
        <f t="shared" si="105"/>
        <v>#VALUE!</v>
      </c>
      <c r="AX65" s="538" t="e">
        <f t="shared" si="105"/>
        <v>#VALUE!</v>
      </c>
      <c r="AY65" s="538" t="e">
        <f t="shared" si="105"/>
        <v>#VALUE!</v>
      </c>
      <c r="AZ65" s="538" t="e">
        <f t="shared" si="105"/>
        <v>#VALUE!</v>
      </c>
      <c r="BA65" s="538" t="e">
        <f t="shared" si="105"/>
        <v>#VALUE!</v>
      </c>
      <c r="BB65" s="538" t="e">
        <f t="shared" si="105"/>
        <v>#VALUE!</v>
      </c>
      <c r="BC65" s="538" t="e">
        <f t="shared" si="105"/>
        <v>#VALUE!</v>
      </c>
      <c r="BD65" s="538" t="e">
        <f t="shared" si="105"/>
        <v>#VALUE!</v>
      </c>
      <c r="BE65" s="538" t="e">
        <f t="shared" si="105"/>
        <v>#VALUE!</v>
      </c>
      <c r="BF65" s="538" t="e">
        <f t="shared" si="105"/>
        <v>#VALUE!</v>
      </c>
      <c r="BG65" s="538" t="e">
        <f t="shared" si="105"/>
        <v>#VALUE!</v>
      </c>
      <c r="BH65" s="538" t="e">
        <f t="shared" si="105"/>
        <v>#VALUE!</v>
      </c>
      <c r="BI65" s="538" t="e">
        <f t="shared" si="105"/>
        <v>#VALUE!</v>
      </c>
      <c r="BJ65" s="538" t="e">
        <f t="shared" si="105"/>
        <v>#VALUE!</v>
      </c>
      <c r="BK65" s="538" t="e">
        <f t="shared" si="105"/>
        <v>#VALUE!</v>
      </c>
      <c r="BL65" s="538" t="e">
        <f t="shared" si="105"/>
        <v>#VALUE!</v>
      </c>
      <c r="BM65" s="538" t="e">
        <f t="shared" si="105"/>
        <v>#VALUE!</v>
      </c>
      <c r="BN65" s="538" t="e">
        <f t="shared" si="105"/>
        <v>#VALUE!</v>
      </c>
      <c r="BO65" s="538" t="e">
        <f t="shared" si="105"/>
        <v>#VALUE!</v>
      </c>
      <c r="BP65" s="538" t="e">
        <f t="shared" ref="BP65:EA65" si="106">BP61/BP54*100</f>
        <v>#VALUE!</v>
      </c>
      <c r="BQ65" s="538" t="e">
        <f t="shared" si="106"/>
        <v>#VALUE!</v>
      </c>
      <c r="BR65" s="538" t="e">
        <f t="shared" si="106"/>
        <v>#VALUE!</v>
      </c>
      <c r="BS65" s="538" t="e">
        <f t="shared" si="106"/>
        <v>#VALUE!</v>
      </c>
      <c r="BT65" s="538" t="e">
        <f t="shared" si="106"/>
        <v>#VALUE!</v>
      </c>
      <c r="BU65" s="538" t="e">
        <f t="shared" si="106"/>
        <v>#VALUE!</v>
      </c>
      <c r="BV65" s="538" t="e">
        <f t="shared" si="106"/>
        <v>#VALUE!</v>
      </c>
      <c r="BW65" s="538" t="e">
        <f t="shared" si="106"/>
        <v>#VALUE!</v>
      </c>
      <c r="BX65" s="538" t="e">
        <f t="shared" si="106"/>
        <v>#VALUE!</v>
      </c>
      <c r="BY65" s="538" t="e">
        <f t="shared" si="106"/>
        <v>#VALUE!</v>
      </c>
      <c r="BZ65" s="538" t="e">
        <f t="shared" si="106"/>
        <v>#VALUE!</v>
      </c>
      <c r="CA65" s="538" t="e">
        <f t="shared" si="106"/>
        <v>#VALUE!</v>
      </c>
      <c r="CB65" s="538" t="e">
        <f t="shared" si="106"/>
        <v>#VALUE!</v>
      </c>
      <c r="CC65" s="538" t="e">
        <f t="shared" si="106"/>
        <v>#VALUE!</v>
      </c>
      <c r="CD65" s="538" t="e">
        <f t="shared" si="106"/>
        <v>#VALUE!</v>
      </c>
      <c r="CE65" s="538" t="e">
        <f t="shared" si="106"/>
        <v>#VALUE!</v>
      </c>
      <c r="CF65" s="538" t="e">
        <f t="shared" si="106"/>
        <v>#VALUE!</v>
      </c>
      <c r="CG65" s="538" t="e">
        <f t="shared" si="106"/>
        <v>#VALUE!</v>
      </c>
      <c r="CH65" s="538" t="e">
        <f t="shared" si="106"/>
        <v>#VALUE!</v>
      </c>
      <c r="CI65" s="538" t="e">
        <f t="shared" si="106"/>
        <v>#VALUE!</v>
      </c>
      <c r="CJ65" s="538" t="e">
        <f t="shared" si="106"/>
        <v>#VALUE!</v>
      </c>
      <c r="CK65" s="538" t="e">
        <f t="shared" si="106"/>
        <v>#VALUE!</v>
      </c>
      <c r="CL65" s="538" t="e">
        <f t="shared" si="106"/>
        <v>#VALUE!</v>
      </c>
      <c r="CM65" s="538" t="e">
        <f t="shared" si="106"/>
        <v>#VALUE!</v>
      </c>
      <c r="CN65" s="538" t="e">
        <f t="shared" si="106"/>
        <v>#VALUE!</v>
      </c>
      <c r="CO65" s="538" t="e">
        <f t="shared" si="106"/>
        <v>#VALUE!</v>
      </c>
      <c r="CP65" s="538" t="e">
        <f t="shared" si="106"/>
        <v>#VALUE!</v>
      </c>
      <c r="CQ65" s="538" t="e">
        <f t="shared" si="106"/>
        <v>#VALUE!</v>
      </c>
      <c r="CR65" s="538" t="e">
        <f t="shared" si="106"/>
        <v>#VALUE!</v>
      </c>
      <c r="CS65" s="538" t="e">
        <f t="shared" si="106"/>
        <v>#VALUE!</v>
      </c>
      <c r="CT65" s="538" t="e">
        <f t="shared" si="106"/>
        <v>#VALUE!</v>
      </c>
      <c r="CU65" s="538" t="e">
        <f t="shared" si="106"/>
        <v>#VALUE!</v>
      </c>
      <c r="CV65" s="538" t="e">
        <f t="shared" si="106"/>
        <v>#VALUE!</v>
      </c>
      <c r="CW65" s="538" t="e">
        <f t="shared" si="106"/>
        <v>#VALUE!</v>
      </c>
      <c r="CX65" s="538" t="e">
        <f t="shared" si="106"/>
        <v>#VALUE!</v>
      </c>
      <c r="CY65" s="538" t="e">
        <f t="shared" si="106"/>
        <v>#VALUE!</v>
      </c>
      <c r="CZ65" s="538" t="e">
        <f t="shared" si="106"/>
        <v>#VALUE!</v>
      </c>
      <c r="DA65" s="538" t="e">
        <f t="shared" si="106"/>
        <v>#VALUE!</v>
      </c>
      <c r="DB65" s="538" t="e">
        <f t="shared" si="106"/>
        <v>#VALUE!</v>
      </c>
      <c r="DC65" s="538" t="e">
        <f t="shared" si="106"/>
        <v>#VALUE!</v>
      </c>
      <c r="DD65" s="538" t="e">
        <f t="shared" si="106"/>
        <v>#VALUE!</v>
      </c>
      <c r="DE65" s="538" t="e">
        <f t="shared" si="106"/>
        <v>#VALUE!</v>
      </c>
      <c r="DF65" s="538" t="e">
        <f t="shared" si="106"/>
        <v>#VALUE!</v>
      </c>
      <c r="DG65" s="538" t="e">
        <f t="shared" si="106"/>
        <v>#VALUE!</v>
      </c>
      <c r="DH65" s="538" t="e">
        <f t="shared" si="106"/>
        <v>#VALUE!</v>
      </c>
      <c r="DI65" s="538" t="e">
        <f t="shared" si="106"/>
        <v>#VALUE!</v>
      </c>
      <c r="DJ65" s="538" t="e">
        <f t="shared" si="106"/>
        <v>#VALUE!</v>
      </c>
      <c r="DK65" s="538" t="e">
        <f t="shared" si="106"/>
        <v>#VALUE!</v>
      </c>
      <c r="DL65" s="538" t="e">
        <f t="shared" si="106"/>
        <v>#VALUE!</v>
      </c>
      <c r="DM65" s="538" t="e">
        <f t="shared" si="106"/>
        <v>#VALUE!</v>
      </c>
      <c r="DN65" s="538" t="e">
        <f t="shared" si="106"/>
        <v>#VALUE!</v>
      </c>
      <c r="DO65" s="538" t="e">
        <f t="shared" si="106"/>
        <v>#VALUE!</v>
      </c>
      <c r="DP65" s="538" t="e">
        <f t="shared" si="106"/>
        <v>#VALUE!</v>
      </c>
      <c r="DQ65" s="538" t="e">
        <f t="shared" si="106"/>
        <v>#VALUE!</v>
      </c>
      <c r="DR65" s="538" t="e">
        <f t="shared" si="106"/>
        <v>#VALUE!</v>
      </c>
      <c r="DS65" s="538" t="e">
        <f t="shared" si="106"/>
        <v>#VALUE!</v>
      </c>
      <c r="DT65" s="538" t="e">
        <f t="shared" si="106"/>
        <v>#VALUE!</v>
      </c>
      <c r="DU65" s="538" t="e">
        <f t="shared" si="106"/>
        <v>#VALUE!</v>
      </c>
      <c r="DV65" s="538" t="e">
        <f t="shared" si="106"/>
        <v>#VALUE!</v>
      </c>
      <c r="DW65" s="538" t="e">
        <f>DW61/DW54*100</f>
        <v>#VALUE!</v>
      </c>
      <c r="DX65" s="538" t="e">
        <f t="shared" si="106"/>
        <v>#VALUE!</v>
      </c>
      <c r="DY65" s="538" t="e">
        <f t="shared" si="106"/>
        <v>#VALUE!</v>
      </c>
      <c r="DZ65" s="538" t="e">
        <f t="shared" si="106"/>
        <v>#VALUE!</v>
      </c>
      <c r="EA65" s="538" t="e">
        <f t="shared" si="106"/>
        <v>#VALUE!</v>
      </c>
      <c r="EB65" s="538" t="e">
        <f>EB61/EB54*100</f>
        <v>#VALUE!</v>
      </c>
      <c r="EC65" s="538" t="e">
        <f>EC61/EC54*100</f>
        <v>#VALUE!</v>
      </c>
      <c r="ED65" s="538" t="e">
        <f t="shared" ref="ED65:FB65" si="107">ED61/ED54*100</f>
        <v>#VALUE!</v>
      </c>
      <c r="EE65" s="538" t="e">
        <f t="shared" si="107"/>
        <v>#VALUE!</v>
      </c>
      <c r="EF65" s="538" t="e">
        <f t="shared" si="107"/>
        <v>#VALUE!</v>
      </c>
      <c r="EG65" s="538" t="e">
        <f t="shared" si="107"/>
        <v>#VALUE!</v>
      </c>
      <c r="EH65" s="538" t="e">
        <f t="shared" si="107"/>
        <v>#VALUE!</v>
      </c>
      <c r="EI65" s="538" t="e">
        <f t="shared" si="107"/>
        <v>#VALUE!</v>
      </c>
      <c r="EJ65" s="538" t="e">
        <f t="shared" si="107"/>
        <v>#VALUE!</v>
      </c>
      <c r="EK65" s="538" t="e">
        <f t="shared" si="107"/>
        <v>#VALUE!</v>
      </c>
      <c r="EL65" s="538" t="e">
        <f t="shared" si="107"/>
        <v>#VALUE!</v>
      </c>
      <c r="EM65" s="538" t="e">
        <f t="shared" si="107"/>
        <v>#VALUE!</v>
      </c>
      <c r="EN65" s="538" t="e">
        <f t="shared" si="107"/>
        <v>#VALUE!</v>
      </c>
      <c r="EO65" s="538" t="e">
        <f t="shared" si="107"/>
        <v>#VALUE!</v>
      </c>
      <c r="EP65" s="538" t="e">
        <f t="shared" si="107"/>
        <v>#VALUE!</v>
      </c>
      <c r="EQ65" s="538" t="e">
        <f t="shared" si="107"/>
        <v>#VALUE!</v>
      </c>
      <c r="ER65" s="538" t="e">
        <f t="shared" si="107"/>
        <v>#VALUE!</v>
      </c>
      <c r="ES65" s="538" t="e">
        <f t="shared" si="107"/>
        <v>#VALUE!</v>
      </c>
      <c r="ET65" s="538" t="e">
        <f t="shared" si="107"/>
        <v>#VALUE!</v>
      </c>
      <c r="EU65" s="538" t="e">
        <f t="shared" si="107"/>
        <v>#VALUE!</v>
      </c>
      <c r="EV65" s="538" t="e">
        <f t="shared" si="107"/>
        <v>#VALUE!</v>
      </c>
      <c r="EW65" s="538" t="e">
        <f t="shared" si="107"/>
        <v>#VALUE!</v>
      </c>
      <c r="EX65" s="538" t="e">
        <f t="shared" si="107"/>
        <v>#VALUE!</v>
      </c>
      <c r="EY65" s="538" t="e">
        <f t="shared" si="107"/>
        <v>#VALUE!</v>
      </c>
      <c r="EZ65" s="538" t="e">
        <f t="shared" si="107"/>
        <v>#VALUE!</v>
      </c>
      <c r="FA65" s="538" t="e">
        <f t="shared" si="107"/>
        <v>#VALUE!</v>
      </c>
      <c r="FB65" s="538" t="e">
        <f t="shared" si="107"/>
        <v>#VALUE!</v>
      </c>
    </row>
    <row r="66" spans="1:158" s="455" customFormat="1">
      <c r="A66" s="374"/>
      <c r="B66" s="481"/>
      <c r="C66" s="541"/>
      <c r="D66" s="541"/>
      <c r="E66" s="541"/>
      <c r="F66" s="541"/>
      <c r="G66" s="541"/>
      <c r="H66" s="541"/>
      <c r="I66" s="541"/>
      <c r="J66" s="541"/>
      <c r="K66" s="541"/>
      <c r="L66" s="541"/>
      <c r="M66" s="541"/>
      <c r="N66" s="541"/>
      <c r="O66" s="541"/>
      <c r="P66" s="541"/>
      <c r="Q66" s="541"/>
      <c r="R66" s="541"/>
      <c r="S66" s="541"/>
      <c r="T66" s="541"/>
      <c r="U66" s="541"/>
      <c r="V66" s="541"/>
      <c r="W66" s="541"/>
      <c r="X66" s="541"/>
      <c r="Y66" s="541"/>
      <c r="Z66" s="541"/>
      <c r="AA66" s="541"/>
      <c r="AB66" s="541"/>
      <c r="AC66" s="541"/>
      <c r="AD66" s="541"/>
      <c r="AE66" s="541"/>
      <c r="AF66" s="541"/>
      <c r="AG66" s="541"/>
      <c r="AH66" s="541"/>
      <c r="AI66" s="541"/>
      <c r="AJ66" s="541"/>
      <c r="AK66" s="541"/>
      <c r="AL66" s="541"/>
      <c r="AM66" s="541"/>
      <c r="AN66" s="541"/>
      <c r="AO66" s="541"/>
      <c r="AP66" s="541"/>
      <c r="AQ66" s="541"/>
      <c r="AR66" s="541"/>
      <c r="AS66" s="541"/>
      <c r="AT66" s="541"/>
      <c r="AU66" s="541"/>
      <c r="AV66" s="541"/>
      <c r="AW66" s="541"/>
      <c r="AX66" s="541"/>
      <c r="AY66" s="541"/>
      <c r="AZ66" s="541"/>
      <c r="BA66" s="541"/>
      <c r="BB66" s="541"/>
      <c r="BC66" s="541"/>
      <c r="BD66" s="541"/>
      <c r="BE66" s="541"/>
      <c r="BF66" s="541"/>
      <c r="BG66" s="541"/>
      <c r="BH66" s="541"/>
      <c r="BI66" s="541"/>
      <c r="BJ66" s="541"/>
      <c r="BK66" s="541"/>
      <c r="BL66" s="541"/>
      <c r="BM66" s="541"/>
      <c r="BN66" s="541"/>
      <c r="BO66" s="541"/>
      <c r="BP66" s="541"/>
      <c r="BQ66" s="541"/>
      <c r="BR66" s="541"/>
      <c r="BS66" s="541"/>
      <c r="BT66" s="541"/>
      <c r="BU66" s="541"/>
      <c r="BV66" s="541"/>
      <c r="BW66" s="541"/>
      <c r="BX66" s="541"/>
      <c r="BY66" s="541"/>
      <c r="BZ66" s="541"/>
      <c r="CA66" s="541"/>
      <c r="CB66" s="541"/>
      <c r="CC66" s="541"/>
      <c r="CD66" s="541"/>
      <c r="CE66" s="541"/>
      <c r="CF66" s="541"/>
      <c r="CG66" s="541"/>
      <c r="CH66" s="541"/>
      <c r="CI66" s="541"/>
      <c r="CJ66" s="541"/>
      <c r="CK66" s="541"/>
      <c r="CL66" s="541"/>
      <c r="CM66" s="541"/>
      <c r="CN66" s="541"/>
      <c r="CO66" s="541"/>
      <c r="CP66" s="541"/>
      <c r="CQ66" s="541"/>
      <c r="CR66" s="541"/>
      <c r="CS66" s="541"/>
      <c r="CT66" s="541"/>
      <c r="CU66" s="541"/>
      <c r="CV66" s="541"/>
      <c r="CW66" s="541"/>
      <c r="CX66" s="541"/>
      <c r="CY66" s="541"/>
      <c r="CZ66" s="541"/>
      <c r="DA66" s="541"/>
      <c r="DB66" s="541"/>
      <c r="DC66" s="541"/>
      <c r="DD66" s="541"/>
      <c r="DE66" s="541"/>
      <c r="DF66" s="541"/>
      <c r="DG66" s="541"/>
      <c r="DH66" s="541"/>
      <c r="DI66" s="541"/>
      <c r="DJ66" s="541"/>
      <c r="DK66" s="541"/>
      <c r="DL66" s="541"/>
      <c r="DM66" s="541"/>
      <c r="DN66" s="541"/>
      <c r="DO66" s="541"/>
      <c r="DP66" s="541"/>
      <c r="DQ66" s="541"/>
      <c r="DR66" s="541"/>
      <c r="DS66" s="541"/>
      <c r="DT66" s="541"/>
      <c r="DU66" s="541"/>
      <c r="DV66" s="541"/>
      <c r="DW66" s="541"/>
      <c r="DX66" s="541"/>
      <c r="DY66" s="541"/>
      <c r="DZ66" s="541"/>
      <c r="EA66" s="541"/>
    </row>
    <row r="67" spans="1:158">
      <c r="B67" s="394"/>
      <c r="C67" s="376"/>
      <c r="D67" s="376"/>
      <c r="E67" s="376"/>
      <c r="F67" s="376"/>
      <c r="G67" s="376"/>
      <c r="H67" s="376"/>
      <c r="I67" s="376"/>
      <c r="J67" s="376"/>
      <c r="K67" s="376"/>
      <c r="L67" s="376"/>
      <c r="M67" s="376"/>
      <c r="N67" s="376"/>
      <c r="O67" s="376"/>
      <c r="P67" s="376"/>
      <c r="Q67" s="376"/>
      <c r="R67" s="376"/>
      <c r="S67" s="376"/>
      <c r="T67" s="376"/>
      <c r="U67" s="376"/>
      <c r="V67" s="376"/>
      <c r="W67" s="376"/>
      <c r="X67" s="376"/>
      <c r="Y67" s="376"/>
      <c r="Z67" s="376"/>
      <c r="AA67" s="376"/>
      <c r="AB67" s="376"/>
      <c r="AC67" s="376"/>
      <c r="AD67" s="376"/>
      <c r="AE67" s="376"/>
      <c r="AF67" s="376"/>
      <c r="AG67" s="376"/>
      <c r="AH67" s="376"/>
      <c r="AI67" s="376"/>
      <c r="AJ67" s="376"/>
      <c r="AK67" s="376"/>
      <c r="AL67" s="376"/>
      <c r="AM67" s="376"/>
      <c r="AN67" s="376"/>
      <c r="AO67" s="376"/>
      <c r="AP67" s="376"/>
      <c r="AQ67" s="376"/>
      <c r="AR67" s="376"/>
      <c r="AS67" s="376"/>
      <c r="AT67" s="376"/>
      <c r="AU67" s="376"/>
      <c r="AV67" s="376"/>
      <c r="AW67" s="376"/>
      <c r="AX67" s="376"/>
      <c r="AY67" s="376"/>
      <c r="AZ67" s="376"/>
      <c r="BA67" s="376"/>
      <c r="BB67" s="376"/>
      <c r="BC67" s="376"/>
      <c r="BD67" s="376"/>
      <c r="BE67" s="376"/>
      <c r="BF67" s="376"/>
      <c r="BG67" s="376"/>
      <c r="BH67" s="376"/>
      <c r="BI67" s="376"/>
      <c r="BJ67" s="376"/>
      <c r="BK67" s="376"/>
      <c r="BL67" s="376"/>
      <c r="BM67" s="376"/>
      <c r="BN67" s="376"/>
      <c r="BO67" s="376"/>
      <c r="BP67" s="376"/>
      <c r="BQ67" s="376"/>
      <c r="BR67" s="376"/>
      <c r="BS67" s="376"/>
      <c r="BT67" s="376"/>
      <c r="BU67" s="376"/>
      <c r="BV67" s="376"/>
      <c r="BW67" s="376"/>
      <c r="BX67" s="376"/>
      <c r="BY67" s="376"/>
      <c r="BZ67" s="376"/>
      <c r="CA67" s="376"/>
      <c r="CB67" s="376"/>
      <c r="CC67" s="376"/>
      <c r="CD67" s="376"/>
      <c r="CE67" s="376"/>
      <c r="CF67" s="376"/>
      <c r="CG67" s="376"/>
      <c r="CH67" s="376"/>
      <c r="CI67" s="376"/>
      <c r="CJ67" s="376"/>
      <c r="CK67" s="376"/>
      <c r="CL67" s="376"/>
      <c r="CM67" s="376"/>
      <c r="CN67" s="376"/>
      <c r="CO67" s="376"/>
      <c r="CP67" s="376"/>
      <c r="CQ67" s="376"/>
      <c r="CR67" s="376"/>
      <c r="CS67" s="376"/>
      <c r="CT67" s="376"/>
      <c r="CU67" s="376"/>
      <c r="CV67" s="376"/>
      <c r="CW67" s="376"/>
      <c r="CX67" s="376"/>
      <c r="CY67" s="376"/>
      <c r="CZ67" s="376"/>
      <c r="DA67" s="376"/>
      <c r="DB67" s="376"/>
      <c r="DC67" s="376"/>
      <c r="DD67" s="376"/>
      <c r="DE67" s="376"/>
      <c r="DF67" s="376"/>
      <c r="DG67" s="376"/>
      <c r="DH67" s="376"/>
      <c r="DI67" s="376"/>
      <c r="DJ67" s="376"/>
      <c r="DK67" s="376"/>
      <c r="DL67" s="376"/>
      <c r="DM67" s="376"/>
      <c r="DN67" s="376"/>
      <c r="DO67" s="376"/>
      <c r="DP67" s="376"/>
      <c r="DQ67" s="376"/>
      <c r="DR67" s="376"/>
      <c r="DS67" s="376"/>
      <c r="DT67" s="376"/>
      <c r="DU67" s="376"/>
      <c r="DV67" s="376"/>
      <c r="DW67" s="376"/>
      <c r="DX67" s="376"/>
      <c r="DY67" s="376"/>
      <c r="DZ67" s="376"/>
      <c r="EA67" s="376"/>
    </row>
    <row r="68" spans="1:158" ht="12.75" customHeight="1" thickBot="1">
      <c r="A68" s="531"/>
      <c r="C68" s="576">
        <v>29281</v>
      </c>
      <c r="D68" s="576">
        <v>29373</v>
      </c>
      <c r="E68" s="576">
        <v>29465</v>
      </c>
      <c r="F68" s="576">
        <v>29556</v>
      </c>
      <c r="G68" s="576">
        <v>29646</v>
      </c>
      <c r="H68" s="576">
        <v>29738</v>
      </c>
      <c r="I68" s="576">
        <v>29830</v>
      </c>
      <c r="J68" s="576">
        <v>29921</v>
      </c>
      <c r="K68" s="576">
        <v>30011</v>
      </c>
      <c r="L68" s="576">
        <v>30103</v>
      </c>
      <c r="M68" s="576">
        <v>30195</v>
      </c>
      <c r="N68" s="576">
        <v>30286</v>
      </c>
      <c r="O68" s="576">
        <v>30376</v>
      </c>
      <c r="P68" s="576">
        <v>30468</v>
      </c>
      <c r="Q68" s="576">
        <v>30560</v>
      </c>
      <c r="R68" s="576">
        <v>30651</v>
      </c>
      <c r="S68" s="576">
        <v>30742</v>
      </c>
      <c r="T68" s="576">
        <v>30834</v>
      </c>
      <c r="U68" s="576">
        <v>30926</v>
      </c>
      <c r="V68" s="576">
        <v>31017</v>
      </c>
      <c r="W68" s="576">
        <v>31107</v>
      </c>
      <c r="X68" s="576">
        <v>31199</v>
      </c>
      <c r="Y68" s="576">
        <v>31291</v>
      </c>
      <c r="Z68" s="576">
        <v>31382</v>
      </c>
      <c r="AA68" s="576">
        <v>31472</v>
      </c>
      <c r="AB68" s="576">
        <v>31564</v>
      </c>
      <c r="AC68" s="576">
        <v>31656</v>
      </c>
      <c r="AD68" s="576">
        <v>31747</v>
      </c>
      <c r="AE68" s="576">
        <v>31837</v>
      </c>
      <c r="AF68" s="576">
        <v>31929</v>
      </c>
      <c r="AG68" s="576">
        <v>32021</v>
      </c>
      <c r="AH68" s="576">
        <v>32112</v>
      </c>
      <c r="AI68" s="576">
        <v>32203</v>
      </c>
      <c r="AJ68" s="576">
        <v>32295</v>
      </c>
      <c r="AK68" s="576">
        <v>32387</v>
      </c>
      <c r="AL68" s="576">
        <v>32478</v>
      </c>
      <c r="AM68" s="576">
        <v>32568</v>
      </c>
      <c r="AN68" s="576">
        <v>32660</v>
      </c>
      <c r="AO68" s="576">
        <v>32752</v>
      </c>
      <c r="AP68" s="576">
        <v>32843</v>
      </c>
      <c r="AQ68" s="576">
        <v>32933</v>
      </c>
      <c r="AR68" s="576">
        <v>33025</v>
      </c>
      <c r="AS68" s="576">
        <v>33117</v>
      </c>
      <c r="AT68" s="576">
        <v>33208</v>
      </c>
      <c r="AU68" s="576">
        <v>33298</v>
      </c>
      <c r="AV68" s="576">
        <v>33390</v>
      </c>
      <c r="AW68" s="576">
        <v>33482</v>
      </c>
      <c r="AX68" s="576">
        <v>33573</v>
      </c>
      <c r="AY68" s="576">
        <v>33664</v>
      </c>
      <c r="AZ68" s="576">
        <v>33756</v>
      </c>
      <c r="BA68" s="576">
        <v>33848</v>
      </c>
      <c r="BB68" s="576">
        <v>33939</v>
      </c>
      <c r="BC68" s="576">
        <v>34029</v>
      </c>
      <c r="BD68" s="576">
        <v>34121</v>
      </c>
      <c r="BE68" s="576">
        <v>34213</v>
      </c>
      <c r="BF68" s="576">
        <v>34304</v>
      </c>
      <c r="BG68" s="576">
        <v>34394</v>
      </c>
      <c r="BH68" s="576">
        <v>34486</v>
      </c>
      <c r="BI68" s="576">
        <v>34578</v>
      </c>
      <c r="BJ68" s="576">
        <v>34669</v>
      </c>
      <c r="BK68" s="576">
        <v>34759</v>
      </c>
      <c r="BL68" s="576">
        <v>34851</v>
      </c>
      <c r="BM68" s="576">
        <v>34943</v>
      </c>
      <c r="BN68" s="576">
        <v>35034</v>
      </c>
      <c r="BO68" s="576">
        <v>35125</v>
      </c>
      <c r="BP68" s="576">
        <v>35217</v>
      </c>
      <c r="BQ68" s="576">
        <v>35309</v>
      </c>
      <c r="BR68" s="576">
        <v>35400</v>
      </c>
      <c r="BS68" s="576">
        <v>35490</v>
      </c>
      <c r="BT68" s="576">
        <v>35582</v>
      </c>
      <c r="BU68" s="576">
        <v>35674</v>
      </c>
      <c r="BV68" s="576">
        <v>35765</v>
      </c>
      <c r="BW68" s="576">
        <v>35855</v>
      </c>
      <c r="BX68" s="576">
        <v>35947</v>
      </c>
      <c r="BY68" s="576">
        <v>36039</v>
      </c>
      <c r="BZ68" s="576">
        <v>36130</v>
      </c>
      <c r="CA68" s="576">
        <v>36220</v>
      </c>
      <c r="CB68" s="576">
        <v>36312</v>
      </c>
      <c r="CC68" s="576">
        <v>36404</v>
      </c>
      <c r="CD68" s="576">
        <v>36495</v>
      </c>
      <c r="CE68" s="576">
        <v>36586</v>
      </c>
      <c r="CF68" s="576">
        <v>36678</v>
      </c>
      <c r="CG68" s="576">
        <v>36770</v>
      </c>
      <c r="CH68" s="576">
        <v>36861</v>
      </c>
      <c r="CI68" s="576">
        <v>36951</v>
      </c>
      <c r="CJ68" s="576">
        <v>37043</v>
      </c>
      <c r="CK68" s="576">
        <v>37135</v>
      </c>
      <c r="CL68" s="576">
        <v>37226</v>
      </c>
      <c r="CM68" s="576">
        <v>37316</v>
      </c>
      <c r="CN68" s="576">
        <v>37408</v>
      </c>
      <c r="CO68" s="576">
        <v>37500</v>
      </c>
      <c r="CP68" s="576">
        <v>37591</v>
      </c>
      <c r="CQ68" s="576">
        <v>37681</v>
      </c>
      <c r="CR68" s="576">
        <v>37773</v>
      </c>
      <c r="CS68" s="576">
        <v>37865</v>
      </c>
      <c r="CT68" s="576">
        <v>37956</v>
      </c>
      <c r="CU68" s="576">
        <v>38047</v>
      </c>
      <c r="CV68" s="576">
        <v>38139</v>
      </c>
      <c r="CW68" s="576">
        <v>38231</v>
      </c>
      <c r="CX68" s="576">
        <v>38322</v>
      </c>
      <c r="CY68" s="576">
        <v>38412</v>
      </c>
      <c r="CZ68" s="576">
        <v>38504</v>
      </c>
      <c r="DA68" s="576">
        <v>38596</v>
      </c>
      <c r="DB68" s="576">
        <v>38687</v>
      </c>
      <c r="DC68" s="576">
        <v>38777</v>
      </c>
      <c r="DD68" s="576">
        <v>38869</v>
      </c>
      <c r="DE68" s="576">
        <v>38961</v>
      </c>
      <c r="DF68" s="576">
        <v>39052</v>
      </c>
      <c r="DG68" s="576">
        <v>39142</v>
      </c>
      <c r="DH68" s="576">
        <v>39234</v>
      </c>
      <c r="DI68" s="576">
        <v>39326</v>
      </c>
      <c r="DJ68" s="576">
        <v>39417</v>
      </c>
      <c r="DK68" s="576">
        <v>39508</v>
      </c>
      <c r="DL68" s="576">
        <v>39600</v>
      </c>
      <c r="DM68" s="576">
        <v>39692</v>
      </c>
      <c r="DN68" s="576">
        <v>39783</v>
      </c>
      <c r="DO68" s="576">
        <v>39873</v>
      </c>
      <c r="DP68" s="576">
        <v>39965</v>
      </c>
      <c r="DQ68" s="576">
        <v>40057</v>
      </c>
      <c r="DR68" s="576">
        <v>40148</v>
      </c>
      <c r="DS68" s="576">
        <v>40238</v>
      </c>
      <c r="DT68" s="576">
        <v>40330</v>
      </c>
      <c r="DU68" s="576">
        <v>40422</v>
      </c>
      <c r="DV68" s="576">
        <v>40513</v>
      </c>
      <c r="DW68" s="576">
        <v>40603</v>
      </c>
      <c r="DX68" s="576">
        <v>40695</v>
      </c>
      <c r="DY68" s="576">
        <v>40787</v>
      </c>
      <c r="DZ68" s="576">
        <v>40878</v>
      </c>
      <c r="EA68" s="576">
        <v>40969</v>
      </c>
      <c r="EB68" s="576">
        <v>41061</v>
      </c>
      <c r="EC68" s="576">
        <v>41153</v>
      </c>
      <c r="ED68" s="576">
        <v>41244</v>
      </c>
      <c r="EE68" s="576">
        <v>41334</v>
      </c>
      <c r="EF68" s="576">
        <v>41426</v>
      </c>
      <c r="EG68" s="576">
        <v>41518</v>
      </c>
      <c r="EH68" s="576">
        <v>41609</v>
      </c>
      <c r="EI68" s="576">
        <v>41699</v>
      </c>
      <c r="EJ68" s="576">
        <v>41791</v>
      </c>
      <c r="EK68" s="576">
        <v>41883</v>
      </c>
      <c r="EL68" s="576">
        <v>41974</v>
      </c>
      <c r="EM68" s="576">
        <v>42064</v>
      </c>
      <c r="EN68" s="576">
        <v>42156</v>
      </c>
      <c r="EO68" s="576">
        <v>42248</v>
      </c>
      <c r="EP68" s="576">
        <v>42339</v>
      </c>
      <c r="EQ68" s="576">
        <v>42430</v>
      </c>
      <c r="ER68" s="576">
        <v>42522</v>
      </c>
      <c r="ES68" s="576">
        <v>42614</v>
      </c>
      <c r="ET68" s="576">
        <v>42705</v>
      </c>
      <c r="EU68" s="576">
        <v>42795</v>
      </c>
      <c r="EV68" s="576">
        <v>42887</v>
      </c>
      <c r="EW68" s="576">
        <v>42979</v>
      </c>
      <c r="EX68" s="576">
        <v>43070</v>
      </c>
      <c r="EY68" s="576">
        <v>43160</v>
      </c>
      <c r="EZ68" s="576">
        <v>43252</v>
      </c>
      <c r="FA68" s="576">
        <v>43344</v>
      </c>
      <c r="FB68" s="576">
        <v>43435</v>
      </c>
    </row>
    <row r="69" spans="1:158" s="544" customFormat="1">
      <c r="A69" s="667" t="s">
        <v>195</v>
      </c>
      <c r="B69" s="499" t="s">
        <v>398</v>
      </c>
      <c r="C69" s="543" t="e">
        <f>C27/C24*100</f>
        <v>#VALUE!</v>
      </c>
      <c r="D69" s="543">
        <f>100*('E&amp;R trim'!O65/'E&amp;R trim'!O9*'E&amp;R trim'!K9/'E&amp;R trim'!K65-1)</f>
        <v>13.271138402781869</v>
      </c>
      <c r="E69" s="543">
        <f>100*('E&amp;R trim'!P65/'E&amp;R trim'!P9*'E&amp;R trim'!L9/'E&amp;R trim'!L65-1)</f>
        <v>12.73829189421094</v>
      </c>
      <c r="F69" s="543">
        <f>100*('E&amp;R trim'!Q65/'E&amp;R trim'!Q9*'E&amp;R trim'!M9/'E&amp;R trim'!M65-1)</f>
        <v>13.32178715356569</v>
      </c>
      <c r="G69" s="543">
        <f>100*('E&amp;R trim'!R65/'E&amp;R trim'!R9*'E&amp;R trim'!N9/'E&amp;R trim'!N65-1)</f>
        <v>12.903088459750812</v>
      </c>
      <c r="H69" s="543">
        <f>100*('E&amp;R trim'!S65/'E&amp;R trim'!S9*'E&amp;R trim'!O9/'E&amp;R trim'!O65-1)</f>
        <v>13.077905678114977</v>
      </c>
      <c r="I69" s="543">
        <f>100*('E&amp;R trim'!T65/'E&amp;R trim'!T9*'E&amp;R trim'!P9/'E&amp;R trim'!P65-1)</f>
        <v>14.087475929778126</v>
      </c>
      <c r="J69" s="543">
        <f>100*('E&amp;R trim'!U65/'E&amp;R trim'!U9*'E&amp;R trim'!Q9/'E&amp;R trim'!Q65-1)</f>
        <v>14.157456960765625</v>
      </c>
      <c r="K69" s="543">
        <f>100*('E&amp;R trim'!V65/'E&amp;R trim'!V9*'E&amp;R trim'!R9/'E&amp;R trim'!R65-1)</f>
        <v>13.677819848559025</v>
      </c>
      <c r="L69" s="543">
        <f>100*('E&amp;R trim'!W65/'E&amp;R trim'!W9*'E&amp;R trim'!S9/'E&amp;R trim'!S65-1)</f>
        <v>13.311543036747508</v>
      </c>
      <c r="M69" s="543">
        <f>100*('E&amp;R trim'!X65/'E&amp;R trim'!X9*'E&amp;R trim'!T9/'E&amp;R trim'!T65-1)</f>
        <v>10.827974899997805</v>
      </c>
      <c r="N69" s="543">
        <f>100*('E&amp;R trim'!Y65/'E&amp;R trim'!Y9*'E&amp;R trim'!U9/'E&amp;R trim'!U65-1)</f>
        <v>9.7183071726105297</v>
      </c>
      <c r="O69" s="543">
        <f>100*('E&amp;R trim'!Z65/'E&amp;R trim'!Z9*'E&amp;R trim'!V9/'E&amp;R trim'!V65-1)</f>
        <v>9.4251268022422572</v>
      </c>
      <c r="P69" s="543">
        <f>100*('E&amp;R trim'!AA65/'E&amp;R trim'!AA9*'E&amp;R trim'!W9/'E&amp;R trim'!W65-1)</f>
        <v>9.1824319778041499</v>
      </c>
      <c r="Q69" s="543">
        <f>100*('E&amp;R trim'!AB65/'E&amp;R trim'!AB9*'E&amp;R trim'!X9/'E&amp;R trim'!X65-1)</f>
        <v>9.8262252399513361</v>
      </c>
      <c r="R69" s="543">
        <f>100*('E&amp;R trim'!AC65/'E&amp;R trim'!AC9*'E&amp;R trim'!Y9/'E&amp;R trim'!Y65-1)</f>
        <v>9.7422982963760951</v>
      </c>
      <c r="S69" s="543">
        <f>100*('E&amp;R trim'!AD65/'E&amp;R trim'!AD9*'E&amp;R trim'!Z9/'E&amp;R trim'!Z65-1)</f>
        <v>8.9836480318399516</v>
      </c>
      <c r="T69" s="543">
        <f>100*('E&amp;R trim'!AE65/'E&amp;R trim'!AE9*'E&amp;R trim'!AA9/'E&amp;R trim'!AA65-1)</f>
        <v>7.9996410967996923</v>
      </c>
      <c r="U69" s="543">
        <f>100*('E&amp;R trim'!AF65/'E&amp;R trim'!AF9*'E&amp;R trim'!AB9/'E&amp;R trim'!AB65-1)</f>
        <v>7.5254754399599166</v>
      </c>
      <c r="V69" s="543">
        <f>100*('E&amp;R trim'!AG65/'E&amp;R trim'!AG9*'E&amp;R trim'!AC9/'E&amp;R trim'!AC65-1)</f>
        <v>7.1389567306263224</v>
      </c>
      <c r="W69" s="543">
        <f>100*('E&amp;R trim'!AH65/'E&amp;R trim'!AH9*'E&amp;R trim'!AD9/'E&amp;R trim'!AD65-1)</f>
        <v>6.7831908942410202</v>
      </c>
      <c r="X69" s="543">
        <f>100*('E&amp;R trim'!AI65/'E&amp;R trim'!AI9*'E&amp;R trim'!AE9/'E&amp;R trim'!AE65-1)</f>
        <v>6.742804980508299</v>
      </c>
      <c r="Y69" s="543">
        <f>100*('E&amp;R trim'!AJ65/'E&amp;R trim'!AJ9*'E&amp;R trim'!AF9/'E&amp;R trim'!AF65-1)</f>
        <v>6.0203727812158325</v>
      </c>
      <c r="Z69" s="543">
        <f>100*('E&amp;R trim'!AK65/'E&amp;R trim'!AK9*'E&amp;R trim'!AG9/'E&amp;R trim'!AG65-1)</f>
        <v>5.0876145605617484</v>
      </c>
      <c r="AA69" s="543">
        <f>100*('E&amp;R trim'!AL65/'E&amp;R trim'!AL9*'E&amp;R trim'!AH9/'E&amp;R trim'!AH65-1)</f>
        <v>3.7751599619200382</v>
      </c>
      <c r="AB69" s="543">
        <f>100*('E&amp;R trim'!AM65/'E&amp;R trim'!AM9*'E&amp;R trim'!AI9/'E&amp;R trim'!AI65-1)</f>
        <v>2.6954987619682846</v>
      </c>
      <c r="AC69" s="543">
        <f>100*('E&amp;R trim'!AN65/'E&amp;R trim'!AN9*'E&amp;R trim'!AJ9/'E&amp;R trim'!AJ65-1)</f>
        <v>2.1578475035421096</v>
      </c>
      <c r="AD69" s="543">
        <f>100*('E&amp;R trim'!AO65/'E&amp;R trim'!AO9*'E&amp;R trim'!AK9/'E&amp;R trim'!AK65-1)</f>
        <v>2.3635432463273487</v>
      </c>
      <c r="AE69" s="543">
        <f>100*('E&amp;R trim'!AP65/'E&amp;R trim'!AP9*'E&amp;R trim'!AL9/'E&amp;R trim'!AL65-1)</f>
        <v>2.862075411822107</v>
      </c>
      <c r="AF69" s="543">
        <f>100*('E&amp;R trim'!AQ65/'E&amp;R trim'!AQ9*'E&amp;R trim'!AM9/'E&amp;R trim'!AM65-1)</f>
        <v>3.0198552137523649</v>
      </c>
      <c r="AG69" s="543">
        <f>100*('E&amp;R trim'!AR65/'E&amp;R trim'!AR9*'E&amp;R trim'!AN9/'E&amp;R trim'!AN65-1)</f>
        <v>3.1431816642204735</v>
      </c>
      <c r="AH69" s="543">
        <f>100*('E&amp;R trim'!AS65/'E&amp;R trim'!AS9*'E&amp;R trim'!AO9/'E&amp;R trim'!AO65-1)</f>
        <v>2.7073441129321196</v>
      </c>
      <c r="AI69" s="543">
        <f>100*('E&amp;R trim'!AT65/'E&amp;R trim'!AT9*'E&amp;R trim'!AP9/'E&amp;R trim'!AP65-1)</f>
        <v>2.442522178258133</v>
      </c>
      <c r="AJ69" s="543">
        <f>100*('E&amp;R trim'!AU65/'E&amp;R trim'!AU9*'E&amp;R trim'!AQ9/'E&amp;R trim'!AQ65-1)</f>
        <v>2.399482576287415</v>
      </c>
      <c r="AK69" s="543">
        <f>100*('E&amp;R trim'!AV65/'E&amp;R trim'!AV9*'E&amp;R trim'!AR9/'E&amp;R trim'!AR65-1)</f>
        <v>2.7017067464710776</v>
      </c>
      <c r="AL69" s="543">
        <f>100*('E&amp;R trim'!AW65/'E&amp;R trim'!AW9*'E&amp;R trim'!AS9/'E&amp;R trim'!AS65-1)</f>
        <v>3.0863015178010045</v>
      </c>
      <c r="AM69" s="543">
        <f>100*('E&amp;R trim'!AX65/'E&amp;R trim'!AX9*'E&amp;R trim'!AT9/'E&amp;R trim'!AT65-1)</f>
        <v>3.6053697803664964</v>
      </c>
      <c r="AN69" s="543">
        <f>100*('E&amp;R trim'!AY65/'E&amp;R trim'!AY9*'E&amp;R trim'!AU9/'E&amp;R trim'!AU65-1)</f>
        <v>4.0335311225478065</v>
      </c>
      <c r="AO69" s="543">
        <f>100*('E&amp;R trim'!AZ65/'E&amp;R trim'!AZ9*'E&amp;R trim'!AV9/'E&amp;R trim'!AV65-1)</f>
        <v>3.8825237133557344</v>
      </c>
      <c r="AP69" s="543">
        <f>100*('E&amp;R trim'!BA65/'E&amp;R trim'!BA9*'E&amp;R trim'!AW9/'E&amp;R trim'!AW65-1)</f>
        <v>3.7722177943359858</v>
      </c>
      <c r="AQ69" s="543">
        <f>100*('E&amp;R trim'!BB65/'E&amp;R trim'!BB9*'E&amp;R trim'!AX9/'E&amp;R trim'!AX65-1)</f>
        <v>3.2453959016867318</v>
      </c>
      <c r="AR69" s="543">
        <f>100*('E&amp;R trim'!BC65/'E&amp;R trim'!BC9*'E&amp;R trim'!AY9/'E&amp;R trim'!AY65-1)</f>
        <v>2.7611500432149994</v>
      </c>
      <c r="AS69" s="543">
        <f>100*('E&amp;R trim'!BD65/'E&amp;R trim'!BD9*'E&amp;R trim'!AZ9/'E&amp;R trim'!AZ65-1)</f>
        <v>2.7324520521874396</v>
      </c>
      <c r="AT69" s="543">
        <f>100*('E&amp;R trim'!BE65/'E&amp;R trim'!BE9*'E&amp;R trim'!BA9/'E&amp;R trim'!BA65-1)</f>
        <v>2.724142779165506</v>
      </c>
      <c r="AU69" s="543">
        <f>100*('E&amp;R trim'!BF65/'E&amp;R trim'!BF9*'E&amp;R trim'!BB9/'E&amp;R trim'!BB65-1)</f>
        <v>2.6761014082139933</v>
      </c>
      <c r="AV69" s="543">
        <f>100*('E&amp;R trim'!BG65/'E&amp;R trim'!BG9*'E&amp;R trim'!BC9/'E&amp;R trim'!BC65-1)</f>
        <v>2.6221876702640978</v>
      </c>
      <c r="AW69" s="543">
        <f>100*('E&amp;R trim'!BH65/'E&amp;R trim'!BH9*'E&amp;R trim'!BD9/'E&amp;R trim'!BD65-1)</f>
        <v>2.6556075824628378</v>
      </c>
      <c r="AX69" s="543">
        <f>100*('E&amp;R trim'!BI65/'E&amp;R trim'!BI9*'E&amp;R trim'!BE9/'E&amp;R trim'!BE65-1)</f>
        <v>2.7402919413482829</v>
      </c>
      <c r="AY69" s="543">
        <f>100*('E&amp;R trim'!BJ65/'E&amp;R trim'!BJ9*'E&amp;R trim'!BF9/'E&amp;R trim'!BF65-1)</f>
        <v>2.7544106956458814</v>
      </c>
      <c r="AZ69" s="543">
        <f>100*('E&amp;R trim'!BK65/'E&amp;R trim'!BK9*'E&amp;R trim'!BG9/'E&amp;R trim'!BG65-1)</f>
        <v>2.9219397957143345</v>
      </c>
      <c r="BA69" s="543">
        <f>100*('E&amp;R trim'!BL65/'E&amp;R trim'!BL9*'E&amp;R trim'!BH9/'E&amp;R trim'!BH65-1)</f>
        <v>2.5327385380654377</v>
      </c>
      <c r="BB69" s="543">
        <f>100*('E&amp;R trim'!BM65/'E&amp;R trim'!BM9*'E&amp;R trim'!BI9/'E&amp;R trim'!BI65-1)</f>
        <v>2.0547356215618873</v>
      </c>
      <c r="BC69" s="543">
        <f>100*('E&amp;R trim'!BN65/'E&amp;R trim'!BN9*'E&amp;R trim'!BJ9/'E&amp;R trim'!BJ65-1)</f>
        <v>2.0090044393683781</v>
      </c>
      <c r="BD69" s="543">
        <f>100*('E&amp;R trim'!BO65/'E&amp;R trim'!BO9*'E&amp;R trim'!BK9/'E&amp;R trim'!BK65-1)</f>
        <v>1.5351807495983971</v>
      </c>
      <c r="BE69" s="543">
        <f>100*('E&amp;R trim'!BP65/'E&amp;R trim'!BP9*'E&amp;R trim'!BL9/'E&amp;R trim'!BL65-1)</f>
        <v>1.3643178119035149</v>
      </c>
      <c r="BF69" s="543">
        <f>100*('E&amp;R trim'!BQ65/'E&amp;R trim'!BQ9*'E&amp;R trim'!BM9/'E&amp;R trim'!BM65-1)</f>
        <v>1.2425060399299914</v>
      </c>
      <c r="BG69" s="543">
        <f>100*('E&amp;R trim'!BR65/'E&amp;R trim'!BR9*'E&amp;R trim'!BN9/'E&amp;R trim'!BN65-1)</f>
        <v>1.0208997621059535</v>
      </c>
      <c r="BH69" s="543">
        <f>100*('E&amp;R trim'!BS65/'E&amp;R trim'!BS9*'E&amp;R trim'!BO9/'E&amp;R trim'!BO65-1)</f>
        <v>0.98062437039136974</v>
      </c>
      <c r="BI69" s="543">
        <f>100*('E&amp;R trim'!BT65/'E&amp;R trim'!BT9*'E&amp;R trim'!BP9/'E&amp;R trim'!BP65-1)</f>
        <v>0.95876629870590424</v>
      </c>
      <c r="BJ69" s="543">
        <f>100*('E&amp;R trim'!BU65/'E&amp;R trim'!BU9*'E&amp;R trim'!BQ9/'E&amp;R trim'!BQ65-1)</f>
        <v>0.78507917536747573</v>
      </c>
      <c r="BK69" s="543">
        <f>100*('E&amp;R trim'!BV65/'E&amp;R trim'!BV9*'E&amp;R trim'!BR9/'E&amp;R trim'!BR65-1)</f>
        <v>0.80756221278319718</v>
      </c>
      <c r="BL69" s="543">
        <f>100*('E&amp;R trim'!BW65/'E&amp;R trim'!BW9*'E&amp;R trim'!BS9/'E&amp;R trim'!BS65-1)</f>
        <v>0.69043515510587294</v>
      </c>
      <c r="BM69" s="543">
        <f>100*('E&amp;R trim'!BX65/'E&amp;R trim'!BX9*'E&amp;R trim'!BT9/'E&amp;R trim'!BT65-1)</f>
        <v>1.0322998266885097</v>
      </c>
      <c r="BN69" s="543">
        <f>100*('E&amp;R trim'!BY65/'E&amp;R trim'!BY9*'E&amp;R trim'!BU9/'E&amp;R trim'!BU65-1)</f>
        <v>1.3568477916404698</v>
      </c>
      <c r="BO69" s="543">
        <f>100*('E&amp;R trim'!BZ65/'E&amp;R trim'!BZ9*'E&amp;R trim'!BV9/'E&amp;R trim'!BV65-1)</f>
        <v>1.6841644039293557</v>
      </c>
      <c r="BP69" s="543">
        <f>100*('E&amp;R trim'!CA65/'E&amp;R trim'!CA9*'E&amp;R trim'!BW9/'E&amp;R trim'!BW65-1)</f>
        <v>1.9980477481216008</v>
      </c>
      <c r="BQ69" s="543">
        <f>100*('E&amp;R trim'!CB65/'E&amp;R trim'!CB9*'E&amp;R trim'!BX9/'E&amp;R trim'!BX65-1)</f>
        <v>1.3525316564034773</v>
      </c>
      <c r="BR69" s="543">
        <f>100*('E&amp;R trim'!CC65/'E&amp;R trim'!CC9*'E&amp;R trim'!BY9/'E&amp;R trim'!BY65-1)</f>
        <v>1.2921982793320463</v>
      </c>
      <c r="BS69" s="543">
        <f>100*('E&amp;R trim'!CD65/'E&amp;R trim'!CD9*'E&amp;R trim'!BZ9/'E&amp;R trim'!BZ65-1)</f>
        <v>1.0396774740367709</v>
      </c>
      <c r="BT69" s="543">
        <f>100*('E&amp;R trim'!CE65/'E&amp;R trim'!CE9*'E&amp;R trim'!CA9/'E&amp;R trim'!CA65-1)</f>
        <v>0.56090018359895577</v>
      </c>
      <c r="BU69" s="543">
        <f>100*('E&amp;R trim'!CF65/'E&amp;R trim'!CF9*'E&amp;R trim'!CB9/'E&amp;R trim'!CB65-1)</f>
        <v>0.92527348964457357</v>
      </c>
      <c r="BV69" s="543">
        <f>100*('E&amp;R trim'!CG65/'E&amp;R trim'!CG9*'E&amp;R trim'!CC9/'E&amp;R trim'!CC65-1)</f>
        <v>0.74559967573668562</v>
      </c>
      <c r="BW69" s="543">
        <f>100*('E&amp;R trim'!CH65/'E&amp;R trim'!CH9*'E&amp;R trim'!CD9/'E&amp;R trim'!CD65-1)</f>
        <v>0.58332694436917798</v>
      </c>
      <c r="BX69" s="543">
        <f>100*('E&amp;R trim'!CI65/'E&amp;R trim'!CI9*'E&amp;R trim'!CE9/'E&amp;R trim'!CE65-1)</f>
        <v>0.68376914862271487</v>
      </c>
      <c r="BY69" s="543">
        <f>100*('E&amp;R trim'!CJ65/'E&amp;R trim'!CJ9*'E&amp;R trim'!CF9/'E&amp;R trim'!CF65-1)</f>
        <v>0.18305600939236832</v>
      </c>
      <c r="BZ69" s="543">
        <f>100*('E&amp;R trim'!CK65/'E&amp;R trim'!CK9*'E&amp;R trim'!CG9/'E&amp;R trim'!CG65-1)</f>
        <v>-0.41329470940524304</v>
      </c>
      <c r="CA69" s="543">
        <f>100*('E&amp;R trim'!CL65/'E&amp;R trim'!CL9*'E&amp;R trim'!CH9/'E&amp;R trim'!CH65-1)</f>
        <v>-0.78545331413097941</v>
      </c>
      <c r="CB69" s="543">
        <f>100*('E&amp;R trim'!CM65/'E&amp;R trim'!CM9*'E&amp;R trim'!CI9/'E&amp;R trim'!CI65-1)</f>
        <v>-0.78742452998999957</v>
      </c>
      <c r="CC69" s="543">
        <f>100*('E&amp;R trim'!CN65/'E&amp;R trim'!CN9*'E&amp;R trim'!CJ9/'E&amp;R trim'!CJ65-1)</f>
        <v>-0.5699965439350696</v>
      </c>
      <c r="CD69" s="543">
        <f>100*('E&amp;R trim'!CO65/'E&amp;R trim'!CO9*'E&amp;R trim'!CK9/'E&amp;R trim'!CK65-1)</f>
        <v>0.29152384409008025</v>
      </c>
      <c r="CE69" s="543">
        <f>100*('E&amp;R trim'!CP65/'E&amp;R trim'!CP9*'E&amp;R trim'!CL9/'E&amp;R trim'!CL65-1)</f>
        <v>1.4848268282855459</v>
      </c>
      <c r="CF69" s="543">
        <f>100*('E&amp;R trim'!CQ65/'E&amp;R trim'!CQ9*'E&amp;R trim'!CM9/'E&amp;R trim'!CM65-1)</f>
        <v>1.936223191552644</v>
      </c>
      <c r="CG69" s="543">
        <f>100*('E&amp;R trim'!CR65/'E&amp;R trim'!CR9*'E&amp;R trim'!CN9/'E&amp;R trim'!CN65-1)</f>
        <v>2.6515279524277124</v>
      </c>
      <c r="CH69" s="543">
        <f>100*('E&amp;R trim'!CS65/'E&amp;R trim'!CS9*'E&amp;R trim'!CO9/'E&amp;R trim'!CO65-1)</f>
        <v>2.931949193482164</v>
      </c>
      <c r="CI69" s="543">
        <f>100*('E&amp;R trim'!CT65/'E&amp;R trim'!CT9*'E&amp;R trim'!CP9/'E&amp;R trim'!CP65-1)</f>
        <v>2.2596556253859257</v>
      </c>
      <c r="CJ69" s="543">
        <f>100*('E&amp;R trim'!CU65/'E&amp;R trim'!CU9*'E&amp;R trim'!CQ9/'E&amp;R trim'!CQ65-1)</f>
        <v>2.4847890702655917</v>
      </c>
      <c r="CK69" s="543">
        <f>100*('E&amp;R trim'!CV65/'E&amp;R trim'!CV9*'E&amp;R trim'!CR9/'E&amp;R trim'!CR65-1)</f>
        <v>1.9789727826400538</v>
      </c>
      <c r="CL69" s="543">
        <f>100*('E&amp;R trim'!CW65/'E&amp;R trim'!CW9*'E&amp;R trim'!CS9/'E&amp;R trim'!CS65-1)</f>
        <v>1.135761842282057</v>
      </c>
      <c r="CM69" s="543">
        <f>100*('E&amp;R trim'!CX65/'E&amp;R trim'!CX9*'E&amp;R trim'!CT9/'E&amp;R trim'!CT65-1)</f>
        <v>1.2010668814948167</v>
      </c>
      <c r="CN69" s="543">
        <f>100*('E&amp;R trim'!CY65/'E&amp;R trim'!CY9*'E&amp;R trim'!CU9/'E&amp;R trim'!CU65-1)</f>
        <v>0.56805941043367447</v>
      </c>
      <c r="CO69" s="543">
        <f>100*('E&amp;R trim'!CZ65/'E&amp;R trim'!CZ9*'E&amp;R trim'!CV9/'E&amp;R trim'!CV65-1)</f>
        <v>0.59543025152453133</v>
      </c>
      <c r="CP69" s="543">
        <f>100*('E&amp;R trim'!DA65/'E&amp;R trim'!DA9*'E&amp;R trim'!CW9/'E&amp;R trim'!CW65-1)</f>
        <v>1.1091568243622341</v>
      </c>
      <c r="CQ69" s="543">
        <f>100*('E&amp;R trim'!DB65/'E&amp;R trim'!DB9*'E&amp;R trim'!CX9/'E&amp;R trim'!CX65-1)</f>
        <v>1.5814292839603672</v>
      </c>
      <c r="CR69" s="543">
        <f>100*('E&amp;R trim'!DC65/'E&amp;R trim'!DC9*'E&amp;R trim'!CY9/'E&amp;R trim'!CY65-1)</f>
        <v>1.5291480422017445</v>
      </c>
      <c r="CS69" s="543">
        <f>100*('E&amp;R trim'!DD65/'E&amp;R trim'!DD9*'E&amp;R trim'!CZ9/'E&amp;R trim'!CZ65-1)</f>
        <v>1.7698105009307463</v>
      </c>
      <c r="CT69" s="543">
        <f>100*('E&amp;R trim'!DE65/'E&amp;R trim'!DE9*'E&amp;R trim'!DA9/'E&amp;R trim'!DA65-1)</f>
        <v>2.0040494823482913</v>
      </c>
      <c r="CU69" s="543">
        <f>100*('E&amp;R trim'!DF65/'E&amp;R trim'!DF9*'E&amp;R trim'!DB9/'E&amp;R trim'!DB65-1)</f>
        <v>1.8493736422839469</v>
      </c>
      <c r="CV69" s="543">
        <f>100*('E&amp;R trim'!DG65/'E&amp;R trim'!DG9*'E&amp;R trim'!DC9/'E&amp;R trim'!DC65-1)</f>
        <v>2.3277882245742676</v>
      </c>
      <c r="CW69" s="543">
        <f>100*('E&amp;R trim'!DH65/'E&amp;R trim'!DH9*'E&amp;R trim'!DD9/'E&amp;R trim'!DD65-1)</f>
        <v>2.2872238332982908</v>
      </c>
      <c r="CX69" s="543">
        <f>100*('E&amp;R trim'!DI65/'E&amp;R trim'!DI9*'E&amp;R trim'!DE9/'E&amp;R trim'!DE65-1)</f>
        <v>2.1535349898875733</v>
      </c>
      <c r="CY69" s="543">
        <f>100*('E&amp;R trim'!DJ65/'E&amp;R trim'!DJ9*'E&amp;R trim'!DF9/'E&amp;R trim'!DF65-1)</f>
        <v>1.7596325125114998</v>
      </c>
      <c r="CZ69" s="543">
        <f>100*('E&amp;R trim'!DK65/'E&amp;R trim'!DK9*'E&amp;R trim'!DG9/'E&amp;R trim'!DG65-1)</f>
        <v>1.6482975241963516</v>
      </c>
      <c r="DA69" s="543">
        <f>100*('E&amp;R trim'!DL65/'E&amp;R trim'!DL9*'E&amp;R trim'!DH9/'E&amp;R trim'!DH65-1)</f>
        <v>1.9315126569037888</v>
      </c>
      <c r="DB69" s="543">
        <f>100*('E&amp;R trim'!DM65/'E&amp;R trim'!DM9*'E&amp;R trim'!DI9/'E&amp;R trim'!DI65-1)</f>
        <v>1.9342561578522544</v>
      </c>
      <c r="DC69" s="543">
        <f>100*('E&amp;R trim'!DN65/'E&amp;R trim'!DN9*'E&amp;R trim'!DJ9/'E&amp;R trim'!DJ65-1)</f>
        <v>2.203026868733815</v>
      </c>
      <c r="DD69" s="543">
        <f>100*('E&amp;R trim'!DO65/'E&amp;R trim'!DO9*'E&amp;R trim'!DK9/'E&amp;R trim'!DK65-1)</f>
        <v>2.383888384521482</v>
      </c>
      <c r="DE69" s="543">
        <f>100*('E&amp;R trim'!DP65/'E&amp;R trim'!DP9*'E&amp;R trim'!DL9/'E&amp;R trim'!DL65-1)</f>
        <v>2.2242198000345548</v>
      </c>
      <c r="DF69" s="543">
        <f>100*('E&amp;R trim'!DQ65/'E&amp;R trim'!DQ9*'E&amp;R trim'!DM9/'E&amp;R trim'!DM65-1)</f>
        <v>1.8823715736009827</v>
      </c>
      <c r="DG69" s="543">
        <f>100*('E&amp;R trim'!DR65/'E&amp;R trim'!DR9*'E&amp;R trim'!DN9/'E&amp;R trim'!DN65-1)</f>
        <v>1.8084685303070946</v>
      </c>
      <c r="DH69" s="543">
        <f>100*('E&amp;R trim'!DS65/'E&amp;R trim'!DS9*'E&amp;R trim'!DO9/'E&amp;R trim'!DO65-1)</f>
        <v>1.8185442546414299</v>
      </c>
      <c r="DI69" s="543">
        <f>100*('E&amp;R trim'!DT65/'E&amp;R trim'!DT9*'E&amp;R trim'!DP9/'E&amp;R trim'!DP65-1)</f>
        <v>1.8889799869985291</v>
      </c>
      <c r="DJ69" s="543">
        <f>100*('E&amp;R trim'!DU65/'E&amp;R trim'!DU9*'E&amp;R trim'!DQ9/'E&amp;R trim'!DQ65-1)</f>
        <v>2.94660450053017</v>
      </c>
      <c r="DK69" s="543">
        <f>100*('E&amp;R trim'!DV65/'E&amp;R trim'!DV9*'E&amp;R trim'!DR9/'E&amp;R trim'!DR65-1)</f>
        <v>3.4273885714820818</v>
      </c>
      <c r="DL69" s="543">
        <f>100*('E&amp;R trim'!DW65/'E&amp;R trim'!DW9*'E&amp;R trim'!DS9/'E&amp;R trim'!DS65-1)</f>
        <v>3.4923320785878342</v>
      </c>
      <c r="DM69" s="543">
        <f>100*('E&amp;R trim'!DX65/'E&amp;R trim'!DX9*'E&amp;R trim'!DT9/'E&amp;R trim'!DT65-1)</f>
        <v>3.0515315334798343</v>
      </c>
      <c r="DN69" s="543">
        <f>100*('E&amp;R trim'!DY65/'E&amp;R trim'!DY9*'E&amp;R trim'!DU9/'E&amp;R trim'!DU65-1)</f>
        <v>1.1235195623168437</v>
      </c>
      <c r="DO69" s="543">
        <f>100*('E&amp;R trim'!DZ65/'E&amp;R trim'!DZ9*'E&amp;R trim'!DV9/'E&amp;R trim'!DV65-1)</f>
        <v>-0.64708503594175237</v>
      </c>
      <c r="DP69" s="543">
        <f>100*('E&amp;R trim'!EA65/'E&amp;R trim'!EA9*'E&amp;R trim'!DW9/'E&amp;R trim'!DW65-1)</f>
        <v>-1.811300582943598</v>
      </c>
      <c r="DQ69" s="543">
        <f>100*('E&amp;R trim'!EB65/'E&amp;R trim'!EB9*'E&amp;R trim'!DX9/'E&amp;R trim'!DX65-1)</f>
        <v>-2.0402415174335164</v>
      </c>
      <c r="DR69" s="543">
        <f>100*('E&amp;R trim'!EC65/'E&amp;R trim'!EC9*'E&amp;R trim'!DY9/'E&amp;R trim'!DY65-1)</f>
        <v>-1.0882380160512461</v>
      </c>
      <c r="DS69" s="543">
        <f>100*('E&amp;R trim'!ED65/'E&amp;R trim'!ED9*'E&amp;R trim'!DZ9/'E&amp;R trim'!DZ65-1)</f>
        <v>0.22268778601093331</v>
      </c>
      <c r="DT69" s="543">
        <f>100*('E&amp;R trim'!EE65/'E&amp;R trim'!EE9*'E&amp;R trim'!EA9/'E&amp;R trim'!EA65-1)</f>
        <v>1.1297023281420904</v>
      </c>
      <c r="DU69" s="543">
        <f>100*('E&amp;R trim'!EF65/'E&amp;R trim'!EF9*'E&amp;R trim'!EB9/'E&amp;R trim'!EB65-1)</f>
        <v>1.4428585642187963</v>
      </c>
      <c r="DV69" s="543">
        <f>100*('E&amp;R trim'!EG65/'E&amp;R trim'!EG9*'E&amp;R trim'!EC9/'E&amp;R trim'!EC65-1)</f>
        <v>1.6431050564559735</v>
      </c>
      <c r="DW69" s="543">
        <f>100*('E&amp;R trim'!EH65/'E&amp;R trim'!EH9*'E&amp;R trim'!ED9/'E&amp;R trim'!ED65-1)</f>
        <v>1.7600220994742344</v>
      </c>
      <c r="DX69" s="543">
        <f>100*('E&amp;R trim'!EI65/'E&amp;R trim'!EI9*'E&amp;R trim'!EE9/'E&amp;R trim'!EE65-1)</f>
        <v>1.7952247654758891</v>
      </c>
      <c r="DY69" s="543">
        <f>100*('E&amp;R trim'!EJ65/'E&amp;R trim'!EJ9*'E&amp;R trim'!EF9/'E&amp;R trim'!EF65-1)</f>
        <v>1.8320863523164865</v>
      </c>
      <c r="DZ69" s="543">
        <f>100*('E&amp;R trim'!EK65/'E&amp;R trim'!EK9*'E&amp;R trim'!EG9/'E&amp;R trim'!EG65-1)</f>
        <v>1.899844132608064</v>
      </c>
      <c r="EA69" s="543">
        <f>100*('E&amp;R trim'!EL65/'E&amp;R trim'!EL9*'E&amp;R trim'!EH9/'E&amp;R trim'!EH65-1)</f>
        <v>1.7660154024582209</v>
      </c>
      <c r="EB69" s="543">
        <f>100*('E&amp;R trim'!EM65/'E&amp;R trim'!EM9*'E&amp;R trim'!EI9/'E&amp;R trim'!EI65-1)</f>
        <v>1.4796699834777494</v>
      </c>
      <c r="EC69" s="543">
        <f>100*('E&amp;R trim'!EN65/'E&amp;R trim'!EN9*'E&amp;R trim'!EJ9/'E&amp;R trim'!EJ65-1)</f>
        <v>1.2614530920724398</v>
      </c>
      <c r="ED69" s="543">
        <f>100*('E&amp;R trim'!EO65/'E&amp;R trim'!EO9*'E&amp;R trim'!EK9/'E&amp;R trim'!EK65-1)</f>
        <v>1.0141066157743683</v>
      </c>
    </row>
    <row r="70" spans="1:158" s="468" customFormat="1">
      <c r="A70" s="667"/>
      <c r="B70" s="429" t="s">
        <v>399</v>
      </c>
      <c r="C70" s="427" t="e">
        <f>C38/C30*100</f>
        <v>#VALUE!</v>
      </c>
      <c r="D70" s="427" t="e">
        <f t="shared" ref="D70:BO70" si="108">D38/D30*100</f>
        <v>#VALUE!</v>
      </c>
      <c r="E70" s="427" t="e">
        <f t="shared" si="108"/>
        <v>#VALUE!</v>
      </c>
      <c r="F70" s="427" t="e">
        <f t="shared" si="108"/>
        <v>#VALUE!</v>
      </c>
      <c r="G70" s="427" t="e">
        <f t="shared" si="108"/>
        <v>#VALUE!</v>
      </c>
      <c r="H70" s="427" t="e">
        <f t="shared" si="108"/>
        <v>#VALUE!</v>
      </c>
      <c r="I70" s="427" t="e">
        <f t="shared" si="108"/>
        <v>#VALUE!</v>
      </c>
      <c r="J70" s="427" t="e">
        <f t="shared" si="108"/>
        <v>#VALUE!</v>
      </c>
      <c r="K70" s="427" t="e">
        <f t="shared" si="108"/>
        <v>#VALUE!</v>
      </c>
      <c r="L70" s="427" t="e">
        <f t="shared" si="108"/>
        <v>#VALUE!</v>
      </c>
      <c r="M70" s="427" t="e">
        <f t="shared" si="108"/>
        <v>#VALUE!</v>
      </c>
      <c r="N70" s="427" t="e">
        <f>N38/N30*100</f>
        <v>#VALUE!</v>
      </c>
      <c r="O70" s="427" t="e">
        <f t="shared" si="108"/>
        <v>#VALUE!</v>
      </c>
      <c r="P70" s="427" t="e">
        <f t="shared" si="108"/>
        <v>#VALUE!</v>
      </c>
      <c r="Q70" s="427" t="e">
        <f t="shared" si="108"/>
        <v>#VALUE!</v>
      </c>
      <c r="R70" s="427" t="e">
        <f t="shared" si="108"/>
        <v>#VALUE!</v>
      </c>
      <c r="S70" s="427" t="e">
        <f t="shared" si="108"/>
        <v>#VALUE!</v>
      </c>
      <c r="T70" s="427" t="e">
        <f t="shared" si="108"/>
        <v>#VALUE!</v>
      </c>
      <c r="U70" s="427" t="e">
        <f t="shared" si="108"/>
        <v>#VALUE!</v>
      </c>
      <c r="V70" s="427" t="e">
        <f t="shared" si="108"/>
        <v>#VALUE!</v>
      </c>
      <c r="W70" s="427" t="e">
        <f t="shared" si="108"/>
        <v>#VALUE!</v>
      </c>
      <c r="X70" s="427" t="e">
        <f t="shared" si="108"/>
        <v>#VALUE!</v>
      </c>
      <c r="Y70" s="427" t="e">
        <f t="shared" si="108"/>
        <v>#VALUE!</v>
      </c>
      <c r="Z70" s="427" t="e">
        <f t="shared" si="108"/>
        <v>#VALUE!</v>
      </c>
      <c r="AA70" s="427" t="e">
        <f t="shared" si="108"/>
        <v>#VALUE!</v>
      </c>
      <c r="AB70" s="427" t="e">
        <f t="shared" si="108"/>
        <v>#VALUE!</v>
      </c>
      <c r="AC70" s="427" t="e">
        <f t="shared" si="108"/>
        <v>#VALUE!</v>
      </c>
      <c r="AD70" s="427" t="e">
        <f t="shared" si="108"/>
        <v>#VALUE!</v>
      </c>
      <c r="AE70" s="427" t="e">
        <f t="shared" si="108"/>
        <v>#VALUE!</v>
      </c>
      <c r="AF70" s="427" t="e">
        <f t="shared" si="108"/>
        <v>#VALUE!</v>
      </c>
      <c r="AG70" s="427" t="e">
        <f t="shared" si="108"/>
        <v>#VALUE!</v>
      </c>
      <c r="AH70" s="427" t="e">
        <f t="shared" si="108"/>
        <v>#VALUE!</v>
      </c>
      <c r="AI70" s="427" t="e">
        <f t="shared" si="108"/>
        <v>#VALUE!</v>
      </c>
      <c r="AJ70" s="427" t="e">
        <f t="shared" si="108"/>
        <v>#VALUE!</v>
      </c>
      <c r="AK70" s="427" t="e">
        <f t="shared" si="108"/>
        <v>#VALUE!</v>
      </c>
      <c r="AL70" s="427" t="e">
        <f t="shared" si="108"/>
        <v>#VALUE!</v>
      </c>
      <c r="AM70" s="427" t="e">
        <f t="shared" si="108"/>
        <v>#VALUE!</v>
      </c>
      <c r="AN70" s="427" t="e">
        <f t="shared" si="108"/>
        <v>#VALUE!</v>
      </c>
      <c r="AO70" s="427" t="e">
        <f t="shared" si="108"/>
        <v>#VALUE!</v>
      </c>
      <c r="AP70" s="427" t="e">
        <f>AP38/AP30*100</f>
        <v>#VALUE!</v>
      </c>
      <c r="AQ70" s="427" t="e">
        <f t="shared" si="108"/>
        <v>#VALUE!</v>
      </c>
      <c r="AR70" s="427" t="e">
        <f t="shared" si="108"/>
        <v>#VALUE!</v>
      </c>
      <c r="AS70" s="427" t="e">
        <f t="shared" si="108"/>
        <v>#VALUE!</v>
      </c>
      <c r="AT70" s="427" t="e">
        <f t="shared" si="108"/>
        <v>#VALUE!</v>
      </c>
      <c r="AU70" s="427" t="e">
        <f t="shared" si="108"/>
        <v>#VALUE!</v>
      </c>
      <c r="AV70" s="427" t="e">
        <f t="shared" si="108"/>
        <v>#VALUE!</v>
      </c>
      <c r="AW70" s="427" t="e">
        <f t="shared" si="108"/>
        <v>#VALUE!</v>
      </c>
      <c r="AX70" s="427" t="e">
        <f t="shared" si="108"/>
        <v>#VALUE!</v>
      </c>
      <c r="AY70" s="427" t="e">
        <f t="shared" si="108"/>
        <v>#VALUE!</v>
      </c>
      <c r="AZ70" s="427" t="e">
        <f t="shared" si="108"/>
        <v>#VALUE!</v>
      </c>
      <c r="BA70" s="427" t="e">
        <f t="shared" si="108"/>
        <v>#VALUE!</v>
      </c>
      <c r="BB70" s="427" t="e">
        <f t="shared" si="108"/>
        <v>#VALUE!</v>
      </c>
      <c r="BC70" s="427" t="e">
        <f t="shared" si="108"/>
        <v>#VALUE!</v>
      </c>
      <c r="BD70" s="427" t="e">
        <f t="shared" si="108"/>
        <v>#VALUE!</v>
      </c>
      <c r="BE70" s="427" t="e">
        <f t="shared" si="108"/>
        <v>#VALUE!</v>
      </c>
      <c r="BF70" s="427" t="e">
        <f t="shared" si="108"/>
        <v>#VALUE!</v>
      </c>
      <c r="BG70" s="427" t="e">
        <f t="shared" si="108"/>
        <v>#VALUE!</v>
      </c>
      <c r="BH70" s="427" t="e">
        <f t="shared" si="108"/>
        <v>#VALUE!</v>
      </c>
      <c r="BI70" s="427" t="e">
        <f t="shared" si="108"/>
        <v>#VALUE!</v>
      </c>
      <c r="BJ70" s="427" t="e">
        <f t="shared" si="108"/>
        <v>#VALUE!</v>
      </c>
      <c r="BK70" s="427" t="e">
        <f t="shared" si="108"/>
        <v>#VALUE!</v>
      </c>
      <c r="BL70" s="427" t="e">
        <f t="shared" si="108"/>
        <v>#VALUE!</v>
      </c>
      <c r="BM70" s="427" t="e">
        <f t="shared" si="108"/>
        <v>#VALUE!</v>
      </c>
      <c r="BN70" s="427" t="e">
        <f t="shared" si="108"/>
        <v>#VALUE!</v>
      </c>
      <c r="BO70" s="427" t="e">
        <f t="shared" si="108"/>
        <v>#VALUE!</v>
      </c>
      <c r="BP70" s="427" t="e">
        <f t="shared" ref="BP70:EA70" si="109">BP38/BP30*100</f>
        <v>#VALUE!</v>
      </c>
      <c r="BQ70" s="427" t="e">
        <f t="shared" si="109"/>
        <v>#VALUE!</v>
      </c>
      <c r="BR70" s="427" t="e">
        <f t="shared" si="109"/>
        <v>#VALUE!</v>
      </c>
      <c r="BS70" s="427" t="e">
        <f t="shared" si="109"/>
        <v>#VALUE!</v>
      </c>
      <c r="BT70" s="427" t="e">
        <f t="shared" si="109"/>
        <v>#VALUE!</v>
      </c>
      <c r="BU70" s="427" t="e">
        <f t="shared" si="109"/>
        <v>#VALUE!</v>
      </c>
      <c r="BV70" s="427" t="e">
        <f t="shared" si="109"/>
        <v>#VALUE!</v>
      </c>
      <c r="BW70" s="427" t="e">
        <f t="shared" si="109"/>
        <v>#VALUE!</v>
      </c>
      <c r="BX70" s="427" t="e">
        <f t="shared" si="109"/>
        <v>#VALUE!</v>
      </c>
      <c r="BY70" s="427" t="e">
        <f t="shared" si="109"/>
        <v>#VALUE!</v>
      </c>
      <c r="BZ70" s="427" t="e">
        <f t="shared" si="109"/>
        <v>#VALUE!</v>
      </c>
      <c r="CA70" s="427" t="e">
        <f t="shared" si="109"/>
        <v>#VALUE!</v>
      </c>
      <c r="CB70" s="427" t="e">
        <f t="shared" si="109"/>
        <v>#VALUE!</v>
      </c>
      <c r="CC70" s="427" t="e">
        <f t="shared" si="109"/>
        <v>#VALUE!</v>
      </c>
      <c r="CD70" s="427" t="e">
        <f t="shared" si="109"/>
        <v>#VALUE!</v>
      </c>
      <c r="CE70" s="427" t="e">
        <f t="shared" si="109"/>
        <v>#VALUE!</v>
      </c>
      <c r="CF70" s="427" t="e">
        <f t="shared" si="109"/>
        <v>#VALUE!</v>
      </c>
      <c r="CG70" s="427" t="e">
        <f t="shared" si="109"/>
        <v>#VALUE!</v>
      </c>
      <c r="CH70" s="427" t="e">
        <f t="shared" si="109"/>
        <v>#VALUE!</v>
      </c>
      <c r="CI70" s="427" t="e">
        <f t="shared" si="109"/>
        <v>#VALUE!</v>
      </c>
      <c r="CJ70" s="427" t="e">
        <f t="shared" si="109"/>
        <v>#VALUE!</v>
      </c>
      <c r="CK70" s="427" t="e">
        <f t="shared" si="109"/>
        <v>#VALUE!</v>
      </c>
      <c r="CL70" s="427" t="e">
        <f t="shared" si="109"/>
        <v>#VALUE!</v>
      </c>
      <c r="CM70" s="427" t="e">
        <f t="shared" si="109"/>
        <v>#VALUE!</v>
      </c>
      <c r="CN70" s="427" t="e">
        <f t="shared" si="109"/>
        <v>#VALUE!</v>
      </c>
      <c r="CO70" s="427" t="e">
        <f t="shared" si="109"/>
        <v>#VALUE!</v>
      </c>
      <c r="CP70" s="427" t="e">
        <f t="shared" si="109"/>
        <v>#VALUE!</v>
      </c>
      <c r="CQ70" s="427" t="e">
        <f t="shared" si="109"/>
        <v>#VALUE!</v>
      </c>
      <c r="CR70" s="427" t="e">
        <f t="shared" si="109"/>
        <v>#VALUE!</v>
      </c>
      <c r="CS70" s="427" t="e">
        <f t="shared" si="109"/>
        <v>#VALUE!</v>
      </c>
      <c r="CT70" s="427" t="e">
        <f t="shared" si="109"/>
        <v>#VALUE!</v>
      </c>
      <c r="CU70" s="427" t="e">
        <f t="shared" si="109"/>
        <v>#VALUE!</v>
      </c>
      <c r="CV70" s="427" t="e">
        <f t="shared" si="109"/>
        <v>#VALUE!</v>
      </c>
      <c r="CW70" s="427" t="e">
        <f t="shared" si="109"/>
        <v>#VALUE!</v>
      </c>
      <c r="CX70" s="427" t="e">
        <f t="shared" si="109"/>
        <v>#VALUE!</v>
      </c>
      <c r="CY70" s="427" t="e">
        <f t="shared" si="109"/>
        <v>#VALUE!</v>
      </c>
      <c r="CZ70" s="427" t="e">
        <f t="shared" si="109"/>
        <v>#VALUE!</v>
      </c>
      <c r="DA70" s="427" t="e">
        <f t="shared" si="109"/>
        <v>#VALUE!</v>
      </c>
      <c r="DB70" s="427" t="e">
        <f t="shared" si="109"/>
        <v>#VALUE!</v>
      </c>
      <c r="DC70" s="427" t="e">
        <f t="shared" si="109"/>
        <v>#VALUE!</v>
      </c>
      <c r="DD70" s="427" t="e">
        <f t="shared" si="109"/>
        <v>#VALUE!</v>
      </c>
      <c r="DE70" s="427" t="e">
        <f t="shared" si="109"/>
        <v>#VALUE!</v>
      </c>
      <c r="DF70" s="427" t="e">
        <f t="shared" si="109"/>
        <v>#VALUE!</v>
      </c>
      <c r="DG70" s="427" t="e">
        <f t="shared" si="109"/>
        <v>#VALUE!</v>
      </c>
      <c r="DH70" s="427" t="e">
        <f t="shared" si="109"/>
        <v>#VALUE!</v>
      </c>
      <c r="DI70" s="427" t="e">
        <f t="shared" si="109"/>
        <v>#VALUE!</v>
      </c>
      <c r="DJ70" s="427" t="e">
        <f t="shared" si="109"/>
        <v>#VALUE!</v>
      </c>
      <c r="DK70" s="427" t="e">
        <f t="shared" si="109"/>
        <v>#VALUE!</v>
      </c>
      <c r="DL70" s="427" t="e">
        <f t="shared" si="109"/>
        <v>#VALUE!</v>
      </c>
      <c r="DM70" s="427" t="e">
        <f t="shared" si="109"/>
        <v>#VALUE!</v>
      </c>
      <c r="DN70" s="427" t="e">
        <f t="shared" si="109"/>
        <v>#VALUE!</v>
      </c>
      <c r="DO70" s="427" t="e">
        <f t="shared" si="109"/>
        <v>#VALUE!</v>
      </c>
      <c r="DP70" s="427" t="e">
        <f t="shared" si="109"/>
        <v>#VALUE!</v>
      </c>
      <c r="DQ70" s="427" t="e">
        <f t="shared" si="109"/>
        <v>#VALUE!</v>
      </c>
      <c r="DR70" s="427" t="e">
        <f t="shared" si="109"/>
        <v>#VALUE!</v>
      </c>
      <c r="DS70" s="427" t="e">
        <f t="shared" si="109"/>
        <v>#VALUE!</v>
      </c>
      <c r="DT70" s="427" t="e">
        <f t="shared" si="109"/>
        <v>#VALUE!</v>
      </c>
      <c r="DU70" s="427" t="e">
        <f t="shared" si="109"/>
        <v>#VALUE!</v>
      </c>
      <c r="DV70" s="427" t="e">
        <f t="shared" si="109"/>
        <v>#VALUE!</v>
      </c>
      <c r="DW70" s="427" t="e">
        <f t="shared" si="109"/>
        <v>#VALUE!</v>
      </c>
      <c r="DX70" s="427" t="e">
        <f t="shared" si="109"/>
        <v>#VALUE!</v>
      </c>
      <c r="DY70" s="427" t="e">
        <f t="shared" si="109"/>
        <v>#VALUE!</v>
      </c>
      <c r="DZ70" s="427" t="e">
        <f t="shared" si="109"/>
        <v>#VALUE!</v>
      </c>
      <c r="EA70" s="427" t="e">
        <f t="shared" si="109"/>
        <v>#VALUE!</v>
      </c>
      <c r="EB70" s="427" t="e">
        <f>EB38/EB30*100</f>
        <v>#VALUE!</v>
      </c>
      <c r="EC70" s="427" t="e">
        <f>EC38/EC30*100</f>
        <v>#VALUE!</v>
      </c>
      <c r="ED70" s="427" t="e">
        <f>ED38/ED30*100</f>
        <v>#VALUE!</v>
      </c>
      <c r="EE70" s="427" t="e">
        <f t="shared" ref="EE70:FB70" si="110">EE38/EE30*100</f>
        <v>#VALUE!</v>
      </c>
      <c r="EF70" s="427" t="e">
        <f t="shared" si="110"/>
        <v>#VALUE!</v>
      </c>
      <c r="EG70" s="427" t="e">
        <f>EG38/EG30*100</f>
        <v>#VALUE!</v>
      </c>
      <c r="EH70" s="427" t="e">
        <f>EH38/EH30*100</f>
        <v>#VALUE!</v>
      </c>
      <c r="EI70" s="427" t="e">
        <f t="shared" si="110"/>
        <v>#VALUE!</v>
      </c>
      <c r="EJ70" s="427" t="e">
        <f t="shared" si="110"/>
        <v>#VALUE!</v>
      </c>
      <c r="EK70" s="427" t="e">
        <f t="shared" si="110"/>
        <v>#VALUE!</v>
      </c>
      <c r="EL70" s="427" t="e">
        <f t="shared" si="110"/>
        <v>#VALUE!</v>
      </c>
      <c r="EM70" s="427" t="e">
        <f t="shared" si="110"/>
        <v>#VALUE!</v>
      </c>
      <c r="EN70" s="427" t="e">
        <f t="shared" si="110"/>
        <v>#VALUE!</v>
      </c>
      <c r="EO70" s="427" t="e">
        <f t="shared" si="110"/>
        <v>#VALUE!</v>
      </c>
      <c r="EP70" s="427" t="e">
        <f t="shared" si="110"/>
        <v>#VALUE!</v>
      </c>
      <c r="EQ70" s="427" t="e">
        <f t="shared" si="110"/>
        <v>#VALUE!</v>
      </c>
      <c r="ER70" s="427" t="e">
        <f t="shared" si="110"/>
        <v>#VALUE!</v>
      </c>
      <c r="ES70" s="427" t="e">
        <f t="shared" si="110"/>
        <v>#VALUE!</v>
      </c>
      <c r="ET70" s="427" t="e">
        <f t="shared" si="110"/>
        <v>#VALUE!</v>
      </c>
      <c r="EU70" s="427" t="e">
        <f t="shared" si="110"/>
        <v>#VALUE!</v>
      </c>
      <c r="EV70" s="427" t="e">
        <f t="shared" si="110"/>
        <v>#VALUE!</v>
      </c>
      <c r="EW70" s="427" t="e">
        <f t="shared" si="110"/>
        <v>#VALUE!</v>
      </c>
      <c r="EX70" s="427" t="e">
        <f t="shared" si="110"/>
        <v>#VALUE!</v>
      </c>
      <c r="EY70" s="427" t="e">
        <f t="shared" si="110"/>
        <v>#VALUE!</v>
      </c>
      <c r="EZ70" s="427" t="e">
        <f t="shared" si="110"/>
        <v>#VALUE!</v>
      </c>
      <c r="FA70" s="427" t="e">
        <f t="shared" si="110"/>
        <v>#VALUE!</v>
      </c>
      <c r="FB70" s="427" t="e">
        <f t="shared" si="110"/>
        <v>#VALUE!</v>
      </c>
    </row>
    <row r="71" spans="1:158" s="468" customFormat="1">
      <c r="A71" s="667"/>
      <c r="B71" s="426" t="s">
        <v>400</v>
      </c>
      <c r="C71" s="624" t="e">
        <f>C54/C30*100</f>
        <v>#VALUE!</v>
      </c>
      <c r="D71" s="624" t="e">
        <f t="shared" ref="D71:BO71" si="111">D54/D30*100</f>
        <v>#VALUE!</v>
      </c>
      <c r="E71" s="624" t="e">
        <f t="shared" si="111"/>
        <v>#VALUE!</v>
      </c>
      <c r="F71" s="624" t="e">
        <f t="shared" si="111"/>
        <v>#VALUE!</v>
      </c>
      <c r="G71" s="624" t="e">
        <f t="shared" si="111"/>
        <v>#VALUE!</v>
      </c>
      <c r="H71" s="624" t="e">
        <f t="shared" si="111"/>
        <v>#VALUE!</v>
      </c>
      <c r="I71" s="624" t="e">
        <f t="shared" si="111"/>
        <v>#VALUE!</v>
      </c>
      <c r="J71" s="624" t="e">
        <f t="shared" si="111"/>
        <v>#VALUE!</v>
      </c>
      <c r="K71" s="624" t="e">
        <f t="shared" si="111"/>
        <v>#VALUE!</v>
      </c>
      <c r="L71" s="624" t="e">
        <f t="shared" si="111"/>
        <v>#VALUE!</v>
      </c>
      <c r="M71" s="624" t="e">
        <f t="shared" si="111"/>
        <v>#VALUE!</v>
      </c>
      <c r="N71" s="624" t="e">
        <f t="shared" si="111"/>
        <v>#VALUE!</v>
      </c>
      <c r="O71" s="624" t="e">
        <f t="shared" si="111"/>
        <v>#VALUE!</v>
      </c>
      <c r="P71" s="624" t="e">
        <f t="shared" si="111"/>
        <v>#VALUE!</v>
      </c>
      <c r="Q71" s="624" t="e">
        <f t="shared" si="111"/>
        <v>#VALUE!</v>
      </c>
      <c r="R71" s="624" t="e">
        <f t="shared" si="111"/>
        <v>#VALUE!</v>
      </c>
      <c r="S71" s="624" t="e">
        <f t="shared" si="111"/>
        <v>#VALUE!</v>
      </c>
      <c r="T71" s="624" t="e">
        <f t="shared" si="111"/>
        <v>#VALUE!</v>
      </c>
      <c r="U71" s="624" t="e">
        <f t="shared" si="111"/>
        <v>#VALUE!</v>
      </c>
      <c r="V71" s="624" t="e">
        <f t="shared" si="111"/>
        <v>#VALUE!</v>
      </c>
      <c r="W71" s="624" t="e">
        <f t="shared" si="111"/>
        <v>#VALUE!</v>
      </c>
      <c r="X71" s="624" t="e">
        <f t="shared" si="111"/>
        <v>#VALUE!</v>
      </c>
      <c r="Y71" s="624" t="e">
        <f t="shared" si="111"/>
        <v>#VALUE!</v>
      </c>
      <c r="Z71" s="624" t="e">
        <f t="shared" si="111"/>
        <v>#VALUE!</v>
      </c>
      <c r="AA71" s="624" t="e">
        <f t="shared" si="111"/>
        <v>#VALUE!</v>
      </c>
      <c r="AB71" s="624" t="e">
        <f t="shared" si="111"/>
        <v>#VALUE!</v>
      </c>
      <c r="AC71" s="624" t="e">
        <f t="shared" si="111"/>
        <v>#VALUE!</v>
      </c>
      <c r="AD71" s="624" t="e">
        <f t="shared" si="111"/>
        <v>#VALUE!</v>
      </c>
      <c r="AE71" s="624" t="e">
        <f t="shared" si="111"/>
        <v>#VALUE!</v>
      </c>
      <c r="AF71" s="624" t="e">
        <f t="shared" si="111"/>
        <v>#VALUE!</v>
      </c>
      <c r="AG71" s="624" t="e">
        <f t="shared" si="111"/>
        <v>#VALUE!</v>
      </c>
      <c r="AH71" s="624" t="e">
        <f t="shared" si="111"/>
        <v>#VALUE!</v>
      </c>
      <c r="AI71" s="624" t="e">
        <f t="shared" si="111"/>
        <v>#VALUE!</v>
      </c>
      <c r="AJ71" s="624" t="e">
        <f t="shared" si="111"/>
        <v>#VALUE!</v>
      </c>
      <c r="AK71" s="624" t="e">
        <f t="shared" si="111"/>
        <v>#VALUE!</v>
      </c>
      <c r="AL71" s="624" t="e">
        <f t="shared" si="111"/>
        <v>#VALUE!</v>
      </c>
      <c r="AM71" s="624" t="e">
        <f t="shared" si="111"/>
        <v>#VALUE!</v>
      </c>
      <c r="AN71" s="624" t="e">
        <f t="shared" si="111"/>
        <v>#VALUE!</v>
      </c>
      <c r="AO71" s="624" t="e">
        <f t="shared" si="111"/>
        <v>#VALUE!</v>
      </c>
      <c r="AP71" s="624" t="e">
        <f t="shared" si="111"/>
        <v>#VALUE!</v>
      </c>
      <c r="AQ71" s="624" t="e">
        <f t="shared" si="111"/>
        <v>#VALUE!</v>
      </c>
      <c r="AR71" s="624" t="e">
        <f t="shared" si="111"/>
        <v>#VALUE!</v>
      </c>
      <c r="AS71" s="624" t="e">
        <f t="shared" si="111"/>
        <v>#VALUE!</v>
      </c>
      <c r="AT71" s="624" t="e">
        <f t="shared" si="111"/>
        <v>#VALUE!</v>
      </c>
      <c r="AU71" s="624" t="e">
        <f t="shared" si="111"/>
        <v>#VALUE!</v>
      </c>
      <c r="AV71" s="624" t="e">
        <f t="shared" si="111"/>
        <v>#VALUE!</v>
      </c>
      <c r="AW71" s="624" t="e">
        <f t="shared" si="111"/>
        <v>#VALUE!</v>
      </c>
      <c r="AX71" s="624" t="e">
        <f t="shared" si="111"/>
        <v>#VALUE!</v>
      </c>
      <c r="AY71" s="624" t="e">
        <f t="shared" si="111"/>
        <v>#VALUE!</v>
      </c>
      <c r="AZ71" s="624" t="e">
        <f t="shared" si="111"/>
        <v>#VALUE!</v>
      </c>
      <c r="BA71" s="624" t="e">
        <f t="shared" si="111"/>
        <v>#VALUE!</v>
      </c>
      <c r="BB71" s="624" t="e">
        <f t="shared" si="111"/>
        <v>#VALUE!</v>
      </c>
      <c r="BC71" s="624" t="e">
        <f t="shared" si="111"/>
        <v>#VALUE!</v>
      </c>
      <c r="BD71" s="624" t="e">
        <f t="shared" si="111"/>
        <v>#VALUE!</v>
      </c>
      <c r="BE71" s="624" t="e">
        <f t="shared" si="111"/>
        <v>#VALUE!</v>
      </c>
      <c r="BF71" s="624" t="e">
        <f t="shared" si="111"/>
        <v>#VALUE!</v>
      </c>
      <c r="BG71" s="624" t="e">
        <f t="shared" si="111"/>
        <v>#VALUE!</v>
      </c>
      <c r="BH71" s="624" t="e">
        <f t="shared" si="111"/>
        <v>#VALUE!</v>
      </c>
      <c r="BI71" s="624" t="e">
        <f t="shared" si="111"/>
        <v>#VALUE!</v>
      </c>
      <c r="BJ71" s="624" t="e">
        <f t="shared" si="111"/>
        <v>#VALUE!</v>
      </c>
      <c r="BK71" s="624" t="e">
        <f t="shared" si="111"/>
        <v>#VALUE!</v>
      </c>
      <c r="BL71" s="624" t="e">
        <f t="shared" si="111"/>
        <v>#VALUE!</v>
      </c>
      <c r="BM71" s="624" t="e">
        <f t="shared" si="111"/>
        <v>#VALUE!</v>
      </c>
      <c r="BN71" s="624" t="e">
        <f t="shared" si="111"/>
        <v>#VALUE!</v>
      </c>
      <c r="BO71" s="624" t="e">
        <f t="shared" si="111"/>
        <v>#VALUE!</v>
      </c>
      <c r="BP71" s="624" t="e">
        <f t="shared" ref="BP71:EA71" si="112">BP54/BP30*100</f>
        <v>#VALUE!</v>
      </c>
      <c r="BQ71" s="624" t="e">
        <f t="shared" si="112"/>
        <v>#VALUE!</v>
      </c>
      <c r="BR71" s="624" t="e">
        <f t="shared" si="112"/>
        <v>#VALUE!</v>
      </c>
      <c r="BS71" s="624" t="e">
        <f t="shared" si="112"/>
        <v>#VALUE!</v>
      </c>
      <c r="BT71" s="624" t="e">
        <f t="shared" si="112"/>
        <v>#VALUE!</v>
      </c>
      <c r="BU71" s="624" t="e">
        <f t="shared" si="112"/>
        <v>#VALUE!</v>
      </c>
      <c r="BV71" s="624" t="e">
        <f t="shared" si="112"/>
        <v>#VALUE!</v>
      </c>
      <c r="BW71" s="624" t="e">
        <f t="shared" si="112"/>
        <v>#VALUE!</v>
      </c>
      <c r="BX71" s="624" t="e">
        <f t="shared" si="112"/>
        <v>#VALUE!</v>
      </c>
      <c r="BY71" s="624" t="e">
        <f t="shared" si="112"/>
        <v>#VALUE!</v>
      </c>
      <c r="BZ71" s="624" t="e">
        <f t="shared" si="112"/>
        <v>#VALUE!</v>
      </c>
      <c r="CA71" s="624" t="e">
        <f t="shared" si="112"/>
        <v>#VALUE!</v>
      </c>
      <c r="CB71" s="624" t="e">
        <f t="shared" si="112"/>
        <v>#VALUE!</v>
      </c>
      <c r="CC71" s="624" t="e">
        <f t="shared" si="112"/>
        <v>#VALUE!</v>
      </c>
      <c r="CD71" s="624" t="e">
        <f t="shared" si="112"/>
        <v>#VALUE!</v>
      </c>
      <c r="CE71" s="624" t="e">
        <f t="shared" si="112"/>
        <v>#VALUE!</v>
      </c>
      <c r="CF71" s="624" t="e">
        <f t="shared" si="112"/>
        <v>#VALUE!</v>
      </c>
      <c r="CG71" s="624" t="e">
        <f t="shared" si="112"/>
        <v>#VALUE!</v>
      </c>
      <c r="CH71" s="624" t="e">
        <f t="shared" si="112"/>
        <v>#VALUE!</v>
      </c>
      <c r="CI71" s="624" t="e">
        <f t="shared" si="112"/>
        <v>#VALUE!</v>
      </c>
      <c r="CJ71" s="624" t="e">
        <f t="shared" si="112"/>
        <v>#VALUE!</v>
      </c>
      <c r="CK71" s="624" t="e">
        <f t="shared" si="112"/>
        <v>#VALUE!</v>
      </c>
      <c r="CL71" s="624" t="e">
        <f t="shared" si="112"/>
        <v>#VALUE!</v>
      </c>
      <c r="CM71" s="624" t="e">
        <f t="shared" si="112"/>
        <v>#VALUE!</v>
      </c>
      <c r="CN71" s="624" t="e">
        <f t="shared" si="112"/>
        <v>#VALUE!</v>
      </c>
      <c r="CO71" s="624" t="e">
        <f t="shared" si="112"/>
        <v>#VALUE!</v>
      </c>
      <c r="CP71" s="624" t="e">
        <f t="shared" si="112"/>
        <v>#VALUE!</v>
      </c>
      <c r="CQ71" s="624" t="e">
        <f t="shared" si="112"/>
        <v>#VALUE!</v>
      </c>
      <c r="CR71" s="624" t="e">
        <f t="shared" si="112"/>
        <v>#VALUE!</v>
      </c>
      <c r="CS71" s="624" t="e">
        <f t="shared" si="112"/>
        <v>#VALUE!</v>
      </c>
      <c r="CT71" s="624" t="e">
        <f t="shared" si="112"/>
        <v>#VALUE!</v>
      </c>
      <c r="CU71" s="624" t="e">
        <f t="shared" si="112"/>
        <v>#VALUE!</v>
      </c>
      <c r="CV71" s="624" t="e">
        <f t="shared" si="112"/>
        <v>#VALUE!</v>
      </c>
      <c r="CW71" s="624" t="e">
        <f t="shared" si="112"/>
        <v>#VALUE!</v>
      </c>
      <c r="CX71" s="624" t="e">
        <f t="shared" si="112"/>
        <v>#VALUE!</v>
      </c>
      <c r="CY71" s="624" t="e">
        <f t="shared" si="112"/>
        <v>#VALUE!</v>
      </c>
      <c r="CZ71" s="624" t="e">
        <f t="shared" si="112"/>
        <v>#VALUE!</v>
      </c>
      <c r="DA71" s="624" t="e">
        <f t="shared" si="112"/>
        <v>#VALUE!</v>
      </c>
      <c r="DB71" s="624" t="e">
        <f t="shared" si="112"/>
        <v>#VALUE!</v>
      </c>
      <c r="DC71" s="624" t="e">
        <f t="shared" si="112"/>
        <v>#VALUE!</v>
      </c>
      <c r="DD71" s="624" t="e">
        <f t="shared" si="112"/>
        <v>#VALUE!</v>
      </c>
      <c r="DE71" s="624" t="e">
        <f t="shared" si="112"/>
        <v>#VALUE!</v>
      </c>
      <c r="DF71" s="624" t="e">
        <f t="shared" si="112"/>
        <v>#VALUE!</v>
      </c>
      <c r="DG71" s="624" t="e">
        <f t="shared" si="112"/>
        <v>#VALUE!</v>
      </c>
      <c r="DH71" s="624" t="e">
        <f t="shared" si="112"/>
        <v>#VALUE!</v>
      </c>
      <c r="DI71" s="624" t="e">
        <f t="shared" si="112"/>
        <v>#VALUE!</v>
      </c>
      <c r="DJ71" s="624" t="e">
        <f t="shared" si="112"/>
        <v>#VALUE!</v>
      </c>
      <c r="DK71" s="624" t="e">
        <f t="shared" si="112"/>
        <v>#VALUE!</v>
      </c>
      <c r="DL71" s="624" t="e">
        <f t="shared" si="112"/>
        <v>#VALUE!</v>
      </c>
      <c r="DM71" s="624" t="e">
        <f t="shared" si="112"/>
        <v>#VALUE!</v>
      </c>
      <c r="DN71" s="624" t="e">
        <f t="shared" si="112"/>
        <v>#VALUE!</v>
      </c>
      <c r="DO71" s="624" t="e">
        <f t="shared" si="112"/>
        <v>#VALUE!</v>
      </c>
      <c r="DP71" s="624" t="e">
        <f t="shared" si="112"/>
        <v>#VALUE!</v>
      </c>
      <c r="DQ71" s="624" t="e">
        <f t="shared" si="112"/>
        <v>#VALUE!</v>
      </c>
      <c r="DR71" s="624" t="e">
        <f t="shared" si="112"/>
        <v>#VALUE!</v>
      </c>
      <c r="DS71" s="624" t="e">
        <f>DS54/DS30*100</f>
        <v>#VALUE!</v>
      </c>
      <c r="DT71" s="624" t="e">
        <f t="shared" si="112"/>
        <v>#VALUE!</v>
      </c>
      <c r="DU71" s="624" t="e">
        <f t="shared" si="112"/>
        <v>#VALUE!</v>
      </c>
      <c r="DV71" s="624" t="e">
        <f t="shared" si="112"/>
        <v>#VALUE!</v>
      </c>
      <c r="DW71" s="624" t="e">
        <f>DW54/DW30*100</f>
        <v>#VALUE!</v>
      </c>
      <c r="DX71" s="624" t="e">
        <f t="shared" si="112"/>
        <v>#VALUE!</v>
      </c>
      <c r="DY71" s="624" t="e">
        <f t="shared" si="112"/>
        <v>#VALUE!</v>
      </c>
      <c r="DZ71" s="624" t="e">
        <f t="shared" si="112"/>
        <v>#VALUE!</v>
      </c>
      <c r="EA71" s="624" t="e">
        <f t="shared" si="112"/>
        <v>#VALUE!</v>
      </c>
      <c r="EB71" s="624" t="e">
        <f t="shared" ref="EB71:EG71" si="113">EB54/EB30*100</f>
        <v>#VALUE!</v>
      </c>
      <c r="EC71" s="624" t="e">
        <f t="shared" si="113"/>
        <v>#VALUE!</v>
      </c>
      <c r="ED71" s="624" t="e">
        <f t="shared" si="113"/>
        <v>#VALUE!</v>
      </c>
      <c r="EE71" s="624" t="e">
        <f t="shared" si="113"/>
        <v>#VALUE!</v>
      </c>
      <c r="EF71" s="624" t="e">
        <f t="shared" si="113"/>
        <v>#VALUE!</v>
      </c>
      <c r="EG71" s="624" t="e">
        <f t="shared" si="113"/>
        <v>#VALUE!</v>
      </c>
    </row>
    <row r="72" spans="1:158" s="468" customFormat="1">
      <c r="A72" s="667"/>
      <c r="B72" s="429" t="s">
        <v>401</v>
      </c>
      <c r="C72" s="427" t="e">
        <f>C59/C30*100</f>
        <v>#VALUE!</v>
      </c>
      <c r="D72" s="427" t="e">
        <f t="shared" ref="D72:BO72" si="114">D59/D30*100</f>
        <v>#VALUE!</v>
      </c>
      <c r="E72" s="427" t="e">
        <f t="shared" si="114"/>
        <v>#VALUE!</v>
      </c>
      <c r="F72" s="427" t="e">
        <f t="shared" si="114"/>
        <v>#VALUE!</v>
      </c>
      <c r="G72" s="427" t="e">
        <f t="shared" si="114"/>
        <v>#VALUE!</v>
      </c>
      <c r="H72" s="427" t="e">
        <f t="shared" si="114"/>
        <v>#VALUE!</v>
      </c>
      <c r="I72" s="427" t="e">
        <f t="shared" si="114"/>
        <v>#VALUE!</v>
      </c>
      <c r="J72" s="427" t="e">
        <f t="shared" si="114"/>
        <v>#VALUE!</v>
      </c>
      <c r="K72" s="427" t="e">
        <f t="shared" si="114"/>
        <v>#VALUE!</v>
      </c>
      <c r="L72" s="427" t="e">
        <f t="shared" si="114"/>
        <v>#VALUE!</v>
      </c>
      <c r="M72" s="427" t="e">
        <f t="shared" si="114"/>
        <v>#VALUE!</v>
      </c>
      <c r="N72" s="427" t="e">
        <f t="shared" si="114"/>
        <v>#VALUE!</v>
      </c>
      <c r="O72" s="427" t="e">
        <f t="shared" si="114"/>
        <v>#VALUE!</v>
      </c>
      <c r="P72" s="427" t="e">
        <f t="shared" si="114"/>
        <v>#VALUE!</v>
      </c>
      <c r="Q72" s="427" t="e">
        <f t="shared" si="114"/>
        <v>#VALUE!</v>
      </c>
      <c r="R72" s="427" t="e">
        <f t="shared" si="114"/>
        <v>#VALUE!</v>
      </c>
      <c r="S72" s="427" t="e">
        <f t="shared" si="114"/>
        <v>#VALUE!</v>
      </c>
      <c r="T72" s="427" t="e">
        <f t="shared" si="114"/>
        <v>#VALUE!</v>
      </c>
      <c r="U72" s="427" t="e">
        <f t="shared" si="114"/>
        <v>#VALUE!</v>
      </c>
      <c r="V72" s="427" t="e">
        <f t="shared" si="114"/>
        <v>#VALUE!</v>
      </c>
      <c r="W72" s="427" t="e">
        <f t="shared" si="114"/>
        <v>#VALUE!</v>
      </c>
      <c r="X72" s="427" t="e">
        <f t="shared" si="114"/>
        <v>#VALUE!</v>
      </c>
      <c r="Y72" s="427" t="e">
        <f t="shared" si="114"/>
        <v>#VALUE!</v>
      </c>
      <c r="Z72" s="427" t="e">
        <f t="shared" si="114"/>
        <v>#VALUE!</v>
      </c>
      <c r="AA72" s="427" t="e">
        <f t="shared" si="114"/>
        <v>#VALUE!</v>
      </c>
      <c r="AB72" s="427" t="e">
        <f t="shared" si="114"/>
        <v>#VALUE!</v>
      </c>
      <c r="AC72" s="427" t="e">
        <f t="shared" si="114"/>
        <v>#VALUE!</v>
      </c>
      <c r="AD72" s="427" t="e">
        <f t="shared" si="114"/>
        <v>#VALUE!</v>
      </c>
      <c r="AE72" s="427" t="e">
        <f t="shared" si="114"/>
        <v>#VALUE!</v>
      </c>
      <c r="AF72" s="427" t="e">
        <f t="shared" si="114"/>
        <v>#VALUE!</v>
      </c>
      <c r="AG72" s="427" t="e">
        <f t="shared" si="114"/>
        <v>#VALUE!</v>
      </c>
      <c r="AH72" s="427" t="e">
        <f t="shared" si="114"/>
        <v>#VALUE!</v>
      </c>
      <c r="AI72" s="427" t="e">
        <f t="shared" si="114"/>
        <v>#VALUE!</v>
      </c>
      <c r="AJ72" s="427" t="e">
        <f t="shared" si="114"/>
        <v>#VALUE!</v>
      </c>
      <c r="AK72" s="427" t="e">
        <f t="shared" si="114"/>
        <v>#VALUE!</v>
      </c>
      <c r="AL72" s="427" t="e">
        <f t="shared" si="114"/>
        <v>#VALUE!</v>
      </c>
      <c r="AM72" s="427" t="e">
        <f t="shared" si="114"/>
        <v>#VALUE!</v>
      </c>
      <c r="AN72" s="427" t="e">
        <f t="shared" si="114"/>
        <v>#VALUE!</v>
      </c>
      <c r="AO72" s="427" t="e">
        <f t="shared" si="114"/>
        <v>#VALUE!</v>
      </c>
      <c r="AP72" s="427" t="e">
        <f>AP59/AP30*100</f>
        <v>#VALUE!</v>
      </c>
      <c r="AQ72" s="427" t="e">
        <f t="shared" si="114"/>
        <v>#VALUE!</v>
      </c>
      <c r="AR72" s="427" t="e">
        <f t="shared" si="114"/>
        <v>#VALUE!</v>
      </c>
      <c r="AS72" s="427" t="e">
        <f t="shared" si="114"/>
        <v>#VALUE!</v>
      </c>
      <c r="AT72" s="427" t="e">
        <f t="shared" si="114"/>
        <v>#VALUE!</v>
      </c>
      <c r="AU72" s="427" t="e">
        <f t="shared" si="114"/>
        <v>#VALUE!</v>
      </c>
      <c r="AV72" s="427" t="e">
        <f t="shared" si="114"/>
        <v>#VALUE!</v>
      </c>
      <c r="AW72" s="427" t="e">
        <f t="shared" si="114"/>
        <v>#VALUE!</v>
      </c>
      <c r="AX72" s="427" t="e">
        <f t="shared" si="114"/>
        <v>#VALUE!</v>
      </c>
      <c r="AY72" s="427" t="e">
        <f t="shared" si="114"/>
        <v>#VALUE!</v>
      </c>
      <c r="AZ72" s="427" t="e">
        <f t="shared" si="114"/>
        <v>#VALUE!</v>
      </c>
      <c r="BA72" s="427" t="e">
        <f t="shared" si="114"/>
        <v>#VALUE!</v>
      </c>
      <c r="BB72" s="427" t="e">
        <f t="shared" si="114"/>
        <v>#VALUE!</v>
      </c>
      <c r="BC72" s="427" t="e">
        <f t="shared" si="114"/>
        <v>#VALUE!</v>
      </c>
      <c r="BD72" s="427" t="e">
        <f t="shared" si="114"/>
        <v>#VALUE!</v>
      </c>
      <c r="BE72" s="427" t="e">
        <f t="shared" si="114"/>
        <v>#VALUE!</v>
      </c>
      <c r="BF72" s="427" t="e">
        <f t="shared" si="114"/>
        <v>#VALUE!</v>
      </c>
      <c r="BG72" s="427" t="e">
        <f t="shared" si="114"/>
        <v>#VALUE!</v>
      </c>
      <c r="BH72" s="427" t="e">
        <f t="shared" si="114"/>
        <v>#VALUE!</v>
      </c>
      <c r="BI72" s="427" t="e">
        <f t="shared" si="114"/>
        <v>#VALUE!</v>
      </c>
      <c r="BJ72" s="427" t="e">
        <f t="shared" si="114"/>
        <v>#VALUE!</v>
      </c>
      <c r="BK72" s="427" t="e">
        <f t="shared" si="114"/>
        <v>#VALUE!</v>
      </c>
      <c r="BL72" s="427" t="e">
        <f t="shared" si="114"/>
        <v>#VALUE!</v>
      </c>
      <c r="BM72" s="427" t="e">
        <f t="shared" si="114"/>
        <v>#VALUE!</v>
      </c>
      <c r="BN72" s="427" t="e">
        <f t="shared" si="114"/>
        <v>#VALUE!</v>
      </c>
      <c r="BO72" s="427" t="e">
        <f t="shared" si="114"/>
        <v>#VALUE!</v>
      </c>
      <c r="BP72" s="427" t="e">
        <f t="shared" ref="BP72:EA72" si="115">BP59/BP30*100</f>
        <v>#VALUE!</v>
      </c>
      <c r="BQ72" s="427" t="e">
        <f t="shared" si="115"/>
        <v>#VALUE!</v>
      </c>
      <c r="BR72" s="427" t="e">
        <f t="shared" si="115"/>
        <v>#VALUE!</v>
      </c>
      <c r="BS72" s="427" t="e">
        <f t="shared" si="115"/>
        <v>#VALUE!</v>
      </c>
      <c r="BT72" s="427" t="e">
        <f t="shared" si="115"/>
        <v>#VALUE!</v>
      </c>
      <c r="BU72" s="427" t="e">
        <f t="shared" si="115"/>
        <v>#VALUE!</v>
      </c>
      <c r="BV72" s="427" t="e">
        <f t="shared" si="115"/>
        <v>#VALUE!</v>
      </c>
      <c r="BW72" s="427" t="e">
        <f t="shared" si="115"/>
        <v>#VALUE!</v>
      </c>
      <c r="BX72" s="427" t="e">
        <f t="shared" si="115"/>
        <v>#VALUE!</v>
      </c>
      <c r="BY72" s="427" t="e">
        <f t="shared" si="115"/>
        <v>#VALUE!</v>
      </c>
      <c r="BZ72" s="427" t="e">
        <f t="shared" si="115"/>
        <v>#VALUE!</v>
      </c>
      <c r="CA72" s="427" t="e">
        <f t="shared" si="115"/>
        <v>#VALUE!</v>
      </c>
      <c r="CB72" s="427" t="e">
        <f t="shared" si="115"/>
        <v>#VALUE!</v>
      </c>
      <c r="CC72" s="427" t="e">
        <f t="shared" si="115"/>
        <v>#VALUE!</v>
      </c>
      <c r="CD72" s="427" t="e">
        <f t="shared" si="115"/>
        <v>#VALUE!</v>
      </c>
      <c r="CE72" s="427" t="e">
        <f t="shared" si="115"/>
        <v>#VALUE!</v>
      </c>
      <c r="CF72" s="427" t="e">
        <f t="shared" si="115"/>
        <v>#VALUE!</v>
      </c>
      <c r="CG72" s="427" t="e">
        <f t="shared" si="115"/>
        <v>#VALUE!</v>
      </c>
      <c r="CH72" s="427" t="e">
        <f t="shared" si="115"/>
        <v>#VALUE!</v>
      </c>
      <c r="CI72" s="427" t="e">
        <f t="shared" si="115"/>
        <v>#VALUE!</v>
      </c>
      <c r="CJ72" s="427" t="e">
        <f t="shared" si="115"/>
        <v>#VALUE!</v>
      </c>
      <c r="CK72" s="427" t="e">
        <f t="shared" si="115"/>
        <v>#VALUE!</v>
      </c>
      <c r="CL72" s="427" t="e">
        <f t="shared" si="115"/>
        <v>#VALUE!</v>
      </c>
      <c r="CM72" s="427" t="e">
        <f t="shared" si="115"/>
        <v>#VALUE!</v>
      </c>
      <c r="CN72" s="427" t="e">
        <f t="shared" si="115"/>
        <v>#VALUE!</v>
      </c>
      <c r="CO72" s="427" t="e">
        <f t="shared" si="115"/>
        <v>#VALUE!</v>
      </c>
      <c r="CP72" s="427" t="e">
        <f t="shared" si="115"/>
        <v>#VALUE!</v>
      </c>
      <c r="CQ72" s="427" t="e">
        <f t="shared" si="115"/>
        <v>#VALUE!</v>
      </c>
      <c r="CR72" s="427" t="e">
        <f t="shared" si="115"/>
        <v>#VALUE!</v>
      </c>
      <c r="CS72" s="427" t="e">
        <f t="shared" si="115"/>
        <v>#VALUE!</v>
      </c>
      <c r="CT72" s="427" t="e">
        <f t="shared" si="115"/>
        <v>#VALUE!</v>
      </c>
      <c r="CU72" s="427" t="e">
        <f t="shared" si="115"/>
        <v>#VALUE!</v>
      </c>
      <c r="CV72" s="427" t="e">
        <f t="shared" si="115"/>
        <v>#VALUE!</v>
      </c>
      <c r="CW72" s="427" t="e">
        <f t="shared" si="115"/>
        <v>#VALUE!</v>
      </c>
      <c r="CX72" s="427" t="e">
        <f t="shared" si="115"/>
        <v>#VALUE!</v>
      </c>
      <c r="CY72" s="427" t="e">
        <f t="shared" si="115"/>
        <v>#VALUE!</v>
      </c>
      <c r="CZ72" s="427" t="e">
        <f t="shared" si="115"/>
        <v>#VALUE!</v>
      </c>
      <c r="DA72" s="427" t="e">
        <f t="shared" si="115"/>
        <v>#VALUE!</v>
      </c>
      <c r="DB72" s="427" t="e">
        <f t="shared" si="115"/>
        <v>#VALUE!</v>
      </c>
      <c r="DC72" s="427" t="e">
        <f t="shared" si="115"/>
        <v>#VALUE!</v>
      </c>
      <c r="DD72" s="427" t="e">
        <f t="shared" si="115"/>
        <v>#VALUE!</v>
      </c>
      <c r="DE72" s="427" t="e">
        <f t="shared" si="115"/>
        <v>#VALUE!</v>
      </c>
      <c r="DF72" s="427" t="e">
        <f t="shared" si="115"/>
        <v>#VALUE!</v>
      </c>
      <c r="DG72" s="427" t="e">
        <f t="shared" si="115"/>
        <v>#VALUE!</v>
      </c>
      <c r="DH72" s="427" t="e">
        <f t="shared" si="115"/>
        <v>#VALUE!</v>
      </c>
      <c r="DI72" s="427" t="e">
        <f t="shared" si="115"/>
        <v>#VALUE!</v>
      </c>
      <c r="DJ72" s="427" t="e">
        <f t="shared" si="115"/>
        <v>#VALUE!</v>
      </c>
      <c r="DK72" s="427" t="e">
        <f t="shared" si="115"/>
        <v>#VALUE!</v>
      </c>
      <c r="DL72" s="427" t="e">
        <f t="shared" si="115"/>
        <v>#VALUE!</v>
      </c>
      <c r="DM72" s="427" t="e">
        <f t="shared" si="115"/>
        <v>#VALUE!</v>
      </c>
      <c r="DN72" s="427" t="e">
        <f t="shared" si="115"/>
        <v>#VALUE!</v>
      </c>
      <c r="DO72" s="427" t="e">
        <f t="shared" si="115"/>
        <v>#VALUE!</v>
      </c>
      <c r="DP72" s="427" t="e">
        <f t="shared" si="115"/>
        <v>#VALUE!</v>
      </c>
      <c r="DQ72" s="427" t="e">
        <f t="shared" si="115"/>
        <v>#VALUE!</v>
      </c>
      <c r="DR72" s="427" t="e">
        <f t="shared" si="115"/>
        <v>#VALUE!</v>
      </c>
      <c r="DS72" s="427" t="e">
        <f t="shared" si="115"/>
        <v>#VALUE!</v>
      </c>
      <c r="DT72" s="427" t="e">
        <f t="shared" si="115"/>
        <v>#VALUE!</v>
      </c>
      <c r="DU72" s="427" t="e">
        <f t="shared" si="115"/>
        <v>#VALUE!</v>
      </c>
      <c r="DV72" s="427" t="e">
        <f t="shared" si="115"/>
        <v>#VALUE!</v>
      </c>
      <c r="DW72" s="427" t="e">
        <f>DW59/DW30*100</f>
        <v>#VALUE!</v>
      </c>
      <c r="DX72" s="427" t="e">
        <f t="shared" si="115"/>
        <v>#VALUE!</v>
      </c>
      <c r="DY72" s="427" t="e">
        <f t="shared" si="115"/>
        <v>#VALUE!</v>
      </c>
      <c r="DZ72" s="427" t="e">
        <f t="shared" si="115"/>
        <v>#VALUE!</v>
      </c>
      <c r="EA72" s="427" t="e">
        <f t="shared" si="115"/>
        <v>#VALUE!</v>
      </c>
      <c r="EB72" s="427" t="e">
        <f>EB59/EB30*100</f>
        <v>#VALUE!</v>
      </c>
      <c r="EC72" s="427" t="e">
        <f>EC59/EC30*100</f>
        <v>#VALUE!</v>
      </c>
      <c r="ED72" s="427" t="e">
        <f>ED59/ED30*100</f>
        <v>#VALUE!</v>
      </c>
      <c r="EE72" s="427" t="e">
        <f t="shared" ref="EE72:FB72" si="116">EE59/EE30*100</f>
        <v>#VALUE!</v>
      </c>
      <c r="EF72" s="427" t="e">
        <f t="shared" si="116"/>
        <v>#VALUE!</v>
      </c>
      <c r="EG72" s="427" t="e">
        <f>EG59/EG30*100</f>
        <v>#VALUE!</v>
      </c>
      <c r="EH72" s="427" t="e">
        <f t="shared" si="116"/>
        <v>#VALUE!</v>
      </c>
      <c r="EI72" s="427" t="e">
        <f t="shared" si="116"/>
        <v>#VALUE!</v>
      </c>
      <c r="EJ72" s="427" t="e">
        <f t="shared" si="116"/>
        <v>#VALUE!</v>
      </c>
      <c r="EK72" s="427" t="e">
        <f t="shared" si="116"/>
        <v>#VALUE!</v>
      </c>
      <c r="EL72" s="427" t="e">
        <f t="shared" si="116"/>
        <v>#VALUE!</v>
      </c>
      <c r="EM72" s="427" t="e">
        <f t="shared" si="116"/>
        <v>#VALUE!</v>
      </c>
      <c r="EN72" s="427" t="e">
        <f t="shared" si="116"/>
        <v>#VALUE!</v>
      </c>
      <c r="EO72" s="427" t="e">
        <f t="shared" si="116"/>
        <v>#VALUE!</v>
      </c>
      <c r="EP72" s="427" t="e">
        <f t="shared" si="116"/>
        <v>#VALUE!</v>
      </c>
      <c r="EQ72" s="427" t="e">
        <f t="shared" si="116"/>
        <v>#VALUE!</v>
      </c>
      <c r="ER72" s="427" t="e">
        <f t="shared" si="116"/>
        <v>#VALUE!</v>
      </c>
      <c r="ES72" s="427" t="e">
        <f t="shared" si="116"/>
        <v>#VALUE!</v>
      </c>
      <c r="ET72" s="427" t="e">
        <f t="shared" si="116"/>
        <v>#VALUE!</v>
      </c>
      <c r="EU72" s="427" t="e">
        <f t="shared" si="116"/>
        <v>#VALUE!</v>
      </c>
      <c r="EV72" s="427" t="e">
        <f t="shared" si="116"/>
        <v>#VALUE!</v>
      </c>
      <c r="EW72" s="427" t="e">
        <f t="shared" si="116"/>
        <v>#VALUE!</v>
      </c>
      <c r="EX72" s="427" t="e">
        <f t="shared" si="116"/>
        <v>#VALUE!</v>
      </c>
      <c r="EY72" s="427" t="e">
        <f t="shared" si="116"/>
        <v>#VALUE!</v>
      </c>
      <c r="EZ72" s="427" t="e">
        <f t="shared" si="116"/>
        <v>#VALUE!</v>
      </c>
      <c r="FA72" s="427" t="e">
        <f t="shared" si="116"/>
        <v>#VALUE!</v>
      </c>
      <c r="FB72" s="427" t="e">
        <f t="shared" si="116"/>
        <v>#VALUE!</v>
      </c>
    </row>
    <row r="73" spans="1:158" s="626" customFormat="1" ht="13.5" thickBot="1">
      <c r="A73" s="667"/>
      <c r="B73" s="625" t="s">
        <v>402</v>
      </c>
      <c r="C73" s="431" t="e">
        <f>C54/C59*100</f>
        <v>#VALUE!</v>
      </c>
      <c r="D73" s="431" t="e">
        <f t="shared" ref="D73:BO73" si="117">D54/D59*100</f>
        <v>#VALUE!</v>
      </c>
      <c r="E73" s="431" t="e">
        <f t="shared" si="117"/>
        <v>#VALUE!</v>
      </c>
      <c r="F73" s="431" t="e">
        <f t="shared" si="117"/>
        <v>#VALUE!</v>
      </c>
      <c r="G73" s="431" t="e">
        <f t="shared" si="117"/>
        <v>#VALUE!</v>
      </c>
      <c r="H73" s="431" t="e">
        <f t="shared" si="117"/>
        <v>#VALUE!</v>
      </c>
      <c r="I73" s="431" t="e">
        <f t="shared" si="117"/>
        <v>#VALUE!</v>
      </c>
      <c r="J73" s="431" t="e">
        <f t="shared" si="117"/>
        <v>#VALUE!</v>
      </c>
      <c r="K73" s="431" t="e">
        <f t="shared" si="117"/>
        <v>#VALUE!</v>
      </c>
      <c r="L73" s="431" t="e">
        <f t="shared" si="117"/>
        <v>#VALUE!</v>
      </c>
      <c r="M73" s="431" t="e">
        <f t="shared" si="117"/>
        <v>#VALUE!</v>
      </c>
      <c r="N73" s="431" t="e">
        <f t="shared" si="117"/>
        <v>#VALUE!</v>
      </c>
      <c r="O73" s="431" t="e">
        <f t="shared" si="117"/>
        <v>#VALUE!</v>
      </c>
      <c r="P73" s="431" t="e">
        <f t="shared" si="117"/>
        <v>#VALUE!</v>
      </c>
      <c r="Q73" s="431" t="e">
        <f t="shared" si="117"/>
        <v>#VALUE!</v>
      </c>
      <c r="R73" s="431" t="e">
        <f t="shared" si="117"/>
        <v>#VALUE!</v>
      </c>
      <c r="S73" s="431" t="e">
        <f t="shared" si="117"/>
        <v>#VALUE!</v>
      </c>
      <c r="T73" s="431" t="e">
        <f t="shared" si="117"/>
        <v>#VALUE!</v>
      </c>
      <c r="U73" s="431" t="e">
        <f t="shared" si="117"/>
        <v>#VALUE!</v>
      </c>
      <c r="V73" s="431" t="e">
        <f t="shared" si="117"/>
        <v>#VALUE!</v>
      </c>
      <c r="W73" s="431" t="e">
        <f t="shared" si="117"/>
        <v>#VALUE!</v>
      </c>
      <c r="X73" s="431" t="e">
        <f t="shared" si="117"/>
        <v>#VALUE!</v>
      </c>
      <c r="Y73" s="431" t="e">
        <f t="shared" si="117"/>
        <v>#VALUE!</v>
      </c>
      <c r="Z73" s="431" t="e">
        <f t="shared" si="117"/>
        <v>#VALUE!</v>
      </c>
      <c r="AA73" s="431" t="e">
        <f t="shared" si="117"/>
        <v>#VALUE!</v>
      </c>
      <c r="AB73" s="431" t="e">
        <f t="shared" si="117"/>
        <v>#VALUE!</v>
      </c>
      <c r="AC73" s="431" t="e">
        <f t="shared" si="117"/>
        <v>#VALUE!</v>
      </c>
      <c r="AD73" s="431" t="e">
        <f t="shared" si="117"/>
        <v>#VALUE!</v>
      </c>
      <c r="AE73" s="431" t="e">
        <f t="shared" si="117"/>
        <v>#VALUE!</v>
      </c>
      <c r="AF73" s="431" t="e">
        <f t="shared" si="117"/>
        <v>#VALUE!</v>
      </c>
      <c r="AG73" s="431" t="e">
        <f t="shared" si="117"/>
        <v>#VALUE!</v>
      </c>
      <c r="AH73" s="431" t="e">
        <f t="shared" si="117"/>
        <v>#VALUE!</v>
      </c>
      <c r="AI73" s="431" t="e">
        <f t="shared" si="117"/>
        <v>#VALUE!</v>
      </c>
      <c r="AJ73" s="431" t="e">
        <f t="shared" si="117"/>
        <v>#VALUE!</v>
      </c>
      <c r="AK73" s="431" t="e">
        <f t="shared" si="117"/>
        <v>#VALUE!</v>
      </c>
      <c r="AL73" s="431" t="e">
        <f t="shared" si="117"/>
        <v>#VALUE!</v>
      </c>
      <c r="AM73" s="431" t="e">
        <f t="shared" si="117"/>
        <v>#VALUE!</v>
      </c>
      <c r="AN73" s="431" t="e">
        <f t="shared" si="117"/>
        <v>#VALUE!</v>
      </c>
      <c r="AO73" s="431" t="e">
        <f t="shared" si="117"/>
        <v>#VALUE!</v>
      </c>
      <c r="AP73" s="431" t="e">
        <f t="shared" si="117"/>
        <v>#VALUE!</v>
      </c>
      <c r="AQ73" s="431" t="e">
        <f t="shared" si="117"/>
        <v>#VALUE!</v>
      </c>
      <c r="AR73" s="431" t="e">
        <f t="shared" si="117"/>
        <v>#VALUE!</v>
      </c>
      <c r="AS73" s="431" t="e">
        <f t="shared" si="117"/>
        <v>#VALUE!</v>
      </c>
      <c r="AT73" s="431" t="e">
        <f t="shared" si="117"/>
        <v>#VALUE!</v>
      </c>
      <c r="AU73" s="431" t="e">
        <f t="shared" si="117"/>
        <v>#VALUE!</v>
      </c>
      <c r="AV73" s="431" t="e">
        <f t="shared" si="117"/>
        <v>#VALUE!</v>
      </c>
      <c r="AW73" s="431" t="e">
        <f t="shared" si="117"/>
        <v>#VALUE!</v>
      </c>
      <c r="AX73" s="431" t="e">
        <f t="shared" si="117"/>
        <v>#VALUE!</v>
      </c>
      <c r="AY73" s="431" t="e">
        <f t="shared" si="117"/>
        <v>#VALUE!</v>
      </c>
      <c r="AZ73" s="431" t="e">
        <f t="shared" si="117"/>
        <v>#VALUE!</v>
      </c>
      <c r="BA73" s="431" t="e">
        <f t="shared" si="117"/>
        <v>#VALUE!</v>
      </c>
      <c r="BB73" s="431" t="e">
        <f t="shared" si="117"/>
        <v>#VALUE!</v>
      </c>
      <c r="BC73" s="431" t="e">
        <f t="shared" si="117"/>
        <v>#VALUE!</v>
      </c>
      <c r="BD73" s="431" t="e">
        <f t="shared" si="117"/>
        <v>#VALUE!</v>
      </c>
      <c r="BE73" s="431" t="e">
        <f t="shared" si="117"/>
        <v>#VALUE!</v>
      </c>
      <c r="BF73" s="431" t="e">
        <f t="shared" si="117"/>
        <v>#VALUE!</v>
      </c>
      <c r="BG73" s="431" t="e">
        <f t="shared" si="117"/>
        <v>#VALUE!</v>
      </c>
      <c r="BH73" s="431" t="e">
        <f t="shared" si="117"/>
        <v>#VALUE!</v>
      </c>
      <c r="BI73" s="431" t="e">
        <f t="shared" si="117"/>
        <v>#VALUE!</v>
      </c>
      <c r="BJ73" s="431" t="e">
        <f t="shared" si="117"/>
        <v>#VALUE!</v>
      </c>
      <c r="BK73" s="431" t="e">
        <f t="shared" si="117"/>
        <v>#VALUE!</v>
      </c>
      <c r="BL73" s="431" t="e">
        <f t="shared" si="117"/>
        <v>#VALUE!</v>
      </c>
      <c r="BM73" s="431" t="e">
        <f t="shared" si="117"/>
        <v>#VALUE!</v>
      </c>
      <c r="BN73" s="431" t="e">
        <f t="shared" si="117"/>
        <v>#VALUE!</v>
      </c>
      <c r="BO73" s="431" t="e">
        <f t="shared" si="117"/>
        <v>#VALUE!</v>
      </c>
      <c r="BP73" s="431" t="e">
        <f t="shared" ref="BP73:EA73" si="118">BP54/BP59*100</f>
        <v>#VALUE!</v>
      </c>
      <c r="BQ73" s="431" t="e">
        <f t="shared" si="118"/>
        <v>#VALUE!</v>
      </c>
      <c r="BR73" s="431" t="e">
        <f t="shared" si="118"/>
        <v>#VALUE!</v>
      </c>
      <c r="BS73" s="431" t="e">
        <f t="shared" si="118"/>
        <v>#VALUE!</v>
      </c>
      <c r="BT73" s="431" t="e">
        <f t="shared" si="118"/>
        <v>#VALUE!</v>
      </c>
      <c r="BU73" s="431" t="e">
        <f t="shared" si="118"/>
        <v>#VALUE!</v>
      </c>
      <c r="BV73" s="431" t="e">
        <f t="shared" si="118"/>
        <v>#VALUE!</v>
      </c>
      <c r="BW73" s="431" t="e">
        <f t="shared" si="118"/>
        <v>#VALUE!</v>
      </c>
      <c r="BX73" s="431" t="e">
        <f t="shared" si="118"/>
        <v>#VALUE!</v>
      </c>
      <c r="BY73" s="431" t="e">
        <f t="shared" si="118"/>
        <v>#VALUE!</v>
      </c>
      <c r="BZ73" s="431" t="e">
        <f t="shared" si="118"/>
        <v>#VALUE!</v>
      </c>
      <c r="CA73" s="431" t="e">
        <f t="shared" si="118"/>
        <v>#VALUE!</v>
      </c>
      <c r="CB73" s="431" t="e">
        <f t="shared" si="118"/>
        <v>#VALUE!</v>
      </c>
      <c r="CC73" s="431" t="e">
        <f t="shared" si="118"/>
        <v>#VALUE!</v>
      </c>
      <c r="CD73" s="431" t="e">
        <f t="shared" si="118"/>
        <v>#VALUE!</v>
      </c>
      <c r="CE73" s="431" t="e">
        <f t="shared" si="118"/>
        <v>#VALUE!</v>
      </c>
      <c r="CF73" s="431" t="e">
        <f t="shared" si="118"/>
        <v>#VALUE!</v>
      </c>
      <c r="CG73" s="431" t="e">
        <f t="shared" si="118"/>
        <v>#VALUE!</v>
      </c>
      <c r="CH73" s="431" t="e">
        <f t="shared" si="118"/>
        <v>#VALUE!</v>
      </c>
      <c r="CI73" s="431" t="e">
        <f t="shared" si="118"/>
        <v>#VALUE!</v>
      </c>
      <c r="CJ73" s="431" t="e">
        <f t="shared" si="118"/>
        <v>#VALUE!</v>
      </c>
      <c r="CK73" s="431" t="e">
        <f t="shared" si="118"/>
        <v>#VALUE!</v>
      </c>
      <c r="CL73" s="431" t="e">
        <f t="shared" si="118"/>
        <v>#VALUE!</v>
      </c>
      <c r="CM73" s="431" t="e">
        <f t="shared" si="118"/>
        <v>#VALUE!</v>
      </c>
      <c r="CN73" s="431" t="e">
        <f t="shared" si="118"/>
        <v>#VALUE!</v>
      </c>
      <c r="CO73" s="431" t="e">
        <f t="shared" si="118"/>
        <v>#VALUE!</v>
      </c>
      <c r="CP73" s="431" t="e">
        <f t="shared" si="118"/>
        <v>#VALUE!</v>
      </c>
      <c r="CQ73" s="431" t="e">
        <f t="shared" si="118"/>
        <v>#VALUE!</v>
      </c>
      <c r="CR73" s="431" t="e">
        <f t="shared" si="118"/>
        <v>#VALUE!</v>
      </c>
      <c r="CS73" s="431" t="e">
        <f t="shared" si="118"/>
        <v>#VALUE!</v>
      </c>
      <c r="CT73" s="431" t="e">
        <f t="shared" si="118"/>
        <v>#VALUE!</v>
      </c>
      <c r="CU73" s="431" t="e">
        <f t="shared" si="118"/>
        <v>#VALUE!</v>
      </c>
      <c r="CV73" s="431" t="e">
        <f t="shared" si="118"/>
        <v>#VALUE!</v>
      </c>
      <c r="CW73" s="431" t="e">
        <f t="shared" si="118"/>
        <v>#VALUE!</v>
      </c>
      <c r="CX73" s="431" t="e">
        <f t="shared" si="118"/>
        <v>#VALUE!</v>
      </c>
      <c r="CY73" s="431" t="e">
        <f t="shared" si="118"/>
        <v>#VALUE!</v>
      </c>
      <c r="CZ73" s="431" t="e">
        <f t="shared" si="118"/>
        <v>#VALUE!</v>
      </c>
      <c r="DA73" s="431" t="e">
        <f t="shared" si="118"/>
        <v>#VALUE!</v>
      </c>
      <c r="DB73" s="431" t="e">
        <f t="shared" si="118"/>
        <v>#VALUE!</v>
      </c>
      <c r="DC73" s="431" t="e">
        <f t="shared" si="118"/>
        <v>#VALUE!</v>
      </c>
      <c r="DD73" s="431" t="e">
        <f t="shared" si="118"/>
        <v>#VALUE!</v>
      </c>
      <c r="DE73" s="431" t="e">
        <f t="shared" si="118"/>
        <v>#VALUE!</v>
      </c>
      <c r="DF73" s="431" t="e">
        <f t="shared" si="118"/>
        <v>#VALUE!</v>
      </c>
      <c r="DG73" s="431" t="e">
        <f t="shared" si="118"/>
        <v>#VALUE!</v>
      </c>
      <c r="DH73" s="431" t="e">
        <f t="shared" si="118"/>
        <v>#VALUE!</v>
      </c>
      <c r="DI73" s="431" t="e">
        <f t="shared" si="118"/>
        <v>#VALUE!</v>
      </c>
      <c r="DJ73" s="431" t="e">
        <f t="shared" si="118"/>
        <v>#VALUE!</v>
      </c>
      <c r="DK73" s="431" t="e">
        <f t="shared" si="118"/>
        <v>#VALUE!</v>
      </c>
      <c r="DL73" s="431" t="e">
        <f t="shared" si="118"/>
        <v>#VALUE!</v>
      </c>
      <c r="DM73" s="431" t="e">
        <f t="shared" si="118"/>
        <v>#VALUE!</v>
      </c>
      <c r="DN73" s="431" t="e">
        <f t="shared" si="118"/>
        <v>#VALUE!</v>
      </c>
      <c r="DO73" s="431" t="e">
        <f t="shared" si="118"/>
        <v>#VALUE!</v>
      </c>
      <c r="DP73" s="431" t="e">
        <f t="shared" si="118"/>
        <v>#VALUE!</v>
      </c>
      <c r="DQ73" s="431" t="e">
        <f t="shared" si="118"/>
        <v>#VALUE!</v>
      </c>
      <c r="DR73" s="431" t="e">
        <f t="shared" si="118"/>
        <v>#VALUE!</v>
      </c>
      <c r="DS73" s="431" t="e">
        <f>DS54/DS59*100</f>
        <v>#VALUE!</v>
      </c>
      <c r="DT73" s="431" t="e">
        <f t="shared" si="118"/>
        <v>#VALUE!</v>
      </c>
      <c r="DU73" s="431" t="e">
        <f t="shared" si="118"/>
        <v>#VALUE!</v>
      </c>
      <c r="DV73" s="431" t="e">
        <f t="shared" si="118"/>
        <v>#VALUE!</v>
      </c>
      <c r="DW73" s="431" t="e">
        <f>DW54/DW59*100</f>
        <v>#VALUE!</v>
      </c>
      <c r="DX73" s="431" t="e">
        <f t="shared" si="118"/>
        <v>#VALUE!</v>
      </c>
      <c r="DY73" s="431" t="e">
        <f t="shared" si="118"/>
        <v>#VALUE!</v>
      </c>
      <c r="DZ73" s="431" t="e">
        <f t="shared" si="118"/>
        <v>#VALUE!</v>
      </c>
      <c r="EA73" s="431" t="e">
        <f t="shared" si="118"/>
        <v>#VALUE!</v>
      </c>
      <c r="EB73" s="431" t="e">
        <f>EB54/EB59*100</f>
        <v>#VALUE!</v>
      </c>
      <c r="EC73" s="431" t="e">
        <f>EC54/EC59*100</f>
        <v>#VALUE!</v>
      </c>
      <c r="ED73" s="431" t="e">
        <f t="shared" ref="ED73:FB73" si="119">ED54/ED59*100</f>
        <v>#VALUE!</v>
      </c>
      <c r="EE73" s="431" t="e">
        <f t="shared" si="119"/>
        <v>#VALUE!</v>
      </c>
      <c r="EF73" s="431" t="e">
        <f t="shared" si="119"/>
        <v>#VALUE!</v>
      </c>
      <c r="EG73" s="431" t="e">
        <f t="shared" si="119"/>
        <v>#VALUE!</v>
      </c>
      <c r="EH73" s="431" t="e">
        <f t="shared" si="119"/>
        <v>#VALUE!</v>
      </c>
      <c r="EI73" s="431" t="e">
        <f t="shared" si="119"/>
        <v>#VALUE!</v>
      </c>
      <c r="EJ73" s="431" t="e">
        <f t="shared" si="119"/>
        <v>#VALUE!</v>
      </c>
      <c r="EK73" s="431" t="e">
        <f t="shared" si="119"/>
        <v>#VALUE!</v>
      </c>
      <c r="EL73" s="431" t="e">
        <f t="shared" si="119"/>
        <v>#VALUE!</v>
      </c>
      <c r="EM73" s="431" t="e">
        <f t="shared" si="119"/>
        <v>#VALUE!</v>
      </c>
      <c r="EN73" s="431" t="e">
        <f t="shared" si="119"/>
        <v>#VALUE!</v>
      </c>
      <c r="EO73" s="431" t="e">
        <f t="shared" si="119"/>
        <v>#VALUE!</v>
      </c>
      <c r="EP73" s="431" t="e">
        <f t="shared" si="119"/>
        <v>#VALUE!</v>
      </c>
      <c r="EQ73" s="431" t="e">
        <f t="shared" si="119"/>
        <v>#VALUE!</v>
      </c>
      <c r="ER73" s="431" t="e">
        <f t="shared" si="119"/>
        <v>#VALUE!</v>
      </c>
      <c r="ES73" s="431" t="e">
        <f t="shared" si="119"/>
        <v>#VALUE!</v>
      </c>
      <c r="ET73" s="431" t="e">
        <f t="shared" si="119"/>
        <v>#VALUE!</v>
      </c>
      <c r="EU73" s="431" t="e">
        <f t="shared" si="119"/>
        <v>#VALUE!</v>
      </c>
      <c r="EV73" s="431" t="e">
        <f t="shared" si="119"/>
        <v>#VALUE!</v>
      </c>
      <c r="EW73" s="431" t="e">
        <f t="shared" si="119"/>
        <v>#VALUE!</v>
      </c>
      <c r="EX73" s="431" t="e">
        <f t="shared" si="119"/>
        <v>#VALUE!</v>
      </c>
      <c r="EY73" s="431" t="e">
        <f t="shared" si="119"/>
        <v>#VALUE!</v>
      </c>
      <c r="EZ73" s="431" t="e">
        <f t="shared" si="119"/>
        <v>#VALUE!</v>
      </c>
      <c r="FA73" s="431" t="e">
        <f t="shared" si="119"/>
        <v>#VALUE!</v>
      </c>
      <c r="FB73" s="431" t="e">
        <f t="shared" si="119"/>
        <v>#VALUE!</v>
      </c>
    </row>
    <row r="74" spans="1:158">
      <c r="B74" s="394"/>
      <c r="C74" s="376"/>
      <c r="D74" s="376"/>
      <c r="E74" s="376"/>
      <c r="F74" s="376"/>
      <c r="G74" s="376"/>
      <c r="H74" s="376"/>
      <c r="I74" s="376"/>
      <c r="J74" s="376"/>
      <c r="K74" s="376"/>
      <c r="L74" s="376"/>
      <c r="M74" s="376"/>
      <c r="N74" s="376"/>
      <c r="O74" s="376"/>
      <c r="P74" s="376"/>
      <c r="Q74" s="376"/>
      <c r="R74" s="376"/>
      <c r="S74" s="376"/>
      <c r="T74" s="376"/>
      <c r="U74" s="376"/>
      <c r="V74" s="376"/>
      <c r="W74" s="376"/>
      <c r="X74" s="376"/>
      <c r="Y74" s="376"/>
      <c r="Z74" s="376"/>
      <c r="AA74" s="376"/>
      <c r="AB74" s="376"/>
      <c r="AC74" s="376"/>
      <c r="AD74" s="376"/>
      <c r="AE74" s="376"/>
      <c r="AF74" s="376"/>
      <c r="AG74" s="376"/>
      <c r="AH74" s="376"/>
      <c r="AI74" s="376"/>
      <c r="AJ74" s="376"/>
      <c r="AK74" s="376"/>
      <c r="AL74" s="376"/>
      <c r="AM74" s="376"/>
      <c r="AN74" s="376"/>
      <c r="AO74" s="376"/>
      <c r="AP74" s="376"/>
      <c r="AQ74" s="376"/>
      <c r="AR74" s="376"/>
      <c r="AS74" s="376"/>
      <c r="AT74" s="376"/>
      <c r="AU74" s="376"/>
      <c r="AV74" s="376"/>
      <c r="AW74" s="376"/>
      <c r="AX74" s="376"/>
      <c r="AY74" s="376"/>
      <c r="AZ74" s="376"/>
      <c r="BA74" s="376"/>
      <c r="BB74" s="376"/>
      <c r="BC74" s="376"/>
      <c r="BD74" s="376"/>
      <c r="BE74" s="376"/>
      <c r="BF74" s="376"/>
      <c r="BG74" s="376"/>
      <c r="BH74" s="376"/>
      <c r="BI74" s="376"/>
      <c r="BJ74" s="376"/>
      <c r="BK74" s="376"/>
      <c r="BL74" s="376"/>
      <c r="BM74" s="376"/>
      <c r="BN74" s="376"/>
      <c r="BO74" s="376"/>
      <c r="BP74" s="376"/>
      <c r="BQ74" s="376"/>
      <c r="BR74" s="376"/>
      <c r="BS74" s="376"/>
      <c r="BT74" s="376"/>
      <c r="BU74" s="376"/>
      <c r="BV74" s="376"/>
      <c r="BW74" s="376"/>
      <c r="BX74" s="376"/>
      <c r="BY74" s="376"/>
      <c r="BZ74" s="376"/>
      <c r="CA74" s="376"/>
      <c r="CB74" s="376"/>
      <c r="CC74" s="376"/>
      <c r="CD74" s="376"/>
      <c r="CE74" s="376"/>
      <c r="CF74" s="376"/>
      <c r="CG74" s="376"/>
      <c r="CH74" s="376"/>
      <c r="CI74" s="376"/>
      <c r="CJ74" s="376"/>
      <c r="CK74" s="376"/>
      <c r="CL74" s="376"/>
      <c r="CM74" s="376"/>
      <c r="CN74" s="376"/>
      <c r="CO74" s="376"/>
      <c r="CP74" s="376"/>
      <c r="CQ74" s="376"/>
      <c r="CR74" s="376"/>
      <c r="CS74" s="376"/>
      <c r="CT74" s="376"/>
      <c r="CU74" s="376"/>
      <c r="CV74" s="376"/>
      <c r="CW74" s="376"/>
      <c r="CX74" s="376"/>
      <c r="CY74" s="376"/>
      <c r="CZ74" s="376"/>
      <c r="DA74" s="376"/>
      <c r="DB74" s="376"/>
      <c r="DC74" s="376"/>
      <c r="DD74" s="376"/>
      <c r="DE74" s="376"/>
      <c r="DF74" s="376"/>
      <c r="DG74" s="376"/>
      <c r="DH74" s="376"/>
      <c r="DI74" s="376"/>
      <c r="DJ74" s="376"/>
      <c r="DK74" s="376"/>
      <c r="DL74" s="376"/>
      <c r="DM74" s="376"/>
      <c r="DN74" s="376"/>
      <c r="DO74" s="376"/>
      <c r="DP74" s="376"/>
      <c r="DQ74" s="376"/>
      <c r="DR74" s="376"/>
      <c r="DS74" s="376"/>
      <c r="DT74" s="376"/>
      <c r="DU74" s="376"/>
      <c r="DV74" s="376"/>
      <c r="DW74" s="376"/>
      <c r="DX74" s="376"/>
      <c r="DY74" s="376"/>
      <c r="DZ74" s="376"/>
      <c r="EA74" s="376"/>
    </row>
    <row r="75" spans="1:158" ht="12.75" customHeight="1" thickBot="1">
      <c r="A75" s="531"/>
      <c r="C75" s="576">
        <v>29281</v>
      </c>
      <c r="D75" s="576">
        <v>29373</v>
      </c>
      <c r="E75" s="576">
        <v>29465</v>
      </c>
      <c r="F75" s="576">
        <v>29556</v>
      </c>
      <c r="G75" s="576">
        <v>29646</v>
      </c>
      <c r="H75" s="576">
        <v>29738</v>
      </c>
      <c r="I75" s="576">
        <v>29830</v>
      </c>
      <c r="J75" s="576">
        <v>29921</v>
      </c>
      <c r="K75" s="576">
        <v>30011</v>
      </c>
      <c r="L75" s="576">
        <v>30103</v>
      </c>
      <c r="M75" s="576">
        <v>30195</v>
      </c>
      <c r="N75" s="576">
        <v>30286</v>
      </c>
      <c r="O75" s="576">
        <v>30376</v>
      </c>
      <c r="P75" s="576">
        <v>30468</v>
      </c>
      <c r="Q75" s="576">
        <v>30560</v>
      </c>
      <c r="R75" s="576">
        <v>30651</v>
      </c>
      <c r="S75" s="576">
        <v>30742</v>
      </c>
      <c r="T75" s="576">
        <v>30834</v>
      </c>
      <c r="U75" s="576">
        <v>30926</v>
      </c>
      <c r="V75" s="576">
        <v>31017</v>
      </c>
      <c r="W75" s="576">
        <v>31107</v>
      </c>
      <c r="X75" s="576">
        <v>31199</v>
      </c>
      <c r="Y75" s="576">
        <v>31291</v>
      </c>
      <c r="Z75" s="576">
        <v>31382</v>
      </c>
      <c r="AA75" s="576">
        <v>31472</v>
      </c>
      <c r="AB75" s="576">
        <v>31564</v>
      </c>
      <c r="AC75" s="576">
        <v>31656</v>
      </c>
      <c r="AD75" s="576">
        <v>31747</v>
      </c>
      <c r="AE75" s="576">
        <v>31837</v>
      </c>
      <c r="AF75" s="576">
        <v>31929</v>
      </c>
      <c r="AG75" s="576">
        <v>32021</v>
      </c>
      <c r="AH75" s="576">
        <v>32112</v>
      </c>
      <c r="AI75" s="576">
        <v>32203</v>
      </c>
      <c r="AJ75" s="576">
        <v>32295</v>
      </c>
      <c r="AK75" s="576">
        <v>32387</v>
      </c>
      <c r="AL75" s="576">
        <v>32478</v>
      </c>
      <c r="AM75" s="576">
        <v>32568</v>
      </c>
      <c r="AN75" s="576">
        <v>32660</v>
      </c>
      <c r="AO75" s="576">
        <v>32752</v>
      </c>
      <c r="AP75" s="576">
        <v>32843</v>
      </c>
      <c r="AQ75" s="576">
        <v>32933</v>
      </c>
      <c r="AR75" s="576">
        <v>33025</v>
      </c>
      <c r="AS75" s="576">
        <v>33117</v>
      </c>
      <c r="AT75" s="576">
        <v>33208</v>
      </c>
      <c r="AU75" s="576">
        <v>33298</v>
      </c>
      <c r="AV75" s="576">
        <v>33390</v>
      </c>
      <c r="AW75" s="576">
        <v>33482</v>
      </c>
      <c r="AX75" s="576">
        <v>33573</v>
      </c>
      <c r="AY75" s="576">
        <v>33664</v>
      </c>
      <c r="AZ75" s="576">
        <v>33756</v>
      </c>
      <c r="BA75" s="576">
        <v>33848</v>
      </c>
      <c r="BB75" s="576">
        <v>33939</v>
      </c>
      <c r="BC75" s="576">
        <v>34029</v>
      </c>
      <c r="BD75" s="576">
        <v>34121</v>
      </c>
      <c r="BE75" s="576">
        <v>34213</v>
      </c>
      <c r="BF75" s="576">
        <v>34304</v>
      </c>
      <c r="BG75" s="576">
        <v>34394</v>
      </c>
      <c r="BH75" s="576">
        <v>34486</v>
      </c>
      <c r="BI75" s="576">
        <v>34578</v>
      </c>
      <c r="BJ75" s="576">
        <v>34669</v>
      </c>
      <c r="BK75" s="576">
        <v>34759</v>
      </c>
      <c r="BL75" s="576">
        <v>34851</v>
      </c>
      <c r="BM75" s="576">
        <v>34943</v>
      </c>
      <c r="BN75" s="576">
        <v>35034</v>
      </c>
      <c r="BO75" s="576">
        <v>35125</v>
      </c>
      <c r="BP75" s="576">
        <v>35217</v>
      </c>
      <c r="BQ75" s="576">
        <v>35309</v>
      </c>
      <c r="BR75" s="576">
        <v>35400</v>
      </c>
      <c r="BS75" s="576">
        <v>35490</v>
      </c>
      <c r="BT75" s="576">
        <v>35582</v>
      </c>
      <c r="BU75" s="576">
        <v>35674</v>
      </c>
      <c r="BV75" s="576">
        <v>35765</v>
      </c>
      <c r="BW75" s="576">
        <v>35855</v>
      </c>
      <c r="BX75" s="576">
        <v>35947</v>
      </c>
      <c r="BY75" s="576">
        <v>36039</v>
      </c>
      <c r="BZ75" s="576">
        <v>36130</v>
      </c>
      <c r="CA75" s="576">
        <v>36220</v>
      </c>
      <c r="CB75" s="576">
        <v>36312</v>
      </c>
      <c r="CC75" s="576">
        <v>36404</v>
      </c>
      <c r="CD75" s="576">
        <v>36495</v>
      </c>
      <c r="CE75" s="576">
        <v>36586</v>
      </c>
      <c r="CF75" s="576">
        <v>36678</v>
      </c>
      <c r="CG75" s="576">
        <v>36770</v>
      </c>
      <c r="CH75" s="576">
        <v>36861</v>
      </c>
      <c r="CI75" s="576">
        <v>36951</v>
      </c>
      <c r="CJ75" s="576">
        <v>37043</v>
      </c>
      <c r="CK75" s="576">
        <v>37135</v>
      </c>
      <c r="CL75" s="576">
        <v>37226</v>
      </c>
      <c r="CM75" s="576">
        <v>37316</v>
      </c>
      <c r="CN75" s="576">
        <v>37408</v>
      </c>
      <c r="CO75" s="576">
        <v>37500</v>
      </c>
      <c r="CP75" s="576">
        <v>37591</v>
      </c>
      <c r="CQ75" s="576">
        <v>37681</v>
      </c>
      <c r="CR75" s="576">
        <v>37773</v>
      </c>
      <c r="CS75" s="576">
        <v>37865</v>
      </c>
      <c r="CT75" s="576">
        <v>37956</v>
      </c>
      <c r="CU75" s="576">
        <v>38047</v>
      </c>
      <c r="CV75" s="576">
        <v>38139</v>
      </c>
      <c r="CW75" s="576">
        <v>38231</v>
      </c>
      <c r="CX75" s="576">
        <v>38322</v>
      </c>
      <c r="CY75" s="576">
        <v>38412</v>
      </c>
      <c r="CZ75" s="576">
        <v>38504</v>
      </c>
      <c r="DA75" s="576">
        <v>38596</v>
      </c>
      <c r="DB75" s="576">
        <v>38687</v>
      </c>
      <c r="DC75" s="576">
        <v>38777</v>
      </c>
      <c r="DD75" s="576">
        <v>38869</v>
      </c>
      <c r="DE75" s="576">
        <v>38961</v>
      </c>
      <c r="DF75" s="576">
        <v>39052</v>
      </c>
      <c r="DG75" s="576">
        <v>39142</v>
      </c>
      <c r="DH75" s="576">
        <v>39234</v>
      </c>
      <c r="DI75" s="576">
        <v>39326</v>
      </c>
      <c r="DJ75" s="576">
        <v>39417</v>
      </c>
      <c r="DK75" s="576">
        <v>39508</v>
      </c>
      <c r="DL75" s="576">
        <v>39600</v>
      </c>
      <c r="DM75" s="576">
        <v>39692</v>
      </c>
      <c r="DN75" s="576">
        <v>39783</v>
      </c>
      <c r="DO75" s="576">
        <v>39873</v>
      </c>
      <c r="DP75" s="576">
        <v>39965</v>
      </c>
      <c r="DQ75" s="576">
        <v>40057</v>
      </c>
      <c r="DR75" s="576">
        <v>40148</v>
      </c>
      <c r="DS75" s="576">
        <v>40238</v>
      </c>
      <c r="DT75" s="576">
        <v>40330</v>
      </c>
      <c r="DU75" s="576">
        <v>40422</v>
      </c>
      <c r="DV75" s="576">
        <v>40513</v>
      </c>
      <c r="DW75" s="576">
        <v>40603</v>
      </c>
      <c r="DX75" s="576">
        <v>40695</v>
      </c>
      <c r="DY75" s="576">
        <v>40787</v>
      </c>
      <c r="DZ75" s="576">
        <v>40878</v>
      </c>
      <c r="EA75" s="576">
        <v>40969</v>
      </c>
      <c r="EB75" s="576">
        <v>41061</v>
      </c>
      <c r="EC75" s="576">
        <v>41153</v>
      </c>
      <c r="ED75" s="576">
        <v>41244</v>
      </c>
      <c r="EE75" s="576">
        <v>41334</v>
      </c>
      <c r="EF75" s="576">
        <v>41426</v>
      </c>
      <c r="EG75" s="576">
        <v>41518</v>
      </c>
      <c r="EH75" s="576">
        <v>41609</v>
      </c>
      <c r="EI75" s="576">
        <v>41699</v>
      </c>
      <c r="EJ75" s="576">
        <v>41791</v>
      </c>
      <c r="EK75" s="576">
        <v>41883</v>
      </c>
      <c r="EL75" s="576">
        <v>41974</v>
      </c>
      <c r="EM75" s="576">
        <v>42064</v>
      </c>
      <c r="EN75" s="576">
        <v>42156</v>
      </c>
      <c r="EO75" s="576">
        <v>42248</v>
      </c>
      <c r="EP75" s="576">
        <v>42339</v>
      </c>
      <c r="EQ75" s="576">
        <v>42430</v>
      </c>
      <c r="ER75" s="576">
        <v>42522</v>
      </c>
      <c r="ES75" s="576">
        <v>42614</v>
      </c>
      <c r="ET75" s="576">
        <v>42705</v>
      </c>
      <c r="EU75" s="576">
        <v>42795</v>
      </c>
      <c r="EV75" s="576">
        <v>42887</v>
      </c>
      <c r="EW75" s="576">
        <v>42979</v>
      </c>
      <c r="EX75" s="576">
        <v>43070</v>
      </c>
      <c r="EY75" s="576">
        <v>43160</v>
      </c>
      <c r="EZ75" s="576">
        <v>43252</v>
      </c>
      <c r="FA75" s="576">
        <v>43344</v>
      </c>
      <c r="FB75" s="576">
        <v>43435</v>
      </c>
    </row>
    <row r="76" spans="1:158" s="544" customFormat="1">
      <c r="A76" s="667" t="s">
        <v>403</v>
      </c>
      <c r="B76" s="499"/>
      <c r="C76" s="543"/>
      <c r="D76" s="543"/>
      <c r="E76" s="543"/>
      <c r="F76" s="543"/>
      <c r="G76" s="543"/>
      <c r="H76" s="543"/>
      <c r="I76" s="543"/>
      <c r="J76" s="543"/>
      <c r="K76" s="543"/>
      <c r="L76" s="543"/>
      <c r="M76" s="543"/>
      <c r="N76" s="543"/>
      <c r="O76" s="543"/>
      <c r="P76" s="543"/>
      <c r="Q76" s="543"/>
      <c r="R76" s="543"/>
      <c r="S76" s="543"/>
      <c r="T76" s="543"/>
      <c r="U76" s="543"/>
      <c r="V76" s="543"/>
      <c r="W76" s="543"/>
      <c r="X76" s="543"/>
      <c r="Y76" s="543"/>
      <c r="Z76" s="543"/>
      <c r="AA76" s="543"/>
      <c r="AB76" s="543"/>
      <c r="AC76" s="543"/>
      <c r="AD76" s="543"/>
      <c r="AE76" s="543"/>
      <c r="AF76" s="543"/>
      <c r="AG76" s="543"/>
      <c r="AH76" s="543"/>
      <c r="AI76" s="543"/>
      <c r="AJ76" s="543"/>
      <c r="AK76" s="543"/>
      <c r="AL76" s="543"/>
      <c r="AM76" s="543"/>
      <c r="AN76" s="543"/>
      <c r="AO76" s="543"/>
      <c r="AP76" s="543"/>
      <c r="AQ76" s="543"/>
      <c r="AR76" s="543"/>
      <c r="AS76" s="543"/>
      <c r="AT76" s="543"/>
      <c r="AU76" s="543"/>
      <c r="AV76" s="543"/>
      <c r="AW76" s="543"/>
      <c r="AX76" s="543"/>
      <c r="AY76" s="543"/>
      <c r="AZ76" s="543"/>
      <c r="BA76" s="543"/>
      <c r="BB76" s="543"/>
      <c r="BC76" s="543"/>
      <c r="BD76" s="543"/>
      <c r="BE76" s="543"/>
      <c r="BF76" s="543"/>
      <c r="BG76" s="543"/>
      <c r="BH76" s="543"/>
      <c r="BI76" s="543"/>
      <c r="BJ76" s="543"/>
      <c r="BK76" s="543"/>
      <c r="BL76" s="543"/>
      <c r="BM76" s="543"/>
      <c r="BN76" s="543"/>
      <c r="BO76" s="543"/>
      <c r="BP76" s="543"/>
      <c r="BQ76" s="543"/>
      <c r="BR76" s="543"/>
      <c r="BS76" s="543"/>
      <c r="BT76" s="543"/>
      <c r="BU76" s="543"/>
      <c r="BV76" s="543"/>
      <c r="BW76" s="543"/>
      <c r="BX76" s="543"/>
      <c r="BY76" s="543"/>
      <c r="BZ76" s="543"/>
      <c r="CA76" s="543"/>
      <c r="CB76" s="543"/>
      <c r="CC76" s="543"/>
      <c r="CD76" s="543"/>
      <c r="CE76" s="543"/>
      <c r="CF76" s="543"/>
      <c r="CG76" s="543"/>
      <c r="CH76" s="543"/>
      <c r="CI76" s="543"/>
      <c r="CJ76" s="543"/>
      <c r="CK76" s="543"/>
      <c r="CL76" s="543"/>
      <c r="CM76" s="543"/>
      <c r="CN76" s="543"/>
      <c r="CO76" s="543"/>
      <c r="CP76" s="543"/>
      <c r="CQ76" s="543"/>
      <c r="CR76" s="543"/>
      <c r="CS76" s="543"/>
      <c r="CT76" s="543"/>
      <c r="CU76" s="543"/>
      <c r="CV76" s="543"/>
      <c r="CW76" s="543"/>
      <c r="CX76" s="543"/>
      <c r="CY76" s="543"/>
      <c r="CZ76" s="543"/>
      <c r="DA76" s="543"/>
      <c r="DB76" s="543"/>
      <c r="DC76" s="543"/>
      <c r="DD76" s="543"/>
      <c r="DE76" s="543"/>
      <c r="DF76" s="543"/>
      <c r="DG76" s="543"/>
      <c r="DH76" s="543"/>
      <c r="DI76" s="543"/>
      <c r="DJ76" s="543"/>
      <c r="DK76" s="543"/>
      <c r="DL76" s="543"/>
      <c r="DM76" s="543"/>
      <c r="DN76" s="543"/>
      <c r="DO76" s="543"/>
      <c r="DP76" s="543"/>
      <c r="DQ76" s="543"/>
      <c r="DR76" s="543"/>
      <c r="DS76" s="543"/>
      <c r="DT76" s="543"/>
      <c r="DU76" s="543"/>
      <c r="DV76" s="543"/>
      <c r="DW76" s="543"/>
      <c r="DX76" s="543"/>
      <c r="DY76" s="543"/>
      <c r="DZ76" s="543"/>
      <c r="EA76" s="543"/>
      <c r="EB76" s="543"/>
    </row>
    <row r="77" spans="1:158" s="468" customFormat="1">
      <c r="A77" s="667"/>
      <c r="B77" s="429" t="s">
        <v>381</v>
      </c>
      <c r="C77" s="427" t="e">
        <f t="shared" ref="C77:BN77" si="120">(C14+C38)/(C4+C30)*100</f>
        <v>#VALUE!</v>
      </c>
      <c r="D77" s="427" t="e">
        <f t="shared" si="120"/>
        <v>#VALUE!</v>
      </c>
      <c r="E77" s="427" t="e">
        <f t="shared" si="120"/>
        <v>#VALUE!</v>
      </c>
      <c r="F77" s="427" t="e">
        <f t="shared" si="120"/>
        <v>#VALUE!</v>
      </c>
      <c r="G77" s="427" t="e">
        <f t="shared" si="120"/>
        <v>#VALUE!</v>
      </c>
      <c r="H77" s="427" t="e">
        <f t="shared" si="120"/>
        <v>#VALUE!</v>
      </c>
      <c r="I77" s="427" t="e">
        <f t="shared" si="120"/>
        <v>#VALUE!</v>
      </c>
      <c r="J77" s="427" t="e">
        <f t="shared" si="120"/>
        <v>#VALUE!</v>
      </c>
      <c r="K77" s="427" t="e">
        <f t="shared" si="120"/>
        <v>#VALUE!</v>
      </c>
      <c r="L77" s="427" t="e">
        <f t="shared" si="120"/>
        <v>#VALUE!</v>
      </c>
      <c r="M77" s="427" t="e">
        <f t="shared" si="120"/>
        <v>#VALUE!</v>
      </c>
      <c r="N77" s="427" t="e">
        <f t="shared" si="120"/>
        <v>#VALUE!</v>
      </c>
      <c r="O77" s="427" t="e">
        <f t="shared" si="120"/>
        <v>#VALUE!</v>
      </c>
      <c r="P77" s="427" t="e">
        <f t="shared" si="120"/>
        <v>#VALUE!</v>
      </c>
      <c r="Q77" s="427" t="e">
        <f t="shared" si="120"/>
        <v>#VALUE!</v>
      </c>
      <c r="R77" s="427" t="e">
        <f t="shared" si="120"/>
        <v>#VALUE!</v>
      </c>
      <c r="S77" s="427" t="e">
        <f t="shared" si="120"/>
        <v>#VALUE!</v>
      </c>
      <c r="T77" s="427" t="e">
        <f t="shared" si="120"/>
        <v>#VALUE!</v>
      </c>
      <c r="U77" s="427" t="e">
        <f t="shared" si="120"/>
        <v>#VALUE!</v>
      </c>
      <c r="V77" s="427" t="e">
        <f t="shared" si="120"/>
        <v>#VALUE!</v>
      </c>
      <c r="W77" s="427" t="e">
        <f t="shared" si="120"/>
        <v>#VALUE!</v>
      </c>
      <c r="X77" s="427" t="e">
        <f t="shared" si="120"/>
        <v>#VALUE!</v>
      </c>
      <c r="Y77" s="427" t="e">
        <f t="shared" si="120"/>
        <v>#VALUE!</v>
      </c>
      <c r="Z77" s="427" t="e">
        <f t="shared" si="120"/>
        <v>#VALUE!</v>
      </c>
      <c r="AA77" s="427" t="e">
        <f t="shared" si="120"/>
        <v>#VALUE!</v>
      </c>
      <c r="AB77" s="427" t="e">
        <f t="shared" si="120"/>
        <v>#VALUE!</v>
      </c>
      <c r="AC77" s="427" t="e">
        <f t="shared" si="120"/>
        <v>#VALUE!</v>
      </c>
      <c r="AD77" s="427" t="e">
        <f t="shared" si="120"/>
        <v>#VALUE!</v>
      </c>
      <c r="AE77" s="427" t="e">
        <f t="shared" si="120"/>
        <v>#VALUE!</v>
      </c>
      <c r="AF77" s="427" t="e">
        <f t="shared" si="120"/>
        <v>#VALUE!</v>
      </c>
      <c r="AG77" s="427" t="e">
        <f t="shared" si="120"/>
        <v>#VALUE!</v>
      </c>
      <c r="AH77" s="427" t="e">
        <f t="shared" si="120"/>
        <v>#VALUE!</v>
      </c>
      <c r="AI77" s="427" t="e">
        <f t="shared" si="120"/>
        <v>#VALUE!</v>
      </c>
      <c r="AJ77" s="427" t="e">
        <f t="shared" si="120"/>
        <v>#VALUE!</v>
      </c>
      <c r="AK77" s="427" t="e">
        <f t="shared" si="120"/>
        <v>#VALUE!</v>
      </c>
      <c r="AL77" s="427" t="e">
        <f t="shared" si="120"/>
        <v>#VALUE!</v>
      </c>
      <c r="AM77" s="427" t="e">
        <f t="shared" si="120"/>
        <v>#VALUE!</v>
      </c>
      <c r="AN77" s="427" t="e">
        <f t="shared" si="120"/>
        <v>#VALUE!</v>
      </c>
      <c r="AO77" s="427" t="e">
        <f t="shared" si="120"/>
        <v>#VALUE!</v>
      </c>
      <c r="AP77" s="427" t="e">
        <f t="shared" si="120"/>
        <v>#VALUE!</v>
      </c>
      <c r="AQ77" s="427" t="e">
        <f t="shared" si="120"/>
        <v>#VALUE!</v>
      </c>
      <c r="AR77" s="427" t="e">
        <f t="shared" si="120"/>
        <v>#VALUE!</v>
      </c>
      <c r="AS77" s="427" t="e">
        <f t="shared" si="120"/>
        <v>#VALUE!</v>
      </c>
      <c r="AT77" s="427" t="e">
        <f t="shared" si="120"/>
        <v>#VALUE!</v>
      </c>
      <c r="AU77" s="427" t="e">
        <f t="shared" si="120"/>
        <v>#VALUE!</v>
      </c>
      <c r="AV77" s="427" t="e">
        <f t="shared" si="120"/>
        <v>#VALUE!</v>
      </c>
      <c r="AW77" s="427" t="e">
        <f t="shared" si="120"/>
        <v>#VALUE!</v>
      </c>
      <c r="AX77" s="427" t="e">
        <f t="shared" si="120"/>
        <v>#VALUE!</v>
      </c>
      <c r="AY77" s="427" t="e">
        <f t="shared" si="120"/>
        <v>#VALUE!</v>
      </c>
      <c r="AZ77" s="427" t="e">
        <f t="shared" si="120"/>
        <v>#VALUE!</v>
      </c>
      <c r="BA77" s="427" t="e">
        <f t="shared" si="120"/>
        <v>#VALUE!</v>
      </c>
      <c r="BB77" s="427" t="e">
        <f t="shared" si="120"/>
        <v>#VALUE!</v>
      </c>
      <c r="BC77" s="427" t="e">
        <f t="shared" si="120"/>
        <v>#VALUE!</v>
      </c>
      <c r="BD77" s="427" t="e">
        <f t="shared" si="120"/>
        <v>#VALUE!</v>
      </c>
      <c r="BE77" s="427" t="e">
        <f t="shared" si="120"/>
        <v>#VALUE!</v>
      </c>
      <c r="BF77" s="427" t="e">
        <f t="shared" si="120"/>
        <v>#VALUE!</v>
      </c>
      <c r="BG77" s="427" t="e">
        <f t="shared" si="120"/>
        <v>#VALUE!</v>
      </c>
      <c r="BH77" s="427" t="e">
        <f t="shared" si="120"/>
        <v>#VALUE!</v>
      </c>
      <c r="BI77" s="427" t="e">
        <f t="shared" si="120"/>
        <v>#VALUE!</v>
      </c>
      <c r="BJ77" s="427" t="e">
        <f t="shared" si="120"/>
        <v>#VALUE!</v>
      </c>
      <c r="BK77" s="427" t="e">
        <f t="shared" si="120"/>
        <v>#VALUE!</v>
      </c>
      <c r="BL77" s="427" t="e">
        <f t="shared" si="120"/>
        <v>#VALUE!</v>
      </c>
      <c r="BM77" s="427" t="e">
        <f t="shared" si="120"/>
        <v>#VALUE!</v>
      </c>
      <c r="BN77" s="427" t="e">
        <f t="shared" si="120"/>
        <v>#VALUE!</v>
      </c>
      <c r="BO77" s="427" t="e">
        <f t="shared" ref="BO77:DZ77" si="121">(BO14+BO38)/(BO4+BO30)*100</f>
        <v>#VALUE!</v>
      </c>
      <c r="BP77" s="427" t="e">
        <f t="shared" si="121"/>
        <v>#VALUE!</v>
      </c>
      <c r="BQ77" s="427" t="e">
        <f t="shared" si="121"/>
        <v>#VALUE!</v>
      </c>
      <c r="BR77" s="427" t="e">
        <f t="shared" si="121"/>
        <v>#VALUE!</v>
      </c>
      <c r="BS77" s="427" t="e">
        <f t="shared" si="121"/>
        <v>#VALUE!</v>
      </c>
      <c r="BT77" s="427" t="e">
        <f t="shared" si="121"/>
        <v>#VALUE!</v>
      </c>
      <c r="BU77" s="427" t="e">
        <f t="shared" si="121"/>
        <v>#VALUE!</v>
      </c>
      <c r="BV77" s="427" t="e">
        <f t="shared" si="121"/>
        <v>#VALUE!</v>
      </c>
      <c r="BW77" s="427" t="e">
        <f t="shared" si="121"/>
        <v>#VALUE!</v>
      </c>
      <c r="BX77" s="427" t="e">
        <f t="shared" si="121"/>
        <v>#VALUE!</v>
      </c>
      <c r="BY77" s="427" t="e">
        <f t="shared" si="121"/>
        <v>#VALUE!</v>
      </c>
      <c r="BZ77" s="427" t="e">
        <f t="shared" si="121"/>
        <v>#VALUE!</v>
      </c>
      <c r="CA77" s="427" t="e">
        <f t="shared" si="121"/>
        <v>#VALUE!</v>
      </c>
      <c r="CB77" s="427" t="e">
        <f t="shared" si="121"/>
        <v>#VALUE!</v>
      </c>
      <c r="CC77" s="427" t="e">
        <f t="shared" si="121"/>
        <v>#VALUE!</v>
      </c>
      <c r="CD77" s="427" t="e">
        <f t="shared" si="121"/>
        <v>#VALUE!</v>
      </c>
      <c r="CE77" s="427" t="e">
        <f t="shared" si="121"/>
        <v>#VALUE!</v>
      </c>
      <c r="CF77" s="427" t="e">
        <f t="shared" si="121"/>
        <v>#VALUE!</v>
      </c>
      <c r="CG77" s="427" t="e">
        <f t="shared" si="121"/>
        <v>#VALUE!</v>
      </c>
      <c r="CH77" s="427" t="e">
        <f t="shared" si="121"/>
        <v>#VALUE!</v>
      </c>
      <c r="CI77" s="427" t="e">
        <f t="shared" si="121"/>
        <v>#VALUE!</v>
      </c>
      <c r="CJ77" s="427" t="e">
        <f t="shared" si="121"/>
        <v>#VALUE!</v>
      </c>
      <c r="CK77" s="427" t="e">
        <f t="shared" si="121"/>
        <v>#VALUE!</v>
      </c>
      <c r="CL77" s="427" t="e">
        <f t="shared" si="121"/>
        <v>#VALUE!</v>
      </c>
      <c r="CM77" s="427" t="e">
        <f t="shared" si="121"/>
        <v>#VALUE!</v>
      </c>
      <c r="CN77" s="427" t="e">
        <f t="shared" si="121"/>
        <v>#VALUE!</v>
      </c>
      <c r="CO77" s="427" t="e">
        <f t="shared" si="121"/>
        <v>#VALUE!</v>
      </c>
      <c r="CP77" s="427" t="e">
        <f t="shared" si="121"/>
        <v>#VALUE!</v>
      </c>
      <c r="CQ77" s="427" t="e">
        <f t="shared" si="121"/>
        <v>#VALUE!</v>
      </c>
      <c r="CR77" s="427" t="e">
        <f t="shared" si="121"/>
        <v>#VALUE!</v>
      </c>
      <c r="CS77" s="427" t="e">
        <f t="shared" si="121"/>
        <v>#VALUE!</v>
      </c>
      <c r="CT77" s="427" t="e">
        <f t="shared" si="121"/>
        <v>#VALUE!</v>
      </c>
      <c r="CU77" s="427" t="e">
        <f t="shared" si="121"/>
        <v>#VALUE!</v>
      </c>
      <c r="CV77" s="427" t="e">
        <f t="shared" si="121"/>
        <v>#VALUE!</v>
      </c>
      <c r="CW77" s="427" t="e">
        <f t="shared" si="121"/>
        <v>#VALUE!</v>
      </c>
      <c r="CX77" s="427" t="e">
        <f t="shared" si="121"/>
        <v>#VALUE!</v>
      </c>
      <c r="CY77" s="427" t="e">
        <f t="shared" si="121"/>
        <v>#VALUE!</v>
      </c>
      <c r="CZ77" s="427" t="e">
        <f t="shared" si="121"/>
        <v>#VALUE!</v>
      </c>
      <c r="DA77" s="427" t="e">
        <f t="shared" si="121"/>
        <v>#VALUE!</v>
      </c>
      <c r="DB77" s="427" t="e">
        <f t="shared" si="121"/>
        <v>#VALUE!</v>
      </c>
      <c r="DC77" s="427" t="e">
        <f t="shared" si="121"/>
        <v>#VALUE!</v>
      </c>
      <c r="DD77" s="427" t="e">
        <f t="shared" si="121"/>
        <v>#VALUE!</v>
      </c>
      <c r="DE77" s="427" t="e">
        <f t="shared" si="121"/>
        <v>#VALUE!</v>
      </c>
      <c r="DF77" s="427" t="e">
        <f t="shared" si="121"/>
        <v>#VALUE!</v>
      </c>
      <c r="DG77" s="427" t="e">
        <f t="shared" si="121"/>
        <v>#VALUE!</v>
      </c>
      <c r="DH77" s="427" t="e">
        <f t="shared" si="121"/>
        <v>#VALUE!</v>
      </c>
      <c r="DI77" s="427" t="e">
        <f t="shared" si="121"/>
        <v>#VALUE!</v>
      </c>
      <c r="DJ77" s="427" t="e">
        <f t="shared" si="121"/>
        <v>#VALUE!</v>
      </c>
      <c r="DK77" s="427" t="e">
        <f t="shared" si="121"/>
        <v>#VALUE!</v>
      </c>
      <c r="DL77" s="427" t="e">
        <f t="shared" si="121"/>
        <v>#VALUE!</v>
      </c>
      <c r="DM77" s="427" t="e">
        <f t="shared" si="121"/>
        <v>#VALUE!</v>
      </c>
      <c r="DN77" s="427" t="e">
        <f t="shared" si="121"/>
        <v>#VALUE!</v>
      </c>
      <c r="DO77" s="427" t="e">
        <f t="shared" si="121"/>
        <v>#VALUE!</v>
      </c>
      <c r="DP77" s="427" t="e">
        <f t="shared" si="121"/>
        <v>#VALUE!</v>
      </c>
      <c r="DQ77" s="427" t="e">
        <f t="shared" si="121"/>
        <v>#VALUE!</v>
      </c>
      <c r="DR77" s="427" t="e">
        <f t="shared" si="121"/>
        <v>#VALUE!</v>
      </c>
      <c r="DS77" s="427" t="e">
        <f t="shared" si="121"/>
        <v>#VALUE!</v>
      </c>
      <c r="DT77" s="427" t="e">
        <f t="shared" si="121"/>
        <v>#VALUE!</v>
      </c>
      <c r="DU77" s="427" t="e">
        <f t="shared" si="121"/>
        <v>#VALUE!</v>
      </c>
      <c r="DV77" s="427" t="e">
        <f t="shared" si="121"/>
        <v>#VALUE!</v>
      </c>
      <c r="DW77" s="427" t="e">
        <f t="shared" si="121"/>
        <v>#VALUE!</v>
      </c>
      <c r="DX77" s="427" t="e">
        <f t="shared" si="121"/>
        <v>#VALUE!</v>
      </c>
      <c r="DY77" s="427" t="e">
        <f t="shared" si="121"/>
        <v>#VALUE!</v>
      </c>
      <c r="DZ77" s="427" t="e">
        <f t="shared" si="121"/>
        <v>#VALUE!</v>
      </c>
      <c r="EA77" s="427" t="e">
        <f>(EA14+EA38)/(EA4+EA30)*100</f>
        <v>#VALUE!</v>
      </c>
      <c r="EB77" s="427" t="e">
        <f>(EB14+EB38)/(EB4+EB30)*100</f>
        <v>#VALUE!</v>
      </c>
      <c r="EC77" s="427" t="e">
        <f t="shared" ref="EC77:FB77" si="122">(EC14+EC38)/(EC4+EC30)*100</f>
        <v>#VALUE!</v>
      </c>
      <c r="ED77" s="427" t="e">
        <f t="shared" si="122"/>
        <v>#VALUE!</v>
      </c>
      <c r="EE77" s="427" t="e">
        <f t="shared" si="122"/>
        <v>#VALUE!</v>
      </c>
      <c r="EF77" s="427" t="e">
        <f t="shared" si="122"/>
        <v>#VALUE!</v>
      </c>
      <c r="EG77" s="427" t="e">
        <f t="shared" si="122"/>
        <v>#VALUE!</v>
      </c>
      <c r="EH77" s="427" t="e">
        <f>(EH14+EH38)/(EH4+EH30)*100</f>
        <v>#VALUE!</v>
      </c>
      <c r="EI77" s="427" t="e">
        <f t="shared" si="122"/>
        <v>#VALUE!</v>
      </c>
      <c r="EJ77" s="427" t="e">
        <f t="shared" si="122"/>
        <v>#VALUE!</v>
      </c>
      <c r="EK77" s="427" t="e">
        <f t="shared" si="122"/>
        <v>#VALUE!</v>
      </c>
      <c r="EL77" s="427" t="e">
        <f t="shared" si="122"/>
        <v>#VALUE!</v>
      </c>
      <c r="EM77" s="427" t="e">
        <f t="shared" si="122"/>
        <v>#VALUE!</v>
      </c>
      <c r="EN77" s="427" t="e">
        <f t="shared" si="122"/>
        <v>#VALUE!</v>
      </c>
      <c r="EO77" s="427" t="e">
        <f t="shared" si="122"/>
        <v>#VALUE!</v>
      </c>
      <c r="EP77" s="427" t="e">
        <f t="shared" si="122"/>
        <v>#VALUE!</v>
      </c>
      <c r="EQ77" s="427" t="e">
        <f t="shared" si="122"/>
        <v>#VALUE!</v>
      </c>
      <c r="ER77" s="427" t="e">
        <f t="shared" si="122"/>
        <v>#VALUE!</v>
      </c>
      <c r="ES77" s="427" t="e">
        <f t="shared" si="122"/>
        <v>#VALUE!</v>
      </c>
      <c r="ET77" s="427" t="e">
        <f t="shared" si="122"/>
        <v>#VALUE!</v>
      </c>
      <c r="EU77" s="427" t="e">
        <f t="shared" si="122"/>
        <v>#VALUE!</v>
      </c>
      <c r="EV77" s="427" t="e">
        <f t="shared" si="122"/>
        <v>#VALUE!</v>
      </c>
      <c r="EW77" s="427" t="e">
        <f t="shared" si="122"/>
        <v>#VALUE!</v>
      </c>
      <c r="EX77" s="427" t="e">
        <f t="shared" si="122"/>
        <v>#VALUE!</v>
      </c>
      <c r="EY77" s="427" t="e">
        <f t="shared" si="122"/>
        <v>#VALUE!</v>
      </c>
      <c r="EZ77" s="427" t="e">
        <f t="shared" si="122"/>
        <v>#VALUE!</v>
      </c>
      <c r="FA77" s="427" t="e">
        <f t="shared" si="122"/>
        <v>#VALUE!</v>
      </c>
      <c r="FB77" s="427" t="e">
        <f t="shared" si="122"/>
        <v>#VALUE!</v>
      </c>
    </row>
    <row r="78" spans="1:158" s="468" customFormat="1">
      <c r="A78" s="667"/>
      <c r="B78" s="426"/>
      <c r="C78" s="624"/>
      <c r="D78" s="624"/>
      <c r="E78" s="624"/>
      <c r="F78" s="624"/>
      <c r="G78" s="624"/>
      <c r="H78" s="624"/>
      <c r="I78" s="624"/>
      <c r="J78" s="624"/>
      <c r="K78" s="624"/>
      <c r="L78" s="624"/>
      <c r="M78" s="624"/>
      <c r="N78" s="624"/>
      <c r="O78" s="624"/>
      <c r="P78" s="624"/>
      <c r="Q78" s="624"/>
      <c r="R78" s="624"/>
      <c r="S78" s="624"/>
      <c r="T78" s="624"/>
      <c r="U78" s="624"/>
      <c r="V78" s="624"/>
      <c r="W78" s="624"/>
      <c r="X78" s="624"/>
      <c r="Y78" s="624"/>
      <c r="Z78" s="624"/>
      <c r="AA78" s="624"/>
      <c r="AB78" s="624"/>
      <c r="AC78" s="624"/>
      <c r="AD78" s="624"/>
      <c r="AE78" s="624"/>
      <c r="AF78" s="624"/>
      <c r="AG78" s="624"/>
      <c r="AH78" s="624"/>
      <c r="AI78" s="624"/>
      <c r="AJ78" s="624"/>
      <c r="AK78" s="624"/>
      <c r="AL78" s="624"/>
      <c r="AM78" s="624"/>
      <c r="AN78" s="624"/>
      <c r="AO78" s="624"/>
      <c r="AP78" s="624"/>
      <c r="AQ78" s="624"/>
      <c r="AR78" s="624"/>
      <c r="AS78" s="624"/>
      <c r="AT78" s="624"/>
      <c r="AU78" s="624"/>
      <c r="AV78" s="624"/>
      <c r="AW78" s="624"/>
      <c r="AX78" s="624"/>
      <c r="AY78" s="624"/>
      <c r="AZ78" s="624"/>
      <c r="BA78" s="624"/>
      <c r="BB78" s="624"/>
      <c r="BC78" s="624"/>
      <c r="BD78" s="624"/>
      <c r="BE78" s="624"/>
      <c r="BF78" s="624"/>
      <c r="BG78" s="624"/>
      <c r="BH78" s="624"/>
      <c r="BI78" s="624"/>
      <c r="BJ78" s="624"/>
      <c r="BK78" s="624"/>
      <c r="BL78" s="624"/>
      <c r="BM78" s="624"/>
      <c r="BN78" s="624"/>
      <c r="BO78" s="624"/>
      <c r="BP78" s="624"/>
      <c r="BQ78" s="624"/>
      <c r="BR78" s="624"/>
      <c r="BS78" s="624"/>
      <c r="BT78" s="624"/>
      <c r="BU78" s="624"/>
      <c r="BV78" s="624"/>
      <c r="BW78" s="624"/>
      <c r="BX78" s="624"/>
      <c r="BY78" s="624"/>
      <c r="BZ78" s="624"/>
      <c r="CA78" s="624"/>
      <c r="CB78" s="624"/>
      <c r="CC78" s="624"/>
      <c r="CD78" s="624"/>
      <c r="CE78" s="624"/>
      <c r="CF78" s="624"/>
      <c r="CG78" s="624"/>
      <c r="CH78" s="624"/>
      <c r="CI78" s="624"/>
      <c r="CJ78" s="624"/>
      <c r="CK78" s="624"/>
      <c r="CL78" s="624"/>
      <c r="CM78" s="624"/>
      <c r="CN78" s="624"/>
      <c r="CO78" s="624"/>
      <c r="CP78" s="624"/>
      <c r="CQ78" s="624"/>
      <c r="CR78" s="624"/>
      <c r="CS78" s="624"/>
      <c r="CT78" s="624"/>
      <c r="CU78" s="624"/>
      <c r="CV78" s="624"/>
      <c r="CW78" s="624"/>
      <c r="CX78" s="624"/>
      <c r="CY78" s="624"/>
      <c r="CZ78" s="624"/>
      <c r="DA78" s="624"/>
      <c r="DB78" s="624"/>
      <c r="DC78" s="624"/>
      <c r="DD78" s="624"/>
      <c r="DE78" s="624"/>
      <c r="DF78" s="624"/>
      <c r="DG78" s="624"/>
      <c r="DH78" s="624"/>
      <c r="DI78" s="624"/>
      <c r="DJ78" s="624"/>
      <c r="DK78" s="624"/>
      <c r="DL78" s="624"/>
      <c r="DM78" s="624"/>
      <c r="DN78" s="624"/>
      <c r="DO78" s="624"/>
      <c r="DP78" s="624"/>
      <c r="DQ78" s="624"/>
      <c r="DR78" s="624"/>
      <c r="DS78" s="624"/>
      <c r="DT78" s="624"/>
      <c r="DU78" s="624"/>
      <c r="DV78" s="624"/>
      <c r="DW78" s="624"/>
      <c r="DX78" s="624"/>
      <c r="DY78" s="624"/>
      <c r="DZ78" s="624"/>
      <c r="EA78" s="624"/>
      <c r="EB78" s="624"/>
    </row>
    <row r="79" spans="1:158" s="468" customFormat="1">
      <c r="A79" s="667"/>
      <c r="B79" s="429"/>
      <c r="C79" s="427"/>
      <c r="D79" s="427"/>
      <c r="E79" s="427"/>
      <c r="F79" s="427"/>
      <c r="G79" s="427"/>
      <c r="H79" s="427"/>
      <c r="I79" s="427"/>
      <c r="J79" s="427"/>
      <c r="K79" s="427"/>
      <c r="L79" s="427"/>
      <c r="M79" s="427"/>
      <c r="N79" s="427"/>
      <c r="O79" s="427"/>
      <c r="P79" s="427"/>
      <c r="Q79" s="427"/>
      <c r="R79" s="427"/>
      <c r="S79" s="427"/>
      <c r="T79" s="427"/>
      <c r="U79" s="427"/>
      <c r="V79" s="427"/>
      <c r="W79" s="427"/>
      <c r="X79" s="427"/>
      <c r="Y79" s="427"/>
      <c r="Z79" s="427"/>
      <c r="AA79" s="427"/>
      <c r="AB79" s="427"/>
      <c r="AC79" s="427"/>
      <c r="AD79" s="427"/>
      <c r="AE79" s="427"/>
      <c r="AF79" s="427"/>
      <c r="AG79" s="427"/>
      <c r="AH79" s="427"/>
      <c r="AI79" s="427"/>
      <c r="AJ79" s="427"/>
      <c r="AK79" s="427"/>
      <c r="AL79" s="427"/>
      <c r="AM79" s="427"/>
      <c r="AN79" s="427"/>
      <c r="AO79" s="427"/>
      <c r="AP79" s="427"/>
      <c r="AQ79" s="427"/>
      <c r="AR79" s="427"/>
      <c r="AS79" s="427"/>
      <c r="AT79" s="427"/>
      <c r="AU79" s="427"/>
      <c r="AV79" s="427"/>
      <c r="AW79" s="427"/>
      <c r="AX79" s="427"/>
      <c r="AY79" s="427"/>
      <c r="AZ79" s="427"/>
      <c r="BA79" s="427"/>
      <c r="BB79" s="427"/>
      <c r="BC79" s="427"/>
      <c r="BD79" s="427"/>
      <c r="BE79" s="427"/>
      <c r="BF79" s="427"/>
      <c r="BG79" s="427"/>
      <c r="BH79" s="427"/>
      <c r="BI79" s="427"/>
      <c r="BJ79" s="427"/>
      <c r="BK79" s="427"/>
      <c r="BL79" s="427"/>
      <c r="BM79" s="427"/>
      <c r="BN79" s="427"/>
      <c r="BO79" s="427"/>
      <c r="BP79" s="427"/>
      <c r="BQ79" s="427"/>
      <c r="BR79" s="427"/>
      <c r="BS79" s="427"/>
      <c r="BT79" s="427"/>
      <c r="BU79" s="427"/>
      <c r="BV79" s="427"/>
      <c r="BW79" s="427"/>
      <c r="BX79" s="427"/>
      <c r="BY79" s="427"/>
      <c r="BZ79" s="427"/>
      <c r="CA79" s="427"/>
      <c r="CB79" s="427"/>
      <c r="CC79" s="427"/>
      <c r="CD79" s="427"/>
      <c r="CE79" s="427"/>
      <c r="CF79" s="427"/>
      <c r="CG79" s="427"/>
      <c r="CH79" s="427"/>
      <c r="CI79" s="427"/>
      <c r="CJ79" s="427"/>
      <c r="CK79" s="427"/>
      <c r="CL79" s="427"/>
      <c r="CM79" s="427"/>
      <c r="CN79" s="427"/>
      <c r="CO79" s="427"/>
      <c r="CP79" s="427"/>
      <c r="CQ79" s="427"/>
      <c r="CR79" s="427"/>
      <c r="CS79" s="427"/>
      <c r="CT79" s="427"/>
      <c r="CU79" s="427"/>
      <c r="CV79" s="427"/>
      <c r="CW79" s="427"/>
      <c r="CX79" s="427"/>
      <c r="CY79" s="427"/>
      <c r="CZ79" s="427"/>
      <c r="DA79" s="427"/>
      <c r="DB79" s="427"/>
      <c r="DC79" s="427"/>
      <c r="DD79" s="427"/>
      <c r="DE79" s="427"/>
      <c r="DF79" s="427"/>
      <c r="DG79" s="427"/>
      <c r="DH79" s="427"/>
      <c r="DI79" s="427"/>
      <c r="DJ79" s="427"/>
      <c r="DK79" s="427"/>
      <c r="DL79" s="427"/>
      <c r="DM79" s="427"/>
      <c r="DN79" s="427"/>
      <c r="DO79" s="427"/>
      <c r="DP79" s="427"/>
      <c r="DQ79" s="427"/>
      <c r="DR79" s="427"/>
      <c r="DS79" s="427"/>
      <c r="DT79" s="427"/>
      <c r="DU79" s="427"/>
      <c r="DV79" s="427"/>
      <c r="DW79" s="427"/>
      <c r="DX79" s="427"/>
      <c r="DY79" s="427"/>
      <c r="DZ79" s="427"/>
      <c r="EA79" s="427"/>
      <c r="EB79" s="427"/>
    </row>
    <row r="80" spans="1:158" s="626" customFormat="1" ht="13.5" thickBot="1">
      <c r="A80" s="667"/>
      <c r="B80" s="625"/>
      <c r="C80" s="431"/>
      <c r="D80" s="431"/>
      <c r="E80" s="431"/>
      <c r="F80" s="431"/>
      <c r="G80" s="431"/>
      <c r="H80" s="431"/>
      <c r="I80" s="431"/>
      <c r="J80" s="431"/>
      <c r="K80" s="431"/>
      <c r="L80" s="431"/>
      <c r="M80" s="431"/>
      <c r="N80" s="431"/>
      <c r="O80" s="431"/>
      <c r="P80" s="431"/>
      <c r="Q80" s="431"/>
      <c r="R80" s="431"/>
      <c r="S80" s="431"/>
      <c r="T80" s="431"/>
      <c r="U80" s="431"/>
      <c r="V80" s="431"/>
      <c r="W80" s="431"/>
      <c r="X80" s="431"/>
      <c r="Y80" s="431"/>
      <c r="Z80" s="431"/>
      <c r="AA80" s="431"/>
      <c r="AB80" s="431"/>
      <c r="AC80" s="431"/>
      <c r="AD80" s="431"/>
      <c r="AE80" s="431"/>
      <c r="AF80" s="431"/>
      <c r="AG80" s="431"/>
      <c r="AH80" s="431"/>
      <c r="AI80" s="431"/>
      <c r="AJ80" s="431"/>
      <c r="AK80" s="431"/>
      <c r="AL80" s="431"/>
      <c r="AM80" s="431"/>
      <c r="AN80" s="431"/>
      <c r="AO80" s="431"/>
      <c r="AP80" s="431"/>
      <c r="AQ80" s="431"/>
      <c r="AR80" s="431"/>
      <c r="AS80" s="431"/>
      <c r="AT80" s="431"/>
      <c r="AU80" s="431"/>
      <c r="AV80" s="431"/>
      <c r="AW80" s="431"/>
      <c r="AX80" s="431"/>
      <c r="AY80" s="431"/>
      <c r="AZ80" s="431"/>
      <c r="BA80" s="431"/>
      <c r="BB80" s="431"/>
      <c r="BC80" s="431"/>
      <c r="BD80" s="431"/>
      <c r="BE80" s="431"/>
      <c r="BF80" s="431"/>
      <c r="BG80" s="431"/>
      <c r="BH80" s="431"/>
      <c r="BI80" s="431"/>
      <c r="BJ80" s="431"/>
      <c r="BK80" s="431"/>
      <c r="BL80" s="431"/>
      <c r="BM80" s="431"/>
      <c r="BN80" s="431"/>
      <c r="BO80" s="431"/>
      <c r="BP80" s="431"/>
      <c r="BQ80" s="431"/>
      <c r="BR80" s="431"/>
      <c r="BS80" s="431"/>
      <c r="BT80" s="431"/>
      <c r="BU80" s="431"/>
      <c r="BV80" s="431"/>
      <c r="BW80" s="431"/>
      <c r="BX80" s="431"/>
      <c r="BY80" s="431"/>
      <c r="BZ80" s="431"/>
      <c r="CA80" s="431"/>
      <c r="CB80" s="431"/>
      <c r="CC80" s="431"/>
      <c r="CD80" s="431"/>
      <c r="CE80" s="431"/>
      <c r="CF80" s="431"/>
      <c r="CG80" s="431"/>
      <c r="CH80" s="431"/>
      <c r="CI80" s="431"/>
      <c r="CJ80" s="431"/>
      <c r="CK80" s="431"/>
      <c r="CL80" s="431"/>
      <c r="CM80" s="431"/>
      <c r="CN80" s="431"/>
      <c r="CO80" s="431"/>
      <c r="CP80" s="431"/>
      <c r="CQ80" s="431"/>
      <c r="CR80" s="431"/>
      <c r="CS80" s="431"/>
      <c r="CT80" s="431"/>
      <c r="CU80" s="431"/>
      <c r="CV80" s="431"/>
      <c r="CW80" s="431"/>
      <c r="CX80" s="431"/>
      <c r="CY80" s="431"/>
      <c r="CZ80" s="431"/>
      <c r="DA80" s="431"/>
      <c r="DB80" s="431"/>
      <c r="DC80" s="431"/>
      <c r="DD80" s="431"/>
      <c r="DE80" s="431"/>
      <c r="DF80" s="431"/>
      <c r="DG80" s="431"/>
      <c r="DH80" s="431"/>
      <c r="DI80" s="431"/>
      <c r="DJ80" s="431"/>
      <c r="DK80" s="431"/>
      <c r="DL80" s="431"/>
      <c r="DM80" s="431"/>
      <c r="DN80" s="431"/>
      <c r="DO80" s="431"/>
      <c r="DP80" s="431"/>
      <c r="DQ80" s="431"/>
      <c r="DR80" s="431"/>
      <c r="DS80" s="431"/>
      <c r="DT80" s="431"/>
      <c r="DU80" s="431"/>
      <c r="DV80" s="431"/>
      <c r="DW80" s="431"/>
      <c r="DX80" s="431"/>
      <c r="DY80" s="431"/>
      <c r="DZ80" s="431"/>
      <c r="EA80" s="431"/>
      <c r="EB80" s="431"/>
    </row>
    <row r="82" spans="2:158">
      <c r="B82" s="374" t="s">
        <v>404</v>
      </c>
      <c r="C82" s="374" t="e">
        <f>C30+C4</f>
        <v>#VALUE!</v>
      </c>
      <c r="D82" s="374" t="e">
        <f t="shared" ref="D82:BO82" si="123">D30+D4</f>
        <v>#VALUE!</v>
      </c>
      <c r="E82" s="374" t="e">
        <f t="shared" si="123"/>
        <v>#VALUE!</v>
      </c>
      <c r="F82" s="374" t="e">
        <f t="shared" si="123"/>
        <v>#VALUE!</v>
      </c>
      <c r="G82" s="374" t="e">
        <f t="shared" si="123"/>
        <v>#VALUE!</v>
      </c>
      <c r="H82" s="374" t="e">
        <f t="shared" si="123"/>
        <v>#VALUE!</v>
      </c>
      <c r="I82" s="374" t="e">
        <f t="shared" si="123"/>
        <v>#VALUE!</v>
      </c>
      <c r="J82" s="374" t="e">
        <f t="shared" si="123"/>
        <v>#VALUE!</v>
      </c>
      <c r="K82" s="374" t="e">
        <f t="shared" si="123"/>
        <v>#VALUE!</v>
      </c>
      <c r="L82" s="374" t="e">
        <f t="shared" si="123"/>
        <v>#VALUE!</v>
      </c>
      <c r="M82" s="374" t="e">
        <f t="shared" si="123"/>
        <v>#VALUE!</v>
      </c>
      <c r="N82" s="374" t="e">
        <f t="shared" si="123"/>
        <v>#VALUE!</v>
      </c>
      <c r="O82" s="374" t="e">
        <f t="shared" si="123"/>
        <v>#VALUE!</v>
      </c>
      <c r="P82" s="374" t="e">
        <f t="shared" si="123"/>
        <v>#VALUE!</v>
      </c>
      <c r="Q82" s="374" t="e">
        <f t="shared" si="123"/>
        <v>#VALUE!</v>
      </c>
      <c r="R82" s="374" t="e">
        <f t="shared" si="123"/>
        <v>#VALUE!</v>
      </c>
      <c r="S82" s="374" t="e">
        <f t="shared" si="123"/>
        <v>#VALUE!</v>
      </c>
      <c r="T82" s="374" t="e">
        <f t="shared" si="123"/>
        <v>#VALUE!</v>
      </c>
      <c r="U82" s="374" t="e">
        <f t="shared" si="123"/>
        <v>#VALUE!</v>
      </c>
      <c r="V82" s="374" t="e">
        <f t="shared" si="123"/>
        <v>#VALUE!</v>
      </c>
      <c r="W82" s="374" t="e">
        <f t="shared" si="123"/>
        <v>#VALUE!</v>
      </c>
      <c r="X82" s="374" t="e">
        <f t="shared" si="123"/>
        <v>#VALUE!</v>
      </c>
      <c r="Y82" s="374" t="e">
        <f t="shared" si="123"/>
        <v>#VALUE!</v>
      </c>
      <c r="Z82" s="374" t="e">
        <f t="shared" si="123"/>
        <v>#VALUE!</v>
      </c>
      <c r="AA82" s="374" t="e">
        <f t="shared" si="123"/>
        <v>#VALUE!</v>
      </c>
      <c r="AB82" s="374" t="e">
        <f t="shared" si="123"/>
        <v>#VALUE!</v>
      </c>
      <c r="AC82" s="374" t="e">
        <f t="shared" si="123"/>
        <v>#VALUE!</v>
      </c>
      <c r="AD82" s="374" t="e">
        <f t="shared" si="123"/>
        <v>#VALUE!</v>
      </c>
      <c r="AE82" s="374" t="e">
        <f t="shared" si="123"/>
        <v>#VALUE!</v>
      </c>
      <c r="AF82" s="374" t="e">
        <f t="shared" si="123"/>
        <v>#VALUE!</v>
      </c>
      <c r="AG82" s="374" t="e">
        <f t="shared" si="123"/>
        <v>#VALUE!</v>
      </c>
      <c r="AH82" s="374" t="e">
        <f t="shared" si="123"/>
        <v>#VALUE!</v>
      </c>
      <c r="AI82" s="374" t="e">
        <f t="shared" si="123"/>
        <v>#VALUE!</v>
      </c>
      <c r="AJ82" s="374" t="e">
        <f t="shared" si="123"/>
        <v>#VALUE!</v>
      </c>
      <c r="AK82" s="374" t="e">
        <f t="shared" si="123"/>
        <v>#VALUE!</v>
      </c>
      <c r="AL82" s="374" t="e">
        <f t="shared" si="123"/>
        <v>#VALUE!</v>
      </c>
      <c r="AM82" s="374" t="e">
        <f t="shared" si="123"/>
        <v>#VALUE!</v>
      </c>
      <c r="AN82" s="374" t="e">
        <f t="shared" si="123"/>
        <v>#VALUE!</v>
      </c>
      <c r="AO82" s="374" t="e">
        <f t="shared" si="123"/>
        <v>#VALUE!</v>
      </c>
      <c r="AP82" s="374" t="e">
        <f t="shared" si="123"/>
        <v>#VALUE!</v>
      </c>
      <c r="AQ82" s="374" t="e">
        <f t="shared" si="123"/>
        <v>#VALUE!</v>
      </c>
      <c r="AR82" s="374" t="e">
        <f t="shared" si="123"/>
        <v>#VALUE!</v>
      </c>
      <c r="AS82" s="374" t="e">
        <f t="shared" si="123"/>
        <v>#VALUE!</v>
      </c>
      <c r="AT82" s="374" t="e">
        <f t="shared" si="123"/>
        <v>#VALUE!</v>
      </c>
      <c r="AU82" s="374" t="e">
        <f t="shared" si="123"/>
        <v>#VALUE!</v>
      </c>
      <c r="AV82" s="374" t="e">
        <f t="shared" si="123"/>
        <v>#VALUE!</v>
      </c>
      <c r="AW82" s="374" t="e">
        <f t="shared" si="123"/>
        <v>#VALUE!</v>
      </c>
      <c r="AX82" s="374" t="e">
        <f t="shared" si="123"/>
        <v>#VALUE!</v>
      </c>
      <c r="AY82" s="374" t="e">
        <f t="shared" si="123"/>
        <v>#VALUE!</v>
      </c>
      <c r="AZ82" s="374" t="e">
        <f t="shared" si="123"/>
        <v>#VALUE!</v>
      </c>
      <c r="BA82" s="374" t="e">
        <f t="shared" si="123"/>
        <v>#VALUE!</v>
      </c>
      <c r="BB82" s="374" t="e">
        <f t="shared" si="123"/>
        <v>#VALUE!</v>
      </c>
      <c r="BC82" s="374" t="e">
        <f t="shared" si="123"/>
        <v>#VALUE!</v>
      </c>
      <c r="BD82" s="374" t="e">
        <f t="shared" si="123"/>
        <v>#VALUE!</v>
      </c>
      <c r="BE82" s="374" t="e">
        <f t="shared" si="123"/>
        <v>#VALUE!</v>
      </c>
      <c r="BF82" s="374" t="e">
        <f t="shared" si="123"/>
        <v>#VALUE!</v>
      </c>
      <c r="BG82" s="374" t="e">
        <f t="shared" si="123"/>
        <v>#VALUE!</v>
      </c>
      <c r="BH82" s="374" t="e">
        <f t="shared" si="123"/>
        <v>#VALUE!</v>
      </c>
      <c r="BI82" s="374" t="e">
        <f t="shared" si="123"/>
        <v>#VALUE!</v>
      </c>
      <c r="BJ82" s="374" t="e">
        <f t="shared" si="123"/>
        <v>#VALUE!</v>
      </c>
      <c r="BK82" s="374" t="e">
        <f t="shared" si="123"/>
        <v>#VALUE!</v>
      </c>
      <c r="BL82" s="374" t="e">
        <f t="shared" si="123"/>
        <v>#VALUE!</v>
      </c>
      <c r="BM82" s="374" t="e">
        <f t="shared" si="123"/>
        <v>#VALUE!</v>
      </c>
      <c r="BN82" s="374" t="e">
        <f t="shared" si="123"/>
        <v>#VALUE!</v>
      </c>
      <c r="BO82" s="374" t="e">
        <f t="shared" si="123"/>
        <v>#VALUE!</v>
      </c>
      <c r="BP82" s="374" t="e">
        <f t="shared" ref="BP82:EA82" si="124">BP30+BP4</f>
        <v>#VALUE!</v>
      </c>
      <c r="BQ82" s="374" t="e">
        <f t="shared" si="124"/>
        <v>#VALUE!</v>
      </c>
      <c r="BR82" s="374" t="e">
        <f t="shared" si="124"/>
        <v>#VALUE!</v>
      </c>
      <c r="BS82" s="374" t="e">
        <f t="shared" si="124"/>
        <v>#VALUE!</v>
      </c>
      <c r="BT82" s="374" t="e">
        <f t="shared" si="124"/>
        <v>#VALUE!</v>
      </c>
      <c r="BU82" s="374" t="e">
        <f t="shared" si="124"/>
        <v>#VALUE!</v>
      </c>
      <c r="BV82" s="374" t="e">
        <f t="shared" si="124"/>
        <v>#VALUE!</v>
      </c>
      <c r="BW82" s="374" t="e">
        <f t="shared" si="124"/>
        <v>#VALUE!</v>
      </c>
      <c r="BX82" s="374" t="e">
        <f t="shared" si="124"/>
        <v>#VALUE!</v>
      </c>
      <c r="BY82" s="374" t="e">
        <f t="shared" si="124"/>
        <v>#VALUE!</v>
      </c>
      <c r="BZ82" s="374" t="e">
        <f t="shared" si="124"/>
        <v>#VALUE!</v>
      </c>
      <c r="CA82" s="374" t="e">
        <f t="shared" si="124"/>
        <v>#VALUE!</v>
      </c>
      <c r="CB82" s="374" t="e">
        <f t="shared" si="124"/>
        <v>#VALUE!</v>
      </c>
      <c r="CC82" s="374" t="e">
        <f t="shared" si="124"/>
        <v>#VALUE!</v>
      </c>
      <c r="CD82" s="374" t="e">
        <f t="shared" si="124"/>
        <v>#VALUE!</v>
      </c>
      <c r="CE82" s="374" t="e">
        <f t="shared" si="124"/>
        <v>#VALUE!</v>
      </c>
      <c r="CF82" s="374" t="e">
        <f t="shared" si="124"/>
        <v>#VALUE!</v>
      </c>
      <c r="CG82" s="374" t="e">
        <f t="shared" si="124"/>
        <v>#VALUE!</v>
      </c>
      <c r="CH82" s="374" t="e">
        <f t="shared" si="124"/>
        <v>#VALUE!</v>
      </c>
      <c r="CI82" s="374" t="e">
        <f t="shared" si="124"/>
        <v>#VALUE!</v>
      </c>
      <c r="CJ82" s="374" t="e">
        <f t="shared" si="124"/>
        <v>#VALUE!</v>
      </c>
      <c r="CK82" s="374" t="e">
        <f t="shared" si="124"/>
        <v>#VALUE!</v>
      </c>
      <c r="CL82" s="374" t="e">
        <f t="shared" si="124"/>
        <v>#VALUE!</v>
      </c>
      <c r="CM82" s="374" t="e">
        <f t="shared" si="124"/>
        <v>#VALUE!</v>
      </c>
      <c r="CN82" s="374" t="e">
        <f t="shared" si="124"/>
        <v>#VALUE!</v>
      </c>
      <c r="CO82" s="374" t="e">
        <f t="shared" si="124"/>
        <v>#VALUE!</v>
      </c>
      <c r="CP82" s="374" t="e">
        <f t="shared" si="124"/>
        <v>#VALUE!</v>
      </c>
      <c r="CQ82" s="374" t="e">
        <f t="shared" si="124"/>
        <v>#VALUE!</v>
      </c>
      <c r="CR82" s="374" t="e">
        <f t="shared" si="124"/>
        <v>#VALUE!</v>
      </c>
      <c r="CS82" s="374" t="e">
        <f t="shared" si="124"/>
        <v>#VALUE!</v>
      </c>
      <c r="CT82" s="374" t="e">
        <f t="shared" si="124"/>
        <v>#VALUE!</v>
      </c>
      <c r="CU82" s="374" t="e">
        <f t="shared" si="124"/>
        <v>#VALUE!</v>
      </c>
      <c r="CV82" s="374" t="e">
        <f t="shared" si="124"/>
        <v>#VALUE!</v>
      </c>
      <c r="CW82" s="374" t="e">
        <f t="shared" si="124"/>
        <v>#VALUE!</v>
      </c>
      <c r="CX82" s="374" t="e">
        <f t="shared" si="124"/>
        <v>#VALUE!</v>
      </c>
      <c r="CY82" s="374" t="e">
        <f t="shared" si="124"/>
        <v>#VALUE!</v>
      </c>
      <c r="CZ82" s="374" t="e">
        <f t="shared" si="124"/>
        <v>#VALUE!</v>
      </c>
      <c r="DA82" s="374" t="e">
        <f t="shared" si="124"/>
        <v>#VALUE!</v>
      </c>
      <c r="DB82" s="374" t="e">
        <f t="shared" si="124"/>
        <v>#VALUE!</v>
      </c>
      <c r="DC82" s="374" t="e">
        <f t="shared" si="124"/>
        <v>#VALUE!</v>
      </c>
      <c r="DD82" s="374" t="e">
        <f t="shared" si="124"/>
        <v>#VALUE!</v>
      </c>
      <c r="DE82" s="374" t="e">
        <f t="shared" si="124"/>
        <v>#VALUE!</v>
      </c>
      <c r="DF82" s="374" t="e">
        <f t="shared" si="124"/>
        <v>#VALUE!</v>
      </c>
      <c r="DG82" s="374" t="e">
        <f t="shared" si="124"/>
        <v>#VALUE!</v>
      </c>
      <c r="DH82" s="374" t="e">
        <f t="shared" si="124"/>
        <v>#VALUE!</v>
      </c>
      <c r="DI82" s="374" t="e">
        <f t="shared" si="124"/>
        <v>#VALUE!</v>
      </c>
      <c r="DJ82" s="374" t="e">
        <f t="shared" si="124"/>
        <v>#VALUE!</v>
      </c>
      <c r="DK82" s="374" t="e">
        <f t="shared" si="124"/>
        <v>#VALUE!</v>
      </c>
      <c r="DL82" s="374" t="e">
        <f t="shared" si="124"/>
        <v>#VALUE!</v>
      </c>
      <c r="DM82" s="374" t="e">
        <f t="shared" si="124"/>
        <v>#VALUE!</v>
      </c>
      <c r="DN82" s="374" t="e">
        <f t="shared" si="124"/>
        <v>#VALUE!</v>
      </c>
      <c r="DO82" s="374" t="e">
        <f t="shared" si="124"/>
        <v>#VALUE!</v>
      </c>
      <c r="DP82" s="374" t="e">
        <f t="shared" si="124"/>
        <v>#VALUE!</v>
      </c>
      <c r="DQ82" s="374" t="e">
        <f t="shared" si="124"/>
        <v>#VALUE!</v>
      </c>
      <c r="DR82" s="374" t="e">
        <f t="shared" si="124"/>
        <v>#VALUE!</v>
      </c>
      <c r="DS82" s="374" t="e">
        <f t="shared" si="124"/>
        <v>#VALUE!</v>
      </c>
      <c r="DT82" s="374" t="e">
        <f t="shared" si="124"/>
        <v>#VALUE!</v>
      </c>
      <c r="DU82" s="374" t="e">
        <f t="shared" si="124"/>
        <v>#VALUE!</v>
      </c>
      <c r="DV82" s="374" t="e">
        <f t="shared" si="124"/>
        <v>#VALUE!</v>
      </c>
      <c r="DW82" s="374" t="e">
        <f t="shared" si="124"/>
        <v>#VALUE!</v>
      </c>
      <c r="DX82" s="374" t="e">
        <f t="shared" si="124"/>
        <v>#VALUE!</v>
      </c>
      <c r="DY82" s="374" t="e">
        <f t="shared" si="124"/>
        <v>#VALUE!</v>
      </c>
      <c r="DZ82" s="374" t="e">
        <f t="shared" si="124"/>
        <v>#VALUE!</v>
      </c>
      <c r="EA82" s="374" t="e">
        <f t="shared" si="124"/>
        <v>#VALUE!</v>
      </c>
      <c r="EB82" s="374" t="e">
        <f t="shared" ref="EB82:FB82" si="125">EB30+EB4</f>
        <v>#VALUE!</v>
      </c>
      <c r="EC82" s="374" t="e">
        <f t="shared" si="125"/>
        <v>#VALUE!</v>
      </c>
      <c r="ED82" s="374" t="e">
        <f t="shared" si="125"/>
        <v>#VALUE!</v>
      </c>
      <c r="EE82" s="374" t="e">
        <f t="shared" si="125"/>
        <v>#VALUE!</v>
      </c>
      <c r="EF82" s="374" t="e">
        <f t="shared" si="125"/>
        <v>#VALUE!</v>
      </c>
      <c r="EG82" s="374" t="e">
        <f t="shared" si="125"/>
        <v>#VALUE!</v>
      </c>
      <c r="EH82" s="374" t="e">
        <f t="shared" si="125"/>
        <v>#VALUE!</v>
      </c>
      <c r="EI82" s="374" t="e">
        <f t="shared" si="125"/>
        <v>#VALUE!</v>
      </c>
      <c r="EJ82" s="374" t="e">
        <f t="shared" si="125"/>
        <v>#VALUE!</v>
      </c>
      <c r="EK82" s="374" t="e">
        <f t="shared" si="125"/>
        <v>#VALUE!</v>
      </c>
      <c r="EL82" s="374" t="e">
        <f t="shared" si="125"/>
        <v>#VALUE!</v>
      </c>
      <c r="EM82" s="374" t="e">
        <f t="shared" si="125"/>
        <v>#VALUE!</v>
      </c>
      <c r="EN82" s="374" t="e">
        <f t="shared" si="125"/>
        <v>#VALUE!</v>
      </c>
      <c r="EO82" s="374" t="e">
        <f t="shared" si="125"/>
        <v>#VALUE!</v>
      </c>
      <c r="EP82" s="374" t="e">
        <f t="shared" si="125"/>
        <v>#VALUE!</v>
      </c>
      <c r="EQ82" s="374" t="e">
        <f t="shared" si="125"/>
        <v>#VALUE!</v>
      </c>
      <c r="ER82" s="374" t="e">
        <f t="shared" si="125"/>
        <v>#VALUE!</v>
      </c>
      <c r="ES82" s="374" t="e">
        <f t="shared" si="125"/>
        <v>#VALUE!</v>
      </c>
      <c r="ET82" s="374" t="e">
        <f t="shared" si="125"/>
        <v>#VALUE!</v>
      </c>
      <c r="EU82" s="374" t="e">
        <f t="shared" si="125"/>
        <v>#VALUE!</v>
      </c>
      <c r="EV82" s="374" t="e">
        <f t="shared" si="125"/>
        <v>#VALUE!</v>
      </c>
      <c r="EW82" s="374" t="e">
        <f t="shared" si="125"/>
        <v>#VALUE!</v>
      </c>
      <c r="EX82" s="374" t="e">
        <f t="shared" si="125"/>
        <v>#VALUE!</v>
      </c>
      <c r="EY82" s="374" t="e">
        <f t="shared" si="125"/>
        <v>#VALUE!</v>
      </c>
      <c r="EZ82" s="374" t="e">
        <f t="shared" si="125"/>
        <v>#VALUE!</v>
      </c>
      <c r="FA82" s="374" t="e">
        <f t="shared" si="125"/>
        <v>#VALUE!</v>
      </c>
      <c r="FB82" s="374" t="e">
        <f t="shared" si="125"/>
        <v>#VALUE!</v>
      </c>
    </row>
    <row r="83" spans="2:158">
      <c r="B83" s="374" t="s">
        <v>405</v>
      </c>
      <c r="C83" s="374" t="e">
        <f>C6+C33</f>
        <v>#VALUE!</v>
      </c>
      <c r="D83" s="374" t="e">
        <f t="shared" ref="D83:BO83" si="126">D6+D33</f>
        <v>#VALUE!</v>
      </c>
      <c r="E83" s="374" t="e">
        <f t="shared" si="126"/>
        <v>#VALUE!</v>
      </c>
      <c r="F83" s="374" t="e">
        <f t="shared" si="126"/>
        <v>#VALUE!</v>
      </c>
      <c r="G83" s="374" t="e">
        <f t="shared" si="126"/>
        <v>#VALUE!</v>
      </c>
      <c r="H83" s="374" t="e">
        <f t="shared" si="126"/>
        <v>#VALUE!</v>
      </c>
      <c r="I83" s="374" t="e">
        <f t="shared" si="126"/>
        <v>#VALUE!</v>
      </c>
      <c r="J83" s="374" t="e">
        <f t="shared" si="126"/>
        <v>#VALUE!</v>
      </c>
      <c r="K83" s="374" t="e">
        <f t="shared" si="126"/>
        <v>#VALUE!</v>
      </c>
      <c r="L83" s="374" t="e">
        <f t="shared" si="126"/>
        <v>#VALUE!</v>
      </c>
      <c r="M83" s="374" t="e">
        <f t="shared" si="126"/>
        <v>#VALUE!</v>
      </c>
      <c r="N83" s="374" t="e">
        <f t="shared" si="126"/>
        <v>#VALUE!</v>
      </c>
      <c r="O83" s="374" t="e">
        <f t="shared" si="126"/>
        <v>#VALUE!</v>
      </c>
      <c r="P83" s="374" t="e">
        <f t="shared" si="126"/>
        <v>#VALUE!</v>
      </c>
      <c r="Q83" s="374" t="e">
        <f t="shared" si="126"/>
        <v>#VALUE!</v>
      </c>
      <c r="R83" s="374" t="e">
        <f t="shared" si="126"/>
        <v>#VALUE!</v>
      </c>
      <c r="S83" s="374" t="e">
        <f t="shared" si="126"/>
        <v>#VALUE!</v>
      </c>
      <c r="T83" s="374" t="e">
        <f t="shared" si="126"/>
        <v>#VALUE!</v>
      </c>
      <c r="U83" s="374" t="e">
        <f t="shared" si="126"/>
        <v>#VALUE!</v>
      </c>
      <c r="V83" s="374" t="e">
        <f t="shared" si="126"/>
        <v>#VALUE!</v>
      </c>
      <c r="W83" s="374" t="e">
        <f t="shared" si="126"/>
        <v>#VALUE!</v>
      </c>
      <c r="X83" s="374" t="e">
        <f t="shared" si="126"/>
        <v>#VALUE!</v>
      </c>
      <c r="Y83" s="374" t="e">
        <f t="shared" si="126"/>
        <v>#VALUE!</v>
      </c>
      <c r="Z83" s="374" t="e">
        <f t="shared" si="126"/>
        <v>#VALUE!</v>
      </c>
      <c r="AA83" s="374" t="e">
        <f t="shared" si="126"/>
        <v>#VALUE!</v>
      </c>
      <c r="AB83" s="374" t="e">
        <f t="shared" si="126"/>
        <v>#VALUE!</v>
      </c>
      <c r="AC83" s="374" t="e">
        <f t="shared" si="126"/>
        <v>#VALUE!</v>
      </c>
      <c r="AD83" s="374" t="e">
        <f t="shared" si="126"/>
        <v>#VALUE!</v>
      </c>
      <c r="AE83" s="374" t="e">
        <f t="shared" si="126"/>
        <v>#VALUE!</v>
      </c>
      <c r="AF83" s="374" t="e">
        <f t="shared" si="126"/>
        <v>#VALUE!</v>
      </c>
      <c r="AG83" s="374" t="e">
        <f t="shared" si="126"/>
        <v>#VALUE!</v>
      </c>
      <c r="AH83" s="374" t="e">
        <f t="shared" si="126"/>
        <v>#VALUE!</v>
      </c>
      <c r="AI83" s="374" t="e">
        <f t="shared" si="126"/>
        <v>#VALUE!</v>
      </c>
      <c r="AJ83" s="374" t="e">
        <f t="shared" si="126"/>
        <v>#VALUE!</v>
      </c>
      <c r="AK83" s="374" t="e">
        <f t="shared" si="126"/>
        <v>#VALUE!</v>
      </c>
      <c r="AL83" s="374" t="e">
        <f t="shared" si="126"/>
        <v>#VALUE!</v>
      </c>
      <c r="AM83" s="374" t="e">
        <f t="shared" si="126"/>
        <v>#VALUE!</v>
      </c>
      <c r="AN83" s="374" t="e">
        <f t="shared" si="126"/>
        <v>#VALUE!</v>
      </c>
      <c r="AO83" s="374" t="e">
        <f t="shared" si="126"/>
        <v>#VALUE!</v>
      </c>
      <c r="AP83" s="374" t="e">
        <f t="shared" si="126"/>
        <v>#VALUE!</v>
      </c>
      <c r="AQ83" s="374" t="e">
        <f t="shared" si="126"/>
        <v>#VALUE!</v>
      </c>
      <c r="AR83" s="374" t="e">
        <f t="shared" si="126"/>
        <v>#VALUE!</v>
      </c>
      <c r="AS83" s="374" t="e">
        <f t="shared" si="126"/>
        <v>#VALUE!</v>
      </c>
      <c r="AT83" s="374" t="e">
        <f t="shared" si="126"/>
        <v>#VALUE!</v>
      </c>
      <c r="AU83" s="374" t="e">
        <f t="shared" si="126"/>
        <v>#VALUE!</v>
      </c>
      <c r="AV83" s="374" t="e">
        <f t="shared" si="126"/>
        <v>#VALUE!</v>
      </c>
      <c r="AW83" s="374" t="e">
        <f t="shared" si="126"/>
        <v>#VALUE!</v>
      </c>
      <c r="AX83" s="374" t="e">
        <f t="shared" si="126"/>
        <v>#VALUE!</v>
      </c>
      <c r="AY83" s="374" t="e">
        <f t="shared" si="126"/>
        <v>#VALUE!</v>
      </c>
      <c r="AZ83" s="374" t="e">
        <f t="shared" si="126"/>
        <v>#VALUE!</v>
      </c>
      <c r="BA83" s="374" t="e">
        <f t="shared" si="126"/>
        <v>#VALUE!</v>
      </c>
      <c r="BB83" s="374" t="e">
        <f t="shared" si="126"/>
        <v>#VALUE!</v>
      </c>
      <c r="BC83" s="374" t="e">
        <f t="shared" si="126"/>
        <v>#VALUE!</v>
      </c>
      <c r="BD83" s="374" t="e">
        <f t="shared" si="126"/>
        <v>#VALUE!</v>
      </c>
      <c r="BE83" s="374" t="e">
        <f t="shared" si="126"/>
        <v>#VALUE!</v>
      </c>
      <c r="BF83" s="374" t="e">
        <f t="shared" si="126"/>
        <v>#VALUE!</v>
      </c>
      <c r="BG83" s="374" t="e">
        <f t="shared" si="126"/>
        <v>#VALUE!</v>
      </c>
      <c r="BH83" s="374" t="e">
        <f t="shared" si="126"/>
        <v>#VALUE!</v>
      </c>
      <c r="BI83" s="374" t="e">
        <f t="shared" si="126"/>
        <v>#VALUE!</v>
      </c>
      <c r="BJ83" s="374" t="e">
        <f t="shared" si="126"/>
        <v>#VALUE!</v>
      </c>
      <c r="BK83" s="374" t="e">
        <f t="shared" si="126"/>
        <v>#VALUE!</v>
      </c>
      <c r="BL83" s="374" t="e">
        <f t="shared" si="126"/>
        <v>#VALUE!</v>
      </c>
      <c r="BM83" s="374" t="e">
        <f t="shared" si="126"/>
        <v>#VALUE!</v>
      </c>
      <c r="BN83" s="374" t="e">
        <f t="shared" si="126"/>
        <v>#VALUE!</v>
      </c>
      <c r="BO83" s="374" t="e">
        <f t="shared" si="126"/>
        <v>#VALUE!</v>
      </c>
      <c r="BP83" s="374" t="e">
        <f t="shared" ref="BP83:EA83" si="127">BP6+BP33</f>
        <v>#VALUE!</v>
      </c>
      <c r="BQ83" s="374" t="e">
        <f t="shared" si="127"/>
        <v>#VALUE!</v>
      </c>
      <c r="BR83" s="374" t="e">
        <f t="shared" si="127"/>
        <v>#VALUE!</v>
      </c>
      <c r="BS83" s="374" t="e">
        <f t="shared" si="127"/>
        <v>#VALUE!</v>
      </c>
      <c r="BT83" s="374" t="e">
        <f t="shared" si="127"/>
        <v>#VALUE!</v>
      </c>
      <c r="BU83" s="374" t="e">
        <f t="shared" si="127"/>
        <v>#VALUE!</v>
      </c>
      <c r="BV83" s="374" t="e">
        <f t="shared" si="127"/>
        <v>#VALUE!</v>
      </c>
      <c r="BW83" s="374" t="e">
        <f t="shared" si="127"/>
        <v>#VALUE!</v>
      </c>
      <c r="BX83" s="374" t="e">
        <f t="shared" si="127"/>
        <v>#VALUE!</v>
      </c>
      <c r="BY83" s="374" t="e">
        <f t="shared" si="127"/>
        <v>#VALUE!</v>
      </c>
      <c r="BZ83" s="374" t="e">
        <f t="shared" si="127"/>
        <v>#VALUE!</v>
      </c>
      <c r="CA83" s="374" t="e">
        <f t="shared" si="127"/>
        <v>#VALUE!</v>
      </c>
      <c r="CB83" s="374" t="e">
        <f t="shared" si="127"/>
        <v>#VALUE!</v>
      </c>
      <c r="CC83" s="374" t="e">
        <f t="shared" si="127"/>
        <v>#VALUE!</v>
      </c>
      <c r="CD83" s="374" t="e">
        <f t="shared" si="127"/>
        <v>#VALUE!</v>
      </c>
      <c r="CE83" s="374" t="e">
        <f t="shared" si="127"/>
        <v>#VALUE!</v>
      </c>
      <c r="CF83" s="374" t="e">
        <f t="shared" si="127"/>
        <v>#VALUE!</v>
      </c>
      <c r="CG83" s="374" t="e">
        <f t="shared" si="127"/>
        <v>#VALUE!</v>
      </c>
      <c r="CH83" s="374" t="e">
        <f t="shared" si="127"/>
        <v>#VALUE!</v>
      </c>
      <c r="CI83" s="374" t="e">
        <f t="shared" si="127"/>
        <v>#VALUE!</v>
      </c>
      <c r="CJ83" s="374" t="e">
        <f t="shared" si="127"/>
        <v>#VALUE!</v>
      </c>
      <c r="CK83" s="374" t="e">
        <f t="shared" si="127"/>
        <v>#VALUE!</v>
      </c>
      <c r="CL83" s="374" t="e">
        <f t="shared" si="127"/>
        <v>#VALUE!</v>
      </c>
      <c r="CM83" s="374" t="e">
        <f t="shared" si="127"/>
        <v>#VALUE!</v>
      </c>
      <c r="CN83" s="374" t="e">
        <f t="shared" si="127"/>
        <v>#VALUE!</v>
      </c>
      <c r="CO83" s="374" t="e">
        <f t="shared" si="127"/>
        <v>#VALUE!</v>
      </c>
      <c r="CP83" s="374" t="e">
        <f t="shared" si="127"/>
        <v>#VALUE!</v>
      </c>
      <c r="CQ83" s="374" t="e">
        <f t="shared" si="127"/>
        <v>#VALUE!</v>
      </c>
      <c r="CR83" s="374" t="e">
        <f t="shared" si="127"/>
        <v>#VALUE!</v>
      </c>
      <c r="CS83" s="374" t="e">
        <f t="shared" si="127"/>
        <v>#VALUE!</v>
      </c>
      <c r="CT83" s="374" t="e">
        <f t="shared" si="127"/>
        <v>#VALUE!</v>
      </c>
      <c r="CU83" s="374" t="e">
        <f t="shared" si="127"/>
        <v>#VALUE!</v>
      </c>
      <c r="CV83" s="374" t="e">
        <f t="shared" si="127"/>
        <v>#VALUE!</v>
      </c>
      <c r="CW83" s="374" t="e">
        <f t="shared" si="127"/>
        <v>#VALUE!</v>
      </c>
      <c r="CX83" s="374" t="e">
        <f t="shared" si="127"/>
        <v>#VALUE!</v>
      </c>
      <c r="CY83" s="374" t="e">
        <f t="shared" si="127"/>
        <v>#VALUE!</v>
      </c>
      <c r="CZ83" s="374" t="e">
        <f t="shared" si="127"/>
        <v>#VALUE!</v>
      </c>
      <c r="DA83" s="374" t="e">
        <f t="shared" si="127"/>
        <v>#VALUE!</v>
      </c>
      <c r="DB83" s="374" t="e">
        <f t="shared" si="127"/>
        <v>#VALUE!</v>
      </c>
      <c r="DC83" s="374" t="e">
        <f t="shared" si="127"/>
        <v>#VALUE!</v>
      </c>
      <c r="DD83" s="374" t="e">
        <f t="shared" si="127"/>
        <v>#VALUE!</v>
      </c>
      <c r="DE83" s="374" t="e">
        <f t="shared" si="127"/>
        <v>#VALUE!</v>
      </c>
      <c r="DF83" s="374" t="e">
        <f t="shared" si="127"/>
        <v>#VALUE!</v>
      </c>
      <c r="DG83" s="374" t="e">
        <f t="shared" si="127"/>
        <v>#VALUE!</v>
      </c>
      <c r="DH83" s="374" t="e">
        <f t="shared" si="127"/>
        <v>#VALUE!</v>
      </c>
      <c r="DI83" s="374" t="e">
        <f t="shared" si="127"/>
        <v>#VALUE!</v>
      </c>
      <c r="DJ83" s="374" t="e">
        <f t="shared" si="127"/>
        <v>#VALUE!</v>
      </c>
      <c r="DK83" s="374" t="e">
        <f t="shared" si="127"/>
        <v>#VALUE!</v>
      </c>
      <c r="DL83" s="374" t="e">
        <f t="shared" si="127"/>
        <v>#VALUE!</v>
      </c>
      <c r="DM83" s="374" t="e">
        <f t="shared" si="127"/>
        <v>#VALUE!</v>
      </c>
      <c r="DN83" s="374" t="e">
        <f t="shared" si="127"/>
        <v>#VALUE!</v>
      </c>
      <c r="DO83" s="374" t="e">
        <f t="shared" si="127"/>
        <v>#VALUE!</v>
      </c>
      <c r="DP83" s="374" t="e">
        <f t="shared" si="127"/>
        <v>#VALUE!</v>
      </c>
      <c r="DQ83" s="374" t="e">
        <f t="shared" si="127"/>
        <v>#VALUE!</v>
      </c>
      <c r="DR83" s="374" t="e">
        <f t="shared" si="127"/>
        <v>#VALUE!</v>
      </c>
      <c r="DS83" s="374" t="e">
        <f>DS6+DS33</f>
        <v>#VALUE!</v>
      </c>
      <c r="DT83" s="374" t="e">
        <f t="shared" si="127"/>
        <v>#VALUE!</v>
      </c>
      <c r="DU83" s="374" t="e">
        <f t="shared" si="127"/>
        <v>#VALUE!</v>
      </c>
      <c r="DV83" s="374" t="e">
        <f t="shared" si="127"/>
        <v>#VALUE!</v>
      </c>
      <c r="DW83" s="374" t="e">
        <f t="shared" si="127"/>
        <v>#VALUE!</v>
      </c>
      <c r="DX83" s="374" t="e">
        <f t="shared" si="127"/>
        <v>#VALUE!</v>
      </c>
      <c r="DY83" s="374" t="e">
        <f t="shared" si="127"/>
        <v>#VALUE!</v>
      </c>
      <c r="DZ83" s="374" t="e">
        <f t="shared" si="127"/>
        <v>#VALUE!</v>
      </c>
      <c r="EA83" s="374" t="e">
        <f t="shared" si="127"/>
        <v>#VALUE!</v>
      </c>
      <c r="EB83" s="374" t="e">
        <f t="shared" ref="EB83:EK83" si="128">EB6+EB33</f>
        <v>#VALUE!</v>
      </c>
      <c r="EC83" s="374" t="e">
        <f t="shared" si="128"/>
        <v>#VALUE!</v>
      </c>
      <c r="ED83" s="374" t="e">
        <f t="shared" si="128"/>
        <v>#VALUE!</v>
      </c>
      <c r="EE83" s="374" t="e">
        <f t="shared" si="128"/>
        <v>#VALUE!</v>
      </c>
      <c r="EF83" s="374" t="e">
        <f t="shared" si="128"/>
        <v>#VALUE!</v>
      </c>
      <c r="EG83" s="374" t="e">
        <f t="shared" si="128"/>
        <v>#VALUE!</v>
      </c>
      <c r="EH83" s="374" t="e">
        <f t="shared" si="128"/>
        <v>#VALUE!</v>
      </c>
      <c r="EI83" s="374" t="e">
        <f t="shared" si="128"/>
        <v>#VALUE!</v>
      </c>
      <c r="EJ83" s="374" t="e">
        <f t="shared" si="128"/>
        <v>#VALUE!</v>
      </c>
      <c r="EK83" s="374" t="e">
        <f t="shared" si="128"/>
        <v>#VALUE!</v>
      </c>
      <c r="EL83" s="447" t="e">
        <f>EL6+EL33</f>
        <v>#VALUE!</v>
      </c>
      <c r="EM83" s="374" t="e">
        <f t="shared" ref="EM83:FB83" si="129">EM6+EM33</f>
        <v>#VALUE!</v>
      </c>
      <c r="EN83" s="374" t="e">
        <f t="shared" si="129"/>
        <v>#VALUE!</v>
      </c>
      <c r="EO83" s="374" t="e">
        <f t="shared" si="129"/>
        <v>#VALUE!</v>
      </c>
      <c r="EP83" s="374" t="e">
        <f t="shared" si="129"/>
        <v>#VALUE!</v>
      </c>
      <c r="EQ83" s="374" t="e">
        <f t="shared" si="129"/>
        <v>#VALUE!</v>
      </c>
      <c r="ER83" s="374" t="e">
        <f t="shared" si="129"/>
        <v>#VALUE!</v>
      </c>
      <c r="ES83" s="374" t="e">
        <f t="shared" si="129"/>
        <v>#VALUE!</v>
      </c>
      <c r="ET83" s="374" t="e">
        <f t="shared" si="129"/>
        <v>#VALUE!</v>
      </c>
      <c r="EU83" s="374" t="e">
        <f t="shared" si="129"/>
        <v>#VALUE!</v>
      </c>
      <c r="EV83" s="374" t="e">
        <f t="shared" si="129"/>
        <v>#VALUE!</v>
      </c>
      <c r="EW83" s="374" t="e">
        <f t="shared" si="129"/>
        <v>#VALUE!</v>
      </c>
      <c r="EX83" s="374" t="e">
        <f t="shared" si="129"/>
        <v>#VALUE!</v>
      </c>
      <c r="EY83" s="374" t="e">
        <f t="shared" si="129"/>
        <v>#VALUE!</v>
      </c>
      <c r="EZ83" s="374" t="e">
        <f t="shared" si="129"/>
        <v>#VALUE!</v>
      </c>
      <c r="FA83" s="374" t="e">
        <f t="shared" si="129"/>
        <v>#VALUE!</v>
      </c>
      <c r="FB83" s="374" t="e">
        <f t="shared" si="129"/>
        <v>#VALUE!</v>
      </c>
    </row>
    <row r="84" spans="2:158">
      <c r="B84" s="374" t="s">
        <v>406</v>
      </c>
      <c r="C84" s="374" t="e">
        <f>C35+C8</f>
        <v>#VALUE!</v>
      </c>
      <c r="D84" s="374" t="e">
        <f t="shared" ref="D84:BO84" si="130">D35+D8</f>
        <v>#VALUE!</v>
      </c>
      <c r="E84" s="374" t="e">
        <f t="shared" si="130"/>
        <v>#VALUE!</v>
      </c>
      <c r="F84" s="374" t="e">
        <f t="shared" si="130"/>
        <v>#VALUE!</v>
      </c>
      <c r="G84" s="374" t="e">
        <f t="shared" si="130"/>
        <v>#VALUE!</v>
      </c>
      <c r="H84" s="374" t="e">
        <f t="shared" si="130"/>
        <v>#VALUE!</v>
      </c>
      <c r="I84" s="374" t="e">
        <f t="shared" si="130"/>
        <v>#VALUE!</v>
      </c>
      <c r="J84" s="374" t="e">
        <f t="shared" si="130"/>
        <v>#VALUE!</v>
      </c>
      <c r="K84" s="374" t="e">
        <f t="shared" si="130"/>
        <v>#VALUE!</v>
      </c>
      <c r="L84" s="374" t="e">
        <f t="shared" si="130"/>
        <v>#VALUE!</v>
      </c>
      <c r="M84" s="374" t="e">
        <f t="shared" si="130"/>
        <v>#VALUE!</v>
      </c>
      <c r="N84" s="374" t="e">
        <f t="shared" si="130"/>
        <v>#VALUE!</v>
      </c>
      <c r="O84" s="374" t="e">
        <f t="shared" si="130"/>
        <v>#VALUE!</v>
      </c>
      <c r="P84" s="374" t="e">
        <f t="shared" si="130"/>
        <v>#VALUE!</v>
      </c>
      <c r="Q84" s="374" t="e">
        <f t="shared" si="130"/>
        <v>#VALUE!</v>
      </c>
      <c r="R84" s="374" t="e">
        <f t="shared" si="130"/>
        <v>#VALUE!</v>
      </c>
      <c r="S84" s="374" t="e">
        <f t="shared" si="130"/>
        <v>#VALUE!</v>
      </c>
      <c r="T84" s="374" t="e">
        <f t="shared" si="130"/>
        <v>#VALUE!</v>
      </c>
      <c r="U84" s="374" t="e">
        <f t="shared" si="130"/>
        <v>#VALUE!</v>
      </c>
      <c r="V84" s="374" t="e">
        <f t="shared" si="130"/>
        <v>#VALUE!</v>
      </c>
      <c r="W84" s="374" t="e">
        <f t="shared" si="130"/>
        <v>#VALUE!</v>
      </c>
      <c r="X84" s="374" t="e">
        <f t="shared" si="130"/>
        <v>#VALUE!</v>
      </c>
      <c r="Y84" s="374" t="e">
        <f t="shared" si="130"/>
        <v>#VALUE!</v>
      </c>
      <c r="Z84" s="374" t="e">
        <f t="shared" si="130"/>
        <v>#VALUE!</v>
      </c>
      <c r="AA84" s="374" t="e">
        <f t="shared" si="130"/>
        <v>#VALUE!</v>
      </c>
      <c r="AB84" s="374" t="e">
        <f t="shared" si="130"/>
        <v>#VALUE!</v>
      </c>
      <c r="AC84" s="374" t="e">
        <f t="shared" si="130"/>
        <v>#VALUE!</v>
      </c>
      <c r="AD84" s="374" t="e">
        <f t="shared" si="130"/>
        <v>#VALUE!</v>
      </c>
      <c r="AE84" s="374" t="e">
        <f t="shared" si="130"/>
        <v>#VALUE!</v>
      </c>
      <c r="AF84" s="374" t="e">
        <f t="shared" si="130"/>
        <v>#VALUE!</v>
      </c>
      <c r="AG84" s="374" t="e">
        <f t="shared" si="130"/>
        <v>#VALUE!</v>
      </c>
      <c r="AH84" s="374" t="e">
        <f t="shared" si="130"/>
        <v>#VALUE!</v>
      </c>
      <c r="AI84" s="374" t="e">
        <f t="shared" si="130"/>
        <v>#VALUE!</v>
      </c>
      <c r="AJ84" s="374" t="e">
        <f t="shared" si="130"/>
        <v>#VALUE!</v>
      </c>
      <c r="AK84" s="374" t="e">
        <f t="shared" si="130"/>
        <v>#VALUE!</v>
      </c>
      <c r="AL84" s="374" t="e">
        <f t="shared" si="130"/>
        <v>#VALUE!</v>
      </c>
      <c r="AM84" s="374" t="e">
        <f t="shared" si="130"/>
        <v>#VALUE!</v>
      </c>
      <c r="AN84" s="374" t="e">
        <f t="shared" si="130"/>
        <v>#VALUE!</v>
      </c>
      <c r="AO84" s="374" t="e">
        <f t="shared" si="130"/>
        <v>#VALUE!</v>
      </c>
      <c r="AP84" s="374" t="e">
        <f t="shared" si="130"/>
        <v>#VALUE!</v>
      </c>
      <c r="AQ84" s="374" t="e">
        <f t="shared" si="130"/>
        <v>#VALUE!</v>
      </c>
      <c r="AR84" s="374" t="e">
        <f t="shared" si="130"/>
        <v>#VALUE!</v>
      </c>
      <c r="AS84" s="374" t="e">
        <f t="shared" si="130"/>
        <v>#VALUE!</v>
      </c>
      <c r="AT84" s="374" t="e">
        <f t="shared" si="130"/>
        <v>#VALUE!</v>
      </c>
      <c r="AU84" s="374" t="e">
        <f t="shared" si="130"/>
        <v>#VALUE!</v>
      </c>
      <c r="AV84" s="374" t="e">
        <f t="shared" si="130"/>
        <v>#VALUE!</v>
      </c>
      <c r="AW84" s="374" t="e">
        <f t="shared" si="130"/>
        <v>#VALUE!</v>
      </c>
      <c r="AX84" s="374" t="e">
        <f t="shared" si="130"/>
        <v>#VALUE!</v>
      </c>
      <c r="AY84" s="374" t="e">
        <f t="shared" si="130"/>
        <v>#VALUE!</v>
      </c>
      <c r="AZ84" s="374" t="e">
        <f t="shared" si="130"/>
        <v>#VALUE!</v>
      </c>
      <c r="BA84" s="374" t="e">
        <f t="shared" si="130"/>
        <v>#VALUE!</v>
      </c>
      <c r="BB84" s="374" t="e">
        <f t="shared" si="130"/>
        <v>#VALUE!</v>
      </c>
      <c r="BC84" s="374" t="e">
        <f t="shared" si="130"/>
        <v>#VALUE!</v>
      </c>
      <c r="BD84" s="374" t="e">
        <f t="shared" si="130"/>
        <v>#VALUE!</v>
      </c>
      <c r="BE84" s="374" t="e">
        <f t="shared" si="130"/>
        <v>#VALUE!</v>
      </c>
      <c r="BF84" s="374" t="e">
        <f t="shared" si="130"/>
        <v>#VALUE!</v>
      </c>
      <c r="BG84" s="374" t="e">
        <f t="shared" si="130"/>
        <v>#VALUE!</v>
      </c>
      <c r="BH84" s="374" t="e">
        <f t="shared" si="130"/>
        <v>#VALUE!</v>
      </c>
      <c r="BI84" s="374" t="e">
        <f t="shared" si="130"/>
        <v>#VALUE!</v>
      </c>
      <c r="BJ84" s="374" t="e">
        <f t="shared" si="130"/>
        <v>#VALUE!</v>
      </c>
      <c r="BK84" s="374" t="e">
        <f t="shared" si="130"/>
        <v>#VALUE!</v>
      </c>
      <c r="BL84" s="374" t="e">
        <f t="shared" si="130"/>
        <v>#VALUE!</v>
      </c>
      <c r="BM84" s="374" t="e">
        <f t="shared" si="130"/>
        <v>#VALUE!</v>
      </c>
      <c r="BN84" s="374" t="e">
        <f t="shared" si="130"/>
        <v>#VALUE!</v>
      </c>
      <c r="BO84" s="374" t="e">
        <f t="shared" si="130"/>
        <v>#VALUE!</v>
      </c>
      <c r="BP84" s="374" t="e">
        <f t="shared" ref="BP84:EA84" si="131">BP35+BP8</f>
        <v>#VALUE!</v>
      </c>
      <c r="BQ84" s="374" t="e">
        <f t="shared" si="131"/>
        <v>#VALUE!</v>
      </c>
      <c r="BR84" s="374" t="e">
        <f t="shared" si="131"/>
        <v>#VALUE!</v>
      </c>
      <c r="BS84" s="374" t="e">
        <f t="shared" si="131"/>
        <v>#VALUE!</v>
      </c>
      <c r="BT84" s="374" t="e">
        <f t="shared" si="131"/>
        <v>#VALUE!</v>
      </c>
      <c r="BU84" s="374" t="e">
        <f t="shared" si="131"/>
        <v>#VALUE!</v>
      </c>
      <c r="BV84" s="374" t="e">
        <f t="shared" si="131"/>
        <v>#VALUE!</v>
      </c>
      <c r="BW84" s="374" t="e">
        <f t="shared" si="131"/>
        <v>#VALUE!</v>
      </c>
      <c r="BX84" s="374" t="e">
        <f t="shared" si="131"/>
        <v>#VALUE!</v>
      </c>
      <c r="BY84" s="374" t="e">
        <f t="shared" si="131"/>
        <v>#VALUE!</v>
      </c>
      <c r="BZ84" s="374" t="e">
        <f t="shared" si="131"/>
        <v>#VALUE!</v>
      </c>
      <c r="CA84" s="374" t="e">
        <f t="shared" si="131"/>
        <v>#VALUE!</v>
      </c>
      <c r="CB84" s="374" t="e">
        <f t="shared" si="131"/>
        <v>#VALUE!</v>
      </c>
      <c r="CC84" s="374" t="e">
        <f t="shared" si="131"/>
        <v>#VALUE!</v>
      </c>
      <c r="CD84" s="374" t="e">
        <f t="shared" si="131"/>
        <v>#VALUE!</v>
      </c>
      <c r="CE84" s="374" t="e">
        <f t="shared" si="131"/>
        <v>#VALUE!</v>
      </c>
      <c r="CF84" s="374" t="e">
        <f t="shared" si="131"/>
        <v>#VALUE!</v>
      </c>
      <c r="CG84" s="374" t="e">
        <f t="shared" si="131"/>
        <v>#VALUE!</v>
      </c>
      <c r="CH84" s="374" t="e">
        <f t="shared" si="131"/>
        <v>#VALUE!</v>
      </c>
      <c r="CI84" s="374" t="e">
        <f t="shared" si="131"/>
        <v>#VALUE!</v>
      </c>
      <c r="CJ84" s="374" t="e">
        <f t="shared" si="131"/>
        <v>#VALUE!</v>
      </c>
      <c r="CK84" s="374" t="e">
        <f t="shared" si="131"/>
        <v>#VALUE!</v>
      </c>
      <c r="CL84" s="374" t="e">
        <f t="shared" si="131"/>
        <v>#VALUE!</v>
      </c>
      <c r="CM84" s="374" t="e">
        <f t="shared" si="131"/>
        <v>#VALUE!</v>
      </c>
      <c r="CN84" s="374" t="e">
        <f t="shared" si="131"/>
        <v>#VALUE!</v>
      </c>
      <c r="CO84" s="374" t="e">
        <f t="shared" si="131"/>
        <v>#VALUE!</v>
      </c>
      <c r="CP84" s="374" t="e">
        <f t="shared" si="131"/>
        <v>#VALUE!</v>
      </c>
      <c r="CQ84" s="374" t="e">
        <f t="shared" si="131"/>
        <v>#VALUE!</v>
      </c>
      <c r="CR84" s="374" t="e">
        <f t="shared" si="131"/>
        <v>#VALUE!</v>
      </c>
      <c r="CS84" s="374" t="e">
        <f t="shared" si="131"/>
        <v>#VALUE!</v>
      </c>
      <c r="CT84" s="374" t="e">
        <f t="shared" si="131"/>
        <v>#VALUE!</v>
      </c>
      <c r="CU84" s="374" t="e">
        <f t="shared" si="131"/>
        <v>#VALUE!</v>
      </c>
      <c r="CV84" s="374" t="e">
        <f t="shared" si="131"/>
        <v>#VALUE!</v>
      </c>
      <c r="CW84" s="374" t="e">
        <f t="shared" si="131"/>
        <v>#VALUE!</v>
      </c>
      <c r="CX84" s="374" t="e">
        <f t="shared" si="131"/>
        <v>#VALUE!</v>
      </c>
      <c r="CY84" s="374" t="e">
        <f t="shared" si="131"/>
        <v>#VALUE!</v>
      </c>
      <c r="CZ84" s="374" t="e">
        <f t="shared" si="131"/>
        <v>#VALUE!</v>
      </c>
      <c r="DA84" s="374" t="e">
        <f t="shared" si="131"/>
        <v>#VALUE!</v>
      </c>
      <c r="DB84" s="374" t="e">
        <f t="shared" si="131"/>
        <v>#VALUE!</v>
      </c>
      <c r="DC84" s="374" t="e">
        <f t="shared" si="131"/>
        <v>#VALUE!</v>
      </c>
      <c r="DD84" s="374" t="e">
        <f t="shared" si="131"/>
        <v>#VALUE!</v>
      </c>
      <c r="DE84" s="374" t="e">
        <f t="shared" si="131"/>
        <v>#VALUE!</v>
      </c>
      <c r="DF84" s="374" t="e">
        <f t="shared" si="131"/>
        <v>#VALUE!</v>
      </c>
      <c r="DG84" s="374" t="e">
        <f t="shared" si="131"/>
        <v>#VALUE!</v>
      </c>
      <c r="DH84" s="374" t="e">
        <f t="shared" si="131"/>
        <v>#VALUE!</v>
      </c>
      <c r="DI84" s="374" t="e">
        <f t="shared" si="131"/>
        <v>#VALUE!</v>
      </c>
      <c r="DJ84" s="374" t="e">
        <f t="shared" si="131"/>
        <v>#VALUE!</v>
      </c>
      <c r="DK84" s="374" t="e">
        <f t="shared" si="131"/>
        <v>#VALUE!</v>
      </c>
      <c r="DL84" s="374" t="e">
        <f t="shared" si="131"/>
        <v>#VALUE!</v>
      </c>
      <c r="DM84" s="374" t="e">
        <f t="shared" si="131"/>
        <v>#VALUE!</v>
      </c>
      <c r="DN84" s="374" t="e">
        <f t="shared" si="131"/>
        <v>#VALUE!</v>
      </c>
      <c r="DO84" s="374" t="e">
        <f t="shared" si="131"/>
        <v>#VALUE!</v>
      </c>
      <c r="DP84" s="374" t="e">
        <f t="shared" si="131"/>
        <v>#VALUE!</v>
      </c>
      <c r="DQ84" s="374" t="e">
        <f t="shared" si="131"/>
        <v>#VALUE!</v>
      </c>
      <c r="DR84" s="374" t="e">
        <f t="shared" si="131"/>
        <v>#VALUE!</v>
      </c>
      <c r="DS84" s="374" t="e">
        <f t="shared" si="131"/>
        <v>#VALUE!</v>
      </c>
      <c r="DT84" s="374" t="e">
        <f t="shared" si="131"/>
        <v>#VALUE!</v>
      </c>
      <c r="DU84" s="374" t="e">
        <f t="shared" si="131"/>
        <v>#VALUE!</v>
      </c>
      <c r="DV84" s="374" t="e">
        <f t="shared" si="131"/>
        <v>#VALUE!</v>
      </c>
      <c r="DW84" s="374" t="e">
        <f t="shared" si="131"/>
        <v>#VALUE!</v>
      </c>
      <c r="DX84" s="374" t="e">
        <f t="shared" si="131"/>
        <v>#VALUE!</v>
      </c>
      <c r="DY84" s="374" t="e">
        <f t="shared" si="131"/>
        <v>#VALUE!</v>
      </c>
      <c r="DZ84" s="374" t="e">
        <f t="shared" si="131"/>
        <v>#VALUE!</v>
      </c>
      <c r="EA84" s="374" t="e">
        <f t="shared" si="131"/>
        <v>#VALUE!</v>
      </c>
      <c r="EB84" s="374" t="e">
        <f t="shared" ref="EB84:FB84" si="132">EB35+EB8</f>
        <v>#VALUE!</v>
      </c>
      <c r="EC84" s="374" t="e">
        <f t="shared" si="132"/>
        <v>#VALUE!</v>
      </c>
      <c r="ED84" s="374" t="e">
        <f t="shared" si="132"/>
        <v>#VALUE!</v>
      </c>
      <c r="EE84" s="374" t="e">
        <f t="shared" si="132"/>
        <v>#VALUE!</v>
      </c>
      <c r="EF84" s="374" t="e">
        <f t="shared" si="132"/>
        <v>#VALUE!</v>
      </c>
      <c r="EG84" s="374" t="e">
        <f t="shared" si="132"/>
        <v>#VALUE!</v>
      </c>
      <c r="EH84" s="374" t="e">
        <f t="shared" si="132"/>
        <v>#VALUE!</v>
      </c>
      <c r="EI84" s="374" t="e">
        <f t="shared" si="132"/>
        <v>#VALUE!</v>
      </c>
      <c r="EJ84" s="374" t="e">
        <f t="shared" si="132"/>
        <v>#VALUE!</v>
      </c>
      <c r="EK84" s="374" t="e">
        <f t="shared" si="132"/>
        <v>#VALUE!</v>
      </c>
      <c r="EL84" s="374" t="e">
        <f t="shared" si="132"/>
        <v>#VALUE!</v>
      </c>
      <c r="EM84" s="374" t="e">
        <f t="shared" si="132"/>
        <v>#VALUE!</v>
      </c>
      <c r="EN84" s="374" t="e">
        <f t="shared" si="132"/>
        <v>#VALUE!</v>
      </c>
      <c r="EO84" s="374" t="e">
        <f t="shared" si="132"/>
        <v>#VALUE!</v>
      </c>
      <c r="EP84" s="374" t="e">
        <f t="shared" si="132"/>
        <v>#VALUE!</v>
      </c>
      <c r="EQ84" s="374" t="e">
        <f t="shared" si="132"/>
        <v>#VALUE!</v>
      </c>
      <c r="ER84" s="374" t="e">
        <f t="shared" si="132"/>
        <v>#VALUE!</v>
      </c>
      <c r="ES84" s="374" t="e">
        <f t="shared" si="132"/>
        <v>#VALUE!</v>
      </c>
      <c r="ET84" s="374" t="e">
        <f t="shared" si="132"/>
        <v>#VALUE!</v>
      </c>
      <c r="EU84" s="374" t="e">
        <f t="shared" si="132"/>
        <v>#VALUE!</v>
      </c>
      <c r="EV84" s="374" t="e">
        <f t="shared" si="132"/>
        <v>#VALUE!</v>
      </c>
      <c r="EW84" s="374" t="e">
        <f t="shared" si="132"/>
        <v>#VALUE!</v>
      </c>
      <c r="EX84" s="374" t="e">
        <f t="shared" si="132"/>
        <v>#VALUE!</v>
      </c>
      <c r="EY84" s="374" t="e">
        <f t="shared" si="132"/>
        <v>#VALUE!</v>
      </c>
      <c r="EZ84" s="374" t="e">
        <f t="shared" si="132"/>
        <v>#VALUE!</v>
      </c>
      <c r="FA84" s="374" t="e">
        <f t="shared" si="132"/>
        <v>#VALUE!</v>
      </c>
      <c r="FB84" s="374" t="e">
        <f t="shared" si="132"/>
        <v>#VALUE!</v>
      </c>
    </row>
    <row r="85" spans="2:158">
      <c r="B85" s="374" t="s">
        <v>407</v>
      </c>
      <c r="C85" s="374" t="e">
        <f>C38+C14</f>
        <v>#VALUE!</v>
      </c>
      <c r="D85" s="374" t="e">
        <f t="shared" ref="D85:BO85" si="133">D38+D14</f>
        <v>#VALUE!</v>
      </c>
      <c r="E85" s="374" t="e">
        <f t="shared" si="133"/>
        <v>#VALUE!</v>
      </c>
      <c r="F85" s="374" t="e">
        <f t="shared" si="133"/>
        <v>#VALUE!</v>
      </c>
      <c r="G85" s="374" t="e">
        <f t="shared" si="133"/>
        <v>#VALUE!</v>
      </c>
      <c r="H85" s="374" t="e">
        <f t="shared" si="133"/>
        <v>#VALUE!</v>
      </c>
      <c r="I85" s="374" t="e">
        <f t="shared" si="133"/>
        <v>#VALUE!</v>
      </c>
      <c r="J85" s="374" t="e">
        <f t="shared" si="133"/>
        <v>#VALUE!</v>
      </c>
      <c r="K85" s="374" t="e">
        <f t="shared" si="133"/>
        <v>#VALUE!</v>
      </c>
      <c r="L85" s="374" t="e">
        <f t="shared" si="133"/>
        <v>#VALUE!</v>
      </c>
      <c r="M85" s="374" t="e">
        <f t="shared" si="133"/>
        <v>#VALUE!</v>
      </c>
      <c r="N85" s="374" t="e">
        <f t="shared" si="133"/>
        <v>#VALUE!</v>
      </c>
      <c r="O85" s="374" t="e">
        <f t="shared" si="133"/>
        <v>#VALUE!</v>
      </c>
      <c r="P85" s="374" t="e">
        <f t="shared" si="133"/>
        <v>#VALUE!</v>
      </c>
      <c r="Q85" s="374" t="e">
        <f t="shared" si="133"/>
        <v>#VALUE!</v>
      </c>
      <c r="R85" s="374" t="e">
        <f t="shared" si="133"/>
        <v>#VALUE!</v>
      </c>
      <c r="S85" s="374" t="e">
        <f t="shared" si="133"/>
        <v>#VALUE!</v>
      </c>
      <c r="T85" s="374" t="e">
        <f t="shared" si="133"/>
        <v>#VALUE!</v>
      </c>
      <c r="U85" s="374" t="e">
        <f t="shared" si="133"/>
        <v>#VALUE!</v>
      </c>
      <c r="V85" s="374" t="e">
        <f t="shared" si="133"/>
        <v>#VALUE!</v>
      </c>
      <c r="W85" s="374" t="e">
        <f t="shared" si="133"/>
        <v>#VALUE!</v>
      </c>
      <c r="X85" s="374" t="e">
        <f t="shared" si="133"/>
        <v>#VALUE!</v>
      </c>
      <c r="Y85" s="374" t="e">
        <f t="shared" si="133"/>
        <v>#VALUE!</v>
      </c>
      <c r="Z85" s="374" t="e">
        <f t="shared" si="133"/>
        <v>#VALUE!</v>
      </c>
      <c r="AA85" s="374" t="e">
        <f t="shared" si="133"/>
        <v>#VALUE!</v>
      </c>
      <c r="AB85" s="374" t="e">
        <f t="shared" si="133"/>
        <v>#VALUE!</v>
      </c>
      <c r="AC85" s="374" t="e">
        <f t="shared" si="133"/>
        <v>#VALUE!</v>
      </c>
      <c r="AD85" s="374" t="e">
        <f t="shared" si="133"/>
        <v>#VALUE!</v>
      </c>
      <c r="AE85" s="374" t="e">
        <f t="shared" si="133"/>
        <v>#VALUE!</v>
      </c>
      <c r="AF85" s="374" t="e">
        <f t="shared" si="133"/>
        <v>#VALUE!</v>
      </c>
      <c r="AG85" s="374" t="e">
        <f t="shared" si="133"/>
        <v>#VALUE!</v>
      </c>
      <c r="AH85" s="374" t="e">
        <f t="shared" si="133"/>
        <v>#VALUE!</v>
      </c>
      <c r="AI85" s="374" t="e">
        <f t="shared" si="133"/>
        <v>#VALUE!</v>
      </c>
      <c r="AJ85" s="374" t="e">
        <f t="shared" si="133"/>
        <v>#VALUE!</v>
      </c>
      <c r="AK85" s="374" t="e">
        <f t="shared" si="133"/>
        <v>#VALUE!</v>
      </c>
      <c r="AL85" s="374" t="e">
        <f t="shared" si="133"/>
        <v>#VALUE!</v>
      </c>
      <c r="AM85" s="374" t="e">
        <f t="shared" si="133"/>
        <v>#VALUE!</v>
      </c>
      <c r="AN85" s="374" t="e">
        <f t="shared" si="133"/>
        <v>#VALUE!</v>
      </c>
      <c r="AO85" s="374" t="e">
        <f t="shared" si="133"/>
        <v>#VALUE!</v>
      </c>
      <c r="AP85" s="374" t="e">
        <f t="shared" si="133"/>
        <v>#VALUE!</v>
      </c>
      <c r="AQ85" s="374" t="e">
        <f t="shared" si="133"/>
        <v>#VALUE!</v>
      </c>
      <c r="AR85" s="374" t="e">
        <f t="shared" si="133"/>
        <v>#VALUE!</v>
      </c>
      <c r="AS85" s="374" t="e">
        <f t="shared" si="133"/>
        <v>#VALUE!</v>
      </c>
      <c r="AT85" s="374" t="e">
        <f t="shared" si="133"/>
        <v>#VALUE!</v>
      </c>
      <c r="AU85" s="374" t="e">
        <f t="shared" si="133"/>
        <v>#VALUE!</v>
      </c>
      <c r="AV85" s="374" t="e">
        <f t="shared" si="133"/>
        <v>#VALUE!</v>
      </c>
      <c r="AW85" s="374" t="e">
        <f t="shared" si="133"/>
        <v>#VALUE!</v>
      </c>
      <c r="AX85" s="374" t="e">
        <f t="shared" si="133"/>
        <v>#VALUE!</v>
      </c>
      <c r="AY85" s="374" t="e">
        <f t="shared" si="133"/>
        <v>#VALUE!</v>
      </c>
      <c r="AZ85" s="374" t="e">
        <f t="shared" si="133"/>
        <v>#VALUE!</v>
      </c>
      <c r="BA85" s="374" t="e">
        <f t="shared" si="133"/>
        <v>#VALUE!</v>
      </c>
      <c r="BB85" s="374" t="e">
        <f t="shared" si="133"/>
        <v>#VALUE!</v>
      </c>
      <c r="BC85" s="374" t="e">
        <f t="shared" si="133"/>
        <v>#VALUE!</v>
      </c>
      <c r="BD85" s="374" t="e">
        <f t="shared" si="133"/>
        <v>#VALUE!</v>
      </c>
      <c r="BE85" s="374" t="e">
        <f t="shared" si="133"/>
        <v>#VALUE!</v>
      </c>
      <c r="BF85" s="374" t="e">
        <f t="shared" si="133"/>
        <v>#VALUE!</v>
      </c>
      <c r="BG85" s="374" t="e">
        <f t="shared" si="133"/>
        <v>#VALUE!</v>
      </c>
      <c r="BH85" s="374" t="e">
        <f t="shared" si="133"/>
        <v>#VALUE!</v>
      </c>
      <c r="BI85" s="374" t="e">
        <f t="shared" si="133"/>
        <v>#VALUE!</v>
      </c>
      <c r="BJ85" s="374" t="e">
        <f t="shared" si="133"/>
        <v>#VALUE!</v>
      </c>
      <c r="BK85" s="374" t="e">
        <f t="shared" si="133"/>
        <v>#VALUE!</v>
      </c>
      <c r="BL85" s="374" t="e">
        <f t="shared" si="133"/>
        <v>#VALUE!</v>
      </c>
      <c r="BM85" s="374" t="e">
        <f t="shared" si="133"/>
        <v>#VALUE!</v>
      </c>
      <c r="BN85" s="374" t="e">
        <f t="shared" si="133"/>
        <v>#VALUE!</v>
      </c>
      <c r="BO85" s="374" t="e">
        <f t="shared" si="133"/>
        <v>#VALUE!</v>
      </c>
      <c r="BP85" s="374" t="e">
        <f t="shared" ref="BP85:EA85" si="134">BP38+BP14</f>
        <v>#VALUE!</v>
      </c>
      <c r="BQ85" s="374" t="e">
        <f t="shared" si="134"/>
        <v>#VALUE!</v>
      </c>
      <c r="BR85" s="374" t="e">
        <f t="shared" si="134"/>
        <v>#VALUE!</v>
      </c>
      <c r="BS85" s="374" t="e">
        <f t="shared" si="134"/>
        <v>#VALUE!</v>
      </c>
      <c r="BT85" s="374" t="e">
        <f t="shared" si="134"/>
        <v>#VALUE!</v>
      </c>
      <c r="BU85" s="374" t="e">
        <f t="shared" si="134"/>
        <v>#VALUE!</v>
      </c>
      <c r="BV85" s="374" t="e">
        <f t="shared" si="134"/>
        <v>#VALUE!</v>
      </c>
      <c r="BW85" s="374" t="e">
        <f t="shared" si="134"/>
        <v>#VALUE!</v>
      </c>
      <c r="BX85" s="374" t="e">
        <f t="shared" si="134"/>
        <v>#VALUE!</v>
      </c>
      <c r="BY85" s="374" t="e">
        <f t="shared" si="134"/>
        <v>#VALUE!</v>
      </c>
      <c r="BZ85" s="374" t="e">
        <f t="shared" si="134"/>
        <v>#VALUE!</v>
      </c>
      <c r="CA85" s="374" t="e">
        <f t="shared" si="134"/>
        <v>#VALUE!</v>
      </c>
      <c r="CB85" s="374" t="e">
        <f t="shared" si="134"/>
        <v>#VALUE!</v>
      </c>
      <c r="CC85" s="374" t="e">
        <f t="shared" si="134"/>
        <v>#VALUE!</v>
      </c>
      <c r="CD85" s="374" t="e">
        <f t="shared" si="134"/>
        <v>#VALUE!</v>
      </c>
      <c r="CE85" s="374" t="e">
        <f t="shared" si="134"/>
        <v>#VALUE!</v>
      </c>
      <c r="CF85" s="374" t="e">
        <f t="shared" si="134"/>
        <v>#VALUE!</v>
      </c>
      <c r="CG85" s="374" t="e">
        <f t="shared" si="134"/>
        <v>#VALUE!</v>
      </c>
      <c r="CH85" s="374" t="e">
        <f t="shared" si="134"/>
        <v>#VALUE!</v>
      </c>
      <c r="CI85" s="374" t="e">
        <f t="shared" si="134"/>
        <v>#VALUE!</v>
      </c>
      <c r="CJ85" s="374" t="e">
        <f t="shared" si="134"/>
        <v>#VALUE!</v>
      </c>
      <c r="CK85" s="374" t="e">
        <f t="shared" si="134"/>
        <v>#VALUE!</v>
      </c>
      <c r="CL85" s="374" t="e">
        <f t="shared" si="134"/>
        <v>#VALUE!</v>
      </c>
      <c r="CM85" s="374" t="e">
        <f t="shared" si="134"/>
        <v>#VALUE!</v>
      </c>
      <c r="CN85" s="374" t="e">
        <f t="shared" si="134"/>
        <v>#VALUE!</v>
      </c>
      <c r="CO85" s="374" t="e">
        <f t="shared" si="134"/>
        <v>#VALUE!</v>
      </c>
      <c r="CP85" s="374" t="e">
        <f t="shared" si="134"/>
        <v>#VALUE!</v>
      </c>
      <c r="CQ85" s="374" t="e">
        <f t="shared" si="134"/>
        <v>#VALUE!</v>
      </c>
      <c r="CR85" s="374" t="e">
        <f t="shared" si="134"/>
        <v>#VALUE!</v>
      </c>
      <c r="CS85" s="374" t="e">
        <f t="shared" si="134"/>
        <v>#VALUE!</v>
      </c>
      <c r="CT85" s="374" t="e">
        <f t="shared" si="134"/>
        <v>#VALUE!</v>
      </c>
      <c r="CU85" s="374" t="e">
        <f t="shared" si="134"/>
        <v>#VALUE!</v>
      </c>
      <c r="CV85" s="374" t="e">
        <f t="shared" si="134"/>
        <v>#VALUE!</v>
      </c>
      <c r="CW85" s="374" t="e">
        <f t="shared" si="134"/>
        <v>#VALUE!</v>
      </c>
      <c r="CX85" s="374" t="e">
        <f t="shared" si="134"/>
        <v>#VALUE!</v>
      </c>
      <c r="CY85" s="374" t="e">
        <f t="shared" si="134"/>
        <v>#VALUE!</v>
      </c>
      <c r="CZ85" s="374" t="e">
        <f t="shared" si="134"/>
        <v>#VALUE!</v>
      </c>
      <c r="DA85" s="374" t="e">
        <f t="shared" si="134"/>
        <v>#VALUE!</v>
      </c>
      <c r="DB85" s="374" t="e">
        <f t="shared" si="134"/>
        <v>#VALUE!</v>
      </c>
      <c r="DC85" s="374" t="e">
        <f t="shared" si="134"/>
        <v>#VALUE!</v>
      </c>
      <c r="DD85" s="374" t="e">
        <f t="shared" si="134"/>
        <v>#VALUE!</v>
      </c>
      <c r="DE85" s="374" t="e">
        <f t="shared" si="134"/>
        <v>#VALUE!</v>
      </c>
      <c r="DF85" s="374" t="e">
        <f t="shared" si="134"/>
        <v>#VALUE!</v>
      </c>
      <c r="DG85" s="374" t="e">
        <f t="shared" si="134"/>
        <v>#VALUE!</v>
      </c>
      <c r="DH85" s="374" t="e">
        <f t="shared" si="134"/>
        <v>#VALUE!</v>
      </c>
      <c r="DI85" s="374" t="e">
        <f t="shared" si="134"/>
        <v>#VALUE!</v>
      </c>
      <c r="DJ85" s="374" t="e">
        <f t="shared" si="134"/>
        <v>#VALUE!</v>
      </c>
      <c r="DK85" s="374" t="e">
        <f t="shared" si="134"/>
        <v>#VALUE!</v>
      </c>
      <c r="DL85" s="374" t="e">
        <f t="shared" si="134"/>
        <v>#VALUE!</v>
      </c>
      <c r="DM85" s="374" t="e">
        <f t="shared" si="134"/>
        <v>#VALUE!</v>
      </c>
      <c r="DN85" s="374" t="e">
        <f t="shared" si="134"/>
        <v>#VALUE!</v>
      </c>
      <c r="DO85" s="374" t="e">
        <f t="shared" si="134"/>
        <v>#VALUE!</v>
      </c>
      <c r="DP85" s="374" t="e">
        <f t="shared" si="134"/>
        <v>#VALUE!</v>
      </c>
      <c r="DQ85" s="374" t="e">
        <f t="shared" si="134"/>
        <v>#VALUE!</v>
      </c>
      <c r="DR85" s="374" t="e">
        <f t="shared" si="134"/>
        <v>#VALUE!</v>
      </c>
      <c r="DS85" s="374" t="e">
        <f t="shared" si="134"/>
        <v>#VALUE!</v>
      </c>
      <c r="DT85" s="374" t="e">
        <f t="shared" si="134"/>
        <v>#VALUE!</v>
      </c>
      <c r="DU85" s="374" t="e">
        <f t="shared" si="134"/>
        <v>#VALUE!</v>
      </c>
      <c r="DV85" s="374" t="e">
        <f t="shared" si="134"/>
        <v>#VALUE!</v>
      </c>
      <c r="DW85" s="374" t="e">
        <f t="shared" si="134"/>
        <v>#VALUE!</v>
      </c>
      <c r="DX85" s="374" t="e">
        <f t="shared" si="134"/>
        <v>#VALUE!</v>
      </c>
      <c r="DY85" s="374" t="e">
        <f t="shared" si="134"/>
        <v>#VALUE!</v>
      </c>
      <c r="DZ85" s="374" t="e">
        <f t="shared" si="134"/>
        <v>#VALUE!</v>
      </c>
      <c r="EA85" s="374" t="e">
        <f t="shared" si="134"/>
        <v>#VALUE!</v>
      </c>
      <c r="EB85" s="374" t="e">
        <f t="shared" ref="EB85:FB85" si="135">EB38+EB14</f>
        <v>#VALUE!</v>
      </c>
      <c r="EC85" s="374" t="e">
        <f t="shared" si="135"/>
        <v>#VALUE!</v>
      </c>
      <c r="ED85" s="447" t="e">
        <f>ED38+ED14</f>
        <v>#VALUE!</v>
      </c>
      <c r="EE85" s="374" t="e">
        <f t="shared" si="135"/>
        <v>#VALUE!</v>
      </c>
      <c r="EF85" s="374" t="e">
        <f t="shared" si="135"/>
        <v>#VALUE!</v>
      </c>
      <c r="EG85" s="374" t="e">
        <f t="shared" si="135"/>
        <v>#VALUE!</v>
      </c>
      <c r="EH85" s="374" t="e">
        <f t="shared" si="135"/>
        <v>#VALUE!</v>
      </c>
      <c r="EI85" s="374" t="e">
        <f t="shared" si="135"/>
        <v>#VALUE!</v>
      </c>
      <c r="EJ85" s="374" t="e">
        <f t="shared" si="135"/>
        <v>#VALUE!</v>
      </c>
      <c r="EK85" s="374" t="e">
        <f t="shared" si="135"/>
        <v>#VALUE!</v>
      </c>
      <c r="EL85" s="374" t="e">
        <f t="shared" si="135"/>
        <v>#VALUE!</v>
      </c>
      <c r="EM85" s="374" t="e">
        <f t="shared" si="135"/>
        <v>#VALUE!</v>
      </c>
      <c r="EN85" s="374" t="e">
        <f t="shared" si="135"/>
        <v>#VALUE!</v>
      </c>
      <c r="EO85" s="374" t="e">
        <f t="shared" si="135"/>
        <v>#VALUE!</v>
      </c>
      <c r="EP85" s="374" t="e">
        <f t="shared" si="135"/>
        <v>#VALUE!</v>
      </c>
      <c r="EQ85" s="374" t="e">
        <f t="shared" si="135"/>
        <v>#VALUE!</v>
      </c>
      <c r="ER85" s="374" t="e">
        <f t="shared" si="135"/>
        <v>#VALUE!</v>
      </c>
      <c r="ES85" s="374" t="e">
        <f t="shared" si="135"/>
        <v>#VALUE!</v>
      </c>
      <c r="ET85" s="374" t="e">
        <f t="shared" si="135"/>
        <v>#VALUE!</v>
      </c>
      <c r="EU85" s="374" t="e">
        <f t="shared" si="135"/>
        <v>#VALUE!</v>
      </c>
      <c r="EV85" s="374" t="e">
        <f t="shared" si="135"/>
        <v>#VALUE!</v>
      </c>
      <c r="EW85" s="374" t="e">
        <f t="shared" si="135"/>
        <v>#VALUE!</v>
      </c>
      <c r="EX85" s="374" t="e">
        <f t="shared" si="135"/>
        <v>#VALUE!</v>
      </c>
      <c r="EY85" s="374" t="e">
        <f t="shared" si="135"/>
        <v>#VALUE!</v>
      </c>
      <c r="EZ85" s="374" t="e">
        <f t="shared" si="135"/>
        <v>#VALUE!</v>
      </c>
      <c r="FA85" s="374" t="e">
        <f t="shared" si="135"/>
        <v>#VALUE!</v>
      </c>
      <c r="FB85" s="374" t="e">
        <f t="shared" si="135"/>
        <v>#VALUE!</v>
      </c>
    </row>
    <row r="86" spans="2:158">
      <c r="F86" s="374" t="e">
        <f>+SUM(C85:F85)</f>
        <v>#VALUE!</v>
      </c>
      <c r="J86" s="374" t="e">
        <f>+SUM(G85:J85)</f>
        <v>#VALUE!</v>
      </c>
      <c r="N86" s="374" t="e">
        <f>+SUM(K85:N85)</f>
        <v>#VALUE!</v>
      </c>
      <c r="R86" s="374" t="e">
        <f>+SUM(O85:R85)</f>
        <v>#VALUE!</v>
      </c>
      <c r="V86" s="374" t="e">
        <f>+SUM(S85:V85)</f>
        <v>#VALUE!</v>
      </c>
      <c r="Z86" s="374" t="e">
        <f>+SUM(W85:Z85)</f>
        <v>#VALUE!</v>
      </c>
      <c r="AD86" s="374" t="e">
        <f>+SUM(AA85:AD85)</f>
        <v>#VALUE!</v>
      </c>
      <c r="AH86" s="374" t="e">
        <f>+SUM(AE85:AH85)</f>
        <v>#VALUE!</v>
      </c>
      <c r="AL86" s="374" t="e">
        <f>+SUM(AI85:AL85)</f>
        <v>#VALUE!</v>
      </c>
      <c r="AP86" s="374" t="e">
        <f>+SUM(AM85:AP85)</f>
        <v>#VALUE!</v>
      </c>
      <c r="AT86" s="374" t="e">
        <f>+SUM(AQ85:AT85)</f>
        <v>#VALUE!</v>
      </c>
      <c r="AX86" s="374" t="e">
        <f>+SUM(AU85:AX85)</f>
        <v>#VALUE!</v>
      </c>
      <c r="BB86" s="374" t="e">
        <f>+SUM(AY85:BB85)</f>
        <v>#VALUE!</v>
      </c>
      <c r="BF86" s="374" t="e">
        <f>+SUM(BC85:BF85)</f>
        <v>#VALUE!</v>
      </c>
      <c r="BJ86" s="374" t="e">
        <f>+SUM(BG85:BJ85)</f>
        <v>#VALUE!</v>
      </c>
      <c r="BN86" s="374" t="e">
        <f>+SUM(BK85:BN85)</f>
        <v>#VALUE!</v>
      </c>
      <c r="BR86" s="374" t="e">
        <f>+SUM(BO85:BR85)</f>
        <v>#VALUE!</v>
      </c>
      <c r="BV86" s="374" t="e">
        <f>+SUM(BS85:BV85)</f>
        <v>#VALUE!</v>
      </c>
      <c r="BZ86" s="374" t="e">
        <f>+SUM(BW85:BZ85)</f>
        <v>#VALUE!</v>
      </c>
      <c r="CD86" s="374" t="e">
        <f>+SUM(CA85:CD85)</f>
        <v>#VALUE!</v>
      </c>
      <c r="CH86" s="374" t="e">
        <f>+SUM(CE85:CH85)</f>
        <v>#VALUE!</v>
      </c>
      <c r="CL86" s="374" t="e">
        <f>+SUM(CI85:CL85)</f>
        <v>#VALUE!</v>
      </c>
      <c r="CP86" s="374" t="e">
        <f>+SUM(CM85:CP85)</f>
        <v>#VALUE!</v>
      </c>
      <c r="CT86" s="374" t="e">
        <f>+SUM(CQ85:CT85)</f>
        <v>#VALUE!</v>
      </c>
      <c r="CX86" s="374" t="e">
        <f>+SUM(CU85:CX85)</f>
        <v>#VALUE!</v>
      </c>
      <c r="DB86" s="374" t="e">
        <f>+SUM(CY85:DB85)</f>
        <v>#VALUE!</v>
      </c>
      <c r="DF86" s="374" t="e">
        <f>+SUM(DC85:DF85)</f>
        <v>#VALUE!</v>
      </c>
      <c r="DJ86" s="374" t="e">
        <f>+SUM(DG85:DJ85)</f>
        <v>#VALUE!</v>
      </c>
      <c r="DN86" s="374" t="e">
        <f>+SUM(DK85:DN85)</f>
        <v>#VALUE!</v>
      </c>
      <c r="DR86" s="374" t="e">
        <f>+SUM(DO85:DR85)</f>
        <v>#VALUE!</v>
      </c>
      <c r="DV86" s="374" t="e">
        <f>+SUM(DS85:DV85)</f>
        <v>#VALUE!</v>
      </c>
      <c r="DZ86" s="374" t="e">
        <f>+SUM(DW85:DZ85)</f>
        <v>#VALUE!</v>
      </c>
      <c r="ED86" s="374" t="e">
        <f>+SUM(EA85:ED85)</f>
        <v>#VALUE!</v>
      </c>
      <c r="EH86" s="374" t="e">
        <f>+SUM(EE85:EH85)</f>
        <v>#VALUE!</v>
      </c>
      <c r="EL86" s="374" t="e">
        <f>+SUM(EI85:EL85)</f>
        <v>#VALUE!</v>
      </c>
      <c r="EP86" s="374" t="e">
        <f>+SUM(EM85:EP85)</f>
        <v>#VALUE!</v>
      </c>
      <c r="ET86" s="374" t="e">
        <f>+SUM(EQ85:ET85)</f>
        <v>#VALUE!</v>
      </c>
      <c r="EX86" s="374" t="e">
        <f>+SUM(EU85:EX85)</f>
        <v>#VALUE!</v>
      </c>
      <c r="FB86" s="374" t="e">
        <f>+SUM(EY85:FB85)</f>
        <v>#VALUE!</v>
      </c>
    </row>
    <row r="87" spans="2:158">
      <c r="F87" s="75"/>
      <c r="J87" s="75" t="e">
        <f>J86/F86-1</f>
        <v>#VALUE!</v>
      </c>
      <c r="N87" s="75" t="e">
        <f>N86/J86-1</f>
        <v>#VALUE!</v>
      </c>
      <c r="R87" s="75" t="e">
        <f>R86/N86-1</f>
        <v>#VALUE!</v>
      </c>
      <c r="V87" s="75" t="e">
        <f>V86/R86-1</f>
        <v>#VALUE!</v>
      </c>
      <c r="Z87" s="75" t="e">
        <f>Z86/V86-1</f>
        <v>#VALUE!</v>
      </c>
      <c r="AD87" s="75" t="e">
        <f>AD86/Z86-1</f>
        <v>#VALUE!</v>
      </c>
      <c r="AH87" s="75" t="e">
        <f>AH86/AD86-1</f>
        <v>#VALUE!</v>
      </c>
      <c r="AL87" s="75" t="e">
        <f>AL86/AH86-1</f>
        <v>#VALUE!</v>
      </c>
      <c r="AP87" s="75" t="e">
        <f>AP86/AL86-1</f>
        <v>#VALUE!</v>
      </c>
      <c r="AT87" s="75" t="e">
        <f>AT86/AP86-1</f>
        <v>#VALUE!</v>
      </c>
      <c r="AX87" s="75" t="e">
        <f>AX86/AT86-1</f>
        <v>#VALUE!</v>
      </c>
      <c r="BB87" s="75" t="e">
        <f>BB86/AX86-1</f>
        <v>#VALUE!</v>
      </c>
      <c r="BF87" s="75" t="e">
        <f>BF86/BB86-1</f>
        <v>#VALUE!</v>
      </c>
      <c r="BJ87" s="75" t="e">
        <f>BJ86/BF86-1</f>
        <v>#VALUE!</v>
      </c>
      <c r="BN87" s="75" t="e">
        <f>BN86/BJ86-1</f>
        <v>#VALUE!</v>
      </c>
      <c r="BR87" s="75" t="e">
        <f>BR86/BN86-1</f>
        <v>#VALUE!</v>
      </c>
      <c r="BV87" s="75" t="e">
        <f>BV86/BR86-1</f>
        <v>#VALUE!</v>
      </c>
      <c r="BZ87" s="75" t="e">
        <f>BZ86/BV86-1</f>
        <v>#VALUE!</v>
      </c>
      <c r="CD87" s="75" t="e">
        <f>CD86/BZ86-1</f>
        <v>#VALUE!</v>
      </c>
      <c r="CH87" s="75" t="e">
        <f>CH86/CD86-1</f>
        <v>#VALUE!</v>
      </c>
      <c r="CL87" s="75" t="e">
        <f>CL86/CH86-1</f>
        <v>#VALUE!</v>
      </c>
      <c r="CP87" s="75" t="e">
        <f>CP86/CL86-1</f>
        <v>#VALUE!</v>
      </c>
      <c r="CT87" s="75" t="e">
        <f>CT86/CP86-1</f>
        <v>#VALUE!</v>
      </c>
      <c r="CX87" s="75" t="e">
        <f>CX86/CT86-1</f>
        <v>#VALUE!</v>
      </c>
      <c r="DB87" s="75" t="e">
        <f>DB86/CX86-1</f>
        <v>#VALUE!</v>
      </c>
      <c r="DF87" s="75" t="e">
        <f>DF86/DB86-1</f>
        <v>#VALUE!</v>
      </c>
      <c r="DJ87" s="75" t="e">
        <f>DJ86/DF86-1</f>
        <v>#VALUE!</v>
      </c>
      <c r="DN87" s="75" t="e">
        <f>DN86/DJ86-1</f>
        <v>#VALUE!</v>
      </c>
      <c r="DR87" s="75" t="e">
        <f>DR86/DN86-1</f>
        <v>#VALUE!</v>
      </c>
      <c r="DV87" s="75" t="e">
        <f>DV86/DR86-1</f>
        <v>#VALUE!</v>
      </c>
      <c r="DZ87" s="75" t="e">
        <f>DZ86/DV86-1</f>
        <v>#VALUE!</v>
      </c>
      <c r="ED87" s="75" t="e">
        <f>ED86/DZ86-1</f>
        <v>#VALUE!</v>
      </c>
      <c r="EH87" s="75" t="e">
        <f>EH86/ED86-1</f>
        <v>#VALUE!</v>
      </c>
      <c r="EL87" s="75" t="e">
        <f>EL86/EH86-1</f>
        <v>#VALUE!</v>
      </c>
      <c r="EP87" s="75" t="e">
        <f>EP86/EL86-1</f>
        <v>#VALUE!</v>
      </c>
      <c r="ET87" s="75" t="e">
        <f>ET86/EP86-1</f>
        <v>#VALUE!</v>
      </c>
      <c r="EX87" s="75" t="e">
        <f>EX86/ET86-1</f>
        <v>#VALUE!</v>
      </c>
      <c r="FB87" s="75" t="e">
        <f>FB86/EX86-1</f>
        <v>#VALUE!</v>
      </c>
    </row>
    <row r="89" spans="2:158">
      <c r="ED89" s="75"/>
      <c r="EH89" s="75"/>
      <c r="EL89" s="75"/>
    </row>
    <row r="90" spans="2:158">
      <c r="EG90" s="374" t="e">
        <f>(EG33-EF33)/EF$30</f>
        <v>#VALUE!</v>
      </c>
      <c r="EH90" s="447" t="e">
        <f>EH82-EH83-EH84</f>
        <v>#VALUE!</v>
      </c>
      <c r="EL90" s="447" t="e">
        <f>EL82-EL83-EL84</f>
        <v>#VALUE!</v>
      </c>
    </row>
    <row r="91" spans="2:158">
      <c r="EG91" s="374" t="e">
        <f>(EG35-EF35)/EF$30</f>
        <v>#VALUE!</v>
      </c>
      <c r="EL91" s="75" t="e">
        <f>EL90/EH90-1</f>
        <v>#VALUE!</v>
      </c>
    </row>
    <row r="92" spans="2:158">
      <c r="EG92" s="374" t="e">
        <f>(EG35-EF35)/$EF32</f>
        <v>#VALUE!</v>
      </c>
    </row>
    <row r="93" spans="2:158">
      <c r="EG93" s="374" t="e">
        <f>(EG36-EF36)/$EF33</f>
        <v>#VALUE!</v>
      </c>
    </row>
    <row r="94" spans="2:158">
      <c r="EG94" s="374" t="e">
        <f>(EG37-EF37)/$EF34</f>
        <v>#VALUE!</v>
      </c>
    </row>
    <row r="95" spans="2:158">
      <c r="EG95" s="374" t="e">
        <f>(EG38-EF38)/$EF35</f>
        <v>#VALUE!</v>
      </c>
    </row>
    <row r="96" spans="2:158">
      <c r="B96" s="374" t="s">
        <v>282</v>
      </c>
      <c r="CA96" s="374">
        <v>176944000000</v>
      </c>
      <c r="CB96" s="374">
        <v>187483000000</v>
      </c>
      <c r="CC96" s="374">
        <v>190598000000</v>
      </c>
      <c r="CD96" s="374">
        <v>198476000000</v>
      </c>
      <c r="CE96" s="374">
        <v>204096000000</v>
      </c>
      <c r="CF96" s="374">
        <v>221683000000</v>
      </c>
      <c r="CG96" s="374">
        <v>249401000000</v>
      </c>
      <c r="CH96" s="374">
        <v>257858000000</v>
      </c>
      <c r="CI96" s="374">
        <v>260866000000</v>
      </c>
      <c r="CJ96" s="374">
        <v>267396000000</v>
      </c>
      <c r="CK96" s="374">
        <v>271567000000</v>
      </c>
      <c r="CL96" s="374">
        <v>274740000000</v>
      </c>
      <c r="CM96" s="374">
        <v>289973000000</v>
      </c>
      <c r="CN96" s="374">
        <v>293512000000</v>
      </c>
      <c r="CO96" s="374">
        <v>280249000000</v>
      </c>
      <c r="CP96" s="374">
        <v>285061000000</v>
      </c>
      <c r="CQ96" s="374">
        <v>311607000000</v>
      </c>
      <c r="CR96" s="374">
        <v>313216000000</v>
      </c>
      <c r="CS96" s="374">
        <v>309490000000</v>
      </c>
      <c r="CT96" s="374">
        <v>297521000000</v>
      </c>
      <c r="CU96" s="374">
        <v>294882000000</v>
      </c>
      <c r="CV96" s="374">
        <v>308671000000</v>
      </c>
      <c r="CW96" s="374">
        <v>308401000000</v>
      </c>
      <c r="CX96" s="374">
        <v>324431000000</v>
      </c>
      <c r="CY96" s="374">
        <v>326105000000</v>
      </c>
      <c r="CZ96" s="374">
        <v>342595000000</v>
      </c>
      <c r="DA96" s="374">
        <v>339050000000</v>
      </c>
      <c r="DB96" s="374">
        <v>362742000000</v>
      </c>
      <c r="DC96" s="374">
        <v>367463000000</v>
      </c>
      <c r="DD96" s="374">
        <v>377355000000</v>
      </c>
      <c r="DE96" s="374">
        <v>377238000000</v>
      </c>
      <c r="DF96" s="374">
        <v>392427000000</v>
      </c>
      <c r="DG96" s="374">
        <v>396894000000</v>
      </c>
      <c r="DH96" s="374">
        <v>407445000000</v>
      </c>
      <c r="DI96" s="374">
        <v>413594000000</v>
      </c>
      <c r="DJ96" s="374">
        <v>432420000000</v>
      </c>
      <c r="DK96" s="374">
        <v>433991000000</v>
      </c>
      <c r="DL96" s="374">
        <v>458686000000</v>
      </c>
      <c r="DM96" s="374">
        <v>473547000000</v>
      </c>
      <c r="DN96" s="374">
        <v>457753000000</v>
      </c>
      <c r="DO96" s="374">
        <v>438168000000</v>
      </c>
      <c r="DP96" s="374">
        <v>431605000000</v>
      </c>
      <c r="DQ96" s="374">
        <v>415392000000</v>
      </c>
      <c r="DR96" s="374">
        <v>420948000000</v>
      </c>
      <c r="DS96" s="374">
        <v>419904000000</v>
      </c>
      <c r="DT96" s="374">
        <v>412076000000</v>
      </c>
      <c r="DU96" s="374">
        <v>409386000000</v>
      </c>
      <c r="DV96" s="374">
        <v>424423000000</v>
      </c>
      <c r="DW96" s="374">
        <v>419498000000</v>
      </c>
      <c r="DX96" s="374">
        <v>427689000000</v>
      </c>
      <c r="DY96" s="374">
        <v>428388000000</v>
      </c>
      <c r="DZ96" s="374">
        <v>437789000000</v>
      </c>
      <c r="EA96" s="374">
        <v>432594000000</v>
      </c>
      <c r="EB96" s="374">
        <v>452906000000</v>
      </c>
      <c r="EC96" s="374">
        <v>445606000000</v>
      </c>
      <c r="ED96" s="374">
        <v>425644000000</v>
      </c>
      <c r="EE96" s="374">
        <v>425094000000</v>
      </c>
      <c r="EF96" s="374">
        <v>419691000000</v>
      </c>
    </row>
    <row r="97" spans="2:136">
      <c r="B97" s="374" t="s">
        <v>283</v>
      </c>
      <c r="CA97" s="374">
        <v>564367000000</v>
      </c>
      <c r="CB97" s="374">
        <v>580703000000</v>
      </c>
      <c r="CC97" s="374">
        <v>590475000000</v>
      </c>
      <c r="CD97" s="374">
        <v>617743000000</v>
      </c>
      <c r="CE97" s="374">
        <v>624646000000</v>
      </c>
      <c r="CF97" s="374">
        <v>644970000000</v>
      </c>
      <c r="CG97" s="374">
        <v>660796000000</v>
      </c>
      <c r="CH97" s="374">
        <v>674873000000</v>
      </c>
      <c r="CI97" s="374">
        <v>686581000000</v>
      </c>
      <c r="CJ97" s="374">
        <v>710860000000</v>
      </c>
      <c r="CK97" s="374">
        <v>722891000000</v>
      </c>
      <c r="CL97" s="374">
        <v>739544000000</v>
      </c>
      <c r="CM97" s="374">
        <v>744585000000</v>
      </c>
      <c r="CN97" s="374">
        <v>756110000000</v>
      </c>
      <c r="CO97" s="374">
        <v>763933000000</v>
      </c>
      <c r="CP97" s="374">
        <v>772396000000</v>
      </c>
      <c r="CQ97" s="374">
        <v>757012000000</v>
      </c>
      <c r="CR97" s="374">
        <v>751703000000</v>
      </c>
      <c r="CS97" s="374">
        <v>752218000000</v>
      </c>
      <c r="CT97" s="374">
        <v>747592000000</v>
      </c>
      <c r="CU97" s="374">
        <v>765284000000</v>
      </c>
      <c r="CV97" s="374">
        <v>777017000000</v>
      </c>
      <c r="CW97" s="374">
        <v>793890000000</v>
      </c>
      <c r="CX97" s="374">
        <v>805654000000</v>
      </c>
      <c r="CY97" s="374">
        <v>812441000000</v>
      </c>
      <c r="CZ97" s="374">
        <v>825276000000</v>
      </c>
      <c r="DA97" s="374">
        <v>838277000000</v>
      </c>
      <c r="DB97" s="374">
        <v>850430000000</v>
      </c>
      <c r="DC97" s="374">
        <v>883223000000</v>
      </c>
      <c r="DD97" s="374">
        <v>907552000000</v>
      </c>
      <c r="DE97" s="374">
        <v>928715000000</v>
      </c>
      <c r="DF97" s="374">
        <v>947255000000</v>
      </c>
      <c r="DG97" s="374">
        <v>972765000000</v>
      </c>
      <c r="DH97" s="374">
        <v>1008255000000</v>
      </c>
      <c r="DI97" s="374">
        <v>1041384000000</v>
      </c>
      <c r="DJ97" s="374">
        <v>1069182000000</v>
      </c>
      <c r="DK97" s="374">
        <v>1102784000000</v>
      </c>
      <c r="DL97" s="374">
        <v>1126344000000</v>
      </c>
      <c r="DM97" s="374">
        <v>1149826000000</v>
      </c>
      <c r="DN97" s="374">
        <v>1168346000000</v>
      </c>
      <c r="DO97" s="374">
        <v>1179723000000</v>
      </c>
      <c r="DP97" s="374">
        <v>1165615000000</v>
      </c>
      <c r="DQ97" s="374">
        <v>1154901000000</v>
      </c>
      <c r="DR97" s="374">
        <v>1149317000000</v>
      </c>
      <c r="DS97" s="374">
        <v>1148498000000</v>
      </c>
      <c r="DT97" s="374">
        <v>1152891000000</v>
      </c>
      <c r="DU97" s="374">
        <v>1153125000000</v>
      </c>
      <c r="DV97" s="374">
        <v>1158741000000</v>
      </c>
      <c r="DW97" s="374">
        <v>1165654000000</v>
      </c>
      <c r="DX97" s="374">
        <v>1178214000000</v>
      </c>
      <c r="DY97" s="374">
        <v>1196817000000</v>
      </c>
      <c r="DZ97" s="374">
        <v>1197257000000</v>
      </c>
      <c r="EA97" s="374">
        <v>1198481000000</v>
      </c>
      <c r="EB97" s="374">
        <v>1196484000000</v>
      </c>
      <c r="EC97" s="374">
        <v>1200037000000</v>
      </c>
      <c r="ED97" s="374">
        <v>1199701000000</v>
      </c>
      <c r="EE97" s="374">
        <v>1197853000000</v>
      </c>
      <c r="EF97" s="374">
        <v>1197357000000</v>
      </c>
    </row>
    <row r="98" spans="2:136">
      <c r="B98" s="374" t="s">
        <v>284</v>
      </c>
      <c r="CA98" s="374">
        <f>(CA97+CA96)/10^9</f>
        <v>741.31100000000004</v>
      </c>
      <c r="CB98" s="374">
        <f t="shared" ref="CB98:EF98" si="136">(CB97+CB96)/10^9</f>
        <v>768.18600000000004</v>
      </c>
      <c r="CC98" s="374">
        <f t="shared" si="136"/>
        <v>781.07299999999998</v>
      </c>
      <c r="CD98" s="374">
        <f t="shared" si="136"/>
        <v>816.21900000000005</v>
      </c>
      <c r="CE98" s="374">
        <f t="shared" si="136"/>
        <v>828.74199999999996</v>
      </c>
      <c r="CF98" s="374">
        <f t="shared" si="136"/>
        <v>866.65300000000002</v>
      </c>
      <c r="CG98" s="374">
        <f t="shared" si="136"/>
        <v>910.197</v>
      </c>
      <c r="CH98" s="374">
        <f t="shared" si="136"/>
        <v>932.73099999999999</v>
      </c>
      <c r="CI98" s="374">
        <f t="shared" si="136"/>
        <v>947.447</v>
      </c>
      <c r="CJ98" s="374">
        <f t="shared" si="136"/>
        <v>978.25599999999997</v>
      </c>
      <c r="CK98" s="374">
        <f t="shared" si="136"/>
        <v>994.45799999999997</v>
      </c>
      <c r="CL98" s="374">
        <f t="shared" si="136"/>
        <v>1014.284</v>
      </c>
      <c r="CM98" s="374">
        <f t="shared" si="136"/>
        <v>1034.558</v>
      </c>
      <c r="CN98" s="374">
        <f t="shared" si="136"/>
        <v>1049.6220000000001</v>
      </c>
      <c r="CO98" s="374">
        <f t="shared" si="136"/>
        <v>1044.182</v>
      </c>
      <c r="CP98" s="374">
        <f t="shared" si="136"/>
        <v>1057.4570000000001</v>
      </c>
      <c r="CQ98" s="374">
        <f t="shared" si="136"/>
        <v>1068.6189999999999</v>
      </c>
      <c r="CR98" s="374">
        <f t="shared" si="136"/>
        <v>1064.9190000000001</v>
      </c>
      <c r="CS98" s="374">
        <f t="shared" si="136"/>
        <v>1061.7080000000001</v>
      </c>
      <c r="CT98" s="374">
        <f t="shared" si="136"/>
        <v>1045.1130000000001</v>
      </c>
      <c r="CU98" s="374">
        <f t="shared" si="136"/>
        <v>1060.1659999999999</v>
      </c>
      <c r="CV98" s="374">
        <f t="shared" si="136"/>
        <v>1085.6880000000001</v>
      </c>
      <c r="CW98" s="374">
        <f t="shared" si="136"/>
        <v>1102.2909999999999</v>
      </c>
      <c r="CX98" s="374">
        <f t="shared" si="136"/>
        <v>1130.085</v>
      </c>
      <c r="CY98" s="374">
        <f t="shared" si="136"/>
        <v>1138.546</v>
      </c>
      <c r="CZ98" s="374">
        <f t="shared" si="136"/>
        <v>1167.8710000000001</v>
      </c>
      <c r="DA98" s="374">
        <f t="shared" si="136"/>
        <v>1177.327</v>
      </c>
      <c r="DB98" s="374">
        <f t="shared" si="136"/>
        <v>1213.172</v>
      </c>
      <c r="DC98" s="374">
        <f t="shared" si="136"/>
        <v>1250.6859999999999</v>
      </c>
      <c r="DD98" s="374">
        <f t="shared" si="136"/>
        <v>1284.9069999999999</v>
      </c>
      <c r="DE98" s="374">
        <f t="shared" si="136"/>
        <v>1305.953</v>
      </c>
      <c r="DF98" s="374">
        <f t="shared" si="136"/>
        <v>1339.682</v>
      </c>
      <c r="DG98" s="374">
        <f t="shared" si="136"/>
        <v>1369.6590000000001</v>
      </c>
      <c r="DH98" s="374">
        <f t="shared" si="136"/>
        <v>1415.7</v>
      </c>
      <c r="DI98" s="374">
        <f t="shared" si="136"/>
        <v>1454.9780000000001</v>
      </c>
      <c r="DJ98" s="374">
        <f t="shared" si="136"/>
        <v>1501.6020000000001</v>
      </c>
      <c r="DK98" s="374">
        <f t="shared" si="136"/>
        <v>1536.7750000000001</v>
      </c>
      <c r="DL98" s="374">
        <f t="shared" si="136"/>
        <v>1585.03</v>
      </c>
      <c r="DM98" s="374">
        <f t="shared" si="136"/>
        <v>1623.373</v>
      </c>
      <c r="DN98" s="374">
        <f t="shared" si="136"/>
        <v>1626.0989999999999</v>
      </c>
      <c r="DO98" s="374">
        <f t="shared" si="136"/>
        <v>1617.8910000000001</v>
      </c>
      <c r="DP98" s="374">
        <f t="shared" si="136"/>
        <v>1597.22</v>
      </c>
      <c r="DQ98" s="374">
        <f t="shared" si="136"/>
        <v>1570.2929999999999</v>
      </c>
      <c r="DR98" s="374">
        <f t="shared" si="136"/>
        <v>1570.2650000000001</v>
      </c>
      <c r="DS98" s="374">
        <f t="shared" si="136"/>
        <v>1568.402</v>
      </c>
      <c r="DT98" s="374">
        <f t="shared" si="136"/>
        <v>1564.9670000000001</v>
      </c>
      <c r="DU98" s="374">
        <f t="shared" si="136"/>
        <v>1562.511</v>
      </c>
      <c r="DV98" s="374">
        <f t="shared" si="136"/>
        <v>1583.164</v>
      </c>
      <c r="DW98" s="374">
        <f t="shared" si="136"/>
        <v>1585.152</v>
      </c>
      <c r="DX98" s="374">
        <f t="shared" si="136"/>
        <v>1605.903</v>
      </c>
      <c r="DY98" s="374">
        <f t="shared" si="136"/>
        <v>1625.2049999999999</v>
      </c>
      <c r="DZ98" s="374">
        <f t="shared" si="136"/>
        <v>1635.046</v>
      </c>
      <c r="EA98" s="374">
        <f t="shared" si="136"/>
        <v>1631.075</v>
      </c>
      <c r="EB98" s="374">
        <f t="shared" si="136"/>
        <v>1649.39</v>
      </c>
      <c r="EC98" s="374">
        <f t="shared" si="136"/>
        <v>1645.643</v>
      </c>
      <c r="ED98" s="374">
        <f t="shared" si="136"/>
        <v>1625.345</v>
      </c>
      <c r="EE98" s="374">
        <f t="shared" si="136"/>
        <v>1622.9469999999999</v>
      </c>
      <c r="EF98" s="374">
        <f t="shared" si="136"/>
        <v>1617.048</v>
      </c>
    </row>
    <row r="99" spans="2:136">
      <c r="B99" s="374" t="s">
        <v>408</v>
      </c>
      <c r="CA99" s="139" t="e">
        <f>CA98/(CA30*4)</f>
        <v>#VALUE!</v>
      </c>
      <c r="CB99" s="139" t="e">
        <f t="shared" ref="CB99:EF99" si="137">CB98/(CB30*4)</f>
        <v>#VALUE!</v>
      </c>
      <c r="CC99" s="139" t="e">
        <f t="shared" si="137"/>
        <v>#VALUE!</v>
      </c>
      <c r="CD99" s="139" t="e">
        <f t="shared" si="137"/>
        <v>#VALUE!</v>
      </c>
      <c r="CE99" s="139" t="e">
        <f t="shared" si="137"/>
        <v>#VALUE!</v>
      </c>
      <c r="CF99" s="139" t="e">
        <f t="shared" si="137"/>
        <v>#VALUE!</v>
      </c>
      <c r="CG99" s="139" t="e">
        <f t="shared" si="137"/>
        <v>#VALUE!</v>
      </c>
      <c r="CH99" s="139" t="e">
        <f t="shared" si="137"/>
        <v>#VALUE!</v>
      </c>
      <c r="CI99" s="139" t="e">
        <f t="shared" si="137"/>
        <v>#VALUE!</v>
      </c>
      <c r="CJ99" s="139" t="e">
        <f t="shared" si="137"/>
        <v>#VALUE!</v>
      </c>
      <c r="CK99" s="139" t="e">
        <f t="shared" si="137"/>
        <v>#VALUE!</v>
      </c>
      <c r="CL99" s="139" t="e">
        <f t="shared" si="137"/>
        <v>#VALUE!</v>
      </c>
      <c r="CM99" s="139" t="e">
        <f t="shared" si="137"/>
        <v>#VALUE!</v>
      </c>
      <c r="CN99" s="139" t="e">
        <f t="shared" si="137"/>
        <v>#VALUE!</v>
      </c>
      <c r="CO99" s="139" t="e">
        <f t="shared" si="137"/>
        <v>#VALUE!</v>
      </c>
      <c r="CP99" s="139" t="e">
        <f t="shared" si="137"/>
        <v>#VALUE!</v>
      </c>
      <c r="CQ99" s="139" t="e">
        <f t="shared" si="137"/>
        <v>#VALUE!</v>
      </c>
      <c r="CR99" s="139" t="e">
        <f t="shared" si="137"/>
        <v>#VALUE!</v>
      </c>
      <c r="CS99" s="139" t="e">
        <f t="shared" si="137"/>
        <v>#VALUE!</v>
      </c>
      <c r="CT99" s="139" t="e">
        <f t="shared" si="137"/>
        <v>#VALUE!</v>
      </c>
      <c r="CU99" s="139" t="e">
        <f t="shared" si="137"/>
        <v>#VALUE!</v>
      </c>
      <c r="CV99" s="139" t="e">
        <f t="shared" si="137"/>
        <v>#VALUE!</v>
      </c>
      <c r="CW99" s="139" t="e">
        <f t="shared" si="137"/>
        <v>#VALUE!</v>
      </c>
      <c r="CX99" s="139" t="e">
        <f t="shared" si="137"/>
        <v>#VALUE!</v>
      </c>
      <c r="CY99" s="139" t="e">
        <f t="shared" si="137"/>
        <v>#VALUE!</v>
      </c>
      <c r="CZ99" s="139" t="e">
        <f t="shared" si="137"/>
        <v>#VALUE!</v>
      </c>
      <c r="DA99" s="139" t="e">
        <f t="shared" si="137"/>
        <v>#VALUE!</v>
      </c>
      <c r="DB99" s="139" t="e">
        <f t="shared" si="137"/>
        <v>#VALUE!</v>
      </c>
      <c r="DC99" s="139" t="e">
        <f t="shared" si="137"/>
        <v>#VALUE!</v>
      </c>
      <c r="DD99" s="139" t="e">
        <f t="shared" si="137"/>
        <v>#VALUE!</v>
      </c>
      <c r="DE99" s="139" t="e">
        <f t="shared" si="137"/>
        <v>#VALUE!</v>
      </c>
      <c r="DF99" s="139" t="e">
        <f t="shared" si="137"/>
        <v>#VALUE!</v>
      </c>
      <c r="DG99" s="139" t="e">
        <f t="shared" si="137"/>
        <v>#VALUE!</v>
      </c>
      <c r="DH99" s="139" t="e">
        <f t="shared" si="137"/>
        <v>#VALUE!</v>
      </c>
      <c r="DI99" s="139" t="e">
        <f t="shared" si="137"/>
        <v>#VALUE!</v>
      </c>
      <c r="DJ99" s="139" t="e">
        <f t="shared" si="137"/>
        <v>#VALUE!</v>
      </c>
      <c r="DK99" s="139" t="e">
        <f t="shared" si="137"/>
        <v>#VALUE!</v>
      </c>
      <c r="DL99" s="139" t="e">
        <f t="shared" si="137"/>
        <v>#VALUE!</v>
      </c>
      <c r="DM99" s="139" t="e">
        <f t="shared" si="137"/>
        <v>#VALUE!</v>
      </c>
      <c r="DN99" s="139" t="e">
        <f t="shared" si="137"/>
        <v>#VALUE!</v>
      </c>
      <c r="DO99" s="139" t="e">
        <f t="shared" si="137"/>
        <v>#VALUE!</v>
      </c>
      <c r="DP99" s="139" t="e">
        <f t="shared" si="137"/>
        <v>#VALUE!</v>
      </c>
      <c r="DQ99" s="139" t="e">
        <f t="shared" si="137"/>
        <v>#VALUE!</v>
      </c>
      <c r="DR99" s="139" t="e">
        <f t="shared" si="137"/>
        <v>#VALUE!</v>
      </c>
      <c r="DS99" s="139" t="e">
        <f t="shared" si="137"/>
        <v>#VALUE!</v>
      </c>
      <c r="DT99" s="139" t="e">
        <f t="shared" si="137"/>
        <v>#VALUE!</v>
      </c>
      <c r="DU99" s="139" t="e">
        <f t="shared" si="137"/>
        <v>#VALUE!</v>
      </c>
      <c r="DV99" s="139" t="e">
        <f t="shared" si="137"/>
        <v>#VALUE!</v>
      </c>
      <c r="DW99" s="139" t="e">
        <f t="shared" si="137"/>
        <v>#VALUE!</v>
      </c>
      <c r="DX99" s="139" t="e">
        <f t="shared" si="137"/>
        <v>#VALUE!</v>
      </c>
      <c r="DY99" s="139" t="e">
        <f t="shared" si="137"/>
        <v>#VALUE!</v>
      </c>
      <c r="DZ99" s="139" t="e">
        <f t="shared" si="137"/>
        <v>#VALUE!</v>
      </c>
      <c r="EA99" s="139" t="e">
        <f t="shared" si="137"/>
        <v>#VALUE!</v>
      </c>
      <c r="EB99" s="139" t="e">
        <f t="shared" si="137"/>
        <v>#VALUE!</v>
      </c>
      <c r="EC99" s="139" t="e">
        <f t="shared" si="137"/>
        <v>#VALUE!</v>
      </c>
      <c r="ED99" s="139" t="e">
        <f t="shared" si="137"/>
        <v>#VALUE!</v>
      </c>
      <c r="EE99" s="139" t="e">
        <f t="shared" si="137"/>
        <v>#VALUE!</v>
      </c>
      <c r="EF99" s="139" t="e">
        <f t="shared" si="137"/>
        <v>#VALUE!</v>
      </c>
    </row>
    <row r="101" spans="2:136">
      <c r="B101" s="374" t="s">
        <v>409</v>
      </c>
    </row>
    <row r="102" spans="2:136">
      <c r="B102" s="374" t="s">
        <v>410</v>
      </c>
    </row>
  </sheetData>
  <mergeCells count="2">
    <mergeCell ref="A69:A73"/>
    <mergeCell ref="A76:A80"/>
  </mergeCells>
  <hyperlinks>
    <hyperlink ref="A1" r:id="rId1"/>
  </hyperlinks>
  <pageMargins left="0.78740157499999996" right="0.78740157499999996" top="0.984251969" bottom="0.984251969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9">
    <tabColor indexed="48"/>
  </sheetPr>
  <dimension ref="A1:D246"/>
  <sheetViews>
    <sheetView zoomScaleNormal="100" workbookViewId="0">
      <pane xSplit="1" ySplit="2" topLeftCell="B3" activePane="bottomRight" state="frozen"/>
      <selection activeCell="C5" sqref="C5"/>
      <selection pane="topRight" activeCell="C5" sqref="C5"/>
      <selection pane="bottomLeft" activeCell="C5" sqref="C5"/>
      <selection pane="bottomRight" activeCell="B247" sqref="B247"/>
    </sheetView>
  </sheetViews>
  <sheetFormatPr defaultColWidth="11.42578125" defaultRowHeight="12.75"/>
  <cols>
    <col min="1" max="1" width="7.7109375" style="1" bestFit="1" customWidth="1"/>
    <col min="2" max="2" width="10" style="1" bestFit="1" customWidth="1"/>
    <col min="3" max="16384" width="11.42578125" style="1"/>
  </cols>
  <sheetData>
    <row r="1" spans="1:4">
      <c r="B1" s="2" t="s">
        <v>31</v>
      </c>
    </row>
    <row r="2" spans="1:4">
      <c r="B2" s="5" t="s">
        <v>3</v>
      </c>
    </row>
    <row r="3" spans="1:4" s="11" customFormat="1">
      <c r="A3" s="59">
        <v>34700</v>
      </c>
      <c r="B3" s="22">
        <v>155.91999999999999</v>
      </c>
      <c r="C3" s="12"/>
    </row>
    <row r="4" spans="1:4">
      <c r="A4" s="59">
        <v>34731</v>
      </c>
      <c r="B4" s="4">
        <v>151.63999999999999</v>
      </c>
    </row>
    <row r="5" spans="1:4">
      <c r="A5" s="59">
        <v>34759</v>
      </c>
      <c r="B5" s="4">
        <v>185.92</v>
      </c>
    </row>
    <row r="6" spans="1:4">
      <c r="A6" s="59">
        <v>34790</v>
      </c>
      <c r="B6" s="4">
        <v>161.36000000000001</v>
      </c>
    </row>
    <row r="7" spans="1:4">
      <c r="A7" s="59">
        <v>34820</v>
      </c>
      <c r="B7" s="4">
        <v>157.66999999999999</v>
      </c>
    </row>
    <row r="8" spans="1:4">
      <c r="A8" s="59">
        <v>34851</v>
      </c>
      <c r="B8" s="4">
        <v>198.01</v>
      </c>
    </row>
    <row r="9" spans="1:4">
      <c r="A9" s="59">
        <v>34881</v>
      </c>
      <c r="B9" s="4">
        <v>192.83</v>
      </c>
    </row>
    <row r="10" spans="1:4">
      <c r="A10" s="59">
        <v>34912</v>
      </c>
      <c r="B10" s="4">
        <v>133.22999999999999</v>
      </c>
    </row>
    <row r="11" spans="1:4">
      <c r="A11" s="59">
        <v>34943</v>
      </c>
      <c r="B11" s="4">
        <v>116.59</v>
      </c>
    </row>
    <row r="12" spans="1:4">
      <c r="A12" s="59">
        <v>34973</v>
      </c>
      <c r="B12" s="4">
        <v>162.36000000000001</v>
      </c>
    </row>
    <row r="13" spans="1:4">
      <c r="A13" s="59">
        <v>35004</v>
      </c>
      <c r="B13" s="4">
        <v>172.85</v>
      </c>
    </row>
    <row r="14" spans="1:4">
      <c r="A14" s="59">
        <v>35034</v>
      </c>
      <c r="B14" s="4">
        <v>142.13999999999999</v>
      </c>
    </row>
    <row r="15" spans="1:4" s="11" customFormat="1">
      <c r="A15" s="59">
        <v>35065</v>
      </c>
      <c r="B15" s="22">
        <v>184.54</v>
      </c>
      <c r="D15" s="12"/>
    </row>
    <row r="16" spans="1:4">
      <c r="A16" s="59">
        <v>35096</v>
      </c>
      <c r="B16" s="4">
        <v>177.38</v>
      </c>
    </row>
    <row r="17" spans="1:2">
      <c r="A17" s="59">
        <v>35125</v>
      </c>
      <c r="B17" s="4">
        <v>191.94</v>
      </c>
    </row>
    <row r="18" spans="1:2">
      <c r="A18" s="59">
        <v>35156</v>
      </c>
      <c r="B18" s="4">
        <v>183.24</v>
      </c>
    </row>
    <row r="19" spans="1:2">
      <c r="A19" s="59">
        <v>35186</v>
      </c>
      <c r="B19" s="4">
        <v>156.6</v>
      </c>
    </row>
    <row r="20" spans="1:2">
      <c r="A20" s="59">
        <v>35217</v>
      </c>
      <c r="B20" s="4">
        <v>134.49</v>
      </c>
    </row>
    <row r="21" spans="1:2">
      <c r="A21" s="59">
        <v>35247</v>
      </c>
      <c r="B21" s="4">
        <v>234.47</v>
      </c>
    </row>
    <row r="22" spans="1:2">
      <c r="A22" s="59">
        <v>35278</v>
      </c>
      <c r="B22" s="4">
        <v>171.32</v>
      </c>
    </row>
    <row r="23" spans="1:2">
      <c r="A23" s="59">
        <v>35309</v>
      </c>
      <c r="B23" s="4">
        <v>216.48</v>
      </c>
    </row>
    <row r="24" spans="1:2">
      <c r="A24" s="59">
        <v>35339</v>
      </c>
      <c r="B24" s="4">
        <v>202.15</v>
      </c>
    </row>
    <row r="25" spans="1:2">
      <c r="A25" s="59">
        <v>35370</v>
      </c>
      <c r="B25" s="4">
        <v>135.09</v>
      </c>
    </row>
    <row r="26" spans="1:2">
      <c r="A26" s="59">
        <v>35400</v>
      </c>
      <c r="B26" s="4">
        <v>144.74</v>
      </c>
    </row>
    <row r="27" spans="1:2" s="11" customFormat="1">
      <c r="A27" s="59">
        <v>35431</v>
      </c>
      <c r="B27" s="22">
        <v>122.32</v>
      </c>
    </row>
    <row r="28" spans="1:2">
      <c r="A28" s="59">
        <v>35462</v>
      </c>
      <c r="B28" s="4">
        <v>133.11199999999999</v>
      </c>
    </row>
    <row r="29" spans="1:2">
      <c r="A29" s="59">
        <v>35490</v>
      </c>
      <c r="B29" s="4">
        <v>151.404</v>
      </c>
    </row>
    <row r="30" spans="1:2">
      <c r="A30" s="59">
        <v>35521</v>
      </c>
      <c r="B30" s="4">
        <v>164.036</v>
      </c>
    </row>
    <row r="31" spans="1:2">
      <c r="A31" s="59">
        <v>35551</v>
      </c>
      <c r="B31" s="4">
        <v>120.47499999999999</v>
      </c>
    </row>
    <row r="32" spans="1:2">
      <c r="A32" s="59">
        <v>35582</v>
      </c>
      <c r="B32" s="4">
        <v>93.171000000000006</v>
      </c>
    </row>
    <row r="33" spans="1:2">
      <c r="A33" s="59">
        <v>35612</v>
      </c>
      <c r="B33" s="4">
        <v>211.56</v>
      </c>
    </row>
    <row r="34" spans="1:2">
      <c r="A34" s="59">
        <v>35643</v>
      </c>
      <c r="B34" s="4">
        <v>121.52500000000001</v>
      </c>
    </row>
    <row r="35" spans="1:2">
      <c r="A35" s="59">
        <v>35674</v>
      </c>
      <c r="B35" s="4">
        <v>130.417</v>
      </c>
    </row>
    <row r="36" spans="1:2">
      <c r="A36" s="59">
        <v>35704</v>
      </c>
      <c r="B36" s="4">
        <v>165.083</v>
      </c>
    </row>
    <row r="37" spans="1:2">
      <c r="A37" s="59">
        <v>35735</v>
      </c>
      <c r="B37" s="4">
        <v>144.47</v>
      </c>
    </row>
    <row r="38" spans="1:2">
      <c r="A38" s="59">
        <v>35765</v>
      </c>
      <c r="B38" s="1">
        <v>155.64400000000001</v>
      </c>
    </row>
    <row r="39" spans="1:2" s="11" customFormat="1">
      <c r="A39" s="59">
        <v>35796</v>
      </c>
      <c r="B39" s="22">
        <v>138.239</v>
      </c>
    </row>
    <row r="40" spans="1:2">
      <c r="A40" s="59">
        <v>35827</v>
      </c>
      <c r="B40" s="1">
        <v>139.23500000000001</v>
      </c>
    </row>
    <row r="41" spans="1:2">
      <c r="A41" s="59">
        <v>35855</v>
      </c>
      <c r="B41" s="1">
        <v>182.76599999999999</v>
      </c>
    </row>
    <row r="42" spans="1:2">
      <c r="A42" s="59">
        <v>35886</v>
      </c>
      <c r="B42" s="1">
        <v>166.11</v>
      </c>
    </row>
    <row r="43" spans="1:2">
      <c r="A43" s="59">
        <v>35916</v>
      </c>
      <c r="B43" s="1">
        <v>137.25800000000001</v>
      </c>
    </row>
    <row r="44" spans="1:2">
      <c r="A44" s="59">
        <v>35947</v>
      </c>
      <c r="B44" s="1">
        <v>101.511</v>
      </c>
    </row>
    <row r="45" spans="1:2">
      <c r="A45" s="59">
        <v>35977</v>
      </c>
      <c r="B45" s="1">
        <v>238.93299999999999</v>
      </c>
    </row>
    <row r="46" spans="1:2">
      <c r="A46" s="59">
        <v>36008</v>
      </c>
      <c r="B46" s="1">
        <v>143.66999999999999</v>
      </c>
    </row>
    <row r="47" spans="1:2">
      <c r="A47" s="59">
        <v>36039</v>
      </c>
      <c r="B47" s="1">
        <v>173.07</v>
      </c>
    </row>
    <row r="48" spans="1:2">
      <c r="A48" s="59">
        <v>36069</v>
      </c>
      <c r="B48" s="1">
        <v>174.21</v>
      </c>
    </row>
    <row r="49" spans="1:2">
      <c r="A49" s="59">
        <v>36100</v>
      </c>
      <c r="B49" s="1">
        <v>178.715</v>
      </c>
    </row>
    <row r="50" spans="1:2">
      <c r="A50" s="59">
        <v>36130</v>
      </c>
      <c r="B50" s="1">
        <v>169.83600000000001</v>
      </c>
    </row>
    <row r="51" spans="1:2" s="11" customFormat="1">
      <c r="A51" s="59">
        <v>36161</v>
      </c>
      <c r="B51" s="22">
        <v>156.583</v>
      </c>
    </row>
    <row r="52" spans="1:2">
      <c r="A52" s="59">
        <v>36192</v>
      </c>
      <c r="B52" s="1">
        <v>157.739</v>
      </c>
    </row>
    <row r="53" spans="1:2">
      <c r="A53" s="59">
        <v>36220</v>
      </c>
      <c r="B53" s="1">
        <v>206.19</v>
      </c>
    </row>
    <row r="54" spans="1:2">
      <c r="A54" s="59">
        <v>36251</v>
      </c>
      <c r="B54" s="1">
        <v>186.65600000000001</v>
      </c>
    </row>
    <row r="55" spans="1:2">
      <c r="A55" s="59">
        <v>36281</v>
      </c>
      <c r="B55" s="1">
        <v>148.47999999999999</v>
      </c>
    </row>
    <row r="56" spans="1:2">
      <c r="A56" s="59">
        <v>36312</v>
      </c>
      <c r="B56" s="1">
        <v>104.73699999999999</v>
      </c>
    </row>
    <row r="57" spans="1:2">
      <c r="A57" s="59">
        <v>36342</v>
      </c>
      <c r="B57" s="1">
        <v>292.625</v>
      </c>
    </row>
    <row r="58" spans="1:2">
      <c r="A58" s="59">
        <v>36373</v>
      </c>
      <c r="B58" s="1">
        <v>179.072</v>
      </c>
    </row>
    <row r="59" spans="1:2">
      <c r="A59" s="59">
        <v>36404</v>
      </c>
      <c r="B59" s="1">
        <v>157.44</v>
      </c>
    </row>
    <row r="60" spans="1:2">
      <c r="A60" s="59">
        <v>36434</v>
      </c>
      <c r="B60" s="1">
        <v>188.83500000000001</v>
      </c>
    </row>
    <row r="61" spans="1:2">
      <c r="A61" s="59">
        <v>36465</v>
      </c>
      <c r="B61" s="1">
        <v>183.59</v>
      </c>
    </row>
    <row r="62" spans="1:2">
      <c r="A62" s="59">
        <v>36495</v>
      </c>
      <c r="B62" s="1">
        <v>186.476</v>
      </c>
    </row>
    <row r="63" spans="1:2" s="11" customFormat="1">
      <c r="A63" s="59">
        <v>36526</v>
      </c>
      <c r="B63" s="22">
        <v>169.63399999999999</v>
      </c>
    </row>
    <row r="64" spans="1:2">
      <c r="A64" s="59">
        <v>36557</v>
      </c>
      <c r="B64" s="1">
        <v>181.55199999999999</v>
      </c>
    </row>
    <row r="65" spans="1:2">
      <c r="A65" s="59">
        <v>36586</v>
      </c>
      <c r="B65" s="1">
        <v>211.01499999999999</v>
      </c>
    </row>
    <row r="66" spans="1:2">
      <c r="A66" s="59">
        <v>36617</v>
      </c>
      <c r="B66" s="1">
        <v>185.26400000000001</v>
      </c>
    </row>
    <row r="67" spans="1:2">
      <c r="A67" s="59">
        <v>36647</v>
      </c>
      <c r="B67" s="1">
        <v>196.54900000000001</v>
      </c>
    </row>
    <row r="68" spans="1:2">
      <c r="A68" s="59">
        <v>36678</v>
      </c>
      <c r="B68" s="1">
        <v>183.697</v>
      </c>
    </row>
    <row r="69" spans="1:2">
      <c r="A69" s="59">
        <v>36708</v>
      </c>
      <c r="B69" s="1">
        <v>186.84200000000001</v>
      </c>
    </row>
    <row r="70" spans="1:2">
      <c r="A70" s="59">
        <v>36739</v>
      </c>
      <c r="B70" s="1">
        <v>156.57599999999999</v>
      </c>
    </row>
    <row r="71" spans="1:2">
      <c r="A71" s="59">
        <v>36770</v>
      </c>
      <c r="B71" s="1">
        <v>150.191</v>
      </c>
    </row>
    <row r="72" spans="1:2">
      <c r="A72" s="59">
        <v>36800</v>
      </c>
      <c r="B72" s="1">
        <v>184.721</v>
      </c>
    </row>
    <row r="73" spans="1:2">
      <c r="A73" s="59">
        <v>36831</v>
      </c>
      <c r="B73" s="1">
        <v>176.351</v>
      </c>
    </row>
    <row r="74" spans="1:2">
      <c r="A74" s="59">
        <v>36861</v>
      </c>
      <c r="B74" s="1">
        <v>151.49199999999999</v>
      </c>
    </row>
    <row r="75" spans="1:2" s="11" customFormat="1">
      <c r="A75" s="59">
        <v>36892</v>
      </c>
      <c r="B75" s="22">
        <v>191.203</v>
      </c>
    </row>
    <row r="76" spans="1:2">
      <c r="A76" s="59">
        <v>36923</v>
      </c>
      <c r="B76" s="1">
        <v>177.41200000000001</v>
      </c>
    </row>
    <row r="77" spans="1:2">
      <c r="A77" s="59">
        <v>36951</v>
      </c>
      <c r="B77" s="1">
        <v>210.285</v>
      </c>
    </row>
    <row r="78" spans="1:2">
      <c r="A78" s="59">
        <v>36982</v>
      </c>
      <c r="B78" s="1">
        <v>201.35900000000001</v>
      </c>
    </row>
    <row r="79" spans="1:2">
      <c r="A79" s="59">
        <v>37012</v>
      </c>
      <c r="B79" s="1">
        <v>203.83099999999999</v>
      </c>
    </row>
    <row r="80" spans="1:2">
      <c r="A80" s="59">
        <v>37043</v>
      </c>
      <c r="B80" s="1">
        <v>220.321</v>
      </c>
    </row>
    <row r="81" spans="1:2">
      <c r="A81" s="59">
        <v>37073</v>
      </c>
      <c r="B81" s="1">
        <v>208.33799999999999</v>
      </c>
    </row>
    <row r="82" spans="1:2">
      <c r="A82" s="59">
        <v>37104</v>
      </c>
      <c r="B82" s="10">
        <v>148.16499999999999</v>
      </c>
    </row>
    <row r="83" spans="1:2">
      <c r="A83" s="59">
        <v>37135</v>
      </c>
      <c r="B83" s="10">
        <v>153.04400000000001</v>
      </c>
    </row>
    <row r="84" spans="1:2">
      <c r="A84" s="59">
        <v>37165</v>
      </c>
      <c r="B84" s="10">
        <v>198.52699999999999</v>
      </c>
    </row>
    <row r="85" spans="1:2">
      <c r="A85" s="59">
        <v>37196</v>
      </c>
      <c r="B85" s="10">
        <v>182</v>
      </c>
    </row>
    <row r="86" spans="1:2">
      <c r="A86" s="59">
        <v>37226</v>
      </c>
      <c r="B86" s="10">
        <v>160.24700000000001</v>
      </c>
    </row>
    <row r="87" spans="1:2" s="11" customFormat="1">
      <c r="A87" s="59">
        <v>37257</v>
      </c>
      <c r="B87" s="22">
        <v>192.089</v>
      </c>
    </row>
    <row r="88" spans="1:2">
      <c r="A88" s="59">
        <v>37288</v>
      </c>
      <c r="B88" s="24">
        <v>173.12100000000001</v>
      </c>
    </row>
    <row r="89" spans="1:2">
      <c r="A89" s="59">
        <v>37316</v>
      </c>
      <c r="B89" s="24">
        <v>198.30199999999999</v>
      </c>
    </row>
    <row r="90" spans="1:2">
      <c r="A90" s="59">
        <v>37347</v>
      </c>
      <c r="B90" s="10">
        <v>207.89099999999999</v>
      </c>
    </row>
    <row r="91" spans="1:2">
      <c r="A91" s="59">
        <v>37377</v>
      </c>
      <c r="B91" s="15">
        <v>186.26499999999999</v>
      </c>
    </row>
    <row r="92" spans="1:2">
      <c r="A92" s="59">
        <v>37408</v>
      </c>
      <c r="B92" s="15">
        <v>200.83500000000001</v>
      </c>
    </row>
    <row r="93" spans="1:2">
      <c r="A93" s="59">
        <v>37438</v>
      </c>
      <c r="B93" s="15">
        <v>199.321</v>
      </c>
    </row>
    <row r="94" spans="1:2">
      <c r="A94" s="59">
        <v>37469</v>
      </c>
      <c r="B94" s="15">
        <v>121.889</v>
      </c>
    </row>
    <row r="95" spans="1:2">
      <c r="A95" s="59">
        <v>37500</v>
      </c>
      <c r="B95" s="15">
        <v>153.06899999999999</v>
      </c>
    </row>
    <row r="96" spans="1:2">
      <c r="A96" s="59">
        <v>37530</v>
      </c>
      <c r="B96" s="15">
        <v>188.209</v>
      </c>
    </row>
    <row r="97" spans="1:2">
      <c r="A97" s="59">
        <v>37561</v>
      </c>
      <c r="B97" s="15">
        <v>164.78899999999999</v>
      </c>
    </row>
    <row r="98" spans="1:2">
      <c r="A98" s="59">
        <v>37591</v>
      </c>
      <c r="B98" s="15">
        <v>159.45599999999999</v>
      </c>
    </row>
    <row r="99" spans="1:2" s="11" customFormat="1">
      <c r="A99" s="59">
        <v>37622</v>
      </c>
      <c r="B99" s="22">
        <v>175.107</v>
      </c>
    </row>
    <row r="100" spans="1:2">
      <c r="A100" s="59">
        <v>37653</v>
      </c>
      <c r="B100" s="15">
        <v>159.38499999999999</v>
      </c>
    </row>
    <row r="101" spans="1:2">
      <c r="A101" s="59">
        <v>37681</v>
      </c>
      <c r="B101" s="15">
        <v>187.15899999999999</v>
      </c>
    </row>
    <row r="102" spans="1:2">
      <c r="A102" s="59">
        <v>37712</v>
      </c>
      <c r="B102" s="15">
        <v>180.82400000000001</v>
      </c>
    </row>
    <row r="103" spans="1:2">
      <c r="A103" s="59">
        <v>37742</v>
      </c>
      <c r="B103" s="15">
        <v>161.779</v>
      </c>
    </row>
    <row r="104" spans="1:2">
      <c r="A104" s="59">
        <v>37773</v>
      </c>
      <c r="B104" s="15">
        <v>204.946</v>
      </c>
    </row>
    <row r="105" spans="1:2">
      <c r="A105" s="59">
        <v>37803</v>
      </c>
      <c r="B105" s="15">
        <v>187.28700000000001</v>
      </c>
    </row>
    <row r="106" spans="1:2">
      <c r="A106" s="59">
        <v>37834</v>
      </c>
      <c r="B106" s="15">
        <v>103.05500000000001</v>
      </c>
    </row>
    <row r="107" spans="1:2">
      <c r="A107" s="59">
        <v>37865</v>
      </c>
      <c r="B107" s="25">
        <v>155.41</v>
      </c>
    </row>
    <row r="108" spans="1:2">
      <c r="A108" s="59">
        <v>37895</v>
      </c>
      <c r="B108" s="25">
        <v>184.70599999999999</v>
      </c>
    </row>
    <row r="109" spans="1:2">
      <c r="A109" s="59">
        <v>37926</v>
      </c>
      <c r="B109" s="25">
        <v>149.23599999999999</v>
      </c>
    </row>
    <row r="110" spans="1:2">
      <c r="A110" s="59">
        <v>37956</v>
      </c>
      <c r="B110" s="25">
        <v>160.45500000000001</v>
      </c>
    </row>
    <row r="111" spans="1:2" s="11" customFormat="1">
      <c r="A111" s="59">
        <v>37987</v>
      </c>
      <c r="B111" s="22">
        <v>154.19300000000001</v>
      </c>
    </row>
    <row r="112" spans="1:2">
      <c r="A112" s="59">
        <v>38018</v>
      </c>
      <c r="B112" s="25">
        <v>155</v>
      </c>
    </row>
    <row r="113" spans="1:2">
      <c r="A113" s="59">
        <v>38047</v>
      </c>
      <c r="B113" s="25">
        <v>197.691</v>
      </c>
    </row>
    <row r="114" spans="1:2">
      <c r="A114" s="59">
        <v>38078</v>
      </c>
      <c r="B114" s="25">
        <v>173.61199999999999</v>
      </c>
    </row>
    <row r="115" spans="1:2">
      <c r="A115" s="59">
        <v>38108</v>
      </c>
      <c r="B115" s="25">
        <v>169.54499999999999</v>
      </c>
    </row>
    <row r="116" spans="1:2">
      <c r="A116" s="59">
        <v>38139</v>
      </c>
      <c r="B116" s="25">
        <v>217.76599999999999</v>
      </c>
    </row>
    <row r="117" spans="1:2">
      <c r="A117" s="59">
        <v>38169</v>
      </c>
      <c r="B117" s="25">
        <v>168.40799999999999</v>
      </c>
    </row>
    <row r="118" spans="1:2">
      <c r="A118" s="59">
        <v>38200</v>
      </c>
      <c r="B118" s="25">
        <v>105.795</v>
      </c>
    </row>
    <row r="119" spans="1:2">
      <c r="A119" s="59">
        <v>38231</v>
      </c>
      <c r="B119" s="25">
        <v>154.328</v>
      </c>
    </row>
    <row r="120" spans="1:2">
      <c r="A120" s="59">
        <v>38261</v>
      </c>
      <c r="B120" s="25">
        <v>169.67500000000001</v>
      </c>
    </row>
    <row r="121" spans="1:2">
      <c r="A121" s="59">
        <v>38292</v>
      </c>
      <c r="B121" s="25">
        <v>175.96600000000001</v>
      </c>
    </row>
    <row r="122" spans="1:2">
      <c r="A122" s="59">
        <v>38322</v>
      </c>
      <c r="B122" s="25">
        <v>171.82</v>
      </c>
    </row>
    <row r="123" spans="1:2" s="11" customFormat="1">
      <c r="A123" s="59">
        <v>38353</v>
      </c>
      <c r="B123" s="22">
        <v>164.19200000000001</v>
      </c>
    </row>
    <row r="124" spans="1:2">
      <c r="A124" s="59">
        <v>38384</v>
      </c>
      <c r="B124" s="25">
        <v>159.642</v>
      </c>
    </row>
    <row r="125" spans="1:2">
      <c r="A125" s="59">
        <v>38412</v>
      </c>
      <c r="B125" s="25">
        <v>202.47499999999999</v>
      </c>
    </row>
    <row r="126" spans="1:2">
      <c r="A126" s="59">
        <v>38443</v>
      </c>
      <c r="B126" s="25">
        <v>194.65100000000001</v>
      </c>
    </row>
    <row r="127" spans="1:2">
      <c r="A127" s="59">
        <v>38473</v>
      </c>
      <c r="B127" s="25">
        <v>183.46199999999999</v>
      </c>
    </row>
    <row r="128" spans="1:2">
      <c r="A128" s="59">
        <v>38504</v>
      </c>
      <c r="B128" s="25">
        <v>223.39699999999999</v>
      </c>
    </row>
    <row r="129" spans="1:2">
      <c r="A129" s="59">
        <v>38534</v>
      </c>
      <c r="B129" s="25">
        <v>159.465</v>
      </c>
    </row>
    <row r="130" spans="1:2">
      <c r="A130" s="59">
        <v>38565</v>
      </c>
      <c r="B130" s="25">
        <v>113.843</v>
      </c>
    </row>
    <row r="131" spans="1:2">
      <c r="A131" s="59">
        <v>38596</v>
      </c>
      <c r="B131" s="25">
        <v>165.69800000000001</v>
      </c>
    </row>
    <row r="132" spans="1:2">
      <c r="A132" s="59">
        <v>38626</v>
      </c>
      <c r="B132" s="25">
        <v>159.66800000000001</v>
      </c>
    </row>
    <row r="133" spans="1:2">
      <c r="A133" s="59">
        <v>38657</v>
      </c>
      <c r="B133" s="25">
        <v>172.00299999999999</v>
      </c>
    </row>
    <row r="134" spans="1:2">
      <c r="A134" s="59">
        <v>38687</v>
      </c>
      <c r="B134" s="25">
        <v>169.398</v>
      </c>
    </row>
    <row r="135" spans="1:2" s="11" customFormat="1">
      <c r="A135" s="59">
        <v>38718</v>
      </c>
      <c r="B135" s="22">
        <v>168.66800000000001</v>
      </c>
    </row>
    <row r="136" spans="1:2">
      <c r="A136" s="59">
        <v>38749</v>
      </c>
      <c r="B136" s="25">
        <v>160.53700000000001</v>
      </c>
    </row>
    <row r="137" spans="1:2">
      <c r="A137" s="59">
        <v>38777</v>
      </c>
      <c r="B137" s="25">
        <v>197.376</v>
      </c>
    </row>
    <row r="138" spans="1:2">
      <c r="A138" s="59">
        <v>38808</v>
      </c>
      <c r="B138" s="25">
        <v>181.64699999999999</v>
      </c>
    </row>
    <row r="139" spans="1:2">
      <c r="A139" s="59">
        <v>38838</v>
      </c>
      <c r="B139" s="25">
        <v>177.34299999999999</v>
      </c>
    </row>
    <row r="140" spans="1:2">
      <c r="A140" s="59">
        <v>38869</v>
      </c>
      <c r="B140" s="25">
        <v>223.73699999999999</v>
      </c>
    </row>
    <row r="141" spans="1:2">
      <c r="A141" s="59">
        <v>38899</v>
      </c>
      <c r="B141" s="25">
        <v>151.54900000000001</v>
      </c>
    </row>
    <row r="142" spans="1:2">
      <c r="A142" s="59">
        <v>38930</v>
      </c>
      <c r="B142" s="25">
        <v>113.955</v>
      </c>
    </row>
    <row r="143" spans="1:2">
      <c r="A143" s="59">
        <v>38961</v>
      </c>
      <c r="B143" s="25">
        <v>143.63399999999999</v>
      </c>
    </row>
    <row r="144" spans="1:2">
      <c r="A144" s="59">
        <v>38991</v>
      </c>
      <c r="B144" s="25">
        <v>173.137</v>
      </c>
    </row>
    <row r="145" spans="1:2">
      <c r="A145" s="59">
        <v>39022</v>
      </c>
      <c r="B145" s="25">
        <v>158.29599999999999</v>
      </c>
    </row>
    <row r="146" spans="1:2">
      <c r="A146" s="59">
        <v>39052</v>
      </c>
      <c r="B146" s="25">
        <v>150.75299999999999</v>
      </c>
    </row>
    <row r="147" spans="1:2" s="11" customFormat="1">
      <c r="A147" s="59">
        <v>39083</v>
      </c>
      <c r="B147" s="26">
        <v>171.65100000000001</v>
      </c>
    </row>
    <row r="148" spans="1:2">
      <c r="A148" s="59">
        <v>39114</v>
      </c>
      <c r="B148" s="19">
        <v>157.68100000000001</v>
      </c>
    </row>
    <row r="149" spans="1:2">
      <c r="A149" s="59">
        <v>39142</v>
      </c>
      <c r="B149" s="19">
        <v>189.87</v>
      </c>
    </row>
    <row r="150" spans="1:2">
      <c r="A150" s="59">
        <v>39173</v>
      </c>
      <c r="B150" s="19">
        <v>172.661</v>
      </c>
    </row>
    <row r="151" spans="1:2">
      <c r="A151" s="59">
        <v>39203</v>
      </c>
      <c r="B151" s="19">
        <v>172.32</v>
      </c>
    </row>
    <row r="152" spans="1:2">
      <c r="A152" s="59">
        <v>39234</v>
      </c>
      <c r="B152" s="19">
        <v>216.476</v>
      </c>
    </row>
    <row r="153" spans="1:2">
      <c r="A153" s="59">
        <v>39264</v>
      </c>
      <c r="B153" s="19">
        <v>183.34</v>
      </c>
    </row>
    <row r="154" spans="1:2">
      <c r="A154" s="59">
        <v>39295</v>
      </c>
      <c r="B154" s="19">
        <v>111.26</v>
      </c>
    </row>
    <row r="155" spans="1:2">
      <c r="A155" s="59">
        <v>39326</v>
      </c>
      <c r="B155" s="19">
        <v>148.214</v>
      </c>
    </row>
    <row r="156" spans="1:2">
      <c r="A156" s="59">
        <v>39356</v>
      </c>
      <c r="B156" s="19">
        <v>188.935</v>
      </c>
    </row>
    <row r="157" spans="1:2">
      <c r="A157" s="59">
        <v>39387</v>
      </c>
      <c r="B157" s="25">
        <v>169.75700000000001</v>
      </c>
    </row>
    <row r="158" spans="1:2">
      <c r="A158" s="59">
        <v>39417</v>
      </c>
      <c r="B158" s="25">
        <v>182.548</v>
      </c>
    </row>
    <row r="159" spans="1:2" s="11" customFormat="1">
      <c r="A159" s="59">
        <v>39448</v>
      </c>
      <c r="B159" s="22">
        <v>162.11600000000001</v>
      </c>
    </row>
    <row r="160" spans="1:2">
      <c r="A160" s="59">
        <v>39479</v>
      </c>
      <c r="B160" s="25">
        <v>175.126</v>
      </c>
    </row>
    <row r="161" spans="1:2">
      <c r="A161" s="59">
        <v>39508</v>
      </c>
      <c r="B161" s="25">
        <v>188.87899999999999</v>
      </c>
    </row>
    <row r="162" spans="1:2">
      <c r="A162" s="59">
        <v>39539</v>
      </c>
      <c r="B162" s="25">
        <v>198.55799999999999</v>
      </c>
    </row>
    <row r="163" spans="1:2">
      <c r="A163" s="59">
        <v>39569</v>
      </c>
      <c r="B163" s="25">
        <v>184.46299999999999</v>
      </c>
    </row>
    <row r="164" spans="1:2">
      <c r="A164" s="59">
        <v>39600</v>
      </c>
      <c r="B164" s="25">
        <v>219.85599999999999</v>
      </c>
    </row>
    <row r="165" spans="1:2">
      <c r="A165" s="59">
        <v>39630</v>
      </c>
      <c r="B165" s="25">
        <v>182.95400000000001</v>
      </c>
    </row>
    <row r="166" spans="1:2">
      <c r="A166" s="59">
        <v>39661</v>
      </c>
      <c r="B166" s="25">
        <v>103.35</v>
      </c>
    </row>
    <row r="167" spans="1:2">
      <c r="A167" s="59">
        <v>39692</v>
      </c>
      <c r="B167" s="25">
        <v>160.565</v>
      </c>
    </row>
    <row r="168" spans="1:2">
      <c r="A168" s="59">
        <v>39722</v>
      </c>
      <c r="B168" s="25">
        <v>174.93899999999999</v>
      </c>
    </row>
    <row r="169" spans="1:2">
      <c r="A169" s="59">
        <v>39753</v>
      </c>
      <c r="B169" s="25">
        <v>145.91800000000001</v>
      </c>
    </row>
    <row r="170" spans="1:2">
      <c r="A170" s="59">
        <v>39783</v>
      </c>
      <c r="B170" s="25">
        <v>153.69200000000001</v>
      </c>
    </row>
    <row r="171" spans="1:2" s="11" customFormat="1">
      <c r="A171" s="59">
        <v>39814</v>
      </c>
      <c r="B171" s="22">
        <v>149.37200000000001</v>
      </c>
    </row>
    <row r="172" spans="1:2">
      <c r="A172" s="59">
        <v>39845</v>
      </c>
      <c r="B172" s="25">
        <v>152.066</v>
      </c>
    </row>
    <row r="173" spans="1:2">
      <c r="A173" s="59">
        <v>39873</v>
      </c>
      <c r="B173" s="25">
        <v>204.018</v>
      </c>
    </row>
    <row r="174" spans="1:2">
      <c r="A174" s="59">
        <v>39904</v>
      </c>
      <c r="B174" s="25">
        <v>184.47500000000002</v>
      </c>
    </row>
    <row r="175" spans="1:2">
      <c r="A175" s="59">
        <v>39934</v>
      </c>
      <c r="B175" s="25">
        <v>206.24700000000001</v>
      </c>
    </row>
    <row r="176" spans="1:2">
      <c r="A176" s="59">
        <v>39965</v>
      </c>
      <c r="B176" s="25">
        <v>235.137</v>
      </c>
    </row>
    <row r="177" spans="1:2">
      <c r="A177" s="59">
        <v>39995</v>
      </c>
      <c r="B177" s="25">
        <v>188.53399999999999</v>
      </c>
    </row>
    <row r="178" spans="1:2">
      <c r="A178" s="59">
        <v>40026</v>
      </c>
      <c r="B178" s="25">
        <v>110.541</v>
      </c>
    </row>
    <row r="179" spans="1:2">
      <c r="A179" s="59">
        <v>40057</v>
      </c>
      <c r="B179" s="25">
        <v>183.11</v>
      </c>
    </row>
    <row r="180" spans="1:2">
      <c r="A180" s="59">
        <v>40087</v>
      </c>
      <c r="B180" s="25">
        <v>210.42399999999998</v>
      </c>
    </row>
    <row r="181" spans="1:2">
      <c r="A181" s="59">
        <v>40118</v>
      </c>
      <c r="B181" s="25">
        <v>216.35399999999998</v>
      </c>
    </row>
    <row r="182" spans="1:2">
      <c r="A182" s="59">
        <v>40148</v>
      </c>
      <c r="B182" s="25">
        <v>228.392</v>
      </c>
    </row>
    <row r="183" spans="1:2" s="11" customFormat="1">
      <c r="A183" s="59">
        <v>40179</v>
      </c>
      <c r="B183" s="22">
        <v>170.85500000000002</v>
      </c>
    </row>
    <row r="184" spans="1:2">
      <c r="A184" s="59">
        <v>40210</v>
      </c>
      <c r="B184" s="25">
        <v>179.85199999999998</v>
      </c>
    </row>
    <row r="185" spans="1:2">
      <c r="A185" s="59">
        <v>40238</v>
      </c>
      <c r="B185" s="25">
        <v>240.94800000000001</v>
      </c>
    </row>
    <row r="186" spans="1:2">
      <c r="A186" s="59">
        <v>40269</v>
      </c>
      <c r="B186" s="25">
        <v>187.506</v>
      </c>
    </row>
    <row r="187" spans="1:2">
      <c r="A187" s="59">
        <v>40299</v>
      </c>
      <c r="B187" s="25">
        <v>181.03399999999999</v>
      </c>
    </row>
    <row r="188" spans="1:2">
      <c r="A188" s="59">
        <v>40330</v>
      </c>
      <c r="B188" s="25">
        <v>229.40499999999997</v>
      </c>
    </row>
    <row r="189" spans="1:2">
      <c r="A189" s="59">
        <v>40360</v>
      </c>
      <c r="B189" s="25">
        <v>163.73599999999999</v>
      </c>
    </row>
    <row r="190" spans="1:2">
      <c r="A190" s="59">
        <v>40391</v>
      </c>
      <c r="B190" s="19">
        <v>101.11099999999999</v>
      </c>
    </row>
    <row r="191" spans="1:2">
      <c r="A191" s="59">
        <v>40422</v>
      </c>
      <c r="B191" s="19">
        <v>167.76999999999998</v>
      </c>
    </row>
    <row r="192" spans="1:2">
      <c r="A192" s="59">
        <v>40452</v>
      </c>
      <c r="B192" s="19">
        <v>170.768</v>
      </c>
    </row>
    <row r="193" spans="1:2">
      <c r="A193" s="59">
        <v>40483</v>
      </c>
      <c r="B193" s="19">
        <v>193.096</v>
      </c>
    </row>
    <row r="194" spans="1:2">
      <c r="A194" s="59">
        <v>40513</v>
      </c>
      <c r="B194" s="28">
        <v>226.36599999999999</v>
      </c>
    </row>
    <row r="195" spans="1:2" s="11" customFormat="1">
      <c r="A195" s="59">
        <v>40544</v>
      </c>
      <c r="B195" s="29">
        <v>185.00700000000001</v>
      </c>
    </row>
    <row r="196" spans="1:2">
      <c r="A196" s="59">
        <v>40575</v>
      </c>
      <c r="B196" s="28">
        <v>203.78699999999998</v>
      </c>
    </row>
    <row r="197" spans="1:2">
      <c r="A197" s="59">
        <v>40603</v>
      </c>
      <c r="B197" s="28">
        <v>255.80599999999998</v>
      </c>
    </row>
    <row r="198" spans="1:2">
      <c r="A198" s="59">
        <v>40634</v>
      </c>
      <c r="B198" s="28">
        <v>166.55700000000002</v>
      </c>
    </row>
    <row r="199" spans="1:2">
      <c r="A199" s="59">
        <v>40664</v>
      </c>
      <c r="B199" s="28">
        <v>192.745</v>
      </c>
    </row>
    <row r="200" spans="1:2">
      <c r="A200" s="59">
        <v>40695</v>
      </c>
      <c r="B200" s="28">
        <v>199.52299999999997</v>
      </c>
    </row>
    <row r="201" spans="1:2">
      <c r="A201" s="59">
        <v>40725</v>
      </c>
      <c r="B201" s="28">
        <v>153.26299999999998</v>
      </c>
    </row>
    <row r="202" spans="1:2">
      <c r="A202" s="59">
        <v>40756</v>
      </c>
      <c r="B202" s="28">
        <v>104.476</v>
      </c>
    </row>
    <row r="203" spans="1:2">
      <c r="A203" s="59">
        <v>40787</v>
      </c>
      <c r="B203" s="28">
        <v>165.42599999999999</v>
      </c>
    </row>
    <row r="204" spans="1:2">
      <c r="A204" s="59">
        <v>40817</v>
      </c>
      <c r="B204" s="28">
        <v>175.45600000000002</v>
      </c>
    </row>
    <row r="205" spans="1:2">
      <c r="A205" s="59">
        <v>40848</v>
      </c>
      <c r="B205" s="28">
        <v>178.303</v>
      </c>
    </row>
    <row r="206" spans="1:2">
      <c r="A206" s="59">
        <v>40878</v>
      </c>
      <c r="B206" s="28">
        <v>185.31299999999999</v>
      </c>
    </row>
    <row r="207" spans="1:2" s="11" customFormat="1">
      <c r="A207" s="59">
        <v>40909</v>
      </c>
      <c r="B207" s="29">
        <v>146.54</v>
      </c>
    </row>
    <row r="208" spans="1:2">
      <c r="A208" s="59">
        <v>40940</v>
      </c>
      <c r="B208" s="28">
        <v>162.291</v>
      </c>
    </row>
    <row r="209" spans="1:2">
      <c r="A209" s="59">
        <v>40969</v>
      </c>
      <c r="B209" s="28">
        <v>195.26300000000001</v>
      </c>
    </row>
    <row r="210" spans="1:2">
      <c r="A210" s="59">
        <v>41000</v>
      </c>
      <c r="B210" s="28">
        <v>163.148</v>
      </c>
    </row>
    <row r="211" spans="1:2">
      <c r="A211" s="59">
        <v>41030</v>
      </c>
      <c r="B211" s="28">
        <v>160.578</v>
      </c>
    </row>
    <row r="212" spans="1:2">
      <c r="A212" s="59">
        <v>41061</v>
      </c>
      <c r="B212" s="28">
        <v>197.601</v>
      </c>
    </row>
    <row r="213" spans="1:2">
      <c r="A213" s="59">
        <v>41091</v>
      </c>
      <c r="B213" s="28">
        <v>142.327</v>
      </c>
    </row>
    <row r="214" spans="1:2">
      <c r="A214" s="59">
        <v>41122</v>
      </c>
      <c r="B214" s="28">
        <v>92.169999999999987</v>
      </c>
    </row>
    <row r="215" spans="1:2">
      <c r="A215" s="59">
        <v>41153</v>
      </c>
      <c r="B215" s="28">
        <v>134.70499999999998</v>
      </c>
    </row>
    <row r="216" spans="1:2">
      <c r="A216" s="59">
        <v>41183</v>
      </c>
      <c r="B216" s="28">
        <v>161.81700000000001</v>
      </c>
    </row>
    <row r="217" spans="1:2">
      <c r="A217" s="59">
        <v>41214</v>
      </c>
      <c r="B217" s="28">
        <v>143.68799999999999</v>
      </c>
    </row>
    <row r="218" spans="1:2">
      <c r="A218" s="59">
        <v>41244</v>
      </c>
      <c r="B218" s="28">
        <v>158.745</v>
      </c>
    </row>
    <row r="219" spans="1:2" s="11" customFormat="1">
      <c r="A219" s="59">
        <v>41275</v>
      </c>
      <c r="B219" s="29">
        <v>124.422</v>
      </c>
    </row>
    <row r="220" spans="1:2">
      <c r="A220" s="59">
        <v>41306</v>
      </c>
      <c r="B220" s="33">
        <v>142.61200000000002</v>
      </c>
    </row>
    <row r="221" spans="1:2">
      <c r="A221" s="59">
        <v>41334</v>
      </c>
      <c r="B221" s="33">
        <v>163.83499999999998</v>
      </c>
    </row>
    <row r="222" spans="1:2">
      <c r="A222" s="59">
        <v>41365</v>
      </c>
      <c r="B222" s="33">
        <v>154.405</v>
      </c>
    </row>
    <row r="223" spans="1:2">
      <c r="A223" s="59">
        <v>41395</v>
      </c>
      <c r="B223" s="33">
        <v>144.13099999999997</v>
      </c>
    </row>
    <row r="224" spans="1:2">
      <c r="A224" s="59">
        <v>41426</v>
      </c>
      <c r="B224" s="33">
        <v>181.02600000000001</v>
      </c>
    </row>
    <row r="225" spans="1:2">
      <c r="A225" s="59">
        <v>41456</v>
      </c>
      <c r="B225" s="33">
        <v>144.232</v>
      </c>
    </row>
    <row r="226" spans="1:2">
      <c r="A226" s="59">
        <v>41487</v>
      </c>
      <c r="B226" s="33">
        <v>81.713999999999999</v>
      </c>
    </row>
    <row r="227" spans="1:2">
      <c r="A227" s="59">
        <v>41518</v>
      </c>
      <c r="B227" s="33">
        <v>140.62299999999999</v>
      </c>
    </row>
    <row r="228" spans="1:2">
      <c r="A228" s="59">
        <v>41548</v>
      </c>
      <c r="B228" s="33">
        <v>165.95162399999998</v>
      </c>
    </row>
    <row r="229" spans="1:2">
      <c r="A229" s="59">
        <v>41579</v>
      </c>
      <c r="B229" s="33">
        <v>137.41098499999998</v>
      </c>
    </row>
    <row r="230" spans="1:2">
      <c r="A230" s="59">
        <v>41609</v>
      </c>
      <c r="B230" s="33">
        <v>173.523</v>
      </c>
    </row>
    <row r="231" spans="1:2" s="11" customFormat="1">
      <c r="A231" s="59">
        <v>41640</v>
      </c>
      <c r="B231" s="29">
        <v>125.07899999999999</v>
      </c>
    </row>
    <row r="232" spans="1:2">
      <c r="A232" s="59">
        <v>41671</v>
      </c>
      <c r="B232" s="35">
        <v>140.68799999999999</v>
      </c>
    </row>
    <row r="233" spans="1:2">
      <c r="A233" s="59">
        <v>41699</v>
      </c>
      <c r="B233" s="35">
        <v>178.70600000000002</v>
      </c>
    </row>
    <row r="234" spans="1:2">
      <c r="A234" s="59">
        <v>41730</v>
      </c>
      <c r="B234" s="36">
        <v>164.346</v>
      </c>
    </row>
    <row r="235" spans="1:2">
      <c r="A235" s="59">
        <v>41760</v>
      </c>
      <c r="B235" s="35">
        <v>144.56900000000002</v>
      </c>
    </row>
    <row r="236" spans="1:2">
      <c r="A236" s="59">
        <v>41791</v>
      </c>
      <c r="B236" s="35">
        <v>187.70699999999999</v>
      </c>
    </row>
    <row r="237" spans="1:2">
      <c r="A237" s="59">
        <v>41821</v>
      </c>
      <c r="B237" s="35">
        <v>138.006</v>
      </c>
    </row>
    <row r="238" spans="1:2">
      <c r="A238" s="59">
        <v>41852</v>
      </c>
      <c r="B238" s="35">
        <v>80.254999999999995</v>
      </c>
    </row>
    <row r="239" spans="1:2">
      <c r="A239" s="59">
        <v>41883</v>
      </c>
      <c r="B239" s="35">
        <v>149.69899999999998</v>
      </c>
    </row>
    <row r="240" spans="1:2">
      <c r="A240" s="59">
        <v>41913</v>
      </c>
      <c r="B240" s="35"/>
    </row>
    <row r="241" spans="1:2">
      <c r="A241" s="59">
        <v>41944</v>
      </c>
      <c r="B241" s="35"/>
    </row>
    <row r="242" spans="1:2">
      <c r="A242" s="59">
        <v>41974</v>
      </c>
      <c r="B242" s="35"/>
    </row>
    <row r="245" spans="1:2">
      <c r="B245" s="37"/>
    </row>
    <row r="246" spans="1:2">
      <c r="B246" s="38"/>
    </row>
  </sheetData>
  <printOptions horizontalCentered="1" verticalCentered="1" gridLines="1" gridLinesSet="0"/>
  <pageMargins left="0.39370078740157483" right="0.39370078740157483" top="0.78740157480314965" bottom="0.78740157480314965" header="0.51181102362204722" footer="0.51181102362204722"/>
  <pageSetup paperSize="9" scale="75" orientation="portrait" r:id="rId1"/>
  <headerFooter alignWithMargins="0">
    <oddHeader>&amp;C&amp;A&amp;R&amp;D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0">
    <tabColor theme="3" tint="0.59999389629810485"/>
  </sheetPr>
  <dimension ref="A1:F273"/>
  <sheetViews>
    <sheetView zoomScaleNormal="85" workbookViewId="0">
      <pane xSplit="1" ySplit="2" topLeftCell="B3" activePane="bottomRight" state="frozen"/>
      <selection activeCell="C5" sqref="C5"/>
      <selection pane="topRight" activeCell="C5" sqref="C5"/>
      <selection pane="bottomLeft" activeCell="C5" sqref="C5"/>
      <selection pane="bottomRight" activeCell="B3" sqref="B3"/>
    </sheetView>
  </sheetViews>
  <sheetFormatPr defaultColWidth="11.42578125" defaultRowHeight="12.75"/>
  <cols>
    <col min="1" max="1" width="7.7109375" style="1" bestFit="1" customWidth="1"/>
    <col min="2" max="2" width="19" style="19" customWidth="1"/>
    <col min="3" max="16384" width="11.42578125" style="1"/>
  </cols>
  <sheetData>
    <row r="1" spans="1:3">
      <c r="B1" s="1"/>
    </row>
    <row r="2" spans="1:3">
      <c r="B2" s="43" t="s">
        <v>3</v>
      </c>
    </row>
    <row r="3" spans="1:3">
      <c r="A3" s="59">
        <v>34700</v>
      </c>
      <c r="B3" s="44">
        <v>110.26300000000001</v>
      </c>
      <c r="C3" s="9"/>
    </row>
    <row r="4" spans="1:3">
      <c r="A4" s="59">
        <v>34731</v>
      </c>
      <c r="B4" s="44">
        <v>103.90600000000001</v>
      </c>
    </row>
    <row r="5" spans="1:3">
      <c r="A5" s="59">
        <v>34759</v>
      </c>
      <c r="B5" s="44">
        <v>132.44</v>
      </c>
    </row>
    <row r="6" spans="1:3">
      <c r="A6" s="59">
        <v>34790</v>
      </c>
      <c r="B6" s="44">
        <v>120.4</v>
      </c>
    </row>
    <row r="7" spans="1:3">
      <c r="A7" s="59">
        <v>34820</v>
      </c>
      <c r="B7" s="44">
        <v>125.40900000000001</v>
      </c>
    </row>
    <row r="8" spans="1:3">
      <c r="A8" s="59">
        <v>34851</v>
      </c>
      <c r="B8" s="44">
        <v>175.43100000000001</v>
      </c>
    </row>
    <row r="9" spans="1:3">
      <c r="A9" s="59">
        <v>34881</v>
      </c>
      <c r="B9" s="44">
        <v>128.47200000000001</v>
      </c>
    </row>
    <row r="10" spans="1:3">
      <c r="A10" s="59">
        <v>34912</v>
      </c>
      <c r="B10" s="44">
        <v>86.040999999999997</v>
      </c>
    </row>
    <row r="11" spans="1:3">
      <c r="A11" s="59">
        <v>34943</v>
      </c>
      <c r="B11" s="44">
        <v>71.025000000000006</v>
      </c>
    </row>
    <row r="12" spans="1:3">
      <c r="A12" s="59">
        <v>34973</v>
      </c>
      <c r="B12" s="44">
        <v>117.82</v>
      </c>
    </row>
    <row r="13" spans="1:3">
      <c r="A13" s="59">
        <v>35004</v>
      </c>
      <c r="B13" s="44">
        <v>128.56899999999999</v>
      </c>
    </row>
    <row r="14" spans="1:3">
      <c r="A14" s="59">
        <v>35034</v>
      </c>
      <c r="B14" s="44">
        <v>100.98099999999999</v>
      </c>
    </row>
    <row r="15" spans="1:3">
      <c r="A15" s="59">
        <v>35065</v>
      </c>
      <c r="B15" s="44">
        <v>134.828</v>
      </c>
    </row>
    <row r="16" spans="1:3">
      <c r="A16" s="59">
        <v>35096</v>
      </c>
      <c r="B16" s="44">
        <v>128.40700000000001</v>
      </c>
    </row>
    <row r="17" spans="1:2">
      <c r="A17" s="59">
        <v>35125</v>
      </c>
      <c r="B17" s="44">
        <v>140.36199999999999</v>
      </c>
    </row>
    <row r="18" spans="1:2">
      <c r="A18" s="59">
        <v>35156</v>
      </c>
      <c r="B18" s="44">
        <v>137.011</v>
      </c>
    </row>
    <row r="19" spans="1:2">
      <c r="A19" s="59">
        <v>35186</v>
      </c>
      <c r="B19" s="44">
        <v>124.05200000000001</v>
      </c>
    </row>
    <row r="20" spans="1:2">
      <c r="A20" s="59">
        <v>35217</v>
      </c>
      <c r="B20" s="44">
        <v>105.931</v>
      </c>
    </row>
    <row r="21" spans="1:2">
      <c r="A21" s="59">
        <v>35247</v>
      </c>
      <c r="B21" s="44">
        <v>159.38300000000001</v>
      </c>
    </row>
    <row r="22" spans="1:2">
      <c r="A22" s="59">
        <v>35278</v>
      </c>
      <c r="B22" s="44">
        <v>131.77099999999999</v>
      </c>
    </row>
    <row r="23" spans="1:2">
      <c r="A23" s="59">
        <v>35309</v>
      </c>
      <c r="B23" s="44">
        <v>175.61799999999999</v>
      </c>
    </row>
    <row r="24" spans="1:2">
      <c r="A24" s="59">
        <v>35339</v>
      </c>
      <c r="B24" s="44">
        <v>159.48699999999999</v>
      </c>
    </row>
    <row r="25" spans="1:2">
      <c r="A25" s="59">
        <v>35370</v>
      </c>
      <c r="B25" s="44">
        <v>93.078000000000003</v>
      </c>
    </row>
    <row r="26" spans="1:2">
      <c r="A26" s="59">
        <v>35400</v>
      </c>
      <c r="B26" s="44">
        <v>86.736000000000004</v>
      </c>
    </row>
    <row r="27" spans="1:2">
      <c r="A27" s="59">
        <v>35431</v>
      </c>
      <c r="B27" s="44">
        <v>79.909000000000006</v>
      </c>
    </row>
    <row r="28" spans="1:2">
      <c r="A28" s="59">
        <v>35462</v>
      </c>
      <c r="B28" s="44">
        <v>87.23</v>
      </c>
    </row>
    <row r="29" spans="1:2">
      <c r="A29" s="59">
        <v>35490</v>
      </c>
      <c r="B29" s="44">
        <v>103.304</v>
      </c>
    </row>
    <row r="30" spans="1:2">
      <c r="A30" s="59">
        <v>35521</v>
      </c>
      <c r="B30" s="44">
        <v>109.767</v>
      </c>
    </row>
    <row r="31" spans="1:2">
      <c r="A31" s="59">
        <v>35551</v>
      </c>
      <c r="B31" s="44">
        <v>85.195999999999998</v>
      </c>
    </row>
    <row r="32" spans="1:2">
      <c r="A32" s="59">
        <v>35582</v>
      </c>
      <c r="B32" s="44">
        <v>69.650000000000006</v>
      </c>
    </row>
    <row r="33" spans="1:2">
      <c r="A33" s="59">
        <v>35612</v>
      </c>
      <c r="B33" s="44">
        <v>128.184</v>
      </c>
    </row>
    <row r="34" spans="1:2">
      <c r="A34" s="59">
        <v>35643</v>
      </c>
      <c r="B34" s="44">
        <v>77.039000000000001</v>
      </c>
    </row>
    <row r="35" spans="1:2">
      <c r="A35" s="59">
        <v>35674</v>
      </c>
      <c r="B35" s="44">
        <v>88.426000000000002</v>
      </c>
    </row>
    <row r="36" spans="1:2">
      <c r="A36" s="59">
        <v>35704</v>
      </c>
      <c r="B36" s="44">
        <v>118.565</v>
      </c>
    </row>
    <row r="37" spans="1:2">
      <c r="A37" s="59">
        <v>35735</v>
      </c>
      <c r="B37" s="44">
        <v>101.246</v>
      </c>
    </row>
    <row r="38" spans="1:2">
      <c r="A38" s="59">
        <v>35765</v>
      </c>
      <c r="B38" s="44">
        <v>104.642</v>
      </c>
    </row>
    <row r="39" spans="1:2">
      <c r="A39" s="59">
        <v>35796</v>
      </c>
      <c r="B39" s="44">
        <v>90.453000000000003</v>
      </c>
    </row>
    <row r="40" spans="1:2">
      <c r="A40" s="59">
        <v>35827</v>
      </c>
      <c r="B40" s="44">
        <v>88.994</v>
      </c>
    </row>
    <row r="41" spans="1:2">
      <c r="A41" s="59">
        <v>35855</v>
      </c>
      <c r="B41" s="44">
        <v>122.33499999999999</v>
      </c>
    </row>
    <row r="42" spans="1:2">
      <c r="A42" s="59">
        <v>35886</v>
      </c>
      <c r="B42" s="44">
        <v>110.613</v>
      </c>
    </row>
    <row r="43" spans="1:2">
      <c r="A43" s="59">
        <v>35916</v>
      </c>
      <c r="B43" s="44">
        <v>93.337999999999994</v>
      </c>
    </row>
    <row r="44" spans="1:2">
      <c r="A44" s="59">
        <v>35947</v>
      </c>
      <c r="B44" s="44">
        <v>72.728999999999999</v>
      </c>
    </row>
    <row r="45" spans="1:2">
      <c r="A45" s="59">
        <v>35977</v>
      </c>
      <c r="B45" s="44">
        <v>150.27199999999999</v>
      </c>
    </row>
    <row r="46" spans="1:2">
      <c r="A46" s="59">
        <v>36008</v>
      </c>
      <c r="B46" s="44">
        <v>99.286000000000001</v>
      </c>
    </row>
    <row r="47" spans="1:2">
      <c r="A47" s="59">
        <v>36039</v>
      </c>
      <c r="B47" s="44">
        <v>106.63800000000001</v>
      </c>
    </row>
    <row r="48" spans="1:2">
      <c r="A48" s="59">
        <v>36069</v>
      </c>
      <c r="B48" s="44">
        <v>123.559</v>
      </c>
    </row>
    <row r="49" spans="1:2">
      <c r="A49" s="59">
        <v>36100</v>
      </c>
      <c r="B49" s="44">
        <v>124.21599999999999</v>
      </c>
    </row>
    <row r="50" spans="1:2">
      <c r="A50" s="59">
        <v>36130</v>
      </c>
      <c r="B50" s="44">
        <v>117.61199999999999</v>
      </c>
    </row>
    <row r="51" spans="1:2">
      <c r="A51" s="59">
        <v>36161</v>
      </c>
      <c r="B51" s="44">
        <v>100.223</v>
      </c>
    </row>
    <row r="52" spans="1:2">
      <c r="A52" s="59">
        <v>36192</v>
      </c>
      <c r="B52" s="44">
        <v>100.556</v>
      </c>
    </row>
    <row r="53" spans="1:2">
      <c r="A53" s="59">
        <v>36220</v>
      </c>
      <c r="B53" s="44">
        <v>131.11500000000001</v>
      </c>
    </row>
    <row r="54" spans="1:2">
      <c r="A54" s="59">
        <v>36251</v>
      </c>
      <c r="B54" s="44">
        <v>125.52200000000001</v>
      </c>
    </row>
    <row r="55" spans="1:2">
      <c r="A55" s="59">
        <v>36281</v>
      </c>
      <c r="B55" s="44">
        <v>104.59699999999999</v>
      </c>
    </row>
    <row r="56" spans="1:2">
      <c r="A56" s="59">
        <v>36312</v>
      </c>
      <c r="B56" s="44">
        <v>75.662999999999997</v>
      </c>
    </row>
    <row r="57" spans="1:2">
      <c r="A57" s="59">
        <v>36342</v>
      </c>
      <c r="B57" s="44">
        <v>192.64099999999999</v>
      </c>
    </row>
    <row r="58" spans="1:2">
      <c r="A58" s="59">
        <v>36373</v>
      </c>
      <c r="B58" s="44">
        <v>121.313</v>
      </c>
    </row>
    <row r="59" spans="1:2">
      <c r="A59" s="59">
        <v>36404</v>
      </c>
      <c r="B59" s="44">
        <v>103.929</v>
      </c>
    </row>
    <row r="60" spans="1:2">
      <c r="A60" s="59">
        <v>36434</v>
      </c>
      <c r="B60" s="44">
        <v>132.94900000000001</v>
      </c>
    </row>
    <row r="61" spans="1:2">
      <c r="A61" s="59">
        <v>36465</v>
      </c>
      <c r="B61" s="44">
        <v>128.31200000000001</v>
      </c>
    </row>
    <row r="62" spans="1:2">
      <c r="A62" s="59">
        <v>36495</v>
      </c>
      <c r="B62" s="44">
        <v>125.795</v>
      </c>
    </row>
    <row r="63" spans="1:2">
      <c r="A63" s="59">
        <v>36526</v>
      </c>
      <c r="B63" s="44">
        <v>105.545</v>
      </c>
    </row>
    <row r="64" spans="1:2">
      <c r="A64" s="59">
        <v>36557</v>
      </c>
      <c r="B64" s="44">
        <v>114.66500000000001</v>
      </c>
    </row>
    <row r="65" spans="1:2">
      <c r="A65" s="59">
        <v>36586</v>
      </c>
      <c r="B65" s="44">
        <v>133.57300000000001</v>
      </c>
    </row>
    <row r="66" spans="1:2">
      <c r="A66" s="59">
        <v>36617</v>
      </c>
      <c r="B66" s="44">
        <v>122.563</v>
      </c>
    </row>
    <row r="67" spans="1:2">
      <c r="A67" s="59">
        <v>36647</v>
      </c>
      <c r="B67" s="44">
        <v>131.54400000000001</v>
      </c>
    </row>
    <row r="68" spans="1:2">
      <c r="A68" s="59">
        <v>36678</v>
      </c>
      <c r="B68" s="44">
        <v>122.52200000000001</v>
      </c>
    </row>
    <row r="69" spans="1:2">
      <c r="A69" s="59">
        <v>36708</v>
      </c>
      <c r="B69" s="44">
        <v>114.134</v>
      </c>
    </row>
    <row r="70" spans="1:2">
      <c r="A70" s="59">
        <v>36739</v>
      </c>
      <c r="B70" s="44">
        <v>98.816999999999993</v>
      </c>
    </row>
    <row r="71" spans="1:2">
      <c r="A71" s="59">
        <v>36770</v>
      </c>
      <c r="B71" s="44">
        <v>90.007000000000005</v>
      </c>
    </row>
    <row r="72" spans="1:2">
      <c r="A72" s="59">
        <v>36800</v>
      </c>
      <c r="B72" s="44">
        <v>117.154</v>
      </c>
    </row>
    <row r="73" spans="1:2">
      <c r="A73" s="59">
        <v>36831</v>
      </c>
      <c r="B73" s="44">
        <v>110.441</v>
      </c>
    </row>
    <row r="74" spans="1:2">
      <c r="A74" s="59">
        <v>36861</v>
      </c>
      <c r="B74" s="44">
        <v>96.616</v>
      </c>
    </row>
    <row r="75" spans="1:2">
      <c r="A75" s="59">
        <v>36892</v>
      </c>
      <c r="B75" s="44">
        <v>118.444</v>
      </c>
    </row>
    <row r="76" spans="1:2">
      <c r="A76" s="59">
        <v>36923</v>
      </c>
      <c r="B76" s="44">
        <v>110.395</v>
      </c>
    </row>
    <row r="77" spans="1:2">
      <c r="A77" s="59">
        <v>36951</v>
      </c>
      <c r="B77" s="44">
        <v>125.98399999999999</v>
      </c>
    </row>
    <row r="78" spans="1:2">
      <c r="A78" s="59">
        <v>36982</v>
      </c>
      <c r="B78" s="44">
        <v>119.014</v>
      </c>
    </row>
    <row r="79" spans="1:2">
      <c r="A79" s="59">
        <v>37012</v>
      </c>
      <c r="B79" s="44">
        <v>120.271</v>
      </c>
    </row>
    <row r="80" spans="1:2">
      <c r="A80" s="59">
        <v>37043</v>
      </c>
      <c r="B80" s="44">
        <v>132.959</v>
      </c>
    </row>
    <row r="81" spans="1:2">
      <c r="A81" s="59">
        <v>37073</v>
      </c>
      <c r="B81" s="44">
        <v>142.529</v>
      </c>
    </row>
    <row r="82" spans="1:2">
      <c r="A82" s="59">
        <v>37104</v>
      </c>
      <c r="B82" s="20">
        <v>83.23</v>
      </c>
    </row>
    <row r="83" spans="1:2">
      <c r="A83" s="59">
        <v>37135</v>
      </c>
      <c r="B83" s="20">
        <v>90.742999999999995</v>
      </c>
    </row>
    <row r="84" spans="1:2">
      <c r="A84" s="59">
        <v>37165</v>
      </c>
      <c r="B84" s="20">
        <v>131.12200000000001</v>
      </c>
    </row>
    <row r="85" spans="1:2">
      <c r="A85" s="59">
        <v>37196</v>
      </c>
      <c r="B85" s="20">
        <v>118.84</v>
      </c>
    </row>
    <row r="86" spans="1:2">
      <c r="A86" s="59">
        <v>37226</v>
      </c>
      <c r="B86" s="20">
        <v>100.767</v>
      </c>
    </row>
    <row r="87" spans="1:2">
      <c r="A87" s="59">
        <v>37257</v>
      </c>
      <c r="B87" s="20">
        <v>114.712</v>
      </c>
    </row>
    <row r="88" spans="1:2">
      <c r="A88" s="59">
        <v>37288</v>
      </c>
      <c r="B88" s="20">
        <v>103.748</v>
      </c>
    </row>
    <row r="89" spans="1:2">
      <c r="A89" s="59">
        <v>37316</v>
      </c>
      <c r="B89" s="20">
        <v>123.345</v>
      </c>
    </row>
    <row r="90" spans="1:2">
      <c r="A90" s="59">
        <v>37347</v>
      </c>
      <c r="B90" s="20">
        <v>128.53399999999999</v>
      </c>
    </row>
    <row r="91" spans="1:2">
      <c r="A91" s="59">
        <v>37377</v>
      </c>
      <c r="B91" s="20">
        <v>106.387</v>
      </c>
    </row>
    <row r="92" spans="1:2">
      <c r="A92" s="59">
        <v>37408</v>
      </c>
      <c r="B92" s="20">
        <v>122.342</v>
      </c>
    </row>
    <row r="93" spans="1:2">
      <c r="A93" s="59">
        <v>37438</v>
      </c>
      <c r="B93" s="20">
        <v>132.501</v>
      </c>
    </row>
    <row r="94" spans="1:2">
      <c r="A94" s="59">
        <v>37469</v>
      </c>
      <c r="B94" s="20">
        <v>68.024000000000001</v>
      </c>
    </row>
    <row r="95" spans="1:2">
      <c r="A95" s="59">
        <v>37500</v>
      </c>
      <c r="B95" s="20">
        <v>84.644999999999996</v>
      </c>
    </row>
    <row r="96" spans="1:2">
      <c r="A96" s="59">
        <v>37530</v>
      </c>
      <c r="B96" s="20">
        <v>116.408</v>
      </c>
    </row>
    <row r="97" spans="1:2">
      <c r="A97" s="59">
        <v>37561</v>
      </c>
      <c r="B97" s="20">
        <v>103.16800000000001</v>
      </c>
    </row>
    <row r="98" spans="1:2">
      <c r="A98" s="59">
        <v>37591</v>
      </c>
      <c r="B98" s="20">
        <v>97.65</v>
      </c>
    </row>
    <row r="99" spans="1:2">
      <c r="A99" s="59">
        <v>37622</v>
      </c>
      <c r="B99" s="20">
        <v>102.404</v>
      </c>
    </row>
    <row r="100" spans="1:2">
      <c r="A100" s="59">
        <v>37653</v>
      </c>
      <c r="B100" s="20">
        <v>94.248000000000005</v>
      </c>
    </row>
    <row r="101" spans="1:2">
      <c r="A101" s="59">
        <v>37681</v>
      </c>
      <c r="B101" s="3">
        <v>113.35299999999999</v>
      </c>
    </row>
    <row r="102" spans="1:2">
      <c r="A102" s="59">
        <v>37712</v>
      </c>
      <c r="B102" s="3">
        <v>109.81100000000001</v>
      </c>
    </row>
    <row r="103" spans="1:2">
      <c r="A103" s="59">
        <v>37742</v>
      </c>
      <c r="B103" s="20">
        <v>87.585999999999999</v>
      </c>
    </row>
    <row r="104" spans="1:2">
      <c r="A104" s="59">
        <v>37773</v>
      </c>
      <c r="B104" s="20">
        <v>112.169</v>
      </c>
    </row>
    <row r="105" spans="1:2">
      <c r="A105" s="59">
        <v>37803</v>
      </c>
      <c r="B105" s="20">
        <v>112.803</v>
      </c>
    </row>
    <row r="106" spans="1:2">
      <c r="A106" s="59">
        <v>37834</v>
      </c>
      <c r="B106" s="20">
        <v>60.896999999999998</v>
      </c>
    </row>
    <row r="107" spans="1:2">
      <c r="A107" s="59">
        <v>37865</v>
      </c>
      <c r="B107" s="20">
        <v>90.251000000000005</v>
      </c>
    </row>
    <row r="108" spans="1:2">
      <c r="A108" s="59">
        <v>37895</v>
      </c>
      <c r="B108" s="20">
        <v>112.842</v>
      </c>
    </row>
    <row r="109" spans="1:2">
      <c r="A109" s="59">
        <v>37926</v>
      </c>
      <c r="B109" s="20">
        <v>89.46</v>
      </c>
    </row>
    <row r="110" spans="1:2">
      <c r="A110" s="59">
        <v>37956</v>
      </c>
      <c r="B110" s="20">
        <v>92.414000000000001</v>
      </c>
    </row>
    <row r="111" spans="1:2" s="11" customFormat="1">
      <c r="A111" s="59">
        <v>37987</v>
      </c>
      <c r="B111" s="14">
        <v>91.388000000000005</v>
      </c>
    </row>
    <row r="112" spans="1:2">
      <c r="A112" s="59">
        <v>38018</v>
      </c>
      <c r="B112" s="20">
        <v>92.3</v>
      </c>
    </row>
    <row r="113" spans="1:2">
      <c r="A113" s="59">
        <v>38047</v>
      </c>
      <c r="B113" s="20">
        <v>115.941</v>
      </c>
    </row>
    <row r="114" spans="1:2">
      <c r="A114" s="59">
        <v>38078</v>
      </c>
      <c r="B114" s="20">
        <v>105.316</v>
      </c>
    </row>
    <row r="115" spans="1:2">
      <c r="A115" s="59">
        <v>38108</v>
      </c>
      <c r="B115" s="20">
        <v>93.63</v>
      </c>
    </row>
    <row r="116" spans="1:2">
      <c r="A116" s="59">
        <v>38139</v>
      </c>
      <c r="B116" s="20">
        <v>124.14700000000001</v>
      </c>
    </row>
    <row r="117" spans="1:2">
      <c r="A117" s="59">
        <v>38169</v>
      </c>
      <c r="B117" s="20">
        <v>105.072</v>
      </c>
    </row>
    <row r="118" spans="1:2">
      <c r="A118" s="59">
        <v>38200</v>
      </c>
      <c r="B118" s="20">
        <v>59.41</v>
      </c>
    </row>
    <row r="119" spans="1:2">
      <c r="A119" s="59">
        <v>38231</v>
      </c>
      <c r="B119" s="20">
        <v>86.938000000000002</v>
      </c>
    </row>
    <row r="120" spans="1:2">
      <c r="A120" s="59">
        <v>38261</v>
      </c>
      <c r="B120" s="20">
        <v>104.73699999999999</v>
      </c>
    </row>
    <row r="121" spans="1:2">
      <c r="A121" s="59">
        <v>38292</v>
      </c>
      <c r="B121" s="20">
        <v>111.313</v>
      </c>
    </row>
    <row r="122" spans="1:2">
      <c r="A122" s="59">
        <v>38322</v>
      </c>
      <c r="B122" s="20">
        <v>102.29600000000001</v>
      </c>
    </row>
    <row r="123" spans="1:2" s="11" customFormat="1">
      <c r="A123" s="59">
        <v>38353</v>
      </c>
      <c r="B123" s="14">
        <v>98.518000000000001</v>
      </c>
    </row>
    <row r="124" spans="1:2">
      <c r="A124" s="59">
        <v>38384</v>
      </c>
      <c r="B124" s="20">
        <v>91.569000000000003</v>
      </c>
    </row>
    <row r="125" spans="1:2">
      <c r="A125" s="59">
        <v>38412</v>
      </c>
      <c r="B125" s="20">
        <v>118.07599999999999</v>
      </c>
    </row>
    <row r="126" spans="1:2">
      <c r="A126" s="59">
        <v>38443</v>
      </c>
      <c r="B126" s="20">
        <v>114.113</v>
      </c>
    </row>
    <row r="127" spans="1:2">
      <c r="A127" s="59">
        <v>38473</v>
      </c>
      <c r="B127" s="20">
        <v>103.14</v>
      </c>
    </row>
    <row r="128" spans="1:2">
      <c r="A128" s="59">
        <v>38504</v>
      </c>
      <c r="B128" s="20">
        <v>125.343</v>
      </c>
    </row>
    <row r="129" spans="1:2">
      <c r="A129" s="59">
        <v>38534</v>
      </c>
      <c r="B129" s="20">
        <v>100.393</v>
      </c>
    </row>
    <row r="130" spans="1:2">
      <c r="A130" s="59">
        <v>38565</v>
      </c>
      <c r="B130" s="20">
        <v>68.489999999999995</v>
      </c>
    </row>
    <row r="131" spans="1:2">
      <c r="A131" s="59">
        <v>38596</v>
      </c>
      <c r="B131" s="20">
        <v>90.677000000000007</v>
      </c>
    </row>
    <row r="132" spans="1:2">
      <c r="A132" s="59">
        <v>38626</v>
      </c>
      <c r="B132" s="20">
        <v>98.882999999999996</v>
      </c>
    </row>
    <row r="133" spans="1:2">
      <c r="A133" s="59">
        <v>38657</v>
      </c>
      <c r="B133" s="20">
        <v>107.211</v>
      </c>
    </row>
    <row r="134" spans="1:2">
      <c r="A134" s="59">
        <v>38687</v>
      </c>
      <c r="B134" s="20">
        <v>104.577</v>
      </c>
    </row>
    <row r="135" spans="1:2" s="11" customFormat="1">
      <c r="A135" s="59">
        <v>38718</v>
      </c>
      <c r="B135" s="14">
        <v>98.138000000000005</v>
      </c>
    </row>
    <row r="136" spans="1:2">
      <c r="A136" s="59">
        <v>38749</v>
      </c>
      <c r="B136" s="20">
        <v>93.454999999999998</v>
      </c>
    </row>
    <row r="137" spans="1:2">
      <c r="A137" s="59">
        <v>38777</v>
      </c>
      <c r="B137" s="20">
        <v>117.21899999999999</v>
      </c>
    </row>
    <row r="138" spans="1:2">
      <c r="A138" s="59">
        <v>38808</v>
      </c>
      <c r="B138" s="20">
        <v>102.661</v>
      </c>
    </row>
    <row r="139" spans="1:2">
      <c r="A139" s="59">
        <v>38838</v>
      </c>
      <c r="B139" s="20">
        <v>100.247</v>
      </c>
    </row>
    <row r="140" spans="1:2">
      <c r="A140" s="59">
        <v>38869</v>
      </c>
      <c r="B140" s="20">
        <v>127.057</v>
      </c>
    </row>
    <row r="141" spans="1:2">
      <c r="A141" s="59">
        <v>38899</v>
      </c>
      <c r="B141" s="20">
        <v>90.213999999999999</v>
      </c>
    </row>
    <row r="142" spans="1:2">
      <c r="A142" s="59">
        <v>38930</v>
      </c>
      <c r="B142" s="20">
        <v>64.061999999999998</v>
      </c>
    </row>
    <row r="143" spans="1:2">
      <c r="A143" s="59">
        <v>38961</v>
      </c>
      <c r="B143" s="20">
        <v>78.36</v>
      </c>
    </row>
    <row r="144" spans="1:2">
      <c r="A144" s="59">
        <v>38991</v>
      </c>
      <c r="B144" s="20">
        <v>107.76900000000001</v>
      </c>
    </row>
    <row r="145" spans="1:2">
      <c r="A145" s="59">
        <v>39022</v>
      </c>
      <c r="B145" s="20">
        <v>95.474000000000004</v>
      </c>
    </row>
    <row r="146" spans="1:2">
      <c r="A146" s="59">
        <v>39052</v>
      </c>
      <c r="B146" s="20">
        <v>87.864999999999995</v>
      </c>
    </row>
    <row r="147" spans="1:2" s="11" customFormat="1">
      <c r="A147" s="59">
        <v>39083</v>
      </c>
      <c r="B147" s="14">
        <v>94.45</v>
      </c>
    </row>
    <row r="148" spans="1:2">
      <c r="A148" s="59">
        <v>39114</v>
      </c>
      <c r="B148" s="3">
        <v>86.198999999999998</v>
      </c>
    </row>
    <row r="149" spans="1:2">
      <c r="A149" s="59">
        <v>39142</v>
      </c>
      <c r="B149" s="3">
        <v>105.104</v>
      </c>
    </row>
    <row r="150" spans="1:2">
      <c r="A150" s="59">
        <v>39173</v>
      </c>
      <c r="B150" s="3">
        <v>98.405000000000001</v>
      </c>
    </row>
    <row r="151" spans="1:2">
      <c r="A151" s="59">
        <v>39203</v>
      </c>
      <c r="B151" s="3">
        <v>94.995000000000005</v>
      </c>
    </row>
    <row r="152" spans="1:2">
      <c r="A152" s="59">
        <v>39234</v>
      </c>
      <c r="B152" s="3">
        <v>115.583</v>
      </c>
    </row>
    <row r="153" spans="1:2">
      <c r="A153" s="59">
        <v>39264</v>
      </c>
      <c r="B153" s="3">
        <v>108.855</v>
      </c>
    </row>
    <row r="154" spans="1:2">
      <c r="A154" s="59">
        <v>39295</v>
      </c>
      <c r="B154" s="3">
        <v>68.293999999999997</v>
      </c>
    </row>
    <row r="155" spans="1:2">
      <c r="A155" s="59">
        <v>39326</v>
      </c>
      <c r="B155" s="3">
        <v>79.558000000000007</v>
      </c>
    </row>
    <row r="156" spans="1:2">
      <c r="A156" s="59">
        <v>39356</v>
      </c>
      <c r="B156" s="3">
        <v>113.13200000000001</v>
      </c>
    </row>
    <row r="157" spans="1:2">
      <c r="A157" s="59">
        <v>39387</v>
      </c>
      <c r="B157" s="3">
        <v>105.16800000000001</v>
      </c>
    </row>
    <row r="158" spans="1:2">
      <c r="A158" s="59">
        <v>39417</v>
      </c>
      <c r="B158" s="3">
        <v>107.872</v>
      </c>
    </row>
    <row r="159" spans="1:2" s="11" customFormat="1">
      <c r="A159" s="59">
        <v>39448</v>
      </c>
      <c r="B159" s="14">
        <v>94.525000000000006</v>
      </c>
    </row>
    <row r="160" spans="1:2">
      <c r="A160" s="59">
        <v>39479</v>
      </c>
      <c r="B160" s="3">
        <v>102.26900000000001</v>
      </c>
    </row>
    <row r="161" spans="1:2">
      <c r="A161" s="59">
        <v>39508</v>
      </c>
      <c r="B161" s="3">
        <v>111.92100000000001</v>
      </c>
    </row>
    <row r="162" spans="1:2">
      <c r="A162" s="59">
        <v>39539</v>
      </c>
      <c r="B162" s="3">
        <v>116.229</v>
      </c>
    </row>
    <row r="163" spans="1:2">
      <c r="A163" s="59">
        <v>39569</v>
      </c>
      <c r="B163" s="3">
        <v>109.36199999999999</v>
      </c>
    </row>
    <row r="164" spans="1:2">
      <c r="A164" s="59">
        <v>39600</v>
      </c>
      <c r="B164" s="3">
        <v>125.392</v>
      </c>
    </row>
    <row r="165" spans="1:2">
      <c r="A165" s="59">
        <v>39630</v>
      </c>
      <c r="B165" s="3">
        <v>113.84699999999999</v>
      </c>
    </row>
    <row r="166" spans="1:2">
      <c r="A166" s="59">
        <v>39661</v>
      </c>
      <c r="B166" s="3">
        <v>64.171999999999997</v>
      </c>
    </row>
    <row r="167" spans="1:2">
      <c r="A167" s="59">
        <v>39692</v>
      </c>
      <c r="B167" s="3">
        <v>93.096000000000004</v>
      </c>
    </row>
    <row r="168" spans="1:2">
      <c r="A168" s="59">
        <v>39722</v>
      </c>
      <c r="B168" s="3">
        <v>107.471</v>
      </c>
    </row>
    <row r="169" spans="1:2">
      <c r="A169" s="59">
        <v>39753</v>
      </c>
      <c r="B169" s="3">
        <v>88.608000000000004</v>
      </c>
    </row>
    <row r="170" spans="1:2" ht="13.5" thickBot="1">
      <c r="A170" s="59">
        <v>39783</v>
      </c>
      <c r="B170" s="3">
        <v>99.616</v>
      </c>
    </row>
    <row r="171" spans="1:2" s="11" customFormat="1" ht="13.5" thickTop="1">
      <c r="A171" s="59">
        <v>39814</v>
      </c>
      <c r="B171" s="17">
        <v>100.667</v>
      </c>
    </row>
    <row r="172" spans="1:2">
      <c r="A172" s="59">
        <v>39845</v>
      </c>
      <c r="B172" s="3">
        <v>101.995</v>
      </c>
    </row>
    <row r="173" spans="1:2">
      <c r="A173" s="59">
        <v>39873</v>
      </c>
      <c r="B173" s="3">
        <v>135.005</v>
      </c>
    </row>
    <row r="174" spans="1:2">
      <c r="A174" s="59">
        <v>39904</v>
      </c>
      <c r="B174" s="3">
        <v>127.40900000000001</v>
      </c>
    </row>
    <row r="175" spans="1:2">
      <c r="A175" s="59">
        <v>39934</v>
      </c>
      <c r="B175" s="3">
        <v>127.70399999999999</v>
      </c>
    </row>
    <row r="176" spans="1:2">
      <c r="A176" s="59">
        <v>39965</v>
      </c>
      <c r="B176" s="3">
        <v>150.291</v>
      </c>
    </row>
    <row r="177" spans="1:2">
      <c r="A177" s="59">
        <v>39995</v>
      </c>
      <c r="B177" s="3">
        <v>127.91</v>
      </c>
    </row>
    <row r="178" spans="1:2">
      <c r="A178" s="59">
        <v>40026</v>
      </c>
      <c r="B178" s="3">
        <v>75.733999999999995</v>
      </c>
    </row>
    <row r="179" spans="1:2">
      <c r="A179" s="59">
        <v>40057</v>
      </c>
      <c r="B179" s="3">
        <v>121.035</v>
      </c>
    </row>
    <row r="180" spans="1:2">
      <c r="A180" s="59">
        <v>40087</v>
      </c>
      <c r="B180" s="3">
        <v>144.446</v>
      </c>
    </row>
    <row r="181" spans="1:2">
      <c r="A181" s="59">
        <v>40118</v>
      </c>
      <c r="B181" s="3">
        <v>152.172</v>
      </c>
    </row>
    <row r="182" spans="1:2">
      <c r="A182" s="59">
        <v>40148</v>
      </c>
      <c r="B182" s="3">
        <v>166.00899999999999</v>
      </c>
    </row>
    <row r="183" spans="1:2" s="11" customFormat="1">
      <c r="A183" s="59">
        <v>40179</v>
      </c>
      <c r="B183" s="14">
        <v>114.718</v>
      </c>
    </row>
    <row r="184" spans="1:2">
      <c r="A184" s="59">
        <v>40210</v>
      </c>
      <c r="B184" s="3">
        <v>112.58499999999999</v>
      </c>
    </row>
    <row r="185" spans="1:2">
      <c r="A185" s="59">
        <v>40238</v>
      </c>
      <c r="B185" s="3">
        <v>155.751</v>
      </c>
    </row>
    <row r="186" spans="1:2">
      <c r="A186" s="59">
        <v>40269</v>
      </c>
      <c r="B186" s="3">
        <v>109.709</v>
      </c>
    </row>
    <row r="187" spans="1:2">
      <c r="A187" s="59">
        <v>40299</v>
      </c>
      <c r="B187" s="3">
        <v>105.876</v>
      </c>
    </row>
    <row r="188" spans="1:2">
      <c r="A188" s="59">
        <v>40330</v>
      </c>
      <c r="B188" s="3">
        <v>136.92099999999999</v>
      </c>
    </row>
    <row r="189" spans="1:2">
      <c r="A189" s="59">
        <v>40360</v>
      </c>
      <c r="B189" s="3">
        <v>103.892</v>
      </c>
    </row>
    <row r="190" spans="1:2">
      <c r="A190" s="59">
        <v>40391</v>
      </c>
      <c r="B190" s="3">
        <v>62.838999999999999</v>
      </c>
    </row>
    <row r="191" spans="1:2">
      <c r="A191" s="59">
        <v>40422</v>
      </c>
      <c r="B191" s="3">
        <v>102.381</v>
      </c>
    </row>
    <row r="192" spans="1:2">
      <c r="A192" s="59">
        <v>40452</v>
      </c>
      <c r="B192" s="3">
        <v>109.044</v>
      </c>
    </row>
    <row r="193" spans="1:2">
      <c r="A193" s="59">
        <v>40483</v>
      </c>
      <c r="B193" s="3">
        <v>130.839</v>
      </c>
    </row>
    <row r="194" spans="1:2">
      <c r="A194" s="59">
        <v>40513</v>
      </c>
      <c r="B194" s="3">
        <v>156.52699999999999</v>
      </c>
    </row>
    <row r="195" spans="1:2" s="11" customFormat="1">
      <c r="A195" s="59">
        <v>40544</v>
      </c>
      <c r="B195" s="14">
        <v>122.979</v>
      </c>
    </row>
    <row r="196" spans="1:2">
      <c r="A196" s="59">
        <v>40575</v>
      </c>
      <c r="B196" s="3">
        <v>131.35499999999999</v>
      </c>
    </row>
    <row r="197" spans="1:2">
      <c r="A197" s="59">
        <v>40603</v>
      </c>
      <c r="B197" s="3">
        <v>162.035</v>
      </c>
    </row>
    <row r="198" spans="1:2">
      <c r="A198" s="59">
        <v>40634</v>
      </c>
      <c r="B198" s="3">
        <v>95.540999999999997</v>
      </c>
    </row>
    <row r="199" spans="1:2">
      <c r="A199" s="59">
        <v>40664</v>
      </c>
      <c r="B199" s="3">
        <v>98.742999999999995</v>
      </c>
    </row>
    <row r="200" spans="1:2">
      <c r="A200" s="59">
        <v>40695</v>
      </c>
      <c r="B200" s="3">
        <v>107.34099999999999</v>
      </c>
    </row>
    <row r="201" spans="1:2">
      <c r="A201" s="59">
        <v>40725</v>
      </c>
      <c r="B201" s="3">
        <v>89.736999999999995</v>
      </c>
    </row>
    <row r="202" spans="1:2">
      <c r="A202" s="59">
        <v>40756</v>
      </c>
      <c r="B202" s="3">
        <v>63.99</v>
      </c>
    </row>
    <row r="203" spans="1:2">
      <c r="A203" s="59">
        <v>40787</v>
      </c>
      <c r="B203" s="3">
        <v>98.405000000000001</v>
      </c>
    </row>
    <row r="204" spans="1:2">
      <c r="A204" s="59">
        <v>40817</v>
      </c>
      <c r="B204" s="3">
        <v>103.843</v>
      </c>
    </row>
    <row r="205" spans="1:2">
      <c r="A205" s="59">
        <v>40848</v>
      </c>
      <c r="B205" s="3">
        <v>104.864</v>
      </c>
    </row>
    <row r="206" spans="1:2">
      <c r="A206" s="59">
        <v>40878</v>
      </c>
      <c r="B206" s="3">
        <v>111.928</v>
      </c>
    </row>
    <row r="207" spans="1:2" s="11" customFormat="1">
      <c r="A207" s="59">
        <v>40909</v>
      </c>
      <c r="B207" s="14">
        <v>85.311999999999998</v>
      </c>
    </row>
    <row r="208" spans="1:2">
      <c r="A208" s="59">
        <v>40940</v>
      </c>
      <c r="B208" s="3">
        <v>87.468000000000004</v>
      </c>
    </row>
    <row r="209" spans="1:2">
      <c r="A209" s="59">
        <v>40969</v>
      </c>
      <c r="B209" s="3">
        <v>109.072</v>
      </c>
    </row>
    <row r="210" spans="1:2">
      <c r="A210" s="59">
        <v>41000</v>
      </c>
      <c r="B210" s="3">
        <v>86.215999999999994</v>
      </c>
    </row>
    <row r="211" spans="1:2">
      <c r="A211" s="59">
        <v>41030</v>
      </c>
      <c r="B211" s="3">
        <v>84.225999999999999</v>
      </c>
    </row>
    <row r="212" spans="1:2">
      <c r="A212" s="59">
        <v>41061</v>
      </c>
      <c r="B212" s="16">
        <v>106.895</v>
      </c>
    </row>
    <row r="213" spans="1:2">
      <c r="A213" s="59">
        <v>41091</v>
      </c>
      <c r="B213" s="3">
        <v>88.102999999999994</v>
      </c>
    </row>
    <row r="214" spans="1:2">
      <c r="A214" s="59">
        <v>41122</v>
      </c>
      <c r="B214" s="3">
        <v>53.527999999999999</v>
      </c>
    </row>
    <row r="215" spans="1:2">
      <c r="A215" s="59">
        <v>41153</v>
      </c>
      <c r="B215" s="3">
        <v>73.131</v>
      </c>
    </row>
    <row r="216" spans="1:2">
      <c r="A216" s="59">
        <v>41183</v>
      </c>
      <c r="B216" s="3">
        <v>93.593999999999994</v>
      </c>
    </row>
    <row r="217" spans="1:2">
      <c r="A217" s="59">
        <v>41214</v>
      </c>
      <c r="B217" s="3">
        <v>83.667000000000002</v>
      </c>
    </row>
    <row r="218" spans="1:2">
      <c r="A218" s="59">
        <v>41244</v>
      </c>
      <c r="B218" s="3">
        <v>87.471999999999994</v>
      </c>
    </row>
    <row r="219" spans="1:2" s="11" customFormat="1">
      <c r="A219" s="59">
        <v>41275</v>
      </c>
      <c r="B219" s="14">
        <v>73.233000000000004</v>
      </c>
    </row>
    <row r="220" spans="1:2">
      <c r="A220" s="59">
        <v>41306</v>
      </c>
      <c r="B220" s="3">
        <v>72.021000000000001</v>
      </c>
    </row>
    <row r="221" spans="1:2">
      <c r="A221" s="59">
        <v>41334</v>
      </c>
      <c r="B221" s="3">
        <v>84.376999999999995</v>
      </c>
    </row>
    <row r="222" spans="1:2">
      <c r="A222" s="59">
        <v>41365</v>
      </c>
      <c r="B222" s="3">
        <v>79.254999999999995</v>
      </c>
    </row>
    <row r="223" spans="1:2">
      <c r="A223" s="59">
        <v>41395</v>
      </c>
      <c r="B223" s="3">
        <v>73.323999999999998</v>
      </c>
    </row>
    <row r="224" spans="1:2">
      <c r="A224" s="59">
        <v>41426</v>
      </c>
      <c r="B224" s="19">
        <v>94.183000000000007</v>
      </c>
    </row>
    <row r="225" spans="1:6">
      <c r="A225" s="59">
        <v>41456</v>
      </c>
      <c r="B225" s="19">
        <v>85.123999999999995</v>
      </c>
    </row>
    <row r="226" spans="1:6">
      <c r="A226" s="59">
        <v>41487</v>
      </c>
      <c r="B226" s="19">
        <v>45.781999999999996</v>
      </c>
    </row>
    <row r="227" spans="1:6">
      <c r="A227" s="59">
        <v>41518</v>
      </c>
      <c r="B227" s="19">
        <v>75.597999999999999</v>
      </c>
    </row>
    <row r="228" spans="1:6">
      <c r="A228" s="59">
        <v>41548</v>
      </c>
      <c r="B228" s="19">
        <v>93.219623999999996</v>
      </c>
    </row>
    <row r="229" spans="1:6">
      <c r="A229" s="59">
        <v>41579</v>
      </c>
      <c r="B229" s="19">
        <v>79.901984999999996</v>
      </c>
    </row>
    <row r="230" spans="1:6">
      <c r="A230" s="59">
        <v>41609</v>
      </c>
      <c r="B230" s="19">
        <v>103.40600000000001</v>
      </c>
    </row>
    <row r="231" spans="1:6">
      <c r="A231" s="59">
        <v>41640</v>
      </c>
      <c r="B231" s="45">
        <v>68.841999999999999</v>
      </c>
      <c r="C231" s="13"/>
      <c r="D231" s="13"/>
      <c r="E231" s="13"/>
      <c r="F231" s="13"/>
    </row>
    <row r="232" spans="1:6">
      <c r="A232" s="59">
        <v>41671</v>
      </c>
      <c r="B232" s="19">
        <v>73.994</v>
      </c>
    </row>
    <row r="233" spans="1:6">
      <c r="A233" s="59">
        <v>41699</v>
      </c>
      <c r="B233" s="19">
        <v>93.933000000000007</v>
      </c>
    </row>
    <row r="234" spans="1:6">
      <c r="A234" s="59">
        <v>41730</v>
      </c>
      <c r="B234" s="19">
        <v>87.527000000000001</v>
      </c>
    </row>
    <row r="235" spans="1:6">
      <c r="A235" s="59">
        <v>41760</v>
      </c>
      <c r="B235" s="19">
        <v>71.64</v>
      </c>
    </row>
    <row r="236" spans="1:6">
      <c r="A236" s="59">
        <v>41791</v>
      </c>
      <c r="B236" s="19">
        <v>95.052000000000007</v>
      </c>
    </row>
    <row r="237" spans="1:6">
      <c r="A237" s="59">
        <v>41821</v>
      </c>
      <c r="B237" s="19">
        <v>76.406999999999996</v>
      </c>
    </row>
    <row r="238" spans="1:6">
      <c r="A238" s="59">
        <v>41852</v>
      </c>
      <c r="B238" s="19">
        <v>43.734999999999999</v>
      </c>
    </row>
    <row r="239" spans="1:6">
      <c r="A239" s="59">
        <v>41883</v>
      </c>
      <c r="B239" s="19">
        <v>76.700999999999993</v>
      </c>
    </row>
    <row r="240" spans="1:6">
      <c r="A240" s="59">
        <v>41913</v>
      </c>
    </row>
    <row r="241" spans="1:2">
      <c r="A241" s="59">
        <v>41944</v>
      </c>
    </row>
    <row r="242" spans="1:2">
      <c r="A242" s="59">
        <v>41974</v>
      </c>
    </row>
    <row r="243" spans="1:2">
      <c r="B243" s="46"/>
    </row>
    <row r="244" spans="1:2">
      <c r="B244" s="47"/>
    </row>
    <row r="245" spans="1:2">
      <c r="B245" s="48"/>
    </row>
    <row r="246" spans="1:2">
      <c r="B246" s="49"/>
    </row>
    <row r="248" spans="1:2">
      <c r="B248" s="48"/>
    </row>
    <row r="250" spans="1:2">
      <c r="B250" s="47"/>
    </row>
    <row r="251" spans="1:2">
      <c r="B251" s="47"/>
    </row>
    <row r="252" spans="1:2">
      <c r="B252" s="47"/>
    </row>
    <row r="254" spans="1:2">
      <c r="B254" s="39"/>
    </row>
    <row r="255" spans="1:2">
      <c r="B255" s="39"/>
    </row>
    <row r="256" spans="1:2">
      <c r="B256" s="39"/>
    </row>
    <row r="257" spans="2:2">
      <c r="B257" s="39"/>
    </row>
    <row r="258" spans="2:2">
      <c r="B258" s="39"/>
    </row>
    <row r="259" spans="2:2">
      <c r="B259" s="39"/>
    </row>
    <row r="260" spans="2:2">
      <c r="B260" s="39"/>
    </row>
    <row r="261" spans="2:2">
      <c r="B261" s="39"/>
    </row>
    <row r="262" spans="2:2">
      <c r="B262" s="39"/>
    </row>
    <row r="263" spans="2:2">
      <c r="B263" s="39"/>
    </row>
    <row r="264" spans="2:2">
      <c r="B264" s="39"/>
    </row>
    <row r="265" spans="2:2">
      <c r="B265" s="39"/>
    </row>
    <row r="266" spans="2:2">
      <c r="B266" s="39"/>
    </row>
    <row r="267" spans="2:2">
      <c r="B267" s="39"/>
    </row>
    <row r="268" spans="2:2">
      <c r="B268" s="39"/>
    </row>
    <row r="269" spans="2:2">
      <c r="B269" s="39"/>
    </row>
    <row r="270" spans="2:2">
      <c r="B270" s="39"/>
    </row>
    <row r="271" spans="2:2">
      <c r="B271" s="39"/>
    </row>
    <row r="272" spans="2:2">
      <c r="B272" s="39"/>
    </row>
    <row r="273" spans="2:2">
      <c r="B273" s="39"/>
    </row>
  </sheetData>
  <printOptions horizontalCentered="1" verticalCentered="1" gridLines="1" gridLinesSet="0"/>
  <pageMargins left="0.39370078740157483" right="0.39370078740157483" top="0.78740157480314965" bottom="0.78740157480314965" header="0.51181102362204722" footer="0.51181102362204722"/>
  <pageSetup paperSize="9" scale="65" orientation="portrait" r:id="rId1"/>
  <headerFooter alignWithMargins="0">
    <oddHeader>&amp;C&amp;A&amp;R&amp;D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1">
    <tabColor theme="3" tint="0.59999389629810485"/>
    <pageSetUpPr fitToPage="1"/>
  </sheetPr>
  <dimension ref="A2:B242"/>
  <sheetViews>
    <sheetView zoomScale="85" zoomScaleNormal="85" workbookViewId="0">
      <pane xSplit="1" ySplit="2" topLeftCell="B3" activePane="bottomRight" state="frozen"/>
      <selection activeCell="C5" sqref="C5"/>
      <selection pane="topRight" activeCell="C5" sqref="C5"/>
      <selection pane="bottomLeft" activeCell="C5" sqref="C5"/>
      <selection pane="bottomRight" activeCell="C5" sqref="C5"/>
    </sheetView>
  </sheetViews>
  <sheetFormatPr defaultColWidth="11.42578125" defaultRowHeight="12.75"/>
  <cols>
    <col min="1" max="1" width="7.7109375" style="1" bestFit="1" customWidth="1"/>
    <col min="2" max="16384" width="11.42578125" style="1"/>
  </cols>
  <sheetData>
    <row r="2" spans="1:2">
      <c r="B2" s="23" t="s">
        <v>3</v>
      </c>
    </row>
    <row r="3" spans="1:2">
      <c r="A3" s="59">
        <v>34700</v>
      </c>
      <c r="B3" s="1">
        <v>45.652000000000001</v>
      </c>
    </row>
    <row r="4" spans="1:2">
      <c r="A4" s="59">
        <v>34731</v>
      </c>
      <c r="B4" s="1">
        <v>47.738</v>
      </c>
    </row>
    <row r="5" spans="1:2">
      <c r="A5" s="59">
        <v>34759</v>
      </c>
      <c r="B5" s="1">
        <v>53.475999999999999</v>
      </c>
    </row>
    <row r="6" spans="1:2">
      <c r="A6" s="59">
        <v>34790</v>
      </c>
      <c r="B6" s="1">
        <v>40.954999999999998</v>
      </c>
    </row>
    <row r="7" spans="1:2">
      <c r="A7" s="59">
        <v>34820</v>
      </c>
      <c r="B7" s="1">
        <v>32.256</v>
      </c>
    </row>
    <row r="8" spans="1:2">
      <c r="A8" s="59">
        <v>34851</v>
      </c>
      <c r="B8" s="1">
        <v>22.581</v>
      </c>
    </row>
    <row r="9" spans="1:2">
      <c r="A9" s="59">
        <v>34881</v>
      </c>
      <c r="B9" s="1">
        <v>64.36</v>
      </c>
    </row>
    <row r="10" spans="1:2">
      <c r="A10" s="59">
        <v>34912</v>
      </c>
      <c r="B10" s="1">
        <v>47.19</v>
      </c>
    </row>
    <row r="11" spans="1:2">
      <c r="A11" s="59">
        <v>34943</v>
      </c>
      <c r="B11" s="1">
        <v>45.56</v>
      </c>
    </row>
    <row r="12" spans="1:2">
      <c r="A12" s="59">
        <v>34973</v>
      </c>
      <c r="B12" s="1">
        <v>44.54</v>
      </c>
    </row>
    <row r="13" spans="1:2">
      <c r="A13" s="59">
        <v>35004</v>
      </c>
      <c r="B13" s="1">
        <v>44.28</v>
      </c>
    </row>
    <row r="14" spans="1:2">
      <c r="A14" s="59">
        <v>35034</v>
      </c>
      <c r="B14" s="1">
        <v>41.158999999999999</v>
      </c>
    </row>
    <row r="15" spans="1:2">
      <c r="A15" s="59">
        <v>35065</v>
      </c>
      <c r="B15" s="1">
        <v>49.713000000000001</v>
      </c>
    </row>
    <row r="16" spans="1:2">
      <c r="A16" s="59">
        <v>35096</v>
      </c>
      <c r="B16" s="1">
        <v>48.970999999999997</v>
      </c>
    </row>
    <row r="17" spans="1:2">
      <c r="A17" s="59">
        <v>35125</v>
      </c>
      <c r="B17" s="1">
        <v>51.58</v>
      </c>
    </row>
    <row r="18" spans="1:2">
      <c r="A18" s="59">
        <v>35156</v>
      </c>
      <c r="B18" s="1">
        <v>46.232999999999997</v>
      </c>
    </row>
    <row r="19" spans="1:2">
      <c r="A19" s="59">
        <v>35186</v>
      </c>
      <c r="B19" s="1">
        <v>32.545000000000002</v>
      </c>
    </row>
    <row r="20" spans="1:2">
      <c r="A20" s="59">
        <v>35217</v>
      </c>
      <c r="B20" s="1">
        <v>28.558</v>
      </c>
    </row>
    <row r="21" spans="1:2">
      <c r="A21" s="59">
        <v>35247</v>
      </c>
      <c r="B21" s="1">
        <v>75.090999999999994</v>
      </c>
    </row>
    <row r="22" spans="1:2">
      <c r="A22" s="59">
        <v>35278</v>
      </c>
      <c r="B22" s="1">
        <v>39.545999999999999</v>
      </c>
    </row>
    <row r="23" spans="1:2">
      <c r="A23" s="59">
        <v>35309</v>
      </c>
      <c r="B23" s="1">
        <v>40.866</v>
      </c>
    </row>
    <row r="24" spans="1:2">
      <c r="A24" s="59">
        <v>35339</v>
      </c>
      <c r="B24" s="1">
        <v>42.662999999999997</v>
      </c>
    </row>
    <row r="25" spans="1:2">
      <c r="A25" s="59">
        <v>35370</v>
      </c>
      <c r="B25" s="1">
        <v>42.012</v>
      </c>
    </row>
    <row r="26" spans="1:2">
      <c r="A26" s="59">
        <v>35400</v>
      </c>
      <c r="B26" s="1">
        <v>57.649000000000001</v>
      </c>
    </row>
    <row r="27" spans="1:2">
      <c r="A27" s="59">
        <v>35431</v>
      </c>
      <c r="B27" s="1">
        <v>42.411000000000001</v>
      </c>
    </row>
    <row r="28" spans="1:2">
      <c r="A28" s="59">
        <v>35462</v>
      </c>
      <c r="B28" s="1">
        <v>45.881999999999998</v>
      </c>
    </row>
    <row r="29" spans="1:2">
      <c r="A29" s="59">
        <v>35490</v>
      </c>
      <c r="B29" s="1">
        <v>48.1</v>
      </c>
    </row>
    <row r="30" spans="1:2">
      <c r="A30" s="59">
        <v>35521</v>
      </c>
      <c r="B30" s="1">
        <v>54.268999999999998</v>
      </c>
    </row>
    <row r="31" spans="1:2">
      <c r="A31" s="59">
        <v>35551</v>
      </c>
      <c r="B31" s="1">
        <v>35.279000000000003</v>
      </c>
    </row>
    <row r="32" spans="1:2">
      <c r="A32" s="59">
        <v>35582</v>
      </c>
      <c r="B32" s="1">
        <v>23.521000000000001</v>
      </c>
    </row>
    <row r="33" spans="1:2">
      <c r="A33" s="59">
        <v>35612</v>
      </c>
      <c r="B33" s="1">
        <v>83.376000000000005</v>
      </c>
    </row>
    <row r="34" spans="1:2">
      <c r="A34" s="59">
        <v>35643</v>
      </c>
      <c r="B34" s="1">
        <v>44.485999999999997</v>
      </c>
    </row>
    <row r="35" spans="1:2">
      <c r="A35" s="59">
        <v>35674</v>
      </c>
      <c r="B35" s="1">
        <v>41.804000000000002</v>
      </c>
    </row>
    <row r="36" spans="1:2">
      <c r="A36" s="59">
        <v>35704</v>
      </c>
      <c r="B36" s="1">
        <v>46.518000000000001</v>
      </c>
    </row>
    <row r="37" spans="1:2">
      <c r="A37" s="59">
        <v>35735</v>
      </c>
      <c r="B37" s="1">
        <v>43.223999999999997</v>
      </c>
    </row>
    <row r="38" spans="1:2">
      <c r="A38" s="59">
        <v>35765</v>
      </c>
      <c r="B38" s="1">
        <v>51.002000000000002</v>
      </c>
    </row>
    <row r="39" spans="1:2">
      <c r="A39" s="59">
        <v>35796</v>
      </c>
      <c r="B39" s="1">
        <v>47.786000000000001</v>
      </c>
    </row>
    <row r="40" spans="1:2">
      <c r="A40" s="59">
        <v>35827</v>
      </c>
      <c r="B40" s="1">
        <v>50.241</v>
      </c>
    </row>
    <row r="41" spans="1:2">
      <c r="A41" s="59">
        <v>35855</v>
      </c>
      <c r="B41" s="1">
        <v>60.430999999999997</v>
      </c>
    </row>
    <row r="42" spans="1:2">
      <c r="A42" s="59">
        <v>35886</v>
      </c>
      <c r="B42" s="1">
        <v>55.497</v>
      </c>
    </row>
    <row r="43" spans="1:2">
      <c r="A43" s="59">
        <v>35916</v>
      </c>
      <c r="B43" s="1">
        <v>43.92</v>
      </c>
    </row>
    <row r="44" spans="1:2">
      <c r="A44" s="59">
        <v>35947</v>
      </c>
      <c r="B44" s="1">
        <v>28.782</v>
      </c>
    </row>
    <row r="45" spans="1:2">
      <c r="A45" s="59">
        <v>35977</v>
      </c>
      <c r="B45" s="1">
        <v>88.661000000000001</v>
      </c>
    </row>
    <row r="46" spans="1:2">
      <c r="A46" s="59">
        <v>36008</v>
      </c>
      <c r="B46" s="1">
        <v>44.384</v>
      </c>
    </row>
    <row r="47" spans="1:2">
      <c r="A47" s="59">
        <v>36039</v>
      </c>
      <c r="B47" s="1">
        <v>66.432000000000002</v>
      </c>
    </row>
    <row r="48" spans="1:2">
      <c r="A48" s="59">
        <v>36069</v>
      </c>
      <c r="B48" s="1">
        <v>50.651000000000003</v>
      </c>
    </row>
    <row r="49" spans="1:2">
      <c r="A49" s="59">
        <v>36100</v>
      </c>
      <c r="B49" s="1">
        <v>54.499000000000002</v>
      </c>
    </row>
    <row r="50" spans="1:2">
      <c r="A50" s="59">
        <v>36130</v>
      </c>
      <c r="B50" s="1">
        <v>52.223999999999997</v>
      </c>
    </row>
    <row r="51" spans="1:2">
      <c r="A51" s="59">
        <v>36161</v>
      </c>
      <c r="B51" s="1">
        <v>56.36</v>
      </c>
    </row>
    <row r="52" spans="1:2">
      <c r="A52" s="59">
        <v>36192</v>
      </c>
      <c r="B52" s="1">
        <v>57.183</v>
      </c>
    </row>
    <row r="53" spans="1:2">
      <c r="A53" s="59">
        <v>36220</v>
      </c>
      <c r="B53" s="1">
        <v>75.075000000000003</v>
      </c>
    </row>
    <row r="54" spans="1:2">
      <c r="A54" s="59">
        <v>36251</v>
      </c>
      <c r="B54" s="1">
        <v>61.134</v>
      </c>
    </row>
    <row r="55" spans="1:2">
      <c r="A55" s="59">
        <v>36281</v>
      </c>
      <c r="B55" s="1">
        <v>43.883000000000003</v>
      </c>
    </row>
    <row r="56" spans="1:2">
      <c r="A56" s="59">
        <v>36312</v>
      </c>
      <c r="B56" s="1">
        <v>29.074000000000002</v>
      </c>
    </row>
    <row r="57" spans="1:2">
      <c r="A57" s="59">
        <v>36342</v>
      </c>
      <c r="B57" s="1">
        <v>99.983999999999995</v>
      </c>
    </row>
    <row r="58" spans="1:2">
      <c r="A58" s="59">
        <v>36373</v>
      </c>
      <c r="B58" s="1">
        <v>57.759</v>
      </c>
    </row>
    <row r="59" spans="1:2">
      <c r="A59" s="59">
        <v>36404</v>
      </c>
      <c r="B59" s="1">
        <v>53.511000000000003</v>
      </c>
    </row>
    <row r="60" spans="1:2">
      <c r="A60" s="59">
        <v>36434</v>
      </c>
      <c r="B60" s="1">
        <v>55.886000000000003</v>
      </c>
    </row>
    <row r="61" spans="1:2">
      <c r="A61" s="59">
        <v>36465</v>
      </c>
      <c r="B61" s="1">
        <v>55.277999999999999</v>
      </c>
    </row>
    <row r="62" spans="1:2">
      <c r="A62" s="59">
        <v>36495</v>
      </c>
      <c r="B62" s="1">
        <v>60.680999999999997</v>
      </c>
    </row>
    <row r="63" spans="1:2">
      <c r="A63" s="59">
        <v>36526</v>
      </c>
      <c r="B63" s="1">
        <v>64.085999999999999</v>
      </c>
    </row>
    <row r="64" spans="1:2">
      <c r="A64" s="59">
        <v>36557</v>
      </c>
      <c r="B64" s="1">
        <v>66.887</v>
      </c>
    </row>
    <row r="65" spans="1:2">
      <c r="A65" s="59">
        <v>36586</v>
      </c>
      <c r="B65" s="1">
        <v>77.441999999999993</v>
      </c>
    </row>
    <row r="66" spans="1:2">
      <c r="A66" s="59">
        <v>36617</v>
      </c>
      <c r="B66" s="1">
        <v>62.701000000000001</v>
      </c>
    </row>
    <row r="67" spans="1:2">
      <c r="A67" s="59">
        <v>36647</v>
      </c>
      <c r="B67" s="1">
        <v>65.004999999999995</v>
      </c>
    </row>
    <row r="68" spans="1:2">
      <c r="A68" s="59">
        <v>36678</v>
      </c>
      <c r="B68" s="1">
        <v>61.174999999999997</v>
      </c>
    </row>
    <row r="69" spans="1:2">
      <c r="A69" s="59">
        <v>36708</v>
      </c>
      <c r="B69" s="1">
        <v>72.707999999999998</v>
      </c>
    </row>
    <row r="70" spans="1:2">
      <c r="A70" s="59">
        <v>36739</v>
      </c>
      <c r="B70" s="1">
        <v>57.759</v>
      </c>
    </row>
    <row r="71" spans="1:2">
      <c r="A71" s="59">
        <v>36770</v>
      </c>
      <c r="B71" s="1">
        <v>60.183</v>
      </c>
    </row>
    <row r="72" spans="1:2">
      <c r="A72" s="59">
        <v>36800</v>
      </c>
      <c r="B72" s="1">
        <v>67.566999999999993</v>
      </c>
    </row>
    <row r="73" spans="1:2">
      <c r="A73" s="59">
        <v>36831</v>
      </c>
      <c r="B73" s="1">
        <v>65.209999999999994</v>
      </c>
    </row>
    <row r="74" spans="1:2">
      <c r="A74" s="59">
        <v>36861</v>
      </c>
      <c r="B74" s="1">
        <v>61.819000000000003</v>
      </c>
    </row>
    <row r="75" spans="1:2">
      <c r="A75" s="59">
        <v>36892</v>
      </c>
      <c r="B75" s="1">
        <v>72.759</v>
      </c>
    </row>
    <row r="76" spans="1:2">
      <c r="A76" s="59">
        <v>36923</v>
      </c>
      <c r="B76" s="1">
        <v>67.016999999999996</v>
      </c>
    </row>
    <row r="77" spans="1:2">
      <c r="A77" s="59">
        <v>36951</v>
      </c>
      <c r="B77" s="1">
        <v>84.301000000000002</v>
      </c>
    </row>
    <row r="78" spans="1:2">
      <c r="A78" s="59">
        <v>36982</v>
      </c>
      <c r="B78" s="1">
        <v>82.344999999999999</v>
      </c>
    </row>
    <row r="79" spans="1:2">
      <c r="A79" s="59">
        <v>37012</v>
      </c>
      <c r="B79" s="1">
        <v>83.557000000000002</v>
      </c>
    </row>
    <row r="80" spans="1:2">
      <c r="A80" s="59">
        <v>37043</v>
      </c>
      <c r="B80" s="1">
        <v>87.361999999999995</v>
      </c>
    </row>
    <row r="81" spans="1:2">
      <c r="A81" s="59">
        <v>37073</v>
      </c>
      <c r="B81" s="1">
        <v>65.808999999999997</v>
      </c>
    </row>
    <row r="82" spans="1:2">
      <c r="A82" s="59">
        <v>37104</v>
      </c>
      <c r="B82" s="1">
        <v>64.935000000000002</v>
      </c>
    </row>
    <row r="83" spans="1:2">
      <c r="A83" s="59">
        <v>37135</v>
      </c>
      <c r="B83" s="1">
        <v>61.801000000000002</v>
      </c>
    </row>
    <row r="84" spans="1:2">
      <c r="A84" s="59">
        <v>37165</v>
      </c>
      <c r="B84" s="1">
        <v>67.405000000000001</v>
      </c>
    </row>
    <row r="85" spans="1:2">
      <c r="A85" s="59">
        <v>37196</v>
      </c>
      <c r="B85" s="1">
        <v>63.16</v>
      </c>
    </row>
    <row r="86" spans="1:2">
      <c r="A86" s="59">
        <v>37226</v>
      </c>
      <c r="B86" s="1">
        <v>59.48</v>
      </c>
    </row>
    <row r="87" spans="1:2">
      <c r="A87" s="59">
        <v>37257</v>
      </c>
      <c r="B87" s="1">
        <v>77.376999999999995</v>
      </c>
    </row>
    <row r="88" spans="1:2">
      <c r="A88" s="59">
        <v>37288</v>
      </c>
      <c r="B88" s="1">
        <v>69.316000000000003</v>
      </c>
    </row>
    <row r="89" spans="1:2">
      <c r="A89" s="59">
        <v>37316</v>
      </c>
      <c r="B89" s="1">
        <v>74.956999999999994</v>
      </c>
    </row>
    <row r="90" spans="1:2">
      <c r="A90" s="59">
        <v>37347</v>
      </c>
      <c r="B90" s="1">
        <v>79.356999999999999</v>
      </c>
    </row>
    <row r="91" spans="1:2">
      <c r="A91" s="59">
        <v>37377</v>
      </c>
      <c r="B91" s="1">
        <v>79.878</v>
      </c>
    </row>
    <row r="92" spans="1:2">
      <c r="A92" s="59">
        <v>37408</v>
      </c>
      <c r="B92" s="1">
        <v>78.492999999999995</v>
      </c>
    </row>
    <row r="93" spans="1:2">
      <c r="A93" s="59">
        <v>37438</v>
      </c>
      <c r="B93" s="1">
        <v>66.819999999999993</v>
      </c>
    </row>
    <row r="94" spans="1:2">
      <c r="A94" s="59">
        <v>37469</v>
      </c>
      <c r="B94" s="1">
        <v>53.756999999999998</v>
      </c>
    </row>
    <row r="95" spans="1:2">
      <c r="A95" s="59">
        <v>37500</v>
      </c>
      <c r="B95" s="1">
        <v>68.424000000000007</v>
      </c>
    </row>
    <row r="96" spans="1:2">
      <c r="A96" s="59">
        <v>37530</v>
      </c>
      <c r="B96" s="1">
        <v>71.801000000000002</v>
      </c>
    </row>
    <row r="97" spans="1:2">
      <c r="A97" s="59">
        <v>37561</v>
      </c>
      <c r="B97" s="1">
        <v>61.621000000000002</v>
      </c>
    </row>
    <row r="98" spans="1:2">
      <c r="A98" s="59">
        <v>37591</v>
      </c>
      <c r="B98" s="1">
        <v>61.805999999999997</v>
      </c>
    </row>
    <row r="99" spans="1:2">
      <c r="A99" s="59">
        <v>37622</v>
      </c>
      <c r="B99" s="1">
        <v>72.703000000000003</v>
      </c>
    </row>
    <row r="100" spans="1:2">
      <c r="A100" s="59">
        <v>37653</v>
      </c>
      <c r="B100" s="1">
        <v>65.137</v>
      </c>
    </row>
    <row r="101" spans="1:2">
      <c r="A101" s="59">
        <v>37681</v>
      </c>
      <c r="B101" s="1">
        <v>73.805999999999997</v>
      </c>
    </row>
    <row r="102" spans="1:2">
      <c r="A102" s="59">
        <v>37712</v>
      </c>
      <c r="B102" s="1">
        <v>70.972999999999999</v>
      </c>
    </row>
    <row r="103" spans="1:2">
      <c r="A103" s="59">
        <v>37742</v>
      </c>
      <c r="B103" s="1">
        <v>74.192999999999998</v>
      </c>
    </row>
    <row r="104" spans="1:2">
      <c r="A104" s="59">
        <v>37773</v>
      </c>
      <c r="B104" s="1">
        <v>92.777000000000001</v>
      </c>
    </row>
    <row r="105" spans="1:2">
      <c r="A105" s="59">
        <v>37803</v>
      </c>
      <c r="B105" s="1">
        <v>74.483999999999995</v>
      </c>
    </row>
    <row r="106" spans="1:2">
      <c r="A106" s="59">
        <v>37834</v>
      </c>
      <c r="B106" s="1">
        <v>42.158000000000001</v>
      </c>
    </row>
    <row r="107" spans="1:2">
      <c r="A107" s="59">
        <v>37865</v>
      </c>
      <c r="B107" s="1">
        <v>65.159000000000006</v>
      </c>
    </row>
    <row r="108" spans="1:2">
      <c r="A108" s="59">
        <v>37895</v>
      </c>
      <c r="B108" s="1">
        <v>71.801000000000002</v>
      </c>
    </row>
    <row r="109" spans="1:2">
      <c r="A109" s="59">
        <v>37926</v>
      </c>
      <c r="B109" s="1">
        <v>59.83</v>
      </c>
    </row>
    <row r="110" spans="1:2">
      <c r="A110" s="59">
        <v>37956</v>
      </c>
      <c r="B110" s="1">
        <v>68.040999999999997</v>
      </c>
    </row>
    <row r="111" spans="1:2" s="11" customFormat="1">
      <c r="A111" s="59">
        <v>37987</v>
      </c>
      <c r="B111" s="11">
        <v>62.805</v>
      </c>
    </row>
    <row r="112" spans="1:2">
      <c r="A112" s="59">
        <v>38018</v>
      </c>
      <c r="B112" s="1">
        <v>62.7</v>
      </c>
    </row>
    <row r="113" spans="1:2">
      <c r="A113" s="59">
        <v>38047</v>
      </c>
      <c r="B113" s="1">
        <v>81.75</v>
      </c>
    </row>
    <row r="114" spans="1:2">
      <c r="A114" s="59">
        <v>38078</v>
      </c>
      <c r="B114" s="1">
        <v>68.296000000000006</v>
      </c>
    </row>
    <row r="115" spans="1:2">
      <c r="A115" s="59">
        <v>38108</v>
      </c>
      <c r="B115" s="1">
        <v>75.915000000000006</v>
      </c>
    </row>
    <row r="116" spans="1:2">
      <c r="A116" s="59">
        <v>38139</v>
      </c>
      <c r="B116" s="1">
        <v>93.619</v>
      </c>
    </row>
    <row r="117" spans="1:2">
      <c r="A117" s="59">
        <v>38169</v>
      </c>
      <c r="B117" s="1">
        <v>63.335999999999999</v>
      </c>
    </row>
    <row r="118" spans="1:2">
      <c r="A118" s="59">
        <v>38200</v>
      </c>
      <c r="B118" s="1">
        <v>46.384999999999998</v>
      </c>
    </row>
    <row r="119" spans="1:2">
      <c r="A119" s="59">
        <v>38231</v>
      </c>
      <c r="B119" s="1">
        <v>67.39</v>
      </c>
    </row>
    <row r="120" spans="1:2">
      <c r="A120" s="59">
        <v>38261</v>
      </c>
      <c r="B120" s="1">
        <v>64.847999999999999</v>
      </c>
    </row>
    <row r="121" spans="1:2">
      <c r="A121" s="59">
        <v>38292</v>
      </c>
      <c r="B121" s="1">
        <v>64.653000000000006</v>
      </c>
    </row>
    <row r="122" spans="1:2">
      <c r="A122" s="59">
        <v>38322</v>
      </c>
      <c r="B122" s="1">
        <v>69.524000000000001</v>
      </c>
    </row>
    <row r="123" spans="1:2" s="11" customFormat="1">
      <c r="A123" s="59">
        <v>38353</v>
      </c>
      <c r="B123" s="11">
        <v>65.597999999999999</v>
      </c>
    </row>
    <row r="124" spans="1:2">
      <c r="A124" s="59">
        <v>38384</v>
      </c>
      <c r="B124" s="1">
        <v>68.072999999999993</v>
      </c>
    </row>
    <row r="125" spans="1:2">
      <c r="A125" s="59">
        <v>38412</v>
      </c>
      <c r="B125" s="1">
        <v>84.399000000000001</v>
      </c>
    </row>
    <row r="126" spans="1:2">
      <c r="A126" s="59">
        <v>38443</v>
      </c>
      <c r="B126" s="1">
        <v>80.537999999999997</v>
      </c>
    </row>
    <row r="127" spans="1:2">
      <c r="A127" s="59">
        <v>38473</v>
      </c>
      <c r="B127" s="1">
        <v>80.322000000000003</v>
      </c>
    </row>
    <row r="128" spans="1:2">
      <c r="A128" s="59">
        <v>38504</v>
      </c>
      <c r="B128" s="1">
        <v>98.054000000000002</v>
      </c>
    </row>
    <row r="129" spans="1:2">
      <c r="A129" s="59">
        <v>38534</v>
      </c>
      <c r="B129" s="1">
        <v>59.072000000000003</v>
      </c>
    </row>
    <row r="130" spans="1:2">
      <c r="A130" s="59">
        <v>38565</v>
      </c>
      <c r="B130" s="1">
        <v>45.353000000000002</v>
      </c>
    </row>
    <row r="131" spans="1:2">
      <c r="A131" s="59">
        <v>38596</v>
      </c>
      <c r="B131" s="1">
        <v>75.021000000000001</v>
      </c>
    </row>
    <row r="132" spans="1:2">
      <c r="A132" s="59">
        <v>38626</v>
      </c>
      <c r="B132" s="1">
        <v>60.784999999999997</v>
      </c>
    </row>
    <row r="133" spans="1:2">
      <c r="A133" s="59">
        <v>38657</v>
      </c>
      <c r="B133" s="1">
        <v>64.792000000000002</v>
      </c>
    </row>
    <row r="134" spans="1:2">
      <c r="A134" s="59">
        <v>38687</v>
      </c>
      <c r="B134" s="1">
        <v>64.820999999999998</v>
      </c>
    </row>
    <row r="135" spans="1:2" s="11" customFormat="1">
      <c r="A135" s="59">
        <v>38718</v>
      </c>
      <c r="B135" s="11">
        <v>70.450999999999993</v>
      </c>
    </row>
    <row r="136" spans="1:2">
      <c r="A136" s="59">
        <v>38749</v>
      </c>
      <c r="B136" s="1">
        <v>67.081999999999994</v>
      </c>
    </row>
    <row r="137" spans="1:2">
      <c r="A137" s="59">
        <v>38777</v>
      </c>
      <c r="B137" s="1">
        <v>80.156999999999996</v>
      </c>
    </row>
    <row r="138" spans="1:2">
      <c r="A138" s="59">
        <v>38808</v>
      </c>
      <c r="B138" s="1">
        <v>78.986000000000004</v>
      </c>
    </row>
    <row r="139" spans="1:2">
      <c r="A139" s="59">
        <v>38838</v>
      </c>
      <c r="B139" s="1">
        <v>77.096000000000004</v>
      </c>
    </row>
    <row r="140" spans="1:2">
      <c r="A140" s="59">
        <v>38869</v>
      </c>
      <c r="B140" s="1">
        <v>96.68</v>
      </c>
    </row>
    <row r="141" spans="1:2">
      <c r="A141" s="59">
        <v>38899</v>
      </c>
      <c r="B141" s="1">
        <v>61.335000000000001</v>
      </c>
    </row>
    <row r="142" spans="1:2">
      <c r="A142" s="59">
        <v>38930</v>
      </c>
      <c r="B142" s="1">
        <v>49.893000000000001</v>
      </c>
    </row>
    <row r="143" spans="1:2">
      <c r="A143" s="59">
        <v>38961</v>
      </c>
      <c r="B143" s="1">
        <v>65.274000000000001</v>
      </c>
    </row>
    <row r="144" spans="1:2">
      <c r="A144" s="59">
        <v>38991</v>
      </c>
      <c r="B144" s="1">
        <v>65.367999999999995</v>
      </c>
    </row>
    <row r="145" spans="1:2">
      <c r="A145" s="59">
        <v>39022</v>
      </c>
      <c r="B145" s="1">
        <v>62.822000000000003</v>
      </c>
    </row>
    <row r="146" spans="1:2">
      <c r="A146" s="59">
        <v>39052</v>
      </c>
      <c r="B146" s="1">
        <v>62.884</v>
      </c>
    </row>
    <row r="147" spans="1:2" s="11" customFormat="1">
      <c r="A147" s="59">
        <v>39083</v>
      </c>
      <c r="B147" s="11">
        <v>77.200999999999993</v>
      </c>
    </row>
    <row r="148" spans="1:2">
      <c r="A148" s="59">
        <v>39114</v>
      </c>
      <c r="B148" s="1">
        <v>71.472999999999999</v>
      </c>
    </row>
    <row r="149" spans="1:2">
      <c r="A149" s="59">
        <v>39142</v>
      </c>
      <c r="B149" s="1">
        <v>84.766000000000005</v>
      </c>
    </row>
    <row r="150" spans="1:2">
      <c r="A150" s="59">
        <v>39173</v>
      </c>
      <c r="B150" s="1">
        <v>74.215999999999994</v>
      </c>
    </row>
    <row r="151" spans="1:2">
      <c r="A151" s="59">
        <v>39203</v>
      </c>
      <c r="B151" s="1">
        <v>77.325000000000003</v>
      </c>
    </row>
    <row r="152" spans="1:2">
      <c r="A152" s="59">
        <v>39234</v>
      </c>
      <c r="B152" s="1">
        <v>100.893</v>
      </c>
    </row>
    <row r="153" spans="1:2">
      <c r="A153" s="59">
        <v>39264</v>
      </c>
      <c r="B153" s="1">
        <v>74.484999999999999</v>
      </c>
    </row>
    <row r="154" spans="1:2">
      <c r="A154" s="59">
        <v>39295</v>
      </c>
      <c r="B154" s="1">
        <v>42.954999999999998</v>
      </c>
    </row>
    <row r="155" spans="1:2">
      <c r="A155" s="59">
        <v>39326</v>
      </c>
      <c r="B155" s="1">
        <v>68.605999999999995</v>
      </c>
    </row>
    <row r="156" spans="1:2">
      <c r="A156" s="59">
        <v>39356</v>
      </c>
      <c r="B156" s="1">
        <v>75.745000000000005</v>
      </c>
    </row>
    <row r="157" spans="1:2">
      <c r="A157" s="59">
        <v>39387</v>
      </c>
      <c r="B157" s="1">
        <v>64.588999999999999</v>
      </c>
    </row>
    <row r="158" spans="1:2">
      <c r="A158" s="59">
        <v>39417</v>
      </c>
      <c r="B158" s="1">
        <v>74.676000000000002</v>
      </c>
    </row>
    <row r="159" spans="1:2" s="11" customFormat="1">
      <c r="A159" s="59">
        <v>39448</v>
      </c>
      <c r="B159" s="11">
        <v>67.590999999999994</v>
      </c>
    </row>
    <row r="160" spans="1:2">
      <c r="A160" s="59">
        <v>39479</v>
      </c>
      <c r="B160" s="1">
        <v>72.856999999999999</v>
      </c>
    </row>
    <row r="161" spans="1:2">
      <c r="A161" s="59">
        <v>39508</v>
      </c>
      <c r="B161" s="1">
        <v>76.957999999999998</v>
      </c>
    </row>
    <row r="162" spans="1:2">
      <c r="A162" s="59">
        <v>39539</v>
      </c>
      <c r="B162" s="1">
        <v>82.328999999999994</v>
      </c>
    </row>
    <row r="163" spans="1:2">
      <c r="A163" s="59">
        <v>39569</v>
      </c>
      <c r="B163" s="1">
        <v>75.100999999999999</v>
      </c>
    </row>
    <row r="164" spans="1:2">
      <c r="A164" s="59">
        <v>39600</v>
      </c>
      <c r="B164" s="1">
        <v>94.361999999999995</v>
      </c>
    </row>
    <row r="165" spans="1:2">
      <c r="A165" s="59">
        <v>39630</v>
      </c>
      <c r="B165" s="1">
        <v>69.106999999999999</v>
      </c>
    </row>
    <row r="166" spans="1:2">
      <c r="A166" s="59">
        <v>39661</v>
      </c>
      <c r="B166" s="1">
        <v>39.177999999999997</v>
      </c>
    </row>
    <row r="167" spans="1:2">
      <c r="A167" s="59">
        <v>39692</v>
      </c>
      <c r="B167" s="1">
        <v>67.468999999999994</v>
      </c>
    </row>
    <row r="168" spans="1:2">
      <c r="A168" s="59">
        <v>39722</v>
      </c>
      <c r="B168" s="1">
        <v>67.468000000000004</v>
      </c>
    </row>
    <row r="169" spans="1:2">
      <c r="A169" s="59">
        <v>39753</v>
      </c>
      <c r="B169" s="1">
        <v>57.284999999999997</v>
      </c>
    </row>
    <row r="170" spans="1:2">
      <c r="A170" s="59">
        <v>39783</v>
      </c>
      <c r="B170" s="1">
        <v>54.07</v>
      </c>
    </row>
    <row r="171" spans="1:2" s="11" customFormat="1">
      <c r="A171" s="59">
        <v>39814</v>
      </c>
      <c r="B171" s="11">
        <v>48.704999999999998</v>
      </c>
    </row>
    <row r="172" spans="1:2">
      <c r="A172" s="59">
        <v>39845</v>
      </c>
      <c r="B172" s="1">
        <v>50.070999999999998</v>
      </c>
    </row>
    <row r="173" spans="1:2">
      <c r="A173" s="59">
        <v>39873</v>
      </c>
      <c r="B173" s="1">
        <v>69.013000000000005</v>
      </c>
    </row>
    <row r="174" spans="1:2">
      <c r="A174" s="59">
        <v>39904</v>
      </c>
      <c r="B174" s="1">
        <v>57.066000000000003</v>
      </c>
    </row>
    <row r="175" spans="1:2">
      <c r="A175" s="59">
        <v>39934</v>
      </c>
      <c r="B175" s="1">
        <v>78.543000000000006</v>
      </c>
    </row>
    <row r="176" spans="1:2">
      <c r="A176" s="59">
        <v>39965</v>
      </c>
      <c r="B176" s="1">
        <v>84.846000000000004</v>
      </c>
    </row>
    <row r="177" spans="1:2">
      <c r="A177" s="59">
        <v>39995</v>
      </c>
      <c r="B177" s="1">
        <v>60.624000000000002</v>
      </c>
    </row>
    <row r="178" spans="1:2">
      <c r="A178" s="59">
        <v>40026</v>
      </c>
      <c r="B178" s="1">
        <v>34.807000000000002</v>
      </c>
    </row>
    <row r="179" spans="1:2">
      <c r="A179" s="59">
        <v>40057</v>
      </c>
      <c r="B179" s="1">
        <v>62.075000000000003</v>
      </c>
    </row>
    <row r="180" spans="1:2">
      <c r="A180" s="59">
        <v>40087</v>
      </c>
      <c r="B180" s="1">
        <v>65.977999999999994</v>
      </c>
    </row>
    <row r="181" spans="1:2">
      <c r="A181" s="59">
        <v>40118</v>
      </c>
      <c r="B181" s="1">
        <v>64.181999999999988</v>
      </c>
    </row>
    <row r="182" spans="1:2">
      <c r="A182" s="59">
        <v>40148</v>
      </c>
      <c r="B182" s="1">
        <v>62.382999999999996</v>
      </c>
    </row>
    <row r="183" spans="1:2" s="11" customFormat="1">
      <c r="A183" s="59">
        <v>40179</v>
      </c>
      <c r="B183" s="11">
        <v>56.137</v>
      </c>
    </row>
    <row r="184" spans="1:2">
      <c r="A184" s="59">
        <v>40210</v>
      </c>
      <c r="B184" s="1">
        <v>67.266999999999996</v>
      </c>
    </row>
    <row r="185" spans="1:2">
      <c r="A185" s="59">
        <v>40238</v>
      </c>
      <c r="B185" s="1">
        <v>85.197000000000003</v>
      </c>
    </row>
    <row r="186" spans="1:2">
      <c r="A186" s="59">
        <v>40269</v>
      </c>
      <c r="B186" s="1">
        <v>77.796999999999997</v>
      </c>
    </row>
    <row r="187" spans="1:2">
      <c r="A187" s="59">
        <v>40299</v>
      </c>
      <c r="B187" s="1">
        <v>75.158000000000001</v>
      </c>
    </row>
    <row r="188" spans="1:2">
      <c r="A188" s="59">
        <v>40330</v>
      </c>
      <c r="B188" s="1">
        <v>92.483999999999995</v>
      </c>
    </row>
    <row r="189" spans="1:2">
      <c r="A189" s="59">
        <v>40360</v>
      </c>
      <c r="B189" s="1">
        <v>59.844000000000001</v>
      </c>
    </row>
    <row r="190" spans="1:2">
      <c r="A190" s="59">
        <v>40391</v>
      </c>
      <c r="B190" s="1">
        <v>38.271999999999998</v>
      </c>
    </row>
    <row r="191" spans="1:2">
      <c r="A191" s="59">
        <v>40422</v>
      </c>
      <c r="B191" s="1">
        <v>65.388999999999996</v>
      </c>
    </row>
    <row r="192" spans="1:2">
      <c r="A192" s="59">
        <v>40452</v>
      </c>
      <c r="B192" s="1">
        <v>61.724000000000004</v>
      </c>
    </row>
    <row r="193" spans="1:2">
      <c r="A193" s="59">
        <v>40483</v>
      </c>
      <c r="B193" s="1">
        <v>62.256999999999998</v>
      </c>
    </row>
    <row r="194" spans="1:2">
      <c r="A194" s="59">
        <v>40513</v>
      </c>
      <c r="B194" s="1">
        <v>69.838999999999999</v>
      </c>
    </row>
    <row r="195" spans="1:2" s="11" customFormat="1">
      <c r="A195" s="59">
        <v>40544</v>
      </c>
      <c r="B195" s="11">
        <v>62.028000000000006</v>
      </c>
    </row>
    <row r="196" spans="1:2">
      <c r="A196" s="59">
        <v>40575</v>
      </c>
      <c r="B196" s="1">
        <v>72.432000000000002</v>
      </c>
    </row>
    <row r="197" spans="1:2">
      <c r="A197" s="59">
        <v>40603</v>
      </c>
      <c r="B197" s="1">
        <v>93.771000000000001</v>
      </c>
    </row>
    <row r="198" spans="1:2">
      <c r="A198" s="59">
        <v>40634</v>
      </c>
      <c r="B198" s="1">
        <v>71.016000000000005</v>
      </c>
    </row>
    <row r="199" spans="1:2">
      <c r="A199" s="59">
        <v>40664</v>
      </c>
      <c r="B199" s="1">
        <v>94.001999999999995</v>
      </c>
    </row>
    <row r="200" spans="1:2">
      <c r="A200" s="59">
        <v>40695</v>
      </c>
      <c r="B200" s="1">
        <v>92.181999999999988</v>
      </c>
    </row>
    <row r="201" spans="1:2">
      <c r="A201" s="59">
        <v>40725</v>
      </c>
      <c r="B201" s="1">
        <v>63.525999999999996</v>
      </c>
    </row>
    <row r="202" spans="1:2">
      <c r="A202" s="59">
        <v>40756</v>
      </c>
      <c r="B202" s="1">
        <v>40.486000000000004</v>
      </c>
    </row>
    <row r="203" spans="1:2">
      <c r="A203" s="59">
        <v>40787</v>
      </c>
      <c r="B203" s="1">
        <v>67.021000000000001</v>
      </c>
    </row>
    <row r="204" spans="1:2">
      <c r="A204" s="59">
        <v>40817</v>
      </c>
      <c r="B204" s="1">
        <v>71.613</v>
      </c>
    </row>
    <row r="205" spans="1:2">
      <c r="A205" s="59">
        <v>40848</v>
      </c>
      <c r="B205" s="1">
        <v>73.438999999999993</v>
      </c>
    </row>
    <row r="206" spans="1:2">
      <c r="A206" s="59">
        <v>40878</v>
      </c>
      <c r="B206" s="1">
        <v>73.385000000000005</v>
      </c>
    </row>
    <row r="207" spans="1:2" s="11" customFormat="1">
      <c r="A207" s="59">
        <v>40909</v>
      </c>
      <c r="B207" s="11">
        <v>61.227999999999994</v>
      </c>
    </row>
    <row r="208" spans="1:2">
      <c r="A208" s="59">
        <v>40940</v>
      </c>
      <c r="B208" s="1">
        <v>74.823000000000008</v>
      </c>
    </row>
    <row r="209" spans="1:2">
      <c r="A209" s="59">
        <v>40969</v>
      </c>
      <c r="B209" s="1">
        <v>86.191000000000003</v>
      </c>
    </row>
    <row r="210" spans="1:2">
      <c r="A210" s="59">
        <v>41000</v>
      </c>
      <c r="B210" s="1">
        <v>76.932000000000002</v>
      </c>
    </row>
    <row r="211" spans="1:2">
      <c r="A211" s="59">
        <v>41030</v>
      </c>
      <c r="B211" s="1">
        <v>76.352000000000004</v>
      </c>
    </row>
    <row r="212" spans="1:2">
      <c r="A212" s="59">
        <v>41061</v>
      </c>
      <c r="B212" s="1">
        <v>90.706000000000003</v>
      </c>
    </row>
    <row r="213" spans="1:2">
      <c r="A213" s="59">
        <v>41091</v>
      </c>
      <c r="B213" s="1">
        <v>54.224000000000004</v>
      </c>
    </row>
    <row r="214" spans="1:2">
      <c r="A214" s="59">
        <v>41122</v>
      </c>
      <c r="B214" s="1">
        <v>38.641999999999996</v>
      </c>
    </row>
    <row r="215" spans="1:2">
      <c r="A215" s="59">
        <v>41153</v>
      </c>
      <c r="B215" s="1">
        <v>61.573999999999998</v>
      </c>
    </row>
    <row r="216" spans="1:2">
      <c r="A216" s="59">
        <v>41183</v>
      </c>
      <c r="B216" s="1">
        <v>68.222999999999999</v>
      </c>
    </row>
    <row r="217" spans="1:2">
      <c r="A217" s="59">
        <v>41214</v>
      </c>
      <c r="B217" s="1">
        <v>60.021000000000001</v>
      </c>
    </row>
    <row r="218" spans="1:2">
      <c r="A218" s="59">
        <v>41244</v>
      </c>
      <c r="B218" s="1">
        <v>71.272999999999996</v>
      </c>
    </row>
    <row r="219" spans="1:2" s="11" customFormat="1">
      <c r="A219" s="59">
        <v>41275</v>
      </c>
      <c r="B219" s="11">
        <v>51.188999999999993</v>
      </c>
    </row>
    <row r="220" spans="1:2">
      <c r="A220" s="59">
        <v>41306</v>
      </c>
      <c r="B220" s="1">
        <v>70.591000000000008</v>
      </c>
    </row>
    <row r="221" spans="1:2">
      <c r="A221" s="59">
        <v>41334</v>
      </c>
      <c r="B221" s="1">
        <v>79.457999999999998</v>
      </c>
    </row>
    <row r="222" spans="1:2">
      <c r="A222" s="59">
        <v>41365</v>
      </c>
      <c r="B222" s="1">
        <v>75.150000000000006</v>
      </c>
    </row>
    <row r="223" spans="1:2">
      <c r="A223" s="59">
        <v>41395</v>
      </c>
      <c r="B223" s="1">
        <v>70.806999999999988</v>
      </c>
    </row>
    <row r="224" spans="1:2">
      <c r="A224" s="59">
        <v>41426</v>
      </c>
      <c r="B224" s="1">
        <v>86.843000000000004</v>
      </c>
    </row>
    <row r="225" spans="1:2">
      <c r="A225" s="59">
        <v>41456</v>
      </c>
      <c r="B225" s="1">
        <v>59.108000000000004</v>
      </c>
    </row>
    <row r="226" spans="1:2">
      <c r="A226" s="59">
        <v>41487</v>
      </c>
      <c r="B226" s="1">
        <v>35.932000000000002</v>
      </c>
    </row>
    <row r="227" spans="1:2">
      <c r="A227" s="59">
        <v>41518</v>
      </c>
      <c r="B227" s="1">
        <v>65.025000000000006</v>
      </c>
    </row>
    <row r="228" spans="1:2">
      <c r="A228" s="59">
        <v>41548</v>
      </c>
      <c r="B228" s="1">
        <v>72.731999999999999</v>
      </c>
    </row>
    <row r="229" spans="1:2">
      <c r="A229" s="59">
        <v>41579</v>
      </c>
      <c r="B229" s="1">
        <v>57.509</v>
      </c>
    </row>
    <row r="230" spans="1:2">
      <c r="A230" s="59">
        <v>41609</v>
      </c>
      <c r="B230" s="1">
        <v>70.11699999999999</v>
      </c>
    </row>
    <row r="231" spans="1:2" s="11" customFormat="1">
      <c r="A231" s="59">
        <v>41640</v>
      </c>
      <c r="B231" s="11">
        <v>56.236999999999995</v>
      </c>
    </row>
    <row r="232" spans="1:2">
      <c r="A232" s="59">
        <v>41671</v>
      </c>
      <c r="B232" s="1">
        <v>66.694000000000003</v>
      </c>
    </row>
    <row r="233" spans="1:2">
      <c r="A233" s="59">
        <v>41699</v>
      </c>
      <c r="B233" s="1">
        <v>84.772999999999996</v>
      </c>
    </row>
    <row r="234" spans="1:2">
      <c r="A234" s="59">
        <v>41730</v>
      </c>
      <c r="B234" s="1">
        <v>76.818999999999988</v>
      </c>
    </row>
    <row r="235" spans="1:2">
      <c r="A235" s="59">
        <v>41760</v>
      </c>
      <c r="B235" s="1">
        <v>72.929000000000002</v>
      </c>
    </row>
    <row r="236" spans="1:2">
      <c r="A236" s="59">
        <v>41791</v>
      </c>
      <c r="B236" s="1">
        <v>92.655000000000001</v>
      </c>
    </row>
    <row r="237" spans="1:2">
      <c r="A237" s="59">
        <v>41821</v>
      </c>
      <c r="B237" s="1">
        <v>61.599000000000004</v>
      </c>
    </row>
    <row r="238" spans="1:2">
      <c r="A238" s="59">
        <v>41852</v>
      </c>
      <c r="B238" s="1">
        <v>36.519999999999996</v>
      </c>
    </row>
    <row r="239" spans="1:2">
      <c r="A239" s="59">
        <v>41883</v>
      </c>
      <c r="B239" s="1">
        <v>72.99799999999999</v>
      </c>
    </row>
    <row r="240" spans="1:2">
      <c r="A240" s="59">
        <v>41913</v>
      </c>
    </row>
    <row r="241" spans="1:1">
      <c r="A241" s="59">
        <v>41944</v>
      </c>
    </row>
    <row r="242" spans="1:1">
      <c r="A242" s="59">
        <v>41974</v>
      </c>
    </row>
  </sheetData>
  <printOptions horizontalCentered="1" verticalCentered="1" gridLines="1" gridLinesSet="0"/>
  <pageMargins left="0.39370078740157483" right="0.39370078740157483" top="0.78740157480314965" bottom="0.78740157480314965" header="0.51181102362204722" footer="0.51181102362204722"/>
  <pageSetup paperSize="9" scale="74" orientation="portrait" r:id="rId1"/>
  <headerFooter alignWithMargins="0">
    <oddHeader>&amp;C&amp;A&amp;R&amp;D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>
    <tabColor theme="4" tint="0.59999389629810485"/>
    <pageSetUpPr fitToPage="1"/>
  </sheetPr>
  <dimension ref="A1:B242"/>
  <sheetViews>
    <sheetView zoomScaleNormal="100" workbookViewId="0">
      <pane xSplit="1" ySplit="2" topLeftCell="B3" activePane="bottomRight" state="frozen"/>
      <selection activeCell="C5" sqref="C5"/>
      <selection pane="topRight" activeCell="C5" sqref="C5"/>
      <selection pane="bottomLeft" activeCell="C5" sqref="C5"/>
      <selection pane="bottomRight" activeCell="C5" sqref="C5"/>
    </sheetView>
  </sheetViews>
  <sheetFormatPr defaultColWidth="11.42578125" defaultRowHeight="12.75"/>
  <cols>
    <col min="1" max="1" width="7.140625" style="1" bestFit="1" customWidth="1"/>
    <col min="2" max="2" width="7.7109375" style="19" customWidth="1"/>
    <col min="3" max="16384" width="11.42578125" style="1"/>
  </cols>
  <sheetData>
    <row r="1" spans="1:2">
      <c r="B1" s="1"/>
    </row>
    <row r="2" spans="1:2">
      <c r="B2" s="43" t="s">
        <v>3</v>
      </c>
    </row>
    <row r="3" spans="1:2">
      <c r="A3" s="59">
        <v>34700</v>
      </c>
      <c r="B3" s="3">
        <v>7.7880000000000003</v>
      </c>
    </row>
    <row r="4" spans="1:2">
      <c r="A4" s="59">
        <v>34731</v>
      </c>
      <c r="B4" s="3">
        <v>12.989000000000001</v>
      </c>
    </row>
    <row r="5" spans="1:2">
      <c r="A5" s="59">
        <v>34759</v>
      </c>
      <c r="B5" s="3">
        <v>13.951000000000002</v>
      </c>
    </row>
    <row r="6" spans="1:2">
      <c r="A6" s="59">
        <v>34790</v>
      </c>
      <c r="B6" s="3">
        <v>10.910999999999998</v>
      </c>
    </row>
    <row r="7" spans="1:2">
      <c r="A7" s="59">
        <v>34820</v>
      </c>
      <c r="B7" s="3">
        <v>8.6660000000000004</v>
      </c>
    </row>
    <row r="8" spans="1:2">
      <c r="A8" s="59">
        <v>34851</v>
      </c>
      <c r="B8" s="3">
        <v>3.4350000000000001</v>
      </c>
    </row>
    <row r="9" spans="1:2">
      <c r="A9" s="59">
        <v>34881</v>
      </c>
      <c r="B9" s="3">
        <v>15.494999999999999</v>
      </c>
    </row>
    <row r="10" spans="1:2">
      <c r="A10" s="59">
        <v>34912</v>
      </c>
      <c r="B10" s="3">
        <v>18.753999999999998</v>
      </c>
    </row>
    <row r="11" spans="1:2">
      <c r="A11" s="59">
        <v>34943</v>
      </c>
      <c r="B11" s="3">
        <v>8.7360000000000007</v>
      </c>
    </row>
    <row r="12" spans="1:2">
      <c r="A12" s="59">
        <v>34973</v>
      </c>
      <c r="B12" s="3">
        <v>9.2969999999999988</v>
      </c>
    </row>
    <row r="13" spans="1:2">
      <c r="A13" s="59">
        <v>35004</v>
      </c>
      <c r="B13" s="3">
        <v>7.0679999999999996</v>
      </c>
    </row>
    <row r="14" spans="1:2">
      <c r="A14" s="59">
        <v>35034</v>
      </c>
      <c r="B14" s="3">
        <v>10.527000000000001</v>
      </c>
    </row>
    <row r="15" spans="1:2">
      <c r="A15" s="59">
        <v>35065</v>
      </c>
      <c r="B15" s="3">
        <v>11.279</v>
      </c>
    </row>
    <row r="16" spans="1:2">
      <c r="A16" s="59">
        <v>35096</v>
      </c>
      <c r="B16" s="3">
        <v>6.6279999999999983</v>
      </c>
    </row>
    <row r="17" spans="1:2">
      <c r="A17" s="59">
        <v>35125</v>
      </c>
      <c r="B17" s="3">
        <v>12.552999999999999</v>
      </c>
    </row>
    <row r="18" spans="1:2">
      <c r="A18" s="59">
        <v>35156</v>
      </c>
      <c r="B18" s="3">
        <v>11.214</v>
      </c>
    </row>
    <row r="19" spans="1:2">
      <c r="A19" s="59">
        <v>35186</v>
      </c>
      <c r="B19" s="3">
        <v>9.0130000000000017</v>
      </c>
    </row>
    <row r="20" spans="1:2">
      <c r="A20" s="59">
        <v>35217</v>
      </c>
      <c r="B20" s="3">
        <v>3.253000000000001</v>
      </c>
    </row>
    <row r="21" spans="1:2">
      <c r="A21" s="59">
        <v>35247</v>
      </c>
      <c r="B21" s="3">
        <v>19.09</v>
      </c>
    </row>
    <row r="22" spans="1:2">
      <c r="A22" s="59">
        <v>35278</v>
      </c>
      <c r="B22" s="3">
        <v>13.64</v>
      </c>
    </row>
    <row r="23" spans="1:2">
      <c r="A23" s="59">
        <v>35309</v>
      </c>
      <c r="B23" s="3">
        <v>8.947000000000001</v>
      </c>
    </row>
    <row r="24" spans="1:2">
      <c r="A24" s="59">
        <v>35339</v>
      </c>
      <c r="B24" s="3">
        <v>5.5419999999999998</v>
      </c>
    </row>
    <row r="25" spans="1:2">
      <c r="A25" s="59">
        <v>35370</v>
      </c>
      <c r="B25" s="3">
        <v>6.1</v>
      </c>
    </row>
    <row r="26" spans="1:2">
      <c r="A26" s="59">
        <v>35400</v>
      </c>
      <c r="B26" s="3">
        <v>13.751999999999997</v>
      </c>
    </row>
    <row r="27" spans="1:2">
      <c r="A27" s="59">
        <v>35431</v>
      </c>
      <c r="B27" s="3">
        <v>10</v>
      </c>
    </row>
    <row r="28" spans="1:2">
      <c r="A28" s="59">
        <v>35462</v>
      </c>
      <c r="B28" s="3">
        <v>11.420999999999999</v>
      </c>
    </row>
    <row r="29" spans="1:2">
      <c r="A29" s="59">
        <v>35490</v>
      </c>
      <c r="B29" s="3">
        <v>13.058000000000002</v>
      </c>
    </row>
    <row r="30" spans="1:2">
      <c r="A30" s="59">
        <v>35521</v>
      </c>
      <c r="B30" s="3">
        <v>14.978</v>
      </c>
    </row>
    <row r="31" spans="1:2">
      <c r="A31" s="59">
        <v>35551</v>
      </c>
      <c r="B31" s="3">
        <v>7.1630000000000003</v>
      </c>
    </row>
    <row r="32" spans="1:2">
      <c r="A32" s="59">
        <v>35582</v>
      </c>
      <c r="B32" s="3">
        <v>2.8180000000000014</v>
      </c>
    </row>
    <row r="33" spans="1:2">
      <c r="A33" s="59">
        <v>35612</v>
      </c>
      <c r="B33" s="3">
        <v>20.36</v>
      </c>
    </row>
    <row r="34" spans="1:2">
      <c r="A34" s="59">
        <v>35643</v>
      </c>
      <c r="B34" s="3">
        <v>13.42</v>
      </c>
    </row>
    <row r="35" spans="1:2">
      <c r="A35" s="59">
        <v>35674</v>
      </c>
      <c r="B35" s="3">
        <v>6.8509999999999991</v>
      </c>
    </row>
    <row r="36" spans="1:2">
      <c r="A36" s="59">
        <v>35704</v>
      </c>
      <c r="B36" s="3">
        <v>8.3630000000000013</v>
      </c>
    </row>
    <row r="37" spans="1:2">
      <c r="A37" s="59">
        <v>35735</v>
      </c>
      <c r="B37" s="3">
        <v>9.7559999999999985</v>
      </c>
    </row>
    <row r="38" spans="1:2">
      <c r="A38" s="59">
        <v>35765</v>
      </c>
      <c r="B38" s="3">
        <v>10.432</v>
      </c>
    </row>
    <row r="39" spans="1:2">
      <c r="A39" s="59">
        <v>35796</v>
      </c>
      <c r="B39" s="3">
        <v>10.777000000000001</v>
      </c>
    </row>
    <row r="40" spans="1:2">
      <c r="A40" s="59">
        <v>35827</v>
      </c>
      <c r="B40" s="3">
        <v>11.622000000000002</v>
      </c>
    </row>
    <row r="41" spans="1:2">
      <c r="A41" s="59">
        <v>35855</v>
      </c>
      <c r="B41" s="3">
        <v>13.45</v>
      </c>
    </row>
    <row r="42" spans="1:2">
      <c r="A42" s="59">
        <v>35886</v>
      </c>
      <c r="B42" s="3">
        <v>17.329999999999998</v>
      </c>
    </row>
    <row r="43" spans="1:2">
      <c r="A43" s="59">
        <v>35916</v>
      </c>
      <c r="B43" s="3">
        <v>10.533000000000001</v>
      </c>
    </row>
    <row r="44" spans="1:2">
      <c r="A44" s="59">
        <v>35947</v>
      </c>
      <c r="B44" s="3">
        <v>4.4689999999999994</v>
      </c>
    </row>
    <row r="45" spans="1:2">
      <c r="A45" s="59">
        <v>35977</v>
      </c>
      <c r="B45" s="3">
        <v>24.479000000000003</v>
      </c>
    </row>
    <row r="46" spans="1:2">
      <c r="A46" s="59">
        <v>36008</v>
      </c>
      <c r="B46" s="3">
        <v>14.095000000000001</v>
      </c>
    </row>
    <row r="47" spans="1:2">
      <c r="A47" s="59">
        <v>36039</v>
      </c>
      <c r="B47" s="3">
        <v>11.481000000000002</v>
      </c>
    </row>
    <row r="48" spans="1:2">
      <c r="A48" s="59">
        <v>36069</v>
      </c>
      <c r="B48" s="3">
        <v>10.188999999999998</v>
      </c>
    </row>
    <row r="49" spans="1:2">
      <c r="A49" s="59">
        <v>36100</v>
      </c>
      <c r="B49" s="3">
        <v>11.141000000000002</v>
      </c>
    </row>
    <row r="50" spans="1:2">
      <c r="A50" s="59">
        <v>36130</v>
      </c>
      <c r="B50" s="3">
        <v>6.3730000000000011</v>
      </c>
    </row>
    <row r="51" spans="1:2">
      <c r="A51" s="59">
        <v>36161</v>
      </c>
      <c r="B51" s="3">
        <v>12.366999999999997</v>
      </c>
    </row>
    <row r="52" spans="1:2">
      <c r="A52" s="59">
        <v>36192</v>
      </c>
      <c r="B52" s="3">
        <v>12.586</v>
      </c>
    </row>
    <row r="53" spans="1:2">
      <c r="A53" s="59">
        <v>36220</v>
      </c>
      <c r="B53" s="3">
        <v>17.154</v>
      </c>
    </row>
    <row r="54" spans="1:2">
      <c r="A54" s="59">
        <v>36251</v>
      </c>
      <c r="B54" s="3">
        <v>14.430999999999999</v>
      </c>
    </row>
    <row r="55" spans="1:2">
      <c r="A55" s="59">
        <v>36281</v>
      </c>
      <c r="B55" s="3">
        <v>9.7779999999999969</v>
      </c>
    </row>
    <row r="56" spans="1:2">
      <c r="A56" s="59">
        <v>36312</v>
      </c>
      <c r="B56" s="3">
        <v>4.7690000000000001</v>
      </c>
    </row>
    <row r="57" spans="1:2">
      <c r="A57" s="59">
        <v>36342</v>
      </c>
      <c r="B57" s="3">
        <v>29.894000000000002</v>
      </c>
    </row>
    <row r="58" spans="1:2">
      <c r="A58" s="59">
        <v>36373</v>
      </c>
      <c r="B58" s="3">
        <v>20.217999999999996</v>
      </c>
    </row>
    <row r="59" spans="1:2">
      <c r="A59" s="59">
        <v>36404</v>
      </c>
      <c r="B59" s="3">
        <v>9.9529999999999994</v>
      </c>
    </row>
    <row r="60" spans="1:2">
      <c r="A60" s="59">
        <v>36434</v>
      </c>
      <c r="B60" s="3">
        <v>11.992999999999999</v>
      </c>
    </row>
    <row r="61" spans="1:2">
      <c r="A61" s="59">
        <v>36465</v>
      </c>
      <c r="B61" s="3">
        <v>14.521999999999998</v>
      </c>
    </row>
    <row r="62" spans="1:2">
      <c r="A62" s="59">
        <v>36495</v>
      </c>
      <c r="B62" s="3">
        <v>11.716000000000001</v>
      </c>
    </row>
    <row r="63" spans="1:2">
      <c r="A63" s="59">
        <v>36526</v>
      </c>
      <c r="B63" s="3">
        <v>18.763999999999996</v>
      </c>
    </row>
    <row r="64" spans="1:2">
      <c r="A64" s="59">
        <v>36557</v>
      </c>
      <c r="B64" s="3">
        <v>20.78</v>
      </c>
    </row>
    <row r="65" spans="1:2">
      <c r="A65" s="59">
        <v>36586</v>
      </c>
      <c r="B65" s="3">
        <v>22.328999999999997</v>
      </c>
    </row>
    <row r="66" spans="1:2">
      <c r="A66" s="59">
        <v>36617</v>
      </c>
      <c r="B66" s="3">
        <v>17.43</v>
      </c>
    </row>
    <row r="67" spans="1:2">
      <c r="A67" s="59">
        <v>36647</v>
      </c>
      <c r="B67" s="3">
        <v>14.460999999999999</v>
      </c>
    </row>
    <row r="68" spans="1:2">
      <c r="A68" s="59">
        <v>36678</v>
      </c>
      <c r="B68" s="3">
        <v>16.984999999999999</v>
      </c>
    </row>
    <row r="69" spans="1:2">
      <c r="A69" s="59">
        <v>36708</v>
      </c>
      <c r="B69" s="3">
        <v>24.436999999999998</v>
      </c>
    </row>
    <row r="70" spans="1:2">
      <c r="A70" s="59">
        <v>36739</v>
      </c>
      <c r="B70" s="3">
        <v>18.363</v>
      </c>
    </row>
    <row r="71" spans="1:2">
      <c r="A71" s="59">
        <v>36770</v>
      </c>
      <c r="B71" s="3">
        <v>16.044</v>
      </c>
    </row>
    <row r="72" spans="1:2">
      <c r="A72" s="59">
        <v>36800</v>
      </c>
      <c r="B72" s="3">
        <v>15.533999999999999</v>
      </c>
    </row>
    <row r="73" spans="1:2">
      <c r="A73" s="59">
        <v>36831</v>
      </c>
      <c r="B73" s="3">
        <v>15.908000000000001</v>
      </c>
    </row>
    <row r="74" spans="1:2">
      <c r="A74" s="59">
        <v>36861</v>
      </c>
      <c r="B74" s="3">
        <v>13.929000000000002</v>
      </c>
    </row>
    <row r="75" spans="1:2">
      <c r="A75" s="59">
        <v>36892</v>
      </c>
      <c r="B75" s="3">
        <v>20.81</v>
      </c>
    </row>
    <row r="76" spans="1:2">
      <c r="A76" s="59">
        <v>36923</v>
      </c>
      <c r="B76" s="3">
        <v>22.811</v>
      </c>
    </row>
    <row r="77" spans="1:2">
      <c r="A77" s="59">
        <v>36951</v>
      </c>
      <c r="B77" s="3">
        <v>32.643999999999998</v>
      </c>
    </row>
    <row r="78" spans="1:2">
      <c r="A78" s="59">
        <v>36982</v>
      </c>
      <c r="B78" s="3">
        <v>34.919000000000004</v>
      </c>
    </row>
    <row r="79" spans="1:2">
      <c r="A79" s="59">
        <v>37012</v>
      </c>
      <c r="B79" s="3">
        <v>34.006</v>
      </c>
    </row>
    <row r="80" spans="1:2">
      <c r="A80" s="59">
        <v>37043</v>
      </c>
      <c r="B80" s="3">
        <v>29.758000000000003</v>
      </c>
    </row>
    <row r="81" spans="1:2">
      <c r="A81" s="59">
        <v>37073</v>
      </c>
      <c r="B81" s="3">
        <v>12.27</v>
      </c>
    </row>
    <row r="82" spans="1:2">
      <c r="A82" s="59">
        <v>37104</v>
      </c>
      <c r="B82" s="20">
        <v>19.994</v>
      </c>
    </row>
    <row r="83" spans="1:2">
      <c r="A83" s="59">
        <v>37135</v>
      </c>
      <c r="B83" s="20">
        <v>12.183000000000002</v>
      </c>
    </row>
    <row r="84" spans="1:2">
      <c r="A84" s="59">
        <v>37165</v>
      </c>
      <c r="B84" s="20">
        <v>11.911999999999999</v>
      </c>
    </row>
    <row r="85" spans="1:2">
      <c r="A85" s="59">
        <v>37196</v>
      </c>
      <c r="B85" s="20">
        <v>15.166999999999998</v>
      </c>
    </row>
    <row r="86" spans="1:2">
      <c r="A86" s="59">
        <v>37226</v>
      </c>
      <c r="B86" s="20">
        <v>12.006</v>
      </c>
    </row>
    <row r="87" spans="1:2">
      <c r="A87" s="59">
        <v>37257</v>
      </c>
      <c r="B87" s="20">
        <v>20.855</v>
      </c>
    </row>
    <row r="88" spans="1:2">
      <c r="A88" s="59">
        <v>37288</v>
      </c>
      <c r="B88" s="20">
        <v>22.849000000000004</v>
      </c>
    </row>
    <row r="89" spans="1:2">
      <c r="A89" s="59">
        <v>37316</v>
      </c>
      <c r="B89" s="20">
        <v>23.475000000000001</v>
      </c>
    </row>
    <row r="90" spans="1:2">
      <c r="A90" s="59">
        <v>37347</v>
      </c>
      <c r="B90" s="20">
        <v>28.071999999999999</v>
      </c>
    </row>
    <row r="91" spans="1:2">
      <c r="A91" s="59">
        <v>37377</v>
      </c>
      <c r="B91" s="20">
        <v>32.432999999999993</v>
      </c>
    </row>
    <row r="92" spans="1:2">
      <c r="A92" s="59">
        <v>37408</v>
      </c>
      <c r="B92" s="20">
        <v>24.121999999999996</v>
      </c>
    </row>
    <row r="93" spans="1:2">
      <c r="A93" s="59">
        <v>37438</v>
      </c>
      <c r="B93" s="20">
        <v>11.074999999999999</v>
      </c>
    </row>
    <row r="94" spans="1:2">
      <c r="A94" s="59">
        <v>37469</v>
      </c>
      <c r="B94" s="20">
        <v>16.802</v>
      </c>
    </row>
    <row r="95" spans="1:2">
      <c r="A95" s="59">
        <v>37500</v>
      </c>
      <c r="B95" s="20">
        <v>13.965</v>
      </c>
    </row>
    <row r="96" spans="1:2">
      <c r="A96" s="59">
        <v>37530</v>
      </c>
      <c r="B96" s="20">
        <v>16.076000000000001</v>
      </c>
    </row>
    <row r="97" spans="1:2">
      <c r="A97" s="59">
        <v>37561</v>
      </c>
      <c r="B97" s="20">
        <v>14.367000000000001</v>
      </c>
    </row>
    <row r="98" spans="1:2">
      <c r="A98" s="59">
        <v>37591</v>
      </c>
      <c r="B98" s="20">
        <v>12.18</v>
      </c>
    </row>
    <row r="99" spans="1:2">
      <c r="A99" s="59">
        <v>37622</v>
      </c>
      <c r="B99" s="20">
        <v>19.237000000000002</v>
      </c>
    </row>
    <row r="100" spans="1:2">
      <c r="A100" s="59">
        <v>37653</v>
      </c>
      <c r="B100" s="51">
        <v>17.23</v>
      </c>
    </row>
    <row r="101" spans="1:2">
      <c r="A101" s="59">
        <v>37681</v>
      </c>
      <c r="B101" s="51">
        <v>22.087</v>
      </c>
    </row>
    <row r="102" spans="1:2">
      <c r="A102" s="59">
        <v>37712</v>
      </c>
      <c r="B102" s="51">
        <v>20.259</v>
      </c>
    </row>
    <row r="103" spans="1:2">
      <c r="A103" s="59">
        <v>37742</v>
      </c>
      <c r="B103" s="51">
        <v>25.207999999999998</v>
      </c>
    </row>
    <row r="104" spans="1:2">
      <c r="A104" s="59">
        <v>37773</v>
      </c>
      <c r="B104" s="20">
        <v>29.161999999999999</v>
      </c>
    </row>
    <row r="105" spans="1:2">
      <c r="A105" s="59">
        <v>37803</v>
      </c>
      <c r="B105" s="20">
        <v>14.303999999999998</v>
      </c>
    </row>
    <row r="106" spans="1:2">
      <c r="A106" s="59">
        <v>37834</v>
      </c>
      <c r="B106" s="20">
        <v>8.8879999999999999</v>
      </c>
    </row>
    <row r="107" spans="1:2">
      <c r="A107" s="59">
        <v>37865</v>
      </c>
      <c r="B107" s="20">
        <v>10.438000000000002</v>
      </c>
    </row>
    <row r="108" spans="1:2">
      <c r="A108" s="59">
        <v>37895</v>
      </c>
      <c r="B108" s="20">
        <v>10.716000000000001</v>
      </c>
    </row>
    <row r="109" spans="1:2">
      <c r="A109" s="59">
        <v>37926</v>
      </c>
      <c r="B109" s="20">
        <v>11.800999999999998</v>
      </c>
    </row>
    <row r="110" spans="1:2">
      <c r="A110" s="59">
        <v>37956</v>
      </c>
      <c r="B110" s="20">
        <v>10.477</v>
      </c>
    </row>
    <row r="111" spans="1:2" s="11" customFormat="1">
      <c r="A111" s="59">
        <v>37987</v>
      </c>
      <c r="B111" s="14">
        <v>12.92</v>
      </c>
    </row>
    <row r="112" spans="1:2">
      <c r="A112" s="59">
        <v>38018</v>
      </c>
      <c r="B112" s="20">
        <v>9.1479999999999997</v>
      </c>
    </row>
    <row r="113" spans="1:2">
      <c r="A113" s="59">
        <v>38047</v>
      </c>
      <c r="B113" s="20">
        <v>12.505000000000001</v>
      </c>
    </row>
    <row r="114" spans="1:2">
      <c r="A114" s="59">
        <v>38078</v>
      </c>
      <c r="B114" s="20">
        <v>19.616</v>
      </c>
    </row>
    <row r="115" spans="1:2">
      <c r="A115" s="59">
        <v>38108</v>
      </c>
      <c r="B115" s="20">
        <v>31.165999999999997</v>
      </c>
    </row>
    <row r="116" spans="1:2">
      <c r="A116" s="59">
        <v>38139</v>
      </c>
      <c r="B116" s="20">
        <v>32.168000000000006</v>
      </c>
    </row>
    <row r="117" spans="1:2">
      <c r="A117" s="59">
        <v>38169</v>
      </c>
      <c r="B117" s="20">
        <v>13.362000000000002</v>
      </c>
    </row>
    <row r="118" spans="1:2">
      <c r="A118" s="59">
        <v>38200</v>
      </c>
      <c r="B118" s="20">
        <v>8.8280000000000012</v>
      </c>
    </row>
    <row r="119" spans="1:2">
      <c r="A119" s="59">
        <v>38231</v>
      </c>
      <c r="B119" s="20">
        <v>9.416999999999998</v>
      </c>
    </row>
    <row r="120" spans="1:2">
      <c r="A120" s="59">
        <v>38261</v>
      </c>
      <c r="B120" s="20">
        <v>11.207000000000001</v>
      </c>
    </row>
    <row r="121" spans="1:2">
      <c r="A121" s="59">
        <v>38292</v>
      </c>
      <c r="B121" s="20">
        <v>13.324999999999999</v>
      </c>
    </row>
    <row r="122" spans="1:2">
      <c r="A122" s="59">
        <v>38322</v>
      </c>
      <c r="B122" s="20">
        <v>17.898999999999997</v>
      </c>
    </row>
    <row r="123" spans="1:2" s="11" customFormat="1">
      <c r="A123" s="59">
        <v>38353</v>
      </c>
      <c r="B123" s="14">
        <v>15.497000000000003</v>
      </c>
    </row>
    <row r="124" spans="1:2">
      <c r="A124" s="59">
        <v>38384</v>
      </c>
      <c r="B124" s="20">
        <v>19.905999999999999</v>
      </c>
    </row>
    <row r="125" spans="1:2">
      <c r="A125" s="59">
        <v>38412</v>
      </c>
      <c r="B125" s="20">
        <v>27.067999999999998</v>
      </c>
    </row>
    <row r="126" spans="1:2">
      <c r="A126" s="59">
        <v>38443</v>
      </c>
      <c r="B126" s="20">
        <v>25.331</v>
      </c>
    </row>
    <row r="127" spans="1:2">
      <c r="A127" s="59">
        <v>38473</v>
      </c>
      <c r="B127" s="20">
        <v>26.812999999999999</v>
      </c>
    </row>
    <row r="128" spans="1:2">
      <c r="A128" s="59">
        <v>38504</v>
      </c>
      <c r="B128" s="20">
        <v>31.006</v>
      </c>
    </row>
    <row r="129" spans="1:2">
      <c r="A129" s="59">
        <v>38534</v>
      </c>
      <c r="B129" s="20">
        <v>12.206</v>
      </c>
    </row>
    <row r="130" spans="1:2">
      <c r="A130" s="59">
        <v>38565</v>
      </c>
      <c r="B130" s="20">
        <v>6.2530000000000001</v>
      </c>
    </row>
    <row r="131" spans="1:2">
      <c r="A131" s="59">
        <v>38596</v>
      </c>
      <c r="B131" s="20">
        <v>10.997</v>
      </c>
    </row>
    <row r="132" spans="1:2">
      <c r="A132" s="59">
        <v>38626</v>
      </c>
      <c r="B132" s="20">
        <v>11.212</v>
      </c>
    </row>
    <row r="133" spans="1:2">
      <c r="A133" s="59">
        <v>38657</v>
      </c>
      <c r="B133" s="20">
        <v>12.741999999999997</v>
      </c>
    </row>
    <row r="134" spans="1:2">
      <c r="A134" s="59">
        <v>38687</v>
      </c>
      <c r="B134" s="21">
        <v>11.728999999999999</v>
      </c>
    </row>
    <row r="135" spans="1:2" s="11" customFormat="1">
      <c r="A135" s="59">
        <v>38718</v>
      </c>
      <c r="B135" s="18">
        <v>19.087</v>
      </c>
    </row>
    <row r="136" spans="1:2">
      <c r="A136" s="59">
        <v>38749</v>
      </c>
      <c r="B136" s="21">
        <v>19.971</v>
      </c>
    </row>
    <row r="137" spans="1:2">
      <c r="A137" s="59">
        <v>38777</v>
      </c>
      <c r="B137" s="21">
        <v>27.185999999999996</v>
      </c>
    </row>
    <row r="138" spans="1:2">
      <c r="A138" s="59">
        <v>38808</v>
      </c>
      <c r="B138" s="21">
        <v>27.800999999999998</v>
      </c>
    </row>
    <row r="139" spans="1:2">
      <c r="A139" s="59">
        <v>38838</v>
      </c>
      <c r="B139" s="21">
        <v>29.824999999999999</v>
      </c>
    </row>
    <row r="140" spans="1:2">
      <c r="A140" s="59">
        <v>38869</v>
      </c>
      <c r="B140" s="21">
        <v>31.047000000000001</v>
      </c>
    </row>
    <row r="141" spans="1:2">
      <c r="A141" s="59">
        <v>38899</v>
      </c>
      <c r="B141" s="21">
        <v>16.486000000000001</v>
      </c>
    </row>
    <row r="142" spans="1:2">
      <c r="A142" s="59">
        <v>38930</v>
      </c>
      <c r="B142" s="21">
        <v>9.6280000000000001</v>
      </c>
    </row>
    <row r="143" spans="1:2">
      <c r="A143" s="59">
        <v>38961</v>
      </c>
      <c r="B143" s="21">
        <v>11.669</v>
      </c>
    </row>
    <row r="144" spans="1:2">
      <c r="A144" s="59">
        <v>38991</v>
      </c>
      <c r="B144" s="21">
        <v>10.162000000000003</v>
      </c>
    </row>
    <row r="145" spans="1:2">
      <c r="A145" s="59">
        <v>39022</v>
      </c>
      <c r="B145" s="21">
        <v>16.000999999999998</v>
      </c>
    </row>
    <row r="146" spans="1:2">
      <c r="A146" s="59">
        <v>39052</v>
      </c>
      <c r="B146" s="21">
        <v>13.814</v>
      </c>
    </row>
    <row r="147" spans="1:2" s="11" customFormat="1">
      <c r="A147" s="59">
        <v>39083</v>
      </c>
      <c r="B147" s="18">
        <v>21.197999999999997</v>
      </c>
    </row>
    <row r="148" spans="1:2">
      <c r="A148" s="59">
        <v>39114</v>
      </c>
      <c r="B148" s="3">
        <v>22.363</v>
      </c>
    </row>
    <row r="149" spans="1:2">
      <c r="A149" s="59">
        <v>39142</v>
      </c>
      <c r="B149" s="3">
        <v>28.353000000000002</v>
      </c>
    </row>
    <row r="150" spans="1:2">
      <c r="A150" s="59">
        <v>39173</v>
      </c>
      <c r="B150" s="3">
        <v>26.62</v>
      </c>
    </row>
    <row r="151" spans="1:2">
      <c r="A151" s="59">
        <v>39203</v>
      </c>
      <c r="B151" s="3">
        <v>29.337999999999997</v>
      </c>
    </row>
    <row r="152" spans="1:2">
      <c r="A152" s="59">
        <v>39234</v>
      </c>
      <c r="B152" s="3">
        <v>34.426000000000002</v>
      </c>
    </row>
    <row r="153" spans="1:2">
      <c r="A153" s="59">
        <v>39264</v>
      </c>
      <c r="B153" s="3">
        <v>17.251999999999999</v>
      </c>
    </row>
    <row r="154" spans="1:2">
      <c r="A154" s="59">
        <v>39295</v>
      </c>
      <c r="B154" s="3">
        <v>7.6939999999999991</v>
      </c>
    </row>
    <row r="155" spans="1:2">
      <c r="A155" s="59">
        <v>39326</v>
      </c>
      <c r="B155" s="3">
        <v>11.192000000000004</v>
      </c>
    </row>
    <row r="156" spans="1:2">
      <c r="A156" s="59">
        <v>39356</v>
      </c>
      <c r="B156" s="3">
        <v>13.48</v>
      </c>
    </row>
    <row r="157" spans="1:2">
      <c r="A157" s="59">
        <v>39387</v>
      </c>
      <c r="B157" s="3">
        <v>13.313000000000002</v>
      </c>
    </row>
    <row r="158" spans="1:2">
      <c r="A158" s="59">
        <v>39417</v>
      </c>
      <c r="B158" s="3">
        <v>14.019000000000002</v>
      </c>
    </row>
    <row r="159" spans="1:2" s="11" customFormat="1">
      <c r="A159" s="59">
        <v>39448</v>
      </c>
      <c r="B159" s="14">
        <v>20.408999999999999</v>
      </c>
    </row>
    <row r="160" spans="1:2">
      <c r="A160" s="59">
        <v>39479</v>
      </c>
      <c r="B160" s="3">
        <v>24.361000000000001</v>
      </c>
    </row>
    <row r="161" spans="1:2">
      <c r="A161" s="59">
        <v>39508</v>
      </c>
      <c r="B161" s="3">
        <v>26.113</v>
      </c>
    </row>
    <row r="162" spans="1:2">
      <c r="A162" s="59">
        <v>39539</v>
      </c>
      <c r="B162" s="3">
        <v>28.690999999999999</v>
      </c>
    </row>
    <row r="163" spans="1:2">
      <c r="A163" s="59">
        <v>39569</v>
      </c>
      <c r="B163" s="3">
        <v>23.912999999999997</v>
      </c>
    </row>
    <row r="164" spans="1:2">
      <c r="A164" s="59">
        <v>39600</v>
      </c>
      <c r="B164" s="3">
        <v>36.246000000000009</v>
      </c>
    </row>
    <row r="165" spans="1:2">
      <c r="A165" s="59">
        <v>39630</v>
      </c>
      <c r="B165" s="3">
        <v>16.692999999999998</v>
      </c>
    </row>
    <row r="166" spans="1:2">
      <c r="A166" s="59">
        <v>39661</v>
      </c>
      <c r="B166" s="3">
        <v>7.5169999999999995</v>
      </c>
    </row>
    <row r="167" spans="1:2">
      <c r="A167" s="59">
        <v>39692</v>
      </c>
      <c r="B167" s="3">
        <v>10.597000000000001</v>
      </c>
    </row>
    <row r="168" spans="1:2">
      <c r="A168" s="59">
        <v>39722</v>
      </c>
      <c r="B168" s="3">
        <v>8.7200000000000006</v>
      </c>
    </row>
    <row r="169" spans="1:2">
      <c r="A169" s="59">
        <v>39753</v>
      </c>
      <c r="B169" s="3">
        <v>11.013000000000002</v>
      </c>
    </row>
    <row r="170" spans="1:2" ht="13.5" thickBot="1">
      <c r="A170" s="59">
        <v>39783</v>
      </c>
      <c r="B170" s="3">
        <v>14.053999999999998</v>
      </c>
    </row>
    <row r="171" spans="1:2" s="11" customFormat="1" ht="13.5" thickTop="1">
      <c r="A171" s="59">
        <v>39814</v>
      </c>
      <c r="B171" s="17">
        <v>7.5840000000000014</v>
      </c>
    </row>
    <row r="172" spans="1:2">
      <c r="A172" s="59">
        <v>39845</v>
      </c>
      <c r="B172" s="3">
        <v>9.5359999999999996</v>
      </c>
    </row>
    <row r="173" spans="1:2">
      <c r="A173" s="59">
        <v>39873</v>
      </c>
      <c r="B173" s="3">
        <v>20.46</v>
      </c>
    </row>
    <row r="174" spans="1:2">
      <c r="A174" s="59">
        <v>39904</v>
      </c>
      <c r="B174" s="3">
        <v>17.09</v>
      </c>
    </row>
    <row r="175" spans="1:2">
      <c r="A175" s="59">
        <v>39934</v>
      </c>
      <c r="B175" s="3">
        <v>25.285</v>
      </c>
    </row>
    <row r="176" spans="1:2">
      <c r="A176" s="59">
        <v>39965</v>
      </c>
      <c r="B176" s="3">
        <v>24.499000000000002</v>
      </c>
    </row>
    <row r="177" spans="1:2">
      <c r="A177" s="59">
        <v>39995</v>
      </c>
      <c r="B177" s="3">
        <v>10.518999999999998</v>
      </c>
    </row>
    <row r="178" spans="1:2">
      <c r="A178" s="59">
        <v>40026</v>
      </c>
      <c r="B178" s="3">
        <v>3.7119999999999997</v>
      </c>
    </row>
    <row r="179" spans="1:2">
      <c r="A179" s="59">
        <v>40057</v>
      </c>
      <c r="B179" s="3">
        <v>5.7810000000000006</v>
      </c>
    </row>
    <row r="180" spans="1:2">
      <c r="A180" s="59">
        <v>40087</v>
      </c>
      <c r="B180" s="3">
        <v>10.012000000000004</v>
      </c>
    </row>
    <row r="181" spans="1:2">
      <c r="A181" s="59">
        <v>40118</v>
      </c>
      <c r="B181" s="3">
        <v>14.325999999999997</v>
      </c>
    </row>
    <row r="182" spans="1:2">
      <c r="A182" s="59">
        <v>40148</v>
      </c>
      <c r="B182" s="3">
        <v>9.429000000000002</v>
      </c>
    </row>
    <row r="183" spans="1:2" s="11" customFormat="1">
      <c r="A183" s="59">
        <v>40179</v>
      </c>
      <c r="B183" s="14">
        <v>9.4269999999999996</v>
      </c>
    </row>
    <row r="184" spans="1:2">
      <c r="A184" s="59">
        <v>40210</v>
      </c>
      <c r="B184" s="3">
        <v>22.885000000000002</v>
      </c>
    </row>
    <row r="185" spans="1:2">
      <c r="A185" s="59">
        <v>40238</v>
      </c>
      <c r="B185" s="3">
        <v>24.183999999999997</v>
      </c>
    </row>
    <row r="186" spans="1:2">
      <c r="A186" s="59">
        <v>40269</v>
      </c>
      <c r="B186" s="3">
        <v>23.629000000000001</v>
      </c>
    </row>
    <row r="187" spans="1:2">
      <c r="A187" s="59">
        <v>40299</v>
      </c>
      <c r="B187" s="3">
        <v>29.123000000000001</v>
      </c>
    </row>
    <row r="188" spans="1:2">
      <c r="A188" s="59">
        <v>40330</v>
      </c>
      <c r="B188" s="3">
        <v>28.885000000000002</v>
      </c>
    </row>
    <row r="189" spans="1:2">
      <c r="A189" s="59">
        <v>40360</v>
      </c>
      <c r="B189" s="3">
        <v>11.402999999999999</v>
      </c>
    </row>
    <row r="190" spans="1:2">
      <c r="A190" s="59">
        <v>40391</v>
      </c>
      <c r="B190" s="3">
        <v>4.9469999999999992</v>
      </c>
    </row>
    <row r="191" spans="1:2">
      <c r="A191" s="59">
        <v>40422</v>
      </c>
      <c r="B191" s="3">
        <v>6.0129999999999981</v>
      </c>
    </row>
    <row r="192" spans="1:2">
      <c r="A192" s="59">
        <v>40452</v>
      </c>
      <c r="B192" s="3">
        <v>9.7840000000000025</v>
      </c>
    </row>
    <row r="193" spans="1:2">
      <c r="A193" s="59">
        <v>40483</v>
      </c>
      <c r="B193" s="3">
        <v>12.007000000000001</v>
      </c>
    </row>
    <row r="194" spans="1:2">
      <c r="A194" s="59">
        <v>40513</v>
      </c>
      <c r="B194" s="3">
        <v>8.4629999999999974</v>
      </c>
    </row>
    <row r="195" spans="1:2" s="11" customFormat="1">
      <c r="A195" s="59">
        <v>40544</v>
      </c>
      <c r="B195" s="14">
        <v>11.888000000000002</v>
      </c>
    </row>
    <row r="196" spans="1:2">
      <c r="A196" s="59">
        <v>40575</v>
      </c>
      <c r="B196" s="3">
        <v>22.725000000000001</v>
      </c>
    </row>
    <row r="197" spans="1:2">
      <c r="A197" s="59">
        <v>40603</v>
      </c>
      <c r="B197" s="16">
        <v>27.672000000000004</v>
      </c>
    </row>
    <row r="198" spans="1:2">
      <c r="A198" s="59">
        <v>40634</v>
      </c>
      <c r="B198" s="16">
        <v>18.706</v>
      </c>
    </row>
    <row r="199" spans="1:2">
      <c r="A199" s="59">
        <v>40664</v>
      </c>
      <c r="B199" s="16">
        <v>29.300999999999998</v>
      </c>
    </row>
    <row r="200" spans="1:2">
      <c r="A200" s="59">
        <v>40695</v>
      </c>
      <c r="B200" s="16">
        <v>28.803999999999995</v>
      </c>
    </row>
    <row r="201" spans="1:2">
      <c r="A201" s="59">
        <v>40725</v>
      </c>
      <c r="B201" s="21">
        <v>12.027000000000001</v>
      </c>
    </row>
    <row r="202" spans="1:2">
      <c r="A202" s="59">
        <v>40756</v>
      </c>
      <c r="B202" s="19">
        <v>3.6509999999999998</v>
      </c>
    </row>
    <row r="203" spans="1:2">
      <c r="A203" s="59">
        <v>40787</v>
      </c>
      <c r="B203" s="19">
        <v>7.4589999999999996</v>
      </c>
    </row>
    <row r="204" spans="1:2">
      <c r="A204" s="59">
        <v>40817</v>
      </c>
      <c r="B204" s="19">
        <v>9.56</v>
      </c>
    </row>
    <row r="205" spans="1:2">
      <c r="A205" s="59">
        <v>40848</v>
      </c>
      <c r="B205" s="19">
        <v>14.102</v>
      </c>
    </row>
    <row r="206" spans="1:2">
      <c r="A206" s="59">
        <v>40878</v>
      </c>
      <c r="B206" s="19">
        <v>11.378999999999998</v>
      </c>
    </row>
    <row r="207" spans="1:2" s="11" customFormat="1">
      <c r="A207" s="59">
        <v>40909</v>
      </c>
      <c r="B207" s="14">
        <v>10.651999999999997</v>
      </c>
    </row>
    <row r="208" spans="1:2">
      <c r="A208" s="59">
        <v>40940</v>
      </c>
      <c r="B208" s="19">
        <v>23.737999999999996</v>
      </c>
    </row>
    <row r="209" spans="1:2">
      <c r="A209" s="59">
        <v>40969</v>
      </c>
      <c r="B209" s="19">
        <v>23.459000000000003</v>
      </c>
    </row>
    <row r="210" spans="1:2">
      <c r="A210" s="59">
        <v>41000</v>
      </c>
      <c r="B210" s="19">
        <v>20.55</v>
      </c>
    </row>
    <row r="211" spans="1:2">
      <c r="A211" s="59">
        <v>41030</v>
      </c>
      <c r="B211" s="19">
        <v>27.928000000000001</v>
      </c>
    </row>
    <row r="212" spans="1:2">
      <c r="A212" s="59">
        <v>41061</v>
      </c>
      <c r="B212" s="19">
        <v>25.792000000000005</v>
      </c>
    </row>
    <row r="213" spans="1:2">
      <c r="A213" s="59">
        <v>41091</v>
      </c>
      <c r="B213" s="19">
        <v>7.0779999999999994</v>
      </c>
    </row>
    <row r="214" spans="1:2">
      <c r="A214" s="59">
        <v>41122</v>
      </c>
      <c r="B214" s="19">
        <v>5.2050000000000001</v>
      </c>
    </row>
    <row r="215" spans="1:2">
      <c r="A215" s="59">
        <v>41153</v>
      </c>
      <c r="B215" s="19">
        <v>6.8120000000000003</v>
      </c>
    </row>
    <row r="216" spans="1:2">
      <c r="A216" s="59">
        <v>41183</v>
      </c>
      <c r="B216" s="19">
        <v>9.4849999999999994</v>
      </c>
    </row>
    <row r="217" spans="1:2">
      <c r="A217" s="59">
        <v>41214</v>
      </c>
      <c r="B217" s="19">
        <v>9.8870000000000005</v>
      </c>
    </row>
    <row r="218" spans="1:2">
      <c r="A218" s="59">
        <v>41244</v>
      </c>
      <c r="B218" s="19">
        <v>12.644</v>
      </c>
    </row>
    <row r="219" spans="1:2" s="11" customFormat="1">
      <c r="A219" s="59">
        <v>41275</v>
      </c>
      <c r="B219" s="14">
        <v>5.0640000000000001</v>
      </c>
    </row>
    <row r="220" spans="1:2">
      <c r="A220" s="59">
        <v>41306</v>
      </c>
      <c r="B220" s="19">
        <v>18.745999999999999</v>
      </c>
    </row>
    <row r="221" spans="1:2">
      <c r="A221" s="59">
        <v>41334</v>
      </c>
      <c r="B221" s="19">
        <v>22.829000000000001</v>
      </c>
    </row>
    <row r="222" spans="1:2">
      <c r="A222" s="59">
        <v>41365</v>
      </c>
      <c r="B222" s="19">
        <v>22.812999999999999</v>
      </c>
    </row>
    <row r="223" spans="1:2">
      <c r="A223" s="59">
        <v>41395</v>
      </c>
      <c r="B223" s="19">
        <v>24.140999999999998</v>
      </c>
    </row>
    <row r="224" spans="1:2">
      <c r="A224" s="59">
        <v>41426</v>
      </c>
      <c r="B224" s="42">
        <v>23.210999999999999</v>
      </c>
    </row>
    <row r="225" spans="1:2">
      <c r="A225" s="59">
        <v>41456</v>
      </c>
      <c r="B225" s="42">
        <v>8.5950000000000006</v>
      </c>
    </row>
    <row r="226" spans="1:2">
      <c r="A226" s="59">
        <v>41487</v>
      </c>
      <c r="B226" s="42">
        <v>3.0510000000000002</v>
      </c>
    </row>
    <row r="227" spans="1:2">
      <c r="A227" s="59">
        <v>41518</v>
      </c>
      <c r="B227" s="42">
        <v>5.9710000000000001</v>
      </c>
    </row>
    <row r="228" spans="1:2">
      <c r="A228" s="59">
        <v>41548</v>
      </c>
      <c r="B228" s="42">
        <v>9.3290000000000006</v>
      </c>
    </row>
    <row r="229" spans="1:2">
      <c r="A229" s="59">
        <v>41579</v>
      </c>
      <c r="B229" s="42">
        <v>9.4350000000000005</v>
      </c>
    </row>
    <row r="230" spans="1:2">
      <c r="A230" s="59">
        <v>41609</v>
      </c>
      <c r="B230" s="42">
        <v>8.6859999999999999</v>
      </c>
    </row>
    <row r="231" spans="1:2" s="11" customFormat="1">
      <c r="A231" s="59">
        <v>41640</v>
      </c>
      <c r="B231" s="14">
        <v>8.6170000000000009</v>
      </c>
    </row>
    <row r="232" spans="1:2">
      <c r="A232" s="59">
        <v>41671</v>
      </c>
      <c r="B232" s="19">
        <v>16.934999999999999</v>
      </c>
    </row>
    <row r="233" spans="1:2">
      <c r="A233" s="59">
        <v>41699</v>
      </c>
      <c r="B233" s="19">
        <v>25.172999999999998</v>
      </c>
    </row>
    <row r="234" spans="1:2">
      <c r="A234" s="59">
        <v>41730</v>
      </c>
      <c r="B234" s="52">
        <v>23.91</v>
      </c>
    </row>
    <row r="235" spans="1:2">
      <c r="A235" s="59">
        <v>41760</v>
      </c>
      <c r="B235" s="19">
        <v>26.294</v>
      </c>
    </row>
    <row r="236" spans="1:2">
      <c r="A236" s="59">
        <v>41791</v>
      </c>
      <c r="B236" s="19">
        <v>24.36</v>
      </c>
    </row>
    <row r="237" spans="1:2">
      <c r="A237" s="59">
        <v>41821</v>
      </c>
      <c r="B237" s="3">
        <v>7.8209999999999997</v>
      </c>
    </row>
    <row r="238" spans="1:2">
      <c r="A238" s="59">
        <v>41852</v>
      </c>
      <c r="B238" s="3">
        <v>3.7010000000000001</v>
      </c>
    </row>
    <row r="239" spans="1:2">
      <c r="A239" s="59">
        <v>41883</v>
      </c>
      <c r="B239" s="3">
        <v>7.2560000000000002</v>
      </c>
    </row>
    <row r="240" spans="1:2">
      <c r="A240" s="59">
        <v>41913</v>
      </c>
      <c r="B240" s="3"/>
    </row>
    <row r="241" spans="1:2">
      <c r="A241" s="59">
        <v>41944</v>
      </c>
      <c r="B241" s="3"/>
    </row>
    <row r="242" spans="1:2">
      <c r="A242" s="59">
        <v>41974</v>
      </c>
      <c r="B242" s="3"/>
    </row>
  </sheetData>
  <printOptions horizontalCentered="1" verticalCentered="1" gridLines="1" gridLinesSet="0"/>
  <pageMargins left="0.39370078740157483" right="0.39370078740157483" top="0.78740157480314965" bottom="0.78740157480314965" header="0.51181102362204722" footer="0.51181102362204722"/>
  <pageSetup paperSize="9" scale="85" orientation="portrait" r:id="rId1"/>
  <headerFooter alignWithMargins="0">
    <oddHeader>&amp;C&amp;A&amp;R&amp;D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>
    <tabColor theme="4" tint="0.59999389629810485"/>
    <pageSetUpPr fitToPage="1"/>
  </sheetPr>
  <dimension ref="A1:B242"/>
  <sheetViews>
    <sheetView zoomScaleNormal="100" workbookViewId="0">
      <pane xSplit="1" ySplit="2" topLeftCell="B3" activePane="bottomRight" state="frozen"/>
      <selection activeCell="C5" sqref="C5"/>
      <selection pane="topRight" activeCell="C5" sqref="C5"/>
      <selection pane="bottomLeft" activeCell="C5" sqref="C5"/>
      <selection pane="bottomRight" activeCell="C5" sqref="C5"/>
    </sheetView>
  </sheetViews>
  <sheetFormatPr defaultColWidth="11.42578125" defaultRowHeight="12.75"/>
  <cols>
    <col min="1" max="1" width="7.140625" style="1" bestFit="1" customWidth="1"/>
    <col min="2" max="2" width="7.7109375" style="19" customWidth="1"/>
    <col min="3" max="16384" width="11.42578125" style="1"/>
  </cols>
  <sheetData>
    <row r="1" spans="1:2">
      <c r="B1" s="1"/>
    </row>
    <row r="2" spans="1:2">
      <c r="B2" s="43" t="s">
        <v>3</v>
      </c>
    </row>
    <row r="3" spans="1:2">
      <c r="A3" s="59">
        <v>34700</v>
      </c>
      <c r="B3" s="3">
        <v>7.7880000000000003</v>
      </c>
    </row>
    <row r="4" spans="1:2">
      <c r="A4" s="59">
        <v>34731</v>
      </c>
      <c r="B4" s="3">
        <v>5.2349999999999994</v>
      </c>
    </row>
    <row r="5" spans="1:2">
      <c r="A5" s="59">
        <v>34759</v>
      </c>
      <c r="B5" s="3">
        <v>6.1309999999999985</v>
      </c>
    </row>
    <row r="6" spans="1:2">
      <c r="A6" s="59">
        <v>34790</v>
      </c>
      <c r="B6" s="3">
        <v>5.0230000000000015</v>
      </c>
    </row>
    <row r="7" spans="1:2">
      <c r="A7" s="59">
        <v>34820</v>
      </c>
      <c r="B7" s="3">
        <v>3.0019999999999989</v>
      </c>
    </row>
    <row r="8" spans="1:2">
      <c r="A8" s="59">
        <v>34851</v>
      </c>
      <c r="B8" s="3">
        <v>2.1349999999999998</v>
      </c>
    </row>
    <row r="9" spans="1:2">
      <c r="A9" s="59">
        <v>34881</v>
      </c>
      <c r="B9" s="3">
        <v>6.1890000000000001</v>
      </c>
    </row>
    <row r="10" spans="1:2">
      <c r="A10" s="59">
        <v>34912</v>
      </c>
      <c r="B10" s="3">
        <v>2.8970000000000002</v>
      </c>
    </row>
    <row r="11" spans="1:2">
      <c r="A11" s="59">
        <v>34943</v>
      </c>
      <c r="B11" s="3">
        <v>3.6739999999999995</v>
      </c>
    </row>
    <row r="12" spans="1:2">
      <c r="A12" s="59">
        <v>34973</v>
      </c>
      <c r="B12" s="3">
        <v>3.5530000000000008</v>
      </c>
    </row>
    <row r="13" spans="1:2">
      <c r="A13" s="59">
        <v>35004</v>
      </c>
      <c r="B13" s="3">
        <v>3.6449999999999996</v>
      </c>
    </row>
    <row r="14" spans="1:2">
      <c r="A14" s="59">
        <v>35034</v>
      </c>
      <c r="B14" s="3">
        <v>4.2569999999999997</v>
      </c>
    </row>
    <row r="15" spans="1:2">
      <c r="A15" s="59">
        <v>35065</v>
      </c>
      <c r="B15" s="3">
        <v>5.0809999999999995</v>
      </c>
    </row>
    <row r="16" spans="1:2">
      <c r="A16" s="59">
        <v>35096</v>
      </c>
      <c r="B16" s="3">
        <v>12.24</v>
      </c>
    </row>
    <row r="17" spans="1:2">
      <c r="A17" s="59">
        <v>35125</v>
      </c>
      <c r="B17" s="3">
        <v>7.006000000000002</v>
      </c>
    </row>
    <row r="18" spans="1:2">
      <c r="A18" s="59">
        <v>35156</v>
      </c>
      <c r="B18" s="3">
        <v>6.020999999999999</v>
      </c>
    </row>
    <row r="19" spans="1:2">
      <c r="A19" s="59">
        <v>35186</v>
      </c>
      <c r="B19" s="3">
        <v>4.706999999999999</v>
      </c>
    </row>
    <row r="20" spans="1:2">
      <c r="A20" s="59">
        <v>35217</v>
      </c>
      <c r="B20" s="3">
        <v>2.802999999999999</v>
      </c>
    </row>
    <row r="21" spans="1:2">
      <c r="A21" s="59">
        <v>35247</v>
      </c>
      <c r="B21" s="3">
        <v>14.816000000000003</v>
      </c>
    </row>
    <row r="22" spans="1:2">
      <c r="A22" s="59">
        <v>35278</v>
      </c>
      <c r="B22" s="3">
        <v>6.4859999999999989</v>
      </c>
    </row>
    <row r="23" spans="1:2">
      <c r="A23" s="59">
        <v>35309</v>
      </c>
      <c r="B23" s="3">
        <v>6.5139999999999993</v>
      </c>
    </row>
    <row r="24" spans="1:2">
      <c r="A24" s="59">
        <v>35339</v>
      </c>
      <c r="B24" s="3">
        <v>5.6859999999999999</v>
      </c>
    </row>
    <row r="25" spans="1:2">
      <c r="A25" s="59">
        <v>35370</v>
      </c>
      <c r="B25" s="3">
        <v>6.0569999999999986</v>
      </c>
    </row>
    <row r="26" spans="1:2">
      <c r="A26" s="59">
        <v>35400</v>
      </c>
      <c r="B26" s="3">
        <v>7.7270000000000021</v>
      </c>
    </row>
    <row r="27" spans="1:2">
      <c r="A27" s="59">
        <v>35431</v>
      </c>
      <c r="B27" s="3">
        <v>8.1289999999999996</v>
      </c>
    </row>
    <row r="28" spans="1:2">
      <c r="A28" s="59">
        <v>35462</v>
      </c>
      <c r="B28" s="3">
        <v>9.3410000000000011</v>
      </c>
    </row>
    <row r="29" spans="1:2">
      <c r="A29" s="59">
        <v>35490</v>
      </c>
      <c r="B29" s="3">
        <v>8.0649999999999995</v>
      </c>
    </row>
    <row r="30" spans="1:2">
      <c r="A30" s="59">
        <v>35521</v>
      </c>
      <c r="B30" s="3">
        <v>9.2640000000000011</v>
      </c>
    </row>
    <row r="31" spans="1:2">
      <c r="A31" s="59">
        <v>35551</v>
      </c>
      <c r="B31" s="3">
        <v>6.2569999999999997</v>
      </c>
    </row>
    <row r="32" spans="1:2">
      <c r="A32" s="59">
        <v>35582</v>
      </c>
      <c r="B32" s="3">
        <v>3.7679999999999989</v>
      </c>
    </row>
    <row r="33" spans="1:2">
      <c r="A33" s="59">
        <v>35612</v>
      </c>
      <c r="B33" s="3">
        <v>16.588999999999999</v>
      </c>
    </row>
    <row r="34" spans="1:2">
      <c r="A34" s="59">
        <v>35643</v>
      </c>
      <c r="B34" s="3">
        <v>8.5340000000000007</v>
      </c>
    </row>
    <row r="35" spans="1:2">
      <c r="A35" s="59">
        <v>35674</v>
      </c>
      <c r="B35" s="3">
        <v>7.6370000000000005</v>
      </c>
    </row>
    <row r="36" spans="1:2">
      <c r="A36" s="59">
        <v>35704</v>
      </c>
      <c r="B36" s="3">
        <v>8.3330000000000002</v>
      </c>
    </row>
    <row r="37" spans="1:2">
      <c r="A37" s="59">
        <v>35735</v>
      </c>
      <c r="B37" s="3">
        <v>7.2990000000000013</v>
      </c>
    </row>
    <row r="38" spans="1:2">
      <c r="A38" s="59">
        <v>35765</v>
      </c>
      <c r="B38" s="3">
        <v>7.9719999999999995</v>
      </c>
    </row>
    <row r="39" spans="1:2">
      <c r="A39" s="59">
        <v>35796</v>
      </c>
      <c r="B39" s="3">
        <v>7.968</v>
      </c>
    </row>
    <row r="40" spans="1:2">
      <c r="A40" s="59">
        <v>35827</v>
      </c>
      <c r="B40" s="3">
        <v>9.7769999999999992</v>
      </c>
    </row>
    <row r="41" spans="1:2">
      <c r="A41" s="59">
        <v>35855</v>
      </c>
      <c r="B41" s="3">
        <v>10.805</v>
      </c>
    </row>
    <row r="42" spans="1:2">
      <c r="A42" s="59">
        <v>35886</v>
      </c>
      <c r="B42" s="3">
        <v>10.362999999999998</v>
      </c>
    </row>
    <row r="43" spans="1:2">
      <c r="A43" s="59">
        <v>35916</v>
      </c>
      <c r="B43" s="3">
        <v>8.6769999999999996</v>
      </c>
    </row>
    <row r="44" spans="1:2">
      <c r="A44" s="59">
        <v>35947</v>
      </c>
      <c r="B44" s="3">
        <v>5.1029999999999998</v>
      </c>
    </row>
    <row r="45" spans="1:2">
      <c r="A45" s="59">
        <v>35977</v>
      </c>
      <c r="B45" s="3">
        <v>15.282</v>
      </c>
    </row>
    <row r="46" spans="1:2">
      <c r="A46" s="59">
        <v>36008</v>
      </c>
      <c r="B46" s="3">
        <v>7.2370000000000001</v>
      </c>
    </row>
    <row r="47" spans="1:2">
      <c r="A47" s="59">
        <v>36039</v>
      </c>
      <c r="B47" s="3">
        <v>11.047999999999998</v>
      </c>
    </row>
    <row r="48" spans="1:2">
      <c r="A48" s="59">
        <v>36069</v>
      </c>
      <c r="B48" s="3">
        <v>8.7300000000000022</v>
      </c>
    </row>
    <row r="49" spans="1:2">
      <c r="A49" s="59">
        <v>36100</v>
      </c>
      <c r="B49" s="3">
        <v>10.163999999999998</v>
      </c>
    </row>
    <row r="50" spans="1:2">
      <c r="A50" s="59">
        <v>36130</v>
      </c>
      <c r="B50" s="3">
        <v>11.195999999999998</v>
      </c>
    </row>
    <row r="51" spans="1:2">
      <c r="A51" s="59">
        <v>36161</v>
      </c>
      <c r="B51" s="3">
        <v>9.1180000000000021</v>
      </c>
    </row>
    <row r="52" spans="1:2">
      <c r="A52" s="59">
        <v>36192</v>
      </c>
      <c r="B52" s="3">
        <v>8.2430000000000003</v>
      </c>
    </row>
    <row r="53" spans="1:2">
      <c r="A53" s="59">
        <v>36220</v>
      </c>
      <c r="B53" s="3">
        <v>15.775000000000002</v>
      </c>
    </row>
    <row r="54" spans="1:2">
      <c r="A54" s="59">
        <v>36251</v>
      </c>
      <c r="B54" s="3">
        <v>10.141</v>
      </c>
    </row>
    <row r="55" spans="1:2">
      <c r="A55" s="59">
        <v>36281</v>
      </c>
      <c r="B55" s="3">
        <v>8.0670000000000019</v>
      </c>
    </row>
    <row r="56" spans="1:2">
      <c r="A56" s="59">
        <v>36312</v>
      </c>
      <c r="B56" s="3">
        <v>5.1509999999999998</v>
      </c>
    </row>
    <row r="57" spans="1:2">
      <c r="A57" s="59">
        <v>36342</v>
      </c>
      <c r="B57" s="3">
        <v>16.611999999999998</v>
      </c>
    </row>
    <row r="58" spans="1:2">
      <c r="A58" s="59">
        <v>36373</v>
      </c>
      <c r="B58" s="3">
        <v>9.3350000000000026</v>
      </c>
    </row>
    <row r="59" spans="1:2">
      <c r="A59" s="59">
        <v>36404</v>
      </c>
      <c r="B59" s="3">
        <v>9.32</v>
      </c>
    </row>
    <row r="60" spans="1:2">
      <c r="A60" s="59">
        <v>36434</v>
      </c>
      <c r="B60" s="3">
        <v>7.0720000000000027</v>
      </c>
    </row>
    <row r="61" spans="1:2">
      <c r="A61" s="59">
        <v>36465</v>
      </c>
      <c r="B61" s="3">
        <v>6.3109999999999999</v>
      </c>
    </row>
    <row r="62" spans="1:2">
      <c r="A62" s="59">
        <v>36495</v>
      </c>
      <c r="B62" s="3">
        <v>9.9390000000000001</v>
      </c>
    </row>
    <row r="63" spans="1:2">
      <c r="A63" s="59">
        <v>36526</v>
      </c>
      <c r="B63" s="3">
        <v>5.2350000000000012</v>
      </c>
    </row>
    <row r="64" spans="1:2">
      <c r="A64" s="59">
        <v>36557</v>
      </c>
      <c r="B64" s="3">
        <v>11.294000000000002</v>
      </c>
    </row>
    <row r="65" spans="1:2">
      <c r="A65" s="59">
        <v>36586</v>
      </c>
      <c r="B65" s="3">
        <v>14.16</v>
      </c>
    </row>
    <row r="66" spans="1:2">
      <c r="A66" s="59">
        <v>36617</v>
      </c>
      <c r="B66" s="3">
        <v>12.504999999999999</v>
      </c>
    </row>
    <row r="67" spans="1:2">
      <c r="A67" s="59">
        <v>36647</v>
      </c>
      <c r="B67" s="3">
        <v>11.405000000000001</v>
      </c>
    </row>
    <row r="68" spans="1:2">
      <c r="A68" s="59">
        <v>36678</v>
      </c>
      <c r="B68" s="3">
        <v>10.164999999999997</v>
      </c>
    </row>
    <row r="69" spans="1:2">
      <c r="A69" s="59">
        <v>36708</v>
      </c>
      <c r="B69" s="3">
        <v>12.109000000000002</v>
      </c>
    </row>
    <row r="70" spans="1:2">
      <c r="A70" s="59">
        <v>36739</v>
      </c>
      <c r="B70" s="3">
        <v>6.8140000000000001</v>
      </c>
    </row>
    <row r="71" spans="1:2">
      <c r="A71" s="59">
        <v>36770</v>
      </c>
      <c r="B71" s="3">
        <v>7.7259999999999991</v>
      </c>
    </row>
    <row r="72" spans="1:2">
      <c r="A72" s="59">
        <v>36800</v>
      </c>
      <c r="B72" s="3">
        <v>8.4619999999999997</v>
      </c>
    </row>
    <row r="73" spans="1:2">
      <c r="A73" s="59">
        <v>36831</v>
      </c>
      <c r="B73" s="3">
        <v>8.1289999999999978</v>
      </c>
    </row>
    <row r="74" spans="1:2">
      <c r="A74" s="59">
        <v>36861</v>
      </c>
      <c r="B74" s="3">
        <v>7.7729999999999997</v>
      </c>
    </row>
    <row r="75" spans="1:2">
      <c r="A75" s="59">
        <v>36892</v>
      </c>
      <c r="B75" s="3">
        <v>6.4550000000000018</v>
      </c>
    </row>
    <row r="76" spans="1:2">
      <c r="A76" s="59">
        <v>36923</v>
      </c>
      <c r="B76" s="3">
        <v>4.9379999999999988</v>
      </c>
    </row>
    <row r="77" spans="1:2">
      <c r="A77" s="59">
        <v>36951</v>
      </c>
      <c r="B77" s="3">
        <v>6.5850000000000009</v>
      </c>
    </row>
    <row r="78" spans="1:2">
      <c r="A78" s="59">
        <v>36982</v>
      </c>
      <c r="B78" s="3">
        <v>6.9669999999999987</v>
      </c>
    </row>
    <row r="79" spans="1:2">
      <c r="A79" s="59">
        <v>37012</v>
      </c>
      <c r="B79" s="3">
        <v>8.9610000000000003</v>
      </c>
    </row>
    <row r="80" spans="1:2">
      <c r="A80" s="59">
        <v>37043</v>
      </c>
      <c r="B80" s="3">
        <v>9.5790000000000006</v>
      </c>
    </row>
    <row r="81" spans="1:2">
      <c r="A81" s="59">
        <v>37073</v>
      </c>
      <c r="B81" s="3">
        <v>8.2779999999999987</v>
      </c>
    </row>
    <row r="82" spans="1:2">
      <c r="A82" s="59">
        <v>37104</v>
      </c>
      <c r="B82" s="20">
        <v>10.087</v>
      </c>
    </row>
    <row r="83" spans="1:2">
      <c r="A83" s="59">
        <v>37135</v>
      </c>
      <c r="B83" s="20">
        <v>11.407999999999999</v>
      </c>
    </row>
    <row r="84" spans="1:2">
      <c r="A84" s="59">
        <v>37165</v>
      </c>
      <c r="B84" s="20">
        <v>8.4490000000000016</v>
      </c>
    </row>
    <row r="85" spans="1:2">
      <c r="A85" s="59">
        <v>37196</v>
      </c>
      <c r="B85" s="20">
        <v>7.5130000000000017</v>
      </c>
    </row>
    <row r="86" spans="1:2">
      <c r="A86" s="59">
        <v>37226</v>
      </c>
      <c r="B86" s="20">
        <v>7.8589999999999982</v>
      </c>
    </row>
    <row r="87" spans="1:2">
      <c r="A87" s="59">
        <v>37257</v>
      </c>
      <c r="B87" s="20">
        <v>7.8000000000000007</v>
      </c>
    </row>
    <row r="88" spans="1:2">
      <c r="A88" s="59">
        <v>37288</v>
      </c>
      <c r="B88" s="20">
        <v>6.8989999999999991</v>
      </c>
    </row>
    <row r="89" spans="1:2">
      <c r="A89" s="59">
        <v>37316</v>
      </c>
      <c r="B89" s="20">
        <v>8.2729999999999997</v>
      </c>
    </row>
    <row r="90" spans="1:2">
      <c r="A90" s="59">
        <v>37347</v>
      </c>
      <c r="B90" s="20">
        <v>9.4259999999999984</v>
      </c>
    </row>
    <row r="91" spans="1:2">
      <c r="A91" s="59">
        <v>37377</v>
      </c>
      <c r="B91" s="20">
        <v>9.8490000000000002</v>
      </c>
    </row>
    <row r="92" spans="1:2">
      <c r="A92" s="59">
        <v>37408</v>
      </c>
      <c r="B92" s="20">
        <v>11.888000000000002</v>
      </c>
    </row>
    <row r="93" spans="1:2">
      <c r="A93" s="59">
        <v>37438</v>
      </c>
      <c r="B93" s="20">
        <v>11.088999999999999</v>
      </c>
    </row>
    <row r="94" spans="1:2">
      <c r="A94" s="59">
        <v>37469</v>
      </c>
      <c r="B94" s="20">
        <v>6.4859999999999989</v>
      </c>
    </row>
    <row r="95" spans="1:2">
      <c r="A95" s="59">
        <v>37500</v>
      </c>
      <c r="B95" s="20">
        <v>9.08</v>
      </c>
    </row>
    <row r="96" spans="1:2">
      <c r="A96" s="59">
        <v>37530</v>
      </c>
      <c r="B96" s="20">
        <v>9.8919999999999995</v>
      </c>
    </row>
    <row r="97" spans="1:2">
      <c r="A97" s="59">
        <v>37561</v>
      </c>
      <c r="B97" s="20">
        <v>9.1699999999999982</v>
      </c>
    </row>
    <row r="98" spans="1:2">
      <c r="A98" s="59">
        <v>37591</v>
      </c>
      <c r="B98" s="20">
        <v>10.757999999999999</v>
      </c>
    </row>
    <row r="99" spans="1:2">
      <c r="A99" s="59">
        <v>37622</v>
      </c>
      <c r="B99" s="20">
        <v>8.2109999999999985</v>
      </c>
    </row>
    <row r="100" spans="1:2">
      <c r="A100" s="59">
        <v>37653</v>
      </c>
      <c r="B100" s="51">
        <v>8.4679999999999982</v>
      </c>
    </row>
    <row r="101" spans="1:2">
      <c r="A101" s="59">
        <v>37681</v>
      </c>
      <c r="B101" s="51">
        <v>10.7</v>
      </c>
    </row>
    <row r="102" spans="1:2">
      <c r="A102" s="59">
        <v>37712</v>
      </c>
      <c r="B102" s="51">
        <v>12.124000000000001</v>
      </c>
    </row>
    <row r="103" spans="1:2">
      <c r="A103" s="59">
        <v>37742</v>
      </c>
      <c r="B103" s="51">
        <v>13.419000000000002</v>
      </c>
    </row>
    <row r="104" spans="1:2">
      <c r="A104" s="59">
        <v>37773</v>
      </c>
      <c r="B104" s="20">
        <v>15.041000000000004</v>
      </c>
    </row>
    <row r="105" spans="1:2">
      <c r="A105" s="59">
        <v>37803</v>
      </c>
      <c r="B105" s="20">
        <v>12.038</v>
      </c>
    </row>
    <row r="106" spans="1:2">
      <c r="A106" s="59">
        <v>37834</v>
      </c>
      <c r="B106" s="20">
        <v>6.2059999999999995</v>
      </c>
    </row>
    <row r="107" spans="1:2">
      <c r="A107" s="59">
        <v>37865</v>
      </c>
      <c r="B107" s="20">
        <v>12.125999999999998</v>
      </c>
    </row>
    <row r="108" spans="1:2">
      <c r="A108" s="59">
        <v>37895</v>
      </c>
      <c r="B108" s="20">
        <v>11.873999999999999</v>
      </c>
    </row>
    <row r="109" spans="1:2">
      <c r="A109" s="59">
        <v>37926</v>
      </c>
      <c r="B109" s="20">
        <v>11.492000000000001</v>
      </c>
    </row>
    <row r="110" spans="1:2">
      <c r="A110" s="59">
        <v>37956</v>
      </c>
      <c r="B110" s="20">
        <v>13.907</v>
      </c>
    </row>
    <row r="111" spans="1:2" s="11" customFormat="1">
      <c r="A111" s="59">
        <v>37987</v>
      </c>
      <c r="B111" s="14">
        <v>10.698999999999998</v>
      </c>
    </row>
    <row r="112" spans="1:2">
      <c r="A112" s="59">
        <v>38018</v>
      </c>
      <c r="B112" s="20">
        <v>18.146000000000001</v>
      </c>
    </row>
    <row r="113" spans="1:2">
      <c r="A113" s="59">
        <v>38047</v>
      </c>
      <c r="B113" s="20">
        <v>24.463000000000001</v>
      </c>
    </row>
    <row r="114" spans="1:2">
      <c r="A114" s="59">
        <v>38078</v>
      </c>
      <c r="B114" s="20">
        <v>10.98</v>
      </c>
    </row>
    <row r="115" spans="1:2">
      <c r="A115" s="59">
        <v>38108</v>
      </c>
      <c r="B115" s="20">
        <v>10.758000000000001</v>
      </c>
    </row>
    <row r="116" spans="1:2">
      <c r="A116" s="59">
        <v>38139</v>
      </c>
      <c r="B116" s="20">
        <v>16.859999999999996</v>
      </c>
    </row>
    <row r="117" spans="1:2">
      <c r="A117" s="59">
        <v>38169</v>
      </c>
      <c r="B117" s="20">
        <v>10.346999999999998</v>
      </c>
    </row>
    <row r="118" spans="1:2">
      <c r="A118" s="59">
        <v>38200</v>
      </c>
      <c r="B118" s="20">
        <v>7.0939999999999994</v>
      </c>
    </row>
    <row r="119" spans="1:2">
      <c r="A119" s="59">
        <v>38231</v>
      </c>
      <c r="B119" s="20">
        <v>10.826000000000001</v>
      </c>
    </row>
    <row r="120" spans="1:2">
      <c r="A120" s="59">
        <v>38261</v>
      </c>
      <c r="B120" s="20">
        <v>9.8649999999999984</v>
      </c>
    </row>
    <row r="121" spans="1:2">
      <c r="A121" s="59">
        <v>38292</v>
      </c>
      <c r="B121" s="20">
        <v>10</v>
      </c>
    </row>
    <row r="122" spans="1:2">
      <c r="A122" s="59">
        <v>38322</v>
      </c>
      <c r="B122" s="20">
        <v>11.632000000000001</v>
      </c>
    </row>
    <row r="123" spans="1:2" s="11" customFormat="1">
      <c r="A123" s="59">
        <v>38353</v>
      </c>
      <c r="B123" s="14">
        <v>8.8149999999999977</v>
      </c>
    </row>
    <row r="124" spans="1:2">
      <c r="A124" s="59">
        <v>38384</v>
      </c>
      <c r="B124" s="20">
        <v>9.208000000000002</v>
      </c>
    </row>
    <row r="125" spans="1:2">
      <c r="A125" s="59">
        <v>38412</v>
      </c>
      <c r="B125" s="20">
        <v>11.085000000000001</v>
      </c>
    </row>
    <row r="126" spans="1:2">
      <c r="A126" s="59">
        <v>38443</v>
      </c>
      <c r="B126" s="20">
        <v>12.501999999999999</v>
      </c>
    </row>
    <row r="127" spans="1:2">
      <c r="A127" s="59">
        <v>38473</v>
      </c>
      <c r="B127" s="20">
        <v>12.608999999999998</v>
      </c>
    </row>
    <row r="128" spans="1:2">
      <c r="A128" s="59">
        <v>38504</v>
      </c>
      <c r="B128" s="20">
        <v>15.134</v>
      </c>
    </row>
    <row r="129" spans="1:2">
      <c r="A129" s="59">
        <v>38534</v>
      </c>
      <c r="B129" s="20">
        <v>10.167999999999999</v>
      </c>
    </row>
    <row r="130" spans="1:2">
      <c r="A130" s="59">
        <v>38565</v>
      </c>
      <c r="B130" s="20">
        <v>6.3349999999999991</v>
      </c>
    </row>
    <row r="131" spans="1:2">
      <c r="A131" s="59">
        <v>38596</v>
      </c>
      <c r="B131" s="20">
        <v>11.376000000000001</v>
      </c>
    </row>
    <row r="132" spans="1:2">
      <c r="A132" s="59">
        <v>38626</v>
      </c>
      <c r="B132" s="20">
        <v>10.021000000000001</v>
      </c>
    </row>
    <row r="133" spans="1:2">
      <c r="A133" s="59">
        <v>38657</v>
      </c>
      <c r="B133" s="20">
        <v>11.024000000000001</v>
      </c>
    </row>
    <row r="134" spans="1:2">
      <c r="A134" s="59">
        <v>38687</v>
      </c>
      <c r="B134" s="21">
        <v>10.670999999999999</v>
      </c>
    </row>
    <row r="135" spans="1:2" s="11" customFormat="1">
      <c r="A135" s="59">
        <v>38718</v>
      </c>
      <c r="B135" s="18">
        <v>6.7510000000000012</v>
      </c>
    </row>
    <row r="136" spans="1:2">
      <c r="A136" s="59">
        <v>38749</v>
      </c>
      <c r="B136" s="21">
        <v>7.6720000000000006</v>
      </c>
    </row>
    <row r="137" spans="1:2">
      <c r="A137" s="59">
        <v>38777</v>
      </c>
      <c r="B137" s="21">
        <v>8.4830000000000005</v>
      </c>
    </row>
    <row r="138" spans="1:2">
      <c r="A138" s="59">
        <v>38808</v>
      </c>
      <c r="B138" s="21">
        <v>7.7029999999999994</v>
      </c>
    </row>
    <row r="139" spans="1:2">
      <c r="A139" s="59">
        <v>38838</v>
      </c>
      <c r="B139" s="21">
        <v>7.8910000000000018</v>
      </c>
    </row>
    <row r="140" spans="1:2">
      <c r="A140" s="59">
        <v>38869</v>
      </c>
      <c r="B140" s="21">
        <v>10.291</v>
      </c>
    </row>
    <row r="141" spans="1:2">
      <c r="A141" s="59">
        <v>38899</v>
      </c>
      <c r="B141" s="21">
        <v>7.2789999999999999</v>
      </c>
    </row>
    <row r="142" spans="1:2">
      <c r="A142" s="59">
        <v>38930</v>
      </c>
      <c r="B142" s="21">
        <v>4.8460000000000001</v>
      </c>
    </row>
    <row r="143" spans="1:2">
      <c r="A143" s="59">
        <v>38961</v>
      </c>
      <c r="B143" s="21">
        <v>8.3269999999999982</v>
      </c>
    </row>
    <row r="144" spans="1:2">
      <c r="A144" s="59">
        <v>38991</v>
      </c>
      <c r="B144" s="21">
        <v>8.5219999999999985</v>
      </c>
    </row>
    <row r="145" spans="1:2">
      <c r="A145" s="59">
        <v>39022</v>
      </c>
      <c r="B145" s="21">
        <v>7.5800000000000018</v>
      </c>
    </row>
    <row r="146" spans="1:2">
      <c r="A146" s="59">
        <v>39052</v>
      </c>
      <c r="B146" s="21">
        <v>6.7789999999999999</v>
      </c>
    </row>
    <row r="147" spans="1:2" s="11" customFormat="1">
      <c r="A147" s="59">
        <v>39083</v>
      </c>
      <c r="B147" s="18">
        <v>7.2950000000000017</v>
      </c>
    </row>
    <row r="148" spans="1:2">
      <c r="A148" s="59">
        <v>39114</v>
      </c>
      <c r="B148" s="3">
        <v>7.9349999999999987</v>
      </c>
    </row>
    <row r="149" spans="1:2">
      <c r="A149" s="59">
        <v>39142</v>
      </c>
      <c r="B149" s="3">
        <v>9.3870000000000005</v>
      </c>
    </row>
    <row r="150" spans="1:2">
      <c r="A150" s="59">
        <v>39173</v>
      </c>
      <c r="B150" s="3">
        <v>8.0289999999999999</v>
      </c>
    </row>
    <row r="151" spans="1:2">
      <c r="A151" s="59">
        <v>39203</v>
      </c>
      <c r="B151" s="3">
        <v>7.3730000000000011</v>
      </c>
    </row>
    <row r="152" spans="1:2">
      <c r="A152" s="59">
        <v>39234</v>
      </c>
      <c r="B152" s="3">
        <v>10.100999999999999</v>
      </c>
    </row>
    <row r="153" spans="1:2">
      <c r="A153" s="59">
        <v>39264</v>
      </c>
      <c r="B153" s="3">
        <v>9.0800000000000018</v>
      </c>
    </row>
    <row r="154" spans="1:2">
      <c r="A154" s="59">
        <v>39295</v>
      </c>
      <c r="B154" s="3">
        <v>5.043000000000001</v>
      </c>
    </row>
    <row r="155" spans="1:2">
      <c r="A155" s="59">
        <v>39326</v>
      </c>
      <c r="B155" s="3">
        <v>8.509999999999998</v>
      </c>
    </row>
    <row r="156" spans="1:2">
      <c r="A156" s="59">
        <v>39356</v>
      </c>
      <c r="B156" s="3">
        <v>9.1660000000000004</v>
      </c>
    </row>
    <row r="157" spans="1:2">
      <c r="A157" s="59">
        <v>39387</v>
      </c>
      <c r="B157" s="3">
        <v>8.1909999999999989</v>
      </c>
    </row>
    <row r="158" spans="1:2">
      <c r="A158" s="59">
        <v>39417</v>
      </c>
      <c r="B158" s="3">
        <v>7.5919999999999987</v>
      </c>
    </row>
    <row r="159" spans="1:2" s="11" customFormat="1">
      <c r="A159" s="59">
        <v>39448</v>
      </c>
      <c r="B159" s="14">
        <v>7.0940000000000012</v>
      </c>
    </row>
    <row r="160" spans="1:2">
      <c r="A160" s="59">
        <v>39479</v>
      </c>
      <c r="B160" s="3">
        <v>7.8550000000000004</v>
      </c>
    </row>
    <row r="161" spans="1:2">
      <c r="A161" s="59">
        <v>39508</v>
      </c>
      <c r="B161" s="3">
        <v>7.3410000000000011</v>
      </c>
    </row>
    <row r="162" spans="1:2">
      <c r="A162" s="59">
        <v>39539</v>
      </c>
      <c r="B162" s="3">
        <v>8.1900000000000013</v>
      </c>
    </row>
    <row r="163" spans="1:2">
      <c r="A163" s="59">
        <v>39569</v>
      </c>
      <c r="B163" s="3">
        <v>8.2040000000000006</v>
      </c>
    </row>
    <row r="164" spans="1:2">
      <c r="A164" s="59">
        <v>39600</v>
      </c>
      <c r="B164" s="3">
        <v>9.7679999999999971</v>
      </c>
    </row>
    <row r="165" spans="1:2">
      <c r="A165" s="59">
        <v>39630</v>
      </c>
      <c r="B165" s="3">
        <v>9.5120000000000005</v>
      </c>
    </row>
    <row r="166" spans="1:2">
      <c r="A166" s="59">
        <v>39661</v>
      </c>
      <c r="B166" s="3">
        <v>5.5910000000000011</v>
      </c>
    </row>
    <row r="167" spans="1:2">
      <c r="A167" s="59">
        <v>39692</v>
      </c>
      <c r="B167" s="3">
        <v>9.5949999999999989</v>
      </c>
    </row>
    <row r="168" spans="1:2">
      <c r="A168" s="59">
        <v>39722</v>
      </c>
      <c r="B168" s="3">
        <v>10.913</v>
      </c>
    </row>
    <row r="169" spans="1:2">
      <c r="A169" s="59">
        <v>39753</v>
      </c>
      <c r="B169" s="3">
        <v>7.468</v>
      </c>
    </row>
    <row r="170" spans="1:2" ht="13.5" thickBot="1">
      <c r="A170" s="59">
        <v>39783</v>
      </c>
      <c r="B170" s="3">
        <v>6.968</v>
      </c>
    </row>
    <row r="171" spans="1:2" s="11" customFormat="1" ht="13.5" thickTop="1">
      <c r="A171" s="59">
        <v>39814</v>
      </c>
      <c r="B171" s="17">
        <v>5.661999999999999</v>
      </c>
    </row>
    <row r="172" spans="1:2">
      <c r="A172" s="59">
        <v>39845</v>
      </c>
      <c r="B172" s="3">
        <v>6.1159999999999997</v>
      </c>
    </row>
    <row r="173" spans="1:2">
      <c r="A173" s="59">
        <v>39873</v>
      </c>
      <c r="B173" s="3">
        <v>5.7889999999999979</v>
      </c>
    </row>
    <row r="174" spans="1:2">
      <c r="A174" s="59">
        <v>39904</v>
      </c>
      <c r="B174" s="3">
        <v>5.161999999999999</v>
      </c>
    </row>
    <row r="175" spans="1:2">
      <c r="A175" s="59">
        <v>39934</v>
      </c>
      <c r="B175" s="3">
        <v>11.219999999999999</v>
      </c>
    </row>
    <row r="176" spans="1:2">
      <c r="A176" s="59">
        <v>39965</v>
      </c>
      <c r="B176" s="3">
        <v>12.506999999999998</v>
      </c>
    </row>
    <row r="177" spans="1:2">
      <c r="A177" s="59">
        <v>39995</v>
      </c>
      <c r="B177" s="3">
        <v>10.486000000000001</v>
      </c>
    </row>
    <row r="178" spans="1:2">
      <c r="A178" s="59">
        <v>40026</v>
      </c>
      <c r="B178" s="3">
        <v>5.3770000000000007</v>
      </c>
    </row>
    <row r="179" spans="1:2">
      <c r="A179" s="59">
        <v>40057</v>
      </c>
      <c r="B179" s="3">
        <v>10.173999999999999</v>
      </c>
    </row>
    <row r="180" spans="1:2">
      <c r="A180" s="59">
        <v>40087</v>
      </c>
      <c r="B180" s="3">
        <v>11.473999999999997</v>
      </c>
    </row>
    <row r="181" spans="1:2">
      <c r="A181" s="59">
        <v>40118</v>
      </c>
      <c r="B181" s="3">
        <v>10.350000000000001</v>
      </c>
    </row>
    <row r="182" spans="1:2">
      <c r="A182" s="59">
        <v>40148</v>
      </c>
      <c r="B182" s="3">
        <v>9.9979999999999976</v>
      </c>
    </row>
    <row r="183" spans="1:2" s="11" customFormat="1">
      <c r="A183" s="59">
        <v>40179</v>
      </c>
      <c r="B183" s="14">
        <v>8.4930000000000021</v>
      </c>
    </row>
    <row r="184" spans="1:2">
      <c r="A184" s="59">
        <v>40210</v>
      </c>
      <c r="B184" s="3">
        <v>9.14</v>
      </c>
    </row>
    <row r="185" spans="1:2">
      <c r="A185" s="59">
        <v>40238</v>
      </c>
      <c r="B185" s="3">
        <v>11.743000000000002</v>
      </c>
    </row>
    <row r="186" spans="1:2">
      <c r="A186" s="59">
        <v>40269</v>
      </c>
      <c r="B186" s="3">
        <v>9.5839999999999996</v>
      </c>
    </row>
    <row r="187" spans="1:2">
      <c r="A187" s="59">
        <v>40299</v>
      </c>
      <c r="B187" s="3">
        <v>9.5440000000000005</v>
      </c>
    </row>
    <row r="188" spans="1:2">
      <c r="A188" s="59">
        <v>40330</v>
      </c>
      <c r="B188" s="3">
        <v>12.599</v>
      </c>
    </row>
    <row r="189" spans="1:2">
      <c r="A189" s="59">
        <v>40360</v>
      </c>
      <c r="B189" s="3">
        <v>11.063000000000002</v>
      </c>
    </row>
    <row r="190" spans="1:2">
      <c r="A190" s="59">
        <v>40391</v>
      </c>
      <c r="B190" s="3">
        <v>6.3410000000000011</v>
      </c>
    </row>
    <row r="191" spans="1:2">
      <c r="A191" s="59">
        <v>40422</v>
      </c>
      <c r="B191" s="3">
        <v>11.268000000000001</v>
      </c>
    </row>
    <row r="192" spans="1:2">
      <c r="A192" s="59">
        <v>40452</v>
      </c>
      <c r="B192" s="3">
        <v>11.311999999999998</v>
      </c>
    </row>
    <row r="193" spans="1:2">
      <c r="A193" s="59">
        <v>40483</v>
      </c>
      <c r="B193" s="3">
        <v>10.562999999999999</v>
      </c>
    </row>
    <row r="194" spans="1:2">
      <c r="A194" s="59">
        <v>40513</v>
      </c>
      <c r="B194" s="3">
        <v>11.433000000000003</v>
      </c>
    </row>
    <row r="195" spans="1:2" s="11" customFormat="1">
      <c r="A195" s="59">
        <v>40544</v>
      </c>
      <c r="B195" s="14">
        <v>9.6969999999999992</v>
      </c>
    </row>
    <row r="196" spans="1:2">
      <c r="A196" s="59">
        <v>40575</v>
      </c>
      <c r="B196" s="3">
        <v>10.672000000000001</v>
      </c>
    </row>
    <row r="197" spans="1:2">
      <c r="A197" s="59">
        <v>40603</v>
      </c>
      <c r="B197" s="16">
        <v>12.397999999999996</v>
      </c>
    </row>
    <row r="198" spans="1:2">
      <c r="A198" s="59">
        <v>40634</v>
      </c>
      <c r="B198" s="16">
        <v>11.204000000000001</v>
      </c>
    </row>
    <row r="199" spans="1:2">
      <c r="A199" s="59">
        <v>40664</v>
      </c>
      <c r="B199" s="16">
        <v>14.176999999999996</v>
      </c>
    </row>
    <row r="200" spans="1:2">
      <c r="A200" s="59">
        <v>40695</v>
      </c>
      <c r="B200" s="16">
        <v>13.627000000000002</v>
      </c>
    </row>
    <row r="201" spans="1:2">
      <c r="A201" s="59">
        <v>40725</v>
      </c>
      <c r="B201" s="21">
        <v>12.292999999999999</v>
      </c>
    </row>
    <row r="202" spans="1:2">
      <c r="A202" s="59">
        <v>40756</v>
      </c>
      <c r="B202" s="19">
        <v>8.9529999999999994</v>
      </c>
    </row>
    <row r="203" spans="1:2">
      <c r="A203" s="59">
        <v>40787</v>
      </c>
      <c r="B203" s="19">
        <v>13.361000000000001</v>
      </c>
    </row>
    <row r="204" spans="1:2">
      <c r="A204" s="59">
        <v>40817</v>
      </c>
      <c r="B204" s="19">
        <v>16.089999999999996</v>
      </c>
    </row>
    <row r="205" spans="1:2">
      <c r="A205" s="59">
        <v>40848</v>
      </c>
      <c r="B205" s="19">
        <v>14.808</v>
      </c>
    </row>
    <row r="206" spans="1:2">
      <c r="A206" s="59">
        <v>40878</v>
      </c>
      <c r="B206" s="19">
        <v>13.800000000000004</v>
      </c>
    </row>
    <row r="207" spans="1:2" s="11" customFormat="1">
      <c r="A207" s="59">
        <v>40909</v>
      </c>
      <c r="B207" s="14">
        <v>10.967000000000002</v>
      </c>
    </row>
    <row r="208" spans="1:2">
      <c r="A208" s="59">
        <v>40940</v>
      </c>
      <c r="B208" s="19">
        <v>11.885000000000002</v>
      </c>
    </row>
    <row r="209" spans="1:2">
      <c r="A209" s="59">
        <v>40969</v>
      </c>
      <c r="B209" s="19">
        <v>12.042999999999999</v>
      </c>
    </row>
    <row r="210" spans="1:2">
      <c r="A210" s="59">
        <v>41000</v>
      </c>
      <c r="B210" s="19">
        <v>11.518999999999998</v>
      </c>
    </row>
    <row r="211" spans="1:2">
      <c r="A211" s="59">
        <v>41030</v>
      </c>
      <c r="B211" s="19">
        <v>10.654</v>
      </c>
    </row>
    <row r="212" spans="1:2">
      <c r="A212" s="59">
        <v>41061</v>
      </c>
      <c r="B212" s="19">
        <v>13.925999999999998</v>
      </c>
    </row>
    <row r="213" spans="1:2">
      <c r="A213" s="59">
        <v>41091</v>
      </c>
      <c r="B213" s="19">
        <v>11.449000000000002</v>
      </c>
    </row>
    <row r="214" spans="1:2">
      <c r="A214" s="59">
        <v>41122</v>
      </c>
      <c r="B214" s="19">
        <v>7.8420000000000023</v>
      </c>
    </row>
    <row r="215" spans="1:2">
      <c r="A215" s="59">
        <v>41153</v>
      </c>
      <c r="B215" s="19">
        <v>11.537000000000001</v>
      </c>
    </row>
    <row r="216" spans="1:2">
      <c r="A216" s="59">
        <v>41183</v>
      </c>
      <c r="B216" s="3">
        <v>13.276</v>
      </c>
    </row>
    <row r="217" spans="1:2">
      <c r="A217" s="59">
        <v>41214</v>
      </c>
      <c r="B217" s="3">
        <v>10.746</v>
      </c>
    </row>
    <row r="218" spans="1:2">
      <c r="A218" s="59">
        <v>41244</v>
      </c>
      <c r="B218" s="19">
        <v>11.097</v>
      </c>
    </row>
    <row r="219" spans="1:2" s="11" customFormat="1">
      <c r="A219" s="59">
        <v>41275</v>
      </c>
      <c r="B219" s="14">
        <v>10.388</v>
      </c>
    </row>
    <row r="220" spans="1:2">
      <c r="A220" s="59">
        <v>41306</v>
      </c>
      <c r="B220" s="19">
        <v>10.119999999999999</v>
      </c>
    </row>
    <row r="221" spans="1:2">
      <c r="A221" s="59">
        <v>41334</v>
      </c>
      <c r="B221" s="19">
        <v>11.034000000000001</v>
      </c>
    </row>
    <row r="222" spans="1:2">
      <c r="A222" s="59">
        <v>41365</v>
      </c>
      <c r="B222" s="19">
        <v>11.327</v>
      </c>
    </row>
    <row r="223" spans="1:2">
      <c r="A223" s="59">
        <v>41395</v>
      </c>
      <c r="B223" s="19">
        <v>10.798999999999999</v>
      </c>
    </row>
    <row r="224" spans="1:2">
      <c r="A224" s="59">
        <v>41426</v>
      </c>
      <c r="B224" s="19">
        <v>12.355</v>
      </c>
    </row>
    <row r="225" spans="1:2">
      <c r="A225" s="59">
        <v>41456</v>
      </c>
      <c r="B225" s="19">
        <v>10.946</v>
      </c>
    </row>
    <row r="226" spans="1:2">
      <c r="A226" s="59">
        <v>41487</v>
      </c>
      <c r="B226" s="3">
        <v>5.81</v>
      </c>
    </row>
    <row r="227" spans="1:2">
      <c r="A227" s="59">
        <v>41518</v>
      </c>
      <c r="B227" s="3">
        <v>10.105</v>
      </c>
    </row>
    <row r="228" spans="1:2">
      <c r="A228" s="59">
        <v>41548</v>
      </c>
      <c r="B228" s="19">
        <v>13.872999999999999</v>
      </c>
    </row>
    <row r="229" spans="1:2">
      <c r="A229" s="59">
        <v>41579</v>
      </c>
      <c r="B229" s="19">
        <v>10.845000000000001</v>
      </c>
    </row>
    <row r="230" spans="1:2">
      <c r="A230" s="59">
        <v>41609</v>
      </c>
      <c r="B230" s="19">
        <v>12.834</v>
      </c>
    </row>
    <row r="231" spans="1:2" s="11" customFormat="1">
      <c r="A231" s="59">
        <v>41640</v>
      </c>
      <c r="B231" s="14">
        <v>10.898999999999999</v>
      </c>
    </row>
    <row r="232" spans="1:2">
      <c r="A232" s="59">
        <v>41671</v>
      </c>
      <c r="B232" s="46">
        <v>11.48</v>
      </c>
    </row>
    <row r="233" spans="1:2">
      <c r="A233" s="59">
        <v>41699</v>
      </c>
      <c r="B233" s="46">
        <v>11.893000000000001</v>
      </c>
    </row>
    <row r="234" spans="1:2">
      <c r="A234" s="59">
        <v>41730</v>
      </c>
      <c r="B234" s="19">
        <v>12.382999999999999</v>
      </c>
    </row>
    <row r="235" spans="1:2">
      <c r="A235" s="59">
        <v>41760</v>
      </c>
      <c r="B235" s="19">
        <v>11.249000000000001</v>
      </c>
    </row>
    <row r="236" spans="1:2">
      <c r="A236" s="59">
        <v>41791</v>
      </c>
      <c r="B236" s="3">
        <v>14.41</v>
      </c>
    </row>
    <row r="237" spans="1:2">
      <c r="A237" s="59">
        <v>41821</v>
      </c>
      <c r="B237" s="3">
        <v>14.8</v>
      </c>
    </row>
    <row r="238" spans="1:2">
      <c r="A238" s="59">
        <v>41852</v>
      </c>
      <c r="B238" s="3">
        <v>8.2899999999999991</v>
      </c>
    </row>
    <row r="239" spans="1:2">
      <c r="A239" s="59">
        <v>41883</v>
      </c>
      <c r="B239" s="3">
        <v>14.37</v>
      </c>
    </row>
    <row r="240" spans="1:2">
      <c r="A240" s="59">
        <v>41913</v>
      </c>
      <c r="B240" s="3"/>
    </row>
    <row r="241" spans="1:2">
      <c r="A241" s="59">
        <v>41944</v>
      </c>
      <c r="B241" s="3"/>
    </row>
    <row r="242" spans="1:2">
      <c r="A242" s="59">
        <v>41974</v>
      </c>
      <c r="B242" s="3"/>
    </row>
  </sheetData>
  <printOptions horizontalCentered="1" verticalCentered="1" gridLines="1" gridLinesSet="0"/>
  <pageMargins left="0.39370078740157483" right="0.39370078740157483" top="0.78740157480314965" bottom="0.78740157480314965" header="0.51181102362204722" footer="0.51181102362204722"/>
  <pageSetup paperSize="9" scale="85" orientation="portrait" r:id="rId1"/>
  <headerFooter alignWithMargins="0">
    <oddHeader>&amp;C&amp;A&amp;R&amp;D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7">
    <tabColor theme="4" tint="0.59999389629810485"/>
    <pageSetUpPr fitToPage="1"/>
  </sheetPr>
  <dimension ref="A1:B242"/>
  <sheetViews>
    <sheetView zoomScaleNormal="100" workbookViewId="0">
      <selection activeCell="B3" sqref="B3"/>
    </sheetView>
  </sheetViews>
  <sheetFormatPr defaultColWidth="11.42578125" defaultRowHeight="12.75"/>
  <cols>
    <col min="1" max="1" width="7.140625" style="1" bestFit="1" customWidth="1"/>
    <col min="2" max="2" width="7.7109375" style="19" customWidth="1"/>
    <col min="3" max="16384" width="11.42578125" style="1"/>
  </cols>
  <sheetData>
    <row r="1" spans="1:2">
      <c r="B1" s="1"/>
    </row>
    <row r="2" spans="1:2">
      <c r="B2" s="43" t="s">
        <v>3</v>
      </c>
    </row>
    <row r="3" spans="1:2">
      <c r="A3" s="59">
        <v>34700</v>
      </c>
      <c r="B3" s="3">
        <v>21.566000000000003</v>
      </c>
    </row>
    <row r="4" spans="1:2">
      <c r="A4" s="59">
        <v>34731</v>
      </c>
      <c r="B4" s="3">
        <v>18.727</v>
      </c>
    </row>
    <row r="5" spans="1:2">
      <c r="A5" s="59">
        <v>34759</v>
      </c>
      <c r="B5" s="3">
        <v>21.326999999999998</v>
      </c>
    </row>
    <row r="6" spans="1:2">
      <c r="A6" s="59">
        <v>34790</v>
      </c>
      <c r="B6" s="3">
        <v>17.440000000000001</v>
      </c>
    </row>
    <row r="7" spans="1:2">
      <c r="A7" s="59">
        <v>34820</v>
      </c>
      <c r="B7" s="3">
        <v>14.501999999999999</v>
      </c>
    </row>
    <row r="8" spans="1:2">
      <c r="A8" s="59">
        <v>34851</v>
      </c>
      <c r="B8" s="3">
        <v>11.747999999999999</v>
      </c>
    </row>
    <row r="9" spans="1:2">
      <c r="A9" s="59">
        <v>34881</v>
      </c>
      <c r="B9" s="3">
        <v>23.184999999999999</v>
      </c>
    </row>
    <row r="10" spans="1:2">
      <c r="A10" s="59">
        <v>34912</v>
      </c>
      <c r="B10" s="3">
        <v>14.833</v>
      </c>
    </row>
    <row r="11" spans="1:2">
      <c r="A11" s="59">
        <v>34943</v>
      </c>
      <c r="B11" s="3">
        <v>15.869</v>
      </c>
    </row>
    <row r="12" spans="1:2">
      <c r="A12" s="59">
        <v>34973</v>
      </c>
      <c r="B12" s="3">
        <v>18.945</v>
      </c>
    </row>
    <row r="13" spans="1:2">
      <c r="A13" s="59">
        <v>35004</v>
      </c>
      <c r="B13" s="3">
        <v>20.488</v>
      </c>
    </row>
    <row r="14" spans="1:2">
      <c r="A14" s="59">
        <v>35034</v>
      </c>
      <c r="B14" s="3">
        <v>16.533999999999999</v>
      </c>
    </row>
    <row r="15" spans="1:2">
      <c r="A15" s="59">
        <v>35065</v>
      </c>
      <c r="B15" s="3">
        <v>20.728999999999999</v>
      </c>
    </row>
    <row r="16" spans="1:2">
      <c r="A16" s="59">
        <v>35096</v>
      </c>
      <c r="B16" s="3">
        <v>24.765000000000001</v>
      </c>
    </row>
    <row r="17" spans="1:2">
      <c r="A17" s="59">
        <v>35125</v>
      </c>
      <c r="B17" s="3">
        <v>19.905000000000001</v>
      </c>
    </row>
    <row r="18" spans="1:2">
      <c r="A18" s="59">
        <v>35156</v>
      </c>
      <c r="B18" s="3">
        <v>18.236999999999998</v>
      </c>
    </row>
    <row r="19" spans="1:2">
      <c r="A19" s="59">
        <v>35186</v>
      </c>
      <c r="B19" s="3">
        <v>15.138999999999999</v>
      </c>
    </row>
    <row r="20" spans="1:2">
      <c r="A20" s="59">
        <v>35217</v>
      </c>
      <c r="B20" s="3">
        <v>11.533999999999999</v>
      </c>
    </row>
    <row r="21" spans="1:2">
      <c r="A21" s="59">
        <v>35247</v>
      </c>
      <c r="B21" s="3">
        <v>31.782000000000004</v>
      </c>
    </row>
    <row r="22" spans="1:2">
      <c r="A22" s="59">
        <v>35278</v>
      </c>
      <c r="B22" s="3">
        <v>15.957999999999998</v>
      </c>
    </row>
    <row r="23" spans="1:2">
      <c r="A23" s="59">
        <v>35309</v>
      </c>
      <c r="B23" s="3">
        <v>16.728999999999999</v>
      </c>
    </row>
    <row r="24" spans="1:2">
      <c r="A24" s="59">
        <v>35339</v>
      </c>
      <c r="B24" s="3">
        <v>19.57</v>
      </c>
    </row>
    <row r="25" spans="1:2">
      <c r="A25" s="59">
        <v>35370</v>
      </c>
      <c r="B25" s="3">
        <v>20.484999999999999</v>
      </c>
    </row>
    <row r="26" spans="1:2">
      <c r="A26" s="59">
        <v>35400</v>
      </c>
      <c r="B26" s="3">
        <v>22.173000000000002</v>
      </c>
    </row>
    <row r="27" spans="1:2">
      <c r="A27" s="59">
        <v>35431</v>
      </c>
      <c r="B27" s="3">
        <v>20.315999999999999</v>
      </c>
    </row>
    <row r="28" spans="1:2">
      <c r="A28" s="59">
        <v>35462</v>
      </c>
      <c r="B28" s="3">
        <v>19.091000000000001</v>
      </c>
    </row>
    <row r="29" spans="1:2">
      <c r="A29" s="59">
        <v>35490</v>
      </c>
      <c r="B29" s="3">
        <v>18.093</v>
      </c>
    </row>
    <row r="30" spans="1:2">
      <c r="A30" s="59">
        <v>35521</v>
      </c>
      <c r="B30" s="3">
        <v>21.786000000000001</v>
      </c>
    </row>
    <row r="31" spans="1:2">
      <c r="A31" s="59">
        <v>35551</v>
      </c>
      <c r="B31" s="3">
        <v>14.892999999999999</v>
      </c>
    </row>
    <row r="32" spans="1:2">
      <c r="A32" s="59">
        <v>35582</v>
      </c>
      <c r="B32" s="3">
        <v>11.248999999999999</v>
      </c>
    </row>
    <row r="33" spans="1:2">
      <c r="A33" s="59">
        <v>35612</v>
      </c>
      <c r="B33" s="3">
        <v>33.271999999999998</v>
      </c>
    </row>
    <row r="34" spans="1:2">
      <c r="A34" s="59">
        <v>35643</v>
      </c>
      <c r="B34" s="3">
        <v>16.916</v>
      </c>
    </row>
    <row r="35" spans="1:2">
      <c r="A35" s="59">
        <v>35674</v>
      </c>
      <c r="B35" s="3">
        <v>18.817</v>
      </c>
    </row>
    <row r="36" spans="1:2">
      <c r="A36" s="59">
        <v>35704</v>
      </c>
      <c r="B36" s="3">
        <v>21.596</v>
      </c>
    </row>
    <row r="37" spans="1:2">
      <c r="A37" s="59">
        <v>35735</v>
      </c>
      <c r="B37" s="3">
        <v>21.054000000000002</v>
      </c>
    </row>
    <row r="38" spans="1:2">
      <c r="A38" s="59">
        <v>35765</v>
      </c>
      <c r="B38" s="3">
        <v>21.491</v>
      </c>
    </row>
    <row r="39" spans="1:2">
      <c r="A39" s="59">
        <v>35796</v>
      </c>
      <c r="B39" s="3">
        <v>20.946999999999999</v>
      </c>
    </row>
    <row r="40" spans="1:2">
      <c r="A40" s="59">
        <v>35827</v>
      </c>
      <c r="B40" s="3">
        <v>20.731999999999999</v>
      </c>
    </row>
    <row r="41" spans="1:2">
      <c r="A41" s="59">
        <v>35855</v>
      </c>
      <c r="B41" s="3">
        <v>23.68</v>
      </c>
    </row>
    <row r="42" spans="1:2">
      <c r="A42" s="59">
        <v>35886</v>
      </c>
      <c r="B42" s="3">
        <v>22.614999999999998</v>
      </c>
    </row>
    <row r="43" spans="1:2">
      <c r="A43" s="59">
        <v>35916</v>
      </c>
      <c r="B43" s="3">
        <v>19.584</v>
      </c>
    </row>
    <row r="44" spans="1:2">
      <c r="A44" s="59">
        <v>35947</v>
      </c>
      <c r="B44" s="3">
        <v>14.625</v>
      </c>
    </row>
    <row r="45" spans="1:2">
      <c r="A45" s="59">
        <v>35977</v>
      </c>
      <c r="B45" s="3">
        <v>32.835000000000001</v>
      </c>
    </row>
    <row r="46" spans="1:2">
      <c r="A46" s="59">
        <v>36008</v>
      </c>
      <c r="B46" s="3">
        <v>17.087</v>
      </c>
    </row>
    <row r="47" spans="1:2">
      <c r="A47" s="59">
        <v>36039</v>
      </c>
      <c r="B47" s="3">
        <v>25.250999999999998</v>
      </c>
    </row>
    <row r="48" spans="1:2">
      <c r="A48" s="59">
        <v>36069</v>
      </c>
      <c r="B48" s="3">
        <v>22.767000000000003</v>
      </c>
    </row>
    <row r="49" spans="1:2">
      <c r="A49" s="59">
        <v>36100</v>
      </c>
      <c r="B49" s="3">
        <v>25.777999999999999</v>
      </c>
    </row>
    <row r="50" spans="1:2">
      <c r="A50" s="59">
        <v>36130</v>
      </c>
      <c r="B50" s="3">
        <v>27.717999999999996</v>
      </c>
    </row>
    <row r="51" spans="1:2">
      <c r="A51" s="59">
        <v>36161</v>
      </c>
      <c r="B51" s="3">
        <v>25.834000000000003</v>
      </c>
    </row>
    <row r="52" spans="1:2">
      <c r="A52" s="59">
        <v>36192</v>
      </c>
      <c r="B52" s="3">
        <v>22.748000000000001</v>
      </c>
    </row>
    <row r="53" spans="1:2">
      <c r="A53" s="59">
        <v>36220</v>
      </c>
      <c r="B53" s="3">
        <v>32.405000000000001</v>
      </c>
    </row>
    <row r="54" spans="1:2">
      <c r="A54" s="59">
        <v>36251</v>
      </c>
      <c r="B54" s="3">
        <v>24.616</v>
      </c>
    </row>
    <row r="55" spans="1:2">
      <c r="A55" s="59">
        <v>36281</v>
      </c>
      <c r="B55" s="3">
        <v>20.815000000000001</v>
      </c>
    </row>
    <row r="56" spans="1:2">
      <c r="A56" s="59">
        <v>36312</v>
      </c>
      <c r="B56" s="3">
        <v>15.016999999999999</v>
      </c>
    </row>
    <row r="57" spans="1:2">
      <c r="A57" s="59">
        <v>36342</v>
      </c>
      <c r="B57" s="3">
        <v>37.646999999999998</v>
      </c>
    </row>
    <row r="58" spans="1:2">
      <c r="A58" s="59">
        <v>36373</v>
      </c>
      <c r="B58" s="3">
        <v>20.926000000000002</v>
      </c>
    </row>
    <row r="59" spans="1:2">
      <c r="A59" s="59">
        <v>36404</v>
      </c>
      <c r="B59" s="3">
        <v>22.923999999999999</v>
      </c>
    </row>
    <row r="60" spans="1:2">
      <c r="A60" s="59">
        <v>36434</v>
      </c>
      <c r="B60" s="3">
        <v>23.385000000000002</v>
      </c>
    </row>
    <row r="61" spans="1:2">
      <c r="A61" s="59">
        <v>36465</v>
      </c>
      <c r="B61" s="3">
        <v>23.172000000000001</v>
      </c>
    </row>
    <row r="62" spans="1:2">
      <c r="A62" s="59">
        <v>36495</v>
      </c>
      <c r="B62" s="3">
        <v>28.158999999999999</v>
      </c>
    </row>
    <row r="63" spans="1:2">
      <c r="A63" s="59">
        <v>36526</v>
      </c>
      <c r="B63" s="3">
        <v>20.594000000000001</v>
      </c>
    </row>
    <row r="64" spans="1:2">
      <c r="A64" s="59">
        <v>36557</v>
      </c>
      <c r="B64" s="3">
        <v>25.76</v>
      </c>
    </row>
    <row r="65" spans="1:2">
      <c r="A65" s="59">
        <v>36586</v>
      </c>
      <c r="B65" s="3">
        <v>30.637</v>
      </c>
    </row>
    <row r="66" spans="1:2">
      <c r="A66" s="59">
        <v>36617</v>
      </c>
      <c r="B66" s="3">
        <v>26.228999999999999</v>
      </c>
    </row>
    <row r="67" spans="1:2">
      <c r="A67" s="59">
        <v>36647</v>
      </c>
      <c r="B67" s="3">
        <v>26.798000000000002</v>
      </c>
    </row>
    <row r="68" spans="1:2">
      <c r="A68" s="59">
        <v>36678</v>
      </c>
      <c r="B68" s="3">
        <v>25.140999999999998</v>
      </c>
    </row>
    <row r="69" spans="1:2">
      <c r="A69" s="59">
        <v>36708</v>
      </c>
      <c r="B69" s="3">
        <v>27.624000000000002</v>
      </c>
    </row>
    <row r="70" spans="1:2">
      <c r="A70" s="59">
        <v>36739</v>
      </c>
      <c r="B70" s="3">
        <v>19.273</v>
      </c>
    </row>
    <row r="71" spans="1:2">
      <c r="A71" s="59">
        <v>36770</v>
      </c>
      <c r="B71" s="3">
        <v>22.481999999999999</v>
      </c>
    </row>
    <row r="72" spans="1:2">
      <c r="A72" s="59">
        <v>36800</v>
      </c>
      <c r="B72" s="3">
        <v>26.666</v>
      </c>
    </row>
    <row r="73" spans="1:2">
      <c r="A73" s="59">
        <v>36831</v>
      </c>
      <c r="B73" s="3">
        <v>26.640999999999998</v>
      </c>
    </row>
    <row r="74" spans="1:2">
      <c r="A74" s="59">
        <v>36861</v>
      </c>
      <c r="B74" s="3">
        <v>25.291</v>
      </c>
    </row>
    <row r="75" spans="1:2">
      <c r="A75" s="59">
        <v>36892</v>
      </c>
      <c r="B75" s="3">
        <v>24.057000000000002</v>
      </c>
    </row>
    <row r="76" spans="1:2">
      <c r="A76" s="59">
        <v>36923</v>
      </c>
      <c r="B76" s="3">
        <v>23.189</v>
      </c>
    </row>
    <row r="77" spans="1:2">
      <c r="A77" s="59">
        <v>36951</v>
      </c>
      <c r="B77" s="3">
        <v>25.152000000000001</v>
      </c>
    </row>
    <row r="78" spans="1:2">
      <c r="A78" s="59">
        <v>36982</v>
      </c>
      <c r="B78" s="3">
        <v>22.895</v>
      </c>
    </row>
    <row r="79" spans="1:2">
      <c r="A79" s="59">
        <v>37012</v>
      </c>
      <c r="B79" s="3">
        <v>23.995000000000001</v>
      </c>
    </row>
    <row r="80" spans="1:2">
      <c r="A80" s="59">
        <v>37043</v>
      </c>
      <c r="B80" s="3">
        <v>28.021000000000001</v>
      </c>
    </row>
    <row r="81" spans="1:2">
      <c r="A81" s="59">
        <v>37073</v>
      </c>
      <c r="B81" s="3">
        <v>26.542999999999999</v>
      </c>
    </row>
    <row r="82" spans="1:2">
      <c r="A82" s="59">
        <v>37104</v>
      </c>
      <c r="B82" s="20">
        <v>22.701000000000001</v>
      </c>
    </row>
    <row r="83" spans="1:2">
      <c r="A83" s="59">
        <v>37135</v>
      </c>
      <c r="B83" s="20">
        <v>25.571999999999999</v>
      </c>
    </row>
    <row r="84" spans="1:2">
      <c r="A84" s="59">
        <v>37165</v>
      </c>
      <c r="B84" s="20">
        <v>28.035</v>
      </c>
    </row>
    <row r="85" spans="1:2">
      <c r="A85" s="59">
        <v>37196</v>
      </c>
      <c r="B85" s="20">
        <v>26.712000000000003</v>
      </c>
    </row>
    <row r="86" spans="1:2">
      <c r="A86" s="59">
        <v>37226</v>
      </c>
      <c r="B86" s="20">
        <v>25.948999999999998</v>
      </c>
    </row>
    <row r="87" spans="1:2">
      <c r="A87" s="59">
        <v>37257</v>
      </c>
      <c r="B87" s="20">
        <v>26.5</v>
      </c>
    </row>
    <row r="88" spans="1:2">
      <c r="A88" s="59">
        <v>37288</v>
      </c>
      <c r="B88" s="20">
        <v>21.588999999999999</v>
      </c>
    </row>
    <row r="89" spans="1:2">
      <c r="A89" s="59">
        <v>37316</v>
      </c>
      <c r="B89" s="20">
        <v>25.286999999999999</v>
      </c>
    </row>
    <row r="90" spans="1:2">
      <c r="A90" s="59">
        <v>37347</v>
      </c>
      <c r="B90" s="20">
        <v>25.93</v>
      </c>
    </row>
    <row r="91" spans="1:2">
      <c r="A91" s="59">
        <v>37377</v>
      </c>
      <c r="B91" s="20">
        <v>24.738</v>
      </c>
    </row>
    <row r="92" spans="1:2">
      <c r="A92" s="59">
        <v>37408</v>
      </c>
      <c r="B92" s="20">
        <v>29.131</v>
      </c>
    </row>
    <row r="93" spans="1:2">
      <c r="A93" s="59">
        <v>37438</v>
      </c>
      <c r="B93" s="20">
        <v>29.235999999999997</v>
      </c>
    </row>
    <row r="94" spans="1:2">
      <c r="A94" s="59">
        <v>37469</v>
      </c>
      <c r="B94" s="20">
        <v>16.757999999999999</v>
      </c>
    </row>
    <row r="95" spans="1:2">
      <c r="A95" s="59">
        <v>37500</v>
      </c>
      <c r="B95" s="20">
        <v>24.59</v>
      </c>
    </row>
    <row r="96" spans="1:2">
      <c r="A96" s="59">
        <v>37530</v>
      </c>
      <c r="B96" s="20">
        <v>28.847999999999999</v>
      </c>
    </row>
    <row r="97" spans="1:2">
      <c r="A97" s="59">
        <v>37561</v>
      </c>
      <c r="B97" s="20">
        <v>26.540999999999997</v>
      </c>
    </row>
    <row r="98" spans="1:2">
      <c r="A98" s="59">
        <v>37591</v>
      </c>
      <c r="B98" s="20">
        <v>27.631999999999998</v>
      </c>
    </row>
    <row r="99" spans="1:2">
      <c r="A99" s="59">
        <v>37622</v>
      </c>
      <c r="B99" s="20">
        <v>25.785</v>
      </c>
    </row>
    <row r="100" spans="1:2">
      <c r="A100" s="59">
        <v>37653</v>
      </c>
      <c r="B100" s="51">
        <v>24.393999999999998</v>
      </c>
    </row>
    <row r="101" spans="1:2">
      <c r="A101" s="59">
        <v>37681</v>
      </c>
      <c r="B101" s="51">
        <v>27.274000000000001</v>
      </c>
    </row>
    <row r="102" spans="1:2">
      <c r="A102" s="59">
        <v>37712</v>
      </c>
      <c r="B102" s="51">
        <v>28.012</v>
      </c>
    </row>
    <row r="103" spans="1:2">
      <c r="A103" s="59">
        <v>37742</v>
      </c>
      <c r="B103" s="51">
        <v>27.002000000000002</v>
      </c>
    </row>
    <row r="104" spans="1:2">
      <c r="A104" s="59">
        <v>37773</v>
      </c>
      <c r="B104" s="20">
        <v>32.266000000000005</v>
      </c>
    </row>
    <row r="105" spans="1:2">
      <c r="A105" s="59">
        <v>37803</v>
      </c>
      <c r="B105" s="20">
        <v>29.359000000000002</v>
      </c>
    </row>
    <row r="106" spans="1:2">
      <c r="A106" s="59">
        <v>37834</v>
      </c>
      <c r="B106" s="20">
        <v>15.863</v>
      </c>
    </row>
    <row r="107" spans="1:2">
      <c r="A107" s="59">
        <v>37865</v>
      </c>
      <c r="B107" s="20">
        <v>29.018999999999998</v>
      </c>
    </row>
    <row r="108" spans="1:2">
      <c r="A108" s="59">
        <v>37895</v>
      </c>
      <c r="B108" s="20">
        <v>31.105</v>
      </c>
    </row>
    <row r="109" spans="1:2">
      <c r="A109" s="59">
        <v>37926</v>
      </c>
      <c r="B109" s="20">
        <v>27.946999999999999</v>
      </c>
    </row>
    <row r="110" spans="1:2">
      <c r="A110" s="59">
        <v>37956</v>
      </c>
      <c r="B110" s="20">
        <v>31.780999999999999</v>
      </c>
    </row>
    <row r="111" spans="1:2" s="11" customFormat="1">
      <c r="A111" s="59">
        <v>37987</v>
      </c>
      <c r="B111" s="14">
        <v>27.787999999999997</v>
      </c>
    </row>
    <row r="112" spans="1:2">
      <c r="A112" s="59">
        <v>38018</v>
      </c>
      <c r="B112" s="20">
        <v>33.009</v>
      </c>
    </row>
    <row r="113" spans="1:2">
      <c r="A113" s="59">
        <v>38047</v>
      </c>
      <c r="B113" s="20">
        <v>41.966000000000001</v>
      </c>
    </row>
    <row r="114" spans="1:2">
      <c r="A114" s="59">
        <v>38078</v>
      </c>
      <c r="B114" s="20">
        <v>26.567</v>
      </c>
    </row>
    <row r="115" spans="1:2">
      <c r="A115" s="59">
        <v>38108</v>
      </c>
      <c r="B115" s="20">
        <v>25.565000000000001</v>
      </c>
    </row>
    <row r="116" spans="1:2">
      <c r="A116" s="59">
        <v>38139</v>
      </c>
      <c r="B116" s="20">
        <v>36.602999999999994</v>
      </c>
    </row>
    <row r="117" spans="1:2">
      <c r="A117" s="59">
        <v>38169</v>
      </c>
      <c r="B117" s="20">
        <v>28.021999999999998</v>
      </c>
    </row>
    <row r="118" spans="1:2">
      <c r="A118" s="59">
        <v>38200</v>
      </c>
      <c r="B118" s="20">
        <v>18.814</v>
      </c>
    </row>
    <row r="119" spans="1:2">
      <c r="A119" s="59">
        <v>38231</v>
      </c>
      <c r="B119" s="20">
        <v>28.321000000000002</v>
      </c>
    </row>
    <row r="120" spans="1:2">
      <c r="A120" s="59">
        <v>38261</v>
      </c>
      <c r="B120" s="20">
        <v>28.125</v>
      </c>
    </row>
    <row r="121" spans="1:2">
      <c r="A121" s="59">
        <v>38292</v>
      </c>
      <c r="B121" s="20">
        <v>29.251000000000001</v>
      </c>
    </row>
    <row r="122" spans="1:2">
      <c r="A122" s="59">
        <v>38322</v>
      </c>
      <c r="B122" s="20">
        <v>31.936</v>
      </c>
    </row>
    <row r="123" spans="1:2" s="11" customFormat="1">
      <c r="A123" s="59">
        <v>38353</v>
      </c>
      <c r="B123" s="14">
        <v>27.754999999999999</v>
      </c>
    </row>
    <row r="124" spans="1:2">
      <c r="A124" s="59">
        <v>38384</v>
      </c>
      <c r="B124" s="20">
        <v>25.566000000000003</v>
      </c>
    </row>
    <row r="125" spans="1:2">
      <c r="A125" s="59">
        <v>38412</v>
      </c>
      <c r="B125" s="20">
        <v>29.899000000000001</v>
      </c>
    </row>
    <row r="126" spans="1:2">
      <c r="A126" s="59">
        <v>38443</v>
      </c>
      <c r="B126" s="20">
        <v>31.119</v>
      </c>
    </row>
    <row r="127" spans="1:2">
      <c r="A127" s="59">
        <v>38473</v>
      </c>
      <c r="B127" s="20">
        <v>30.100999999999999</v>
      </c>
    </row>
    <row r="128" spans="1:2">
      <c r="A128" s="59">
        <v>38504</v>
      </c>
      <c r="B128" s="20">
        <v>37.201000000000001</v>
      </c>
    </row>
    <row r="129" spans="1:2">
      <c r="A129" s="59">
        <v>38534</v>
      </c>
      <c r="B129" s="20">
        <v>27.068999999999999</v>
      </c>
    </row>
    <row r="130" spans="1:2">
      <c r="A130" s="59">
        <v>38565</v>
      </c>
      <c r="B130" s="20">
        <v>19.283999999999999</v>
      </c>
    </row>
    <row r="131" spans="1:2">
      <c r="A131" s="59">
        <v>38596</v>
      </c>
      <c r="B131" s="20">
        <v>29.676000000000002</v>
      </c>
    </row>
    <row r="132" spans="1:2">
      <c r="A132" s="59">
        <v>38626</v>
      </c>
      <c r="B132" s="20">
        <v>27.619</v>
      </c>
    </row>
    <row r="133" spans="1:2">
      <c r="A133" s="59">
        <v>38657</v>
      </c>
      <c r="B133" s="20">
        <v>30.175000000000001</v>
      </c>
    </row>
    <row r="134" spans="1:2">
      <c r="A134" s="59">
        <v>38687</v>
      </c>
      <c r="B134" s="21">
        <v>30.190999999999999</v>
      </c>
    </row>
    <row r="135" spans="1:2" s="11" customFormat="1">
      <c r="A135" s="59">
        <v>38718</v>
      </c>
      <c r="B135" s="18">
        <v>25.947000000000003</v>
      </c>
    </row>
    <row r="136" spans="1:2">
      <c r="A136" s="59">
        <v>38749</v>
      </c>
      <c r="B136" s="21">
        <v>25.009</v>
      </c>
    </row>
    <row r="137" spans="1:2">
      <c r="A137" s="59">
        <v>38777</v>
      </c>
      <c r="B137" s="21">
        <v>27.626000000000001</v>
      </c>
    </row>
    <row r="138" spans="1:2">
      <c r="A138" s="59">
        <v>38808</v>
      </c>
      <c r="B138" s="21">
        <v>25.393000000000001</v>
      </c>
    </row>
    <row r="139" spans="1:2">
      <c r="A139" s="59">
        <v>38838</v>
      </c>
      <c r="B139" s="21">
        <v>24.862000000000002</v>
      </c>
    </row>
    <row r="140" spans="1:2">
      <c r="A140" s="59">
        <v>38869</v>
      </c>
      <c r="B140" s="21">
        <v>33.613</v>
      </c>
    </row>
    <row r="141" spans="1:2">
      <c r="A141" s="59">
        <v>38899</v>
      </c>
      <c r="B141" s="21">
        <v>24.956</v>
      </c>
    </row>
    <row r="142" spans="1:2">
      <c r="A142" s="59">
        <v>38930</v>
      </c>
      <c r="B142" s="21">
        <v>18.608000000000001</v>
      </c>
    </row>
    <row r="143" spans="1:2">
      <c r="A143" s="59">
        <v>38961</v>
      </c>
      <c r="B143" s="21">
        <v>25.625999999999998</v>
      </c>
    </row>
    <row r="144" spans="1:2">
      <c r="A144" s="59">
        <v>38991</v>
      </c>
      <c r="B144" s="21">
        <v>29.574999999999999</v>
      </c>
    </row>
    <row r="145" spans="1:2">
      <c r="A145" s="59">
        <v>39022</v>
      </c>
      <c r="B145" s="21">
        <v>26.338000000000001</v>
      </c>
    </row>
    <row r="146" spans="1:2">
      <c r="A146" s="59">
        <v>39052</v>
      </c>
      <c r="B146" s="21">
        <v>26.869</v>
      </c>
    </row>
    <row r="147" spans="1:2" s="11" customFormat="1">
      <c r="A147" s="59">
        <v>39083</v>
      </c>
      <c r="B147" s="18">
        <v>27.688000000000002</v>
      </c>
    </row>
    <row r="148" spans="1:2">
      <c r="A148" s="59">
        <v>39114</v>
      </c>
      <c r="B148" s="3">
        <v>26.4</v>
      </c>
    </row>
    <row r="149" spans="1:2">
      <c r="A149" s="59">
        <v>39142</v>
      </c>
      <c r="B149" s="3">
        <v>29.334</v>
      </c>
    </row>
    <row r="150" spans="1:2">
      <c r="A150" s="59">
        <v>39173</v>
      </c>
      <c r="B150" s="3">
        <v>25.882999999999999</v>
      </c>
    </row>
    <row r="151" spans="1:2">
      <c r="A151" s="59">
        <v>39203</v>
      </c>
      <c r="B151" s="3">
        <v>26.542000000000002</v>
      </c>
    </row>
    <row r="152" spans="1:2">
      <c r="A152" s="59">
        <v>39234</v>
      </c>
      <c r="B152" s="3">
        <v>33.204999999999998</v>
      </c>
    </row>
    <row r="153" spans="1:2">
      <c r="A153" s="59">
        <v>39264</v>
      </c>
      <c r="B153" s="3">
        <v>30.459000000000003</v>
      </c>
    </row>
    <row r="154" spans="1:2">
      <c r="A154" s="59">
        <v>39295</v>
      </c>
      <c r="B154" s="3">
        <v>19.100000000000001</v>
      </c>
    </row>
    <row r="155" spans="1:2">
      <c r="A155" s="59">
        <v>39326</v>
      </c>
      <c r="B155" s="3">
        <v>29.058999999999997</v>
      </c>
    </row>
    <row r="156" spans="1:2">
      <c r="A156" s="59">
        <v>39356</v>
      </c>
      <c r="B156" s="3">
        <v>33.436</v>
      </c>
    </row>
    <row r="157" spans="1:2">
      <c r="A157" s="59">
        <v>39387</v>
      </c>
      <c r="B157" s="3">
        <v>30.658999999999999</v>
      </c>
    </row>
    <row r="158" spans="1:2">
      <c r="A158" s="59">
        <v>39417</v>
      </c>
      <c r="B158" s="3">
        <v>21.927</v>
      </c>
    </row>
    <row r="159" spans="1:2" s="11" customFormat="1">
      <c r="A159" s="59">
        <v>39448</v>
      </c>
      <c r="B159" s="14">
        <v>28.585000000000001</v>
      </c>
    </row>
    <row r="160" spans="1:2">
      <c r="A160" s="59">
        <v>39479</v>
      </c>
      <c r="B160" s="3">
        <v>28.923999999999999</v>
      </c>
    </row>
    <row r="161" spans="1:2">
      <c r="A161" s="59">
        <v>39508</v>
      </c>
      <c r="B161" s="3">
        <v>28.137</v>
      </c>
    </row>
    <row r="162" spans="1:2">
      <c r="A162" s="59">
        <v>39539</v>
      </c>
      <c r="B162" s="3">
        <v>30.396000000000001</v>
      </c>
    </row>
    <row r="163" spans="1:2">
      <c r="A163" s="59">
        <v>39569</v>
      </c>
      <c r="B163" s="3">
        <v>29.387</v>
      </c>
    </row>
    <row r="164" spans="1:2">
      <c r="A164" s="59">
        <v>39600</v>
      </c>
      <c r="B164" s="3">
        <v>32.832999999999998</v>
      </c>
    </row>
    <row r="165" spans="1:2">
      <c r="A165" s="59">
        <v>39630</v>
      </c>
      <c r="B165" s="3">
        <v>32.027000000000001</v>
      </c>
    </row>
    <row r="166" spans="1:2">
      <c r="A166" s="59">
        <v>39661</v>
      </c>
      <c r="B166" s="3">
        <v>19.443000000000001</v>
      </c>
    </row>
    <row r="167" spans="1:2">
      <c r="A167" s="59">
        <v>39692</v>
      </c>
      <c r="B167" s="3">
        <v>32.384</v>
      </c>
    </row>
    <row r="168" spans="1:2">
      <c r="A168" s="59">
        <v>39722</v>
      </c>
      <c r="B168" s="3">
        <v>35.673000000000002</v>
      </c>
    </row>
    <row r="169" spans="1:2">
      <c r="A169" s="59">
        <v>39753</v>
      </c>
      <c r="B169" s="3">
        <v>27.178000000000001</v>
      </c>
    </row>
    <row r="170" spans="1:2" ht="13.5" thickBot="1">
      <c r="A170" s="59">
        <v>39783</v>
      </c>
      <c r="B170" s="3">
        <v>25.945</v>
      </c>
    </row>
    <row r="171" spans="1:2" s="11" customFormat="1" ht="13.5" thickTop="1">
      <c r="A171" s="59">
        <v>39814</v>
      </c>
      <c r="B171" s="17">
        <v>23.465999999999998</v>
      </c>
    </row>
    <row r="172" spans="1:2">
      <c r="A172" s="59">
        <v>39845</v>
      </c>
      <c r="B172" s="3">
        <v>24.876999999999999</v>
      </c>
    </row>
    <row r="173" spans="1:2">
      <c r="A173" s="59">
        <v>39873</v>
      </c>
      <c r="B173" s="3">
        <v>25.97</v>
      </c>
    </row>
    <row r="174" spans="1:2">
      <c r="A174" s="59">
        <v>39904</v>
      </c>
      <c r="B174" s="3">
        <v>21.606999999999999</v>
      </c>
    </row>
    <row r="175" spans="1:2">
      <c r="A175" s="59">
        <v>39934</v>
      </c>
      <c r="B175" s="3">
        <v>31.600999999999999</v>
      </c>
    </row>
    <row r="176" spans="1:2">
      <c r="A176" s="59">
        <v>39965</v>
      </c>
      <c r="B176" s="3">
        <v>35.924999999999997</v>
      </c>
    </row>
    <row r="177" spans="1:2">
      <c r="A177" s="59">
        <v>39995</v>
      </c>
      <c r="B177" s="3">
        <v>30.871000000000002</v>
      </c>
    </row>
    <row r="178" spans="1:2">
      <c r="A178" s="59">
        <v>40026</v>
      </c>
      <c r="B178" s="3">
        <v>18.059000000000001</v>
      </c>
    </row>
    <row r="179" spans="1:2">
      <c r="A179" s="59">
        <v>40057</v>
      </c>
      <c r="B179" s="3">
        <v>31.742000000000001</v>
      </c>
    </row>
    <row r="180" spans="1:2">
      <c r="A180" s="59">
        <v>40087</v>
      </c>
      <c r="B180" s="3">
        <v>33.397999999999996</v>
      </c>
    </row>
    <row r="181" spans="1:2">
      <c r="A181" s="59">
        <v>40118</v>
      </c>
      <c r="B181" s="3">
        <v>30.798000000000002</v>
      </c>
    </row>
    <row r="182" spans="1:2">
      <c r="A182" s="59">
        <v>40148</v>
      </c>
      <c r="B182" s="3">
        <v>32.772999999999996</v>
      </c>
    </row>
    <row r="183" spans="1:2" s="11" customFormat="1">
      <c r="A183" s="59">
        <v>40179</v>
      </c>
      <c r="B183" s="14">
        <v>25.938000000000002</v>
      </c>
    </row>
    <row r="184" spans="1:2">
      <c r="A184" s="59">
        <v>40210</v>
      </c>
      <c r="B184" s="3">
        <v>26.780999999999999</v>
      </c>
    </row>
    <row r="185" spans="1:2">
      <c r="A185" s="59">
        <v>40238</v>
      </c>
      <c r="B185" s="3">
        <v>33.118000000000002</v>
      </c>
    </row>
    <row r="186" spans="1:2">
      <c r="A186" s="59">
        <v>40269</v>
      </c>
      <c r="B186" s="3">
        <v>27.87</v>
      </c>
    </row>
    <row r="187" spans="1:2">
      <c r="A187" s="59">
        <v>40299</v>
      </c>
      <c r="B187" s="3">
        <v>26.969000000000001</v>
      </c>
    </row>
    <row r="188" spans="1:2">
      <c r="A188" s="59">
        <v>40330</v>
      </c>
      <c r="B188" s="3">
        <v>34.777999999999999</v>
      </c>
    </row>
    <row r="189" spans="1:2">
      <c r="A189" s="59">
        <v>40360</v>
      </c>
      <c r="B189" s="3">
        <v>29.399000000000001</v>
      </c>
    </row>
    <row r="190" spans="1:2">
      <c r="A190" s="59">
        <v>40391</v>
      </c>
      <c r="B190" s="3">
        <v>17.673000000000002</v>
      </c>
    </row>
    <row r="191" spans="1:2">
      <c r="A191" s="59">
        <v>40422</v>
      </c>
      <c r="B191" s="3">
        <v>30.244</v>
      </c>
    </row>
    <row r="192" spans="1:2">
      <c r="A192" s="59">
        <v>40452</v>
      </c>
      <c r="B192" s="3">
        <v>30.290999999999997</v>
      </c>
    </row>
    <row r="193" spans="1:2">
      <c r="A193" s="59">
        <v>40483</v>
      </c>
      <c r="B193" s="3">
        <v>29.286999999999999</v>
      </c>
    </row>
    <row r="194" spans="1:2">
      <c r="A194" s="59">
        <v>40513</v>
      </c>
      <c r="B194" s="3">
        <v>37.977000000000004</v>
      </c>
    </row>
    <row r="195" spans="1:2" s="11" customFormat="1">
      <c r="A195" s="59">
        <v>40544</v>
      </c>
      <c r="B195" s="14">
        <v>26.771000000000001</v>
      </c>
    </row>
    <row r="196" spans="1:2">
      <c r="A196" s="59">
        <v>40575</v>
      </c>
      <c r="B196" s="3">
        <v>28.574000000000002</v>
      </c>
    </row>
    <row r="197" spans="1:2">
      <c r="A197" s="59">
        <v>40603</v>
      </c>
      <c r="B197" s="16">
        <v>34.814999999999998</v>
      </c>
    </row>
    <row r="198" spans="1:2">
      <c r="A198" s="59">
        <v>40634</v>
      </c>
      <c r="B198" s="16">
        <v>30.675000000000001</v>
      </c>
    </row>
    <row r="199" spans="1:2">
      <c r="A199" s="59">
        <v>40664</v>
      </c>
      <c r="B199" s="16">
        <v>37.903999999999996</v>
      </c>
    </row>
    <row r="200" spans="1:2">
      <c r="A200" s="59">
        <v>40695</v>
      </c>
      <c r="B200" s="16">
        <v>35.143000000000001</v>
      </c>
    </row>
    <row r="201" spans="1:2">
      <c r="A201" s="59">
        <v>40725</v>
      </c>
      <c r="B201" s="21">
        <v>31.596999999999998</v>
      </c>
    </row>
    <row r="202" spans="1:2">
      <c r="A202" s="59">
        <v>40756</v>
      </c>
      <c r="B202" s="19">
        <v>20.292999999999999</v>
      </c>
    </row>
    <row r="203" spans="1:2">
      <c r="A203" s="59">
        <v>40787</v>
      </c>
      <c r="B203" s="19">
        <v>34.975999999999999</v>
      </c>
    </row>
    <row r="204" spans="1:2">
      <c r="A204" s="59">
        <v>40817</v>
      </c>
      <c r="B204" s="19">
        <v>39.870999999999995</v>
      </c>
    </row>
    <row r="205" spans="1:2">
      <c r="A205" s="59">
        <v>40848</v>
      </c>
      <c r="B205" s="19">
        <v>37.603000000000002</v>
      </c>
    </row>
    <row r="206" spans="1:2">
      <c r="A206" s="59">
        <v>40878</v>
      </c>
      <c r="B206" s="19">
        <v>37.534000000000006</v>
      </c>
    </row>
    <row r="207" spans="1:2" s="11" customFormat="1">
      <c r="A207" s="59">
        <v>40909</v>
      </c>
      <c r="B207" s="14">
        <v>29.225000000000001</v>
      </c>
    </row>
    <row r="208" spans="1:2">
      <c r="A208" s="59">
        <v>40940</v>
      </c>
      <c r="B208" s="19">
        <v>31.024000000000001</v>
      </c>
    </row>
    <row r="209" spans="1:2">
      <c r="A209" s="59">
        <v>40969</v>
      </c>
      <c r="B209" s="19">
        <v>33.637</v>
      </c>
    </row>
    <row r="210" spans="1:2">
      <c r="A210" s="59">
        <v>41000</v>
      </c>
      <c r="B210" s="19">
        <v>31.867999999999999</v>
      </c>
    </row>
    <row r="211" spans="1:2">
      <c r="A211" s="59">
        <v>41030</v>
      </c>
      <c r="B211" s="19">
        <v>30.134</v>
      </c>
    </row>
    <row r="212" spans="1:2">
      <c r="A212" s="59">
        <v>41061</v>
      </c>
      <c r="B212" s="19">
        <v>36.052999999999997</v>
      </c>
    </row>
    <row r="213" spans="1:2">
      <c r="A213" s="59">
        <v>41091</v>
      </c>
      <c r="B213" s="19">
        <v>30.408000000000001</v>
      </c>
    </row>
    <row r="214" spans="1:2">
      <c r="A214" s="59">
        <v>41122</v>
      </c>
      <c r="B214" s="19">
        <v>19.664000000000001</v>
      </c>
    </row>
    <row r="215" spans="1:2">
      <c r="A215" s="59">
        <v>41153</v>
      </c>
      <c r="B215" s="19">
        <v>30.346000000000004</v>
      </c>
    </row>
    <row r="216" spans="1:2">
      <c r="A216" s="59">
        <v>41183</v>
      </c>
      <c r="B216" s="19">
        <v>33.873000000000005</v>
      </c>
    </row>
    <row r="217" spans="1:2">
      <c r="A217" s="59">
        <v>41214</v>
      </c>
      <c r="B217" s="19">
        <v>29.091000000000001</v>
      </c>
    </row>
    <row r="218" spans="1:2">
      <c r="A218" s="59">
        <v>41244</v>
      </c>
      <c r="B218" s="19">
        <v>32.256</v>
      </c>
    </row>
    <row r="219" spans="1:2" s="11" customFormat="1">
      <c r="A219" s="59">
        <v>41275</v>
      </c>
      <c r="B219" s="26">
        <v>27.153999999999996</v>
      </c>
    </row>
    <row r="220" spans="1:2">
      <c r="A220" s="59">
        <v>41306</v>
      </c>
      <c r="B220" s="19">
        <v>31.177999999999997</v>
      </c>
    </row>
    <row r="221" spans="1:2">
      <c r="A221" s="59">
        <v>41334</v>
      </c>
      <c r="B221" s="19">
        <v>31.106000000000002</v>
      </c>
    </row>
    <row r="222" spans="1:2">
      <c r="A222" s="59">
        <v>41365</v>
      </c>
      <c r="B222" s="19">
        <v>29.799999999999997</v>
      </c>
    </row>
    <row r="223" spans="1:2">
      <c r="A223" s="59">
        <v>41395</v>
      </c>
      <c r="B223" s="19">
        <v>28.018999999999998</v>
      </c>
    </row>
    <row r="224" spans="1:2">
      <c r="A224" s="59">
        <v>41426</v>
      </c>
      <c r="B224" s="19">
        <v>35.777999999999999</v>
      </c>
    </row>
    <row r="225" spans="1:2">
      <c r="A225" s="59">
        <v>41456</v>
      </c>
      <c r="B225" s="19">
        <v>30.548000000000002</v>
      </c>
    </row>
    <row r="226" spans="1:2">
      <c r="A226" s="59">
        <v>41487</v>
      </c>
      <c r="B226" s="19">
        <v>17.475999999999999</v>
      </c>
    </row>
    <row r="227" spans="1:2">
      <c r="A227" s="59">
        <v>41518</v>
      </c>
      <c r="B227" s="19">
        <v>30.898</v>
      </c>
    </row>
    <row r="228" spans="1:2">
      <c r="A228" s="59">
        <v>41548</v>
      </c>
      <c r="B228" s="19">
        <v>36.982999999999997</v>
      </c>
    </row>
    <row r="229" spans="1:2">
      <c r="A229" s="59">
        <v>41579</v>
      </c>
      <c r="B229" s="19">
        <v>30.160000000000004</v>
      </c>
    </row>
    <row r="230" spans="1:2">
      <c r="A230" s="59">
        <v>41609</v>
      </c>
      <c r="B230" s="19">
        <v>36.185000000000002</v>
      </c>
    </row>
    <row r="231" spans="1:2" s="11" customFormat="1">
      <c r="A231" s="59">
        <v>41640</v>
      </c>
      <c r="B231" s="26">
        <v>29.701000000000001</v>
      </c>
    </row>
    <row r="232" spans="1:2">
      <c r="A232" s="59">
        <v>41671</v>
      </c>
      <c r="B232" s="19">
        <v>32.872</v>
      </c>
    </row>
    <row r="233" spans="1:2">
      <c r="A233" s="59">
        <v>41699</v>
      </c>
      <c r="B233" s="53">
        <v>32.213999999999999</v>
      </c>
    </row>
    <row r="234" spans="1:2">
      <c r="A234" s="59">
        <v>41730</v>
      </c>
      <c r="B234" s="50">
        <v>32.195999999999998</v>
      </c>
    </row>
    <row r="235" spans="1:2">
      <c r="A235" s="59">
        <v>41760</v>
      </c>
      <c r="B235" s="50">
        <v>28.584000000000003</v>
      </c>
    </row>
    <row r="236" spans="1:2">
      <c r="A236" s="59">
        <v>41791</v>
      </c>
      <c r="B236" s="50">
        <v>37.569000000000003</v>
      </c>
    </row>
    <row r="237" spans="1:2">
      <c r="A237" s="59">
        <v>41821</v>
      </c>
      <c r="B237" s="50">
        <v>34.621000000000002</v>
      </c>
    </row>
    <row r="238" spans="1:2">
      <c r="A238" s="59">
        <v>41852</v>
      </c>
      <c r="B238" s="41">
        <v>18.495999999999999</v>
      </c>
    </row>
    <row r="239" spans="1:2">
      <c r="A239" s="59">
        <v>41883</v>
      </c>
      <c r="B239" s="54">
        <v>35.561999999999998</v>
      </c>
    </row>
    <row r="240" spans="1:2">
      <c r="A240" s="59">
        <v>41913</v>
      </c>
      <c r="B240" s="40"/>
    </row>
    <row r="241" spans="1:2">
      <c r="A241" s="59">
        <v>41944</v>
      </c>
      <c r="B241" s="40"/>
    </row>
    <row r="242" spans="1:2">
      <c r="A242" s="59">
        <v>41974</v>
      </c>
      <c r="B242" s="40"/>
    </row>
  </sheetData>
  <printOptions horizontalCentered="1" verticalCentered="1" gridLines="1" gridLinesSet="0"/>
  <pageMargins left="0.39370078740157483" right="0.39370078740157483" top="0.78740157480314965" bottom="0.78740157480314965" header="0.51181102362204722" footer="0.51181102362204722"/>
  <pageSetup paperSize="9" scale="87" orientation="portrait" r:id="rId1"/>
  <headerFooter alignWithMargins="0">
    <oddHeader>&amp;C&amp;A&amp;R&amp;D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4">
    <tabColor theme="4" tint="0.59999389629810485"/>
    <pageSetUpPr fitToPage="1"/>
  </sheetPr>
  <dimension ref="A1:B245"/>
  <sheetViews>
    <sheetView zoomScaleNormal="100" workbookViewId="0">
      <pane xSplit="1" ySplit="2" topLeftCell="B3" activePane="bottomRight" state="frozen"/>
      <selection activeCell="C5" sqref="C5"/>
      <selection pane="topRight" activeCell="C5" sqref="C5"/>
      <selection pane="bottomLeft" activeCell="C5" sqref="C5"/>
      <selection pane="bottomRight" activeCell="C5" sqref="C5"/>
    </sheetView>
  </sheetViews>
  <sheetFormatPr defaultColWidth="11.42578125" defaultRowHeight="12.75"/>
  <cols>
    <col min="1" max="1" width="7.140625" style="1" bestFit="1" customWidth="1"/>
    <col min="2" max="2" width="9.7109375" style="19" customWidth="1"/>
    <col min="3" max="16384" width="11.42578125" style="1"/>
  </cols>
  <sheetData>
    <row r="1" spans="1:2">
      <c r="B1" s="2" t="s">
        <v>0</v>
      </c>
    </row>
    <row r="2" spans="1:2">
      <c r="B2" s="43" t="s">
        <v>3</v>
      </c>
    </row>
    <row r="3" spans="1:2">
      <c r="A3" s="59">
        <v>34700</v>
      </c>
      <c r="B3" s="55">
        <v>15.739999999999998</v>
      </c>
    </row>
    <row r="4" spans="1:2">
      <c r="A4" s="59">
        <v>34731</v>
      </c>
      <c r="B4" s="56">
        <v>15.408000000000001</v>
      </c>
    </row>
    <row r="5" spans="1:2">
      <c r="A5" s="59">
        <v>34759</v>
      </c>
      <c r="B5" s="56">
        <v>18.198</v>
      </c>
    </row>
    <row r="6" spans="1:2">
      <c r="A6" s="59">
        <v>34790</v>
      </c>
      <c r="B6" s="56">
        <v>12.603999999999999</v>
      </c>
    </row>
    <row r="7" spans="1:2">
      <c r="A7" s="59">
        <v>34820</v>
      </c>
      <c r="B7" s="56">
        <v>9.0879999999999992</v>
      </c>
    </row>
    <row r="8" spans="1:2">
      <c r="A8" s="59">
        <v>34851</v>
      </c>
      <c r="B8" s="56">
        <v>7.3979999999999997</v>
      </c>
    </row>
    <row r="9" spans="1:2">
      <c r="A9" s="59">
        <v>34881</v>
      </c>
      <c r="B9" s="56">
        <v>25.68</v>
      </c>
    </row>
    <row r="10" spans="1:2">
      <c r="A10" s="59">
        <v>34912</v>
      </c>
      <c r="B10" s="56">
        <v>13.603</v>
      </c>
    </row>
    <row r="11" spans="1:2">
      <c r="A11" s="59">
        <v>34943</v>
      </c>
      <c r="B11" s="56">
        <v>20.955000000000002</v>
      </c>
    </row>
    <row r="12" spans="1:2">
      <c r="A12" s="59">
        <v>34973</v>
      </c>
      <c r="B12" s="56">
        <v>16.298000000000002</v>
      </c>
    </row>
    <row r="13" spans="1:2">
      <c r="A13" s="59">
        <v>35004</v>
      </c>
      <c r="B13" s="56">
        <v>16.724</v>
      </c>
    </row>
    <row r="14" spans="1:2">
      <c r="A14" s="59">
        <v>35034</v>
      </c>
      <c r="B14" s="56">
        <v>14.097999999999999</v>
      </c>
    </row>
    <row r="15" spans="1:2">
      <c r="A15" s="59">
        <v>35065</v>
      </c>
      <c r="B15" s="56">
        <v>17.704999999999998</v>
      </c>
    </row>
    <row r="16" spans="1:2">
      <c r="A16" s="59">
        <v>35096</v>
      </c>
      <c r="B16" s="56">
        <v>17.577999999999999</v>
      </c>
    </row>
    <row r="17" spans="1:2">
      <c r="A17" s="59">
        <v>35125</v>
      </c>
      <c r="B17" s="56">
        <v>19.122</v>
      </c>
    </row>
    <row r="18" spans="1:2">
      <c r="A18" s="59">
        <v>35156</v>
      </c>
      <c r="B18" s="56">
        <v>16.782</v>
      </c>
    </row>
    <row r="19" spans="1:2">
      <c r="A19" s="59">
        <v>35186</v>
      </c>
      <c r="B19" s="56">
        <v>8.3930000000000007</v>
      </c>
    </row>
    <row r="20" spans="1:2">
      <c r="A20" s="59">
        <v>35217</v>
      </c>
      <c r="B20" s="56">
        <v>13.771000000000001</v>
      </c>
    </row>
    <row r="21" spans="1:2">
      <c r="A21" s="59">
        <v>35247</v>
      </c>
      <c r="B21" s="56">
        <v>24.219000000000001</v>
      </c>
    </row>
    <row r="22" spans="1:2">
      <c r="A22" s="59">
        <v>35278</v>
      </c>
      <c r="B22" s="56">
        <v>9.9480000000000004</v>
      </c>
    </row>
    <row r="23" spans="1:2">
      <c r="A23" s="59">
        <v>35309</v>
      </c>
      <c r="B23" s="56">
        <v>15.19</v>
      </c>
    </row>
    <row r="24" spans="1:2">
      <c r="A24" s="59">
        <v>35339</v>
      </c>
      <c r="B24" s="56">
        <v>17.550999999999998</v>
      </c>
    </row>
    <row r="25" spans="1:2">
      <c r="A25" s="59">
        <v>35370</v>
      </c>
      <c r="B25" s="56">
        <v>15.427</v>
      </c>
    </row>
    <row r="26" spans="1:2">
      <c r="A26" s="59">
        <v>35400</v>
      </c>
      <c r="B26" s="56">
        <v>21.724</v>
      </c>
    </row>
    <row r="27" spans="1:2">
      <c r="A27" s="59">
        <v>35431</v>
      </c>
      <c r="B27" s="56">
        <v>12.094999999999999</v>
      </c>
    </row>
    <row r="28" spans="1:2">
      <c r="A28" s="59">
        <v>35462</v>
      </c>
      <c r="B28" s="56">
        <v>15.370000000000001</v>
      </c>
    </row>
    <row r="29" spans="1:2">
      <c r="A29" s="59">
        <v>35490</v>
      </c>
      <c r="B29" s="56">
        <v>16.948999999999998</v>
      </c>
    </row>
    <row r="30" spans="1:2">
      <c r="A30" s="59">
        <v>35521</v>
      </c>
      <c r="B30" s="56">
        <v>17.505000000000003</v>
      </c>
    </row>
    <row r="31" spans="1:2">
      <c r="A31" s="59">
        <v>35551</v>
      </c>
      <c r="B31" s="56">
        <v>13.223000000000001</v>
      </c>
    </row>
    <row r="32" spans="1:2">
      <c r="A32" s="59">
        <v>35582</v>
      </c>
      <c r="B32" s="56">
        <v>9.4540000000000006</v>
      </c>
    </row>
    <row r="33" spans="1:2">
      <c r="A33" s="59">
        <v>35612</v>
      </c>
      <c r="B33" s="56">
        <v>29.744</v>
      </c>
    </row>
    <row r="34" spans="1:2">
      <c r="A34" s="59">
        <v>35643</v>
      </c>
      <c r="B34" s="56">
        <v>14.149999999999999</v>
      </c>
    </row>
    <row r="35" spans="1:2">
      <c r="A35" s="59">
        <v>35674</v>
      </c>
      <c r="B35" s="56">
        <v>16.135999999999999</v>
      </c>
    </row>
    <row r="36" spans="1:2">
      <c r="A36" s="59">
        <v>35704</v>
      </c>
      <c r="B36" s="56">
        <v>16.558999999999997</v>
      </c>
    </row>
    <row r="37" spans="1:2">
      <c r="A37" s="59">
        <v>35735</v>
      </c>
      <c r="B37" s="56">
        <v>12.414</v>
      </c>
    </row>
    <row r="38" spans="1:2">
      <c r="A38" s="59">
        <v>35765</v>
      </c>
      <c r="B38" s="56">
        <v>19.079000000000001</v>
      </c>
    </row>
    <row r="39" spans="1:2">
      <c r="A39" s="59">
        <v>35796</v>
      </c>
      <c r="B39" s="56">
        <v>16.062000000000001</v>
      </c>
    </row>
    <row r="40" spans="1:2">
      <c r="A40" s="59">
        <v>35827</v>
      </c>
      <c r="B40" s="56">
        <v>17.887</v>
      </c>
    </row>
    <row r="41" spans="1:2">
      <c r="A41" s="59">
        <v>35855</v>
      </c>
      <c r="B41" s="56">
        <v>23.300999999999998</v>
      </c>
    </row>
    <row r="42" spans="1:2">
      <c r="A42" s="59">
        <v>35886</v>
      </c>
      <c r="B42" s="56">
        <v>15.552</v>
      </c>
    </row>
    <row r="43" spans="1:2">
      <c r="A43" s="59">
        <v>35916</v>
      </c>
      <c r="B43" s="56">
        <v>13.803000000000001</v>
      </c>
    </row>
    <row r="44" spans="1:2">
      <c r="A44" s="59">
        <v>35947</v>
      </c>
      <c r="B44" s="56">
        <v>9.6879999999999988</v>
      </c>
    </row>
    <row r="45" spans="1:2">
      <c r="A45" s="59">
        <v>35977</v>
      </c>
      <c r="B45" s="56">
        <v>31.347000000000001</v>
      </c>
    </row>
    <row r="46" spans="1:2">
      <c r="A46" s="59">
        <v>36008</v>
      </c>
      <c r="B46" s="56">
        <v>13.202000000000002</v>
      </c>
    </row>
    <row r="47" spans="1:2">
      <c r="A47" s="59">
        <v>36039</v>
      </c>
      <c r="B47" s="56">
        <v>29.7</v>
      </c>
    </row>
    <row r="48" spans="1:2">
      <c r="A48" s="59">
        <v>36069</v>
      </c>
      <c r="B48" s="56">
        <v>17.695</v>
      </c>
    </row>
    <row r="49" spans="1:2">
      <c r="A49" s="59">
        <v>36100</v>
      </c>
      <c r="B49" s="56">
        <v>17.579999999999998</v>
      </c>
    </row>
    <row r="50" spans="1:2">
      <c r="A50" s="59">
        <v>36130</v>
      </c>
      <c r="B50" s="56">
        <v>18.132999999999999</v>
      </c>
    </row>
    <row r="51" spans="1:2">
      <c r="A51" s="59">
        <v>36161</v>
      </c>
      <c r="B51" s="56">
        <v>18.158999999999999</v>
      </c>
    </row>
    <row r="52" spans="1:2">
      <c r="A52" s="59">
        <v>36192</v>
      </c>
      <c r="B52" s="56">
        <v>21.849</v>
      </c>
    </row>
    <row r="53" spans="1:2">
      <c r="A53" s="59">
        <v>36220</v>
      </c>
      <c r="B53" s="56">
        <v>25.515999999999998</v>
      </c>
    </row>
    <row r="54" spans="1:2">
      <c r="A54" s="59">
        <v>36251</v>
      </c>
      <c r="B54" s="56">
        <v>22.087</v>
      </c>
    </row>
    <row r="55" spans="1:2">
      <c r="A55" s="59">
        <v>36281</v>
      </c>
      <c r="B55" s="56">
        <v>13.29</v>
      </c>
    </row>
    <row r="56" spans="1:2">
      <c r="A56" s="59">
        <v>36312</v>
      </c>
      <c r="B56" s="56">
        <v>9.2880000000000003</v>
      </c>
    </row>
    <row r="57" spans="1:2">
      <c r="A57" s="59">
        <v>36342</v>
      </c>
      <c r="B57" s="56">
        <v>32.442999999999998</v>
      </c>
    </row>
    <row r="58" spans="1:2">
      <c r="A58" s="59">
        <v>36373</v>
      </c>
      <c r="B58" s="56">
        <v>16.614999999999998</v>
      </c>
    </row>
    <row r="59" spans="1:2">
      <c r="A59" s="59">
        <v>36404</v>
      </c>
      <c r="B59" s="56">
        <v>20.634</v>
      </c>
    </row>
    <row r="60" spans="1:2">
      <c r="A60" s="59">
        <v>36434</v>
      </c>
      <c r="B60" s="56">
        <v>20.507999999999999</v>
      </c>
    </row>
    <row r="61" spans="1:2">
      <c r="A61" s="59">
        <v>36465</v>
      </c>
      <c r="B61" s="56">
        <v>17.584</v>
      </c>
    </row>
    <row r="62" spans="1:2">
      <c r="A62" s="59">
        <v>36495</v>
      </c>
      <c r="B62" s="56">
        <v>20.805999999999997</v>
      </c>
    </row>
    <row r="63" spans="1:2">
      <c r="A63" s="59">
        <v>36526</v>
      </c>
      <c r="B63" s="56">
        <v>24.728000000000002</v>
      </c>
    </row>
    <row r="64" spans="1:2">
      <c r="A64" s="59">
        <v>36557</v>
      </c>
      <c r="B64" s="56">
        <v>20.347000000000001</v>
      </c>
    </row>
    <row r="65" spans="1:2">
      <c r="A65" s="59">
        <v>36586</v>
      </c>
      <c r="B65" s="56">
        <v>24.475999999999999</v>
      </c>
    </row>
    <row r="66" spans="1:2">
      <c r="A66" s="59">
        <v>36617</v>
      </c>
      <c r="B66" s="56">
        <v>19.041999999999998</v>
      </c>
    </row>
    <row r="67" spans="1:2">
      <c r="A67" s="59">
        <v>36647</v>
      </c>
      <c r="B67" s="56">
        <v>23.746000000000002</v>
      </c>
    </row>
    <row r="68" spans="1:2">
      <c r="A68" s="59">
        <v>36678</v>
      </c>
      <c r="B68" s="56">
        <v>19.048999999999999</v>
      </c>
    </row>
    <row r="69" spans="1:2">
      <c r="A69" s="59">
        <v>36708</v>
      </c>
      <c r="B69" s="56">
        <v>20.646999999999998</v>
      </c>
    </row>
    <row r="70" spans="1:2">
      <c r="A70" s="59">
        <v>36739</v>
      </c>
      <c r="B70" s="56">
        <v>20.123000000000001</v>
      </c>
    </row>
    <row r="71" spans="1:2">
      <c r="A71" s="59">
        <v>36770</v>
      </c>
      <c r="B71" s="56">
        <v>21.657</v>
      </c>
    </row>
    <row r="72" spans="1:2">
      <c r="A72" s="59">
        <v>36800</v>
      </c>
      <c r="B72" s="56">
        <v>25.367000000000001</v>
      </c>
    </row>
    <row r="73" spans="1:2">
      <c r="A73" s="59">
        <v>36831</v>
      </c>
      <c r="B73" s="56">
        <v>22.66</v>
      </c>
    </row>
    <row r="74" spans="1:2">
      <c r="A74" s="59">
        <v>36861</v>
      </c>
      <c r="B74" s="56">
        <v>22.599</v>
      </c>
    </row>
    <row r="75" spans="1:2">
      <c r="A75" s="59">
        <v>36892</v>
      </c>
      <c r="B75" s="56">
        <v>27.891999999999999</v>
      </c>
    </row>
    <row r="76" spans="1:2">
      <c r="A76" s="59">
        <v>36923</v>
      </c>
      <c r="B76" s="56">
        <v>21.016999999999999</v>
      </c>
    </row>
    <row r="77" spans="1:2">
      <c r="A77" s="59">
        <v>36951</v>
      </c>
      <c r="B77" s="56">
        <v>26.504999999999999</v>
      </c>
    </row>
    <row r="78" spans="1:2">
      <c r="A78" s="59">
        <v>36982</v>
      </c>
      <c r="B78" s="56">
        <v>24.530999999999999</v>
      </c>
    </row>
    <row r="79" spans="1:2">
      <c r="A79" s="59">
        <v>37012</v>
      </c>
      <c r="B79" s="56">
        <v>25.555999999999997</v>
      </c>
    </row>
    <row r="80" spans="1:2">
      <c r="A80" s="59">
        <v>37043</v>
      </c>
      <c r="B80" s="56">
        <v>29.582999999999998</v>
      </c>
    </row>
    <row r="81" spans="1:2">
      <c r="A81" s="59">
        <v>37073</v>
      </c>
      <c r="B81" s="56">
        <v>26.995999999999999</v>
      </c>
    </row>
    <row r="82" spans="1:2">
      <c r="A82" s="59">
        <v>37104</v>
      </c>
      <c r="B82" s="56">
        <v>22.240000000000002</v>
      </c>
    </row>
    <row r="83" spans="1:2">
      <c r="A83" s="59">
        <v>37135</v>
      </c>
      <c r="B83" s="56">
        <v>24.045999999999999</v>
      </c>
    </row>
    <row r="84" spans="1:2">
      <c r="A84" s="59">
        <v>37165</v>
      </c>
      <c r="B84" s="56">
        <v>27.457999999999998</v>
      </c>
    </row>
    <row r="85" spans="1:2">
      <c r="A85" s="59">
        <v>37196</v>
      </c>
      <c r="B85" s="56">
        <v>21.280999999999999</v>
      </c>
    </row>
    <row r="86" spans="1:2">
      <c r="A86" s="59">
        <v>37226</v>
      </c>
      <c r="B86" s="56">
        <v>21.524999999999999</v>
      </c>
    </row>
    <row r="87" spans="1:2">
      <c r="A87" s="59">
        <v>37257</v>
      </c>
      <c r="B87" s="56">
        <v>30.021999999999998</v>
      </c>
    </row>
    <row r="88" spans="1:2">
      <c r="A88" s="59">
        <v>37288</v>
      </c>
      <c r="B88" s="56">
        <v>25.172000000000001</v>
      </c>
    </row>
    <row r="89" spans="1:2">
      <c r="A89" s="59">
        <v>37316</v>
      </c>
      <c r="B89" s="56">
        <v>26.195</v>
      </c>
    </row>
    <row r="90" spans="1:2">
      <c r="A90" s="59">
        <v>37347</v>
      </c>
      <c r="B90" s="56">
        <v>25.355</v>
      </c>
    </row>
    <row r="91" spans="1:2">
      <c r="A91" s="59">
        <v>37377</v>
      </c>
      <c r="B91" s="56">
        <v>22.707000000000001</v>
      </c>
    </row>
    <row r="92" spans="1:2">
      <c r="A92" s="59">
        <v>37408</v>
      </c>
      <c r="B92" s="56">
        <v>25.240000000000002</v>
      </c>
    </row>
    <row r="93" spans="1:2">
      <c r="A93" s="59">
        <v>37438</v>
      </c>
      <c r="B93" s="56">
        <v>26.509</v>
      </c>
    </row>
    <row r="94" spans="1:2">
      <c r="A94" s="59">
        <v>37469</v>
      </c>
      <c r="B94" s="56">
        <v>20.196999999999999</v>
      </c>
    </row>
    <row r="95" spans="1:2">
      <c r="A95" s="59">
        <v>37500</v>
      </c>
      <c r="B95" s="56">
        <v>29.869</v>
      </c>
    </row>
    <row r="96" spans="1:2">
      <c r="A96" s="59">
        <v>37530</v>
      </c>
      <c r="B96" s="56">
        <v>26.877000000000002</v>
      </c>
    </row>
    <row r="97" spans="1:2">
      <c r="A97" s="59">
        <v>37561</v>
      </c>
      <c r="B97" s="56">
        <v>20.713000000000001</v>
      </c>
    </row>
    <row r="98" spans="1:2">
      <c r="A98" s="59">
        <v>37591</v>
      </c>
      <c r="B98" s="56">
        <v>21.994</v>
      </c>
    </row>
    <row r="99" spans="1:2" s="11" customFormat="1">
      <c r="A99" s="59">
        <v>37622</v>
      </c>
      <c r="B99" s="57">
        <v>27.681000000000001</v>
      </c>
    </row>
    <row r="100" spans="1:2">
      <c r="A100" s="59">
        <v>37653</v>
      </c>
      <c r="B100" s="56">
        <v>23.512999999999998</v>
      </c>
    </row>
    <row r="101" spans="1:2">
      <c r="A101" s="59">
        <v>37681</v>
      </c>
      <c r="B101" s="56">
        <v>24.445</v>
      </c>
    </row>
    <row r="102" spans="1:2">
      <c r="A102" s="59">
        <v>37712</v>
      </c>
      <c r="B102" s="56">
        <v>22.701999999999998</v>
      </c>
    </row>
    <row r="103" spans="1:2">
      <c r="A103" s="59">
        <v>37742</v>
      </c>
      <c r="B103" s="56">
        <v>21.983000000000001</v>
      </c>
    </row>
    <row r="104" spans="1:2">
      <c r="A104" s="59">
        <v>37773</v>
      </c>
      <c r="B104" s="56">
        <v>31.349</v>
      </c>
    </row>
    <row r="105" spans="1:2">
      <c r="A105" s="59">
        <v>37803</v>
      </c>
      <c r="B105" s="56">
        <v>30.820999999999998</v>
      </c>
    </row>
    <row r="106" spans="1:2">
      <c r="A106" s="59">
        <v>37834</v>
      </c>
      <c r="B106" s="56">
        <v>17.407</v>
      </c>
    </row>
    <row r="107" spans="1:2">
      <c r="A107" s="59">
        <v>37865</v>
      </c>
      <c r="B107" s="56">
        <v>25.701999999999998</v>
      </c>
    </row>
    <row r="108" spans="1:2">
      <c r="A108" s="59">
        <v>37895</v>
      </c>
      <c r="B108" s="56">
        <v>29.979999999999997</v>
      </c>
    </row>
    <row r="109" spans="1:2">
      <c r="A109" s="59">
        <v>37926</v>
      </c>
      <c r="B109" s="56">
        <v>20.082000000000001</v>
      </c>
    </row>
    <row r="110" spans="1:2">
      <c r="A110" s="59">
        <v>37956</v>
      </c>
      <c r="B110" s="56">
        <v>25.783000000000001</v>
      </c>
    </row>
    <row r="111" spans="1:2" s="11" customFormat="1">
      <c r="A111" s="59">
        <v>37987</v>
      </c>
      <c r="B111" s="57">
        <v>22.097000000000001</v>
      </c>
    </row>
    <row r="112" spans="1:2">
      <c r="A112" s="59">
        <v>38018</v>
      </c>
      <c r="B112" s="56">
        <v>20.542999999999999</v>
      </c>
    </row>
    <row r="113" spans="1:2">
      <c r="A113" s="59">
        <v>38047</v>
      </c>
      <c r="B113" s="56">
        <v>27.279</v>
      </c>
    </row>
    <row r="114" spans="1:2">
      <c r="A114" s="59">
        <v>38078</v>
      </c>
      <c r="B114" s="56">
        <v>22.113</v>
      </c>
    </row>
    <row r="115" spans="1:2">
      <c r="A115" s="59">
        <v>38108</v>
      </c>
      <c r="B115" s="56">
        <v>19.184000000000001</v>
      </c>
    </row>
    <row r="116" spans="1:2">
      <c r="A116" s="59">
        <v>38139</v>
      </c>
      <c r="B116" s="56">
        <v>24.847999999999999</v>
      </c>
    </row>
    <row r="117" spans="1:2">
      <c r="A117" s="59">
        <v>38169</v>
      </c>
      <c r="B117" s="56">
        <v>21.952000000000002</v>
      </c>
    </row>
    <row r="118" spans="1:2">
      <c r="A118" s="59">
        <v>38200</v>
      </c>
      <c r="B118" s="56">
        <v>18.742999999999999</v>
      </c>
    </row>
    <row r="119" spans="1:2">
      <c r="A119" s="59">
        <v>38231</v>
      </c>
      <c r="B119" s="56">
        <v>29.652000000000001</v>
      </c>
    </row>
    <row r="120" spans="1:2">
      <c r="A120" s="59">
        <v>38261</v>
      </c>
      <c r="B120" s="56">
        <v>25.515999999999998</v>
      </c>
    </row>
    <row r="121" spans="1:2">
      <c r="A121" s="59">
        <v>38292</v>
      </c>
      <c r="B121" s="56">
        <v>22.076999999999998</v>
      </c>
    </row>
    <row r="122" spans="1:2">
      <c r="A122" s="59">
        <v>38322</v>
      </c>
      <c r="B122" s="56">
        <v>19.689</v>
      </c>
    </row>
    <row r="123" spans="1:2" s="11" customFormat="1">
      <c r="A123" s="59">
        <v>38353</v>
      </c>
      <c r="B123" s="57">
        <v>22.346</v>
      </c>
    </row>
    <row r="124" spans="1:2">
      <c r="A124" s="59">
        <v>38384</v>
      </c>
      <c r="B124" s="56">
        <v>22.600999999999999</v>
      </c>
    </row>
    <row r="125" spans="1:2">
      <c r="A125" s="59">
        <v>38412</v>
      </c>
      <c r="B125" s="56">
        <v>27.432000000000002</v>
      </c>
    </row>
    <row r="126" spans="1:2">
      <c r="A126" s="59">
        <v>38443</v>
      </c>
      <c r="B126" s="56">
        <v>24.088000000000001</v>
      </c>
    </row>
    <row r="127" spans="1:2">
      <c r="A127" s="59">
        <v>38473</v>
      </c>
      <c r="B127" s="56">
        <v>23.408000000000001</v>
      </c>
    </row>
    <row r="128" spans="1:2">
      <c r="A128" s="59">
        <v>38504</v>
      </c>
      <c r="B128" s="56">
        <v>29.847000000000001</v>
      </c>
    </row>
    <row r="129" spans="1:2">
      <c r="A129" s="59">
        <v>38534</v>
      </c>
      <c r="B129" s="56">
        <v>19.797000000000001</v>
      </c>
    </row>
    <row r="130" spans="1:2">
      <c r="A130" s="59">
        <v>38565</v>
      </c>
      <c r="B130" s="56">
        <v>19.816000000000003</v>
      </c>
    </row>
    <row r="131" spans="1:2">
      <c r="A131" s="59">
        <v>38596</v>
      </c>
      <c r="B131" s="56">
        <v>34.347999999999999</v>
      </c>
    </row>
    <row r="132" spans="1:2">
      <c r="A132" s="59">
        <v>38626</v>
      </c>
      <c r="B132" s="56">
        <v>21.954000000000001</v>
      </c>
    </row>
    <row r="133" spans="1:2">
      <c r="A133" s="59">
        <v>38657</v>
      </c>
      <c r="B133" s="56">
        <v>21.875</v>
      </c>
    </row>
    <row r="134" spans="1:2">
      <c r="A134" s="59">
        <v>38687</v>
      </c>
      <c r="B134" s="56">
        <v>22.901</v>
      </c>
    </row>
    <row r="135" spans="1:2" s="11" customFormat="1">
      <c r="A135" s="59">
        <v>38718</v>
      </c>
      <c r="B135" s="57">
        <v>25.417000000000002</v>
      </c>
    </row>
    <row r="136" spans="1:2">
      <c r="A136" s="59">
        <v>38749</v>
      </c>
      <c r="B136" s="56">
        <v>22.102</v>
      </c>
    </row>
    <row r="137" spans="1:2">
      <c r="A137" s="59">
        <v>38777</v>
      </c>
      <c r="B137" s="56">
        <v>25.344999999999999</v>
      </c>
    </row>
    <row r="138" spans="1:2">
      <c r="A138" s="59">
        <v>38808</v>
      </c>
      <c r="B138" s="56">
        <v>25.792000000000002</v>
      </c>
    </row>
    <row r="139" spans="1:2">
      <c r="A139" s="59">
        <v>38838</v>
      </c>
      <c r="B139" s="56">
        <v>22.408999999999999</v>
      </c>
    </row>
    <row r="140" spans="1:2">
      <c r="A140" s="59">
        <v>38869</v>
      </c>
      <c r="B140" s="56">
        <v>32.019999999999996</v>
      </c>
    </row>
    <row r="141" spans="1:2">
      <c r="A141" s="59">
        <v>38899</v>
      </c>
      <c r="B141" s="56">
        <v>19.893000000000001</v>
      </c>
    </row>
    <row r="142" spans="1:2">
      <c r="A142" s="59">
        <v>38930</v>
      </c>
      <c r="B142" s="56">
        <v>21.657</v>
      </c>
    </row>
    <row r="143" spans="1:2">
      <c r="A143" s="59">
        <v>38961</v>
      </c>
      <c r="B143" s="56">
        <v>27.978999999999999</v>
      </c>
    </row>
    <row r="144" spans="1:2">
      <c r="A144" s="59">
        <v>38991</v>
      </c>
      <c r="B144" s="56">
        <v>25.631</v>
      </c>
    </row>
    <row r="145" spans="1:2">
      <c r="A145" s="59">
        <v>39022</v>
      </c>
      <c r="B145" s="56">
        <v>20.483000000000001</v>
      </c>
    </row>
    <row r="146" spans="1:2">
      <c r="A146" s="59">
        <v>39052</v>
      </c>
      <c r="B146" s="56">
        <v>22.201000000000001</v>
      </c>
    </row>
    <row r="147" spans="1:2" s="11" customFormat="1">
      <c r="A147" s="59">
        <v>39083</v>
      </c>
      <c r="B147" s="14">
        <v>28.315000000000001</v>
      </c>
    </row>
    <row r="148" spans="1:2">
      <c r="A148" s="59">
        <v>39114</v>
      </c>
      <c r="B148" s="3">
        <v>22.71</v>
      </c>
    </row>
    <row r="149" spans="1:2">
      <c r="A149" s="59">
        <v>39142</v>
      </c>
      <c r="B149" s="3">
        <v>27.079000000000001</v>
      </c>
    </row>
    <row r="150" spans="1:2">
      <c r="A150" s="59">
        <v>39173</v>
      </c>
      <c r="B150" s="3">
        <v>21.713000000000001</v>
      </c>
    </row>
    <row r="151" spans="1:2">
      <c r="A151" s="59">
        <v>39203</v>
      </c>
      <c r="B151" s="3">
        <v>21.445</v>
      </c>
    </row>
    <row r="152" spans="1:2">
      <c r="A152" s="59">
        <v>39234</v>
      </c>
      <c r="B152" s="3">
        <v>33.262</v>
      </c>
    </row>
    <row r="153" spans="1:2">
      <c r="A153" s="59">
        <v>39264</v>
      </c>
      <c r="B153" s="3">
        <v>26.773999999999997</v>
      </c>
    </row>
    <row r="154" spans="1:2">
      <c r="A154" s="59">
        <v>39295</v>
      </c>
      <c r="B154" s="3">
        <v>16.161000000000001</v>
      </c>
    </row>
    <row r="155" spans="1:2">
      <c r="A155" s="59">
        <v>39326</v>
      </c>
      <c r="B155" s="3">
        <v>28.355</v>
      </c>
    </row>
    <row r="156" spans="1:2">
      <c r="A156" s="59">
        <v>39356</v>
      </c>
      <c r="B156" s="3">
        <v>28.829000000000001</v>
      </c>
    </row>
    <row r="157" spans="1:2">
      <c r="A157" s="59">
        <v>39387</v>
      </c>
      <c r="B157" s="3">
        <v>20.617000000000001</v>
      </c>
    </row>
    <row r="158" spans="1:2">
      <c r="A158" s="59">
        <v>39417</v>
      </c>
      <c r="B158" s="3">
        <v>38.730000000000004</v>
      </c>
    </row>
    <row r="159" spans="1:2" s="11" customFormat="1">
      <c r="A159" s="59">
        <v>39448</v>
      </c>
      <c r="B159" s="14">
        <v>18.597000000000001</v>
      </c>
    </row>
    <row r="160" spans="1:2">
      <c r="A160" s="59">
        <v>39479</v>
      </c>
      <c r="B160" s="3">
        <v>19.571999999999999</v>
      </c>
    </row>
    <row r="161" spans="1:2">
      <c r="A161" s="59">
        <v>39508</v>
      </c>
      <c r="B161" s="3">
        <v>22.707999999999998</v>
      </c>
    </row>
    <row r="162" spans="1:2">
      <c r="A162" s="59">
        <v>39539</v>
      </c>
      <c r="B162" s="3">
        <v>23.242000000000001</v>
      </c>
    </row>
    <row r="163" spans="1:2">
      <c r="A163" s="59">
        <v>39569</v>
      </c>
      <c r="B163" s="3">
        <v>21.800999999999998</v>
      </c>
    </row>
    <row r="164" spans="1:2">
      <c r="A164" s="59">
        <v>39600</v>
      </c>
      <c r="B164" s="3">
        <v>25.283000000000001</v>
      </c>
    </row>
    <row r="165" spans="1:2">
      <c r="A165" s="59">
        <v>39630</v>
      </c>
      <c r="B165" s="3">
        <v>20.387</v>
      </c>
    </row>
    <row r="166" spans="1:2">
      <c r="A166" s="59">
        <v>39661</v>
      </c>
      <c r="B166" s="3">
        <v>12.218</v>
      </c>
    </row>
    <row r="167" spans="1:2">
      <c r="A167" s="59">
        <v>39692</v>
      </c>
      <c r="B167" s="3">
        <v>24.488</v>
      </c>
    </row>
    <row r="168" spans="1:2">
      <c r="A168" s="59">
        <v>39722</v>
      </c>
      <c r="B168" s="3">
        <v>23.074999999999999</v>
      </c>
    </row>
    <row r="169" spans="1:2">
      <c r="A169" s="59">
        <v>39753</v>
      </c>
      <c r="B169" s="3">
        <v>19.094000000000001</v>
      </c>
    </row>
    <row r="170" spans="1:2" ht="13.5" thickBot="1">
      <c r="A170" s="59">
        <v>39783</v>
      </c>
      <c r="B170" s="3">
        <v>14.071</v>
      </c>
    </row>
    <row r="171" spans="1:2" s="11" customFormat="1" ht="13.5" thickTop="1">
      <c r="A171" s="59">
        <v>39814</v>
      </c>
      <c r="B171" s="17">
        <v>17.655000000000001</v>
      </c>
    </row>
    <row r="172" spans="1:2">
      <c r="A172" s="59">
        <v>39845</v>
      </c>
      <c r="B172" s="3">
        <v>15.657999999999999</v>
      </c>
    </row>
    <row r="173" spans="1:2">
      <c r="A173" s="59">
        <v>39873</v>
      </c>
      <c r="B173" s="3">
        <v>22.582999999999998</v>
      </c>
    </row>
    <row r="174" spans="1:2">
      <c r="A174" s="59">
        <v>39904</v>
      </c>
      <c r="B174" s="3">
        <v>18.369</v>
      </c>
    </row>
    <row r="175" spans="1:2">
      <c r="A175" s="59">
        <v>39934</v>
      </c>
      <c r="B175" s="3">
        <v>21.657</v>
      </c>
    </row>
    <row r="176" spans="1:2">
      <c r="A176" s="59">
        <v>39965</v>
      </c>
      <c r="B176" s="3">
        <v>24.422000000000001</v>
      </c>
    </row>
    <row r="177" spans="1:2">
      <c r="A177" s="59">
        <v>39995</v>
      </c>
      <c r="B177" s="3">
        <v>19.234000000000002</v>
      </c>
    </row>
    <row r="178" spans="1:2">
      <c r="A178" s="59">
        <v>40026</v>
      </c>
      <c r="B178" s="3">
        <v>13.036</v>
      </c>
    </row>
    <row r="179" spans="1:2">
      <c r="A179" s="59">
        <v>40057</v>
      </c>
      <c r="B179" s="3">
        <v>24.552</v>
      </c>
    </row>
    <row r="180" spans="1:2">
      <c r="A180" s="59">
        <v>40087</v>
      </c>
      <c r="B180" s="3">
        <v>22.568000000000001</v>
      </c>
    </row>
    <row r="181" spans="1:2">
      <c r="A181" s="59">
        <v>40118</v>
      </c>
      <c r="B181" s="3">
        <v>19.058</v>
      </c>
    </row>
    <row r="182" spans="1:2">
      <c r="A182" s="59">
        <v>40148</v>
      </c>
      <c r="B182" s="3">
        <v>20.181000000000001</v>
      </c>
    </row>
    <row r="183" spans="1:2" s="11" customFormat="1">
      <c r="A183" s="59">
        <v>40179</v>
      </c>
      <c r="B183" s="14">
        <v>20.771999999999998</v>
      </c>
    </row>
    <row r="184" spans="1:2">
      <c r="A184" s="59">
        <v>40210</v>
      </c>
      <c r="B184" s="3">
        <v>17.600999999999999</v>
      </c>
    </row>
    <row r="185" spans="1:2">
      <c r="A185" s="59">
        <v>40238</v>
      </c>
      <c r="B185" s="3">
        <v>27.895</v>
      </c>
    </row>
    <row r="186" spans="1:2">
      <c r="A186" s="59">
        <v>40269</v>
      </c>
      <c r="B186" s="3">
        <v>26.297999999999998</v>
      </c>
    </row>
    <row r="187" spans="1:2">
      <c r="A187" s="59">
        <v>40299</v>
      </c>
      <c r="B187" s="3">
        <v>19.065999999999999</v>
      </c>
    </row>
    <row r="188" spans="1:2">
      <c r="A188" s="59">
        <v>40330</v>
      </c>
      <c r="B188" s="3">
        <v>28.821000000000002</v>
      </c>
    </row>
    <row r="189" spans="1:2">
      <c r="A189" s="59">
        <v>40360</v>
      </c>
      <c r="B189" s="3">
        <v>19.042000000000002</v>
      </c>
    </row>
    <row r="190" spans="1:2">
      <c r="A190" s="59">
        <v>40391</v>
      </c>
      <c r="B190" s="3">
        <v>15.651999999999999</v>
      </c>
    </row>
    <row r="191" spans="1:2">
      <c r="A191" s="59">
        <v>40422</v>
      </c>
      <c r="B191" s="3">
        <v>29.132000000000001</v>
      </c>
    </row>
    <row r="192" spans="1:2">
      <c r="A192" s="59">
        <v>40452</v>
      </c>
      <c r="B192" s="3">
        <v>21.649000000000001</v>
      </c>
    </row>
    <row r="193" spans="1:2">
      <c r="A193" s="59">
        <v>40483</v>
      </c>
      <c r="B193" s="3">
        <v>20.963000000000001</v>
      </c>
    </row>
    <row r="194" spans="1:2">
      <c r="A194" s="59">
        <v>40513</v>
      </c>
      <c r="B194" s="3">
        <v>23.399000000000001</v>
      </c>
    </row>
    <row r="195" spans="1:2" s="11" customFormat="1">
      <c r="A195" s="59">
        <v>40544</v>
      </c>
      <c r="B195" s="14">
        <v>23.369</v>
      </c>
    </row>
    <row r="196" spans="1:2">
      <c r="A196" s="59">
        <v>40575</v>
      </c>
      <c r="B196" s="3">
        <v>21.132999999999999</v>
      </c>
    </row>
    <row r="197" spans="1:2">
      <c r="A197" s="59">
        <v>40603</v>
      </c>
      <c r="B197" s="3">
        <v>31.283999999999999</v>
      </c>
    </row>
    <row r="198" spans="1:2">
      <c r="A198" s="59">
        <v>40634</v>
      </c>
      <c r="B198" s="3">
        <v>21.635000000000002</v>
      </c>
    </row>
    <row r="199" spans="1:2">
      <c r="A199" s="59">
        <v>40664</v>
      </c>
      <c r="B199" s="3">
        <v>26.797000000000001</v>
      </c>
    </row>
    <row r="200" spans="1:2">
      <c r="A200" s="59">
        <v>40695</v>
      </c>
      <c r="B200" s="3">
        <v>28.234999999999999</v>
      </c>
    </row>
    <row r="201" spans="1:2">
      <c r="A201" s="59">
        <v>40725</v>
      </c>
      <c r="B201" s="3">
        <v>19.902000000000001</v>
      </c>
    </row>
    <row r="202" spans="1:2">
      <c r="A202" s="59">
        <v>40756</v>
      </c>
      <c r="B202" s="3">
        <v>16.542000000000002</v>
      </c>
    </row>
    <row r="203" spans="1:2">
      <c r="A203" s="59">
        <v>40787</v>
      </c>
      <c r="B203" s="3">
        <v>24.585999999999999</v>
      </c>
    </row>
    <row r="204" spans="1:2">
      <c r="A204" s="59">
        <v>40817</v>
      </c>
      <c r="B204" s="3">
        <v>22.182000000000002</v>
      </c>
    </row>
    <row r="205" spans="1:2">
      <c r="A205" s="59">
        <v>40848</v>
      </c>
      <c r="B205" s="3">
        <v>21.734000000000002</v>
      </c>
    </row>
    <row r="206" spans="1:2">
      <c r="A206" s="59">
        <v>40878</v>
      </c>
      <c r="B206" s="3">
        <v>24.471999999999998</v>
      </c>
    </row>
    <row r="207" spans="1:2" s="11" customFormat="1">
      <c r="A207" s="59">
        <v>40909</v>
      </c>
      <c r="B207" s="14">
        <v>21.350999999999999</v>
      </c>
    </row>
    <row r="208" spans="1:2">
      <c r="A208" s="59">
        <v>40940</v>
      </c>
      <c r="B208" s="3">
        <v>20.061</v>
      </c>
    </row>
    <row r="209" spans="1:2">
      <c r="A209" s="59">
        <v>40969</v>
      </c>
      <c r="B209" s="3">
        <v>29.094999999999999</v>
      </c>
    </row>
    <row r="210" spans="1:2">
      <c r="A210" s="59">
        <v>41000</v>
      </c>
      <c r="B210" s="3">
        <v>24.513999999999999</v>
      </c>
    </row>
    <row r="211" spans="1:2">
      <c r="A211" s="59">
        <v>41030</v>
      </c>
      <c r="B211" s="3">
        <v>18.29</v>
      </c>
    </row>
    <row r="212" spans="1:2">
      <c r="A212" s="59">
        <v>41061</v>
      </c>
      <c r="B212" s="3">
        <v>28.861000000000001</v>
      </c>
    </row>
    <row r="213" spans="1:2">
      <c r="A213" s="59">
        <v>41091</v>
      </c>
      <c r="B213" s="3">
        <v>16.738</v>
      </c>
    </row>
    <row r="214" spans="1:2">
      <c r="A214" s="59">
        <v>41122</v>
      </c>
      <c r="B214" s="3">
        <v>13.773</v>
      </c>
    </row>
    <row r="215" spans="1:2">
      <c r="A215" s="59">
        <v>41153</v>
      </c>
      <c r="B215" s="19">
        <v>24.416</v>
      </c>
    </row>
    <row r="216" spans="1:2">
      <c r="A216" s="59">
        <v>41183</v>
      </c>
      <c r="B216" s="19">
        <v>24.864999999999998</v>
      </c>
    </row>
    <row r="217" spans="1:2">
      <c r="A217" s="59">
        <v>41214</v>
      </c>
      <c r="B217" s="19">
        <v>21.042999999999999</v>
      </c>
    </row>
    <row r="218" spans="1:2">
      <c r="A218" s="59">
        <v>41244</v>
      </c>
      <c r="B218" s="19">
        <v>26.373000000000001</v>
      </c>
    </row>
    <row r="219" spans="1:2" s="11" customFormat="1">
      <c r="A219" s="59">
        <v>41275</v>
      </c>
      <c r="B219" s="18">
        <v>18.971</v>
      </c>
    </row>
    <row r="220" spans="1:2">
      <c r="A220" s="59">
        <v>41306</v>
      </c>
      <c r="B220" s="19">
        <v>20.667000000000002</v>
      </c>
    </row>
    <row r="221" spans="1:2">
      <c r="A221" s="59">
        <v>41334</v>
      </c>
      <c r="B221" s="19">
        <v>25.523</v>
      </c>
    </row>
    <row r="222" spans="1:2">
      <c r="A222" s="59">
        <v>41365</v>
      </c>
      <c r="B222" s="19">
        <v>22.536999999999999</v>
      </c>
    </row>
    <row r="223" spans="1:2">
      <c r="A223" s="59">
        <v>41395</v>
      </c>
      <c r="B223" s="48">
        <v>18.646999999999998</v>
      </c>
    </row>
    <row r="224" spans="1:2">
      <c r="A224" s="59">
        <v>41426</v>
      </c>
      <c r="B224" s="48">
        <v>27.854000000000003</v>
      </c>
    </row>
    <row r="225" spans="1:2">
      <c r="A225" s="59">
        <v>41456</v>
      </c>
      <c r="B225" s="19">
        <v>19.965</v>
      </c>
    </row>
    <row r="226" spans="1:2">
      <c r="A226" s="59">
        <v>41487</v>
      </c>
      <c r="B226" s="3">
        <v>15.404999999999999</v>
      </c>
    </row>
    <row r="227" spans="1:2">
      <c r="A227" s="59">
        <v>41518</v>
      </c>
      <c r="B227" s="3">
        <v>28.156000000000002</v>
      </c>
    </row>
    <row r="228" spans="1:2">
      <c r="A228" s="59">
        <v>41548</v>
      </c>
      <c r="B228" s="19">
        <v>26.42</v>
      </c>
    </row>
    <row r="229" spans="1:2">
      <c r="A229" s="59">
        <v>41579</v>
      </c>
      <c r="B229" s="19">
        <v>17.914000000000001</v>
      </c>
    </row>
    <row r="230" spans="1:2">
      <c r="A230" s="59">
        <v>41609</v>
      </c>
      <c r="B230" s="19">
        <v>25.245999999999999</v>
      </c>
    </row>
    <row r="231" spans="1:2" s="13" customFormat="1" ht="12">
      <c r="A231" s="59">
        <v>41640</v>
      </c>
      <c r="B231" s="45">
        <v>17.919</v>
      </c>
    </row>
    <row r="232" spans="1:2">
      <c r="A232" s="59">
        <v>41671</v>
      </c>
      <c r="B232" s="19">
        <v>16.887</v>
      </c>
    </row>
    <row r="233" spans="1:2">
      <c r="A233" s="59">
        <v>41699</v>
      </c>
      <c r="B233" s="19">
        <v>27.385999999999999</v>
      </c>
    </row>
    <row r="234" spans="1:2">
      <c r="A234" s="59">
        <v>41730</v>
      </c>
      <c r="B234" s="19">
        <v>20.713000000000001</v>
      </c>
    </row>
    <row r="235" spans="1:2">
      <c r="A235" s="59">
        <v>41760</v>
      </c>
      <c r="B235" s="19">
        <v>18.050999999999998</v>
      </c>
    </row>
    <row r="236" spans="1:2">
      <c r="A236" s="59">
        <v>41791</v>
      </c>
      <c r="B236" s="19">
        <v>30.725999999999999</v>
      </c>
    </row>
    <row r="237" spans="1:2">
      <c r="A237" s="59">
        <v>41821</v>
      </c>
      <c r="B237" s="19">
        <v>19.157</v>
      </c>
    </row>
    <row r="238" spans="1:2">
      <c r="A238" s="59">
        <v>41852</v>
      </c>
      <c r="B238" s="19">
        <v>14.322999999999999</v>
      </c>
    </row>
    <row r="239" spans="1:2">
      <c r="A239" s="59">
        <v>41883</v>
      </c>
      <c r="B239" s="3">
        <v>30.18</v>
      </c>
    </row>
    <row r="240" spans="1:2">
      <c r="A240" s="59">
        <v>41913</v>
      </c>
      <c r="B240" s="3"/>
    </row>
    <row r="241" spans="1:2">
      <c r="A241" s="59">
        <v>41944</v>
      </c>
      <c r="B241" s="3"/>
    </row>
    <row r="242" spans="1:2">
      <c r="A242" s="59">
        <v>41974</v>
      </c>
      <c r="B242" s="3"/>
    </row>
    <row r="243" spans="1:2">
      <c r="B243" s="3"/>
    </row>
    <row r="244" spans="1:2">
      <c r="B244" s="16"/>
    </row>
    <row r="245" spans="1:2">
      <c r="B245" s="58"/>
    </row>
  </sheetData>
  <printOptions horizontalCentered="1" verticalCentered="1" gridLines="1" gridLinesSet="0"/>
  <pageMargins left="0.39370078740157483" right="0.39370078740157483" top="0.78740157480314965" bottom="0.78740157480314965" header="0.51181102362204722" footer="0.51181102362204722"/>
  <pageSetup paperSize="9" scale="87" orientation="portrait" r:id="rId1"/>
  <headerFooter alignWithMargins="0">
    <oddHeader>&amp;C&amp;A&amp;R&amp;D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8"/>
    <pageSetUpPr fitToPage="1"/>
  </sheetPr>
  <dimension ref="A1:B246"/>
  <sheetViews>
    <sheetView workbookViewId="0">
      <pane ySplit="2" topLeftCell="A3" activePane="bottomLeft" state="frozen"/>
      <selection activeCell="C5" sqref="C5"/>
      <selection pane="bottomLeft" activeCell="B3" sqref="B3"/>
    </sheetView>
  </sheetViews>
  <sheetFormatPr defaultColWidth="11.42578125" defaultRowHeight="12.75"/>
  <cols>
    <col min="1" max="1" width="7.140625" style="1" bestFit="1" customWidth="1"/>
    <col min="2" max="2" width="7.7109375" style="60" customWidth="1"/>
    <col min="3" max="16384" width="11.42578125" style="60"/>
  </cols>
  <sheetData>
    <row r="1" spans="1:2">
      <c r="B1" s="2" t="s">
        <v>38</v>
      </c>
    </row>
    <row r="2" spans="1:2">
      <c r="B2" s="63" t="s">
        <v>37</v>
      </c>
    </row>
    <row r="3" spans="1:2">
      <c r="A3" s="59">
        <v>34700</v>
      </c>
      <c r="B3" s="62">
        <v>319.51</v>
      </c>
    </row>
    <row r="4" spans="1:2">
      <c r="A4" s="59">
        <v>34731</v>
      </c>
      <c r="B4" s="62">
        <v>326.64</v>
      </c>
    </row>
    <row r="5" spans="1:2">
      <c r="A5" s="59">
        <v>34759</v>
      </c>
      <c r="B5" s="62">
        <v>386.25</v>
      </c>
    </row>
    <row r="6" spans="1:2">
      <c r="A6" s="59">
        <v>34790</v>
      </c>
      <c r="B6" s="62">
        <v>332.75</v>
      </c>
    </row>
    <row r="7" spans="1:2">
      <c r="A7" s="59">
        <v>34820</v>
      </c>
      <c r="B7" s="62">
        <v>347.57</v>
      </c>
    </row>
    <row r="8" spans="1:2">
      <c r="A8" s="59">
        <v>34851</v>
      </c>
      <c r="B8" s="62">
        <v>389.93</v>
      </c>
    </row>
    <row r="9" spans="1:2">
      <c r="A9" s="59">
        <v>34881</v>
      </c>
      <c r="B9" s="62">
        <v>357.94</v>
      </c>
    </row>
    <row r="10" spans="1:2">
      <c r="A10" s="59">
        <v>34912</v>
      </c>
      <c r="B10" s="62">
        <v>289.93</v>
      </c>
    </row>
    <row r="11" spans="1:2">
      <c r="A11" s="59">
        <v>34943</v>
      </c>
      <c r="B11" s="62">
        <v>320.33</v>
      </c>
    </row>
    <row r="12" spans="1:2">
      <c r="A12" s="59">
        <v>34973</v>
      </c>
      <c r="B12" s="62">
        <v>390.4</v>
      </c>
    </row>
    <row r="13" spans="1:2">
      <c r="A13" s="59">
        <v>35004</v>
      </c>
      <c r="B13" s="62">
        <v>374.38</v>
      </c>
    </row>
    <row r="14" spans="1:2">
      <c r="A14" s="59">
        <v>35034</v>
      </c>
      <c r="B14" s="62">
        <v>293.17</v>
      </c>
    </row>
    <row r="15" spans="1:2">
      <c r="A15" s="59">
        <v>35065</v>
      </c>
      <c r="B15" s="62">
        <v>352.5</v>
      </c>
    </row>
    <row r="16" spans="1:2">
      <c r="A16" s="59">
        <v>35096</v>
      </c>
      <c r="B16" s="62">
        <v>334.15</v>
      </c>
    </row>
    <row r="17" spans="1:2">
      <c r="A17" s="59">
        <v>35125</v>
      </c>
      <c r="B17" s="62">
        <v>344.31</v>
      </c>
    </row>
    <row r="18" spans="1:2">
      <c r="A18" s="59">
        <v>35156</v>
      </c>
      <c r="B18" s="62">
        <v>360.18</v>
      </c>
    </row>
    <row r="19" spans="1:2">
      <c r="A19" s="59">
        <v>35186</v>
      </c>
      <c r="B19" s="62">
        <v>337.5</v>
      </c>
    </row>
    <row r="20" spans="1:2">
      <c r="A20" s="59">
        <v>35217</v>
      </c>
      <c r="B20" s="62">
        <v>335.09</v>
      </c>
    </row>
    <row r="21" spans="1:2">
      <c r="A21" s="59">
        <v>35247</v>
      </c>
      <c r="B21" s="62">
        <v>373.16</v>
      </c>
    </row>
    <row r="22" spans="1:2">
      <c r="A22" s="59">
        <v>35278</v>
      </c>
      <c r="B22" s="62">
        <v>266.88</v>
      </c>
    </row>
    <row r="23" spans="1:2">
      <c r="A23" s="59">
        <v>35309</v>
      </c>
      <c r="B23" s="62">
        <v>310.83</v>
      </c>
    </row>
    <row r="24" spans="1:2">
      <c r="A24" s="59">
        <v>35339</v>
      </c>
      <c r="B24" s="62">
        <v>387.7</v>
      </c>
    </row>
    <row r="25" spans="1:2">
      <c r="A25" s="59">
        <v>35370</v>
      </c>
      <c r="B25" s="62">
        <v>326.54000000000002</v>
      </c>
    </row>
    <row r="26" spans="1:2">
      <c r="A26" s="59">
        <v>35400</v>
      </c>
      <c r="B26" s="62">
        <v>309.22000000000003</v>
      </c>
    </row>
    <row r="27" spans="1:2">
      <c r="A27" s="59">
        <v>35431</v>
      </c>
      <c r="B27" s="62">
        <v>305.75</v>
      </c>
    </row>
    <row r="28" spans="1:2">
      <c r="A28" s="59">
        <v>35462</v>
      </c>
      <c r="B28" s="62">
        <v>323.39999999999998</v>
      </c>
    </row>
    <row r="29" spans="1:2">
      <c r="A29" s="59">
        <v>35490</v>
      </c>
      <c r="B29" s="62">
        <v>346.64</v>
      </c>
    </row>
    <row r="30" spans="1:2">
      <c r="A30" s="59">
        <v>35521</v>
      </c>
      <c r="B30" s="62">
        <v>391.89</v>
      </c>
    </row>
    <row r="31" spans="1:2">
      <c r="A31" s="59">
        <v>35551</v>
      </c>
      <c r="B31" s="62">
        <v>338.94</v>
      </c>
    </row>
    <row r="32" spans="1:2">
      <c r="A32" s="59">
        <v>35582</v>
      </c>
      <c r="B32" s="62">
        <v>368.69</v>
      </c>
    </row>
    <row r="33" spans="1:2">
      <c r="A33" s="59">
        <v>35612</v>
      </c>
      <c r="B33" s="62">
        <v>394.77</v>
      </c>
    </row>
    <row r="34" spans="1:2">
      <c r="A34" s="59">
        <v>35643</v>
      </c>
      <c r="B34" s="62">
        <v>272.45999999999998</v>
      </c>
    </row>
    <row r="35" spans="1:2">
      <c r="A35" s="59">
        <v>35674</v>
      </c>
      <c r="B35" s="62">
        <v>349.05</v>
      </c>
    </row>
    <row r="36" spans="1:2">
      <c r="A36" s="59">
        <v>35704</v>
      </c>
      <c r="B36" s="62">
        <v>420.81</v>
      </c>
    </row>
    <row r="37" spans="1:2">
      <c r="A37" s="59">
        <v>35735</v>
      </c>
      <c r="B37" s="60">
        <v>353.88299999999998</v>
      </c>
    </row>
    <row r="38" spans="1:2">
      <c r="A38" s="59">
        <v>35765</v>
      </c>
      <c r="B38" s="60">
        <v>371.81700000000001</v>
      </c>
    </row>
    <row r="39" spans="1:2">
      <c r="A39" s="59">
        <v>35796</v>
      </c>
      <c r="B39" s="60">
        <v>335.596</v>
      </c>
    </row>
    <row r="40" spans="1:2">
      <c r="A40" s="59">
        <v>35827</v>
      </c>
      <c r="B40" s="60">
        <v>353.86500000000001</v>
      </c>
    </row>
    <row r="41" spans="1:2">
      <c r="A41" s="59">
        <v>35855</v>
      </c>
      <c r="B41" s="60">
        <v>410.38</v>
      </c>
    </row>
    <row r="42" spans="1:2">
      <c r="A42" s="59">
        <v>35886</v>
      </c>
      <c r="B42" s="60">
        <v>412.81700000000001</v>
      </c>
    </row>
    <row r="43" spans="1:2">
      <c r="A43" s="59">
        <v>35916</v>
      </c>
      <c r="B43" s="60">
        <v>356.91699999999997</v>
      </c>
    </row>
    <row r="44" spans="1:2">
      <c r="A44" s="59">
        <v>35947</v>
      </c>
      <c r="B44" s="60">
        <v>419.815</v>
      </c>
    </row>
    <row r="45" spans="1:2">
      <c r="A45" s="59">
        <v>35977</v>
      </c>
      <c r="B45" s="60">
        <v>423.94200000000001</v>
      </c>
    </row>
    <row r="46" spans="1:2">
      <c r="A46" s="59">
        <v>36008</v>
      </c>
      <c r="B46" s="60">
        <v>311.56200000000001</v>
      </c>
    </row>
    <row r="47" spans="1:2">
      <c r="A47" s="59">
        <v>36039</v>
      </c>
      <c r="B47" s="60">
        <v>388.51600000000002</v>
      </c>
    </row>
    <row r="48" spans="1:2">
      <c r="A48" s="59">
        <v>36069</v>
      </c>
      <c r="B48" s="60">
        <v>441.37299999999999</v>
      </c>
    </row>
    <row r="49" spans="1:2">
      <c r="A49" s="59">
        <v>36100</v>
      </c>
      <c r="B49" s="60">
        <v>430.63299999999998</v>
      </c>
    </row>
    <row r="50" spans="1:2">
      <c r="A50" s="59">
        <v>36130</v>
      </c>
      <c r="B50" s="60">
        <v>400.57100000000003</v>
      </c>
    </row>
    <row r="51" spans="1:2">
      <c r="A51" s="59">
        <v>36161</v>
      </c>
      <c r="B51" s="60">
        <v>350.55799999999999</v>
      </c>
    </row>
    <row r="52" spans="1:2">
      <c r="A52" s="59">
        <v>36192</v>
      </c>
      <c r="B52" s="60">
        <v>369.24900000000002</v>
      </c>
    </row>
    <row r="53" spans="1:2">
      <c r="A53" s="59">
        <v>36220</v>
      </c>
      <c r="B53" s="60">
        <v>451.589</v>
      </c>
    </row>
    <row r="54" spans="1:2">
      <c r="A54" s="59">
        <v>36251</v>
      </c>
      <c r="B54" s="60">
        <v>421.63900000000001</v>
      </c>
    </row>
    <row r="55" spans="1:2">
      <c r="A55" s="59">
        <v>36281</v>
      </c>
      <c r="B55" s="60">
        <v>376.39499999999998</v>
      </c>
    </row>
    <row r="56" spans="1:2">
      <c r="A56" s="59">
        <v>36312</v>
      </c>
      <c r="B56" s="60">
        <v>448.14600000000002</v>
      </c>
    </row>
    <row r="57" spans="1:2">
      <c r="A57" s="59">
        <v>36342</v>
      </c>
      <c r="B57" s="60">
        <v>436.238</v>
      </c>
    </row>
    <row r="58" spans="1:2">
      <c r="A58" s="59">
        <v>36373</v>
      </c>
      <c r="B58" s="60">
        <v>352.02499999999998</v>
      </c>
    </row>
    <row r="59" spans="1:2">
      <c r="A59" s="59">
        <v>36404</v>
      </c>
      <c r="B59" s="60">
        <v>405.45600000000002</v>
      </c>
    </row>
    <row r="60" spans="1:2">
      <c r="A60" s="59">
        <v>36434</v>
      </c>
      <c r="B60" s="60">
        <v>430.84199999999998</v>
      </c>
    </row>
    <row r="61" spans="1:2">
      <c r="A61" s="59">
        <v>36465</v>
      </c>
      <c r="B61" s="60">
        <v>445.49299999999999</v>
      </c>
    </row>
    <row r="62" spans="1:2">
      <c r="A62" s="59">
        <v>36495</v>
      </c>
      <c r="B62" s="60">
        <v>408.32299999999998</v>
      </c>
    </row>
    <row r="63" spans="1:2">
      <c r="A63" s="59">
        <v>36526</v>
      </c>
      <c r="B63" s="60">
        <v>370.08199999999999</v>
      </c>
    </row>
    <row r="64" spans="1:2">
      <c r="A64" s="59">
        <v>36557</v>
      </c>
      <c r="B64" s="60">
        <v>422.66</v>
      </c>
    </row>
    <row r="65" spans="1:2">
      <c r="A65" s="59">
        <v>36586</v>
      </c>
      <c r="B65" s="60">
        <v>480.30500000000001</v>
      </c>
    </row>
    <row r="66" spans="1:2">
      <c r="A66" s="59">
        <v>36617</v>
      </c>
      <c r="B66" s="60">
        <v>413.041</v>
      </c>
    </row>
    <row r="67" spans="1:2">
      <c r="A67" s="59">
        <v>36647</v>
      </c>
      <c r="B67" s="60">
        <v>468.42099999999999</v>
      </c>
    </row>
    <row r="68" spans="1:2">
      <c r="A68" s="59">
        <v>36678</v>
      </c>
      <c r="B68" s="60">
        <v>441.8</v>
      </c>
    </row>
    <row r="69" spans="1:2">
      <c r="A69" s="59">
        <v>36708</v>
      </c>
      <c r="B69" s="60">
        <v>441.834</v>
      </c>
    </row>
    <row r="70" spans="1:2">
      <c r="A70" s="59">
        <v>36739</v>
      </c>
      <c r="B70" s="60">
        <v>372.59899999999999</v>
      </c>
    </row>
    <row r="71" spans="1:2">
      <c r="A71" s="59">
        <v>36770</v>
      </c>
      <c r="B71" s="60">
        <v>392.17</v>
      </c>
    </row>
    <row r="72" spans="1:2">
      <c r="A72" s="59">
        <v>36800</v>
      </c>
      <c r="B72" s="60">
        <v>457.767</v>
      </c>
    </row>
    <row r="73" spans="1:2">
      <c r="A73" s="59">
        <v>36831</v>
      </c>
      <c r="B73" s="60">
        <v>429.69099999999997</v>
      </c>
    </row>
    <row r="74" spans="1:2">
      <c r="A74" s="59">
        <v>36861</v>
      </c>
      <c r="B74" s="64">
        <v>391.75200000000001</v>
      </c>
    </row>
    <row r="75" spans="1:2">
      <c r="A75" s="59">
        <v>36892</v>
      </c>
      <c r="B75" s="64">
        <v>430.35599999999999</v>
      </c>
    </row>
    <row r="76" spans="1:2">
      <c r="A76" s="59">
        <v>36923</v>
      </c>
      <c r="B76" s="64">
        <v>437.70100000000002</v>
      </c>
    </row>
    <row r="77" spans="1:2">
      <c r="A77" s="59">
        <v>36951</v>
      </c>
      <c r="B77" s="64">
        <v>482.97399999999999</v>
      </c>
    </row>
    <row r="78" spans="1:2">
      <c r="A78" s="59">
        <v>36982</v>
      </c>
      <c r="B78" s="64">
        <v>456.30700000000002</v>
      </c>
    </row>
    <row r="79" spans="1:2">
      <c r="A79" s="59">
        <v>37012</v>
      </c>
      <c r="B79" s="64">
        <v>473.40899999999999</v>
      </c>
    </row>
    <row r="80" spans="1:2">
      <c r="A80" s="59">
        <v>37043</v>
      </c>
      <c r="B80" s="64">
        <v>473.48399999999998</v>
      </c>
    </row>
    <row r="81" spans="1:2">
      <c r="A81" s="59">
        <v>37073</v>
      </c>
      <c r="B81" s="64">
        <v>516.322</v>
      </c>
    </row>
    <row r="82" spans="1:2">
      <c r="A82" s="59">
        <v>37104</v>
      </c>
      <c r="B82" s="64">
        <v>394.41500000000002</v>
      </c>
    </row>
    <row r="83" spans="1:2">
      <c r="A83" s="59">
        <v>37135</v>
      </c>
      <c r="B83" s="64">
        <v>390.69400000000002</v>
      </c>
    </row>
    <row r="84" spans="1:2">
      <c r="A84" s="59">
        <v>37165</v>
      </c>
      <c r="B84" s="64">
        <v>504.80500000000001</v>
      </c>
    </row>
    <row r="85" spans="1:2">
      <c r="A85" s="59">
        <v>37196</v>
      </c>
      <c r="B85" s="64">
        <v>449.90300000000002</v>
      </c>
    </row>
    <row r="86" spans="1:2">
      <c r="A86" s="59">
        <v>37226</v>
      </c>
      <c r="B86" s="64">
        <v>385.25299999999999</v>
      </c>
    </row>
    <row r="87" spans="1:2">
      <c r="A87" s="59">
        <v>37257</v>
      </c>
      <c r="B87" s="64">
        <v>448.17200000000003</v>
      </c>
    </row>
    <row r="88" spans="1:2">
      <c r="A88" s="59">
        <v>37288</v>
      </c>
      <c r="B88" s="64">
        <v>437.09</v>
      </c>
    </row>
    <row r="89" spans="1:2">
      <c r="A89" s="59">
        <v>37316</v>
      </c>
      <c r="B89" s="64">
        <v>476.048</v>
      </c>
    </row>
    <row r="90" spans="1:2">
      <c r="A90" s="59">
        <v>37347</v>
      </c>
      <c r="B90" s="64">
        <v>489.51600000000002</v>
      </c>
    </row>
    <row r="91" spans="1:2">
      <c r="A91" s="59">
        <v>37377</v>
      </c>
      <c r="B91" s="64">
        <v>462.81299999999999</v>
      </c>
    </row>
    <row r="92" spans="1:2">
      <c r="A92" s="59">
        <v>37408</v>
      </c>
      <c r="B92" s="64">
        <v>459.59199999999998</v>
      </c>
    </row>
    <row r="93" spans="1:2">
      <c r="A93" s="59">
        <v>37438</v>
      </c>
      <c r="B93" s="64">
        <v>549.58199999999999</v>
      </c>
    </row>
    <row r="94" spans="1:2">
      <c r="A94" s="59">
        <v>37469</v>
      </c>
      <c r="B94" s="64">
        <v>376.46600000000001</v>
      </c>
    </row>
    <row r="95" spans="1:2">
      <c r="A95" s="59">
        <v>37500</v>
      </c>
      <c r="B95" s="64">
        <v>412.88099999999997</v>
      </c>
    </row>
    <row r="96" spans="1:2">
      <c r="A96" s="59">
        <v>37530</v>
      </c>
      <c r="B96" s="64">
        <v>512.47699999999998</v>
      </c>
    </row>
    <row r="97" spans="1:2">
      <c r="A97" s="59">
        <v>37561</v>
      </c>
      <c r="B97" s="64">
        <v>413.524</v>
      </c>
    </row>
    <row r="98" spans="1:2">
      <c r="A98" s="59">
        <v>37591</v>
      </c>
      <c r="B98" s="64">
        <v>418.94200000000001</v>
      </c>
    </row>
    <row r="99" spans="1:2">
      <c r="A99" s="59">
        <v>37622</v>
      </c>
      <c r="B99" s="64">
        <v>434.95299999999997</v>
      </c>
    </row>
    <row r="100" spans="1:2">
      <c r="A100" s="59">
        <v>37653</v>
      </c>
      <c r="B100" s="64">
        <v>427.255</v>
      </c>
    </row>
    <row r="101" spans="1:2">
      <c r="A101" s="59">
        <v>37681</v>
      </c>
      <c r="B101" s="64">
        <v>470.23500000000001</v>
      </c>
    </row>
    <row r="102" spans="1:2">
      <c r="A102" s="59">
        <v>37712</v>
      </c>
      <c r="B102" s="64">
        <v>481.48899999999998</v>
      </c>
    </row>
    <row r="103" spans="1:2">
      <c r="A103" s="59">
        <v>37742</v>
      </c>
      <c r="B103" s="64">
        <v>410.36700000000002</v>
      </c>
    </row>
    <row r="104" spans="1:2">
      <c r="A104" s="59">
        <v>37773</v>
      </c>
      <c r="B104" s="64">
        <v>462.64600000000002</v>
      </c>
    </row>
    <row r="105" spans="1:2">
      <c r="A105" s="59">
        <v>37803</v>
      </c>
      <c r="B105" s="64">
        <v>521.404</v>
      </c>
    </row>
    <row r="106" spans="1:2">
      <c r="A106" s="59">
        <v>37834</v>
      </c>
      <c r="B106" s="60">
        <v>353.92099999999999</v>
      </c>
    </row>
    <row r="107" spans="1:2">
      <c r="A107" s="59">
        <v>37865</v>
      </c>
      <c r="B107" s="60">
        <v>433.03</v>
      </c>
    </row>
    <row r="108" spans="1:2">
      <c r="A108" s="59">
        <v>37895</v>
      </c>
      <c r="B108" s="60">
        <v>503.70499999999998</v>
      </c>
    </row>
    <row r="109" spans="1:2">
      <c r="A109" s="59">
        <v>37926</v>
      </c>
      <c r="B109" s="60">
        <v>400.33699999999999</v>
      </c>
    </row>
    <row r="110" spans="1:2">
      <c r="A110" s="59">
        <v>37956</v>
      </c>
      <c r="B110" s="60">
        <v>422.29599999999999</v>
      </c>
    </row>
    <row r="111" spans="1:2">
      <c r="A111" s="59">
        <v>37987</v>
      </c>
      <c r="B111" s="60">
        <v>410.78199999999998</v>
      </c>
    </row>
    <row r="112" spans="1:2">
      <c r="A112" s="59">
        <v>38018</v>
      </c>
      <c r="B112" s="60">
        <v>427.96100000000001</v>
      </c>
    </row>
    <row r="113" spans="1:2">
      <c r="A113" s="59">
        <v>38047</v>
      </c>
      <c r="B113" s="60">
        <v>511.82799999999997</v>
      </c>
    </row>
    <row r="114" spans="1:2">
      <c r="A114" s="59">
        <v>38078</v>
      </c>
      <c r="B114" s="60">
        <v>479.56099999999998</v>
      </c>
    </row>
    <row r="115" spans="1:2">
      <c r="A115" s="59">
        <v>38108</v>
      </c>
      <c r="B115" s="60">
        <v>412.16300000000001</v>
      </c>
    </row>
    <row r="116" spans="1:2">
      <c r="A116" s="59">
        <v>38139</v>
      </c>
      <c r="B116" s="60">
        <v>511.02</v>
      </c>
    </row>
    <row r="117" spans="1:2">
      <c r="A117" s="59">
        <v>38169</v>
      </c>
      <c r="B117" s="60">
        <v>501.82799999999997</v>
      </c>
    </row>
    <row r="118" spans="1:2">
      <c r="A118" s="59">
        <v>38200</v>
      </c>
      <c r="B118" s="60">
        <v>391.74</v>
      </c>
    </row>
    <row r="119" spans="1:2">
      <c r="A119" s="59">
        <v>38231</v>
      </c>
      <c r="B119" s="60">
        <v>431.42200000000003</v>
      </c>
    </row>
    <row r="120" spans="1:2">
      <c r="A120" s="59">
        <v>38261</v>
      </c>
      <c r="B120" s="60">
        <v>470.75700000000001</v>
      </c>
    </row>
    <row r="121" spans="1:2">
      <c r="A121" s="59">
        <v>38292</v>
      </c>
      <c r="B121" s="60">
        <v>447.95600000000002</v>
      </c>
    </row>
    <row r="122" spans="1:2">
      <c r="A122" s="59">
        <v>38322</v>
      </c>
      <c r="B122" s="60">
        <v>447.05799999999999</v>
      </c>
    </row>
    <row r="123" spans="1:2">
      <c r="A123" s="59">
        <v>38353</v>
      </c>
      <c r="B123" s="60">
        <v>418.16699999999997</v>
      </c>
    </row>
    <row r="124" spans="1:2">
      <c r="A124" s="59">
        <v>38384</v>
      </c>
      <c r="B124" s="60">
        <v>445.46899999999999</v>
      </c>
    </row>
    <row r="125" spans="1:2">
      <c r="A125" s="59">
        <v>38412</v>
      </c>
      <c r="B125" s="60">
        <v>464.59899999999999</v>
      </c>
    </row>
    <row r="126" spans="1:2">
      <c r="A126" s="59">
        <v>38443</v>
      </c>
      <c r="B126" s="60">
        <v>481.23</v>
      </c>
    </row>
    <row r="127" spans="1:2">
      <c r="A127" s="59">
        <v>38473</v>
      </c>
      <c r="B127" s="60">
        <v>461.43400000000003</v>
      </c>
    </row>
    <row r="128" spans="1:2">
      <c r="A128" s="59">
        <v>38504</v>
      </c>
      <c r="B128" s="60">
        <v>497.06799999999998</v>
      </c>
    </row>
    <row r="129" spans="1:2">
      <c r="A129" s="59">
        <v>38534</v>
      </c>
      <c r="B129" s="60">
        <v>467.26900000000001</v>
      </c>
    </row>
    <row r="130" spans="1:2">
      <c r="A130" s="59">
        <v>38565</v>
      </c>
      <c r="B130" s="60">
        <v>412.38</v>
      </c>
    </row>
    <row r="131" spans="1:2">
      <c r="A131" s="59">
        <v>38596</v>
      </c>
      <c r="B131" s="60">
        <v>432.06</v>
      </c>
    </row>
    <row r="132" spans="1:2">
      <c r="A132" s="59">
        <v>38626</v>
      </c>
      <c r="B132" s="60">
        <v>436.58699999999999</v>
      </c>
    </row>
    <row r="133" spans="1:2">
      <c r="A133" s="59">
        <v>38657</v>
      </c>
      <c r="B133" s="60">
        <v>441.37</v>
      </c>
    </row>
    <row r="134" spans="1:2">
      <c r="A134" s="59">
        <v>38687</v>
      </c>
      <c r="B134" s="60">
        <v>425.72800000000001</v>
      </c>
    </row>
    <row r="135" spans="1:2">
      <c r="A135" s="59">
        <v>38718</v>
      </c>
      <c r="B135" s="60">
        <v>444.58100000000002</v>
      </c>
    </row>
    <row r="136" spans="1:2">
      <c r="A136" s="59">
        <v>38749</v>
      </c>
      <c r="B136" s="60">
        <v>447.15199999999999</v>
      </c>
    </row>
    <row r="137" spans="1:2">
      <c r="A137" s="59">
        <v>38777</v>
      </c>
      <c r="B137" s="60">
        <v>504.85599999999999</v>
      </c>
    </row>
    <row r="138" spans="1:2">
      <c r="A138" s="59">
        <v>38808</v>
      </c>
      <c r="B138" s="60">
        <v>444.291</v>
      </c>
    </row>
    <row r="139" spans="1:2">
      <c r="A139" s="59">
        <v>38838</v>
      </c>
      <c r="B139" s="60">
        <v>465.61099999999999</v>
      </c>
    </row>
    <row r="140" spans="1:2">
      <c r="A140" s="59">
        <v>38869</v>
      </c>
      <c r="B140" s="60">
        <v>500.68400000000003</v>
      </c>
    </row>
    <row r="141" spans="1:2">
      <c r="A141" s="59">
        <v>38899</v>
      </c>
      <c r="B141" s="60">
        <v>460.32400000000001</v>
      </c>
    </row>
    <row r="142" spans="1:2">
      <c r="A142" s="59">
        <v>38930</v>
      </c>
      <c r="B142" s="60">
        <v>414.07100000000003</v>
      </c>
    </row>
    <row r="143" spans="1:2">
      <c r="A143" s="59">
        <v>38961</v>
      </c>
      <c r="B143" s="60">
        <v>425.10599999999999</v>
      </c>
    </row>
    <row r="144" spans="1:2">
      <c r="A144" s="59">
        <v>38991</v>
      </c>
      <c r="B144" s="60">
        <v>494.01799999999997</v>
      </c>
    </row>
    <row r="145" spans="1:2">
      <c r="A145" s="59">
        <v>39022</v>
      </c>
      <c r="B145" s="60">
        <v>459.91</v>
      </c>
    </row>
    <row r="146" spans="1:2">
      <c r="A146" s="59">
        <v>39052</v>
      </c>
      <c r="B146" s="60">
        <v>404.99900000000002</v>
      </c>
    </row>
    <row r="147" spans="1:2">
      <c r="A147" s="59">
        <v>39083</v>
      </c>
      <c r="B147" s="60">
        <v>465.15199999999999</v>
      </c>
    </row>
    <row r="148" spans="1:2">
      <c r="A148" s="59">
        <v>39114</v>
      </c>
      <c r="B148" s="60">
        <v>438.20499999999998</v>
      </c>
    </row>
    <row r="149" spans="1:2">
      <c r="A149" s="59">
        <v>39142</v>
      </c>
      <c r="B149" s="60">
        <v>500.94099999999997</v>
      </c>
    </row>
    <row r="150" spans="1:2">
      <c r="A150" s="59">
        <v>39173</v>
      </c>
      <c r="B150" s="60">
        <v>457.47800000000001</v>
      </c>
    </row>
    <row r="151" spans="1:2">
      <c r="A151" s="59">
        <v>39203</v>
      </c>
      <c r="B151" s="60">
        <v>463.12700000000001</v>
      </c>
    </row>
    <row r="152" spans="1:2">
      <c r="A152" s="59">
        <v>39234</v>
      </c>
      <c r="B152" s="60">
        <v>507.30599999999998</v>
      </c>
    </row>
    <row r="153" spans="1:2">
      <c r="A153" s="59">
        <v>39264</v>
      </c>
      <c r="B153" s="60">
        <v>536.18700000000001</v>
      </c>
    </row>
    <row r="154" spans="1:2">
      <c r="A154" s="59">
        <v>39295</v>
      </c>
      <c r="B154" s="60">
        <v>436.49299999999999</v>
      </c>
    </row>
    <row r="155" spans="1:2">
      <c r="A155" s="59">
        <v>39326</v>
      </c>
      <c r="B155" s="60">
        <v>407.26100000000002</v>
      </c>
    </row>
    <row r="156" spans="1:2">
      <c r="A156" s="59">
        <v>39356</v>
      </c>
      <c r="B156" s="60">
        <v>514.43200000000002</v>
      </c>
    </row>
    <row r="157" spans="1:2">
      <c r="A157" s="59">
        <v>39387</v>
      </c>
      <c r="B157" s="60">
        <v>449.93599999999998</v>
      </c>
    </row>
    <row r="158" spans="1:2">
      <c r="A158" s="59">
        <v>39417</v>
      </c>
      <c r="B158" s="60">
        <v>394.24900000000002</v>
      </c>
    </row>
    <row r="159" spans="1:2">
      <c r="A159" s="59">
        <v>39448</v>
      </c>
      <c r="B159" s="60">
        <v>473.00900000000001</v>
      </c>
    </row>
    <row r="160" spans="1:2">
      <c r="A160" s="59">
        <v>39479</v>
      </c>
      <c r="B160" s="60">
        <v>471.947</v>
      </c>
    </row>
    <row r="161" spans="1:2">
      <c r="A161" s="59">
        <v>39508</v>
      </c>
      <c r="B161" s="60">
        <v>457.16</v>
      </c>
    </row>
    <row r="162" spans="1:2">
      <c r="A162" s="59">
        <v>39539</v>
      </c>
      <c r="B162" s="60">
        <v>512.88499999999999</v>
      </c>
    </row>
    <row r="163" spans="1:2">
      <c r="A163" s="59">
        <v>39569</v>
      </c>
      <c r="B163" s="60">
        <v>436.00599999999997</v>
      </c>
    </row>
    <row r="164" spans="1:2">
      <c r="A164" s="59">
        <v>39600</v>
      </c>
      <c r="B164" s="60">
        <v>475.63299999999998</v>
      </c>
    </row>
    <row r="165" spans="1:2">
      <c r="A165" s="59">
        <v>39630</v>
      </c>
      <c r="B165" s="60">
        <v>501.71600000000001</v>
      </c>
    </row>
    <row r="166" spans="1:2">
      <c r="A166" s="59">
        <v>39661</v>
      </c>
      <c r="B166" s="60">
        <v>367.94900000000001</v>
      </c>
    </row>
    <row r="167" spans="1:2">
      <c r="A167" s="59">
        <v>39692</v>
      </c>
      <c r="B167" s="60">
        <v>417.67500000000001</v>
      </c>
    </row>
    <row r="168" spans="1:2">
      <c r="A168" s="59">
        <v>39722</v>
      </c>
      <c r="B168" s="60">
        <v>478.9</v>
      </c>
    </row>
    <row r="169" spans="1:2">
      <c r="A169" s="59">
        <v>39753</v>
      </c>
      <c r="B169" s="60">
        <v>380.30500000000001</v>
      </c>
    </row>
    <row r="170" spans="1:2">
      <c r="A170" s="59">
        <v>39783</v>
      </c>
      <c r="B170" s="60">
        <v>419.96300000000002</v>
      </c>
    </row>
    <row r="171" spans="1:2">
      <c r="A171" s="59">
        <v>39814</v>
      </c>
      <c r="B171" s="61">
        <v>397.84899999999999</v>
      </c>
    </row>
    <row r="172" spans="1:2">
      <c r="A172" s="59">
        <v>39845</v>
      </c>
      <c r="B172" s="61">
        <v>422.05399999999997</v>
      </c>
    </row>
    <row r="173" spans="1:2">
      <c r="A173" s="59">
        <v>39873</v>
      </c>
      <c r="B173" s="66">
        <v>476.81799999999998</v>
      </c>
    </row>
    <row r="174" spans="1:2">
      <c r="A174" s="59">
        <v>39904</v>
      </c>
      <c r="B174" s="61">
        <v>451.36099999999999</v>
      </c>
    </row>
    <row r="175" spans="1:2">
      <c r="A175" s="59">
        <v>39934</v>
      </c>
      <c r="B175" s="61">
        <v>389.142</v>
      </c>
    </row>
    <row r="176" spans="1:2">
      <c r="A176" s="59">
        <v>39965</v>
      </c>
      <c r="B176" s="61">
        <v>484.54399999999998</v>
      </c>
    </row>
    <row r="177" spans="1:2">
      <c r="A177" s="59">
        <v>39995</v>
      </c>
      <c r="B177" s="61">
        <v>491.71300000000002</v>
      </c>
    </row>
    <row r="178" spans="1:2">
      <c r="A178" s="59">
        <v>40026</v>
      </c>
      <c r="B178" s="61">
        <v>391.91</v>
      </c>
    </row>
    <row r="179" spans="1:2">
      <c r="A179" s="59">
        <v>40057</v>
      </c>
      <c r="B179" s="61">
        <v>430.18400000000003</v>
      </c>
    </row>
    <row r="180" spans="1:2">
      <c r="A180" s="59">
        <v>40087</v>
      </c>
      <c r="B180" s="61">
        <v>455.01799999999997</v>
      </c>
    </row>
    <row r="181" spans="1:2">
      <c r="A181" s="59">
        <v>40118</v>
      </c>
      <c r="B181" s="61">
        <v>420.19</v>
      </c>
    </row>
    <row r="182" spans="1:2">
      <c r="A182" s="59">
        <v>40148</v>
      </c>
      <c r="B182" s="61">
        <v>429.67099999999999</v>
      </c>
    </row>
    <row r="183" spans="1:2">
      <c r="A183" s="59">
        <v>40179</v>
      </c>
      <c r="B183" s="66">
        <v>404.82100000000003</v>
      </c>
    </row>
    <row r="184" spans="1:2">
      <c r="A184" s="59">
        <v>40210</v>
      </c>
      <c r="B184" s="66">
        <v>421.815</v>
      </c>
    </row>
    <row r="185" spans="1:2">
      <c r="A185" s="59">
        <v>40238</v>
      </c>
      <c r="B185" s="66">
        <v>494.44400000000002</v>
      </c>
    </row>
    <row r="186" spans="1:2">
      <c r="A186" s="59">
        <v>40269</v>
      </c>
      <c r="B186" s="66">
        <v>471.22300000000001</v>
      </c>
    </row>
    <row r="187" spans="1:2">
      <c r="A187" s="59">
        <v>40299</v>
      </c>
      <c r="B187" s="66">
        <v>415.46100000000001</v>
      </c>
    </row>
    <row r="188" spans="1:2">
      <c r="A188" s="59">
        <v>40330</v>
      </c>
      <c r="B188" s="61">
        <v>492.56700000000001</v>
      </c>
    </row>
    <row r="189" spans="1:2">
      <c r="A189" s="59">
        <v>40360</v>
      </c>
      <c r="B189" s="61">
        <v>471.54300000000001</v>
      </c>
    </row>
    <row r="190" spans="1:2">
      <c r="A190" s="59">
        <v>40391</v>
      </c>
      <c r="B190" s="66">
        <v>406.54599999999999</v>
      </c>
    </row>
    <row r="191" spans="1:2">
      <c r="A191" s="59">
        <v>40422</v>
      </c>
      <c r="B191" s="66">
        <v>446.81200000000001</v>
      </c>
    </row>
    <row r="192" spans="1:2">
      <c r="A192" s="59">
        <v>40452</v>
      </c>
      <c r="B192" s="61">
        <v>457.73399999999998</v>
      </c>
    </row>
    <row r="193" spans="1:2">
      <c r="A193" s="59">
        <v>40483</v>
      </c>
      <c r="B193" s="66">
        <v>439.46699999999998</v>
      </c>
    </row>
    <row r="194" spans="1:2">
      <c r="A194" s="59">
        <v>40513</v>
      </c>
      <c r="B194" s="61">
        <v>453.63099999999997</v>
      </c>
    </row>
    <row r="195" spans="1:2">
      <c r="A195" s="59">
        <v>40544</v>
      </c>
      <c r="B195" s="66">
        <v>430.86700000000002</v>
      </c>
    </row>
    <row r="196" spans="1:2">
      <c r="A196" s="59">
        <v>40575</v>
      </c>
      <c r="B196" s="61">
        <v>434.99599999999998</v>
      </c>
    </row>
    <row r="197" spans="1:2">
      <c r="A197" s="59">
        <v>40603</v>
      </c>
      <c r="B197" s="66">
        <v>510.476</v>
      </c>
    </row>
    <row r="198" spans="1:2">
      <c r="A198" s="59">
        <v>40634</v>
      </c>
      <c r="B198" s="66">
        <v>453.71100000000001</v>
      </c>
    </row>
    <row r="199" spans="1:2">
      <c r="A199" s="59">
        <v>40664</v>
      </c>
      <c r="B199" s="66">
        <v>486.54199999999997</v>
      </c>
    </row>
    <row r="200" spans="1:2">
      <c r="A200" s="59">
        <v>40695</v>
      </c>
      <c r="B200" s="66">
        <v>454.63799999999998</v>
      </c>
    </row>
    <row r="201" spans="1:2">
      <c r="A201" s="59">
        <v>40725</v>
      </c>
      <c r="B201" s="66">
        <v>447.26</v>
      </c>
    </row>
    <row r="202" spans="1:2">
      <c r="A202" s="59">
        <v>40756</v>
      </c>
      <c r="B202" s="60">
        <v>415.77199999999999</v>
      </c>
    </row>
    <row r="203" spans="1:2">
      <c r="A203" s="59">
        <v>40787</v>
      </c>
      <c r="B203" s="60">
        <v>447.53299999999996</v>
      </c>
    </row>
    <row r="204" spans="1:2">
      <c r="A204" s="59">
        <v>40817</v>
      </c>
      <c r="B204" s="60">
        <v>449.005</v>
      </c>
    </row>
    <row r="205" spans="1:2">
      <c r="A205" s="59">
        <v>40848</v>
      </c>
      <c r="B205" s="60">
        <v>453.63800000000003</v>
      </c>
    </row>
    <row r="206" spans="1:2">
      <c r="A206" s="59">
        <v>40878</v>
      </c>
      <c r="B206" s="60">
        <v>452.62400000000002</v>
      </c>
    </row>
    <row r="207" spans="1:2">
      <c r="A207" s="59">
        <v>40909</v>
      </c>
      <c r="B207" s="60">
        <v>447.72799999999995</v>
      </c>
    </row>
    <row r="208" spans="1:2">
      <c r="A208" s="59">
        <v>40940</v>
      </c>
      <c r="B208" s="60">
        <v>429.94</v>
      </c>
    </row>
    <row r="209" spans="1:2">
      <c r="A209" s="59">
        <v>40969</v>
      </c>
      <c r="B209" s="60">
        <v>483.44199999999995</v>
      </c>
    </row>
    <row r="210" spans="1:2">
      <c r="A210" s="59">
        <v>41000</v>
      </c>
      <c r="B210" s="60">
        <v>449.38600000000002</v>
      </c>
    </row>
    <row r="211" spans="1:2">
      <c r="A211" s="59">
        <v>41030</v>
      </c>
      <c r="B211" s="60">
        <v>438.55899999999997</v>
      </c>
    </row>
    <row r="212" spans="1:2">
      <c r="A212" s="59">
        <v>41061</v>
      </c>
      <c r="B212" s="60">
        <v>479.56399999999996</v>
      </c>
    </row>
    <row r="213" spans="1:2">
      <c r="A213" s="59">
        <v>41091</v>
      </c>
      <c r="B213" s="60">
        <v>489.97399999999999</v>
      </c>
    </row>
    <row r="214" spans="1:2">
      <c r="A214" s="59">
        <v>41122</v>
      </c>
      <c r="B214" s="60">
        <v>418.16599999999994</v>
      </c>
    </row>
    <row r="215" spans="1:2">
      <c r="A215" s="59">
        <v>41153</v>
      </c>
      <c r="B215" s="60">
        <v>401.86099999999999</v>
      </c>
    </row>
    <row r="216" spans="1:2">
      <c r="A216" s="59">
        <v>41183</v>
      </c>
      <c r="B216" s="60">
        <v>500.32400000000001</v>
      </c>
    </row>
    <row r="217" spans="1:2">
      <c r="A217" s="59">
        <v>41214</v>
      </c>
      <c r="B217" s="60">
        <v>441.99900000000002</v>
      </c>
    </row>
    <row r="218" spans="1:2">
      <c r="A218" s="59">
        <v>41244</v>
      </c>
      <c r="B218" s="60">
        <v>386.05899999999997</v>
      </c>
    </row>
    <row r="219" spans="1:2">
      <c r="A219" s="59">
        <v>41275</v>
      </c>
      <c r="B219" s="60">
        <v>445.09100000000001</v>
      </c>
    </row>
    <row r="220" spans="1:2">
      <c r="A220" s="59">
        <v>41306</v>
      </c>
      <c r="B220" s="60">
        <v>417.13400000000001</v>
      </c>
    </row>
    <row r="221" spans="1:2">
      <c r="A221" s="59">
        <v>41334</v>
      </c>
      <c r="B221" s="60">
        <v>451.00099999999992</v>
      </c>
    </row>
    <row r="222" spans="1:2">
      <c r="A222" s="59">
        <v>41365</v>
      </c>
      <c r="B222" s="60">
        <v>474.39400000000001</v>
      </c>
    </row>
    <row r="223" spans="1:2">
      <c r="A223" s="59">
        <v>41395</v>
      </c>
      <c r="B223" s="60">
        <v>436.93799999999999</v>
      </c>
    </row>
    <row r="224" spans="1:2">
      <c r="A224" s="59">
        <v>41426</v>
      </c>
      <c r="B224" s="60">
        <v>445.73500000000001</v>
      </c>
    </row>
    <row r="225" spans="1:2">
      <c r="A225" s="59">
        <v>41456</v>
      </c>
      <c r="B225" s="60">
        <v>511.85599999999999</v>
      </c>
    </row>
    <row r="226" spans="1:2">
      <c r="A226" s="59">
        <v>41487</v>
      </c>
      <c r="B226" s="60">
        <v>390.82499999999999</v>
      </c>
    </row>
    <row r="227" spans="1:2">
      <c r="A227" s="59">
        <v>41518</v>
      </c>
      <c r="B227" s="60">
        <v>425.31099999999998</v>
      </c>
    </row>
    <row r="228" spans="1:2">
      <c r="A228" s="59">
        <v>41548</v>
      </c>
      <c r="B228" s="60">
        <v>488.779</v>
      </c>
    </row>
    <row r="229" spans="1:2">
      <c r="A229" s="59">
        <v>41579</v>
      </c>
      <c r="B229" s="60">
        <v>407.90899999999988</v>
      </c>
    </row>
    <row r="230" spans="1:2">
      <c r="A230" s="59">
        <v>41609</v>
      </c>
      <c r="B230" s="60">
        <v>422.702</v>
      </c>
    </row>
    <row r="231" spans="1:2">
      <c r="A231" s="59">
        <v>41640</v>
      </c>
      <c r="B231" s="60">
        <v>451.00900000000001</v>
      </c>
    </row>
    <row r="232" spans="1:2">
      <c r="A232" s="59">
        <v>41671</v>
      </c>
      <c r="B232" s="60">
        <v>430.30500000000001</v>
      </c>
    </row>
    <row r="233" spans="1:2">
      <c r="A233" s="59">
        <v>41699</v>
      </c>
      <c r="B233" s="60">
        <v>456.29300000000001</v>
      </c>
    </row>
    <row r="234" spans="1:2">
      <c r="A234" s="59">
        <v>41730</v>
      </c>
      <c r="B234" s="60">
        <v>481.09899999999999</v>
      </c>
    </row>
    <row r="235" spans="1:2">
      <c r="A235" s="59">
        <v>41760</v>
      </c>
      <c r="B235" s="60">
        <v>423.601</v>
      </c>
    </row>
    <row r="236" spans="1:2">
      <c r="A236" s="59">
        <v>41791</v>
      </c>
      <c r="B236" s="60">
        <v>465.17999999999955</v>
      </c>
    </row>
    <row r="237" spans="1:2">
      <c r="A237" s="59">
        <v>41821</v>
      </c>
      <c r="B237" s="60">
        <v>509.52</v>
      </c>
    </row>
    <row r="238" spans="1:2">
      <c r="A238" s="59">
        <v>41852</v>
      </c>
      <c r="B238" s="60">
        <v>389.45900000000006</v>
      </c>
    </row>
    <row r="239" spans="1:2">
      <c r="A239" s="59">
        <v>41883</v>
      </c>
      <c r="B239" s="60">
        <v>454.49799999999999</v>
      </c>
    </row>
    <row r="240" spans="1:2">
      <c r="A240" s="59">
        <v>41913</v>
      </c>
    </row>
    <row r="241" spans="1:2">
      <c r="A241" s="59">
        <v>41944</v>
      </c>
    </row>
    <row r="242" spans="1:2">
      <c r="A242" s="59">
        <v>41974</v>
      </c>
    </row>
    <row r="245" spans="1:2">
      <c r="B245" s="1"/>
    </row>
    <row r="246" spans="1:2">
      <c r="B246" s="1"/>
    </row>
  </sheetData>
  <printOptions horizontalCentered="1" verticalCentered="1" gridLines="1" gridLinesSet="0"/>
  <pageMargins left="0.39370078740157483" right="0.39370078740157483" top="0.78740157480314965" bottom="0.78740157480314965" header="0.51181102362204722" footer="0.51181102362204722"/>
  <pageSetup paperSize="9" scale="76" orientation="portrait" r:id="rId1"/>
  <headerFooter alignWithMargins="0">
    <oddHeader>&amp;C&amp;A&amp;R&amp;D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22</vt:i4>
      </vt:variant>
    </vt:vector>
  </HeadingPairs>
  <TitlesOfParts>
    <vt:vector size="41" baseType="lpstr">
      <vt:lpstr>Data_final</vt:lpstr>
      <vt:lpstr>imtot</vt:lpstr>
      <vt:lpstr>particu</vt:lpstr>
      <vt:lpstr>sociét</vt:lpstr>
      <vt:lpstr>LCD</vt:lpstr>
      <vt:lpstr>LLD</vt:lpstr>
      <vt:lpstr>LLD+Entr</vt:lpstr>
      <vt:lpstr>VD_cstr</vt:lpstr>
      <vt:lpstr>imoccfr</vt:lpstr>
      <vt:lpstr>occ&lt;1an</vt:lpstr>
      <vt:lpstr>occ 1à4</vt:lpstr>
      <vt:lpstr>occ &gt;4ans</vt:lpstr>
      <vt:lpstr>Coefficient Jours ouvrés</vt:lpstr>
      <vt:lpstr>E&amp;R annu</vt:lpstr>
      <vt:lpstr>E&amp;R trim</vt:lpstr>
      <vt:lpstr>marche_travail</vt:lpstr>
      <vt:lpstr>comptes_menages</vt:lpstr>
      <vt:lpstr>comptes_apu</vt:lpstr>
      <vt:lpstr>comptes_snf</vt:lpstr>
      <vt:lpstr>imoccfr!Print_Area</vt:lpstr>
      <vt:lpstr>imtot!Print_Area</vt:lpstr>
      <vt:lpstr>LCD!Print_Area</vt:lpstr>
      <vt:lpstr>LLD!Print_Area</vt:lpstr>
      <vt:lpstr>'LLD+Entr'!Print_Area</vt:lpstr>
      <vt:lpstr>'occ &gt;4ans'!Print_Area</vt:lpstr>
      <vt:lpstr>'occ 1à4'!Print_Area</vt:lpstr>
      <vt:lpstr>'occ&lt;1an'!Print_Area</vt:lpstr>
      <vt:lpstr>particu!Print_Area</vt:lpstr>
      <vt:lpstr>sociét!Print_Area</vt:lpstr>
      <vt:lpstr>VD_cstr!Print_Area</vt:lpstr>
      <vt:lpstr>imoccfr!Print_Titles</vt:lpstr>
      <vt:lpstr>imtot!Print_Titles</vt:lpstr>
      <vt:lpstr>LCD!Print_Titles</vt:lpstr>
      <vt:lpstr>LLD!Print_Titles</vt:lpstr>
      <vt:lpstr>'LLD+Entr'!Print_Titles</vt:lpstr>
      <vt:lpstr>'occ &gt;4ans'!Print_Titles</vt:lpstr>
      <vt:lpstr>'occ 1à4'!Print_Titles</vt:lpstr>
      <vt:lpstr>'occ&lt;1an'!Print_Titles</vt:lpstr>
      <vt:lpstr>particu!Print_Titles</vt:lpstr>
      <vt:lpstr>sociét!Print_Titles</vt:lpstr>
      <vt:lpstr>VD_cstr!Print_Titles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Michaut</dc:creator>
  <cp:lastModifiedBy>Matthieu</cp:lastModifiedBy>
  <dcterms:created xsi:type="dcterms:W3CDTF">2014-11-07T16:58:02Z</dcterms:created>
  <dcterms:modified xsi:type="dcterms:W3CDTF">2015-04-29T14:42:26Z</dcterms:modified>
</cp:coreProperties>
</file>